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stewart\Desktop\Omni\Spain\Spain_File\"/>
    </mc:Choice>
  </mc:AlternateContent>
  <bookViews>
    <workbookView xWindow="0" yWindow="0" windowWidth="15360" windowHeight="5655"/>
  </bookViews>
  <sheets>
    <sheet name="Marzo 2016" sheetId="1" r:id="rId1"/>
    <sheet name="Sheet1" sheetId="3" r:id="rId2"/>
    <sheet name="desplegable" sheetId="2" r:id="rId3"/>
  </sheets>
  <definedNames>
    <definedName name="_xlnm._FilterDatabase" localSheetId="2" hidden="1">desplegable!$A$1:$G$63</definedName>
    <definedName name="_xlnm._FilterDatabase" localSheetId="0" hidden="1">'Marzo 2016'!$A$3:$BI$1911</definedName>
    <definedName name="Z_00758881_6C0A_49B8_AF3C_F62B5FF3D6C7_.wvu.FilterData" localSheetId="2" hidden="1">desplegable!$A$1:$G$62</definedName>
    <definedName name="Z_00758881_6C0A_49B8_AF3C_F62B5FF3D6C7_.wvu.FilterData" localSheetId="0" hidden="1">'Marzo 2016'!$A$3:$BE$4</definedName>
    <definedName name="Z_0155F22D_D78A_4693_BE10_EF3432A29AD7_.wvu.FilterData" localSheetId="0" hidden="1">'Marzo 2016'!$A$3:$BE$1911</definedName>
    <definedName name="Z_01E685B2_7025_4738_B7BD_569ACE1FD185_.wvu.FilterData" localSheetId="0" hidden="1">'Marzo 2016'!$A$3:$BE$419</definedName>
    <definedName name="Z_01EDD07F_0684_4F65_9BE1_ECC86E512B0E_.wvu.FilterData" localSheetId="0" hidden="1">'Marzo 2016'!$A$3:$BE$419</definedName>
    <definedName name="Z_03EEAB38_E88B_4150_8104_42224C18094E_.wvu.FilterData" localSheetId="0" hidden="1">'Marzo 2016'!$A$3:$BE$4</definedName>
    <definedName name="Z_071D8CCF_1FB6_4903_ABDF_1842652DB852_.wvu.FilterData" localSheetId="0" hidden="1">'Marzo 2016'!$A$3:$BE$4</definedName>
    <definedName name="Z_0740B82D_C8AA_4624_9158_1F351251D9F6_.wvu.FilterData" localSheetId="0" hidden="1">'Marzo 2016'!$A$3:$BE$4</definedName>
    <definedName name="Z_076B501D_E6FC_4E54_82C1_64077ADF63F2_.wvu.FilterData" localSheetId="0" hidden="1">'Marzo 2016'!$A$3:$BE$480</definedName>
    <definedName name="Z_09823935_6665_4B7B_AB9B_121A034C4B57_.wvu.FilterData" localSheetId="0" hidden="1">'Marzo 2016'!$A$3:$BE$100</definedName>
    <definedName name="Z_09E1A205_D509_4AEA_806F_20864D40E954_.wvu.FilterData" localSheetId="0" hidden="1">'Marzo 2016'!$A$3:$BE$257</definedName>
    <definedName name="Z_0B4B682A_9775_49C9_B38F_38E481E44809_.wvu.FilterData" localSheetId="0" hidden="1">'Marzo 2016'!$A$3:$BE$419</definedName>
    <definedName name="Z_0ED5A728_ECE1_411F_B1B5_0B5412FE76E6_.wvu.FilterData" localSheetId="0" hidden="1">'Marzo 2016'!$A$3:$BE$375</definedName>
    <definedName name="Z_1292D42A_D6F1_48D0_AEB1_8C237A0AB294_.wvu.FilterData" localSheetId="0" hidden="1">'Marzo 2016'!$A$3:$BE$1911</definedName>
    <definedName name="Z_12E97AE5_1E2E_452F_9DE9_88A9BA09C57A_.wvu.FilterData" localSheetId="0" hidden="1">'Marzo 2016'!$A$3:$BE$4</definedName>
    <definedName name="Z_13EB3968_E4E4_49A9_9B10_6532424BFFB0_.wvu.FilterData" localSheetId="0" hidden="1">'Marzo 2016'!$A$3:$BE$480</definedName>
    <definedName name="Z_14006D28_DF24_4B14_A603_E302B8071014_.wvu.FilterData" localSheetId="0" hidden="1">'Marzo 2016'!$A$3:$BE$4</definedName>
    <definedName name="Z_141AF814_F575_4C54_AED4_F7E4D5664B31_.wvu.FilterData" localSheetId="0" hidden="1">'Marzo 2016'!$A$3:$BE$375</definedName>
    <definedName name="Z_1423B837_159D_4EB7_AF6C_B9E5FDE2C2F1_.wvu.FilterData" localSheetId="0" hidden="1">'Marzo 2016'!$A$3:$BE$1911</definedName>
    <definedName name="Z_149FBAE2_51E5_430E_B441_0E04CE8619FD_.wvu.FilterData" localSheetId="0" hidden="1">'Marzo 2016'!$A$3:$BE$1911</definedName>
    <definedName name="Z_1547D022_F63D_48D7_ACA0_7AAB6AD4F183_.wvu.FilterData" localSheetId="0" hidden="1">'Marzo 2016'!$A$3:$BE$4</definedName>
    <definedName name="Z_15F956AA_9EF1_42AA_853B_53E82EF098AD_.wvu.FilterData" localSheetId="0" hidden="1">'Marzo 2016'!$A$3:$BE$4</definedName>
    <definedName name="Z_15FE52FD_D841_4C85_BED4_4FF2477D7FE0_.wvu.FilterData" localSheetId="0" hidden="1">'Marzo 2016'!$A$3:$BE$4</definedName>
    <definedName name="Z_16D8313A_1CDC_4D55_867F_2A4BFC688A1F_.wvu.FilterData" localSheetId="0" hidden="1">'Marzo 2016'!$A$3:$BE$100</definedName>
    <definedName name="Z_198EEFCB_EB7F_459D_A277_A7946A8958E4_.wvu.FilterData" localSheetId="2" hidden="1">desplegable!$A$1:$G$63</definedName>
    <definedName name="Z_198EEFCB_EB7F_459D_A277_A7946A8958E4_.wvu.FilterData" localSheetId="0" hidden="1">'Marzo 2016'!$A$3:$BI$1911</definedName>
    <definedName name="Z_1A0ECBFC_077D_4B17_ADE4_F2DAF610B3DA_.wvu.FilterData" localSheetId="0" hidden="1">'Marzo 2016'!$A$3:$BE$419</definedName>
    <definedName name="Z_1C700228_6144_4764_9771_4E0FAD7ABF58_.wvu.FilterData" localSheetId="0" hidden="1">'Marzo 2016'!$A$3:$BE$4</definedName>
    <definedName name="Z_1CDA46D1_0F79_455D_A891_242BFD30E926_.wvu.FilterData" localSheetId="0" hidden="1">'Marzo 2016'!$A$3:$BE$4</definedName>
    <definedName name="Z_1D118EC7_D99E_423A_AA49_F5F506107747_.wvu.FilterData" localSheetId="2" hidden="1">desplegable!$A$1:$G$63</definedName>
    <definedName name="Z_1D118EC7_D99E_423A_AA49_F5F506107747_.wvu.FilterData" localSheetId="0" hidden="1">'Marzo 2016'!$A$3:$BE$480</definedName>
    <definedName name="Z_1D5EC5BF_465F_4DB4_B658_C5F5FE465ABD_.wvu.FilterData" localSheetId="0" hidden="1">'Marzo 2016'!$A$3:$BE$480</definedName>
    <definedName name="Z_1FB6279C_3E5A_4BB5_AA82_9BFA6E746FCD_.wvu.FilterData" localSheetId="0" hidden="1">'Marzo 2016'!$A$3:$BE$4</definedName>
    <definedName name="Z_20E65ECB_FC88_42E5_9476_B39F81556B00_.wvu.FilterData" localSheetId="0" hidden="1">'Marzo 2016'!$A$3:$BE$375</definedName>
    <definedName name="Z_2168238C_EDD5_4F7C_B726_56F863A19F71_.wvu.FilterData" localSheetId="0" hidden="1">'Marzo 2016'!$A$3:$BE$4</definedName>
    <definedName name="Z_2242CDC0_9F68_4287_BBC1_AE38EB139EFF_.wvu.FilterData" localSheetId="2" hidden="1">desplegable!$A$1:$G$63</definedName>
    <definedName name="Z_2242CDC0_9F68_4287_BBC1_AE38EB139EFF_.wvu.FilterData" localSheetId="0" hidden="1">'Marzo 2016'!$A$3:$BI$1911</definedName>
    <definedName name="Z_2481C41B_4824_4EEA_B71E_C379636639A8_.wvu.FilterData" localSheetId="0" hidden="1">'Marzo 2016'!$A$3:$BE$480</definedName>
    <definedName name="Z_250D772B_8CE4_4726_BBFD_20D19B9811E2_.wvu.FilterData" localSheetId="0" hidden="1">'Marzo 2016'!$A$3:$BE$480</definedName>
    <definedName name="Z_260EFD31_72A6_4639_8533_CBEB4981B3A3_.wvu.FilterData" localSheetId="0" hidden="1">'Marzo 2016'!$A$3:$BE$4</definedName>
    <definedName name="Z_2711F750_461A_436B_A634_DB1DEB89A640_.wvu.FilterData" localSheetId="0" hidden="1">'Marzo 2016'!$A$3:$BE$480</definedName>
    <definedName name="Z_271F75C3_C658_4790_A53F_29D33D456CCD_.wvu.FilterData" localSheetId="0" hidden="1">'Marzo 2016'!$A$3:$BE$4</definedName>
    <definedName name="Z_28419B67_2EFE_4EC9_B8D8_27FC78F70BFE_.wvu.FilterData" localSheetId="0" hidden="1">'Marzo 2016'!$A$3:$BE$1911</definedName>
    <definedName name="Z_286D2AD7_3540_4AF1_8EF8_0B100B2FD579_.wvu.FilterData" localSheetId="0" hidden="1">'Marzo 2016'!$A$3:$BE$100</definedName>
    <definedName name="Z_28C209F6_DDA4_4F5B_B0AD_DFE570FD9E00_.wvu.FilterData" localSheetId="0" hidden="1">'Marzo 2016'!$A$3:$BE$1911</definedName>
    <definedName name="Z_2906C0BC_80A7_466A_9719_391D405767D2_.wvu.FilterData" localSheetId="0" hidden="1">'Marzo 2016'!$A$3:$BE$1911</definedName>
    <definedName name="Z_2AB0226F_21C8_4B80_9F89_FA4E4DE6BD63_.wvu.FilterData" localSheetId="0" hidden="1">'Marzo 2016'!$A$3:$BE$4</definedName>
    <definedName name="Z_2B2A9C46_B46F_4445_8F5F_AD4B9637FAE0_.wvu.FilterData" localSheetId="0" hidden="1">'Marzo 2016'!$A$3:$BE$1911</definedName>
    <definedName name="Z_2B2D6154_B6F3_4BAD_A82D_2CE4F7B0787E_.wvu.FilterData" localSheetId="0" hidden="1">'Marzo 2016'!$A$3:$BE$1911</definedName>
    <definedName name="Z_2E6DE575_C79F_47A9_A724_A91B6E095B97_.wvu.FilterData" localSheetId="0" hidden="1">'Marzo 2016'!$A$3:$BE$1911</definedName>
    <definedName name="Z_2F0E2417_AC93_459B_8B48_B06E1B323FF3_.wvu.FilterData" localSheetId="2" hidden="1">desplegable!$A$1:$G$63</definedName>
    <definedName name="Z_2F0E2417_AC93_459B_8B48_B06E1B323FF3_.wvu.FilterData" localSheetId="0" hidden="1">'Marzo 2016'!$A$3:$BE$1911</definedName>
    <definedName name="Z_300AC1AF_A9AC_4C4D_9A1F_697DCE6EAF20_.wvu.FilterData" localSheetId="0" hidden="1">'Marzo 2016'!$A$3:$BE$4</definedName>
    <definedName name="Z_306C7903_DD3D_46DF_95EC_E4B01AA2359B_.wvu.FilterData" localSheetId="0" hidden="1">'Marzo 2016'!$A$3:$BE$375</definedName>
    <definedName name="Z_31B84828_EAE2_4901_970A_122E53283FA1_.wvu.FilterData" localSheetId="0" hidden="1">'Marzo 2016'!$A$3:$BE$4</definedName>
    <definedName name="Z_33C0C246_9159_481C_B861_440371D59557_.wvu.FilterData" localSheetId="0" hidden="1">'Marzo 2016'!$A$3:$BE$1911</definedName>
    <definedName name="Z_33D0AF9F_D073_47E2_8528_125E1E3DC3FB_.wvu.FilterData" localSheetId="0" hidden="1">'Marzo 2016'!$A$3:$BE$375</definedName>
    <definedName name="Z_347E8356_4FEB_4467_B2E5_25B4820A076B_.wvu.FilterData" localSheetId="0" hidden="1">'Marzo 2016'!$A$3:$BE$480</definedName>
    <definedName name="Z_3543644A_3AAA_4633_9E77_A131B1BAD1A3_.wvu.FilterData" localSheetId="0" hidden="1">'Marzo 2016'!$A$3:$BE$1911</definedName>
    <definedName name="Z_359DAE50_98AA_4089_B5B7_852D307F0796_.wvu.FilterData" localSheetId="0" hidden="1">'Marzo 2016'!$A$3:$BI$1911</definedName>
    <definedName name="Z_3794F3FD_7AC2_42A7_9552_EC0DB5D21B4E_.wvu.FilterData" localSheetId="0" hidden="1">'Marzo 2016'!$A$3:$BE$419</definedName>
    <definedName name="Z_38AC9E7A_483F_447D_AC32_BC9EDD6F329E_.wvu.FilterData" localSheetId="0" hidden="1">'Marzo 2016'!$A$3:$BE$1911</definedName>
    <definedName name="Z_3951E236_07C6_484E_AC3F_3A3211FB7397_.wvu.FilterData" localSheetId="0" hidden="1">'Marzo 2016'!$A$3:$BE$4</definedName>
    <definedName name="Z_3A642F47_A61C_4154_9B4B_5B7426B48B85_.wvu.FilterData" localSheetId="0" hidden="1">'Marzo 2016'!$A$3:$BE$1911</definedName>
    <definedName name="Z_3A82CF87_7EBF_4448_9578_DEBA0D8D94BD_.wvu.FilterData" localSheetId="0" hidden="1">'Marzo 2016'!$A$3:$BE$4</definedName>
    <definedName name="Z_3A97EE59_F038_40EA_AC8D_6ADA2E830239_.wvu.FilterData" localSheetId="0" hidden="1">'Marzo 2016'!$A$3:$BE$4</definedName>
    <definedName name="Z_3A9C836C_A295_49D4_880A_47B606121A4A_.wvu.FilterData" localSheetId="0" hidden="1">'Marzo 2016'!$A$3:$BE$4</definedName>
    <definedName name="Z_3B95AD26_64ED_459B_A082_81E944CFC7E1_.wvu.FilterData" localSheetId="0" hidden="1">'Marzo 2016'!$A$3:$BE$480</definedName>
    <definedName name="Z_3D3EAD5B_002D_47ED_805E_415E0D2B6CC3_.wvu.FilterData" localSheetId="0" hidden="1">'Marzo 2016'!$A$3:$BE$4</definedName>
    <definedName name="Z_3E084705_574D_4AE6_A2A5_C043AFF7798E_.wvu.FilterData" localSheetId="0" hidden="1">'Marzo 2016'!$A$3:$BE$480</definedName>
    <definedName name="Z_3E32A062_A8E7_4E5E_8E28_2B2D68BD0207_.wvu.FilterData" localSheetId="2" hidden="1">desplegable!$A$1:$G$63</definedName>
    <definedName name="Z_3E32A062_A8E7_4E5E_8E28_2B2D68BD0207_.wvu.FilterData" localSheetId="0" hidden="1">'Marzo 2016'!$A$3:$BE$257</definedName>
    <definedName name="Z_3E583A6A_4467_4495_9FA2_F1DB4E87624D_.wvu.FilterData" localSheetId="0" hidden="1">'Marzo 2016'!$A$3:$BI$1911</definedName>
    <definedName name="Z_419DAC3F_C0DD_43B8_9A98_5E2EA08B721B_.wvu.FilterData" localSheetId="0" hidden="1">'Marzo 2016'!$A$3:$BE$4</definedName>
    <definedName name="Z_41C7B2C4_1340_4295_BDC4_705253BF81D3_.wvu.FilterData" localSheetId="0" hidden="1">'Marzo 2016'!$A$3:$BE$4</definedName>
    <definedName name="Z_42741DD1_CC6B_49A7_96A7_D62246B2E2C1_.wvu.FilterData" localSheetId="0" hidden="1">'Marzo 2016'!$A$3:$BE$4</definedName>
    <definedName name="Z_44EE47C3_1970_430D_AB07_6DB7983BB4FC_.wvu.FilterData" localSheetId="0" hidden="1">'Marzo 2016'!$A$3:$BE$4</definedName>
    <definedName name="Z_45250645_46EC_4D22_9C25_DE701B000BCD_.wvu.FilterData" localSheetId="0" hidden="1">'Marzo 2016'!$A$3:$BE$4</definedName>
    <definedName name="Z_4563AAFA_02F3_4764_B728_4DBDEAF6EE4D_.wvu.FilterData" localSheetId="0" hidden="1">'Marzo 2016'!$A$3:$BE$1911</definedName>
    <definedName name="Z_45CD2A07_C4BE_4C4B_8AC3_BAAF01910D25_.wvu.FilterData" localSheetId="0" hidden="1">'Marzo 2016'!$A$3:$BE$375</definedName>
    <definedName name="Z_46DB8605_B786_4C89_8316_1B68D2AB8A7C_.wvu.FilterData" localSheetId="0" hidden="1">'Marzo 2016'!$A$3:$BE$4</definedName>
    <definedName name="Z_46DBE1A4_61EC_475C_8D4F_C912656CEC9F_.wvu.FilterData" localSheetId="0" hidden="1">'Marzo 2016'!$A$3:$BE$375</definedName>
    <definedName name="Z_47BCC9A0_2B5E_4706_A89E_98497D862553_.wvu.Cols" localSheetId="0" hidden="1">'Marzo 2016'!$Y:$AB,'Marzo 2016'!$AG:$AM</definedName>
    <definedName name="Z_47BCC9A0_2B5E_4706_A89E_98497D862553_.wvu.FilterData" localSheetId="2" hidden="1">desplegable!$A$1:$G$63</definedName>
    <definedName name="Z_47BCC9A0_2B5E_4706_A89E_98497D862553_.wvu.FilterData" localSheetId="0" hidden="1">'Marzo 2016'!$A$3:$BE$480</definedName>
    <definedName name="Z_489A5F9D_9909_4C1F_96D8_DDD2E9DCC08B_.wvu.FilterData" localSheetId="0" hidden="1">'Marzo 2016'!$A$3:$BE$4</definedName>
    <definedName name="Z_4B63B675_67DE_4ED2_9575_AE5F858C0A32_.wvu.FilterData" localSheetId="0" hidden="1">'Marzo 2016'!$A$3:$BE$100</definedName>
    <definedName name="Z_4D3D17FD_9B97_40DE_B37E_0D1523EFE9DF_.wvu.FilterData" localSheetId="0" hidden="1">'Marzo 2016'!$A$3:$BE$257</definedName>
    <definedName name="Z_4D92EB8A_86F2_4C49_97D8_CD0D6FE8BDC9_.wvu.FilterData" localSheetId="0" hidden="1">'Marzo 2016'!$A$3:$BE$4</definedName>
    <definedName name="Z_4DD57DC6_EBCF_4982_A32E_B9BE5F8065C4_.wvu.FilterData" localSheetId="0" hidden="1">'Marzo 2016'!$A$3:$BE$4</definedName>
    <definedName name="Z_4FB96D7D_2E36_4BA5_8D6C_53BB8C55251E_.wvu.FilterData" localSheetId="2" hidden="1">desplegable!$A$1:$G$63</definedName>
    <definedName name="Z_4FB96D7D_2E36_4BA5_8D6C_53BB8C55251E_.wvu.FilterData" localSheetId="0" hidden="1">'Marzo 2016'!$A$3:$BE$375</definedName>
    <definedName name="Z_4FF9FCB0_6669_4B69_AB37_B09324AA440E_.wvu.FilterData" localSheetId="0" hidden="1">'Marzo 2016'!$A$3:$BE$4</definedName>
    <definedName name="Z_5085B7A3_3798_4A92_BBE2_090EB2E775E4_.wvu.FilterData" localSheetId="0" hidden="1">'Marzo 2016'!$A$3:$BE$375</definedName>
    <definedName name="Z_5097C887_4594_4E70_9ACF_758BCC63994F_.wvu.FilterData" localSheetId="0" hidden="1">'Marzo 2016'!$A$3:$BE$375</definedName>
    <definedName name="Z_5200AF2F_32AE_419E_AE96_1B3F05803515_.wvu.FilterData" localSheetId="0" hidden="1">'Marzo 2016'!$A$3:$BE$480</definedName>
    <definedName name="Z_5570EAF8_364B_4616_A683_E0B497B58E0E_.wvu.FilterData" localSheetId="0" hidden="1">'Marzo 2016'!$A$3:$BE$1911</definedName>
    <definedName name="Z_5664C46A_0FB8_4F5B_86D4_AE3C3B12F2C6_.wvu.FilterData" localSheetId="0" hidden="1">'Marzo 2016'!$A$3:$BE$375</definedName>
    <definedName name="Z_57401265_C926_4156_945C_60C3E09F3738_.wvu.FilterData" localSheetId="0" hidden="1">'Marzo 2016'!$A$3:$BE$1911</definedName>
    <definedName name="Z_58D46ECD_3F38_436F_A3B8_27850EFF5EC8_.wvu.FilterData" localSheetId="2" hidden="1">desplegable!$A$1:$G$63</definedName>
    <definedName name="Z_58D46ECD_3F38_436F_A3B8_27850EFF5EC8_.wvu.FilterData" localSheetId="0" hidden="1">'Marzo 2016'!$A$3:$BE$4</definedName>
    <definedName name="Z_59A6D0DB_61EA_4A24_84A1_DABF240EDAA9_.wvu.FilterData" localSheetId="0" hidden="1">'Marzo 2016'!$A$3:$BE$480</definedName>
    <definedName name="Z_59F1BC25_7C71_4F8B_97BB_E9A9C3D2FA4D_.wvu.FilterData" localSheetId="0" hidden="1">'Marzo 2016'!$A$3:$BE$3</definedName>
    <definedName name="Z_5A0BC653_8497_4B29_B50A_95E3AC2A35B8_.wvu.FilterData" localSheetId="0" hidden="1">'Marzo 2016'!$A$3:$BE$480</definedName>
    <definedName name="Z_5A145391_C054_4008_B8BD_8C4982210A22_.wvu.FilterData" localSheetId="0" hidden="1">'Marzo 2016'!$A$3:$BE$480</definedName>
    <definedName name="Z_5AEA9056_A020_4C86_9C82_609821321887_.wvu.FilterData" localSheetId="0" hidden="1">'Marzo 2016'!$A$3:$BE$1911</definedName>
    <definedName name="Z_5BEAAC19_2B96_4FC7_9CD1_123AC9258F1C_.wvu.FilterData" localSheetId="0" hidden="1">'Marzo 2016'!$A$3:$BE$1911</definedName>
    <definedName name="Z_5C1BFD5E_0888_455C_95B4_24F5E322B752_.wvu.FilterData" localSheetId="0" hidden="1">'Marzo 2016'!$A$3:$BE$480</definedName>
    <definedName name="Z_5DB90213_93B2_40F7_8E91_93794E960FDA_.wvu.FilterData" localSheetId="2" hidden="1">desplegable!$A$1:$G$63</definedName>
    <definedName name="Z_5DB90213_93B2_40F7_8E91_93794E960FDA_.wvu.FilterData" localSheetId="0" hidden="1">'Marzo 2016'!$A$3:$BI$480</definedName>
    <definedName name="Z_5DBAC7D3_90AC_447A_AF39_6C780A782D89_.wvu.FilterData" localSheetId="0" hidden="1">'Marzo 2016'!$A$3:$BE$375</definedName>
    <definedName name="Z_5FE111E2_585F_4681_8EDB_A2155C2E7654_.wvu.FilterData" localSheetId="2" hidden="1">desplegable!$A$1:$G$63</definedName>
    <definedName name="Z_5FE111E2_585F_4681_8EDB_A2155C2E7654_.wvu.FilterData" localSheetId="0" hidden="1">'Marzo 2016'!$A$3:$BE$4</definedName>
    <definedName name="Z_6055BBB4_C988_4E97_BCA6_3F57C770999D_.wvu.FilterData" localSheetId="0" hidden="1">'Marzo 2016'!$A$3:$BE$1911</definedName>
    <definedName name="Z_6063D701_2FEA_473B_8D10_F8D91BA81595_.wvu.FilterData" localSheetId="0" hidden="1">'Marzo 2016'!$A$3:$BE$1911</definedName>
    <definedName name="Z_626A89C6_20FF_40CF_B50F_ECA7AE5D7ED3_.wvu.FilterData" localSheetId="0" hidden="1">'Marzo 2016'!$A$3:$BE$375</definedName>
    <definedName name="Z_62B6CED1_180C_49AD_A122_0B621FAF272C_.wvu.FilterData" localSheetId="0" hidden="1">'Marzo 2016'!$A$3:$BE$4</definedName>
    <definedName name="Z_6318BAC7_321D_4357_A380_4F07F49A828F_.wvu.FilterData" localSheetId="0" hidden="1">'Marzo 2016'!$A$3:$BE$480</definedName>
    <definedName name="Z_63EB25CF_8A2C_4C15_9A21_CD819E563B1C_.wvu.FilterData" localSheetId="0" hidden="1">'Marzo 2016'!$A$3:$BE$4</definedName>
    <definedName name="Z_6433EC2D_69E4_4310_B00C_52536F178AD1_.wvu.FilterData" localSheetId="0" hidden="1">'Marzo 2016'!$A$3:$BE$1911</definedName>
    <definedName name="Z_6509DDA3_0BFE_4266_A148_096B07D55BFA_.wvu.FilterData" localSheetId="0" hidden="1">'Marzo 2016'!$A$3:$BE$4</definedName>
    <definedName name="Z_67614C85_CE6C_4789_A999_883ABBA42C2E_.wvu.FilterData" localSheetId="0" hidden="1">'Marzo 2016'!$A$3:$BE$1911</definedName>
    <definedName name="Z_678B7985_B72E_4FF9_B1E3_20D87DE31FF2_.wvu.FilterData" localSheetId="0" hidden="1">'Marzo 2016'!$A$3:$BE$4</definedName>
    <definedName name="Z_6818999D_6A03_4372_B077_C9B4E609FC26_.wvu.FilterData" localSheetId="0" hidden="1">'Marzo 2016'!$A$3:$BE$4</definedName>
    <definedName name="Z_68777AEF_6396_4B3F_BD15_7DBCDC0D7E66_.wvu.FilterData" localSheetId="0" hidden="1">'Marzo 2016'!$A$3:$BE$4</definedName>
    <definedName name="Z_6911A8A9_AC55_4894_B524_E635B5D68205_.wvu.FilterData" localSheetId="0" hidden="1">'Marzo 2016'!$A$3:$BE$375</definedName>
    <definedName name="Z_695F2B9C_29E2_4BCE_847F_C64D1383DF9D_.wvu.FilterData" localSheetId="0" hidden="1">'Marzo 2016'!$A$3:$BE$4</definedName>
    <definedName name="Z_6AC327FC_ADC5_4A8E_B042_6D4EF847BAA1_.wvu.FilterData" localSheetId="0" hidden="1">'Marzo 2016'!$A$3:$BE$480</definedName>
    <definedName name="Z_6AE77C1B_4572_4EE8_B043_9AA5B8AA2967_.wvu.FilterData" localSheetId="0" hidden="1">'Marzo 2016'!$A$3:$BE$480</definedName>
    <definedName name="Z_6AF52BB2_73A0_46AD_AD26_DA375952CCFE_.wvu.FilterData" localSheetId="0" hidden="1">'Marzo 2016'!$A$3:$BE$375</definedName>
    <definedName name="Z_6C9E9F75_11D0_4191_A8B1_371FF6483489_.wvu.FilterData" localSheetId="0" hidden="1">'Marzo 2016'!$A$3:$BE$480</definedName>
    <definedName name="Z_6CA85ACD_5E6C_4634_AEF5_E4577A766C63_.wvu.FilterData" localSheetId="0" hidden="1">'Marzo 2016'!$A$3:$BE$375</definedName>
    <definedName name="Z_6CB22111_24E7_43B9_ACA0_C8E0C8CD5FAE_.wvu.FilterData" localSheetId="2" hidden="1">desplegable!$A$1:$G$63</definedName>
    <definedName name="Z_6CB22111_24E7_43B9_ACA0_C8E0C8CD5FAE_.wvu.FilterData" localSheetId="0" hidden="1">'Marzo 2016'!$A$3:$BE$480</definedName>
    <definedName name="Z_6D5370DE_84DF_4696_9E2D_5153747B16FC_.wvu.FilterData" localSheetId="2" hidden="1">desplegable!$A$1:$G$63</definedName>
    <definedName name="Z_6D5370DE_84DF_4696_9E2D_5153747B16FC_.wvu.FilterData" localSheetId="0" hidden="1">'Marzo 2016'!$A$3:$BE$480</definedName>
    <definedName name="Z_6DEE2AAB_2EAD_48E9_8137_E99DC1CE2DC8_.wvu.FilterData" localSheetId="0" hidden="1">'Marzo 2016'!$A$3:$BE$419</definedName>
    <definedName name="Z_6E119818_FFCE_42F9_B0EC_1279BB3067C2_.wvu.FilterData" localSheetId="0" hidden="1">'Marzo 2016'!$A$3:$BE$4</definedName>
    <definedName name="Z_6EC24A22_2BFA_4388_8299_AF3D17EBC560_.wvu.FilterData" localSheetId="0" hidden="1">'Marzo 2016'!$A$3:$BE$1911</definedName>
    <definedName name="Z_6EC86F0E_0576_4394_8F79_12EB3534194F_.wvu.FilterData" localSheetId="0" hidden="1">'Marzo 2016'!$A$3:$BE$1911</definedName>
    <definedName name="Z_6F298D05_304C_4DA4_98C6_CCF8D1429F07_.wvu.FilterData" localSheetId="0" hidden="1">'Marzo 2016'!$A$3:$BE$4</definedName>
    <definedName name="Z_6F425D83_ED4D_4FD9_A3EC_2A0E0BBD96A5_.wvu.FilterData" localSheetId="0" hidden="1">'Marzo 2016'!$A$3:$BE$480</definedName>
    <definedName name="Z_71771327_9D4F_4A0B_BBEA_528766E849D0_.wvu.FilterData" localSheetId="0" hidden="1">'Marzo 2016'!$A$3:$BE$1911</definedName>
    <definedName name="Z_72DD209C_E892_4454_A93C_F6DBE5D95DEC_.wvu.FilterData" localSheetId="0" hidden="1">'Marzo 2016'!$A$3:$BE$480</definedName>
    <definedName name="Z_72EEF224_CBE5_44D2_8FF6_DE65C2DD14C9_.wvu.FilterData" localSheetId="2" hidden="1">desplegable!$A$1:$G$63</definedName>
    <definedName name="Z_72EEF224_CBE5_44D2_8FF6_DE65C2DD14C9_.wvu.FilterData" localSheetId="0" hidden="1">'Marzo 2016'!$A$3:$BE$480</definedName>
    <definedName name="Z_73BC444B_DFAC_4646_85FE_0ECE300DDDA5_.wvu.FilterData" localSheetId="0" hidden="1">'Marzo 2016'!$A$3:$BE$375</definedName>
    <definedName name="Z_73DF517C_EE15_4175_B3D1_A60EA96158B4_.wvu.FilterData" localSheetId="0" hidden="1">'Marzo 2016'!$A$3:$BE$4</definedName>
    <definedName name="Z_74A88A12_8AD1_4F85_8884_0224A97742DD_.wvu.FilterData" localSheetId="0" hidden="1">'Marzo 2016'!$A$3:$BE$4</definedName>
    <definedName name="Z_75739A03_BAD3_44B3_8952_60D27954A2B7_.wvu.FilterData" localSheetId="0" hidden="1">'Marzo 2016'!$A$3:$BE$4</definedName>
    <definedName name="Z_75B7E833_315B_4F2F_A660_CD14A89FF4D3_.wvu.FilterData" localSheetId="0" hidden="1">'Marzo 2016'!$A$3:$BE$4</definedName>
    <definedName name="Z_76C43349_8870_4EE8_8F59_773FA9CBF3FA_.wvu.FilterData" localSheetId="0" hidden="1">'Marzo 2016'!$A$3:$BE$1911</definedName>
    <definedName name="Z_77E58330_BC00_4795_ACDF_A08A166EB5F9_.wvu.FilterData" localSheetId="0" hidden="1">'Marzo 2016'!$A$3:$BE$1911</definedName>
    <definedName name="Z_7B615FF1_B30B_4D15_9857_3A05A3C46BFD_.wvu.FilterData" localSheetId="0" hidden="1">'Marzo 2016'!$A$3:$BE$4</definedName>
    <definedName name="Z_7C0C2568_7D39_4061_B7B0_2B907B68B561_.wvu.FilterData" localSheetId="0" hidden="1">'Marzo 2016'!$A$3:$BE$375</definedName>
    <definedName name="Z_7C466960_0C82_4933_95CB_4EB0F4C01CD5_.wvu.FilterData" localSheetId="0" hidden="1">'Marzo 2016'!$A$3:$BE$100</definedName>
    <definedName name="Z_7DF81CA0_35C6_4E05_999A_EA89924C4A9E_.wvu.FilterData" localSheetId="0" hidden="1">'Marzo 2016'!$A$3:$BE$4</definedName>
    <definedName name="Z_7E7A2FAA_9592_4710_AC65_3B8A7985B294_.wvu.FilterData" localSheetId="0" hidden="1">'Marzo 2016'!$A$3:$BE$4</definedName>
    <definedName name="Z_817F7E55_8E70_4BD0_8D76_FA2CA0DADC81_.wvu.FilterData" localSheetId="0" hidden="1">'Marzo 2016'!$A$3:$BE$375</definedName>
    <definedName name="Z_81AE9076_1F58_48F4_A6E7_3ABA5D497A11_.wvu.FilterData" localSheetId="0" hidden="1">'Marzo 2016'!$A$3:$BE$4</definedName>
    <definedName name="Z_82F8D21C_D70E_48E6_B54D_1CCF21D7BB68_.wvu.FilterData" localSheetId="0" hidden="1">'Marzo 2016'!$A$3:$BE$480</definedName>
    <definedName name="Z_8367ED0C_0CBF_4B84_9B6B_55629D9F9126_.wvu.FilterData" localSheetId="0" hidden="1">'Marzo 2016'!$A$3:$BE$419</definedName>
    <definedName name="Z_83BD53F7_13CF_4072_BBE8_E6399305D4E8_.wvu.FilterData" localSheetId="0" hidden="1">'Marzo 2016'!$A$3:$BE$375</definedName>
    <definedName name="Z_8785A0BC_AEE9_4E63_9B40_DEBC24830E6B_.wvu.FilterData" localSheetId="0" hidden="1">'Marzo 2016'!$A$3:$BE$4</definedName>
    <definedName name="Z_88DB6AE6_BA2F_4951_B20A_1AC5D2CB6944_.wvu.FilterData" localSheetId="0" hidden="1">'Marzo 2016'!$A$3:$BE$1911</definedName>
    <definedName name="Z_8A1C98B2_49CA_4153_8A97_875EB6B69118_.wvu.FilterData" localSheetId="0" hidden="1">'Marzo 2016'!$A$3:$BE$4</definedName>
    <definedName name="Z_8B623DAF_17B3_49B2_B746_994F9D6A30F0_.wvu.FilterData" localSheetId="0" hidden="1">'Marzo 2016'!$A$3:$BE$480</definedName>
    <definedName name="Z_8BBCB410_CA09_468E_8895_80FDB1F829CE_.wvu.Cols" localSheetId="0" hidden="1">'Marzo 2016'!$W:$AC,'Marzo 2016'!$AE:$AE,'Marzo 2016'!$AG:$AW,'Marzo 2016'!#REF!</definedName>
    <definedName name="Z_8BBCB410_CA09_468E_8895_80FDB1F829CE_.wvu.FilterData" localSheetId="2" hidden="1">desplegable!$A$1:$G$63</definedName>
    <definedName name="Z_8BBCB410_CA09_468E_8895_80FDB1F829CE_.wvu.FilterData" localSheetId="0" hidden="1">'Marzo 2016'!$A$3:$BE$480</definedName>
    <definedName name="Z_8C228A4D_D7E0_4C9F_97C4_4D0B18B0303B_.wvu.FilterData" localSheetId="0" hidden="1">'Marzo 2016'!$A$3:$BE$4</definedName>
    <definedName name="Z_8C9CA5CA_2D9B_41A0_86F4_277B88A37C39_.wvu.FilterData" localSheetId="0" hidden="1">'Marzo 2016'!$A$3:$BE$4</definedName>
    <definedName name="Z_917F6F49_60BD_4E31_AAD6_4773A05C8863_.wvu.FilterData" localSheetId="0" hidden="1">'Marzo 2016'!$A$3:$BE$4</definedName>
    <definedName name="Z_92973E54_E4AE_4CEE_9FD3_32300F3B4AD5_.wvu.FilterData" localSheetId="0" hidden="1">'Marzo 2016'!$A$3:$BE$375</definedName>
    <definedName name="Z_9312293E_AEF8_4BEF_B35C_2A25D7D3BCBD_.wvu.FilterData" localSheetId="2" hidden="1">desplegable!$A$1:$G$63</definedName>
    <definedName name="Z_9312293E_AEF8_4BEF_B35C_2A25D7D3BCBD_.wvu.FilterData" localSheetId="0" hidden="1">'Marzo 2016'!$A$3:$BE$1911</definedName>
    <definedName name="Z_934A42DE_80BA_42D2_A327_8A3866C90E4B_.wvu.FilterData" localSheetId="2" hidden="1">desplegable!$A$1:$G$63</definedName>
    <definedName name="Z_934A42DE_80BA_42D2_A327_8A3866C90E4B_.wvu.FilterData" localSheetId="0" hidden="1">'Marzo 2016'!$A$3:$BE$100</definedName>
    <definedName name="Z_936CD1CF_5F3A_4DAB_BCEE_5D618222D196_.wvu.FilterData" localSheetId="2" hidden="1">desplegable!$A$1:$G$63</definedName>
    <definedName name="Z_936CD1CF_5F3A_4DAB_BCEE_5D618222D196_.wvu.FilterData" localSheetId="0" hidden="1">'Marzo 2016'!$A$3:$BE$375</definedName>
    <definedName name="Z_93EE9527_6F52_462D_A4FA_78E53FD4FA24_.wvu.FilterData" localSheetId="0" hidden="1">'Marzo 2016'!$A$3:$BE$4</definedName>
    <definedName name="Z_9532D285_922F_486A_9D4A_730C1793F6EB_.wvu.FilterData" localSheetId="2" hidden="1">desplegable!$A$1:$G$63</definedName>
    <definedName name="Z_9532D285_922F_486A_9D4A_730C1793F6EB_.wvu.FilterData" localSheetId="0" hidden="1">'Marzo 2016'!$A$3:$BI$1911</definedName>
    <definedName name="Z_95A2B371_4769_447A_A58C_3A9D6045A721_.wvu.FilterData" localSheetId="0" hidden="1">'Marzo 2016'!$A$3:$BE$4</definedName>
    <definedName name="Z_963083BF_28E3_4217_BA6E_96C1504EBE1E_.wvu.FilterData" localSheetId="0" hidden="1">'Marzo 2016'!$A$3:$BE$1911</definedName>
    <definedName name="Z_991469FD_BD3C_42C1_B999_2F8260B2C6A0_.wvu.FilterData" localSheetId="0" hidden="1">'Marzo 2016'!$A$3:$BE$100</definedName>
    <definedName name="Z_9AEC97E1_9801_4AE7_A75D_56ECEA86959E_.wvu.FilterData" localSheetId="0" hidden="1">'Marzo 2016'!$A$3:$BE$480</definedName>
    <definedName name="Z_9AF9EA22_3FFA_4082_BA4D_24DFCEE76512_.wvu.FilterData" localSheetId="0" hidden="1">'Marzo 2016'!$A$3:$BE$4</definedName>
    <definedName name="Z_9C019F4C_F93D_4BA9_9324_AB906F10AE97_.wvu.FilterData" localSheetId="0" hidden="1">'Marzo 2016'!$A$3:$BE$419</definedName>
    <definedName name="Z_9D5E13F6_325F_4FC9_855E_BF2E93FE5C85_.wvu.FilterData" localSheetId="0" hidden="1">'Marzo 2016'!$A$3:$BE$4</definedName>
    <definedName name="Z_9E140B1F_468F_4797_A311_3155A1864DFD_.wvu.FilterData" localSheetId="0" hidden="1">'Marzo 2016'!$A$3:$BE$1911</definedName>
    <definedName name="Z_9E530396_3A78_4321_BF33_FBB2303DB125_.wvu.FilterData" localSheetId="0" hidden="1">'Marzo 2016'!$A$3:$BE$257</definedName>
    <definedName name="Z_9EB69048_9090_4198_849D_E11B917D0BA3_.wvu.FilterData" localSheetId="0" hidden="1">'Marzo 2016'!$A$3:$BE$4</definedName>
    <definedName name="Z_9FF61A74_5FEB_4D7D_9EE6_3A6F95FD9493_.wvu.FilterData" localSheetId="2" hidden="1">desplegable!$A$1:$G$63</definedName>
    <definedName name="Z_9FF61A74_5FEB_4D7D_9EE6_3A6F95FD9493_.wvu.FilterData" localSheetId="0" hidden="1">'Marzo 2016'!$A$3:$BE$4</definedName>
    <definedName name="Z_A34DD7FB_44A6_463A_86CE_6E5DC877A792_.wvu.FilterData" localSheetId="0" hidden="1">'Marzo 2016'!$A$3:$BE$375</definedName>
    <definedName name="Z_A35F6C58_EF0F_4A46_9AA6_252A10BB7976_.wvu.FilterData" localSheetId="0" hidden="1">'Marzo 2016'!$A$3:$BE$4</definedName>
    <definedName name="Z_A76ECE62_1CBB_463C_9596_CDA7E901E31D_.wvu.FilterData" localSheetId="0" hidden="1">'Marzo 2016'!$A$3:$BE$375</definedName>
    <definedName name="Z_A8602A5E_1D22_4020_B515_88FAEA8893EE_.wvu.FilterData" localSheetId="0" hidden="1">'Marzo 2016'!$A$3:$BE$100</definedName>
    <definedName name="Z_A8A51829_6F4B_4C6A_B777_9CD8B58340E8_.wvu.FilterData" localSheetId="0" hidden="1">'Marzo 2016'!$A$3:$BE$419</definedName>
    <definedName name="Z_A8B38E27_074E_48F7_8E5B_CF86C19A29D3_.wvu.FilterData" localSheetId="0" hidden="1">'Marzo 2016'!$A$3:$BE$4</definedName>
    <definedName name="Z_A9105CE0_ED7C_4A5F_9280_31B18602B0DB_.wvu.FilterData" localSheetId="0" hidden="1">'Marzo 2016'!$A$3:$BE$375</definedName>
    <definedName name="Z_A925DAEC_1813_4AF2_8A95_9355A8140875_.wvu.FilterData" localSheetId="0" hidden="1">'Marzo 2016'!$A$3:$BE$4</definedName>
    <definedName name="Z_A9A72B35_F4F1_48AA_95E3_25D88A9571A4_.wvu.FilterData" localSheetId="0" hidden="1">'Marzo 2016'!$A$3:$BE$480</definedName>
    <definedName name="Z_AAC78FC0_C147_4F22_9D3C_A61B72B2020B_.wvu.FilterData" localSheetId="0" hidden="1">'Marzo 2016'!$A$3:$BE$4</definedName>
    <definedName name="Z_AED9F57A_387B_46B2_ACC4_D0893302BBAF_.wvu.FilterData" localSheetId="0" hidden="1">'Marzo 2016'!$A$3:$BE$1911</definedName>
    <definedName name="Z_AFC8BDFA_B510_4A02_ACBA_E5216FBC4AC8_.wvu.FilterData" localSheetId="2" hidden="1">desplegable!$A$1:$G$63</definedName>
    <definedName name="Z_AFC8BDFA_B510_4A02_ACBA_E5216FBC4AC8_.wvu.FilterData" localSheetId="0" hidden="1">'Marzo 2016'!$A$3:$BE$375</definedName>
    <definedName name="Z_B2C98033_5AAE_402B_B449_845DF1997908_.wvu.FilterData" localSheetId="0" hidden="1">'Marzo 2016'!$A$3:$BE$4</definedName>
    <definedName name="Z_B2EE8E8A_1252_40DB_A9DD_66ED8EC6E585_.wvu.FilterData" localSheetId="0" hidden="1">'Marzo 2016'!$A$3:$BE$480</definedName>
    <definedName name="Z_B3294D7A_5EA2_412C_B5B5_D4023BAAB898_.wvu.FilterData" localSheetId="0" hidden="1">'Marzo 2016'!$A$3:$BE$375</definedName>
    <definedName name="Z_B49E0023_E44B_4C39_8944_42EA248670F2_.wvu.FilterData" localSheetId="0" hidden="1">'Marzo 2016'!$A$3:$BE$1911</definedName>
    <definedName name="Z_B51D16B8_7572_46E4_87CA_3D1D26FA2A50_.wvu.FilterData" localSheetId="0" hidden="1">'Marzo 2016'!$A$3:$BE$4</definedName>
    <definedName name="Z_B6935020_8B26_4A81_AB5B_CBC0B2041551_.wvu.FilterData" localSheetId="0" hidden="1">'Marzo 2016'!$A$3:$BE$480</definedName>
    <definedName name="Z_B8C6DDB6_BC10_4D34_AA0B_DE88FA6503E6_.wvu.FilterData" localSheetId="0" hidden="1">'Marzo 2016'!$A$3:$BE$4</definedName>
    <definedName name="Z_BAF49D76_5422_448F_BF4D_8FFC019CD4DF_.wvu.FilterData" localSheetId="2" hidden="1">desplegable!$A$1:$G$63</definedName>
    <definedName name="Z_BAF49D76_5422_448F_BF4D_8FFC019CD4DF_.wvu.FilterData" localSheetId="0" hidden="1">'Marzo 2016'!$A$3:$BE$419</definedName>
    <definedName name="Z_BB9F49BA_1216_4356_9F84_C8F777FEDA7F_.wvu.FilterData" localSheetId="0" hidden="1">'Marzo 2016'!$A$3:$BE$419</definedName>
    <definedName name="Z_BCC9D661_3317_4843_A60B_A6CBC34E1500_.wvu.FilterData" localSheetId="0" hidden="1">'Marzo 2016'!$A$3:$BE$480</definedName>
    <definedName name="Z_BFE03FBB_D318_444C_909A_F003F7D1782C_.wvu.FilterData" localSheetId="0" hidden="1">'Marzo 2016'!$A$3:$BE$4</definedName>
    <definedName name="Z_C3EC7D9C_45BA_4DC0_8682_47342C8A4837_.wvu.FilterData" localSheetId="0" hidden="1">'Marzo 2016'!$A$3:$BE$419</definedName>
    <definedName name="Z_C403501F_1B6A_4457_A57A_DE1F972526B0_.wvu.FilterData" localSheetId="0" hidden="1">'Marzo 2016'!$A$3:$BE$4</definedName>
    <definedName name="Z_C4249164_F423_43C1_BF67_710053440999_.wvu.FilterData" localSheetId="0" hidden="1">'Marzo 2016'!$A$3:$BE$375</definedName>
    <definedName name="Z_C4B7F72F_4DE1_4BA0_A4F5_35A26971DA1B_.wvu.FilterData" localSheetId="0" hidden="1">'Marzo 2016'!$A$3:$BE$419</definedName>
    <definedName name="Z_C5517596_E97F_4FCC_99C9_6F6E21FEA4CC_.wvu.FilterData" localSheetId="0" hidden="1">'Marzo 2016'!$A$3:$BE$375</definedName>
    <definedName name="Z_C6D7C74B_2021_43F7_89ED_89B2D0029E52_.wvu.FilterData" localSheetId="0" hidden="1">'Marzo 2016'!$A$3:$BE$1911</definedName>
    <definedName name="Z_C716C06E_5894_4A86_B5C6_5D49623C2DAC_.wvu.FilterData" localSheetId="0" hidden="1">'Marzo 2016'!$A$3:$BE$480</definedName>
    <definedName name="Z_C848E4B8_40A4_421E_8AE5_8D1ED1E9A021_.wvu.FilterData" localSheetId="0" hidden="1">'Marzo 2016'!$A$3:$BE$100</definedName>
    <definedName name="Z_C89A457D_CFB4_4C15_AB80_1BED8FEFA8EB_.wvu.FilterData" localSheetId="0" hidden="1">'Marzo 2016'!$A$3:$BE$1911</definedName>
    <definedName name="Z_C8D481D3_AD68_4410_9E79_B44F5E896B0D_.wvu.FilterData" localSheetId="0" hidden="1">'Marzo 2016'!$A$3:$BE$480</definedName>
    <definedName name="Z_C8F6C9A8_133A_4E74_874A_F4C02A4455BD_.wvu.FilterData" localSheetId="0" hidden="1">'Marzo 2016'!$A$3:$BE$4</definedName>
    <definedName name="Z_C9A09325_DC7B_416D_8BFB_FAB6245CD197_.wvu.FilterData" localSheetId="0" hidden="1">'Marzo 2016'!$A$3:$BE$4</definedName>
    <definedName name="Z_CBE23216_ED73_4827_9886_8805D22220D6_.wvu.FilterData" localSheetId="0" hidden="1">'Marzo 2016'!$A$3:$BE$375</definedName>
    <definedName name="Z_CD02ABCB_F083_4F86_8E42_8FCED69D2B8F_.wvu.FilterData" localSheetId="0" hidden="1">'Marzo 2016'!$A$3:$BE$257</definedName>
    <definedName name="Z_CD2E4A57_277D_457C_B87F_5D4387E6968D_.wvu.FilterData" localSheetId="0" hidden="1">'Marzo 2016'!$A$3:$BE$4</definedName>
    <definedName name="Z_CF1D6FE0_ED48_4A11_B2E4_7608664D9142_.wvu.FilterData" localSheetId="0" hidden="1">'Marzo 2016'!$A$3:$BE$3</definedName>
    <definedName name="Z_CFE0C753_ECB9_465F_9ACA_D1CE9A4E2F94_.wvu.FilterData" localSheetId="0" hidden="1">'Marzo 2016'!$A$3:$BE$4</definedName>
    <definedName name="Z_D1A613C1_72EC_4E7B_8011_85A531CBF193_.wvu.FilterData" localSheetId="0" hidden="1">'Marzo 2016'!$A$3:$BE$480</definedName>
    <definedName name="Z_D2108DA0_962A_41B4_AFE4_5F8B1ED1EA1F_.wvu.FilterData" localSheetId="0" hidden="1">'Marzo 2016'!$A$3:$BE$4</definedName>
    <definedName name="Z_D42C3302_932F_45D9_847C_475E8C08A58F_.wvu.FilterData" localSheetId="0" hidden="1">'Marzo 2016'!$A$3:$BE$1911</definedName>
    <definedName name="Z_D536D1C3_A99D_468B_9E4E_2645C0766BA1_.wvu.FilterData" localSheetId="0" hidden="1">'Marzo 2016'!$A$3:$BE$4</definedName>
    <definedName name="Z_D62554C6_426A_42DB_8F3F_14BCBBB6D233_.wvu.FilterData" localSheetId="0" hidden="1">'Marzo 2016'!$A$3:$BE$4</definedName>
    <definedName name="Z_D7CCBDF5_774E_4759_BA30_753AC83BE59B_.wvu.FilterData" localSheetId="0" hidden="1">'Marzo 2016'!$A$3:$BE$480</definedName>
    <definedName name="Z_D858FB02_7D1B_4DD6_A349_C773E6EFECA9_.wvu.FilterData" localSheetId="0" hidden="1">'Marzo 2016'!$A$3:$BE$4</definedName>
    <definedName name="Z_D8AEA9E3_F564_4BF4_8B56_87DE67F0C1C8_.wvu.FilterData" localSheetId="0" hidden="1">'Marzo 2016'!$A$3:$BE$4</definedName>
    <definedName name="Z_D90688DF_860D_497D_A844_8ECA14223209_.wvu.FilterData" localSheetId="0" hidden="1">'Marzo 2016'!$A$3:$BE$375</definedName>
    <definedName name="Z_DA54715A_043A_426D_90F4_B0E3F3C95E4C_.wvu.FilterData" localSheetId="0" hidden="1">'Marzo 2016'!$A$3:$BE$1911</definedName>
    <definedName name="Z_DC5D095A_D908_47EE_A393_97B62D84B91D_.wvu.FilterData" localSheetId="0" hidden="1">'Marzo 2016'!$A$3:$BE$4</definedName>
    <definedName name="Z_DE5E0B5F_2265_4EA3_B5DB_24AA487CA657_.wvu.FilterData" localSheetId="0" hidden="1">'Marzo 2016'!$A$3:$BE$1911</definedName>
    <definedName name="Z_E094FF13_1FFB_4091_B21E_96A988AB83A3_.wvu.FilterData" localSheetId="0" hidden="1">'Marzo 2016'!$A$3:$BE$4</definedName>
    <definedName name="Z_E0C63284_77D7_411E_968D_F006E15C4C9F_.wvu.FilterData" localSheetId="0" hidden="1">'Marzo 2016'!$A$3:$BE$4</definedName>
    <definedName name="Z_E288FA4F_6539_47D7_8236_3697BE17436E_.wvu.FilterData" localSheetId="0" hidden="1">'Marzo 2016'!$A$3:$BE$4</definedName>
    <definedName name="Z_E28DF1B4_D304_4B65_97B5_B0120E93FA8D_.wvu.FilterData" localSheetId="0" hidden="1">'Marzo 2016'!$A$3:$BE$480</definedName>
    <definedName name="Z_E3A3031C_B7A0_4C4C_A35F_8BD4757BC1AF_.wvu.FilterData" localSheetId="0" hidden="1">'Marzo 2016'!$A$3:$BE$1911</definedName>
    <definedName name="Z_E4CFD4BF_37C0_4406_8F69_2FA9E3D1C549_.wvu.FilterData" localSheetId="0" hidden="1">'Marzo 2016'!$A$3:$BE$375</definedName>
    <definedName name="Z_E727E260_C931_43E2_B368_D40EBF92085D_.wvu.FilterData" localSheetId="2" hidden="1">desplegable!$A$1:$G$63</definedName>
    <definedName name="Z_E727E260_C931_43E2_B368_D40EBF92085D_.wvu.FilterData" localSheetId="0" hidden="1">'Marzo 2016'!$A$3:$BI$1911</definedName>
    <definedName name="Z_E775F595_1341_4868_AAA4_659F6F47C286_.wvu.FilterData" localSheetId="0" hidden="1">'Marzo 2016'!$A$3:$BE$4</definedName>
    <definedName name="Z_E8954A2A_F3CD_4263_B943_9C048C096571_.wvu.FilterData" localSheetId="0" hidden="1">'Marzo 2016'!$A$3:$BE$4</definedName>
    <definedName name="Z_E9D2FFF1_369C_4CED_937C_8320E921F58A_.wvu.FilterData" localSheetId="0" hidden="1">'Marzo 2016'!$A$3:$BE$4</definedName>
    <definedName name="Z_EA798CA3_E57E_4DD1_BADE_BA2B0DB0A67F_.wvu.FilterData" localSheetId="0" hidden="1">'Marzo 2016'!$A$3:$BE$4</definedName>
    <definedName name="Z_EA8DF44F_DAA0_4305_B4A0_573848A2F1A1_.wvu.FilterData" localSheetId="0" hidden="1">'Marzo 2016'!$A$3:$BE$4</definedName>
    <definedName name="Z_EFCDDCAF_4E47_4CF3_9B17_525081194386_.wvu.FilterData" localSheetId="0" hidden="1">'Marzo 2016'!$A$3:$BE$4</definedName>
    <definedName name="Z_F0457100_2994_4342_AEBA_83F529295172_.wvu.FilterData" localSheetId="0" hidden="1">'Marzo 2016'!$A$3:$BE$4</definedName>
    <definedName name="Z_F05B543C_0F9C_4AF9_A71B_3A86B2E58B83_.wvu.FilterData" localSheetId="0" hidden="1">'Marzo 2016'!$A$3:$BE$419</definedName>
    <definedName name="Z_F0B2B8CD_E086_465D_B1CA_37D9FF467F5C_.wvu.FilterData" localSheetId="0" hidden="1">'Marzo 2016'!$A$3:$BE$1911</definedName>
    <definedName name="Z_F13CC6B2_BE85_4F3A_9206_B427ADFF4F74_.wvu.FilterData" localSheetId="0" hidden="1">'Marzo 2016'!$A$3:$BE$4</definedName>
    <definedName name="Z_F204A16F_3B1A_4667_B531_D6755183466A_.wvu.FilterData" localSheetId="0" hidden="1">'Marzo 2016'!$A$3:$BE$4</definedName>
    <definedName name="Z_F4127949_6CB9_4B5E_A9BC_0F5241D24D5B_.wvu.FilterData" localSheetId="0" hidden="1">'Marzo 2016'!$A$3:$BE$480</definedName>
    <definedName name="Z_F6BB22C2_ED00_41B4_99C6_02CA23B170B0_.wvu.FilterData" localSheetId="0" hidden="1">'Marzo 2016'!$A$3:$BE$4</definedName>
    <definedName name="Z_F7A1A6DD_9766_4F98_BB6F_318FAEA07322_.wvu.FilterData" localSheetId="0" hidden="1">'Marzo 2016'!$A$3:$BE$4</definedName>
    <definedName name="Z_F7D11880_1090_4868_A679_6AB82305E4CA_.wvu.FilterData" localSheetId="0" hidden="1">'Marzo 2016'!$A$3:$BE$419</definedName>
    <definedName name="Z_F8923DD2_1B66_4C41_A530_DF17B8D8032F_.wvu.FilterData" localSheetId="2" hidden="1">desplegable!$A$1:$G$63</definedName>
    <definedName name="Z_F8923DD2_1B66_4C41_A530_DF17B8D8032F_.wvu.FilterData" localSheetId="0" hidden="1">'Marzo 2016'!$A$3:$BE$4</definedName>
    <definedName name="Z_F9047BE2_56DA_4CF0_B0B3_CA8203117196_.wvu.FilterData" localSheetId="0" hidden="1">'Marzo 2016'!$A$3:$BE$4</definedName>
    <definedName name="Z_FADC0C37_70DF_4CDE_A025_18219F796F97_.wvu.FilterData" localSheetId="0" hidden="1">'Marzo 2016'!$A$3:$BE$1911</definedName>
    <definedName name="Z_FAF2AF8E_FB19_4C32_8084_55295645E83C_.wvu.FilterData" localSheetId="2" hidden="1">desplegable!$A$1:$G$63</definedName>
    <definedName name="Z_FAF2AF8E_FB19_4C32_8084_55295645E83C_.wvu.FilterData" localSheetId="0" hidden="1">'Marzo 2016'!$A$3:$BI$1911</definedName>
    <definedName name="Z_FC6AE49D_8E6A_4F18_8904_54D86154DC13_.wvu.FilterData" localSheetId="0" hidden="1">'Marzo 2016'!$A$3:$BE$4</definedName>
    <definedName name="Z_FC7907AC_A846_4F6F_9A09_7B1D338FDCF9_.wvu.FilterData" localSheetId="2" hidden="1">desplegable!$A$1:$G$63</definedName>
    <definedName name="Z_FC7907AC_A846_4F6F_9A09_7B1D338FDCF9_.wvu.FilterData" localSheetId="0" hidden="1">'Marzo 2016'!$A$3:$BI$1911</definedName>
    <definedName name="Z_FDCA1D89_342F_42C0_AE14_EE1847CFF095_.wvu.FilterData" localSheetId="0" hidden="1">'Marzo 2016'!$A$3:$BE$375</definedName>
    <definedName name="Z_FE02CB9B_D961_4FD4_A45D_C0FDF08D61B3_.wvu.FilterData" localSheetId="0" hidden="1">'Marzo 2016'!$A$3:$BE$4</definedName>
    <definedName name="Z_FEBB969F_1C08_4EA5_A9EB_F7CF0A3F9A91_.wvu.FilterData" localSheetId="0" hidden="1">'Marzo 2016'!$A$3:$BE$480</definedName>
  </definedNames>
  <calcPr calcId="152511"/>
  <customWorkbookViews>
    <customWorkbookView name="Eric  Stewart - Personal View" guid="{9532D285-922F-486A-9D4A-730C1793F6EB}" mergeInterval="0" personalView="1" maximized="1" xWindow="-8" yWindow="-8" windowWidth="1382" windowHeight="744" activeSheetId="1"/>
    <customWorkbookView name="Mark Whistler - Personal View" guid="{FAF2AF8E-FB19-4C32-8084-55295645E83C}" mergeInterval="0" personalView="1" maximized="1" xWindow="-931" yWindow="-1058" windowWidth="1696" windowHeight="1066" activeSheetId="1"/>
    <customWorkbookView name="Maria Barrera - Vista personalizada" guid="{1D118EC7-D99E-423A-AA49-F5F506107747}" mergeInterval="0" personalView="1" maximized="1" xWindow="-8" yWindow="-8" windowWidth="1456" windowHeight="876" activeSheetId="1"/>
    <customWorkbookView name="Ivan Fernandez - Vista personalizada" guid="{6CB22111-24E7-43B9-ACA0-C8E0C8CD5FAE}" mergeInterval="0" personalView="1" maximized="1" xWindow="-8" yWindow="-8" windowWidth="1456" windowHeight="876" activeSheetId="1"/>
    <customWorkbookView name="Teresa Martin - Vista personalizada" guid="{8BBCB410-CA09-468E-8895-80FDB1F829CE}" mergeInterval="0" personalView="1" maximized="1" xWindow="-8" yWindow="-8" windowWidth="1456" windowHeight="876" activeSheetId="1"/>
    <customWorkbookView name="Monserrat Sanchez - Vista personalizada" guid="{47BCC9A0-2B5E-4706-A89E-98497D862553}" mergeInterval="0" personalView="1" maximized="1" xWindow="-8" yWindow="-8" windowWidth="1456" windowHeight="876" activeSheetId="1"/>
    <customWorkbookView name="Ignacio Vazquez - Vista personalizada" guid="{72EEF224-CBE5-44D2-8FF6-DE65C2DD14C9}" mergeInterval="0" personalView="1" maximized="1" xWindow="-8" yWindow="-8" windowWidth="1456" windowHeight="876" activeSheetId="1"/>
    <customWorkbookView name="Maria Roiz - Vista personalizada" guid="{6D5370DE-84DF-4696-9E2D-5153747B16FC}" mergeInterval="0" personalView="1" maximized="1" xWindow="-8" yWindow="-8" windowWidth="1456" windowHeight="876" activeSheetId="1"/>
    <customWorkbookView name="Sara Garcia Morato - Vista personalizada" guid="{5DB90213-93B2-40F7-8E91-93794E960FDA}" mergeInterval="0" personalView="1" maximized="1" xWindow="-8" yWindow="-8" windowWidth="1456" windowHeight="876" activeSheetId="1"/>
    <customWorkbookView name="Anna Dieguez - Vista personalizada" guid="{FC7907AC-A846-4F6F-9A09-7B1D338FDCF9}" mergeInterval="0" personalView="1" maximized="1" xWindow="-8" yWindow="-8" windowWidth="1456" windowHeight="876" activeSheetId="1"/>
    <customWorkbookView name="Leticia Sanchez - Vista personalizada" guid="{198EEFCB-EB7F-459D-A277-A7946A8958E4}" mergeInterval="0" personalView="1" maximized="1" xWindow="-8" yWindow="-8" windowWidth="1456" windowHeight="876" activeSheetId="2"/>
    <customWorkbookView name="Olga Molina - Vista personalizada" guid="{E727E260-C931-43E2-B368-D40EBF92085D}" mergeInterval="0" personalView="1" maximized="1" xWindow="-8" yWindow="-8" windowWidth="1456" windowHeight="876" activeSheetId="1"/>
    <customWorkbookView name="Lucia Uriarte - Vista personalizada" guid="{2242CDC0-9F68-4287-BBC1-AE38EB139EFF}" mergeInterval="0" personalView="1" maximized="1" xWindow="-8" yWindow="-8" windowWidth="145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6" i="1"/>
  <c r="U37" i="1"/>
  <c r="U39" i="1"/>
  <c r="U40" i="1"/>
  <c r="U41" i="1"/>
  <c r="U42" i="1"/>
  <c r="U44" i="1"/>
  <c r="U45" i="1"/>
  <c r="U46" i="1"/>
  <c r="U47" i="1"/>
  <c r="U48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4" i="1"/>
  <c r="Z1913" i="1" l="1"/>
  <c r="S55" i="1"/>
  <c r="U55" i="1" s="1"/>
  <c r="S49" i="1"/>
  <c r="U49" i="1" s="1"/>
  <c r="S43" i="1"/>
  <c r="U43" i="1" s="1"/>
  <c r="S38" i="1"/>
  <c r="U38" i="1" s="1"/>
  <c r="S35" i="1"/>
  <c r="U35" i="1" s="1"/>
  <c r="S31" i="1"/>
  <c r="U31" i="1" s="1"/>
  <c r="Z6" i="1"/>
  <c r="Z7" i="1"/>
  <c r="Z8" i="1"/>
  <c r="Z9" i="1"/>
  <c r="Z10" i="1"/>
  <c r="Z11" i="1"/>
  <c r="Z13" i="1"/>
  <c r="Z14" i="1"/>
  <c r="Z16" i="1"/>
  <c r="Z17" i="1"/>
  <c r="Z18" i="1"/>
  <c r="Z20" i="1"/>
  <c r="Z21" i="1"/>
  <c r="Z22" i="1"/>
  <c r="Z23" i="1"/>
  <c r="Z24" i="1"/>
  <c r="Z26" i="1"/>
  <c r="Z27" i="1"/>
  <c r="Z28" i="1"/>
  <c r="Z29" i="1"/>
  <c r="Z31" i="1"/>
  <c r="Z32" i="1"/>
  <c r="Z33" i="1"/>
  <c r="Z35" i="1"/>
  <c r="Z36" i="1"/>
  <c r="Z38" i="1"/>
  <c r="Z39" i="1"/>
  <c r="Z40" i="1"/>
  <c r="Z41" i="1"/>
  <c r="Z43" i="1"/>
  <c r="Z44" i="1"/>
  <c r="Z45" i="1"/>
  <c r="Z46" i="1"/>
  <c r="Z47" i="1"/>
  <c r="Z49" i="1"/>
  <c r="Z50" i="1"/>
  <c r="Z51" i="1"/>
  <c r="Z52" i="1"/>
  <c r="Z53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AA1560" i="1" s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BE1911" i="1"/>
  <c r="BD1911" i="1"/>
  <c r="AZ1911" i="1"/>
  <c r="BB1911" i="1" s="1"/>
  <c r="BC1911" i="1" s="1"/>
  <c r="AY1911" i="1"/>
  <c r="AX1911" i="1"/>
  <c r="AR1911" i="1"/>
  <c r="AQ1911" i="1"/>
  <c r="AP1911" i="1"/>
  <c r="AO1911" i="1"/>
  <c r="AN1911" i="1"/>
  <c r="AK1911" i="1"/>
  <c r="AV1911" i="1" s="1"/>
  <c r="AI1911" i="1"/>
  <c r="AU1911" i="1" s="1"/>
  <c r="AG1911" i="1"/>
  <c r="AT1911" i="1" s="1"/>
  <c r="AE1911" i="1"/>
  <c r="AS1911" i="1" s="1"/>
  <c r="AC1911" i="1"/>
  <c r="AA1911" i="1"/>
  <c r="BE1910" i="1"/>
  <c r="BD1910" i="1"/>
  <c r="AZ1910" i="1"/>
  <c r="BB1910" i="1" s="1"/>
  <c r="BC1910" i="1" s="1"/>
  <c r="AY1910" i="1"/>
  <c r="AX1910" i="1"/>
  <c r="AR1910" i="1"/>
  <c r="AQ1910" i="1"/>
  <c r="AP1910" i="1"/>
  <c r="AO1910" i="1"/>
  <c r="AN1910" i="1"/>
  <c r="AK1910" i="1"/>
  <c r="AV1910" i="1" s="1"/>
  <c r="AI1910" i="1"/>
  <c r="AU1910" i="1" s="1"/>
  <c r="AG1910" i="1"/>
  <c r="AT1910" i="1" s="1"/>
  <c r="AE1910" i="1"/>
  <c r="AS1910" i="1" s="1"/>
  <c r="AC1910" i="1"/>
  <c r="AA1910" i="1"/>
  <c r="BE1909" i="1"/>
  <c r="BD1909" i="1"/>
  <c r="AZ1909" i="1"/>
  <c r="BB1909" i="1" s="1"/>
  <c r="BC1909" i="1" s="1"/>
  <c r="AY1909" i="1"/>
  <c r="AX1909" i="1"/>
  <c r="AR1909" i="1"/>
  <c r="AQ1909" i="1"/>
  <c r="AP1909" i="1"/>
  <c r="AO1909" i="1"/>
  <c r="AN1909" i="1"/>
  <c r="AK1909" i="1"/>
  <c r="AV1909" i="1" s="1"/>
  <c r="AI1909" i="1"/>
  <c r="AU1909" i="1" s="1"/>
  <c r="AG1909" i="1"/>
  <c r="AT1909" i="1" s="1"/>
  <c r="AE1909" i="1"/>
  <c r="AS1909" i="1" s="1"/>
  <c r="AC1909" i="1"/>
  <c r="AA1909" i="1"/>
  <c r="BE1908" i="1"/>
  <c r="BD1908" i="1"/>
  <c r="AZ1908" i="1"/>
  <c r="BB1908" i="1" s="1"/>
  <c r="BC1908" i="1" s="1"/>
  <c r="AY1908" i="1"/>
  <c r="AX1908" i="1"/>
  <c r="AR1908" i="1"/>
  <c r="AQ1908" i="1"/>
  <c r="AP1908" i="1"/>
  <c r="AO1908" i="1"/>
  <c r="AN1908" i="1"/>
  <c r="AK1908" i="1"/>
  <c r="AV1908" i="1" s="1"/>
  <c r="AI1908" i="1"/>
  <c r="AU1908" i="1" s="1"/>
  <c r="AG1908" i="1"/>
  <c r="AT1908" i="1" s="1"/>
  <c r="AE1908" i="1"/>
  <c r="AS1908" i="1" s="1"/>
  <c r="AC1908" i="1"/>
  <c r="AA1908" i="1"/>
  <c r="BE1907" i="1"/>
  <c r="BD1907" i="1"/>
  <c r="AZ1907" i="1"/>
  <c r="BB1907" i="1" s="1"/>
  <c r="BC1907" i="1" s="1"/>
  <c r="AY1907" i="1"/>
  <c r="AX1907" i="1"/>
  <c r="AR1907" i="1"/>
  <c r="AQ1907" i="1"/>
  <c r="AP1907" i="1"/>
  <c r="AO1907" i="1"/>
  <c r="AN1907" i="1"/>
  <c r="AK1907" i="1"/>
  <c r="AV1907" i="1" s="1"/>
  <c r="AI1907" i="1"/>
  <c r="AU1907" i="1" s="1"/>
  <c r="AG1907" i="1"/>
  <c r="AT1907" i="1" s="1"/>
  <c r="AE1907" i="1"/>
  <c r="AS1907" i="1" s="1"/>
  <c r="AC1907" i="1"/>
  <c r="AA1907" i="1"/>
  <c r="BE1906" i="1"/>
  <c r="BD1906" i="1"/>
  <c r="AZ1906" i="1"/>
  <c r="BB1906" i="1" s="1"/>
  <c r="BC1906" i="1" s="1"/>
  <c r="AY1906" i="1"/>
  <c r="AX1906" i="1"/>
  <c r="AR1906" i="1"/>
  <c r="AQ1906" i="1"/>
  <c r="AP1906" i="1"/>
  <c r="AO1906" i="1"/>
  <c r="AN1906" i="1"/>
  <c r="AK1906" i="1"/>
  <c r="AV1906" i="1" s="1"/>
  <c r="AI1906" i="1"/>
  <c r="AU1906" i="1" s="1"/>
  <c r="AG1906" i="1"/>
  <c r="AT1906" i="1" s="1"/>
  <c r="AE1906" i="1"/>
  <c r="AS1906" i="1" s="1"/>
  <c r="AC1906" i="1"/>
  <c r="AA1906" i="1"/>
  <c r="BE1905" i="1"/>
  <c r="BD1905" i="1"/>
  <c r="AZ1905" i="1"/>
  <c r="BB1905" i="1" s="1"/>
  <c r="BC1905" i="1" s="1"/>
  <c r="AY1905" i="1"/>
  <c r="AX1905" i="1"/>
  <c r="AR1905" i="1"/>
  <c r="AQ1905" i="1"/>
  <c r="AP1905" i="1"/>
  <c r="AO1905" i="1"/>
  <c r="AN1905" i="1"/>
  <c r="AK1905" i="1"/>
  <c r="AV1905" i="1" s="1"/>
  <c r="AI1905" i="1"/>
  <c r="AU1905" i="1" s="1"/>
  <c r="AG1905" i="1"/>
  <c r="AT1905" i="1" s="1"/>
  <c r="AE1905" i="1"/>
  <c r="AS1905" i="1" s="1"/>
  <c r="AC1905" i="1"/>
  <c r="AA1905" i="1"/>
  <c r="BE1904" i="1"/>
  <c r="BD1904" i="1"/>
  <c r="AZ1904" i="1"/>
  <c r="BB1904" i="1" s="1"/>
  <c r="BC1904" i="1" s="1"/>
  <c r="AY1904" i="1"/>
  <c r="AX1904" i="1"/>
  <c r="AR1904" i="1"/>
  <c r="AQ1904" i="1"/>
  <c r="AP1904" i="1"/>
  <c r="AO1904" i="1"/>
  <c r="AN1904" i="1"/>
  <c r="AK1904" i="1"/>
  <c r="AV1904" i="1" s="1"/>
  <c r="AI1904" i="1"/>
  <c r="AU1904" i="1" s="1"/>
  <c r="AG1904" i="1"/>
  <c r="AT1904" i="1" s="1"/>
  <c r="AE1904" i="1"/>
  <c r="AS1904" i="1" s="1"/>
  <c r="AC1904" i="1"/>
  <c r="AA1904" i="1"/>
  <c r="BE1903" i="1"/>
  <c r="BD1903" i="1"/>
  <c r="AZ1903" i="1"/>
  <c r="BB1903" i="1" s="1"/>
  <c r="BC1903" i="1" s="1"/>
  <c r="AY1903" i="1"/>
  <c r="AX1903" i="1"/>
  <c r="AR1903" i="1"/>
  <c r="AQ1903" i="1"/>
  <c r="AP1903" i="1"/>
  <c r="AO1903" i="1"/>
  <c r="AN1903" i="1"/>
  <c r="AK1903" i="1"/>
  <c r="AV1903" i="1" s="1"/>
  <c r="AI1903" i="1"/>
  <c r="AU1903" i="1" s="1"/>
  <c r="AG1903" i="1"/>
  <c r="AT1903" i="1" s="1"/>
  <c r="AE1903" i="1"/>
  <c r="AS1903" i="1" s="1"/>
  <c r="AC1903" i="1"/>
  <c r="AA1903" i="1"/>
  <c r="BE1902" i="1"/>
  <c r="BD1902" i="1"/>
  <c r="AZ1902" i="1"/>
  <c r="BB1902" i="1" s="1"/>
  <c r="BC1902" i="1" s="1"/>
  <c r="AY1902" i="1"/>
  <c r="AX1902" i="1"/>
  <c r="AR1902" i="1"/>
  <c r="AQ1902" i="1"/>
  <c r="AP1902" i="1"/>
  <c r="AO1902" i="1"/>
  <c r="AN1902" i="1"/>
  <c r="AK1902" i="1"/>
  <c r="AV1902" i="1" s="1"/>
  <c r="AI1902" i="1"/>
  <c r="AU1902" i="1" s="1"/>
  <c r="AG1902" i="1"/>
  <c r="AT1902" i="1" s="1"/>
  <c r="AE1902" i="1"/>
  <c r="AS1902" i="1" s="1"/>
  <c r="AC1902" i="1"/>
  <c r="AA1902" i="1"/>
  <c r="BE1901" i="1"/>
  <c r="BD1901" i="1"/>
  <c r="AZ1901" i="1"/>
  <c r="BB1901" i="1" s="1"/>
  <c r="BC1901" i="1" s="1"/>
  <c r="AY1901" i="1"/>
  <c r="AX1901" i="1"/>
  <c r="AR1901" i="1"/>
  <c r="AQ1901" i="1"/>
  <c r="AP1901" i="1"/>
  <c r="AO1901" i="1"/>
  <c r="AN1901" i="1"/>
  <c r="AK1901" i="1"/>
  <c r="AV1901" i="1" s="1"/>
  <c r="AI1901" i="1"/>
  <c r="AU1901" i="1" s="1"/>
  <c r="AG1901" i="1"/>
  <c r="AT1901" i="1" s="1"/>
  <c r="AE1901" i="1"/>
  <c r="AS1901" i="1" s="1"/>
  <c r="AC1901" i="1"/>
  <c r="AA1901" i="1"/>
  <c r="BE1900" i="1"/>
  <c r="BD1900" i="1"/>
  <c r="AZ1900" i="1"/>
  <c r="BB1900" i="1" s="1"/>
  <c r="BC1900" i="1" s="1"/>
  <c r="AY1900" i="1"/>
  <c r="AX1900" i="1"/>
  <c r="AR1900" i="1"/>
  <c r="AQ1900" i="1"/>
  <c r="AP1900" i="1"/>
  <c r="AO1900" i="1"/>
  <c r="AN1900" i="1"/>
  <c r="AK1900" i="1"/>
  <c r="AV1900" i="1" s="1"/>
  <c r="AI1900" i="1"/>
  <c r="AU1900" i="1" s="1"/>
  <c r="AG1900" i="1"/>
  <c r="AT1900" i="1" s="1"/>
  <c r="AE1900" i="1"/>
  <c r="AS1900" i="1" s="1"/>
  <c r="AC1900" i="1"/>
  <c r="AA1900" i="1"/>
  <c r="BE1899" i="1"/>
  <c r="BD1899" i="1"/>
  <c r="AZ1899" i="1"/>
  <c r="BB1899" i="1" s="1"/>
  <c r="BC1899" i="1" s="1"/>
  <c r="AY1899" i="1"/>
  <c r="AX1899" i="1"/>
  <c r="AR1899" i="1"/>
  <c r="AQ1899" i="1"/>
  <c r="AP1899" i="1"/>
  <c r="AO1899" i="1"/>
  <c r="AN1899" i="1"/>
  <c r="AK1899" i="1"/>
  <c r="AV1899" i="1" s="1"/>
  <c r="AI1899" i="1"/>
  <c r="AU1899" i="1" s="1"/>
  <c r="AG1899" i="1"/>
  <c r="AT1899" i="1" s="1"/>
  <c r="AE1899" i="1"/>
  <c r="AS1899" i="1" s="1"/>
  <c r="AC1899" i="1"/>
  <c r="AA1899" i="1"/>
  <c r="BE1898" i="1"/>
  <c r="BD1898" i="1"/>
  <c r="AZ1898" i="1"/>
  <c r="BB1898" i="1" s="1"/>
  <c r="BC1898" i="1" s="1"/>
  <c r="AY1898" i="1"/>
  <c r="AX1898" i="1"/>
  <c r="AR1898" i="1"/>
  <c r="AQ1898" i="1"/>
  <c r="AP1898" i="1"/>
  <c r="AO1898" i="1"/>
  <c r="AN1898" i="1"/>
  <c r="AK1898" i="1"/>
  <c r="AV1898" i="1" s="1"/>
  <c r="AI1898" i="1"/>
  <c r="AU1898" i="1" s="1"/>
  <c r="AG1898" i="1"/>
  <c r="AT1898" i="1" s="1"/>
  <c r="AE1898" i="1"/>
  <c r="AS1898" i="1" s="1"/>
  <c r="AC1898" i="1"/>
  <c r="AA1898" i="1"/>
  <c r="BE1897" i="1"/>
  <c r="BD1897" i="1"/>
  <c r="AZ1897" i="1"/>
  <c r="BB1897" i="1" s="1"/>
  <c r="BC1897" i="1" s="1"/>
  <c r="AY1897" i="1"/>
  <c r="AX1897" i="1"/>
  <c r="AR1897" i="1"/>
  <c r="AQ1897" i="1"/>
  <c r="AP1897" i="1"/>
  <c r="AO1897" i="1"/>
  <c r="AN1897" i="1"/>
  <c r="AK1897" i="1"/>
  <c r="AV1897" i="1" s="1"/>
  <c r="AI1897" i="1"/>
  <c r="AU1897" i="1" s="1"/>
  <c r="AG1897" i="1"/>
  <c r="AT1897" i="1" s="1"/>
  <c r="AE1897" i="1"/>
  <c r="AS1897" i="1" s="1"/>
  <c r="AC1897" i="1"/>
  <c r="AA1897" i="1"/>
  <c r="BE1896" i="1"/>
  <c r="BD1896" i="1"/>
  <c r="AZ1896" i="1"/>
  <c r="BB1896" i="1" s="1"/>
  <c r="BC1896" i="1" s="1"/>
  <c r="AY1896" i="1"/>
  <c r="AX1896" i="1"/>
  <c r="AR1896" i="1"/>
  <c r="AQ1896" i="1"/>
  <c r="AP1896" i="1"/>
  <c r="AO1896" i="1"/>
  <c r="AN1896" i="1"/>
  <c r="AK1896" i="1"/>
  <c r="AV1896" i="1" s="1"/>
  <c r="AI1896" i="1"/>
  <c r="AU1896" i="1" s="1"/>
  <c r="AG1896" i="1"/>
  <c r="AT1896" i="1" s="1"/>
  <c r="AE1896" i="1"/>
  <c r="AS1896" i="1" s="1"/>
  <c r="AC1896" i="1"/>
  <c r="AA1896" i="1"/>
  <c r="BE1895" i="1"/>
  <c r="BD1895" i="1"/>
  <c r="AZ1895" i="1"/>
  <c r="BB1895" i="1" s="1"/>
  <c r="BC1895" i="1" s="1"/>
  <c r="AY1895" i="1"/>
  <c r="AX1895" i="1"/>
  <c r="AR1895" i="1"/>
  <c r="AQ1895" i="1"/>
  <c r="AP1895" i="1"/>
  <c r="AO1895" i="1"/>
  <c r="AN1895" i="1"/>
  <c r="AK1895" i="1"/>
  <c r="AV1895" i="1" s="1"/>
  <c r="AI1895" i="1"/>
  <c r="AU1895" i="1" s="1"/>
  <c r="AG1895" i="1"/>
  <c r="AT1895" i="1" s="1"/>
  <c r="AE1895" i="1"/>
  <c r="AS1895" i="1" s="1"/>
  <c r="AC1895" i="1"/>
  <c r="AA1895" i="1"/>
  <c r="BE1894" i="1"/>
  <c r="BD1894" i="1"/>
  <c r="AZ1894" i="1"/>
  <c r="BB1894" i="1" s="1"/>
  <c r="BC1894" i="1" s="1"/>
  <c r="AY1894" i="1"/>
  <c r="AX1894" i="1"/>
  <c r="AR1894" i="1"/>
  <c r="AQ1894" i="1"/>
  <c r="AP1894" i="1"/>
  <c r="AO1894" i="1"/>
  <c r="AN1894" i="1"/>
  <c r="AK1894" i="1"/>
  <c r="AV1894" i="1" s="1"/>
  <c r="AI1894" i="1"/>
  <c r="AU1894" i="1" s="1"/>
  <c r="AG1894" i="1"/>
  <c r="AT1894" i="1" s="1"/>
  <c r="AE1894" i="1"/>
  <c r="AS1894" i="1" s="1"/>
  <c r="AC1894" i="1"/>
  <c r="AA1894" i="1"/>
  <c r="BE1893" i="1"/>
  <c r="BD1893" i="1"/>
  <c r="AZ1893" i="1"/>
  <c r="BB1893" i="1" s="1"/>
  <c r="BC1893" i="1" s="1"/>
  <c r="AY1893" i="1"/>
  <c r="AX1893" i="1"/>
  <c r="AR1893" i="1"/>
  <c r="AQ1893" i="1"/>
  <c r="AP1893" i="1"/>
  <c r="AO1893" i="1"/>
  <c r="AN1893" i="1"/>
  <c r="AK1893" i="1"/>
  <c r="AV1893" i="1" s="1"/>
  <c r="AI1893" i="1"/>
  <c r="AU1893" i="1" s="1"/>
  <c r="AG1893" i="1"/>
  <c r="AT1893" i="1" s="1"/>
  <c r="AE1893" i="1"/>
  <c r="AS1893" i="1" s="1"/>
  <c r="AC1893" i="1"/>
  <c r="AA1893" i="1"/>
  <c r="BE1892" i="1"/>
  <c r="BD1892" i="1"/>
  <c r="AZ1892" i="1"/>
  <c r="BB1892" i="1" s="1"/>
  <c r="BC1892" i="1" s="1"/>
  <c r="AY1892" i="1"/>
  <c r="AX1892" i="1"/>
  <c r="AR1892" i="1"/>
  <c r="AQ1892" i="1"/>
  <c r="AP1892" i="1"/>
  <c r="AO1892" i="1"/>
  <c r="AN1892" i="1"/>
  <c r="AK1892" i="1"/>
  <c r="AV1892" i="1" s="1"/>
  <c r="AI1892" i="1"/>
  <c r="AU1892" i="1" s="1"/>
  <c r="AG1892" i="1"/>
  <c r="AT1892" i="1" s="1"/>
  <c r="AE1892" i="1"/>
  <c r="AS1892" i="1" s="1"/>
  <c r="AC1892" i="1"/>
  <c r="AA1892" i="1"/>
  <c r="BE1891" i="1"/>
  <c r="BD1891" i="1"/>
  <c r="AZ1891" i="1"/>
  <c r="BB1891" i="1" s="1"/>
  <c r="BC1891" i="1" s="1"/>
  <c r="AY1891" i="1"/>
  <c r="AX1891" i="1"/>
  <c r="AR1891" i="1"/>
  <c r="AQ1891" i="1"/>
  <c r="AP1891" i="1"/>
  <c r="AO1891" i="1"/>
  <c r="AN1891" i="1"/>
  <c r="AK1891" i="1"/>
  <c r="AV1891" i="1" s="1"/>
  <c r="AI1891" i="1"/>
  <c r="AU1891" i="1" s="1"/>
  <c r="AG1891" i="1"/>
  <c r="AT1891" i="1" s="1"/>
  <c r="AE1891" i="1"/>
  <c r="AS1891" i="1" s="1"/>
  <c r="AC1891" i="1"/>
  <c r="AA1891" i="1"/>
  <c r="BE1890" i="1"/>
  <c r="BD1890" i="1"/>
  <c r="AZ1890" i="1"/>
  <c r="BB1890" i="1" s="1"/>
  <c r="BC1890" i="1" s="1"/>
  <c r="AY1890" i="1"/>
  <c r="AX1890" i="1"/>
  <c r="AR1890" i="1"/>
  <c r="AQ1890" i="1"/>
  <c r="AP1890" i="1"/>
  <c r="AO1890" i="1"/>
  <c r="AN1890" i="1"/>
  <c r="AK1890" i="1"/>
  <c r="AV1890" i="1" s="1"/>
  <c r="AI1890" i="1"/>
  <c r="AU1890" i="1" s="1"/>
  <c r="AG1890" i="1"/>
  <c r="AT1890" i="1" s="1"/>
  <c r="AE1890" i="1"/>
  <c r="AS1890" i="1" s="1"/>
  <c r="AC1890" i="1"/>
  <c r="AA1890" i="1"/>
  <c r="BE1889" i="1"/>
  <c r="BD1889" i="1"/>
  <c r="AZ1889" i="1"/>
  <c r="BB1889" i="1" s="1"/>
  <c r="BC1889" i="1" s="1"/>
  <c r="AY1889" i="1"/>
  <c r="AX1889" i="1"/>
  <c r="AR1889" i="1"/>
  <c r="AQ1889" i="1"/>
  <c r="AP1889" i="1"/>
  <c r="AO1889" i="1"/>
  <c r="AN1889" i="1"/>
  <c r="AK1889" i="1"/>
  <c r="AV1889" i="1" s="1"/>
  <c r="AI1889" i="1"/>
  <c r="AU1889" i="1" s="1"/>
  <c r="AG1889" i="1"/>
  <c r="AT1889" i="1" s="1"/>
  <c r="AE1889" i="1"/>
  <c r="AS1889" i="1" s="1"/>
  <c r="AC1889" i="1"/>
  <c r="AA1889" i="1"/>
  <c r="BE1888" i="1"/>
  <c r="BD1888" i="1"/>
  <c r="AZ1888" i="1"/>
  <c r="BB1888" i="1" s="1"/>
  <c r="BC1888" i="1" s="1"/>
  <c r="AY1888" i="1"/>
  <c r="AX1888" i="1"/>
  <c r="AR1888" i="1"/>
  <c r="AQ1888" i="1"/>
  <c r="AP1888" i="1"/>
  <c r="AO1888" i="1"/>
  <c r="AN1888" i="1"/>
  <c r="AK1888" i="1"/>
  <c r="AV1888" i="1" s="1"/>
  <c r="AI1888" i="1"/>
  <c r="AU1888" i="1" s="1"/>
  <c r="AG1888" i="1"/>
  <c r="AT1888" i="1" s="1"/>
  <c r="AE1888" i="1"/>
  <c r="AS1888" i="1" s="1"/>
  <c r="AC1888" i="1"/>
  <c r="AA1888" i="1"/>
  <c r="BE1887" i="1"/>
  <c r="BD1887" i="1"/>
  <c r="AZ1887" i="1"/>
  <c r="BB1887" i="1" s="1"/>
  <c r="BC1887" i="1" s="1"/>
  <c r="AY1887" i="1"/>
  <c r="AX1887" i="1"/>
  <c r="AR1887" i="1"/>
  <c r="AQ1887" i="1"/>
  <c r="AP1887" i="1"/>
  <c r="AO1887" i="1"/>
  <c r="AN1887" i="1"/>
  <c r="AK1887" i="1"/>
  <c r="AV1887" i="1" s="1"/>
  <c r="AI1887" i="1"/>
  <c r="AU1887" i="1" s="1"/>
  <c r="AG1887" i="1"/>
  <c r="AT1887" i="1" s="1"/>
  <c r="AE1887" i="1"/>
  <c r="AS1887" i="1" s="1"/>
  <c r="AC1887" i="1"/>
  <c r="AA1887" i="1"/>
  <c r="BE1886" i="1"/>
  <c r="BD1886" i="1"/>
  <c r="AZ1886" i="1"/>
  <c r="BB1886" i="1" s="1"/>
  <c r="BC1886" i="1" s="1"/>
  <c r="AY1886" i="1"/>
  <c r="AX1886" i="1"/>
  <c r="AR1886" i="1"/>
  <c r="AQ1886" i="1"/>
  <c r="AP1886" i="1"/>
  <c r="AO1886" i="1"/>
  <c r="AN1886" i="1"/>
  <c r="AK1886" i="1"/>
  <c r="AV1886" i="1" s="1"/>
  <c r="AI1886" i="1"/>
  <c r="AU1886" i="1" s="1"/>
  <c r="AG1886" i="1"/>
  <c r="AT1886" i="1" s="1"/>
  <c r="AE1886" i="1"/>
  <c r="AS1886" i="1" s="1"/>
  <c r="AC1886" i="1"/>
  <c r="AA1886" i="1"/>
  <c r="BE1885" i="1"/>
  <c r="BD1885" i="1"/>
  <c r="AZ1885" i="1"/>
  <c r="BB1885" i="1" s="1"/>
  <c r="BC1885" i="1" s="1"/>
  <c r="AY1885" i="1"/>
  <c r="AX1885" i="1"/>
  <c r="AR1885" i="1"/>
  <c r="AQ1885" i="1"/>
  <c r="AP1885" i="1"/>
  <c r="AO1885" i="1"/>
  <c r="AN1885" i="1"/>
  <c r="AK1885" i="1"/>
  <c r="AV1885" i="1" s="1"/>
  <c r="AI1885" i="1"/>
  <c r="AU1885" i="1" s="1"/>
  <c r="AG1885" i="1"/>
  <c r="AT1885" i="1" s="1"/>
  <c r="AE1885" i="1"/>
  <c r="AS1885" i="1" s="1"/>
  <c r="AC1885" i="1"/>
  <c r="AA1885" i="1"/>
  <c r="BE1884" i="1"/>
  <c r="BD1884" i="1"/>
  <c r="AZ1884" i="1"/>
  <c r="BB1884" i="1" s="1"/>
  <c r="BC1884" i="1" s="1"/>
  <c r="AY1884" i="1"/>
  <c r="AX1884" i="1"/>
  <c r="AR1884" i="1"/>
  <c r="AQ1884" i="1"/>
  <c r="AP1884" i="1"/>
  <c r="AO1884" i="1"/>
  <c r="AN1884" i="1"/>
  <c r="AK1884" i="1"/>
  <c r="AV1884" i="1" s="1"/>
  <c r="AI1884" i="1"/>
  <c r="AU1884" i="1" s="1"/>
  <c r="AG1884" i="1"/>
  <c r="AT1884" i="1" s="1"/>
  <c r="AE1884" i="1"/>
  <c r="AS1884" i="1" s="1"/>
  <c r="AC1884" i="1"/>
  <c r="AA1884" i="1"/>
  <c r="BE1883" i="1"/>
  <c r="BD1883" i="1"/>
  <c r="AZ1883" i="1"/>
  <c r="BB1883" i="1" s="1"/>
  <c r="BC1883" i="1" s="1"/>
  <c r="AY1883" i="1"/>
  <c r="AX1883" i="1"/>
  <c r="AR1883" i="1"/>
  <c r="AQ1883" i="1"/>
  <c r="AP1883" i="1"/>
  <c r="AO1883" i="1"/>
  <c r="AN1883" i="1"/>
  <c r="AK1883" i="1"/>
  <c r="AV1883" i="1" s="1"/>
  <c r="AI1883" i="1"/>
  <c r="AU1883" i="1" s="1"/>
  <c r="AG1883" i="1"/>
  <c r="AT1883" i="1" s="1"/>
  <c r="AE1883" i="1"/>
  <c r="AS1883" i="1" s="1"/>
  <c r="AC1883" i="1"/>
  <c r="AA1883" i="1"/>
  <c r="BE1882" i="1"/>
  <c r="BD1882" i="1"/>
  <c r="AZ1882" i="1"/>
  <c r="BB1882" i="1" s="1"/>
  <c r="BC1882" i="1" s="1"/>
  <c r="AY1882" i="1"/>
  <c r="AX1882" i="1"/>
  <c r="AR1882" i="1"/>
  <c r="AQ1882" i="1"/>
  <c r="AP1882" i="1"/>
  <c r="AO1882" i="1"/>
  <c r="AN1882" i="1"/>
  <c r="AK1882" i="1"/>
  <c r="AV1882" i="1" s="1"/>
  <c r="AI1882" i="1"/>
  <c r="AU1882" i="1" s="1"/>
  <c r="AG1882" i="1"/>
  <c r="AT1882" i="1" s="1"/>
  <c r="AE1882" i="1"/>
  <c r="AS1882" i="1" s="1"/>
  <c r="AC1882" i="1"/>
  <c r="AA1882" i="1"/>
  <c r="BE1881" i="1"/>
  <c r="BD1881" i="1"/>
  <c r="AZ1881" i="1"/>
  <c r="BB1881" i="1" s="1"/>
  <c r="BC1881" i="1" s="1"/>
  <c r="AY1881" i="1"/>
  <c r="AX1881" i="1"/>
  <c r="AR1881" i="1"/>
  <c r="AQ1881" i="1"/>
  <c r="AP1881" i="1"/>
  <c r="AO1881" i="1"/>
  <c r="AN1881" i="1"/>
  <c r="AK1881" i="1"/>
  <c r="AV1881" i="1" s="1"/>
  <c r="AI1881" i="1"/>
  <c r="AU1881" i="1" s="1"/>
  <c r="AG1881" i="1"/>
  <c r="AT1881" i="1" s="1"/>
  <c r="AE1881" i="1"/>
  <c r="AS1881" i="1" s="1"/>
  <c r="AC1881" i="1"/>
  <c r="AA1881" i="1"/>
  <c r="BE1880" i="1"/>
  <c r="BD1880" i="1"/>
  <c r="AZ1880" i="1"/>
  <c r="BB1880" i="1" s="1"/>
  <c r="BC1880" i="1" s="1"/>
  <c r="AY1880" i="1"/>
  <c r="AX1880" i="1"/>
  <c r="AR1880" i="1"/>
  <c r="AQ1880" i="1"/>
  <c r="AP1880" i="1"/>
  <c r="AO1880" i="1"/>
  <c r="AN1880" i="1"/>
  <c r="AK1880" i="1"/>
  <c r="AV1880" i="1" s="1"/>
  <c r="AI1880" i="1"/>
  <c r="AU1880" i="1" s="1"/>
  <c r="AG1880" i="1"/>
  <c r="AT1880" i="1" s="1"/>
  <c r="AE1880" i="1"/>
  <c r="AS1880" i="1" s="1"/>
  <c r="AC1880" i="1"/>
  <c r="AA1880" i="1"/>
  <c r="BE1879" i="1"/>
  <c r="BD1879" i="1"/>
  <c r="AZ1879" i="1"/>
  <c r="BB1879" i="1" s="1"/>
  <c r="BC1879" i="1" s="1"/>
  <c r="AY1879" i="1"/>
  <c r="AX1879" i="1"/>
  <c r="AR1879" i="1"/>
  <c r="AQ1879" i="1"/>
  <c r="AP1879" i="1"/>
  <c r="AO1879" i="1"/>
  <c r="AN1879" i="1"/>
  <c r="AK1879" i="1"/>
  <c r="AV1879" i="1" s="1"/>
  <c r="AI1879" i="1"/>
  <c r="AU1879" i="1" s="1"/>
  <c r="AG1879" i="1"/>
  <c r="AT1879" i="1" s="1"/>
  <c r="AE1879" i="1"/>
  <c r="AS1879" i="1" s="1"/>
  <c r="AC1879" i="1"/>
  <c r="AA1879" i="1"/>
  <c r="BE1878" i="1"/>
  <c r="BD1878" i="1"/>
  <c r="AZ1878" i="1"/>
  <c r="BB1878" i="1" s="1"/>
  <c r="BC1878" i="1" s="1"/>
  <c r="AY1878" i="1"/>
  <c r="AX1878" i="1"/>
  <c r="AR1878" i="1"/>
  <c r="AQ1878" i="1"/>
  <c r="AP1878" i="1"/>
  <c r="AO1878" i="1"/>
  <c r="AN1878" i="1"/>
  <c r="AK1878" i="1"/>
  <c r="AV1878" i="1" s="1"/>
  <c r="AI1878" i="1"/>
  <c r="AU1878" i="1" s="1"/>
  <c r="AG1878" i="1"/>
  <c r="AT1878" i="1" s="1"/>
  <c r="AE1878" i="1"/>
  <c r="AS1878" i="1" s="1"/>
  <c r="AC1878" i="1"/>
  <c r="AA1878" i="1"/>
  <c r="BE1877" i="1"/>
  <c r="BD1877" i="1"/>
  <c r="AZ1877" i="1"/>
  <c r="BB1877" i="1" s="1"/>
  <c r="BC1877" i="1" s="1"/>
  <c r="AY1877" i="1"/>
  <c r="AX1877" i="1"/>
  <c r="AR1877" i="1"/>
  <c r="AQ1877" i="1"/>
  <c r="AP1877" i="1"/>
  <c r="AO1877" i="1"/>
  <c r="AN1877" i="1"/>
  <c r="AK1877" i="1"/>
  <c r="AV1877" i="1" s="1"/>
  <c r="AI1877" i="1"/>
  <c r="AU1877" i="1" s="1"/>
  <c r="AG1877" i="1"/>
  <c r="AT1877" i="1" s="1"/>
  <c r="AE1877" i="1"/>
  <c r="AS1877" i="1" s="1"/>
  <c r="AC1877" i="1"/>
  <c r="AA1877" i="1"/>
  <c r="BE1876" i="1"/>
  <c r="BD1876" i="1"/>
  <c r="AZ1876" i="1"/>
  <c r="BB1876" i="1" s="1"/>
  <c r="BC1876" i="1" s="1"/>
  <c r="AY1876" i="1"/>
  <c r="AX1876" i="1"/>
  <c r="AR1876" i="1"/>
  <c r="AQ1876" i="1"/>
  <c r="AP1876" i="1"/>
  <c r="AO1876" i="1"/>
  <c r="AN1876" i="1"/>
  <c r="AK1876" i="1"/>
  <c r="AV1876" i="1" s="1"/>
  <c r="AI1876" i="1"/>
  <c r="AU1876" i="1" s="1"/>
  <c r="AG1876" i="1"/>
  <c r="AT1876" i="1" s="1"/>
  <c r="AE1876" i="1"/>
  <c r="AS1876" i="1" s="1"/>
  <c r="AC1876" i="1"/>
  <c r="AA1876" i="1"/>
  <c r="BE1875" i="1"/>
  <c r="BD1875" i="1"/>
  <c r="AZ1875" i="1"/>
  <c r="BB1875" i="1" s="1"/>
  <c r="BC1875" i="1" s="1"/>
  <c r="AY1875" i="1"/>
  <c r="AX1875" i="1"/>
  <c r="AR1875" i="1"/>
  <c r="AQ1875" i="1"/>
  <c r="AP1875" i="1"/>
  <c r="AO1875" i="1"/>
  <c r="AN1875" i="1"/>
  <c r="AK1875" i="1"/>
  <c r="AV1875" i="1" s="1"/>
  <c r="AI1875" i="1"/>
  <c r="AU1875" i="1" s="1"/>
  <c r="AG1875" i="1"/>
  <c r="AT1875" i="1" s="1"/>
  <c r="AE1875" i="1"/>
  <c r="AS1875" i="1" s="1"/>
  <c r="AC1875" i="1"/>
  <c r="AA1875" i="1"/>
  <c r="BE1874" i="1"/>
  <c r="BD1874" i="1"/>
  <c r="AZ1874" i="1"/>
  <c r="BB1874" i="1" s="1"/>
  <c r="BC1874" i="1" s="1"/>
  <c r="AY1874" i="1"/>
  <c r="AX1874" i="1"/>
  <c r="AR1874" i="1"/>
  <c r="AQ1874" i="1"/>
  <c r="AP1874" i="1"/>
  <c r="AO1874" i="1"/>
  <c r="AN1874" i="1"/>
  <c r="AK1874" i="1"/>
  <c r="AV1874" i="1" s="1"/>
  <c r="AI1874" i="1"/>
  <c r="AU1874" i="1" s="1"/>
  <c r="AG1874" i="1"/>
  <c r="AT1874" i="1" s="1"/>
  <c r="AE1874" i="1"/>
  <c r="AS1874" i="1" s="1"/>
  <c r="AC1874" i="1"/>
  <c r="AA1874" i="1"/>
  <c r="BE1873" i="1"/>
  <c r="BD1873" i="1"/>
  <c r="AZ1873" i="1"/>
  <c r="BB1873" i="1" s="1"/>
  <c r="BC1873" i="1" s="1"/>
  <c r="AY1873" i="1"/>
  <c r="AX1873" i="1"/>
  <c r="AR1873" i="1"/>
  <c r="AQ1873" i="1"/>
  <c r="AP1873" i="1"/>
  <c r="AO1873" i="1"/>
  <c r="AN1873" i="1"/>
  <c r="AK1873" i="1"/>
  <c r="AV1873" i="1" s="1"/>
  <c r="AI1873" i="1"/>
  <c r="AU1873" i="1" s="1"/>
  <c r="AG1873" i="1"/>
  <c r="AT1873" i="1" s="1"/>
  <c r="AE1873" i="1"/>
  <c r="AS1873" i="1" s="1"/>
  <c r="AC1873" i="1"/>
  <c r="AA1873" i="1"/>
  <c r="BE1872" i="1"/>
  <c r="BD1872" i="1"/>
  <c r="AZ1872" i="1"/>
  <c r="BB1872" i="1" s="1"/>
  <c r="BC1872" i="1" s="1"/>
  <c r="AY1872" i="1"/>
  <c r="AX1872" i="1"/>
  <c r="AR1872" i="1"/>
  <c r="AQ1872" i="1"/>
  <c r="AP1872" i="1"/>
  <c r="AO1872" i="1"/>
  <c r="AN1872" i="1"/>
  <c r="AK1872" i="1"/>
  <c r="AV1872" i="1" s="1"/>
  <c r="AI1872" i="1"/>
  <c r="AU1872" i="1" s="1"/>
  <c r="AG1872" i="1"/>
  <c r="AT1872" i="1" s="1"/>
  <c r="AE1872" i="1"/>
  <c r="AS1872" i="1" s="1"/>
  <c r="AC1872" i="1"/>
  <c r="AA1872" i="1"/>
  <c r="BE1871" i="1"/>
  <c r="BD1871" i="1"/>
  <c r="AZ1871" i="1"/>
  <c r="BB1871" i="1" s="1"/>
  <c r="BC1871" i="1" s="1"/>
  <c r="AY1871" i="1"/>
  <c r="AX1871" i="1"/>
  <c r="AR1871" i="1"/>
  <c r="AQ1871" i="1"/>
  <c r="AP1871" i="1"/>
  <c r="AO1871" i="1"/>
  <c r="AN1871" i="1"/>
  <c r="AK1871" i="1"/>
  <c r="AV1871" i="1" s="1"/>
  <c r="AI1871" i="1"/>
  <c r="AU1871" i="1" s="1"/>
  <c r="AG1871" i="1"/>
  <c r="AT1871" i="1" s="1"/>
  <c r="AE1871" i="1"/>
  <c r="AS1871" i="1" s="1"/>
  <c r="AC1871" i="1"/>
  <c r="AA1871" i="1"/>
  <c r="BE1870" i="1"/>
  <c r="BD1870" i="1"/>
  <c r="AZ1870" i="1"/>
  <c r="BB1870" i="1" s="1"/>
  <c r="BC1870" i="1" s="1"/>
  <c r="AY1870" i="1"/>
  <c r="AX1870" i="1"/>
  <c r="AR1870" i="1"/>
  <c r="AQ1870" i="1"/>
  <c r="AP1870" i="1"/>
  <c r="AO1870" i="1"/>
  <c r="AN1870" i="1"/>
  <c r="AK1870" i="1"/>
  <c r="AV1870" i="1" s="1"/>
  <c r="AI1870" i="1"/>
  <c r="AU1870" i="1" s="1"/>
  <c r="AG1870" i="1"/>
  <c r="AT1870" i="1" s="1"/>
  <c r="AE1870" i="1"/>
  <c r="AS1870" i="1" s="1"/>
  <c r="AC1870" i="1"/>
  <c r="AA1870" i="1"/>
  <c r="BE1869" i="1"/>
  <c r="BD1869" i="1"/>
  <c r="AZ1869" i="1"/>
  <c r="BB1869" i="1" s="1"/>
  <c r="BC1869" i="1" s="1"/>
  <c r="AY1869" i="1"/>
  <c r="AX1869" i="1"/>
  <c r="AR1869" i="1"/>
  <c r="AQ1869" i="1"/>
  <c r="AP1869" i="1"/>
  <c r="AO1869" i="1"/>
  <c r="AN1869" i="1"/>
  <c r="AK1869" i="1"/>
  <c r="AV1869" i="1" s="1"/>
  <c r="AI1869" i="1"/>
  <c r="AU1869" i="1" s="1"/>
  <c r="AG1869" i="1"/>
  <c r="AT1869" i="1" s="1"/>
  <c r="AE1869" i="1"/>
  <c r="AS1869" i="1" s="1"/>
  <c r="AC1869" i="1"/>
  <c r="AA1869" i="1"/>
  <c r="BE1868" i="1"/>
  <c r="BD1868" i="1"/>
  <c r="AZ1868" i="1"/>
  <c r="BB1868" i="1" s="1"/>
  <c r="BC1868" i="1" s="1"/>
  <c r="AY1868" i="1"/>
  <c r="AX1868" i="1"/>
  <c r="AR1868" i="1"/>
  <c r="AQ1868" i="1"/>
  <c r="AP1868" i="1"/>
  <c r="AO1868" i="1"/>
  <c r="AN1868" i="1"/>
  <c r="AK1868" i="1"/>
  <c r="AV1868" i="1" s="1"/>
  <c r="AI1868" i="1"/>
  <c r="AU1868" i="1" s="1"/>
  <c r="AG1868" i="1"/>
  <c r="AT1868" i="1" s="1"/>
  <c r="AE1868" i="1"/>
  <c r="AS1868" i="1" s="1"/>
  <c r="AC1868" i="1"/>
  <c r="AA1868" i="1"/>
  <c r="BE1867" i="1"/>
  <c r="BD1867" i="1"/>
  <c r="AZ1867" i="1"/>
  <c r="BB1867" i="1" s="1"/>
  <c r="BC1867" i="1" s="1"/>
  <c r="AY1867" i="1"/>
  <c r="AX1867" i="1"/>
  <c r="AR1867" i="1"/>
  <c r="AQ1867" i="1"/>
  <c r="AP1867" i="1"/>
  <c r="AO1867" i="1"/>
  <c r="AN1867" i="1"/>
  <c r="AK1867" i="1"/>
  <c r="AV1867" i="1" s="1"/>
  <c r="AI1867" i="1"/>
  <c r="AU1867" i="1" s="1"/>
  <c r="AG1867" i="1"/>
  <c r="AT1867" i="1" s="1"/>
  <c r="AE1867" i="1"/>
  <c r="AS1867" i="1" s="1"/>
  <c r="AC1867" i="1"/>
  <c r="AA1867" i="1"/>
  <c r="BE1866" i="1"/>
  <c r="BD1866" i="1"/>
  <c r="AZ1866" i="1"/>
  <c r="BB1866" i="1" s="1"/>
  <c r="BC1866" i="1" s="1"/>
  <c r="AY1866" i="1"/>
  <c r="AX1866" i="1"/>
  <c r="AR1866" i="1"/>
  <c r="AQ1866" i="1"/>
  <c r="AP1866" i="1"/>
  <c r="AO1866" i="1"/>
  <c r="AN1866" i="1"/>
  <c r="AK1866" i="1"/>
  <c r="AV1866" i="1" s="1"/>
  <c r="AI1866" i="1"/>
  <c r="AU1866" i="1" s="1"/>
  <c r="AG1866" i="1"/>
  <c r="AT1866" i="1" s="1"/>
  <c r="AE1866" i="1"/>
  <c r="AS1866" i="1" s="1"/>
  <c r="AC1866" i="1"/>
  <c r="AA1866" i="1"/>
  <c r="BE1865" i="1"/>
  <c r="BD1865" i="1"/>
  <c r="AZ1865" i="1"/>
  <c r="BB1865" i="1" s="1"/>
  <c r="BC1865" i="1" s="1"/>
  <c r="AY1865" i="1"/>
  <c r="AX1865" i="1"/>
  <c r="AR1865" i="1"/>
  <c r="AQ1865" i="1"/>
  <c r="AP1865" i="1"/>
  <c r="AO1865" i="1"/>
  <c r="AN1865" i="1"/>
  <c r="AK1865" i="1"/>
  <c r="AV1865" i="1" s="1"/>
  <c r="AI1865" i="1"/>
  <c r="AU1865" i="1" s="1"/>
  <c r="AG1865" i="1"/>
  <c r="AT1865" i="1" s="1"/>
  <c r="AE1865" i="1"/>
  <c r="AS1865" i="1" s="1"/>
  <c r="AC1865" i="1"/>
  <c r="AA1865" i="1"/>
  <c r="BE1864" i="1"/>
  <c r="BD1864" i="1"/>
  <c r="AZ1864" i="1"/>
  <c r="BB1864" i="1" s="1"/>
  <c r="BC1864" i="1" s="1"/>
  <c r="AY1864" i="1"/>
  <c r="AX1864" i="1"/>
  <c r="AR1864" i="1"/>
  <c r="AQ1864" i="1"/>
  <c r="AP1864" i="1"/>
  <c r="AO1864" i="1"/>
  <c r="AN1864" i="1"/>
  <c r="AK1864" i="1"/>
  <c r="AV1864" i="1" s="1"/>
  <c r="AI1864" i="1"/>
  <c r="AU1864" i="1" s="1"/>
  <c r="AG1864" i="1"/>
  <c r="AT1864" i="1" s="1"/>
  <c r="AE1864" i="1"/>
  <c r="AS1864" i="1" s="1"/>
  <c r="AC1864" i="1"/>
  <c r="AA1864" i="1"/>
  <c r="BE1863" i="1"/>
  <c r="BD1863" i="1"/>
  <c r="AZ1863" i="1"/>
  <c r="BB1863" i="1" s="1"/>
  <c r="BC1863" i="1" s="1"/>
  <c r="AY1863" i="1"/>
  <c r="AX1863" i="1"/>
  <c r="AR1863" i="1"/>
  <c r="AQ1863" i="1"/>
  <c r="AP1863" i="1"/>
  <c r="AO1863" i="1"/>
  <c r="AN1863" i="1"/>
  <c r="AK1863" i="1"/>
  <c r="AV1863" i="1" s="1"/>
  <c r="AI1863" i="1"/>
  <c r="AU1863" i="1" s="1"/>
  <c r="AG1863" i="1"/>
  <c r="AT1863" i="1" s="1"/>
  <c r="AE1863" i="1"/>
  <c r="AS1863" i="1" s="1"/>
  <c r="AC1863" i="1"/>
  <c r="AA1863" i="1"/>
  <c r="BE1862" i="1"/>
  <c r="BD1862" i="1"/>
  <c r="AZ1862" i="1"/>
  <c r="BB1862" i="1" s="1"/>
  <c r="BC1862" i="1" s="1"/>
  <c r="AY1862" i="1"/>
  <c r="AX1862" i="1"/>
  <c r="AR1862" i="1"/>
  <c r="AQ1862" i="1"/>
  <c r="AP1862" i="1"/>
  <c r="AO1862" i="1"/>
  <c r="AN1862" i="1"/>
  <c r="AK1862" i="1"/>
  <c r="AV1862" i="1" s="1"/>
  <c r="AI1862" i="1"/>
  <c r="AU1862" i="1" s="1"/>
  <c r="AG1862" i="1"/>
  <c r="AT1862" i="1" s="1"/>
  <c r="AE1862" i="1"/>
  <c r="AS1862" i="1" s="1"/>
  <c r="AC1862" i="1"/>
  <c r="AA1862" i="1"/>
  <c r="BE1861" i="1"/>
  <c r="BD1861" i="1"/>
  <c r="AZ1861" i="1"/>
  <c r="BB1861" i="1" s="1"/>
  <c r="BC1861" i="1" s="1"/>
  <c r="AY1861" i="1"/>
  <c r="AX1861" i="1"/>
  <c r="AR1861" i="1"/>
  <c r="AQ1861" i="1"/>
  <c r="AP1861" i="1"/>
  <c r="AO1861" i="1"/>
  <c r="AN1861" i="1"/>
  <c r="AK1861" i="1"/>
  <c r="AV1861" i="1" s="1"/>
  <c r="AI1861" i="1"/>
  <c r="AU1861" i="1" s="1"/>
  <c r="AG1861" i="1"/>
  <c r="AT1861" i="1" s="1"/>
  <c r="AE1861" i="1"/>
  <c r="AS1861" i="1" s="1"/>
  <c r="AC1861" i="1"/>
  <c r="AA1861" i="1"/>
  <c r="BE1860" i="1"/>
  <c r="BD1860" i="1"/>
  <c r="AZ1860" i="1"/>
  <c r="BB1860" i="1" s="1"/>
  <c r="BC1860" i="1" s="1"/>
  <c r="AY1860" i="1"/>
  <c r="AX1860" i="1"/>
  <c r="AR1860" i="1"/>
  <c r="AQ1860" i="1"/>
  <c r="AP1860" i="1"/>
  <c r="AO1860" i="1"/>
  <c r="AN1860" i="1"/>
  <c r="AK1860" i="1"/>
  <c r="AV1860" i="1" s="1"/>
  <c r="AI1860" i="1"/>
  <c r="AU1860" i="1" s="1"/>
  <c r="AG1860" i="1"/>
  <c r="AT1860" i="1" s="1"/>
  <c r="AE1860" i="1"/>
  <c r="AS1860" i="1" s="1"/>
  <c r="AC1860" i="1"/>
  <c r="AA1860" i="1"/>
  <c r="BE1859" i="1"/>
  <c r="BD1859" i="1"/>
  <c r="AZ1859" i="1"/>
  <c r="BB1859" i="1" s="1"/>
  <c r="BC1859" i="1" s="1"/>
  <c r="AY1859" i="1"/>
  <c r="AX1859" i="1"/>
  <c r="AR1859" i="1"/>
  <c r="AQ1859" i="1"/>
  <c r="AP1859" i="1"/>
  <c r="AO1859" i="1"/>
  <c r="AN1859" i="1"/>
  <c r="AK1859" i="1"/>
  <c r="AV1859" i="1" s="1"/>
  <c r="AI1859" i="1"/>
  <c r="AU1859" i="1" s="1"/>
  <c r="AG1859" i="1"/>
  <c r="AT1859" i="1" s="1"/>
  <c r="AE1859" i="1"/>
  <c r="AS1859" i="1" s="1"/>
  <c r="AC1859" i="1"/>
  <c r="AA1859" i="1"/>
  <c r="BE1858" i="1"/>
  <c r="BD1858" i="1"/>
  <c r="AZ1858" i="1"/>
  <c r="BB1858" i="1" s="1"/>
  <c r="BC1858" i="1" s="1"/>
  <c r="AY1858" i="1"/>
  <c r="AX1858" i="1"/>
  <c r="AR1858" i="1"/>
  <c r="AQ1858" i="1"/>
  <c r="AP1858" i="1"/>
  <c r="AO1858" i="1"/>
  <c r="AN1858" i="1"/>
  <c r="AK1858" i="1"/>
  <c r="AV1858" i="1" s="1"/>
  <c r="AI1858" i="1"/>
  <c r="AU1858" i="1" s="1"/>
  <c r="AG1858" i="1"/>
  <c r="AT1858" i="1" s="1"/>
  <c r="AE1858" i="1"/>
  <c r="AS1858" i="1" s="1"/>
  <c r="AC1858" i="1"/>
  <c r="AA1858" i="1"/>
  <c r="BE1857" i="1"/>
  <c r="BD1857" i="1"/>
  <c r="AZ1857" i="1"/>
  <c r="BB1857" i="1" s="1"/>
  <c r="BC1857" i="1" s="1"/>
  <c r="AY1857" i="1"/>
  <c r="AX1857" i="1"/>
  <c r="AR1857" i="1"/>
  <c r="AQ1857" i="1"/>
  <c r="AP1857" i="1"/>
  <c r="AO1857" i="1"/>
  <c r="AN1857" i="1"/>
  <c r="AK1857" i="1"/>
  <c r="AV1857" i="1" s="1"/>
  <c r="AI1857" i="1"/>
  <c r="AU1857" i="1" s="1"/>
  <c r="AG1857" i="1"/>
  <c r="AT1857" i="1" s="1"/>
  <c r="AE1857" i="1"/>
  <c r="AS1857" i="1" s="1"/>
  <c r="AC1857" i="1"/>
  <c r="AA1857" i="1"/>
  <c r="BE1856" i="1"/>
  <c r="BD1856" i="1"/>
  <c r="AZ1856" i="1"/>
  <c r="BB1856" i="1" s="1"/>
  <c r="BC1856" i="1" s="1"/>
  <c r="AY1856" i="1"/>
  <c r="AX1856" i="1"/>
  <c r="AR1856" i="1"/>
  <c r="AQ1856" i="1"/>
  <c r="AP1856" i="1"/>
  <c r="AO1856" i="1"/>
  <c r="AN1856" i="1"/>
  <c r="AK1856" i="1"/>
  <c r="AV1856" i="1" s="1"/>
  <c r="AI1856" i="1"/>
  <c r="AU1856" i="1" s="1"/>
  <c r="AG1856" i="1"/>
  <c r="AT1856" i="1" s="1"/>
  <c r="AE1856" i="1"/>
  <c r="AS1856" i="1" s="1"/>
  <c r="AC1856" i="1"/>
  <c r="AA1856" i="1"/>
  <c r="BE1855" i="1"/>
  <c r="BD1855" i="1"/>
  <c r="AZ1855" i="1"/>
  <c r="BB1855" i="1" s="1"/>
  <c r="BC1855" i="1" s="1"/>
  <c r="AY1855" i="1"/>
  <c r="AX1855" i="1"/>
  <c r="AR1855" i="1"/>
  <c r="AQ1855" i="1"/>
  <c r="AP1855" i="1"/>
  <c r="AO1855" i="1"/>
  <c r="AN1855" i="1"/>
  <c r="AK1855" i="1"/>
  <c r="AV1855" i="1" s="1"/>
  <c r="AI1855" i="1"/>
  <c r="AU1855" i="1" s="1"/>
  <c r="AG1855" i="1"/>
  <c r="AT1855" i="1" s="1"/>
  <c r="AE1855" i="1"/>
  <c r="AS1855" i="1" s="1"/>
  <c r="AC1855" i="1"/>
  <c r="AA1855" i="1"/>
  <c r="BE1854" i="1"/>
  <c r="BD1854" i="1"/>
  <c r="AZ1854" i="1"/>
  <c r="BB1854" i="1" s="1"/>
  <c r="BC1854" i="1" s="1"/>
  <c r="AY1854" i="1"/>
  <c r="AX1854" i="1"/>
  <c r="AR1854" i="1"/>
  <c r="AQ1854" i="1"/>
  <c r="AP1854" i="1"/>
  <c r="AO1854" i="1"/>
  <c r="AN1854" i="1"/>
  <c r="AK1854" i="1"/>
  <c r="AV1854" i="1" s="1"/>
  <c r="AI1854" i="1"/>
  <c r="AU1854" i="1" s="1"/>
  <c r="AG1854" i="1"/>
  <c r="AT1854" i="1" s="1"/>
  <c r="AE1854" i="1"/>
  <c r="AS1854" i="1" s="1"/>
  <c r="AC1854" i="1"/>
  <c r="AA1854" i="1"/>
  <c r="BE1853" i="1"/>
  <c r="BD1853" i="1"/>
  <c r="AZ1853" i="1"/>
  <c r="BB1853" i="1" s="1"/>
  <c r="BC1853" i="1" s="1"/>
  <c r="AY1853" i="1"/>
  <c r="AX1853" i="1"/>
  <c r="AR1853" i="1"/>
  <c r="AQ1853" i="1"/>
  <c r="AP1853" i="1"/>
  <c r="AO1853" i="1"/>
  <c r="AN1853" i="1"/>
  <c r="AK1853" i="1"/>
  <c r="AV1853" i="1" s="1"/>
  <c r="AI1853" i="1"/>
  <c r="AU1853" i="1" s="1"/>
  <c r="AG1853" i="1"/>
  <c r="AT1853" i="1" s="1"/>
  <c r="AE1853" i="1"/>
  <c r="AS1853" i="1" s="1"/>
  <c r="AC1853" i="1"/>
  <c r="AA1853" i="1"/>
  <c r="BE1852" i="1"/>
  <c r="BD1852" i="1"/>
  <c r="AZ1852" i="1"/>
  <c r="BB1852" i="1" s="1"/>
  <c r="BC1852" i="1" s="1"/>
  <c r="AY1852" i="1"/>
  <c r="AX1852" i="1"/>
  <c r="AR1852" i="1"/>
  <c r="AQ1852" i="1"/>
  <c r="AP1852" i="1"/>
  <c r="AO1852" i="1"/>
  <c r="AN1852" i="1"/>
  <c r="AK1852" i="1"/>
  <c r="AV1852" i="1" s="1"/>
  <c r="AI1852" i="1"/>
  <c r="AU1852" i="1" s="1"/>
  <c r="AG1852" i="1"/>
  <c r="AT1852" i="1" s="1"/>
  <c r="AE1852" i="1"/>
  <c r="AS1852" i="1" s="1"/>
  <c r="AC1852" i="1"/>
  <c r="AA1852" i="1"/>
  <c r="BE1851" i="1"/>
  <c r="BD1851" i="1"/>
  <c r="AZ1851" i="1"/>
  <c r="BB1851" i="1" s="1"/>
  <c r="BC1851" i="1" s="1"/>
  <c r="AY1851" i="1"/>
  <c r="AX1851" i="1"/>
  <c r="AR1851" i="1"/>
  <c r="AQ1851" i="1"/>
  <c r="AP1851" i="1"/>
  <c r="AO1851" i="1"/>
  <c r="AN1851" i="1"/>
  <c r="AK1851" i="1"/>
  <c r="AV1851" i="1" s="1"/>
  <c r="AI1851" i="1"/>
  <c r="AU1851" i="1" s="1"/>
  <c r="AG1851" i="1"/>
  <c r="AT1851" i="1" s="1"/>
  <c r="AE1851" i="1"/>
  <c r="AS1851" i="1" s="1"/>
  <c r="AC1851" i="1"/>
  <c r="AA1851" i="1"/>
  <c r="BE1850" i="1"/>
  <c r="BD1850" i="1"/>
  <c r="AZ1850" i="1"/>
  <c r="BB1850" i="1" s="1"/>
  <c r="BC1850" i="1" s="1"/>
  <c r="AY1850" i="1"/>
  <c r="AX1850" i="1"/>
  <c r="AR1850" i="1"/>
  <c r="AQ1850" i="1"/>
  <c r="AP1850" i="1"/>
  <c r="AO1850" i="1"/>
  <c r="AN1850" i="1"/>
  <c r="AK1850" i="1"/>
  <c r="AV1850" i="1" s="1"/>
  <c r="AI1850" i="1"/>
  <c r="AU1850" i="1" s="1"/>
  <c r="AG1850" i="1"/>
  <c r="AT1850" i="1" s="1"/>
  <c r="AE1850" i="1"/>
  <c r="AS1850" i="1" s="1"/>
  <c r="AC1850" i="1"/>
  <c r="AA1850" i="1"/>
  <c r="BE1849" i="1"/>
  <c r="BD1849" i="1"/>
  <c r="AZ1849" i="1"/>
  <c r="BB1849" i="1" s="1"/>
  <c r="BC1849" i="1" s="1"/>
  <c r="AY1849" i="1"/>
  <c r="AX1849" i="1"/>
  <c r="AR1849" i="1"/>
  <c r="AQ1849" i="1"/>
  <c r="AP1849" i="1"/>
  <c r="AO1849" i="1"/>
  <c r="AN1849" i="1"/>
  <c r="AK1849" i="1"/>
  <c r="AV1849" i="1" s="1"/>
  <c r="AI1849" i="1"/>
  <c r="AU1849" i="1" s="1"/>
  <c r="AG1849" i="1"/>
  <c r="AT1849" i="1" s="1"/>
  <c r="AE1849" i="1"/>
  <c r="AS1849" i="1" s="1"/>
  <c r="AC1849" i="1"/>
  <c r="AA1849" i="1"/>
  <c r="BE1848" i="1"/>
  <c r="BD1848" i="1"/>
  <c r="AZ1848" i="1"/>
  <c r="BB1848" i="1" s="1"/>
  <c r="BC1848" i="1" s="1"/>
  <c r="AY1848" i="1"/>
  <c r="AX1848" i="1"/>
  <c r="AR1848" i="1"/>
  <c r="AQ1848" i="1"/>
  <c r="AP1848" i="1"/>
  <c r="AO1848" i="1"/>
  <c r="AN1848" i="1"/>
  <c r="AK1848" i="1"/>
  <c r="AV1848" i="1" s="1"/>
  <c r="AI1848" i="1"/>
  <c r="AU1848" i="1" s="1"/>
  <c r="AG1848" i="1"/>
  <c r="AT1848" i="1" s="1"/>
  <c r="AE1848" i="1"/>
  <c r="AS1848" i="1" s="1"/>
  <c r="AC1848" i="1"/>
  <c r="AA1848" i="1"/>
  <c r="BE1847" i="1"/>
  <c r="BD1847" i="1"/>
  <c r="AZ1847" i="1"/>
  <c r="BB1847" i="1" s="1"/>
  <c r="BC1847" i="1" s="1"/>
  <c r="AY1847" i="1"/>
  <c r="AX1847" i="1"/>
  <c r="AR1847" i="1"/>
  <c r="AQ1847" i="1"/>
  <c r="AP1847" i="1"/>
  <c r="AO1847" i="1"/>
  <c r="AN1847" i="1"/>
  <c r="AK1847" i="1"/>
  <c r="AV1847" i="1" s="1"/>
  <c r="AI1847" i="1"/>
  <c r="AU1847" i="1" s="1"/>
  <c r="AG1847" i="1"/>
  <c r="AT1847" i="1" s="1"/>
  <c r="AE1847" i="1"/>
  <c r="AS1847" i="1" s="1"/>
  <c r="AC1847" i="1"/>
  <c r="AA1847" i="1"/>
  <c r="BE1846" i="1"/>
  <c r="BD1846" i="1"/>
  <c r="AZ1846" i="1"/>
  <c r="BB1846" i="1" s="1"/>
  <c r="BC1846" i="1" s="1"/>
  <c r="AY1846" i="1"/>
  <c r="AX1846" i="1"/>
  <c r="AR1846" i="1"/>
  <c r="AQ1846" i="1"/>
  <c r="AP1846" i="1"/>
  <c r="AO1846" i="1"/>
  <c r="AN1846" i="1"/>
  <c r="AK1846" i="1"/>
  <c r="AV1846" i="1" s="1"/>
  <c r="AI1846" i="1"/>
  <c r="AU1846" i="1" s="1"/>
  <c r="AG1846" i="1"/>
  <c r="AT1846" i="1" s="1"/>
  <c r="AE1846" i="1"/>
  <c r="AS1846" i="1" s="1"/>
  <c r="AC1846" i="1"/>
  <c r="AA1846" i="1"/>
  <c r="BE1845" i="1"/>
  <c r="BD1845" i="1"/>
  <c r="AZ1845" i="1"/>
  <c r="BB1845" i="1" s="1"/>
  <c r="BC1845" i="1" s="1"/>
  <c r="AY1845" i="1"/>
  <c r="AX1845" i="1"/>
  <c r="AR1845" i="1"/>
  <c r="AQ1845" i="1"/>
  <c r="AP1845" i="1"/>
  <c r="AO1845" i="1"/>
  <c r="AN1845" i="1"/>
  <c r="AK1845" i="1"/>
  <c r="AV1845" i="1" s="1"/>
  <c r="AI1845" i="1"/>
  <c r="AU1845" i="1" s="1"/>
  <c r="AG1845" i="1"/>
  <c r="AT1845" i="1" s="1"/>
  <c r="AE1845" i="1"/>
  <c r="AS1845" i="1" s="1"/>
  <c r="AC1845" i="1"/>
  <c r="AA1845" i="1"/>
  <c r="BE1844" i="1"/>
  <c r="BD1844" i="1"/>
  <c r="AZ1844" i="1"/>
  <c r="BB1844" i="1" s="1"/>
  <c r="BC1844" i="1" s="1"/>
  <c r="AY1844" i="1"/>
  <c r="AX1844" i="1"/>
  <c r="AR1844" i="1"/>
  <c r="AQ1844" i="1"/>
  <c r="AP1844" i="1"/>
  <c r="AO1844" i="1"/>
  <c r="AN1844" i="1"/>
  <c r="AK1844" i="1"/>
  <c r="AV1844" i="1" s="1"/>
  <c r="AI1844" i="1"/>
  <c r="AU1844" i="1" s="1"/>
  <c r="AG1844" i="1"/>
  <c r="AT1844" i="1" s="1"/>
  <c r="AE1844" i="1"/>
  <c r="AS1844" i="1" s="1"/>
  <c r="AC1844" i="1"/>
  <c r="AA1844" i="1"/>
  <c r="BE1843" i="1"/>
  <c r="BD1843" i="1"/>
  <c r="AZ1843" i="1"/>
  <c r="BB1843" i="1" s="1"/>
  <c r="BC1843" i="1" s="1"/>
  <c r="AY1843" i="1"/>
  <c r="AX1843" i="1"/>
  <c r="AR1843" i="1"/>
  <c r="AQ1843" i="1"/>
  <c r="AP1843" i="1"/>
  <c r="AO1843" i="1"/>
  <c r="AN1843" i="1"/>
  <c r="AK1843" i="1"/>
  <c r="AV1843" i="1" s="1"/>
  <c r="AI1843" i="1"/>
  <c r="AU1843" i="1" s="1"/>
  <c r="AG1843" i="1"/>
  <c r="AT1843" i="1" s="1"/>
  <c r="AE1843" i="1"/>
  <c r="AS1843" i="1" s="1"/>
  <c r="AC1843" i="1"/>
  <c r="AA1843" i="1"/>
  <c r="BE1842" i="1"/>
  <c r="BD1842" i="1"/>
  <c r="AZ1842" i="1"/>
  <c r="BB1842" i="1" s="1"/>
  <c r="BC1842" i="1" s="1"/>
  <c r="AY1842" i="1"/>
  <c r="AX1842" i="1"/>
  <c r="AR1842" i="1"/>
  <c r="AQ1842" i="1"/>
  <c r="AP1842" i="1"/>
  <c r="AO1842" i="1"/>
  <c r="AN1842" i="1"/>
  <c r="AK1842" i="1"/>
  <c r="AV1842" i="1" s="1"/>
  <c r="AI1842" i="1"/>
  <c r="AU1842" i="1" s="1"/>
  <c r="AG1842" i="1"/>
  <c r="AT1842" i="1" s="1"/>
  <c r="AE1842" i="1"/>
  <c r="AS1842" i="1" s="1"/>
  <c r="AC1842" i="1"/>
  <c r="AA1842" i="1"/>
  <c r="BE1841" i="1"/>
  <c r="BD1841" i="1"/>
  <c r="AZ1841" i="1"/>
  <c r="BB1841" i="1" s="1"/>
  <c r="BC1841" i="1" s="1"/>
  <c r="AY1841" i="1"/>
  <c r="AX1841" i="1"/>
  <c r="AR1841" i="1"/>
  <c r="AQ1841" i="1"/>
  <c r="AP1841" i="1"/>
  <c r="AO1841" i="1"/>
  <c r="AN1841" i="1"/>
  <c r="AK1841" i="1"/>
  <c r="AV1841" i="1" s="1"/>
  <c r="AI1841" i="1"/>
  <c r="AU1841" i="1" s="1"/>
  <c r="AG1841" i="1"/>
  <c r="AT1841" i="1" s="1"/>
  <c r="AE1841" i="1"/>
  <c r="AS1841" i="1" s="1"/>
  <c r="AC1841" i="1"/>
  <c r="AA1841" i="1"/>
  <c r="BE1840" i="1"/>
  <c r="BD1840" i="1"/>
  <c r="AZ1840" i="1"/>
  <c r="BB1840" i="1" s="1"/>
  <c r="BC1840" i="1" s="1"/>
  <c r="AY1840" i="1"/>
  <c r="AX1840" i="1"/>
  <c r="AR1840" i="1"/>
  <c r="AQ1840" i="1"/>
  <c r="AP1840" i="1"/>
  <c r="AO1840" i="1"/>
  <c r="AN1840" i="1"/>
  <c r="AK1840" i="1"/>
  <c r="AV1840" i="1" s="1"/>
  <c r="AI1840" i="1"/>
  <c r="AU1840" i="1" s="1"/>
  <c r="AG1840" i="1"/>
  <c r="AT1840" i="1" s="1"/>
  <c r="AE1840" i="1"/>
  <c r="AS1840" i="1" s="1"/>
  <c r="AC1840" i="1"/>
  <c r="AA1840" i="1"/>
  <c r="BE1839" i="1"/>
  <c r="BD1839" i="1"/>
  <c r="AZ1839" i="1"/>
  <c r="BB1839" i="1" s="1"/>
  <c r="BC1839" i="1" s="1"/>
  <c r="AY1839" i="1"/>
  <c r="AX1839" i="1"/>
  <c r="AR1839" i="1"/>
  <c r="AQ1839" i="1"/>
  <c r="AP1839" i="1"/>
  <c r="AO1839" i="1"/>
  <c r="AN1839" i="1"/>
  <c r="AK1839" i="1"/>
  <c r="AV1839" i="1" s="1"/>
  <c r="AI1839" i="1"/>
  <c r="AU1839" i="1" s="1"/>
  <c r="AG1839" i="1"/>
  <c r="AT1839" i="1" s="1"/>
  <c r="AE1839" i="1"/>
  <c r="AS1839" i="1" s="1"/>
  <c r="AC1839" i="1"/>
  <c r="AA1839" i="1"/>
  <c r="BE1838" i="1"/>
  <c r="BD1838" i="1"/>
  <c r="AZ1838" i="1"/>
  <c r="BB1838" i="1" s="1"/>
  <c r="BC1838" i="1" s="1"/>
  <c r="AY1838" i="1"/>
  <c r="AX1838" i="1"/>
  <c r="AR1838" i="1"/>
  <c r="AQ1838" i="1"/>
  <c r="AP1838" i="1"/>
  <c r="AO1838" i="1"/>
  <c r="AN1838" i="1"/>
  <c r="AK1838" i="1"/>
  <c r="AV1838" i="1" s="1"/>
  <c r="AI1838" i="1"/>
  <c r="AU1838" i="1" s="1"/>
  <c r="AG1838" i="1"/>
  <c r="AT1838" i="1" s="1"/>
  <c r="AE1838" i="1"/>
  <c r="AS1838" i="1" s="1"/>
  <c r="AC1838" i="1"/>
  <c r="AA1838" i="1"/>
  <c r="BE1837" i="1"/>
  <c r="BD1837" i="1"/>
  <c r="AZ1837" i="1"/>
  <c r="BB1837" i="1" s="1"/>
  <c r="BC1837" i="1" s="1"/>
  <c r="AY1837" i="1"/>
  <c r="AX1837" i="1"/>
  <c r="AR1837" i="1"/>
  <c r="AQ1837" i="1"/>
  <c r="AP1837" i="1"/>
  <c r="AO1837" i="1"/>
  <c r="AN1837" i="1"/>
  <c r="AK1837" i="1"/>
  <c r="AV1837" i="1" s="1"/>
  <c r="AI1837" i="1"/>
  <c r="AU1837" i="1" s="1"/>
  <c r="AG1837" i="1"/>
  <c r="AT1837" i="1" s="1"/>
  <c r="AE1837" i="1"/>
  <c r="AS1837" i="1" s="1"/>
  <c r="AC1837" i="1"/>
  <c r="AA1837" i="1"/>
  <c r="BE1836" i="1"/>
  <c r="BD1836" i="1"/>
  <c r="AZ1836" i="1"/>
  <c r="BB1836" i="1" s="1"/>
  <c r="BC1836" i="1" s="1"/>
  <c r="AY1836" i="1"/>
  <c r="AX1836" i="1"/>
  <c r="AR1836" i="1"/>
  <c r="AQ1836" i="1"/>
  <c r="AP1836" i="1"/>
  <c r="AO1836" i="1"/>
  <c r="AN1836" i="1"/>
  <c r="AK1836" i="1"/>
  <c r="AV1836" i="1" s="1"/>
  <c r="AI1836" i="1"/>
  <c r="AU1836" i="1" s="1"/>
  <c r="AG1836" i="1"/>
  <c r="AT1836" i="1" s="1"/>
  <c r="AE1836" i="1"/>
  <c r="AS1836" i="1" s="1"/>
  <c r="AC1836" i="1"/>
  <c r="AA1836" i="1"/>
  <c r="BE1835" i="1"/>
  <c r="BD1835" i="1"/>
  <c r="AZ1835" i="1"/>
  <c r="BB1835" i="1" s="1"/>
  <c r="BC1835" i="1" s="1"/>
  <c r="AY1835" i="1"/>
  <c r="AX1835" i="1"/>
  <c r="AR1835" i="1"/>
  <c r="AQ1835" i="1"/>
  <c r="AP1835" i="1"/>
  <c r="AO1835" i="1"/>
  <c r="AN1835" i="1"/>
  <c r="AK1835" i="1"/>
  <c r="AV1835" i="1" s="1"/>
  <c r="AI1835" i="1"/>
  <c r="AU1835" i="1" s="1"/>
  <c r="AG1835" i="1"/>
  <c r="AT1835" i="1" s="1"/>
  <c r="AE1835" i="1"/>
  <c r="AS1835" i="1" s="1"/>
  <c r="AC1835" i="1"/>
  <c r="AA1835" i="1"/>
  <c r="BE1834" i="1"/>
  <c r="BD1834" i="1"/>
  <c r="AZ1834" i="1"/>
  <c r="BB1834" i="1" s="1"/>
  <c r="BC1834" i="1" s="1"/>
  <c r="AY1834" i="1"/>
  <c r="AX1834" i="1"/>
  <c r="AR1834" i="1"/>
  <c r="AQ1834" i="1"/>
  <c r="AP1834" i="1"/>
  <c r="AO1834" i="1"/>
  <c r="AN1834" i="1"/>
  <c r="AK1834" i="1"/>
  <c r="AV1834" i="1" s="1"/>
  <c r="AI1834" i="1"/>
  <c r="AU1834" i="1" s="1"/>
  <c r="AG1834" i="1"/>
  <c r="AT1834" i="1" s="1"/>
  <c r="AE1834" i="1"/>
  <c r="AS1834" i="1" s="1"/>
  <c r="AC1834" i="1"/>
  <c r="AA1834" i="1"/>
  <c r="BE1833" i="1"/>
  <c r="BD1833" i="1"/>
  <c r="AZ1833" i="1"/>
  <c r="BB1833" i="1" s="1"/>
  <c r="BC1833" i="1" s="1"/>
  <c r="AY1833" i="1"/>
  <c r="AX1833" i="1"/>
  <c r="AR1833" i="1"/>
  <c r="AQ1833" i="1"/>
  <c r="AP1833" i="1"/>
  <c r="AO1833" i="1"/>
  <c r="AN1833" i="1"/>
  <c r="AK1833" i="1"/>
  <c r="AV1833" i="1" s="1"/>
  <c r="AI1833" i="1"/>
  <c r="AU1833" i="1" s="1"/>
  <c r="AG1833" i="1"/>
  <c r="AT1833" i="1" s="1"/>
  <c r="AE1833" i="1"/>
  <c r="AS1833" i="1" s="1"/>
  <c r="AC1833" i="1"/>
  <c r="AA1833" i="1"/>
  <c r="BE1832" i="1"/>
  <c r="BD1832" i="1"/>
  <c r="AZ1832" i="1"/>
  <c r="BB1832" i="1" s="1"/>
  <c r="BC1832" i="1" s="1"/>
  <c r="AY1832" i="1"/>
  <c r="AX1832" i="1"/>
  <c r="AR1832" i="1"/>
  <c r="AQ1832" i="1"/>
  <c r="AP1832" i="1"/>
  <c r="AO1832" i="1"/>
  <c r="AN1832" i="1"/>
  <c r="AK1832" i="1"/>
  <c r="AV1832" i="1" s="1"/>
  <c r="AI1832" i="1"/>
  <c r="AU1832" i="1" s="1"/>
  <c r="AG1832" i="1"/>
  <c r="AT1832" i="1" s="1"/>
  <c r="AE1832" i="1"/>
  <c r="AS1832" i="1" s="1"/>
  <c r="AC1832" i="1"/>
  <c r="AA1832" i="1"/>
  <c r="BE1831" i="1"/>
  <c r="BD1831" i="1"/>
  <c r="AZ1831" i="1"/>
  <c r="BB1831" i="1" s="1"/>
  <c r="BC1831" i="1" s="1"/>
  <c r="AY1831" i="1"/>
  <c r="AX1831" i="1"/>
  <c r="AR1831" i="1"/>
  <c r="AQ1831" i="1"/>
  <c r="AP1831" i="1"/>
  <c r="AO1831" i="1"/>
  <c r="AN1831" i="1"/>
  <c r="AK1831" i="1"/>
  <c r="AV1831" i="1" s="1"/>
  <c r="AI1831" i="1"/>
  <c r="AU1831" i="1" s="1"/>
  <c r="AG1831" i="1"/>
  <c r="AT1831" i="1" s="1"/>
  <c r="AE1831" i="1"/>
  <c r="AS1831" i="1" s="1"/>
  <c r="AC1831" i="1"/>
  <c r="AA1831" i="1"/>
  <c r="BE1830" i="1"/>
  <c r="BD1830" i="1"/>
  <c r="AZ1830" i="1"/>
  <c r="BB1830" i="1" s="1"/>
  <c r="BC1830" i="1" s="1"/>
  <c r="AY1830" i="1"/>
  <c r="AX1830" i="1"/>
  <c r="AR1830" i="1"/>
  <c r="AQ1830" i="1"/>
  <c r="AP1830" i="1"/>
  <c r="AO1830" i="1"/>
  <c r="AN1830" i="1"/>
  <c r="AK1830" i="1"/>
  <c r="AV1830" i="1" s="1"/>
  <c r="AI1830" i="1"/>
  <c r="AU1830" i="1" s="1"/>
  <c r="AG1830" i="1"/>
  <c r="AT1830" i="1" s="1"/>
  <c r="AE1830" i="1"/>
  <c r="AS1830" i="1" s="1"/>
  <c r="AC1830" i="1"/>
  <c r="AA1830" i="1"/>
  <c r="BE1829" i="1"/>
  <c r="BD1829" i="1"/>
  <c r="AZ1829" i="1"/>
  <c r="BB1829" i="1" s="1"/>
  <c r="BC1829" i="1" s="1"/>
  <c r="AY1829" i="1"/>
  <c r="AX1829" i="1"/>
  <c r="AR1829" i="1"/>
  <c r="AQ1829" i="1"/>
  <c r="AP1829" i="1"/>
  <c r="AO1829" i="1"/>
  <c r="AN1829" i="1"/>
  <c r="AK1829" i="1"/>
  <c r="AV1829" i="1" s="1"/>
  <c r="AI1829" i="1"/>
  <c r="AU1829" i="1" s="1"/>
  <c r="AG1829" i="1"/>
  <c r="AT1829" i="1" s="1"/>
  <c r="AE1829" i="1"/>
  <c r="AS1829" i="1" s="1"/>
  <c r="AC1829" i="1"/>
  <c r="AA1829" i="1"/>
  <c r="BE1828" i="1"/>
  <c r="BD1828" i="1"/>
  <c r="AZ1828" i="1"/>
  <c r="BB1828" i="1" s="1"/>
  <c r="BC1828" i="1" s="1"/>
  <c r="AY1828" i="1"/>
  <c r="AX1828" i="1"/>
  <c r="AR1828" i="1"/>
  <c r="AQ1828" i="1"/>
  <c r="AP1828" i="1"/>
  <c r="AO1828" i="1"/>
  <c r="AN1828" i="1"/>
  <c r="AK1828" i="1"/>
  <c r="AV1828" i="1" s="1"/>
  <c r="AI1828" i="1"/>
  <c r="AU1828" i="1" s="1"/>
  <c r="AG1828" i="1"/>
  <c r="AT1828" i="1" s="1"/>
  <c r="AE1828" i="1"/>
  <c r="AS1828" i="1" s="1"/>
  <c r="AC1828" i="1"/>
  <c r="AA1828" i="1"/>
  <c r="BE1827" i="1"/>
  <c r="BD1827" i="1"/>
  <c r="AZ1827" i="1"/>
  <c r="BB1827" i="1" s="1"/>
  <c r="BC1827" i="1" s="1"/>
  <c r="AY1827" i="1"/>
  <c r="AX1827" i="1"/>
  <c r="AR1827" i="1"/>
  <c r="AQ1827" i="1"/>
  <c r="AP1827" i="1"/>
  <c r="AO1827" i="1"/>
  <c r="AN1827" i="1"/>
  <c r="AK1827" i="1"/>
  <c r="AV1827" i="1" s="1"/>
  <c r="AI1827" i="1"/>
  <c r="AU1827" i="1" s="1"/>
  <c r="AG1827" i="1"/>
  <c r="AT1827" i="1" s="1"/>
  <c r="AE1827" i="1"/>
  <c r="AS1827" i="1" s="1"/>
  <c r="AC1827" i="1"/>
  <c r="AA1827" i="1"/>
  <c r="BE1826" i="1"/>
  <c r="BD1826" i="1"/>
  <c r="AZ1826" i="1"/>
  <c r="BB1826" i="1" s="1"/>
  <c r="BC1826" i="1" s="1"/>
  <c r="AY1826" i="1"/>
  <c r="AX1826" i="1"/>
  <c r="AR1826" i="1"/>
  <c r="AQ1826" i="1"/>
  <c r="AP1826" i="1"/>
  <c r="AO1826" i="1"/>
  <c r="AN1826" i="1"/>
  <c r="AK1826" i="1"/>
  <c r="AV1826" i="1" s="1"/>
  <c r="AI1826" i="1"/>
  <c r="AU1826" i="1" s="1"/>
  <c r="AG1826" i="1"/>
  <c r="AT1826" i="1" s="1"/>
  <c r="AE1826" i="1"/>
  <c r="AS1826" i="1" s="1"/>
  <c r="AC1826" i="1"/>
  <c r="AA1826" i="1"/>
  <c r="BE1825" i="1"/>
  <c r="BD1825" i="1"/>
  <c r="AZ1825" i="1"/>
  <c r="BB1825" i="1" s="1"/>
  <c r="BC1825" i="1" s="1"/>
  <c r="AY1825" i="1"/>
  <c r="AX1825" i="1"/>
  <c r="AR1825" i="1"/>
  <c r="AQ1825" i="1"/>
  <c r="AP1825" i="1"/>
  <c r="AO1825" i="1"/>
  <c r="AN1825" i="1"/>
  <c r="AK1825" i="1"/>
  <c r="AV1825" i="1" s="1"/>
  <c r="AI1825" i="1"/>
  <c r="AU1825" i="1" s="1"/>
  <c r="AG1825" i="1"/>
  <c r="AT1825" i="1" s="1"/>
  <c r="AE1825" i="1"/>
  <c r="AS1825" i="1" s="1"/>
  <c r="AC1825" i="1"/>
  <c r="AA1825" i="1"/>
  <c r="BE1824" i="1"/>
  <c r="BD1824" i="1"/>
  <c r="AZ1824" i="1"/>
  <c r="BB1824" i="1" s="1"/>
  <c r="BC1824" i="1" s="1"/>
  <c r="AY1824" i="1"/>
  <c r="AX1824" i="1"/>
  <c r="AR1824" i="1"/>
  <c r="AQ1824" i="1"/>
  <c r="AP1824" i="1"/>
  <c r="AO1824" i="1"/>
  <c r="AN1824" i="1"/>
  <c r="AK1824" i="1"/>
  <c r="AV1824" i="1" s="1"/>
  <c r="AI1824" i="1"/>
  <c r="AU1824" i="1" s="1"/>
  <c r="AG1824" i="1"/>
  <c r="AT1824" i="1" s="1"/>
  <c r="AE1824" i="1"/>
  <c r="AS1824" i="1" s="1"/>
  <c r="AC1824" i="1"/>
  <c r="AA1824" i="1"/>
  <c r="BE1823" i="1"/>
  <c r="BD1823" i="1"/>
  <c r="AZ1823" i="1"/>
  <c r="BB1823" i="1" s="1"/>
  <c r="BC1823" i="1" s="1"/>
  <c r="AY1823" i="1"/>
  <c r="AX1823" i="1"/>
  <c r="AR1823" i="1"/>
  <c r="AQ1823" i="1"/>
  <c r="AP1823" i="1"/>
  <c r="AO1823" i="1"/>
  <c r="AN1823" i="1"/>
  <c r="AK1823" i="1"/>
  <c r="AV1823" i="1" s="1"/>
  <c r="AI1823" i="1"/>
  <c r="AU1823" i="1" s="1"/>
  <c r="AG1823" i="1"/>
  <c r="AT1823" i="1" s="1"/>
  <c r="AE1823" i="1"/>
  <c r="AS1823" i="1" s="1"/>
  <c r="AC1823" i="1"/>
  <c r="AA1823" i="1"/>
  <c r="BE1822" i="1"/>
  <c r="BD1822" i="1"/>
  <c r="AZ1822" i="1"/>
  <c r="BB1822" i="1" s="1"/>
  <c r="BC1822" i="1" s="1"/>
  <c r="AY1822" i="1"/>
  <c r="AX1822" i="1"/>
  <c r="AR1822" i="1"/>
  <c r="AQ1822" i="1"/>
  <c r="AP1822" i="1"/>
  <c r="AO1822" i="1"/>
  <c r="AN1822" i="1"/>
  <c r="AK1822" i="1"/>
  <c r="AV1822" i="1" s="1"/>
  <c r="AI1822" i="1"/>
  <c r="AU1822" i="1" s="1"/>
  <c r="AG1822" i="1"/>
  <c r="AT1822" i="1" s="1"/>
  <c r="AE1822" i="1"/>
  <c r="AS1822" i="1" s="1"/>
  <c r="AC1822" i="1"/>
  <c r="AA1822" i="1"/>
  <c r="BE1821" i="1"/>
  <c r="BD1821" i="1"/>
  <c r="AZ1821" i="1"/>
  <c r="BB1821" i="1" s="1"/>
  <c r="BC1821" i="1" s="1"/>
  <c r="AY1821" i="1"/>
  <c r="AX1821" i="1"/>
  <c r="AR1821" i="1"/>
  <c r="AQ1821" i="1"/>
  <c r="AP1821" i="1"/>
  <c r="AO1821" i="1"/>
  <c r="AN1821" i="1"/>
  <c r="AK1821" i="1"/>
  <c r="AV1821" i="1" s="1"/>
  <c r="AI1821" i="1"/>
  <c r="AU1821" i="1" s="1"/>
  <c r="AG1821" i="1"/>
  <c r="AT1821" i="1" s="1"/>
  <c r="AE1821" i="1"/>
  <c r="AS1821" i="1" s="1"/>
  <c r="AC1821" i="1"/>
  <c r="AA1821" i="1"/>
  <c r="BE1820" i="1"/>
  <c r="BD1820" i="1"/>
  <c r="AZ1820" i="1"/>
  <c r="BB1820" i="1" s="1"/>
  <c r="BC1820" i="1" s="1"/>
  <c r="AY1820" i="1"/>
  <c r="AX1820" i="1"/>
  <c r="AR1820" i="1"/>
  <c r="AQ1820" i="1"/>
  <c r="AP1820" i="1"/>
  <c r="AO1820" i="1"/>
  <c r="AN1820" i="1"/>
  <c r="AK1820" i="1"/>
  <c r="AV1820" i="1" s="1"/>
  <c r="AI1820" i="1"/>
  <c r="AU1820" i="1" s="1"/>
  <c r="AG1820" i="1"/>
  <c r="AT1820" i="1" s="1"/>
  <c r="AE1820" i="1"/>
  <c r="AS1820" i="1" s="1"/>
  <c r="AC1820" i="1"/>
  <c r="AA1820" i="1"/>
  <c r="BE1819" i="1"/>
  <c r="BD1819" i="1"/>
  <c r="AZ1819" i="1"/>
  <c r="BB1819" i="1" s="1"/>
  <c r="BC1819" i="1" s="1"/>
  <c r="AY1819" i="1"/>
  <c r="AX1819" i="1"/>
  <c r="AR1819" i="1"/>
  <c r="AQ1819" i="1"/>
  <c r="AP1819" i="1"/>
  <c r="AO1819" i="1"/>
  <c r="AN1819" i="1"/>
  <c r="AK1819" i="1"/>
  <c r="AV1819" i="1" s="1"/>
  <c r="AI1819" i="1"/>
  <c r="AU1819" i="1" s="1"/>
  <c r="AG1819" i="1"/>
  <c r="AT1819" i="1" s="1"/>
  <c r="AE1819" i="1"/>
  <c r="AS1819" i="1" s="1"/>
  <c r="AC1819" i="1"/>
  <c r="AA1819" i="1"/>
  <c r="BE1818" i="1"/>
  <c r="BD1818" i="1"/>
  <c r="AZ1818" i="1"/>
  <c r="BB1818" i="1" s="1"/>
  <c r="BC1818" i="1" s="1"/>
  <c r="AY1818" i="1"/>
  <c r="AX1818" i="1"/>
  <c r="AR1818" i="1"/>
  <c r="AQ1818" i="1"/>
  <c r="AP1818" i="1"/>
  <c r="AO1818" i="1"/>
  <c r="AN1818" i="1"/>
  <c r="AK1818" i="1"/>
  <c r="AV1818" i="1" s="1"/>
  <c r="AI1818" i="1"/>
  <c r="AU1818" i="1" s="1"/>
  <c r="AG1818" i="1"/>
  <c r="AT1818" i="1" s="1"/>
  <c r="AE1818" i="1"/>
  <c r="AS1818" i="1" s="1"/>
  <c r="AC1818" i="1"/>
  <c r="AA1818" i="1"/>
  <c r="BE1817" i="1"/>
  <c r="BD1817" i="1"/>
  <c r="AZ1817" i="1"/>
  <c r="BB1817" i="1" s="1"/>
  <c r="BC1817" i="1" s="1"/>
  <c r="AY1817" i="1"/>
  <c r="AX1817" i="1"/>
  <c r="AR1817" i="1"/>
  <c r="AQ1817" i="1"/>
  <c r="AP1817" i="1"/>
  <c r="AO1817" i="1"/>
  <c r="AN1817" i="1"/>
  <c r="AK1817" i="1"/>
  <c r="AV1817" i="1" s="1"/>
  <c r="AI1817" i="1"/>
  <c r="AU1817" i="1" s="1"/>
  <c r="AG1817" i="1"/>
  <c r="AT1817" i="1" s="1"/>
  <c r="AE1817" i="1"/>
  <c r="AS1817" i="1" s="1"/>
  <c r="AC1817" i="1"/>
  <c r="AA1817" i="1"/>
  <c r="BE1816" i="1"/>
  <c r="BD1816" i="1"/>
  <c r="AZ1816" i="1"/>
  <c r="BB1816" i="1" s="1"/>
  <c r="BC1816" i="1" s="1"/>
  <c r="AY1816" i="1"/>
  <c r="AX1816" i="1"/>
  <c r="AR1816" i="1"/>
  <c r="AQ1816" i="1"/>
  <c r="AP1816" i="1"/>
  <c r="AO1816" i="1"/>
  <c r="AN1816" i="1"/>
  <c r="AK1816" i="1"/>
  <c r="AV1816" i="1" s="1"/>
  <c r="AI1816" i="1"/>
  <c r="AU1816" i="1" s="1"/>
  <c r="AG1816" i="1"/>
  <c r="AT1816" i="1" s="1"/>
  <c r="AE1816" i="1"/>
  <c r="AS1816" i="1" s="1"/>
  <c r="AC1816" i="1"/>
  <c r="AA1816" i="1"/>
  <c r="BE1815" i="1"/>
  <c r="BD1815" i="1"/>
  <c r="AZ1815" i="1"/>
  <c r="BB1815" i="1" s="1"/>
  <c r="BC1815" i="1" s="1"/>
  <c r="AY1815" i="1"/>
  <c r="AX1815" i="1"/>
  <c r="AR1815" i="1"/>
  <c r="AQ1815" i="1"/>
  <c r="AP1815" i="1"/>
  <c r="AO1815" i="1"/>
  <c r="AN1815" i="1"/>
  <c r="AK1815" i="1"/>
  <c r="AV1815" i="1" s="1"/>
  <c r="AI1815" i="1"/>
  <c r="AU1815" i="1" s="1"/>
  <c r="AG1815" i="1"/>
  <c r="AT1815" i="1" s="1"/>
  <c r="AE1815" i="1"/>
  <c r="AS1815" i="1" s="1"/>
  <c r="AC1815" i="1"/>
  <c r="AA1815" i="1"/>
  <c r="BE1814" i="1"/>
  <c r="BD1814" i="1"/>
  <c r="AZ1814" i="1"/>
  <c r="BB1814" i="1" s="1"/>
  <c r="BC1814" i="1" s="1"/>
  <c r="AY1814" i="1"/>
  <c r="AX1814" i="1"/>
  <c r="AR1814" i="1"/>
  <c r="AQ1814" i="1"/>
  <c r="AP1814" i="1"/>
  <c r="AO1814" i="1"/>
  <c r="AN1814" i="1"/>
  <c r="AK1814" i="1"/>
  <c r="AV1814" i="1" s="1"/>
  <c r="AI1814" i="1"/>
  <c r="AU1814" i="1" s="1"/>
  <c r="AG1814" i="1"/>
  <c r="AT1814" i="1" s="1"/>
  <c r="AE1814" i="1"/>
  <c r="AS1814" i="1" s="1"/>
  <c r="AC1814" i="1"/>
  <c r="AA1814" i="1"/>
  <c r="BE1813" i="1"/>
  <c r="BD1813" i="1"/>
  <c r="AZ1813" i="1"/>
  <c r="BB1813" i="1" s="1"/>
  <c r="BC1813" i="1" s="1"/>
  <c r="AY1813" i="1"/>
  <c r="AX1813" i="1"/>
  <c r="AR1813" i="1"/>
  <c r="AQ1813" i="1"/>
  <c r="AP1813" i="1"/>
  <c r="AO1813" i="1"/>
  <c r="AN1813" i="1"/>
  <c r="AK1813" i="1"/>
  <c r="AV1813" i="1" s="1"/>
  <c r="AI1813" i="1"/>
  <c r="AU1813" i="1" s="1"/>
  <c r="AG1813" i="1"/>
  <c r="AT1813" i="1" s="1"/>
  <c r="AE1813" i="1"/>
  <c r="AS1813" i="1" s="1"/>
  <c r="AC1813" i="1"/>
  <c r="AA1813" i="1"/>
  <c r="BE1812" i="1"/>
  <c r="BD1812" i="1"/>
  <c r="AZ1812" i="1"/>
  <c r="BB1812" i="1" s="1"/>
  <c r="BC1812" i="1" s="1"/>
  <c r="AY1812" i="1"/>
  <c r="AX1812" i="1"/>
  <c r="AR1812" i="1"/>
  <c r="AQ1812" i="1"/>
  <c r="AP1812" i="1"/>
  <c r="AO1812" i="1"/>
  <c r="AN1812" i="1"/>
  <c r="AK1812" i="1"/>
  <c r="AV1812" i="1" s="1"/>
  <c r="AI1812" i="1"/>
  <c r="AU1812" i="1" s="1"/>
  <c r="AG1812" i="1"/>
  <c r="AT1812" i="1" s="1"/>
  <c r="AE1812" i="1"/>
  <c r="AS1812" i="1" s="1"/>
  <c r="AC1812" i="1"/>
  <c r="AA1812" i="1"/>
  <c r="BE1811" i="1"/>
  <c r="BD1811" i="1"/>
  <c r="AZ1811" i="1"/>
  <c r="BB1811" i="1" s="1"/>
  <c r="BC1811" i="1" s="1"/>
  <c r="AY1811" i="1"/>
  <c r="AX1811" i="1"/>
  <c r="AR1811" i="1"/>
  <c r="AQ1811" i="1"/>
  <c r="AP1811" i="1"/>
  <c r="AO1811" i="1"/>
  <c r="AN1811" i="1"/>
  <c r="AK1811" i="1"/>
  <c r="AV1811" i="1" s="1"/>
  <c r="AI1811" i="1"/>
  <c r="AU1811" i="1" s="1"/>
  <c r="AG1811" i="1"/>
  <c r="AT1811" i="1" s="1"/>
  <c r="AE1811" i="1"/>
  <c r="AS1811" i="1" s="1"/>
  <c r="AC1811" i="1"/>
  <c r="AA1811" i="1"/>
  <c r="BE1810" i="1"/>
  <c r="BD1810" i="1"/>
  <c r="AZ1810" i="1"/>
  <c r="BB1810" i="1" s="1"/>
  <c r="BC1810" i="1" s="1"/>
  <c r="AY1810" i="1"/>
  <c r="AX1810" i="1"/>
  <c r="AR1810" i="1"/>
  <c r="AQ1810" i="1"/>
  <c r="AP1810" i="1"/>
  <c r="AO1810" i="1"/>
  <c r="AN1810" i="1"/>
  <c r="AK1810" i="1"/>
  <c r="AV1810" i="1" s="1"/>
  <c r="AI1810" i="1"/>
  <c r="AU1810" i="1" s="1"/>
  <c r="AG1810" i="1"/>
  <c r="AT1810" i="1" s="1"/>
  <c r="AE1810" i="1"/>
  <c r="AS1810" i="1" s="1"/>
  <c r="AC1810" i="1"/>
  <c r="AA1810" i="1"/>
  <c r="BE1809" i="1"/>
  <c r="BD1809" i="1"/>
  <c r="AZ1809" i="1"/>
  <c r="BB1809" i="1" s="1"/>
  <c r="BC1809" i="1" s="1"/>
  <c r="AY1809" i="1"/>
  <c r="AX1809" i="1"/>
  <c r="AR1809" i="1"/>
  <c r="AQ1809" i="1"/>
  <c r="AP1809" i="1"/>
  <c r="AO1809" i="1"/>
  <c r="AN1809" i="1"/>
  <c r="AK1809" i="1"/>
  <c r="AV1809" i="1" s="1"/>
  <c r="AI1809" i="1"/>
  <c r="AU1809" i="1" s="1"/>
  <c r="AG1809" i="1"/>
  <c r="AT1809" i="1" s="1"/>
  <c r="AE1809" i="1"/>
  <c r="AS1809" i="1" s="1"/>
  <c r="AC1809" i="1"/>
  <c r="AA1809" i="1"/>
  <c r="BE1808" i="1"/>
  <c r="BD1808" i="1"/>
  <c r="AZ1808" i="1"/>
  <c r="BB1808" i="1" s="1"/>
  <c r="BC1808" i="1" s="1"/>
  <c r="AY1808" i="1"/>
  <c r="AX1808" i="1"/>
  <c r="AR1808" i="1"/>
  <c r="AQ1808" i="1"/>
  <c r="AP1808" i="1"/>
  <c r="AO1808" i="1"/>
  <c r="AN1808" i="1"/>
  <c r="AK1808" i="1"/>
  <c r="AV1808" i="1" s="1"/>
  <c r="AI1808" i="1"/>
  <c r="AU1808" i="1" s="1"/>
  <c r="AG1808" i="1"/>
  <c r="AT1808" i="1" s="1"/>
  <c r="AE1808" i="1"/>
  <c r="AS1808" i="1" s="1"/>
  <c r="AC1808" i="1"/>
  <c r="AA1808" i="1"/>
  <c r="BE1807" i="1"/>
  <c r="BD1807" i="1"/>
  <c r="AZ1807" i="1"/>
  <c r="BB1807" i="1" s="1"/>
  <c r="BC1807" i="1" s="1"/>
  <c r="AY1807" i="1"/>
  <c r="AX1807" i="1"/>
  <c r="AR1807" i="1"/>
  <c r="AQ1807" i="1"/>
  <c r="AP1807" i="1"/>
  <c r="AO1807" i="1"/>
  <c r="AN1807" i="1"/>
  <c r="AK1807" i="1"/>
  <c r="AV1807" i="1" s="1"/>
  <c r="AI1807" i="1"/>
  <c r="AU1807" i="1" s="1"/>
  <c r="AG1807" i="1"/>
  <c r="AT1807" i="1" s="1"/>
  <c r="AE1807" i="1"/>
  <c r="AS1807" i="1" s="1"/>
  <c r="AC1807" i="1"/>
  <c r="AA1807" i="1"/>
  <c r="BE1806" i="1"/>
  <c r="BD1806" i="1"/>
  <c r="AZ1806" i="1"/>
  <c r="BB1806" i="1" s="1"/>
  <c r="BC1806" i="1" s="1"/>
  <c r="AY1806" i="1"/>
  <c r="AX1806" i="1"/>
  <c r="AR1806" i="1"/>
  <c r="AQ1806" i="1"/>
  <c r="AP1806" i="1"/>
  <c r="AO1806" i="1"/>
  <c r="AN1806" i="1"/>
  <c r="AK1806" i="1"/>
  <c r="AV1806" i="1" s="1"/>
  <c r="AI1806" i="1"/>
  <c r="AU1806" i="1" s="1"/>
  <c r="AG1806" i="1"/>
  <c r="AT1806" i="1" s="1"/>
  <c r="AE1806" i="1"/>
  <c r="AS1806" i="1" s="1"/>
  <c r="AC1806" i="1"/>
  <c r="AA1806" i="1"/>
  <c r="BE1805" i="1"/>
  <c r="BD1805" i="1"/>
  <c r="AZ1805" i="1"/>
  <c r="BB1805" i="1" s="1"/>
  <c r="BC1805" i="1" s="1"/>
  <c r="AY1805" i="1"/>
  <c r="AX1805" i="1"/>
  <c r="AR1805" i="1"/>
  <c r="AQ1805" i="1"/>
  <c r="AP1805" i="1"/>
  <c r="AO1805" i="1"/>
  <c r="AN1805" i="1"/>
  <c r="AK1805" i="1"/>
  <c r="AV1805" i="1" s="1"/>
  <c r="AI1805" i="1"/>
  <c r="AU1805" i="1" s="1"/>
  <c r="AG1805" i="1"/>
  <c r="AT1805" i="1" s="1"/>
  <c r="AE1805" i="1"/>
  <c r="AS1805" i="1" s="1"/>
  <c r="AC1805" i="1"/>
  <c r="AA1805" i="1"/>
  <c r="BE1804" i="1"/>
  <c r="BD1804" i="1"/>
  <c r="AZ1804" i="1"/>
  <c r="BB1804" i="1" s="1"/>
  <c r="BC1804" i="1" s="1"/>
  <c r="AY1804" i="1"/>
  <c r="AX1804" i="1"/>
  <c r="AR1804" i="1"/>
  <c r="AQ1804" i="1"/>
  <c r="AP1804" i="1"/>
  <c r="AO1804" i="1"/>
  <c r="AN1804" i="1"/>
  <c r="AK1804" i="1"/>
  <c r="AV1804" i="1" s="1"/>
  <c r="AI1804" i="1"/>
  <c r="AU1804" i="1" s="1"/>
  <c r="AG1804" i="1"/>
  <c r="AT1804" i="1" s="1"/>
  <c r="AE1804" i="1"/>
  <c r="AS1804" i="1" s="1"/>
  <c r="AC1804" i="1"/>
  <c r="AA1804" i="1"/>
  <c r="BE1803" i="1"/>
  <c r="BD1803" i="1"/>
  <c r="AZ1803" i="1"/>
  <c r="BB1803" i="1" s="1"/>
  <c r="BC1803" i="1" s="1"/>
  <c r="AY1803" i="1"/>
  <c r="AX1803" i="1"/>
  <c r="AR1803" i="1"/>
  <c r="AQ1803" i="1"/>
  <c r="AP1803" i="1"/>
  <c r="AO1803" i="1"/>
  <c r="AN1803" i="1"/>
  <c r="AK1803" i="1"/>
  <c r="AV1803" i="1" s="1"/>
  <c r="AI1803" i="1"/>
  <c r="AU1803" i="1" s="1"/>
  <c r="AG1803" i="1"/>
  <c r="AT1803" i="1" s="1"/>
  <c r="AE1803" i="1"/>
  <c r="AS1803" i="1" s="1"/>
  <c r="AC1803" i="1"/>
  <c r="AA1803" i="1"/>
  <c r="BE1802" i="1"/>
  <c r="BD1802" i="1"/>
  <c r="AZ1802" i="1"/>
  <c r="BB1802" i="1" s="1"/>
  <c r="BC1802" i="1" s="1"/>
  <c r="AY1802" i="1"/>
  <c r="AX1802" i="1"/>
  <c r="AR1802" i="1"/>
  <c r="AQ1802" i="1"/>
  <c r="AP1802" i="1"/>
  <c r="AO1802" i="1"/>
  <c r="AN1802" i="1"/>
  <c r="AK1802" i="1"/>
  <c r="AV1802" i="1" s="1"/>
  <c r="AI1802" i="1"/>
  <c r="AU1802" i="1" s="1"/>
  <c r="AG1802" i="1"/>
  <c r="AT1802" i="1" s="1"/>
  <c r="AE1802" i="1"/>
  <c r="AS1802" i="1" s="1"/>
  <c r="AC1802" i="1"/>
  <c r="AA1802" i="1"/>
  <c r="BE1801" i="1"/>
  <c r="BD1801" i="1"/>
  <c r="AZ1801" i="1"/>
  <c r="BB1801" i="1" s="1"/>
  <c r="BC1801" i="1" s="1"/>
  <c r="AY1801" i="1"/>
  <c r="AX1801" i="1"/>
  <c r="AR1801" i="1"/>
  <c r="AQ1801" i="1"/>
  <c r="AP1801" i="1"/>
  <c r="AO1801" i="1"/>
  <c r="AN1801" i="1"/>
  <c r="AK1801" i="1"/>
  <c r="AV1801" i="1" s="1"/>
  <c r="AI1801" i="1"/>
  <c r="AU1801" i="1" s="1"/>
  <c r="AG1801" i="1"/>
  <c r="AT1801" i="1" s="1"/>
  <c r="AE1801" i="1"/>
  <c r="AS1801" i="1" s="1"/>
  <c r="AC1801" i="1"/>
  <c r="AA1801" i="1"/>
  <c r="BE1800" i="1"/>
  <c r="BD1800" i="1"/>
  <c r="AZ1800" i="1"/>
  <c r="BB1800" i="1" s="1"/>
  <c r="BC1800" i="1" s="1"/>
  <c r="AY1800" i="1"/>
  <c r="AX1800" i="1"/>
  <c r="AR1800" i="1"/>
  <c r="AQ1800" i="1"/>
  <c r="AP1800" i="1"/>
  <c r="AO1800" i="1"/>
  <c r="AN1800" i="1"/>
  <c r="AK1800" i="1"/>
  <c r="AV1800" i="1" s="1"/>
  <c r="AI1800" i="1"/>
  <c r="AU1800" i="1" s="1"/>
  <c r="AG1800" i="1"/>
  <c r="AT1800" i="1" s="1"/>
  <c r="AE1800" i="1"/>
  <c r="AS1800" i="1" s="1"/>
  <c r="AC1800" i="1"/>
  <c r="AA1800" i="1"/>
  <c r="BE1799" i="1"/>
  <c r="BD1799" i="1"/>
  <c r="AZ1799" i="1"/>
  <c r="BB1799" i="1" s="1"/>
  <c r="BC1799" i="1" s="1"/>
  <c r="AY1799" i="1"/>
  <c r="AX1799" i="1"/>
  <c r="AR1799" i="1"/>
  <c r="AQ1799" i="1"/>
  <c r="AP1799" i="1"/>
  <c r="AO1799" i="1"/>
  <c r="AN1799" i="1"/>
  <c r="AK1799" i="1"/>
  <c r="AV1799" i="1" s="1"/>
  <c r="AI1799" i="1"/>
  <c r="AU1799" i="1" s="1"/>
  <c r="AG1799" i="1"/>
  <c r="AT1799" i="1" s="1"/>
  <c r="AE1799" i="1"/>
  <c r="AS1799" i="1" s="1"/>
  <c r="AC1799" i="1"/>
  <c r="AA1799" i="1"/>
  <c r="BE1798" i="1"/>
  <c r="BD1798" i="1"/>
  <c r="AZ1798" i="1"/>
  <c r="BB1798" i="1" s="1"/>
  <c r="BC1798" i="1" s="1"/>
  <c r="AY1798" i="1"/>
  <c r="AX1798" i="1"/>
  <c r="AR1798" i="1"/>
  <c r="AQ1798" i="1"/>
  <c r="AP1798" i="1"/>
  <c r="AO1798" i="1"/>
  <c r="AN1798" i="1"/>
  <c r="AK1798" i="1"/>
  <c r="AV1798" i="1" s="1"/>
  <c r="AI1798" i="1"/>
  <c r="AU1798" i="1" s="1"/>
  <c r="AG1798" i="1"/>
  <c r="AT1798" i="1" s="1"/>
  <c r="AE1798" i="1"/>
  <c r="AS1798" i="1" s="1"/>
  <c r="AC1798" i="1"/>
  <c r="AA1798" i="1"/>
  <c r="BE1797" i="1"/>
  <c r="BD1797" i="1"/>
  <c r="AZ1797" i="1"/>
  <c r="BB1797" i="1" s="1"/>
  <c r="BC1797" i="1" s="1"/>
  <c r="AY1797" i="1"/>
  <c r="AX1797" i="1"/>
  <c r="AR1797" i="1"/>
  <c r="AQ1797" i="1"/>
  <c r="AP1797" i="1"/>
  <c r="AO1797" i="1"/>
  <c r="AN1797" i="1"/>
  <c r="AK1797" i="1"/>
  <c r="AV1797" i="1" s="1"/>
  <c r="AI1797" i="1"/>
  <c r="AU1797" i="1" s="1"/>
  <c r="AG1797" i="1"/>
  <c r="AT1797" i="1" s="1"/>
  <c r="AE1797" i="1"/>
  <c r="AS1797" i="1" s="1"/>
  <c r="AC1797" i="1"/>
  <c r="AA1797" i="1"/>
  <c r="BE1796" i="1"/>
  <c r="BD1796" i="1"/>
  <c r="AZ1796" i="1"/>
  <c r="BB1796" i="1" s="1"/>
  <c r="BC1796" i="1" s="1"/>
  <c r="AY1796" i="1"/>
  <c r="AX1796" i="1"/>
  <c r="AR1796" i="1"/>
  <c r="AQ1796" i="1"/>
  <c r="AP1796" i="1"/>
  <c r="AO1796" i="1"/>
  <c r="AN1796" i="1"/>
  <c r="AK1796" i="1"/>
  <c r="AV1796" i="1" s="1"/>
  <c r="AI1796" i="1"/>
  <c r="AU1796" i="1" s="1"/>
  <c r="AG1796" i="1"/>
  <c r="AT1796" i="1" s="1"/>
  <c r="AE1796" i="1"/>
  <c r="AS1796" i="1" s="1"/>
  <c r="AC1796" i="1"/>
  <c r="AA1796" i="1"/>
  <c r="BE1795" i="1"/>
  <c r="BD1795" i="1"/>
  <c r="AZ1795" i="1"/>
  <c r="BB1795" i="1" s="1"/>
  <c r="BC1795" i="1" s="1"/>
  <c r="AY1795" i="1"/>
  <c r="AX1795" i="1"/>
  <c r="AR1795" i="1"/>
  <c r="AQ1795" i="1"/>
  <c r="AP1795" i="1"/>
  <c r="AO1795" i="1"/>
  <c r="AN1795" i="1"/>
  <c r="AK1795" i="1"/>
  <c r="AV1795" i="1" s="1"/>
  <c r="AI1795" i="1"/>
  <c r="AU1795" i="1" s="1"/>
  <c r="AG1795" i="1"/>
  <c r="AT1795" i="1" s="1"/>
  <c r="AE1795" i="1"/>
  <c r="AS1795" i="1" s="1"/>
  <c r="AC1795" i="1"/>
  <c r="AA1795" i="1"/>
  <c r="BE1794" i="1"/>
  <c r="BD1794" i="1"/>
  <c r="AZ1794" i="1"/>
  <c r="BB1794" i="1" s="1"/>
  <c r="BC1794" i="1" s="1"/>
  <c r="AY1794" i="1"/>
  <c r="AX1794" i="1"/>
  <c r="AR1794" i="1"/>
  <c r="AQ1794" i="1"/>
  <c r="AP1794" i="1"/>
  <c r="AO1794" i="1"/>
  <c r="AN1794" i="1"/>
  <c r="AK1794" i="1"/>
  <c r="AV1794" i="1" s="1"/>
  <c r="AI1794" i="1"/>
  <c r="AU1794" i="1" s="1"/>
  <c r="AG1794" i="1"/>
  <c r="AT1794" i="1" s="1"/>
  <c r="AE1794" i="1"/>
  <c r="AS1794" i="1" s="1"/>
  <c r="AC1794" i="1"/>
  <c r="AA1794" i="1"/>
  <c r="BE1793" i="1"/>
  <c r="BD1793" i="1"/>
  <c r="AZ1793" i="1"/>
  <c r="BB1793" i="1" s="1"/>
  <c r="BC1793" i="1" s="1"/>
  <c r="AY1793" i="1"/>
  <c r="AX1793" i="1"/>
  <c r="AR1793" i="1"/>
  <c r="AQ1793" i="1"/>
  <c r="AP1793" i="1"/>
  <c r="AO1793" i="1"/>
  <c r="AN1793" i="1"/>
  <c r="AK1793" i="1"/>
  <c r="AV1793" i="1" s="1"/>
  <c r="AI1793" i="1"/>
  <c r="AU1793" i="1" s="1"/>
  <c r="AG1793" i="1"/>
  <c r="AT1793" i="1" s="1"/>
  <c r="AE1793" i="1"/>
  <c r="AS1793" i="1" s="1"/>
  <c r="AC1793" i="1"/>
  <c r="AA1793" i="1"/>
  <c r="BE1792" i="1"/>
  <c r="BD1792" i="1"/>
  <c r="AZ1792" i="1"/>
  <c r="BB1792" i="1" s="1"/>
  <c r="BC1792" i="1" s="1"/>
  <c r="AY1792" i="1"/>
  <c r="AX1792" i="1"/>
  <c r="AR1792" i="1"/>
  <c r="AQ1792" i="1"/>
  <c r="AP1792" i="1"/>
  <c r="AO1792" i="1"/>
  <c r="AN1792" i="1"/>
  <c r="AK1792" i="1"/>
  <c r="AV1792" i="1" s="1"/>
  <c r="AI1792" i="1"/>
  <c r="AU1792" i="1" s="1"/>
  <c r="AG1792" i="1"/>
  <c r="AT1792" i="1" s="1"/>
  <c r="AE1792" i="1"/>
  <c r="AS1792" i="1" s="1"/>
  <c r="AC1792" i="1"/>
  <c r="AA1792" i="1"/>
  <c r="BE1791" i="1"/>
  <c r="BD1791" i="1"/>
  <c r="AZ1791" i="1"/>
  <c r="BB1791" i="1" s="1"/>
  <c r="BC1791" i="1" s="1"/>
  <c r="AY1791" i="1"/>
  <c r="AX1791" i="1"/>
  <c r="AR1791" i="1"/>
  <c r="AQ1791" i="1"/>
  <c r="AP1791" i="1"/>
  <c r="AO1791" i="1"/>
  <c r="AN1791" i="1"/>
  <c r="AK1791" i="1"/>
  <c r="AV1791" i="1" s="1"/>
  <c r="AI1791" i="1"/>
  <c r="AU1791" i="1" s="1"/>
  <c r="AG1791" i="1"/>
  <c r="AT1791" i="1" s="1"/>
  <c r="AE1791" i="1"/>
  <c r="AS1791" i="1" s="1"/>
  <c r="AC1791" i="1"/>
  <c r="AA1791" i="1"/>
  <c r="BE1790" i="1"/>
  <c r="BD1790" i="1"/>
  <c r="AZ1790" i="1"/>
  <c r="BB1790" i="1" s="1"/>
  <c r="BC1790" i="1" s="1"/>
  <c r="AY1790" i="1"/>
  <c r="AX1790" i="1"/>
  <c r="AR1790" i="1"/>
  <c r="AQ1790" i="1"/>
  <c r="AP1790" i="1"/>
  <c r="AO1790" i="1"/>
  <c r="AN1790" i="1"/>
  <c r="AK1790" i="1"/>
  <c r="AV1790" i="1" s="1"/>
  <c r="AI1790" i="1"/>
  <c r="AU1790" i="1" s="1"/>
  <c r="AG1790" i="1"/>
  <c r="AT1790" i="1" s="1"/>
  <c r="AE1790" i="1"/>
  <c r="AS1790" i="1" s="1"/>
  <c r="AC1790" i="1"/>
  <c r="AA1790" i="1"/>
  <c r="BE1789" i="1"/>
  <c r="BD1789" i="1"/>
  <c r="AZ1789" i="1"/>
  <c r="BB1789" i="1" s="1"/>
  <c r="BC1789" i="1" s="1"/>
  <c r="AY1789" i="1"/>
  <c r="AX1789" i="1"/>
  <c r="AR1789" i="1"/>
  <c r="AQ1789" i="1"/>
  <c r="AP1789" i="1"/>
  <c r="AO1789" i="1"/>
  <c r="AN1789" i="1"/>
  <c r="AK1789" i="1"/>
  <c r="AV1789" i="1" s="1"/>
  <c r="AI1789" i="1"/>
  <c r="AU1789" i="1" s="1"/>
  <c r="AG1789" i="1"/>
  <c r="AT1789" i="1" s="1"/>
  <c r="AE1789" i="1"/>
  <c r="AS1789" i="1" s="1"/>
  <c r="AC1789" i="1"/>
  <c r="AA1789" i="1"/>
  <c r="BE1788" i="1"/>
  <c r="BD1788" i="1"/>
  <c r="AZ1788" i="1"/>
  <c r="BB1788" i="1" s="1"/>
  <c r="BC1788" i="1" s="1"/>
  <c r="AY1788" i="1"/>
  <c r="AX1788" i="1"/>
  <c r="AR1788" i="1"/>
  <c r="AQ1788" i="1"/>
  <c r="AP1788" i="1"/>
  <c r="AO1788" i="1"/>
  <c r="AN1788" i="1"/>
  <c r="AK1788" i="1"/>
  <c r="AV1788" i="1" s="1"/>
  <c r="AI1788" i="1"/>
  <c r="AU1788" i="1" s="1"/>
  <c r="AG1788" i="1"/>
  <c r="AT1788" i="1" s="1"/>
  <c r="AE1788" i="1"/>
  <c r="AS1788" i="1" s="1"/>
  <c r="AC1788" i="1"/>
  <c r="AA1788" i="1"/>
  <c r="BE1787" i="1"/>
  <c r="BD1787" i="1"/>
  <c r="AZ1787" i="1"/>
  <c r="BB1787" i="1" s="1"/>
  <c r="BC1787" i="1" s="1"/>
  <c r="AY1787" i="1"/>
  <c r="AX1787" i="1"/>
  <c r="AR1787" i="1"/>
  <c r="AQ1787" i="1"/>
  <c r="AP1787" i="1"/>
  <c r="AO1787" i="1"/>
  <c r="AN1787" i="1"/>
  <c r="AK1787" i="1"/>
  <c r="AV1787" i="1" s="1"/>
  <c r="AI1787" i="1"/>
  <c r="AU1787" i="1" s="1"/>
  <c r="AG1787" i="1"/>
  <c r="AT1787" i="1" s="1"/>
  <c r="AE1787" i="1"/>
  <c r="AS1787" i="1" s="1"/>
  <c r="AC1787" i="1"/>
  <c r="AA1787" i="1"/>
  <c r="BE1786" i="1"/>
  <c r="BD1786" i="1"/>
  <c r="AZ1786" i="1"/>
  <c r="BB1786" i="1" s="1"/>
  <c r="BC1786" i="1" s="1"/>
  <c r="AY1786" i="1"/>
  <c r="AX1786" i="1"/>
  <c r="AR1786" i="1"/>
  <c r="AQ1786" i="1"/>
  <c r="AP1786" i="1"/>
  <c r="AO1786" i="1"/>
  <c r="AN1786" i="1"/>
  <c r="AK1786" i="1"/>
  <c r="AV1786" i="1" s="1"/>
  <c r="AI1786" i="1"/>
  <c r="AU1786" i="1" s="1"/>
  <c r="AG1786" i="1"/>
  <c r="AT1786" i="1" s="1"/>
  <c r="AE1786" i="1"/>
  <c r="AS1786" i="1" s="1"/>
  <c r="AC1786" i="1"/>
  <c r="AA1786" i="1"/>
  <c r="BE1785" i="1"/>
  <c r="BD1785" i="1"/>
  <c r="AZ1785" i="1"/>
  <c r="BB1785" i="1" s="1"/>
  <c r="BC1785" i="1" s="1"/>
  <c r="AY1785" i="1"/>
  <c r="AX1785" i="1"/>
  <c r="AR1785" i="1"/>
  <c r="AQ1785" i="1"/>
  <c r="AP1785" i="1"/>
  <c r="AO1785" i="1"/>
  <c r="AN1785" i="1"/>
  <c r="AK1785" i="1"/>
  <c r="AV1785" i="1" s="1"/>
  <c r="AI1785" i="1"/>
  <c r="AU1785" i="1" s="1"/>
  <c r="AG1785" i="1"/>
  <c r="AT1785" i="1" s="1"/>
  <c r="AE1785" i="1"/>
  <c r="AS1785" i="1" s="1"/>
  <c r="AC1785" i="1"/>
  <c r="AA1785" i="1"/>
  <c r="BE1784" i="1"/>
  <c r="BD1784" i="1"/>
  <c r="AZ1784" i="1"/>
  <c r="BB1784" i="1" s="1"/>
  <c r="BC1784" i="1" s="1"/>
  <c r="AY1784" i="1"/>
  <c r="AX1784" i="1"/>
  <c r="AR1784" i="1"/>
  <c r="AQ1784" i="1"/>
  <c r="AP1784" i="1"/>
  <c r="AO1784" i="1"/>
  <c r="AN1784" i="1"/>
  <c r="AK1784" i="1"/>
  <c r="AV1784" i="1" s="1"/>
  <c r="AI1784" i="1"/>
  <c r="AU1784" i="1" s="1"/>
  <c r="AG1784" i="1"/>
  <c r="AT1784" i="1" s="1"/>
  <c r="AE1784" i="1"/>
  <c r="AS1784" i="1" s="1"/>
  <c r="AC1784" i="1"/>
  <c r="AA1784" i="1"/>
  <c r="BE1783" i="1"/>
  <c r="BD1783" i="1"/>
  <c r="AZ1783" i="1"/>
  <c r="BB1783" i="1" s="1"/>
  <c r="BC1783" i="1" s="1"/>
  <c r="AY1783" i="1"/>
  <c r="AX1783" i="1"/>
  <c r="AR1783" i="1"/>
  <c r="AQ1783" i="1"/>
  <c r="AP1783" i="1"/>
  <c r="AO1783" i="1"/>
  <c r="AN1783" i="1"/>
  <c r="AK1783" i="1"/>
  <c r="AV1783" i="1" s="1"/>
  <c r="AI1783" i="1"/>
  <c r="AU1783" i="1" s="1"/>
  <c r="AG1783" i="1"/>
  <c r="AT1783" i="1" s="1"/>
  <c r="AE1783" i="1"/>
  <c r="AS1783" i="1" s="1"/>
  <c r="AC1783" i="1"/>
  <c r="AA1783" i="1"/>
  <c r="BE1782" i="1"/>
  <c r="BD1782" i="1"/>
  <c r="AZ1782" i="1"/>
  <c r="BB1782" i="1" s="1"/>
  <c r="BC1782" i="1" s="1"/>
  <c r="AY1782" i="1"/>
  <c r="AX1782" i="1"/>
  <c r="AR1782" i="1"/>
  <c r="AQ1782" i="1"/>
  <c r="AP1782" i="1"/>
  <c r="AO1782" i="1"/>
  <c r="AN1782" i="1"/>
  <c r="AK1782" i="1"/>
  <c r="AV1782" i="1" s="1"/>
  <c r="AI1782" i="1"/>
  <c r="AU1782" i="1" s="1"/>
  <c r="AG1782" i="1"/>
  <c r="AT1782" i="1" s="1"/>
  <c r="AE1782" i="1"/>
  <c r="AS1782" i="1" s="1"/>
  <c r="AC1782" i="1"/>
  <c r="AA1782" i="1"/>
  <c r="BE1781" i="1"/>
  <c r="BD1781" i="1"/>
  <c r="AZ1781" i="1"/>
  <c r="BB1781" i="1" s="1"/>
  <c r="BC1781" i="1" s="1"/>
  <c r="AY1781" i="1"/>
  <c r="AX1781" i="1"/>
  <c r="AR1781" i="1"/>
  <c r="AQ1781" i="1"/>
  <c r="AP1781" i="1"/>
  <c r="AO1781" i="1"/>
  <c r="AN1781" i="1"/>
  <c r="AK1781" i="1"/>
  <c r="AV1781" i="1" s="1"/>
  <c r="AI1781" i="1"/>
  <c r="AU1781" i="1" s="1"/>
  <c r="AG1781" i="1"/>
  <c r="AT1781" i="1" s="1"/>
  <c r="AE1781" i="1"/>
  <c r="AS1781" i="1" s="1"/>
  <c r="AC1781" i="1"/>
  <c r="AA1781" i="1"/>
  <c r="BE1780" i="1"/>
  <c r="BD1780" i="1"/>
  <c r="AZ1780" i="1"/>
  <c r="BB1780" i="1" s="1"/>
  <c r="BC1780" i="1" s="1"/>
  <c r="AY1780" i="1"/>
  <c r="AX1780" i="1"/>
  <c r="AR1780" i="1"/>
  <c r="AQ1780" i="1"/>
  <c r="AP1780" i="1"/>
  <c r="AO1780" i="1"/>
  <c r="AN1780" i="1"/>
  <c r="AK1780" i="1"/>
  <c r="AV1780" i="1" s="1"/>
  <c r="AI1780" i="1"/>
  <c r="AU1780" i="1" s="1"/>
  <c r="AG1780" i="1"/>
  <c r="AT1780" i="1" s="1"/>
  <c r="AE1780" i="1"/>
  <c r="AS1780" i="1" s="1"/>
  <c r="AC1780" i="1"/>
  <c r="AA1780" i="1"/>
  <c r="BE1779" i="1"/>
  <c r="BD1779" i="1"/>
  <c r="AZ1779" i="1"/>
  <c r="BB1779" i="1" s="1"/>
  <c r="BC1779" i="1" s="1"/>
  <c r="AY1779" i="1"/>
  <c r="AX1779" i="1"/>
  <c r="AR1779" i="1"/>
  <c r="AQ1779" i="1"/>
  <c r="AP1779" i="1"/>
  <c r="AO1779" i="1"/>
  <c r="AN1779" i="1"/>
  <c r="AK1779" i="1"/>
  <c r="AV1779" i="1" s="1"/>
  <c r="AI1779" i="1"/>
  <c r="AU1779" i="1" s="1"/>
  <c r="AG1779" i="1"/>
  <c r="AT1779" i="1" s="1"/>
  <c r="AE1779" i="1"/>
  <c r="AS1779" i="1" s="1"/>
  <c r="AC1779" i="1"/>
  <c r="AA1779" i="1"/>
  <c r="BE1778" i="1"/>
  <c r="BD1778" i="1"/>
  <c r="AZ1778" i="1"/>
  <c r="BB1778" i="1" s="1"/>
  <c r="BC1778" i="1" s="1"/>
  <c r="AY1778" i="1"/>
  <c r="AX1778" i="1"/>
  <c r="AR1778" i="1"/>
  <c r="AQ1778" i="1"/>
  <c r="AP1778" i="1"/>
  <c r="AO1778" i="1"/>
  <c r="AN1778" i="1"/>
  <c r="AK1778" i="1"/>
  <c r="AV1778" i="1" s="1"/>
  <c r="AI1778" i="1"/>
  <c r="AU1778" i="1" s="1"/>
  <c r="AG1778" i="1"/>
  <c r="AT1778" i="1" s="1"/>
  <c r="AE1778" i="1"/>
  <c r="AS1778" i="1" s="1"/>
  <c r="AC1778" i="1"/>
  <c r="AA1778" i="1"/>
  <c r="BE1777" i="1"/>
  <c r="BD1777" i="1"/>
  <c r="AZ1777" i="1"/>
  <c r="BB1777" i="1" s="1"/>
  <c r="BC1777" i="1" s="1"/>
  <c r="AY1777" i="1"/>
  <c r="AX1777" i="1"/>
  <c r="AR1777" i="1"/>
  <c r="AQ1777" i="1"/>
  <c r="AP1777" i="1"/>
  <c r="AO1777" i="1"/>
  <c r="AN1777" i="1"/>
  <c r="AK1777" i="1"/>
  <c r="AV1777" i="1" s="1"/>
  <c r="AI1777" i="1"/>
  <c r="AU1777" i="1" s="1"/>
  <c r="AG1777" i="1"/>
  <c r="AT1777" i="1" s="1"/>
  <c r="AE1777" i="1"/>
  <c r="AS1777" i="1" s="1"/>
  <c r="AC1777" i="1"/>
  <c r="AA1777" i="1"/>
  <c r="BE1776" i="1"/>
  <c r="BD1776" i="1"/>
  <c r="AZ1776" i="1"/>
  <c r="BB1776" i="1" s="1"/>
  <c r="BC1776" i="1" s="1"/>
  <c r="AY1776" i="1"/>
  <c r="AX1776" i="1"/>
  <c r="AR1776" i="1"/>
  <c r="AQ1776" i="1"/>
  <c r="AP1776" i="1"/>
  <c r="AO1776" i="1"/>
  <c r="AN1776" i="1"/>
  <c r="AK1776" i="1"/>
  <c r="AV1776" i="1" s="1"/>
  <c r="AI1776" i="1"/>
  <c r="AU1776" i="1" s="1"/>
  <c r="AG1776" i="1"/>
  <c r="AT1776" i="1" s="1"/>
  <c r="AE1776" i="1"/>
  <c r="AS1776" i="1" s="1"/>
  <c r="AC1776" i="1"/>
  <c r="AA1776" i="1"/>
  <c r="BE1775" i="1"/>
  <c r="BD1775" i="1"/>
  <c r="AZ1775" i="1"/>
  <c r="BB1775" i="1" s="1"/>
  <c r="BC1775" i="1" s="1"/>
  <c r="AY1775" i="1"/>
  <c r="AX1775" i="1"/>
  <c r="AR1775" i="1"/>
  <c r="AQ1775" i="1"/>
  <c r="AP1775" i="1"/>
  <c r="AO1775" i="1"/>
  <c r="AN1775" i="1"/>
  <c r="AK1775" i="1"/>
  <c r="AV1775" i="1" s="1"/>
  <c r="AI1775" i="1"/>
  <c r="AU1775" i="1" s="1"/>
  <c r="AG1775" i="1"/>
  <c r="AT1775" i="1" s="1"/>
  <c r="AE1775" i="1"/>
  <c r="AS1775" i="1" s="1"/>
  <c r="AC1775" i="1"/>
  <c r="AA1775" i="1"/>
  <c r="BE1774" i="1"/>
  <c r="BD1774" i="1"/>
  <c r="AZ1774" i="1"/>
  <c r="BB1774" i="1" s="1"/>
  <c r="BC1774" i="1" s="1"/>
  <c r="AY1774" i="1"/>
  <c r="AX1774" i="1"/>
  <c r="AR1774" i="1"/>
  <c r="AQ1774" i="1"/>
  <c r="AP1774" i="1"/>
  <c r="AO1774" i="1"/>
  <c r="AN1774" i="1"/>
  <c r="AK1774" i="1"/>
  <c r="AV1774" i="1" s="1"/>
  <c r="AI1774" i="1"/>
  <c r="AU1774" i="1" s="1"/>
  <c r="AG1774" i="1"/>
  <c r="AT1774" i="1" s="1"/>
  <c r="AE1774" i="1"/>
  <c r="AS1774" i="1" s="1"/>
  <c r="AC1774" i="1"/>
  <c r="AA1774" i="1"/>
  <c r="BE1773" i="1"/>
  <c r="BD1773" i="1"/>
  <c r="AZ1773" i="1"/>
  <c r="BB1773" i="1" s="1"/>
  <c r="BC1773" i="1" s="1"/>
  <c r="AY1773" i="1"/>
  <c r="AX1773" i="1"/>
  <c r="AR1773" i="1"/>
  <c r="AQ1773" i="1"/>
  <c r="AP1773" i="1"/>
  <c r="AO1773" i="1"/>
  <c r="AN1773" i="1"/>
  <c r="AK1773" i="1"/>
  <c r="AV1773" i="1" s="1"/>
  <c r="AI1773" i="1"/>
  <c r="AU1773" i="1" s="1"/>
  <c r="AG1773" i="1"/>
  <c r="AT1773" i="1" s="1"/>
  <c r="AE1773" i="1"/>
  <c r="AS1773" i="1" s="1"/>
  <c r="AC1773" i="1"/>
  <c r="AA1773" i="1"/>
  <c r="BE1772" i="1"/>
  <c r="BD1772" i="1"/>
  <c r="AZ1772" i="1"/>
  <c r="BB1772" i="1" s="1"/>
  <c r="BC1772" i="1" s="1"/>
  <c r="AY1772" i="1"/>
  <c r="AX1772" i="1"/>
  <c r="AR1772" i="1"/>
  <c r="AQ1772" i="1"/>
  <c r="AP1772" i="1"/>
  <c r="AO1772" i="1"/>
  <c r="AN1772" i="1"/>
  <c r="AK1772" i="1"/>
  <c r="AV1772" i="1" s="1"/>
  <c r="AI1772" i="1"/>
  <c r="AU1772" i="1" s="1"/>
  <c r="AG1772" i="1"/>
  <c r="AT1772" i="1" s="1"/>
  <c r="AE1772" i="1"/>
  <c r="AS1772" i="1" s="1"/>
  <c r="AC1772" i="1"/>
  <c r="AA1772" i="1"/>
  <c r="BE1771" i="1"/>
  <c r="BD1771" i="1"/>
  <c r="AZ1771" i="1"/>
  <c r="BB1771" i="1" s="1"/>
  <c r="BC1771" i="1" s="1"/>
  <c r="AY1771" i="1"/>
  <c r="AX1771" i="1"/>
  <c r="AR1771" i="1"/>
  <c r="AQ1771" i="1"/>
  <c r="AP1771" i="1"/>
  <c r="AO1771" i="1"/>
  <c r="AN1771" i="1"/>
  <c r="AK1771" i="1"/>
  <c r="AV1771" i="1" s="1"/>
  <c r="AI1771" i="1"/>
  <c r="AU1771" i="1" s="1"/>
  <c r="AG1771" i="1"/>
  <c r="AT1771" i="1" s="1"/>
  <c r="AE1771" i="1"/>
  <c r="AS1771" i="1" s="1"/>
  <c r="AC1771" i="1"/>
  <c r="AA1771" i="1"/>
  <c r="BE1770" i="1"/>
  <c r="BD1770" i="1"/>
  <c r="AZ1770" i="1"/>
  <c r="BB1770" i="1" s="1"/>
  <c r="BC1770" i="1" s="1"/>
  <c r="AY1770" i="1"/>
  <c r="AX1770" i="1"/>
  <c r="AR1770" i="1"/>
  <c r="AQ1770" i="1"/>
  <c r="AP1770" i="1"/>
  <c r="AO1770" i="1"/>
  <c r="AN1770" i="1"/>
  <c r="AK1770" i="1"/>
  <c r="AV1770" i="1" s="1"/>
  <c r="AI1770" i="1"/>
  <c r="AU1770" i="1" s="1"/>
  <c r="AG1770" i="1"/>
  <c r="AT1770" i="1" s="1"/>
  <c r="AE1770" i="1"/>
  <c r="AS1770" i="1" s="1"/>
  <c r="AC1770" i="1"/>
  <c r="AA1770" i="1"/>
  <c r="BE1769" i="1"/>
  <c r="BD1769" i="1"/>
  <c r="AZ1769" i="1"/>
  <c r="BB1769" i="1" s="1"/>
  <c r="BC1769" i="1" s="1"/>
  <c r="AY1769" i="1"/>
  <c r="AX1769" i="1"/>
  <c r="AR1769" i="1"/>
  <c r="AQ1769" i="1"/>
  <c r="AP1769" i="1"/>
  <c r="AO1769" i="1"/>
  <c r="AN1769" i="1"/>
  <c r="AK1769" i="1"/>
  <c r="AV1769" i="1" s="1"/>
  <c r="AI1769" i="1"/>
  <c r="AU1769" i="1" s="1"/>
  <c r="AG1769" i="1"/>
  <c r="AT1769" i="1" s="1"/>
  <c r="AE1769" i="1"/>
  <c r="AS1769" i="1" s="1"/>
  <c r="AC1769" i="1"/>
  <c r="AA1769" i="1"/>
  <c r="BE1768" i="1"/>
  <c r="BD1768" i="1"/>
  <c r="AZ1768" i="1"/>
  <c r="BB1768" i="1" s="1"/>
  <c r="BC1768" i="1" s="1"/>
  <c r="AY1768" i="1"/>
  <c r="AX1768" i="1"/>
  <c r="AR1768" i="1"/>
  <c r="AQ1768" i="1"/>
  <c r="AP1768" i="1"/>
  <c r="AO1768" i="1"/>
  <c r="AN1768" i="1"/>
  <c r="AK1768" i="1"/>
  <c r="AV1768" i="1" s="1"/>
  <c r="AI1768" i="1"/>
  <c r="AU1768" i="1" s="1"/>
  <c r="AG1768" i="1"/>
  <c r="AT1768" i="1" s="1"/>
  <c r="AE1768" i="1"/>
  <c r="AS1768" i="1" s="1"/>
  <c r="AC1768" i="1"/>
  <c r="AA1768" i="1"/>
  <c r="BE1767" i="1"/>
  <c r="BD1767" i="1"/>
  <c r="AZ1767" i="1"/>
  <c r="BB1767" i="1" s="1"/>
  <c r="BC1767" i="1" s="1"/>
  <c r="AY1767" i="1"/>
  <c r="AX1767" i="1"/>
  <c r="AR1767" i="1"/>
  <c r="AQ1767" i="1"/>
  <c r="AP1767" i="1"/>
  <c r="AO1767" i="1"/>
  <c r="AN1767" i="1"/>
  <c r="AK1767" i="1"/>
  <c r="AV1767" i="1" s="1"/>
  <c r="AI1767" i="1"/>
  <c r="AU1767" i="1" s="1"/>
  <c r="AG1767" i="1"/>
  <c r="AT1767" i="1" s="1"/>
  <c r="AE1767" i="1"/>
  <c r="AS1767" i="1" s="1"/>
  <c r="AC1767" i="1"/>
  <c r="AA1767" i="1"/>
  <c r="BE1766" i="1"/>
  <c r="BD1766" i="1"/>
  <c r="AZ1766" i="1"/>
  <c r="BB1766" i="1" s="1"/>
  <c r="BC1766" i="1" s="1"/>
  <c r="AY1766" i="1"/>
  <c r="AX1766" i="1"/>
  <c r="AR1766" i="1"/>
  <c r="AQ1766" i="1"/>
  <c r="AP1766" i="1"/>
  <c r="AO1766" i="1"/>
  <c r="AN1766" i="1"/>
  <c r="AK1766" i="1"/>
  <c r="AV1766" i="1" s="1"/>
  <c r="AI1766" i="1"/>
  <c r="AU1766" i="1" s="1"/>
  <c r="AG1766" i="1"/>
  <c r="AT1766" i="1" s="1"/>
  <c r="AE1766" i="1"/>
  <c r="AS1766" i="1" s="1"/>
  <c r="AC1766" i="1"/>
  <c r="AA1766" i="1"/>
  <c r="BE1765" i="1"/>
  <c r="BD1765" i="1"/>
  <c r="AZ1765" i="1"/>
  <c r="BB1765" i="1" s="1"/>
  <c r="BC1765" i="1" s="1"/>
  <c r="AY1765" i="1"/>
  <c r="AX1765" i="1"/>
  <c r="AR1765" i="1"/>
  <c r="AQ1765" i="1"/>
  <c r="AP1765" i="1"/>
  <c r="AO1765" i="1"/>
  <c r="AN1765" i="1"/>
  <c r="AK1765" i="1"/>
  <c r="AV1765" i="1" s="1"/>
  <c r="AI1765" i="1"/>
  <c r="AU1765" i="1" s="1"/>
  <c r="AG1765" i="1"/>
  <c r="AT1765" i="1" s="1"/>
  <c r="AE1765" i="1"/>
  <c r="AS1765" i="1" s="1"/>
  <c r="AC1765" i="1"/>
  <c r="AA1765" i="1"/>
  <c r="BE1764" i="1"/>
  <c r="BD1764" i="1"/>
  <c r="AZ1764" i="1"/>
  <c r="BB1764" i="1" s="1"/>
  <c r="BC1764" i="1" s="1"/>
  <c r="AY1764" i="1"/>
  <c r="AX1764" i="1"/>
  <c r="AR1764" i="1"/>
  <c r="AQ1764" i="1"/>
  <c r="AP1764" i="1"/>
  <c r="AO1764" i="1"/>
  <c r="AN1764" i="1"/>
  <c r="AK1764" i="1"/>
  <c r="AV1764" i="1" s="1"/>
  <c r="AI1764" i="1"/>
  <c r="AU1764" i="1" s="1"/>
  <c r="AG1764" i="1"/>
  <c r="AT1764" i="1" s="1"/>
  <c r="AE1764" i="1"/>
  <c r="AS1764" i="1" s="1"/>
  <c r="AC1764" i="1"/>
  <c r="AA1764" i="1"/>
  <c r="BE1763" i="1"/>
  <c r="BD1763" i="1"/>
  <c r="AZ1763" i="1"/>
  <c r="BB1763" i="1" s="1"/>
  <c r="BC1763" i="1" s="1"/>
  <c r="AY1763" i="1"/>
  <c r="AX1763" i="1"/>
  <c r="AR1763" i="1"/>
  <c r="AQ1763" i="1"/>
  <c r="AP1763" i="1"/>
  <c r="AO1763" i="1"/>
  <c r="AN1763" i="1"/>
  <c r="AK1763" i="1"/>
  <c r="AV1763" i="1" s="1"/>
  <c r="AI1763" i="1"/>
  <c r="AU1763" i="1" s="1"/>
  <c r="AG1763" i="1"/>
  <c r="AT1763" i="1" s="1"/>
  <c r="AE1763" i="1"/>
  <c r="AS1763" i="1" s="1"/>
  <c r="AC1763" i="1"/>
  <c r="AA1763" i="1"/>
  <c r="BE1762" i="1"/>
  <c r="BD1762" i="1"/>
  <c r="AZ1762" i="1"/>
  <c r="BB1762" i="1" s="1"/>
  <c r="BC1762" i="1" s="1"/>
  <c r="AY1762" i="1"/>
  <c r="AX1762" i="1"/>
  <c r="AR1762" i="1"/>
  <c r="AQ1762" i="1"/>
  <c r="AP1762" i="1"/>
  <c r="AO1762" i="1"/>
  <c r="AN1762" i="1"/>
  <c r="AK1762" i="1"/>
  <c r="AV1762" i="1" s="1"/>
  <c r="AI1762" i="1"/>
  <c r="AU1762" i="1" s="1"/>
  <c r="AG1762" i="1"/>
  <c r="AT1762" i="1" s="1"/>
  <c r="AE1762" i="1"/>
  <c r="AS1762" i="1" s="1"/>
  <c r="AC1762" i="1"/>
  <c r="AA1762" i="1"/>
  <c r="BE1761" i="1"/>
  <c r="BD1761" i="1"/>
  <c r="AZ1761" i="1"/>
  <c r="BB1761" i="1" s="1"/>
  <c r="BC1761" i="1" s="1"/>
  <c r="AY1761" i="1"/>
  <c r="AX1761" i="1"/>
  <c r="AR1761" i="1"/>
  <c r="AQ1761" i="1"/>
  <c r="AP1761" i="1"/>
  <c r="AO1761" i="1"/>
  <c r="AN1761" i="1"/>
  <c r="AK1761" i="1"/>
  <c r="AV1761" i="1" s="1"/>
  <c r="AI1761" i="1"/>
  <c r="AU1761" i="1" s="1"/>
  <c r="AG1761" i="1"/>
  <c r="AT1761" i="1" s="1"/>
  <c r="AE1761" i="1"/>
  <c r="AS1761" i="1" s="1"/>
  <c r="AC1761" i="1"/>
  <c r="AA1761" i="1"/>
  <c r="BE1760" i="1"/>
  <c r="BD1760" i="1"/>
  <c r="AZ1760" i="1"/>
  <c r="BB1760" i="1" s="1"/>
  <c r="BC1760" i="1" s="1"/>
  <c r="AY1760" i="1"/>
  <c r="AX1760" i="1"/>
  <c r="AR1760" i="1"/>
  <c r="AQ1760" i="1"/>
  <c r="AP1760" i="1"/>
  <c r="AO1760" i="1"/>
  <c r="AN1760" i="1"/>
  <c r="AK1760" i="1"/>
  <c r="AV1760" i="1" s="1"/>
  <c r="AI1760" i="1"/>
  <c r="AU1760" i="1" s="1"/>
  <c r="AG1760" i="1"/>
  <c r="AT1760" i="1" s="1"/>
  <c r="AE1760" i="1"/>
  <c r="AS1760" i="1" s="1"/>
  <c r="AC1760" i="1"/>
  <c r="AA1760" i="1"/>
  <c r="BE1759" i="1"/>
  <c r="BD1759" i="1"/>
  <c r="AZ1759" i="1"/>
  <c r="BB1759" i="1" s="1"/>
  <c r="BC1759" i="1" s="1"/>
  <c r="AY1759" i="1"/>
  <c r="AX1759" i="1"/>
  <c r="AR1759" i="1"/>
  <c r="AQ1759" i="1"/>
  <c r="AP1759" i="1"/>
  <c r="AO1759" i="1"/>
  <c r="AN1759" i="1"/>
  <c r="AK1759" i="1"/>
  <c r="AV1759" i="1" s="1"/>
  <c r="AI1759" i="1"/>
  <c r="AU1759" i="1" s="1"/>
  <c r="AG1759" i="1"/>
  <c r="AT1759" i="1" s="1"/>
  <c r="AE1759" i="1"/>
  <c r="AS1759" i="1" s="1"/>
  <c r="AC1759" i="1"/>
  <c r="AA1759" i="1"/>
  <c r="BE1758" i="1"/>
  <c r="BD1758" i="1"/>
  <c r="AZ1758" i="1"/>
  <c r="BB1758" i="1" s="1"/>
  <c r="BC1758" i="1" s="1"/>
  <c r="AY1758" i="1"/>
  <c r="AX1758" i="1"/>
  <c r="AR1758" i="1"/>
  <c r="AQ1758" i="1"/>
  <c r="AP1758" i="1"/>
  <c r="AO1758" i="1"/>
  <c r="AN1758" i="1"/>
  <c r="AK1758" i="1"/>
  <c r="AV1758" i="1" s="1"/>
  <c r="AI1758" i="1"/>
  <c r="AU1758" i="1" s="1"/>
  <c r="AG1758" i="1"/>
  <c r="AT1758" i="1" s="1"/>
  <c r="AE1758" i="1"/>
  <c r="AS1758" i="1" s="1"/>
  <c r="AC1758" i="1"/>
  <c r="AA1758" i="1"/>
  <c r="BE1757" i="1"/>
  <c r="BD1757" i="1"/>
  <c r="AZ1757" i="1"/>
  <c r="BB1757" i="1" s="1"/>
  <c r="BC1757" i="1" s="1"/>
  <c r="AY1757" i="1"/>
  <c r="AX1757" i="1"/>
  <c r="AR1757" i="1"/>
  <c r="AQ1757" i="1"/>
  <c r="AP1757" i="1"/>
  <c r="AO1757" i="1"/>
  <c r="AN1757" i="1"/>
  <c r="AK1757" i="1"/>
  <c r="AV1757" i="1" s="1"/>
  <c r="AI1757" i="1"/>
  <c r="AU1757" i="1" s="1"/>
  <c r="AG1757" i="1"/>
  <c r="AT1757" i="1" s="1"/>
  <c r="AE1757" i="1"/>
  <c r="AS1757" i="1" s="1"/>
  <c r="AC1757" i="1"/>
  <c r="AA1757" i="1"/>
  <c r="BE1756" i="1"/>
  <c r="BD1756" i="1"/>
  <c r="AZ1756" i="1"/>
  <c r="BB1756" i="1" s="1"/>
  <c r="BC1756" i="1" s="1"/>
  <c r="AY1756" i="1"/>
  <c r="AX1756" i="1"/>
  <c r="AR1756" i="1"/>
  <c r="AQ1756" i="1"/>
  <c r="AP1756" i="1"/>
  <c r="AO1756" i="1"/>
  <c r="AN1756" i="1"/>
  <c r="AK1756" i="1"/>
  <c r="AV1756" i="1" s="1"/>
  <c r="AI1756" i="1"/>
  <c r="AU1756" i="1" s="1"/>
  <c r="AG1756" i="1"/>
  <c r="AT1756" i="1" s="1"/>
  <c r="AE1756" i="1"/>
  <c r="AS1756" i="1" s="1"/>
  <c r="AC1756" i="1"/>
  <c r="AA1756" i="1"/>
  <c r="BE1755" i="1"/>
  <c r="BD1755" i="1"/>
  <c r="AZ1755" i="1"/>
  <c r="BB1755" i="1" s="1"/>
  <c r="BC1755" i="1" s="1"/>
  <c r="AY1755" i="1"/>
  <c r="AX1755" i="1"/>
  <c r="AR1755" i="1"/>
  <c r="AQ1755" i="1"/>
  <c r="AP1755" i="1"/>
  <c r="AO1755" i="1"/>
  <c r="AN1755" i="1"/>
  <c r="AK1755" i="1"/>
  <c r="AV1755" i="1" s="1"/>
  <c r="AI1755" i="1"/>
  <c r="AU1755" i="1" s="1"/>
  <c r="AG1755" i="1"/>
  <c r="AT1755" i="1" s="1"/>
  <c r="AE1755" i="1"/>
  <c r="AS1755" i="1" s="1"/>
  <c r="AC1755" i="1"/>
  <c r="AA1755" i="1"/>
  <c r="BE1754" i="1"/>
  <c r="BD1754" i="1"/>
  <c r="AZ1754" i="1"/>
  <c r="BB1754" i="1" s="1"/>
  <c r="BC1754" i="1" s="1"/>
  <c r="AY1754" i="1"/>
  <c r="AX1754" i="1"/>
  <c r="AR1754" i="1"/>
  <c r="AQ1754" i="1"/>
  <c r="AP1754" i="1"/>
  <c r="AO1754" i="1"/>
  <c r="AN1754" i="1"/>
  <c r="AK1754" i="1"/>
  <c r="AV1754" i="1" s="1"/>
  <c r="AI1754" i="1"/>
  <c r="AU1754" i="1" s="1"/>
  <c r="AG1754" i="1"/>
  <c r="AT1754" i="1" s="1"/>
  <c r="AE1754" i="1"/>
  <c r="AS1754" i="1" s="1"/>
  <c r="AC1754" i="1"/>
  <c r="AA1754" i="1"/>
  <c r="BE1753" i="1"/>
  <c r="BD1753" i="1"/>
  <c r="AZ1753" i="1"/>
  <c r="BB1753" i="1" s="1"/>
  <c r="BC1753" i="1" s="1"/>
  <c r="AY1753" i="1"/>
  <c r="AX1753" i="1"/>
  <c r="AR1753" i="1"/>
  <c r="AQ1753" i="1"/>
  <c r="AP1753" i="1"/>
  <c r="AO1753" i="1"/>
  <c r="AN1753" i="1"/>
  <c r="AK1753" i="1"/>
  <c r="AV1753" i="1" s="1"/>
  <c r="AI1753" i="1"/>
  <c r="AU1753" i="1" s="1"/>
  <c r="AG1753" i="1"/>
  <c r="AT1753" i="1" s="1"/>
  <c r="AE1753" i="1"/>
  <c r="AS1753" i="1" s="1"/>
  <c r="AC1753" i="1"/>
  <c r="AA1753" i="1"/>
  <c r="BE1752" i="1"/>
  <c r="BD1752" i="1"/>
  <c r="AZ1752" i="1"/>
  <c r="BB1752" i="1" s="1"/>
  <c r="BC1752" i="1" s="1"/>
  <c r="AY1752" i="1"/>
  <c r="AX1752" i="1"/>
  <c r="AR1752" i="1"/>
  <c r="AQ1752" i="1"/>
  <c r="AP1752" i="1"/>
  <c r="AO1752" i="1"/>
  <c r="AN1752" i="1"/>
  <c r="AK1752" i="1"/>
  <c r="AV1752" i="1" s="1"/>
  <c r="AI1752" i="1"/>
  <c r="AU1752" i="1" s="1"/>
  <c r="AG1752" i="1"/>
  <c r="AT1752" i="1" s="1"/>
  <c r="AE1752" i="1"/>
  <c r="AS1752" i="1" s="1"/>
  <c r="AC1752" i="1"/>
  <c r="AA1752" i="1"/>
  <c r="BE1751" i="1"/>
  <c r="BD1751" i="1"/>
  <c r="AZ1751" i="1"/>
  <c r="BB1751" i="1" s="1"/>
  <c r="BC1751" i="1" s="1"/>
  <c r="AY1751" i="1"/>
  <c r="AX1751" i="1"/>
  <c r="AR1751" i="1"/>
  <c r="AQ1751" i="1"/>
  <c r="AP1751" i="1"/>
  <c r="AO1751" i="1"/>
  <c r="AN1751" i="1"/>
  <c r="AK1751" i="1"/>
  <c r="AV1751" i="1" s="1"/>
  <c r="AI1751" i="1"/>
  <c r="AU1751" i="1" s="1"/>
  <c r="AG1751" i="1"/>
  <c r="AT1751" i="1" s="1"/>
  <c r="AE1751" i="1"/>
  <c r="AS1751" i="1" s="1"/>
  <c r="AC1751" i="1"/>
  <c r="AA1751" i="1"/>
  <c r="BE1750" i="1"/>
  <c r="BD1750" i="1"/>
  <c r="AZ1750" i="1"/>
  <c r="BB1750" i="1" s="1"/>
  <c r="BC1750" i="1" s="1"/>
  <c r="AY1750" i="1"/>
  <c r="AX1750" i="1"/>
  <c r="AR1750" i="1"/>
  <c r="AQ1750" i="1"/>
  <c r="AP1750" i="1"/>
  <c r="AO1750" i="1"/>
  <c r="AN1750" i="1"/>
  <c r="AK1750" i="1"/>
  <c r="AV1750" i="1" s="1"/>
  <c r="AI1750" i="1"/>
  <c r="AU1750" i="1" s="1"/>
  <c r="AG1750" i="1"/>
  <c r="AT1750" i="1" s="1"/>
  <c r="AE1750" i="1"/>
  <c r="AS1750" i="1" s="1"/>
  <c r="AC1750" i="1"/>
  <c r="AA1750" i="1"/>
  <c r="BE1749" i="1"/>
  <c r="BD1749" i="1"/>
  <c r="AZ1749" i="1"/>
  <c r="BB1749" i="1" s="1"/>
  <c r="BC1749" i="1" s="1"/>
  <c r="AY1749" i="1"/>
  <c r="AX1749" i="1"/>
  <c r="AR1749" i="1"/>
  <c r="AQ1749" i="1"/>
  <c r="AP1749" i="1"/>
  <c r="AO1749" i="1"/>
  <c r="AN1749" i="1"/>
  <c r="AK1749" i="1"/>
  <c r="AV1749" i="1" s="1"/>
  <c r="AI1749" i="1"/>
  <c r="AU1749" i="1" s="1"/>
  <c r="AG1749" i="1"/>
  <c r="AT1749" i="1" s="1"/>
  <c r="AE1749" i="1"/>
  <c r="AS1749" i="1" s="1"/>
  <c r="AC1749" i="1"/>
  <c r="AA1749" i="1"/>
  <c r="BE1748" i="1"/>
  <c r="BD1748" i="1"/>
  <c r="AZ1748" i="1"/>
  <c r="BB1748" i="1" s="1"/>
  <c r="BC1748" i="1" s="1"/>
  <c r="AY1748" i="1"/>
  <c r="AX1748" i="1"/>
  <c r="AR1748" i="1"/>
  <c r="AQ1748" i="1"/>
  <c r="AP1748" i="1"/>
  <c r="AO1748" i="1"/>
  <c r="AN1748" i="1"/>
  <c r="AK1748" i="1"/>
  <c r="AV1748" i="1" s="1"/>
  <c r="AI1748" i="1"/>
  <c r="AU1748" i="1" s="1"/>
  <c r="AG1748" i="1"/>
  <c r="AT1748" i="1" s="1"/>
  <c r="AE1748" i="1"/>
  <c r="AS1748" i="1" s="1"/>
  <c r="AC1748" i="1"/>
  <c r="AA1748" i="1"/>
  <c r="BE1747" i="1"/>
  <c r="BD1747" i="1"/>
  <c r="AZ1747" i="1"/>
  <c r="BB1747" i="1" s="1"/>
  <c r="BC1747" i="1" s="1"/>
  <c r="AY1747" i="1"/>
  <c r="AX1747" i="1"/>
  <c r="AR1747" i="1"/>
  <c r="AQ1747" i="1"/>
  <c r="AP1747" i="1"/>
  <c r="AO1747" i="1"/>
  <c r="AN1747" i="1"/>
  <c r="AK1747" i="1"/>
  <c r="AV1747" i="1" s="1"/>
  <c r="AI1747" i="1"/>
  <c r="AU1747" i="1" s="1"/>
  <c r="AG1747" i="1"/>
  <c r="AT1747" i="1" s="1"/>
  <c r="AE1747" i="1"/>
  <c r="AS1747" i="1" s="1"/>
  <c r="AC1747" i="1"/>
  <c r="AA1747" i="1"/>
  <c r="BE1746" i="1"/>
  <c r="BD1746" i="1"/>
  <c r="AZ1746" i="1"/>
  <c r="BB1746" i="1" s="1"/>
  <c r="BC1746" i="1" s="1"/>
  <c r="AY1746" i="1"/>
  <c r="AX1746" i="1"/>
  <c r="AR1746" i="1"/>
  <c r="AQ1746" i="1"/>
  <c r="AP1746" i="1"/>
  <c r="AO1746" i="1"/>
  <c r="AN1746" i="1"/>
  <c r="AK1746" i="1"/>
  <c r="AV1746" i="1" s="1"/>
  <c r="AI1746" i="1"/>
  <c r="AU1746" i="1" s="1"/>
  <c r="AG1746" i="1"/>
  <c r="AT1746" i="1" s="1"/>
  <c r="AE1746" i="1"/>
  <c r="AS1746" i="1" s="1"/>
  <c r="AC1746" i="1"/>
  <c r="AA1746" i="1"/>
  <c r="BE1745" i="1"/>
  <c r="BD1745" i="1"/>
  <c r="AZ1745" i="1"/>
  <c r="BB1745" i="1" s="1"/>
  <c r="BC1745" i="1" s="1"/>
  <c r="AY1745" i="1"/>
  <c r="AX1745" i="1"/>
  <c r="AR1745" i="1"/>
  <c r="AQ1745" i="1"/>
  <c r="AP1745" i="1"/>
  <c r="AO1745" i="1"/>
  <c r="AN1745" i="1"/>
  <c r="AK1745" i="1"/>
  <c r="AV1745" i="1" s="1"/>
  <c r="AI1745" i="1"/>
  <c r="AU1745" i="1" s="1"/>
  <c r="AG1745" i="1"/>
  <c r="AT1745" i="1" s="1"/>
  <c r="AE1745" i="1"/>
  <c r="AS1745" i="1" s="1"/>
  <c r="AC1745" i="1"/>
  <c r="AA1745" i="1"/>
  <c r="BE1744" i="1"/>
  <c r="BD1744" i="1"/>
  <c r="AZ1744" i="1"/>
  <c r="BB1744" i="1" s="1"/>
  <c r="BC1744" i="1" s="1"/>
  <c r="AY1744" i="1"/>
  <c r="AX1744" i="1"/>
  <c r="AR1744" i="1"/>
  <c r="AQ1744" i="1"/>
  <c r="AP1744" i="1"/>
  <c r="AO1744" i="1"/>
  <c r="AN1744" i="1"/>
  <c r="AK1744" i="1"/>
  <c r="AV1744" i="1" s="1"/>
  <c r="AI1744" i="1"/>
  <c r="AU1744" i="1" s="1"/>
  <c r="AG1744" i="1"/>
  <c r="AT1744" i="1" s="1"/>
  <c r="AE1744" i="1"/>
  <c r="AS1744" i="1" s="1"/>
  <c r="AC1744" i="1"/>
  <c r="AA1744" i="1"/>
  <c r="BE1743" i="1"/>
  <c r="BD1743" i="1"/>
  <c r="AZ1743" i="1"/>
  <c r="BB1743" i="1" s="1"/>
  <c r="BC1743" i="1" s="1"/>
  <c r="AY1743" i="1"/>
  <c r="AX1743" i="1"/>
  <c r="AR1743" i="1"/>
  <c r="AQ1743" i="1"/>
  <c r="AP1743" i="1"/>
  <c r="AO1743" i="1"/>
  <c r="AN1743" i="1"/>
  <c r="AK1743" i="1"/>
  <c r="AV1743" i="1" s="1"/>
  <c r="AI1743" i="1"/>
  <c r="AU1743" i="1" s="1"/>
  <c r="AG1743" i="1"/>
  <c r="AT1743" i="1" s="1"/>
  <c r="AE1743" i="1"/>
  <c r="AS1743" i="1" s="1"/>
  <c r="AC1743" i="1"/>
  <c r="AA1743" i="1"/>
  <c r="BE1742" i="1"/>
  <c r="BD1742" i="1"/>
  <c r="AZ1742" i="1"/>
  <c r="BB1742" i="1" s="1"/>
  <c r="BC1742" i="1" s="1"/>
  <c r="AY1742" i="1"/>
  <c r="AX1742" i="1"/>
  <c r="AR1742" i="1"/>
  <c r="AQ1742" i="1"/>
  <c r="AP1742" i="1"/>
  <c r="AO1742" i="1"/>
  <c r="AN1742" i="1"/>
  <c r="AK1742" i="1"/>
  <c r="AV1742" i="1" s="1"/>
  <c r="AI1742" i="1"/>
  <c r="AU1742" i="1" s="1"/>
  <c r="AG1742" i="1"/>
  <c r="AT1742" i="1" s="1"/>
  <c r="AE1742" i="1"/>
  <c r="AS1742" i="1" s="1"/>
  <c r="AC1742" i="1"/>
  <c r="AA1742" i="1"/>
  <c r="BE1741" i="1"/>
  <c r="BD1741" i="1"/>
  <c r="AZ1741" i="1"/>
  <c r="BB1741" i="1" s="1"/>
  <c r="BC1741" i="1" s="1"/>
  <c r="AY1741" i="1"/>
  <c r="AX1741" i="1"/>
  <c r="AR1741" i="1"/>
  <c r="AQ1741" i="1"/>
  <c r="AP1741" i="1"/>
  <c r="AO1741" i="1"/>
  <c r="AN1741" i="1"/>
  <c r="AK1741" i="1"/>
  <c r="AV1741" i="1" s="1"/>
  <c r="AI1741" i="1"/>
  <c r="AU1741" i="1" s="1"/>
  <c r="AG1741" i="1"/>
  <c r="AT1741" i="1" s="1"/>
  <c r="AE1741" i="1"/>
  <c r="AS1741" i="1" s="1"/>
  <c r="AC1741" i="1"/>
  <c r="AA1741" i="1"/>
  <c r="BE1740" i="1"/>
  <c r="BD1740" i="1"/>
  <c r="AZ1740" i="1"/>
  <c r="BB1740" i="1" s="1"/>
  <c r="BC1740" i="1" s="1"/>
  <c r="AY1740" i="1"/>
  <c r="AX1740" i="1"/>
  <c r="AR1740" i="1"/>
  <c r="AQ1740" i="1"/>
  <c r="AP1740" i="1"/>
  <c r="AO1740" i="1"/>
  <c r="AN1740" i="1"/>
  <c r="AK1740" i="1"/>
  <c r="AV1740" i="1" s="1"/>
  <c r="AI1740" i="1"/>
  <c r="AU1740" i="1" s="1"/>
  <c r="AG1740" i="1"/>
  <c r="AT1740" i="1" s="1"/>
  <c r="AE1740" i="1"/>
  <c r="AS1740" i="1" s="1"/>
  <c r="AC1740" i="1"/>
  <c r="AA1740" i="1"/>
  <c r="BE1739" i="1"/>
  <c r="BD1739" i="1"/>
  <c r="AZ1739" i="1"/>
  <c r="BB1739" i="1" s="1"/>
  <c r="BC1739" i="1" s="1"/>
  <c r="AY1739" i="1"/>
  <c r="AX1739" i="1"/>
  <c r="AR1739" i="1"/>
  <c r="AQ1739" i="1"/>
  <c r="AP1739" i="1"/>
  <c r="AO1739" i="1"/>
  <c r="AN1739" i="1"/>
  <c r="AK1739" i="1"/>
  <c r="AV1739" i="1" s="1"/>
  <c r="AI1739" i="1"/>
  <c r="AU1739" i="1" s="1"/>
  <c r="AG1739" i="1"/>
  <c r="AT1739" i="1" s="1"/>
  <c r="AE1739" i="1"/>
  <c r="AS1739" i="1" s="1"/>
  <c r="AC1739" i="1"/>
  <c r="AA1739" i="1"/>
  <c r="BE1738" i="1"/>
  <c r="BD1738" i="1"/>
  <c r="AZ1738" i="1"/>
  <c r="BB1738" i="1" s="1"/>
  <c r="BC1738" i="1" s="1"/>
  <c r="AY1738" i="1"/>
  <c r="AX1738" i="1"/>
  <c r="AR1738" i="1"/>
  <c r="AQ1738" i="1"/>
  <c r="AP1738" i="1"/>
  <c r="AO1738" i="1"/>
  <c r="AN1738" i="1"/>
  <c r="AK1738" i="1"/>
  <c r="AV1738" i="1" s="1"/>
  <c r="AI1738" i="1"/>
  <c r="AU1738" i="1" s="1"/>
  <c r="AG1738" i="1"/>
  <c r="AT1738" i="1" s="1"/>
  <c r="AE1738" i="1"/>
  <c r="AS1738" i="1" s="1"/>
  <c r="AC1738" i="1"/>
  <c r="AA1738" i="1"/>
  <c r="BE1737" i="1"/>
  <c r="BD1737" i="1"/>
  <c r="AZ1737" i="1"/>
  <c r="BB1737" i="1" s="1"/>
  <c r="BC1737" i="1" s="1"/>
  <c r="AY1737" i="1"/>
  <c r="AX1737" i="1"/>
  <c r="AR1737" i="1"/>
  <c r="AQ1737" i="1"/>
  <c r="AP1737" i="1"/>
  <c r="AO1737" i="1"/>
  <c r="AN1737" i="1"/>
  <c r="AK1737" i="1"/>
  <c r="AV1737" i="1" s="1"/>
  <c r="AI1737" i="1"/>
  <c r="AU1737" i="1" s="1"/>
  <c r="AG1737" i="1"/>
  <c r="AT1737" i="1" s="1"/>
  <c r="AE1737" i="1"/>
  <c r="AS1737" i="1" s="1"/>
  <c r="AC1737" i="1"/>
  <c r="AA1737" i="1"/>
  <c r="BE1736" i="1"/>
  <c r="BD1736" i="1"/>
  <c r="AZ1736" i="1"/>
  <c r="BB1736" i="1" s="1"/>
  <c r="BC1736" i="1" s="1"/>
  <c r="AY1736" i="1"/>
  <c r="AX1736" i="1"/>
  <c r="AR1736" i="1"/>
  <c r="AQ1736" i="1"/>
  <c r="AP1736" i="1"/>
  <c r="AO1736" i="1"/>
  <c r="AN1736" i="1"/>
  <c r="AK1736" i="1"/>
  <c r="AV1736" i="1" s="1"/>
  <c r="AI1736" i="1"/>
  <c r="AU1736" i="1" s="1"/>
  <c r="AG1736" i="1"/>
  <c r="AT1736" i="1" s="1"/>
  <c r="AE1736" i="1"/>
  <c r="AS1736" i="1" s="1"/>
  <c r="AC1736" i="1"/>
  <c r="AA1736" i="1"/>
  <c r="BE1735" i="1"/>
  <c r="BD1735" i="1"/>
  <c r="AZ1735" i="1"/>
  <c r="BB1735" i="1" s="1"/>
  <c r="BC1735" i="1" s="1"/>
  <c r="AY1735" i="1"/>
  <c r="AX1735" i="1"/>
  <c r="AR1735" i="1"/>
  <c r="AQ1735" i="1"/>
  <c r="AP1735" i="1"/>
  <c r="AO1735" i="1"/>
  <c r="AN1735" i="1"/>
  <c r="AK1735" i="1"/>
  <c r="AV1735" i="1" s="1"/>
  <c r="AI1735" i="1"/>
  <c r="AU1735" i="1" s="1"/>
  <c r="AG1735" i="1"/>
  <c r="AT1735" i="1" s="1"/>
  <c r="AE1735" i="1"/>
  <c r="AS1735" i="1" s="1"/>
  <c r="AC1735" i="1"/>
  <c r="AA1735" i="1"/>
  <c r="BE1734" i="1"/>
  <c r="BD1734" i="1"/>
  <c r="AZ1734" i="1"/>
  <c r="BB1734" i="1" s="1"/>
  <c r="BC1734" i="1" s="1"/>
  <c r="AY1734" i="1"/>
  <c r="AX1734" i="1"/>
  <c r="AR1734" i="1"/>
  <c r="AQ1734" i="1"/>
  <c r="AP1734" i="1"/>
  <c r="AO1734" i="1"/>
  <c r="AN1734" i="1"/>
  <c r="AK1734" i="1"/>
  <c r="AV1734" i="1" s="1"/>
  <c r="AI1734" i="1"/>
  <c r="AU1734" i="1" s="1"/>
  <c r="AG1734" i="1"/>
  <c r="AT1734" i="1" s="1"/>
  <c r="AE1734" i="1"/>
  <c r="AS1734" i="1" s="1"/>
  <c r="AC1734" i="1"/>
  <c r="AA1734" i="1"/>
  <c r="BE1733" i="1"/>
  <c r="BD1733" i="1"/>
  <c r="AZ1733" i="1"/>
  <c r="BB1733" i="1" s="1"/>
  <c r="BC1733" i="1" s="1"/>
  <c r="AY1733" i="1"/>
  <c r="AX1733" i="1"/>
  <c r="AR1733" i="1"/>
  <c r="AQ1733" i="1"/>
  <c r="AP1733" i="1"/>
  <c r="AO1733" i="1"/>
  <c r="AN1733" i="1"/>
  <c r="AK1733" i="1"/>
  <c r="AV1733" i="1" s="1"/>
  <c r="AI1733" i="1"/>
  <c r="AU1733" i="1" s="1"/>
  <c r="AG1733" i="1"/>
  <c r="AT1733" i="1" s="1"/>
  <c r="AE1733" i="1"/>
  <c r="AS1733" i="1" s="1"/>
  <c r="AC1733" i="1"/>
  <c r="AA1733" i="1"/>
  <c r="BE1732" i="1"/>
  <c r="BD1732" i="1"/>
  <c r="AZ1732" i="1"/>
  <c r="BB1732" i="1" s="1"/>
  <c r="BC1732" i="1" s="1"/>
  <c r="AY1732" i="1"/>
  <c r="AX1732" i="1"/>
  <c r="AR1732" i="1"/>
  <c r="AQ1732" i="1"/>
  <c r="AP1732" i="1"/>
  <c r="AO1732" i="1"/>
  <c r="AN1732" i="1"/>
  <c r="AK1732" i="1"/>
  <c r="AV1732" i="1" s="1"/>
  <c r="AI1732" i="1"/>
  <c r="AU1732" i="1" s="1"/>
  <c r="AG1732" i="1"/>
  <c r="AT1732" i="1" s="1"/>
  <c r="AE1732" i="1"/>
  <c r="AS1732" i="1" s="1"/>
  <c r="AC1732" i="1"/>
  <c r="AA1732" i="1"/>
  <c r="BE1731" i="1"/>
  <c r="BD1731" i="1"/>
  <c r="AZ1731" i="1"/>
  <c r="BB1731" i="1" s="1"/>
  <c r="BC1731" i="1" s="1"/>
  <c r="AY1731" i="1"/>
  <c r="AX1731" i="1"/>
  <c r="AR1731" i="1"/>
  <c r="AQ1731" i="1"/>
  <c r="AP1731" i="1"/>
  <c r="AO1731" i="1"/>
  <c r="AN1731" i="1"/>
  <c r="AK1731" i="1"/>
  <c r="AV1731" i="1" s="1"/>
  <c r="AI1731" i="1"/>
  <c r="AU1731" i="1" s="1"/>
  <c r="AG1731" i="1"/>
  <c r="AT1731" i="1" s="1"/>
  <c r="AE1731" i="1"/>
  <c r="AS1731" i="1" s="1"/>
  <c r="AC1731" i="1"/>
  <c r="AA1731" i="1"/>
  <c r="BE1730" i="1"/>
  <c r="BD1730" i="1"/>
  <c r="AZ1730" i="1"/>
  <c r="BB1730" i="1" s="1"/>
  <c r="BC1730" i="1" s="1"/>
  <c r="AY1730" i="1"/>
  <c r="AX1730" i="1"/>
  <c r="AR1730" i="1"/>
  <c r="AQ1730" i="1"/>
  <c r="AP1730" i="1"/>
  <c r="AO1730" i="1"/>
  <c r="AN1730" i="1"/>
  <c r="AK1730" i="1"/>
  <c r="AV1730" i="1" s="1"/>
  <c r="AI1730" i="1"/>
  <c r="AU1730" i="1" s="1"/>
  <c r="AG1730" i="1"/>
  <c r="AT1730" i="1" s="1"/>
  <c r="AE1730" i="1"/>
  <c r="AS1730" i="1" s="1"/>
  <c r="AC1730" i="1"/>
  <c r="AA1730" i="1"/>
  <c r="BE1729" i="1"/>
  <c r="BD1729" i="1"/>
  <c r="AZ1729" i="1"/>
  <c r="BB1729" i="1" s="1"/>
  <c r="BC1729" i="1" s="1"/>
  <c r="AY1729" i="1"/>
  <c r="AX1729" i="1"/>
  <c r="AR1729" i="1"/>
  <c r="AQ1729" i="1"/>
  <c r="AP1729" i="1"/>
  <c r="AO1729" i="1"/>
  <c r="AN1729" i="1"/>
  <c r="AK1729" i="1"/>
  <c r="AV1729" i="1" s="1"/>
  <c r="AI1729" i="1"/>
  <c r="AU1729" i="1" s="1"/>
  <c r="AG1729" i="1"/>
  <c r="AT1729" i="1" s="1"/>
  <c r="AE1729" i="1"/>
  <c r="AS1729" i="1" s="1"/>
  <c r="AC1729" i="1"/>
  <c r="AA1729" i="1"/>
  <c r="BE1728" i="1"/>
  <c r="BD1728" i="1"/>
  <c r="AZ1728" i="1"/>
  <c r="BB1728" i="1" s="1"/>
  <c r="BC1728" i="1" s="1"/>
  <c r="AY1728" i="1"/>
  <c r="AX1728" i="1"/>
  <c r="AR1728" i="1"/>
  <c r="AQ1728" i="1"/>
  <c r="AP1728" i="1"/>
  <c r="AO1728" i="1"/>
  <c r="AN1728" i="1"/>
  <c r="AK1728" i="1"/>
  <c r="AV1728" i="1" s="1"/>
  <c r="AI1728" i="1"/>
  <c r="AU1728" i="1" s="1"/>
  <c r="AG1728" i="1"/>
  <c r="AT1728" i="1" s="1"/>
  <c r="AE1728" i="1"/>
  <c r="AS1728" i="1" s="1"/>
  <c r="AC1728" i="1"/>
  <c r="AA1728" i="1"/>
  <c r="BE1727" i="1"/>
  <c r="BD1727" i="1"/>
  <c r="AZ1727" i="1"/>
  <c r="BB1727" i="1" s="1"/>
  <c r="BC1727" i="1" s="1"/>
  <c r="AY1727" i="1"/>
  <c r="AX1727" i="1"/>
  <c r="AR1727" i="1"/>
  <c r="AQ1727" i="1"/>
  <c r="AP1727" i="1"/>
  <c r="AO1727" i="1"/>
  <c r="AN1727" i="1"/>
  <c r="AK1727" i="1"/>
  <c r="AV1727" i="1" s="1"/>
  <c r="AI1727" i="1"/>
  <c r="AU1727" i="1" s="1"/>
  <c r="AG1727" i="1"/>
  <c r="AT1727" i="1" s="1"/>
  <c r="AE1727" i="1"/>
  <c r="AS1727" i="1" s="1"/>
  <c r="AC1727" i="1"/>
  <c r="AA1727" i="1"/>
  <c r="BE1726" i="1"/>
  <c r="BD1726" i="1"/>
  <c r="AZ1726" i="1"/>
  <c r="BB1726" i="1" s="1"/>
  <c r="BC1726" i="1" s="1"/>
  <c r="AY1726" i="1"/>
  <c r="AX1726" i="1"/>
  <c r="AR1726" i="1"/>
  <c r="AQ1726" i="1"/>
  <c r="AP1726" i="1"/>
  <c r="AO1726" i="1"/>
  <c r="AN1726" i="1"/>
  <c r="AK1726" i="1"/>
  <c r="AV1726" i="1" s="1"/>
  <c r="AI1726" i="1"/>
  <c r="AU1726" i="1" s="1"/>
  <c r="AG1726" i="1"/>
  <c r="AT1726" i="1" s="1"/>
  <c r="AE1726" i="1"/>
  <c r="AS1726" i="1" s="1"/>
  <c r="AC1726" i="1"/>
  <c r="AA1726" i="1"/>
  <c r="BE1725" i="1"/>
  <c r="BD1725" i="1"/>
  <c r="AZ1725" i="1"/>
  <c r="BB1725" i="1" s="1"/>
  <c r="BC1725" i="1" s="1"/>
  <c r="AY1725" i="1"/>
  <c r="AX1725" i="1"/>
  <c r="AR1725" i="1"/>
  <c r="AQ1725" i="1"/>
  <c r="AP1725" i="1"/>
  <c r="AO1725" i="1"/>
  <c r="AN1725" i="1"/>
  <c r="AK1725" i="1"/>
  <c r="AV1725" i="1" s="1"/>
  <c r="AI1725" i="1"/>
  <c r="AU1725" i="1" s="1"/>
  <c r="AG1725" i="1"/>
  <c r="AT1725" i="1" s="1"/>
  <c r="AE1725" i="1"/>
  <c r="AS1725" i="1" s="1"/>
  <c r="AC1725" i="1"/>
  <c r="AA1725" i="1"/>
  <c r="BE1724" i="1"/>
  <c r="BD1724" i="1"/>
  <c r="AZ1724" i="1"/>
  <c r="BB1724" i="1" s="1"/>
  <c r="BC1724" i="1" s="1"/>
  <c r="AY1724" i="1"/>
  <c r="AX1724" i="1"/>
  <c r="AR1724" i="1"/>
  <c r="AQ1724" i="1"/>
  <c r="AP1724" i="1"/>
  <c r="AO1724" i="1"/>
  <c r="AN1724" i="1"/>
  <c r="AK1724" i="1"/>
  <c r="AV1724" i="1" s="1"/>
  <c r="AI1724" i="1"/>
  <c r="AU1724" i="1" s="1"/>
  <c r="AG1724" i="1"/>
  <c r="AT1724" i="1" s="1"/>
  <c r="AE1724" i="1"/>
  <c r="AS1724" i="1" s="1"/>
  <c r="AC1724" i="1"/>
  <c r="AA1724" i="1"/>
  <c r="BE1723" i="1"/>
  <c r="BD1723" i="1"/>
  <c r="AZ1723" i="1"/>
  <c r="BB1723" i="1" s="1"/>
  <c r="BC1723" i="1" s="1"/>
  <c r="AY1723" i="1"/>
  <c r="AX1723" i="1"/>
  <c r="AR1723" i="1"/>
  <c r="AQ1723" i="1"/>
  <c r="AP1723" i="1"/>
  <c r="AO1723" i="1"/>
  <c r="AN1723" i="1"/>
  <c r="AK1723" i="1"/>
  <c r="AV1723" i="1" s="1"/>
  <c r="AI1723" i="1"/>
  <c r="AU1723" i="1" s="1"/>
  <c r="AG1723" i="1"/>
  <c r="AT1723" i="1" s="1"/>
  <c r="AE1723" i="1"/>
  <c r="AS1723" i="1" s="1"/>
  <c r="AC1723" i="1"/>
  <c r="AA1723" i="1"/>
  <c r="BE1722" i="1"/>
  <c r="BD1722" i="1"/>
  <c r="AZ1722" i="1"/>
  <c r="BB1722" i="1" s="1"/>
  <c r="BC1722" i="1" s="1"/>
  <c r="AY1722" i="1"/>
  <c r="AX1722" i="1"/>
  <c r="AR1722" i="1"/>
  <c r="AQ1722" i="1"/>
  <c r="AP1722" i="1"/>
  <c r="AO1722" i="1"/>
  <c r="AN1722" i="1"/>
  <c r="AK1722" i="1"/>
  <c r="AV1722" i="1" s="1"/>
  <c r="AI1722" i="1"/>
  <c r="AU1722" i="1" s="1"/>
  <c r="AG1722" i="1"/>
  <c r="AT1722" i="1" s="1"/>
  <c r="AE1722" i="1"/>
  <c r="AS1722" i="1" s="1"/>
  <c r="AC1722" i="1"/>
  <c r="AA1722" i="1"/>
  <c r="BE1721" i="1"/>
  <c r="BD1721" i="1"/>
  <c r="AZ1721" i="1"/>
  <c r="BB1721" i="1" s="1"/>
  <c r="BC1721" i="1" s="1"/>
  <c r="AY1721" i="1"/>
  <c r="AX1721" i="1"/>
  <c r="AR1721" i="1"/>
  <c r="AQ1721" i="1"/>
  <c r="AP1721" i="1"/>
  <c r="AO1721" i="1"/>
  <c r="AN1721" i="1"/>
  <c r="AK1721" i="1"/>
  <c r="AV1721" i="1" s="1"/>
  <c r="AI1721" i="1"/>
  <c r="AU1721" i="1" s="1"/>
  <c r="AG1721" i="1"/>
  <c r="AT1721" i="1" s="1"/>
  <c r="AE1721" i="1"/>
  <c r="AS1721" i="1" s="1"/>
  <c r="AC1721" i="1"/>
  <c r="AA1721" i="1"/>
  <c r="BE1720" i="1"/>
  <c r="BD1720" i="1"/>
  <c r="AZ1720" i="1"/>
  <c r="BB1720" i="1" s="1"/>
  <c r="BC1720" i="1" s="1"/>
  <c r="AY1720" i="1"/>
  <c r="AX1720" i="1"/>
  <c r="AR1720" i="1"/>
  <c r="AQ1720" i="1"/>
  <c r="AP1720" i="1"/>
  <c r="AO1720" i="1"/>
  <c r="AN1720" i="1"/>
  <c r="AK1720" i="1"/>
  <c r="AV1720" i="1" s="1"/>
  <c r="AI1720" i="1"/>
  <c r="AU1720" i="1" s="1"/>
  <c r="AG1720" i="1"/>
  <c r="AT1720" i="1" s="1"/>
  <c r="AE1720" i="1"/>
  <c r="AS1720" i="1" s="1"/>
  <c r="AC1720" i="1"/>
  <c r="AA1720" i="1"/>
  <c r="BE1719" i="1"/>
  <c r="BD1719" i="1"/>
  <c r="AZ1719" i="1"/>
  <c r="BB1719" i="1" s="1"/>
  <c r="BC1719" i="1" s="1"/>
  <c r="AY1719" i="1"/>
  <c r="AX1719" i="1"/>
  <c r="AR1719" i="1"/>
  <c r="AQ1719" i="1"/>
  <c r="AP1719" i="1"/>
  <c r="AO1719" i="1"/>
  <c r="AN1719" i="1"/>
  <c r="AK1719" i="1"/>
  <c r="AV1719" i="1" s="1"/>
  <c r="AI1719" i="1"/>
  <c r="AU1719" i="1" s="1"/>
  <c r="AG1719" i="1"/>
  <c r="AT1719" i="1" s="1"/>
  <c r="AE1719" i="1"/>
  <c r="AS1719" i="1" s="1"/>
  <c r="AC1719" i="1"/>
  <c r="AA1719" i="1"/>
  <c r="BE1718" i="1"/>
  <c r="BD1718" i="1"/>
  <c r="AZ1718" i="1"/>
  <c r="BB1718" i="1" s="1"/>
  <c r="BC1718" i="1" s="1"/>
  <c r="AY1718" i="1"/>
  <c r="AX1718" i="1"/>
  <c r="AR1718" i="1"/>
  <c r="AQ1718" i="1"/>
  <c r="AP1718" i="1"/>
  <c r="AO1718" i="1"/>
  <c r="AN1718" i="1"/>
  <c r="AK1718" i="1"/>
  <c r="AV1718" i="1" s="1"/>
  <c r="AI1718" i="1"/>
  <c r="AU1718" i="1" s="1"/>
  <c r="AG1718" i="1"/>
  <c r="AT1718" i="1" s="1"/>
  <c r="AE1718" i="1"/>
  <c r="AS1718" i="1" s="1"/>
  <c r="AC1718" i="1"/>
  <c r="AA1718" i="1"/>
  <c r="BE1717" i="1"/>
  <c r="BD1717" i="1"/>
  <c r="AZ1717" i="1"/>
  <c r="BB1717" i="1" s="1"/>
  <c r="BC1717" i="1" s="1"/>
  <c r="AY1717" i="1"/>
  <c r="AX1717" i="1"/>
  <c r="AR1717" i="1"/>
  <c r="AQ1717" i="1"/>
  <c r="AP1717" i="1"/>
  <c r="AO1717" i="1"/>
  <c r="AN1717" i="1"/>
  <c r="AK1717" i="1"/>
  <c r="AV1717" i="1" s="1"/>
  <c r="AI1717" i="1"/>
  <c r="AU1717" i="1" s="1"/>
  <c r="AG1717" i="1"/>
  <c r="AT1717" i="1" s="1"/>
  <c r="AE1717" i="1"/>
  <c r="AS1717" i="1" s="1"/>
  <c r="AC1717" i="1"/>
  <c r="AA1717" i="1"/>
  <c r="BE1716" i="1"/>
  <c r="BD1716" i="1"/>
  <c r="AZ1716" i="1"/>
  <c r="BB1716" i="1" s="1"/>
  <c r="BC1716" i="1" s="1"/>
  <c r="AY1716" i="1"/>
  <c r="AX1716" i="1"/>
  <c r="AR1716" i="1"/>
  <c r="AQ1716" i="1"/>
  <c r="AP1716" i="1"/>
  <c r="AO1716" i="1"/>
  <c r="AN1716" i="1"/>
  <c r="AK1716" i="1"/>
  <c r="AV1716" i="1" s="1"/>
  <c r="AI1716" i="1"/>
  <c r="AU1716" i="1" s="1"/>
  <c r="AG1716" i="1"/>
  <c r="AT1716" i="1" s="1"/>
  <c r="AE1716" i="1"/>
  <c r="AS1716" i="1" s="1"/>
  <c r="AC1716" i="1"/>
  <c r="AA1716" i="1"/>
  <c r="BE1715" i="1"/>
  <c r="BD1715" i="1"/>
  <c r="AZ1715" i="1"/>
  <c r="BB1715" i="1" s="1"/>
  <c r="BC1715" i="1" s="1"/>
  <c r="AY1715" i="1"/>
  <c r="AX1715" i="1"/>
  <c r="AR1715" i="1"/>
  <c r="AQ1715" i="1"/>
  <c r="AP1715" i="1"/>
  <c r="AO1715" i="1"/>
  <c r="AN1715" i="1"/>
  <c r="AK1715" i="1"/>
  <c r="AV1715" i="1" s="1"/>
  <c r="AI1715" i="1"/>
  <c r="AU1715" i="1" s="1"/>
  <c r="AG1715" i="1"/>
  <c r="AT1715" i="1" s="1"/>
  <c r="AE1715" i="1"/>
  <c r="AS1715" i="1" s="1"/>
  <c r="AC1715" i="1"/>
  <c r="AA1715" i="1"/>
  <c r="BE1714" i="1"/>
  <c r="BD1714" i="1"/>
  <c r="AZ1714" i="1"/>
  <c r="BB1714" i="1" s="1"/>
  <c r="BC1714" i="1" s="1"/>
  <c r="AY1714" i="1"/>
  <c r="AX1714" i="1"/>
  <c r="AR1714" i="1"/>
  <c r="AQ1714" i="1"/>
  <c r="AP1714" i="1"/>
  <c r="AO1714" i="1"/>
  <c r="AN1714" i="1"/>
  <c r="AK1714" i="1"/>
  <c r="AV1714" i="1" s="1"/>
  <c r="AI1714" i="1"/>
  <c r="AU1714" i="1" s="1"/>
  <c r="AG1714" i="1"/>
  <c r="AT1714" i="1" s="1"/>
  <c r="AE1714" i="1"/>
  <c r="AS1714" i="1" s="1"/>
  <c r="AC1714" i="1"/>
  <c r="AA1714" i="1"/>
  <c r="BE1713" i="1"/>
  <c r="BD1713" i="1"/>
  <c r="AZ1713" i="1"/>
  <c r="BB1713" i="1" s="1"/>
  <c r="BC1713" i="1" s="1"/>
  <c r="AY1713" i="1"/>
  <c r="AX1713" i="1"/>
  <c r="AR1713" i="1"/>
  <c r="AQ1713" i="1"/>
  <c r="AP1713" i="1"/>
  <c r="AO1713" i="1"/>
  <c r="AN1713" i="1"/>
  <c r="AK1713" i="1"/>
  <c r="AV1713" i="1" s="1"/>
  <c r="AI1713" i="1"/>
  <c r="AU1713" i="1" s="1"/>
  <c r="AG1713" i="1"/>
  <c r="AT1713" i="1" s="1"/>
  <c r="AE1713" i="1"/>
  <c r="AS1713" i="1" s="1"/>
  <c r="AC1713" i="1"/>
  <c r="AA1713" i="1"/>
  <c r="BE1712" i="1"/>
  <c r="BD1712" i="1"/>
  <c r="AZ1712" i="1"/>
  <c r="BB1712" i="1" s="1"/>
  <c r="BC1712" i="1" s="1"/>
  <c r="AY1712" i="1"/>
  <c r="AX1712" i="1"/>
  <c r="AR1712" i="1"/>
  <c r="AQ1712" i="1"/>
  <c r="AP1712" i="1"/>
  <c r="AO1712" i="1"/>
  <c r="AN1712" i="1"/>
  <c r="AK1712" i="1"/>
  <c r="AV1712" i="1" s="1"/>
  <c r="AI1712" i="1"/>
  <c r="AU1712" i="1" s="1"/>
  <c r="AG1712" i="1"/>
  <c r="AT1712" i="1" s="1"/>
  <c r="AE1712" i="1"/>
  <c r="AS1712" i="1" s="1"/>
  <c r="AC1712" i="1"/>
  <c r="AA1712" i="1"/>
  <c r="BE1711" i="1"/>
  <c r="BD1711" i="1"/>
  <c r="AZ1711" i="1"/>
  <c r="BB1711" i="1" s="1"/>
  <c r="BC1711" i="1" s="1"/>
  <c r="AY1711" i="1"/>
  <c r="AX1711" i="1"/>
  <c r="AR1711" i="1"/>
  <c r="AQ1711" i="1"/>
  <c r="AP1711" i="1"/>
  <c r="AO1711" i="1"/>
  <c r="AN1711" i="1"/>
  <c r="AK1711" i="1"/>
  <c r="AV1711" i="1" s="1"/>
  <c r="AI1711" i="1"/>
  <c r="AU1711" i="1" s="1"/>
  <c r="AG1711" i="1"/>
  <c r="AT1711" i="1" s="1"/>
  <c r="AE1711" i="1"/>
  <c r="AS1711" i="1" s="1"/>
  <c r="AC1711" i="1"/>
  <c r="AA1711" i="1"/>
  <c r="BE1710" i="1"/>
  <c r="BD1710" i="1"/>
  <c r="AZ1710" i="1"/>
  <c r="BB1710" i="1" s="1"/>
  <c r="BC1710" i="1" s="1"/>
  <c r="AY1710" i="1"/>
  <c r="AX1710" i="1"/>
  <c r="AR1710" i="1"/>
  <c r="AQ1710" i="1"/>
  <c r="AP1710" i="1"/>
  <c r="AO1710" i="1"/>
  <c r="AN1710" i="1"/>
  <c r="AK1710" i="1"/>
  <c r="AV1710" i="1" s="1"/>
  <c r="AI1710" i="1"/>
  <c r="AU1710" i="1" s="1"/>
  <c r="AG1710" i="1"/>
  <c r="AT1710" i="1" s="1"/>
  <c r="AE1710" i="1"/>
  <c r="AS1710" i="1" s="1"/>
  <c r="AC1710" i="1"/>
  <c r="AA1710" i="1"/>
  <c r="BE1709" i="1"/>
  <c r="BD1709" i="1"/>
  <c r="AZ1709" i="1"/>
  <c r="BB1709" i="1" s="1"/>
  <c r="BC1709" i="1" s="1"/>
  <c r="AY1709" i="1"/>
  <c r="AX1709" i="1"/>
  <c r="AR1709" i="1"/>
  <c r="AQ1709" i="1"/>
  <c r="AP1709" i="1"/>
  <c r="AO1709" i="1"/>
  <c r="AN1709" i="1"/>
  <c r="AK1709" i="1"/>
  <c r="AV1709" i="1" s="1"/>
  <c r="AI1709" i="1"/>
  <c r="AU1709" i="1" s="1"/>
  <c r="AG1709" i="1"/>
  <c r="AT1709" i="1" s="1"/>
  <c r="AE1709" i="1"/>
  <c r="AS1709" i="1" s="1"/>
  <c r="AC1709" i="1"/>
  <c r="AA1709" i="1"/>
  <c r="BE1708" i="1"/>
  <c r="BD1708" i="1"/>
  <c r="AZ1708" i="1"/>
  <c r="BB1708" i="1" s="1"/>
  <c r="BC1708" i="1" s="1"/>
  <c r="AY1708" i="1"/>
  <c r="AX1708" i="1"/>
  <c r="AR1708" i="1"/>
  <c r="AQ1708" i="1"/>
  <c r="AP1708" i="1"/>
  <c r="AO1708" i="1"/>
  <c r="AN1708" i="1"/>
  <c r="AK1708" i="1"/>
  <c r="AV1708" i="1" s="1"/>
  <c r="AI1708" i="1"/>
  <c r="AU1708" i="1" s="1"/>
  <c r="AG1708" i="1"/>
  <c r="AT1708" i="1" s="1"/>
  <c r="AE1708" i="1"/>
  <c r="AS1708" i="1" s="1"/>
  <c r="AC1708" i="1"/>
  <c r="AA1708" i="1"/>
  <c r="BE1707" i="1"/>
  <c r="BD1707" i="1"/>
  <c r="AZ1707" i="1"/>
  <c r="BB1707" i="1" s="1"/>
  <c r="BC1707" i="1" s="1"/>
  <c r="AY1707" i="1"/>
  <c r="AX1707" i="1"/>
  <c r="AR1707" i="1"/>
  <c r="AQ1707" i="1"/>
  <c r="AP1707" i="1"/>
  <c r="AO1707" i="1"/>
  <c r="AN1707" i="1"/>
  <c r="AK1707" i="1"/>
  <c r="AV1707" i="1" s="1"/>
  <c r="AI1707" i="1"/>
  <c r="AU1707" i="1" s="1"/>
  <c r="AG1707" i="1"/>
  <c r="AT1707" i="1" s="1"/>
  <c r="AE1707" i="1"/>
  <c r="AS1707" i="1" s="1"/>
  <c r="AC1707" i="1"/>
  <c r="AA1707" i="1"/>
  <c r="BE1706" i="1"/>
  <c r="BD1706" i="1"/>
  <c r="AZ1706" i="1"/>
  <c r="BB1706" i="1" s="1"/>
  <c r="BC1706" i="1" s="1"/>
  <c r="AY1706" i="1"/>
  <c r="AX1706" i="1"/>
  <c r="AR1706" i="1"/>
  <c r="AQ1706" i="1"/>
  <c r="AP1706" i="1"/>
  <c r="AO1706" i="1"/>
  <c r="AN1706" i="1"/>
  <c r="AK1706" i="1"/>
  <c r="AV1706" i="1" s="1"/>
  <c r="AI1706" i="1"/>
  <c r="AU1706" i="1" s="1"/>
  <c r="AG1706" i="1"/>
  <c r="AT1706" i="1" s="1"/>
  <c r="AE1706" i="1"/>
  <c r="AS1706" i="1" s="1"/>
  <c r="AC1706" i="1"/>
  <c r="AA1706" i="1"/>
  <c r="BE1705" i="1"/>
  <c r="BD1705" i="1"/>
  <c r="AZ1705" i="1"/>
  <c r="BB1705" i="1" s="1"/>
  <c r="BC1705" i="1" s="1"/>
  <c r="AY1705" i="1"/>
  <c r="AX1705" i="1"/>
  <c r="AR1705" i="1"/>
  <c r="AQ1705" i="1"/>
  <c r="AP1705" i="1"/>
  <c r="AO1705" i="1"/>
  <c r="AN1705" i="1"/>
  <c r="AK1705" i="1"/>
  <c r="AV1705" i="1" s="1"/>
  <c r="AI1705" i="1"/>
  <c r="AU1705" i="1" s="1"/>
  <c r="AG1705" i="1"/>
  <c r="AT1705" i="1" s="1"/>
  <c r="AE1705" i="1"/>
  <c r="AS1705" i="1" s="1"/>
  <c r="AC1705" i="1"/>
  <c r="AA1705" i="1"/>
  <c r="BE1704" i="1"/>
  <c r="BD1704" i="1"/>
  <c r="AZ1704" i="1"/>
  <c r="BB1704" i="1" s="1"/>
  <c r="BC1704" i="1" s="1"/>
  <c r="AY1704" i="1"/>
  <c r="AX1704" i="1"/>
  <c r="AR1704" i="1"/>
  <c r="AQ1704" i="1"/>
  <c r="AP1704" i="1"/>
  <c r="AO1704" i="1"/>
  <c r="AN1704" i="1"/>
  <c r="AK1704" i="1"/>
  <c r="AV1704" i="1" s="1"/>
  <c r="AI1704" i="1"/>
  <c r="AU1704" i="1" s="1"/>
  <c r="AG1704" i="1"/>
  <c r="AT1704" i="1" s="1"/>
  <c r="AE1704" i="1"/>
  <c r="AS1704" i="1" s="1"/>
  <c r="AC1704" i="1"/>
  <c r="AA1704" i="1"/>
  <c r="BE1703" i="1"/>
  <c r="BD1703" i="1"/>
  <c r="AZ1703" i="1"/>
  <c r="BB1703" i="1" s="1"/>
  <c r="BC1703" i="1" s="1"/>
  <c r="AY1703" i="1"/>
  <c r="AX1703" i="1"/>
  <c r="AR1703" i="1"/>
  <c r="AQ1703" i="1"/>
  <c r="AP1703" i="1"/>
  <c r="AO1703" i="1"/>
  <c r="AN1703" i="1"/>
  <c r="AK1703" i="1"/>
  <c r="AV1703" i="1" s="1"/>
  <c r="AI1703" i="1"/>
  <c r="AU1703" i="1" s="1"/>
  <c r="AG1703" i="1"/>
  <c r="AT1703" i="1" s="1"/>
  <c r="AE1703" i="1"/>
  <c r="AS1703" i="1" s="1"/>
  <c r="AC1703" i="1"/>
  <c r="AA1703" i="1"/>
  <c r="BE1702" i="1"/>
  <c r="BD1702" i="1"/>
  <c r="AZ1702" i="1"/>
  <c r="BB1702" i="1" s="1"/>
  <c r="BC1702" i="1" s="1"/>
  <c r="AY1702" i="1"/>
  <c r="AX1702" i="1"/>
  <c r="AR1702" i="1"/>
  <c r="AQ1702" i="1"/>
  <c r="AP1702" i="1"/>
  <c r="AO1702" i="1"/>
  <c r="AN1702" i="1"/>
  <c r="AK1702" i="1"/>
  <c r="AV1702" i="1" s="1"/>
  <c r="AI1702" i="1"/>
  <c r="AU1702" i="1" s="1"/>
  <c r="AG1702" i="1"/>
  <c r="AT1702" i="1" s="1"/>
  <c r="AE1702" i="1"/>
  <c r="AS1702" i="1" s="1"/>
  <c r="AC1702" i="1"/>
  <c r="AA1702" i="1"/>
  <c r="BE1701" i="1"/>
  <c r="BD1701" i="1"/>
  <c r="AZ1701" i="1"/>
  <c r="BB1701" i="1" s="1"/>
  <c r="BC1701" i="1" s="1"/>
  <c r="AY1701" i="1"/>
  <c r="AX1701" i="1"/>
  <c r="AR1701" i="1"/>
  <c r="AQ1701" i="1"/>
  <c r="AP1701" i="1"/>
  <c r="AO1701" i="1"/>
  <c r="AN1701" i="1"/>
  <c r="AK1701" i="1"/>
  <c r="AV1701" i="1" s="1"/>
  <c r="AI1701" i="1"/>
  <c r="AU1701" i="1" s="1"/>
  <c r="AG1701" i="1"/>
  <c r="AT1701" i="1" s="1"/>
  <c r="AE1701" i="1"/>
  <c r="AS1701" i="1" s="1"/>
  <c r="AC1701" i="1"/>
  <c r="AA1701" i="1"/>
  <c r="BE1700" i="1"/>
  <c r="BD1700" i="1"/>
  <c r="AZ1700" i="1"/>
  <c r="BB1700" i="1" s="1"/>
  <c r="BC1700" i="1" s="1"/>
  <c r="AY1700" i="1"/>
  <c r="AX1700" i="1"/>
  <c r="AR1700" i="1"/>
  <c r="AQ1700" i="1"/>
  <c r="AP1700" i="1"/>
  <c r="AO1700" i="1"/>
  <c r="AN1700" i="1"/>
  <c r="AK1700" i="1"/>
  <c r="AV1700" i="1" s="1"/>
  <c r="AI1700" i="1"/>
  <c r="AU1700" i="1" s="1"/>
  <c r="AG1700" i="1"/>
  <c r="AT1700" i="1" s="1"/>
  <c r="AE1700" i="1"/>
  <c r="AS1700" i="1" s="1"/>
  <c r="AC1700" i="1"/>
  <c r="AA1700" i="1"/>
  <c r="BE1699" i="1"/>
  <c r="BD1699" i="1"/>
  <c r="AZ1699" i="1"/>
  <c r="BB1699" i="1" s="1"/>
  <c r="BC1699" i="1" s="1"/>
  <c r="AY1699" i="1"/>
  <c r="AX1699" i="1"/>
  <c r="AR1699" i="1"/>
  <c r="AQ1699" i="1"/>
  <c r="AP1699" i="1"/>
  <c r="AO1699" i="1"/>
  <c r="AN1699" i="1"/>
  <c r="AK1699" i="1"/>
  <c r="AV1699" i="1" s="1"/>
  <c r="AI1699" i="1"/>
  <c r="AU1699" i="1" s="1"/>
  <c r="AG1699" i="1"/>
  <c r="AT1699" i="1" s="1"/>
  <c r="AE1699" i="1"/>
  <c r="AS1699" i="1" s="1"/>
  <c r="AC1699" i="1"/>
  <c r="AA1699" i="1"/>
  <c r="BE1698" i="1"/>
  <c r="BD1698" i="1"/>
  <c r="AZ1698" i="1"/>
  <c r="BB1698" i="1" s="1"/>
  <c r="BC1698" i="1" s="1"/>
  <c r="AY1698" i="1"/>
  <c r="AX1698" i="1"/>
  <c r="AR1698" i="1"/>
  <c r="AQ1698" i="1"/>
  <c r="AP1698" i="1"/>
  <c r="AO1698" i="1"/>
  <c r="AN1698" i="1"/>
  <c r="AK1698" i="1"/>
  <c r="AV1698" i="1" s="1"/>
  <c r="AI1698" i="1"/>
  <c r="AU1698" i="1" s="1"/>
  <c r="AG1698" i="1"/>
  <c r="AT1698" i="1" s="1"/>
  <c r="AE1698" i="1"/>
  <c r="AS1698" i="1" s="1"/>
  <c r="AC1698" i="1"/>
  <c r="AA1698" i="1"/>
  <c r="BE1697" i="1"/>
  <c r="BD1697" i="1"/>
  <c r="AZ1697" i="1"/>
  <c r="BB1697" i="1" s="1"/>
  <c r="BC1697" i="1" s="1"/>
  <c r="AY1697" i="1"/>
  <c r="AX1697" i="1"/>
  <c r="AR1697" i="1"/>
  <c r="AQ1697" i="1"/>
  <c r="AP1697" i="1"/>
  <c r="AO1697" i="1"/>
  <c r="AN1697" i="1"/>
  <c r="AK1697" i="1"/>
  <c r="AV1697" i="1" s="1"/>
  <c r="AI1697" i="1"/>
  <c r="AU1697" i="1" s="1"/>
  <c r="AG1697" i="1"/>
  <c r="AT1697" i="1" s="1"/>
  <c r="AE1697" i="1"/>
  <c r="AS1697" i="1" s="1"/>
  <c r="AC1697" i="1"/>
  <c r="AA1697" i="1"/>
  <c r="BE1696" i="1"/>
  <c r="BD1696" i="1"/>
  <c r="AZ1696" i="1"/>
  <c r="BB1696" i="1" s="1"/>
  <c r="BC1696" i="1" s="1"/>
  <c r="AY1696" i="1"/>
  <c r="AX1696" i="1"/>
  <c r="AR1696" i="1"/>
  <c r="AQ1696" i="1"/>
  <c r="AP1696" i="1"/>
  <c r="AO1696" i="1"/>
  <c r="AN1696" i="1"/>
  <c r="AK1696" i="1"/>
  <c r="AV1696" i="1" s="1"/>
  <c r="AI1696" i="1"/>
  <c r="AU1696" i="1" s="1"/>
  <c r="AG1696" i="1"/>
  <c r="AT1696" i="1" s="1"/>
  <c r="AE1696" i="1"/>
  <c r="AS1696" i="1" s="1"/>
  <c r="AC1696" i="1"/>
  <c r="AA1696" i="1"/>
  <c r="BE1695" i="1"/>
  <c r="BD1695" i="1"/>
  <c r="AZ1695" i="1"/>
  <c r="BB1695" i="1" s="1"/>
  <c r="BC1695" i="1" s="1"/>
  <c r="AY1695" i="1"/>
  <c r="AX1695" i="1"/>
  <c r="AR1695" i="1"/>
  <c r="AQ1695" i="1"/>
  <c r="AP1695" i="1"/>
  <c r="AO1695" i="1"/>
  <c r="AN1695" i="1"/>
  <c r="AK1695" i="1"/>
  <c r="AV1695" i="1" s="1"/>
  <c r="AI1695" i="1"/>
  <c r="AU1695" i="1" s="1"/>
  <c r="AG1695" i="1"/>
  <c r="AT1695" i="1" s="1"/>
  <c r="AE1695" i="1"/>
  <c r="AS1695" i="1" s="1"/>
  <c r="AC1695" i="1"/>
  <c r="AA1695" i="1"/>
  <c r="BE1694" i="1"/>
  <c r="BD1694" i="1"/>
  <c r="AZ1694" i="1"/>
  <c r="BB1694" i="1" s="1"/>
  <c r="BC1694" i="1" s="1"/>
  <c r="AY1694" i="1"/>
  <c r="AX1694" i="1"/>
  <c r="AR1694" i="1"/>
  <c r="AQ1694" i="1"/>
  <c r="AP1694" i="1"/>
  <c r="AO1694" i="1"/>
  <c r="AN1694" i="1"/>
  <c r="AK1694" i="1"/>
  <c r="AV1694" i="1" s="1"/>
  <c r="AI1694" i="1"/>
  <c r="AU1694" i="1" s="1"/>
  <c r="AG1694" i="1"/>
  <c r="AT1694" i="1" s="1"/>
  <c r="AE1694" i="1"/>
  <c r="AS1694" i="1" s="1"/>
  <c r="AC1694" i="1"/>
  <c r="AA1694" i="1"/>
  <c r="BE1693" i="1"/>
  <c r="BD1693" i="1"/>
  <c r="AZ1693" i="1"/>
  <c r="BB1693" i="1" s="1"/>
  <c r="BC1693" i="1" s="1"/>
  <c r="AY1693" i="1"/>
  <c r="AX1693" i="1"/>
  <c r="AR1693" i="1"/>
  <c r="AQ1693" i="1"/>
  <c r="AP1693" i="1"/>
  <c r="AO1693" i="1"/>
  <c r="AN1693" i="1"/>
  <c r="AK1693" i="1"/>
  <c r="AV1693" i="1" s="1"/>
  <c r="AI1693" i="1"/>
  <c r="AU1693" i="1" s="1"/>
  <c r="AG1693" i="1"/>
  <c r="AT1693" i="1" s="1"/>
  <c r="AE1693" i="1"/>
  <c r="AS1693" i="1" s="1"/>
  <c r="AC1693" i="1"/>
  <c r="AA1693" i="1"/>
  <c r="BE1692" i="1"/>
  <c r="BD1692" i="1"/>
  <c r="AZ1692" i="1"/>
  <c r="BB1692" i="1" s="1"/>
  <c r="BC1692" i="1" s="1"/>
  <c r="AY1692" i="1"/>
  <c r="AX1692" i="1"/>
  <c r="AR1692" i="1"/>
  <c r="AQ1692" i="1"/>
  <c r="AP1692" i="1"/>
  <c r="AO1692" i="1"/>
  <c r="AN1692" i="1"/>
  <c r="AK1692" i="1"/>
  <c r="AV1692" i="1" s="1"/>
  <c r="AI1692" i="1"/>
  <c r="AU1692" i="1" s="1"/>
  <c r="AG1692" i="1"/>
  <c r="AT1692" i="1" s="1"/>
  <c r="AE1692" i="1"/>
  <c r="AS1692" i="1" s="1"/>
  <c r="AC1692" i="1"/>
  <c r="AA1692" i="1"/>
  <c r="BE1691" i="1"/>
  <c r="BD1691" i="1"/>
  <c r="AZ1691" i="1"/>
  <c r="BB1691" i="1" s="1"/>
  <c r="BC1691" i="1" s="1"/>
  <c r="AY1691" i="1"/>
  <c r="AX1691" i="1"/>
  <c r="AR1691" i="1"/>
  <c r="AQ1691" i="1"/>
  <c r="AP1691" i="1"/>
  <c r="AO1691" i="1"/>
  <c r="AN1691" i="1"/>
  <c r="AK1691" i="1"/>
  <c r="AV1691" i="1" s="1"/>
  <c r="AI1691" i="1"/>
  <c r="AU1691" i="1" s="1"/>
  <c r="AG1691" i="1"/>
  <c r="AT1691" i="1" s="1"/>
  <c r="AE1691" i="1"/>
  <c r="AS1691" i="1" s="1"/>
  <c r="AC1691" i="1"/>
  <c r="AA1691" i="1"/>
  <c r="BE1690" i="1"/>
  <c r="BD1690" i="1"/>
  <c r="AZ1690" i="1"/>
  <c r="BB1690" i="1" s="1"/>
  <c r="BC1690" i="1" s="1"/>
  <c r="AY1690" i="1"/>
  <c r="AX1690" i="1"/>
  <c r="AR1690" i="1"/>
  <c r="AQ1690" i="1"/>
  <c r="AP1690" i="1"/>
  <c r="AO1690" i="1"/>
  <c r="AN1690" i="1"/>
  <c r="AK1690" i="1"/>
  <c r="AV1690" i="1" s="1"/>
  <c r="AI1690" i="1"/>
  <c r="AU1690" i="1" s="1"/>
  <c r="AG1690" i="1"/>
  <c r="AT1690" i="1" s="1"/>
  <c r="AE1690" i="1"/>
  <c r="AS1690" i="1" s="1"/>
  <c r="AC1690" i="1"/>
  <c r="AA1690" i="1"/>
  <c r="BE1689" i="1"/>
  <c r="BD1689" i="1"/>
  <c r="AZ1689" i="1"/>
  <c r="BB1689" i="1" s="1"/>
  <c r="BC1689" i="1" s="1"/>
  <c r="AY1689" i="1"/>
  <c r="AX1689" i="1"/>
  <c r="AR1689" i="1"/>
  <c r="AQ1689" i="1"/>
  <c r="AP1689" i="1"/>
  <c r="AO1689" i="1"/>
  <c r="AN1689" i="1"/>
  <c r="AK1689" i="1"/>
  <c r="AV1689" i="1" s="1"/>
  <c r="AI1689" i="1"/>
  <c r="AU1689" i="1" s="1"/>
  <c r="AG1689" i="1"/>
  <c r="AT1689" i="1" s="1"/>
  <c r="AE1689" i="1"/>
  <c r="AS1689" i="1" s="1"/>
  <c r="AC1689" i="1"/>
  <c r="AA1689" i="1"/>
  <c r="BE1688" i="1"/>
  <c r="BD1688" i="1"/>
  <c r="AZ1688" i="1"/>
  <c r="BB1688" i="1" s="1"/>
  <c r="BC1688" i="1" s="1"/>
  <c r="AY1688" i="1"/>
  <c r="AX1688" i="1"/>
  <c r="AR1688" i="1"/>
  <c r="AQ1688" i="1"/>
  <c r="AP1688" i="1"/>
  <c r="AO1688" i="1"/>
  <c r="AN1688" i="1"/>
  <c r="AK1688" i="1"/>
  <c r="AV1688" i="1" s="1"/>
  <c r="AI1688" i="1"/>
  <c r="AU1688" i="1" s="1"/>
  <c r="AG1688" i="1"/>
  <c r="AT1688" i="1" s="1"/>
  <c r="AE1688" i="1"/>
  <c r="AS1688" i="1" s="1"/>
  <c r="AC1688" i="1"/>
  <c r="AA1688" i="1"/>
  <c r="BE1687" i="1"/>
  <c r="BD1687" i="1"/>
  <c r="AZ1687" i="1"/>
  <c r="BB1687" i="1" s="1"/>
  <c r="BC1687" i="1" s="1"/>
  <c r="AY1687" i="1"/>
  <c r="AX1687" i="1"/>
  <c r="AR1687" i="1"/>
  <c r="AQ1687" i="1"/>
  <c r="AP1687" i="1"/>
  <c r="AO1687" i="1"/>
  <c r="AN1687" i="1"/>
  <c r="AK1687" i="1"/>
  <c r="AV1687" i="1" s="1"/>
  <c r="AI1687" i="1"/>
  <c r="AU1687" i="1" s="1"/>
  <c r="AG1687" i="1"/>
  <c r="AT1687" i="1" s="1"/>
  <c r="AE1687" i="1"/>
  <c r="AS1687" i="1" s="1"/>
  <c r="AC1687" i="1"/>
  <c r="AA1687" i="1"/>
  <c r="BE1686" i="1"/>
  <c r="BD1686" i="1"/>
  <c r="AZ1686" i="1"/>
  <c r="BB1686" i="1" s="1"/>
  <c r="BC1686" i="1" s="1"/>
  <c r="AY1686" i="1"/>
  <c r="AX1686" i="1"/>
  <c r="AR1686" i="1"/>
  <c r="AQ1686" i="1"/>
  <c r="AP1686" i="1"/>
  <c r="AO1686" i="1"/>
  <c r="AN1686" i="1"/>
  <c r="AK1686" i="1"/>
  <c r="AV1686" i="1" s="1"/>
  <c r="AI1686" i="1"/>
  <c r="AU1686" i="1" s="1"/>
  <c r="AG1686" i="1"/>
  <c r="AT1686" i="1" s="1"/>
  <c r="AE1686" i="1"/>
  <c r="AS1686" i="1" s="1"/>
  <c r="AC1686" i="1"/>
  <c r="AA1686" i="1"/>
  <c r="BE1685" i="1"/>
  <c r="BD1685" i="1"/>
  <c r="AZ1685" i="1"/>
  <c r="BB1685" i="1" s="1"/>
  <c r="BC1685" i="1" s="1"/>
  <c r="AY1685" i="1"/>
  <c r="AX1685" i="1"/>
  <c r="AR1685" i="1"/>
  <c r="AQ1685" i="1"/>
  <c r="AP1685" i="1"/>
  <c r="AO1685" i="1"/>
  <c r="AN1685" i="1"/>
  <c r="AK1685" i="1"/>
  <c r="AV1685" i="1" s="1"/>
  <c r="AI1685" i="1"/>
  <c r="AU1685" i="1" s="1"/>
  <c r="AG1685" i="1"/>
  <c r="AT1685" i="1" s="1"/>
  <c r="AE1685" i="1"/>
  <c r="AS1685" i="1" s="1"/>
  <c r="AC1685" i="1"/>
  <c r="AA1685" i="1"/>
  <c r="BE1684" i="1"/>
  <c r="BD1684" i="1"/>
  <c r="AZ1684" i="1"/>
  <c r="BB1684" i="1" s="1"/>
  <c r="BC1684" i="1" s="1"/>
  <c r="AY1684" i="1"/>
  <c r="AX1684" i="1"/>
  <c r="AR1684" i="1"/>
  <c r="AQ1684" i="1"/>
  <c r="AP1684" i="1"/>
  <c r="AO1684" i="1"/>
  <c r="AN1684" i="1"/>
  <c r="AK1684" i="1"/>
  <c r="AV1684" i="1" s="1"/>
  <c r="AI1684" i="1"/>
  <c r="AU1684" i="1" s="1"/>
  <c r="AG1684" i="1"/>
  <c r="AT1684" i="1" s="1"/>
  <c r="AE1684" i="1"/>
  <c r="AS1684" i="1" s="1"/>
  <c r="AC1684" i="1"/>
  <c r="AA1684" i="1"/>
  <c r="BE1683" i="1"/>
  <c r="BD1683" i="1"/>
  <c r="AZ1683" i="1"/>
  <c r="BB1683" i="1" s="1"/>
  <c r="BC1683" i="1" s="1"/>
  <c r="AY1683" i="1"/>
  <c r="AX1683" i="1"/>
  <c r="AR1683" i="1"/>
  <c r="AQ1683" i="1"/>
  <c r="AP1683" i="1"/>
  <c r="AO1683" i="1"/>
  <c r="AN1683" i="1"/>
  <c r="AK1683" i="1"/>
  <c r="AV1683" i="1" s="1"/>
  <c r="AI1683" i="1"/>
  <c r="AU1683" i="1" s="1"/>
  <c r="AG1683" i="1"/>
  <c r="AT1683" i="1" s="1"/>
  <c r="AE1683" i="1"/>
  <c r="AS1683" i="1" s="1"/>
  <c r="AC1683" i="1"/>
  <c r="AA1683" i="1"/>
  <c r="BE1682" i="1"/>
  <c r="BD1682" i="1"/>
  <c r="AZ1682" i="1"/>
  <c r="BB1682" i="1" s="1"/>
  <c r="BC1682" i="1" s="1"/>
  <c r="AY1682" i="1"/>
  <c r="AX1682" i="1"/>
  <c r="AR1682" i="1"/>
  <c r="AQ1682" i="1"/>
  <c r="AP1682" i="1"/>
  <c r="AO1682" i="1"/>
  <c r="AN1682" i="1"/>
  <c r="AK1682" i="1"/>
  <c r="AV1682" i="1" s="1"/>
  <c r="AI1682" i="1"/>
  <c r="AU1682" i="1" s="1"/>
  <c r="AG1682" i="1"/>
  <c r="AT1682" i="1" s="1"/>
  <c r="AE1682" i="1"/>
  <c r="AS1682" i="1" s="1"/>
  <c r="AC1682" i="1"/>
  <c r="AA1682" i="1"/>
  <c r="BE1681" i="1"/>
  <c r="BD1681" i="1"/>
  <c r="AZ1681" i="1"/>
  <c r="BB1681" i="1" s="1"/>
  <c r="BC1681" i="1" s="1"/>
  <c r="AY1681" i="1"/>
  <c r="AX1681" i="1"/>
  <c r="AR1681" i="1"/>
  <c r="AQ1681" i="1"/>
  <c r="AP1681" i="1"/>
  <c r="AO1681" i="1"/>
  <c r="AN1681" i="1"/>
  <c r="AK1681" i="1"/>
  <c r="AV1681" i="1" s="1"/>
  <c r="AI1681" i="1"/>
  <c r="AU1681" i="1" s="1"/>
  <c r="AG1681" i="1"/>
  <c r="AT1681" i="1" s="1"/>
  <c r="AE1681" i="1"/>
  <c r="AS1681" i="1" s="1"/>
  <c r="AC1681" i="1"/>
  <c r="AA1681" i="1"/>
  <c r="BE1680" i="1"/>
  <c r="BD1680" i="1"/>
  <c r="AZ1680" i="1"/>
  <c r="BB1680" i="1" s="1"/>
  <c r="BC1680" i="1" s="1"/>
  <c r="AY1680" i="1"/>
  <c r="AX1680" i="1"/>
  <c r="AR1680" i="1"/>
  <c r="AQ1680" i="1"/>
  <c r="AP1680" i="1"/>
  <c r="AO1680" i="1"/>
  <c r="AN1680" i="1"/>
  <c r="AK1680" i="1"/>
  <c r="AV1680" i="1" s="1"/>
  <c r="AI1680" i="1"/>
  <c r="AU1680" i="1" s="1"/>
  <c r="AG1680" i="1"/>
  <c r="AT1680" i="1" s="1"/>
  <c r="AE1680" i="1"/>
  <c r="AS1680" i="1" s="1"/>
  <c r="AC1680" i="1"/>
  <c r="AA1680" i="1"/>
  <c r="BE1679" i="1"/>
  <c r="BD1679" i="1"/>
  <c r="AZ1679" i="1"/>
  <c r="BB1679" i="1" s="1"/>
  <c r="BC1679" i="1" s="1"/>
  <c r="AY1679" i="1"/>
  <c r="AX1679" i="1"/>
  <c r="AR1679" i="1"/>
  <c r="AQ1679" i="1"/>
  <c r="AP1679" i="1"/>
  <c r="AO1679" i="1"/>
  <c r="AN1679" i="1"/>
  <c r="AK1679" i="1"/>
  <c r="AV1679" i="1" s="1"/>
  <c r="AI1679" i="1"/>
  <c r="AU1679" i="1" s="1"/>
  <c r="AG1679" i="1"/>
  <c r="AT1679" i="1" s="1"/>
  <c r="AE1679" i="1"/>
  <c r="AS1679" i="1" s="1"/>
  <c r="AC1679" i="1"/>
  <c r="AA1679" i="1"/>
  <c r="BE1678" i="1"/>
  <c r="BD1678" i="1"/>
  <c r="AZ1678" i="1"/>
  <c r="BB1678" i="1" s="1"/>
  <c r="BC1678" i="1" s="1"/>
  <c r="AY1678" i="1"/>
  <c r="AX1678" i="1"/>
  <c r="AR1678" i="1"/>
  <c r="AQ1678" i="1"/>
  <c r="AP1678" i="1"/>
  <c r="AO1678" i="1"/>
  <c r="AN1678" i="1"/>
  <c r="AK1678" i="1"/>
  <c r="AV1678" i="1" s="1"/>
  <c r="AI1678" i="1"/>
  <c r="AU1678" i="1" s="1"/>
  <c r="AG1678" i="1"/>
  <c r="AT1678" i="1" s="1"/>
  <c r="AE1678" i="1"/>
  <c r="AS1678" i="1" s="1"/>
  <c r="AC1678" i="1"/>
  <c r="AA1678" i="1"/>
  <c r="BE1677" i="1"/>
  <c r="BD1677" i="1"/>
  <c r="AZ1677" i="1"/>
  <c r="BB1677" i="1" s="1"/>
  <c r="BC1677" i="1" s="1"/>
  <c r="AY1677" i="1"/>
  <c r="AX1677" i="1"/>
  <c r="AR1677" i="1"/>
  <c r="AQ1677" i="1"/>
  <c r="AP1677" i="1"/>
  <c r="AO1677" i="1"/>
  <c r="AN1677" i="1"/>
  <c r="AK1677" i="1"/>
  <c r="AV1677" i="1" s="1"/>
  <c r="AI1677" i="1"/>
  <c r="AU1677" i="1" s="1"/>
  <c r="AG1677" i="1"/>
  <c r="AT1677" i="1" s="1"/>
  <c r="AE1677" i="1"/>
  <c r="AS1677" i="1" s="1"/>
  <c r="AC1677" i="1"/>
  <c r="AA1677" i="1"/>
  <c r="BE1676" i="1"/>
  <c r="BD1676" i="1"/>
  <c r="AZ1676" i="1"/>
  <c r="BB1676" i="1" s="1"/>
  <c r="BC1676" i="1" s="1"/>
  <c r="AY1676" i="1"/>
  <c r="AX1676" i="1"/>
  <c r="AR1676" i="1"/>
  <c r="AQ1676" i="1"/>
  <c r="AP1676" i="1"/>
  <c r="AO1676" i="1"/>
  <c r="AN1676" i="1"/>
  <c r="AK1676" i="1"/>
  <c r="AV1676" i="1" s="1"/>
  <c r="AI1676" i="1"/>
  <c r="AU1676" i="1" s="1"/>
  <c r="AG1676" i="1"/>
  <c r="AT1676" i="1" s="1"/>
  <c r="AE1676" i="1"/>
  <c r="AS1676" i="1" s="1"/>
  <c r="AC1676" i="1"/>
  <c r="AA1676" i="1"/>
  <c r="BE1675" i="1"/>
  <c r="BD1675" i="1"/>
  <c r="AZ1675" i="1"/>
  <c r="BB1675" i="1" s="1"/>
  <c r="BC1675" i="1" s="1"/>
  <c r="AY1675" i="1"/>
  <c r="AX1675" i="1"/>
  <c r="AR1675" i="1"/>
  <c r="AQ1675" i="1"/>
  <c r="AP1675" i="1"/>
  <c r="AO1675" i="1"/>
  <c r="AN1675" i="1"/>
  <c r="AK1675" i="1"/>
  <c r="AV1675" i="1" s="1"/>
  <c r="AI1675" i="1"/>
  <c r="AU1675" i="1" s="1"/>
  <c r="AG1675" i="1"/>
  <c r="AT1675" i="1" s="1"/>
  <c r="AE1675" i="1"/>
  <c r="AS1675" i="1" s="1"/>
  <c r="AC1675" i="1"/>
  <c r="AA1675" i="1"/>
  <c r="BE1674" i="1"/>
  <c r="BD1674" i="1"/>
  <c r="AZ1674" i="1"/>
  <c r="BB1674" i="1" s="1"/>
  <c r="BC1674" i="1" s="1"/>
  <c r="AY1674" i="1"/>
  <c r="AX1674" i="1"/>
  <c r="AR1674" i="1"/>
  <c r="AQ1674" i="1"/>
  <c r="AP1674" i="1"/>
  <c r="AO1674" i="1"/>
  <c r="AN1674" i="1"/>
  <c r="AK1674" i="1"/>
  <c r="AV1674" i="1" s="1"/>
  <c r="AI1674" i="1"/>
  <c r="AU1674" i="1" s="1"/>
  <c r="AG1674" i="1"/>
  <c r="AT1674" i="1" s="1"/>
  <c r="AE1674" i="1"/>
  <c r="AS1674" i="1" s="1"/>
  <c r="AC1674" i="1"/>
  <c r="AA1674" i="1"/>
  <c r="BE1673" i="1"/>
  <c r="BD1673" i="1"/>
  <c r="AZ1673" i="1"/>
  <c r="BB1673" i="1" s="1"/>
  <c r="BC1673" i="1" s="1"/>
  <c r="AY1673" i="1"/>
  <c r="AX1673" i="1"/>
  <c r="AR1673" i="1"/>
  <c r="AQ1673" i="1"/>
  <c r="AP1673" i="1"/>
  <c r="AO1673" i="1"/>
  <c r="AN1673" i="1"/>
  <c r="AK1673" i="1"/>
  <c r="AV1673" i="1" s="1"/>
  <c r="AI1673" i="1"/>
  <c r="AU1673" i="1" s="1"/>
  <c r="AG1673" i="1"/>
  <c r="AT1673" i="1" s="1"/>
  <c r="AE1673" i="1"/>
  <c r="AS1673" i="1" s="1"/>
  <c r="AC1673" i="1"/>
  <c r="AA1673" i="1"/>
  <c r="BE1672" i="1"/>
  <c r="BD1672" i="1"/>
  <c r="AZ1672" i="1"/>
  <c r="BB1672" i="1" s="1"/>
  <c r="BC1672" i="1" s="1"/>
  <c r="AY1672" i="1"/>
  <c r="AX1672" i="1"/>
  <c r="AR1672" i="1"/>
  <c r="AQ1672" i="1"/>
  <c r="AP1672" i="1"/>
  <c r="AO1672" i="1"/>
  <c r="AN1672" i="1"/>
  <c r="AK1672" i="1"/>
  <c r="AV1672" i="1" s="1"/>
  <c r="AI1672" i="1"/>
  <c r="AU1672" i="1" s="1"/>
  <c r="AG1672" i="1"/>
  <c r="AT1672" i="1" s="1"/>
  <c r="AE1672" i="1"/>
  <c r="AS1672" i="1" s="1"/>
  <c r="AC1672" i="1"/>
  <c r="AA1672" i="1"/>
  <c r="BE1671" i="1"/>
  <c r="BD1671" i="1"/>
  <c r="AZ1671" i="1"/>
  <c r="BB1671" i="1" s="1"/>
  <c r="BC1671" i="1" s="1"/>
  <c r="AY1671" i="1"/>
  <c r="AX1671" i="1"/>
  <c r="AR1671" i="1"/>
  <c r="AQ1671" i="1"/>
  <c r="AP1671" i="1"/>
  <c r="AO1671" i="1"/>
  <c r="AN1671" i="1"/>
  <c r="AK1671" i="1"/>
  <c r="AV1671" i="1" s="1"/>
  <c r="AI1671" i="1"/>
  <c r="AU1671" i="1" s="1"/>
  <c r="AG1671" i="1"/>
  <c r="AT1671" i="1" s="1"/>
  <c r="AE1671" i="1"/>
  <c r="AS1671" i="1" s="1"/>
  <c r="AC1671" i="1"/>
  <c r="AA1671" i="1"/>
  <c r="BE1670" i="1"/>
  <c r="BD1670" i="1"/>
  <c r="AZ1670" i="1"/>
  <c r="BB1670" i="1" s="1"/>
  <c r="BC1670" i="1" s="1"/>
  <c r="AY1670" i="1"/>
  <c r="AX1670" i="1"/>
  <c r="AR1670" i="1"/>
  <c r="AQ1670" i="1"/>
  <c r="AP1670" i="1"/>
  <c r="AO1670" i="1"/>
  <c r="AN1670" i="1"/>
  <c r="AK1670" i="1"/>
  <c r="AV1670" i="1" s="1"/>
  <c r="AI1670" i="1"/>
  <c r="AU1670" i="1" s="1"/>
  <c r="AG1670" i="1"/>
  <c r="AT1670" i="1" s="1"/>
  <c r="AE1670" i="1"/>
  <c r="AS1670" i="1" s="1"/>
  <c r="AC1670" i="1"/>
  <c r="AA1670" i="1"/>
  <c r="BE1669" i="1"/>
  <c r="BD1669" i="1"/>
  <c r="AZ1669" i="1"/>
  <c r="BB1669" i="1" s="1"/>
  <c r="BC1669" i="1" s="1"/>
  <c r="AY1669" i="1"/>
  <c r="AX1669" i="1"/>
  <c r="AR1669" i="1"/>
  <c r="AQ1669" i="1"/>
  <c r="AP1669" i="1"/>
  <c r="AO1669" i="1"/>
  <c r="AN1669" i="1"/>
  <c r="AK1669" i="1"/>
  <c r="AV1669" i="1" s="1"/>
  <c r="AI1669" i="1"/>
  <c r="AU1669" i="1" s="1"/>
  <c r="AG1669" i="1"/>
  <c r="AT1669" i="1" s="1"/>
  <c r="AE1669" i="1"/>
  <c r="AS1669" i="1" s="1"/>
  <c r="AC1669" i="1"/>
  <c r="AA1669" i="1"/>
  <c r="BE1668" i="1"/>
  <c r="BD1668" i="1"/>
  <c r="AZ1668" i="1"/>
  <c r="BB1668" i="1" s="1"/>
  <c r="BC1668" i="1" s="1"/>
  <c r="AY1668" i="1"/>
  <c r="AX1668" i="1"/>
  <c r="AR1668" i="1"/>
  <c r="AQ1668" i="1"/>
  <c r="AP1668" i="1"/>
  <c r="AO1668" i="1"/>
  <c r="AN1668" i="1"/>
  <c r="AK1668" i="1"/>
  <c r="AV1668" i="1" s="1"/>
  <c r="AI1668" i="1"/>
  <c r="AU1668" i="1" s="1"/>
  <c r="AG1668" i="1"/>
  <c r="AT1668" i="1" s="1"/>
  <c r="AE1668" i="1"/>
  <c r="AS1668" i="1" s="1"/>
  <c r="AC1668" i="1"/>
  <c r="AA1668" i="1"/>
  <c r="BE1667" i="1"/>
  <c r="BD1667" i="1"/>
  <c r="AZ1667" i="1"/>
  <c r="BB1667" i="1" s="1"/>
  <c r="BC1667" i="1" s="1"/>
  <c r="AY1667" i="1"/>
  <c r="AX1667" i="1"/>
  <c r="AR1667" i="1"/>
  <c r="AQ1667" i="1"/>
  <c r="AP1667" i="1"/>
  <c r="AO1667" i="1"/>
  <c r="AN1667" i="1"/>
  <c r="AK1667" i="1"/>
  <c r="AV1667" i="1" s="1"/>
  <c r="AI1667" i="1"/>
  <c r="AU1667" i="1" s="1"/>
  <c r="AG1667" i="1"/>
  <c r="AT1667" i="1" s="1"/>
  <c r="AE1667" i="1"/>
  <c r="AS1667" i="1" s="1"/>
  <c r="AC1667" i="1"/>
  <c r="AA1667" i="1"/>
  <c r="BE1666" i="1"/>
  <c r="BD1666" i="1"/>
  <c r="AZ1666" i="1"/>
  <c r="BB1666" i="1" s="1"/>
  <c r="BC1666" i="1" s="1"/>
  <c r="AY1666" i="1"/>
  <c r="AX1666" i="1"/>
  <c r="AR1666" i="1"/>
  <c r="AQ1666" i="1"/>
  <c r="AP1666" i="1"/>
  <c r="AO1666" i="1"/>
  <c r="AN1666" i="1"/>
  <c r="AK1666" i="1"/>
  <c r="AV1666" i="1" s="1"/>
  <c r="AI1666" i="1"/>
  <c r="AU1666" i="1" s="1"/>
  <c r="AG1666" i="1"/>
  <c r="AT1666" i="1" s="1"/>
  <c r="AE1666" i="1"/>
  <c r="AS1666" i="1" s="1"/>
  <c r="AC1666" i="1"/>
  <c r="AA1666" i="1"/>
  <c r="BE1665" i="1"/>
  <c r="BD1665" i="1"/>
  <c r="AZ1665" i="1"/>
  <c r="BB1665" i="1" s="1"/>
  <c r="BC1665" i="1" s="1"/>
  <c r="AY1665" i="1"/>
  <c r="AX1665" i="1"/>
  <c r="AR1665" i="1"/>
  <c r="AQ1665" i="1"/>
  <c r="AP1665" i="1"/>
  <c r="AO1665" i="1"/>
  <c r="AN1665" i="1"/>
  <c r="AK1665" i="1"/>
  <c r="AV1665" i="1" s="1"/>
  <c r="AI1665" i="1"/>
  <c r="AU1665" i="1" s="1"/>
  <c r="AG1665" i="1"/>
  <c r="AT1665" i="1" s="1"/>
  <c r="AE1665" i="1"/>
  <c r="AS1665" i="1" s="1"/>
  <c r="AC1665" i="1"/>
  <c r="AA1665" i="1"/>
  <c r="BE1664" i="1"/>
  <c r="BD1664" i="1"/>
  <c r="AZ1664" i="1"/>
  <c r="BB1664" i="1" s="1"/>
  <c r="BC1664" i="1" s="1"/>
  <c r="AY1664" i="1"/>
  <c r="AX1664" i="1"/>
  <c r="AR1664" i="1"/>
  <c r="AQ1664" i="1"/>
  <c r="AP1664" i="1"/>
  <c r="AO1664" i="1"/>
  <c r="AN1664" i="1"/>
  <c r="AK1664" i="1"/>
  <c r="AV1664" i="1" s="1"/>
  <c r="AI1664" i="1"/>
  <c r="AU1664" i="1" s="1"/>
  <c r="AG1664" i="1"/>
  <c r="AT1664" i="1" s="1"/>
  <c r="AE1664" i="1"/>
  <c r="AS1664" i="1" s="1"/>
  <c r="AC1664" i="1"/>
  <c r="AA1664" i="1"/>
  <c r="BE1663" i="1"/>
  <c r="BD1663" i="1"/>
  <c r="AZ1663" i="1"/>
  <c r="BB1663" i="1" s="1"/>
  <c r="BC1663" i="1" s="1"/>
  <c r="AY1663" i="1"/>
  <c r="AX1663" i="1"/>
  <c r="AR1663" i="1"/>
  <c r="AQ1663" i="1"/>
  <c r="AP1663" i="1"/>
  <c r="AO1663" i="1"/>
  <c r="AN1663" i="1"/>
  <c r="AK1663" i="1"/>
  <c r="AV1663" i="1" s="1"/>
  <c r="AI1663" i="1"/>
  <c r="AU1663" i="1" s="1"/>
  <c r="AG1663" i="1"/>
  <c r="AT1663" i="1" s="1"/>
  <c r="AE1663" i="1"/>
  <c r="AS1663" i="1" s="1"/>
  <c r="AC1663" i="1"/>
  <c r="AA1663" i="1"/>
  <c r="BE1662" i="1"/>
  <c r="BD1662" i="1"/>
  <c r="AZ1662" i="1"/>
  <c r="BB1662" i="1" s="1"/>
  <c r="BC1662" i="1" s="1"/>
  <c r="AY1662" i="1"/>
  <c r="AX1662" i="1"/>
  <c r="AR1662" i="1"/>
  <c r="AQ1662" i="1"/>
  <c r="AP1662" i="1"/>
  <c r="AO1662" i="1"/>
  <c r="AN1662" i="1"/>
  <c r="AK1662" i="1"/>
  <c r="AV1662" i="1" s="1"/>
  <c r="AI1662" i="1"/>
  <c r="AU1662" i="1" s="1"/>
  <c r="AG1662" i="1"/>
  <c r="AT1662" i="1" s="1"/>
  <c r="AE1662" i="1"/>
  <c r="AS1662" i="1" s="1"/>
  <c r="AC1662" i="1"/>
  <c r="AA1662" i="1"/>
  <c r="BE1661" i="1"/>
  <c r="BD1661" i="1"/>
  <c r="AZ1661" i="1"/>
  <c r="BB1661" i="1" s="1"/>
  <c r="BC1661" i="1" s="1"/>
  <c r="AY1661" i="1"/>
  <c r="AX1661" i="1"/>
  <c r="AR1661" i="1"/>
  <c r="AQ1661" i="1"/>
  <c r="AP1661" i="1"/>
  <c r="AO1661" i="1"/>
  <c r="AN1661" i="1"/>
  <c r="AK1661" i="1"/>
  <c r="AV1661" i="1" s="1"/>
  <c r="AI1661" i="1"/>
  <c r="AU1661" i="1" s="1"/>
  <c r="AG1661" i="1"/>
  <c r="AT1661" i="1" s="1"/>
  <c r="AE1661" i="1"/>
  <c r="AS1661" i="1" s="1"/>
  <c r="AC1661" i="1"/>
  <c r="AA1661" i="1"/>
  <c r="BE1660" i="1"/>
  <c r="BD1660" i="1"/>
  <c r="AZ1660" i="1"/>
  <c r="BB1660" i="1" s="1"/>
  <c r="BC1660" i="1" s="1"/>
  <c r="AY1660" i="1"/>
  <c r="AX1660" i="1"/>
  <c r="AR1660" i="1"/>
  <c r="AQ1660" i="1"/>
  <c r="AP1660" i="1"/>
  <c r="AO1660" i="1"/>
  <c r="AN1660" i="1"/>
  <c r="AK1660" i="1"/>
  <c r="AV1660" i="1" s="1"/>
  <c r="AI1660" i="1"/>
  <c r="AU1660" i="1" s="1"/>
  <c r="AG1660" i="1"/>
  <c r="AT1660" i="1" s="1"/>
  <c r="AE1660" i="1"/>
  <c r="AS1660" i="1" s="1"/>
  <c r="AC1660" i="1"/>
  <c r="AA1660" i="1"/>
  <c r="BE1659" i="1"/>
  <c r="BD1659" i="1"/>
  <c r="AZ1659" i="1"/>
  <c r="BB1659" i="1" s="1"/>
  <c r="BC1659" i="1" s="1"/>
  <c r="AY1659" i="1"/>
  <c r="AX1659" i="1"/>
  <c r="AR1659" i="1"/>
  <c r="AQ1659" i="1"/>
  <c r="AP1659" i="1"/>
  <c r="AO1659" i="1"/>
  <c r="AN1659" i="1"/>
  <c r="AK1659" i="1"/>
  <c r="AV1659" i="1" s="1"/>
  <c r="AI1659" i="1"/>
  <c r="AU1659" i="1" s="1"/>
  <c r="AG1659" i="1"/>
  <c r="AT1659" i="1" s="1"/>
  <c r="AE1659" i="1"/>
  <c r="AS1659" i="1" s="1"/>
  <c r="AC1659" i="1"/>
  <c r="AA1659" i="1"/>
  <c r="BE1658" i="1"/>
  <c r="BD1658" i="1"/>
  <c r="AZ1658" i="1"/>
  <c r="BB1658" i="1" s="1"/>
  <c r="BC1658" i="1" s="1"/>
  <c r="AY1658" i="1"/>
  <c r="AX1658" i="1"/>
  <c r="AR1658" i="1"/>
  <c r="AQ1658" i="1"/>
  <c r="AP1658" i="1"/>
  <c r="AO1658" i="1"/>
  <c r="AN1658" i="1"/>
  <c r="AK1658" i="1"/>
  <c r="AV1658" i="1" s="1"/>
  <c r="AI1658" i="1"/>
  <c r="AU1658" i="1" s="1"/>
  <c r="AG1658" i="1"/>
  <c r="AT1658" i="1" s="1"/>
  <c r="AE1658" i="1"/>
  <c r="AS1658" i="1" s="1"/>
  <c r="AC1658" i="1"/>
  <c r="AA1658" i="1"/>
  <c r="BE1657" i="1"/>
  <c r="BD1657" i="1"/>
  <c r="AZ1657" i="1"/>
  <c r="BB1657" i="1" s="1"/>
  <c r="BC1657" i="1" s="1"/>
  <c r="AY1657" i="1"/>
  <c r="AX1657" i="1"/>
  <c r="AR1657" i="1"/>
  <c r="AQ1657" i="1"/>
  <c r="AP1657" i="1"/>
  <c r="AO1657" i="1"/>
  <c r="AN1657" i="1"/>
  <c r="AK1657" i="1"/>
  <c r="AV1657" i="1" s="1"/>
  <c r="AI1657" i="1"/>
  <c r="AU1657" i="1" s="1"/>
  <c r="AG1657" i="1"/>
  <c r="AT1657" i="1" s="1"/>
  <c r="AE1657" i="1"/>
  <c r="AS1657" i="1" s="1"/>
  <c r="AC1657" i="1"/>
  <c r="AA1657" i="1"/>
  <c r="BE1656" i="1"/>
  <c r="BD1656" i="1"/>
  <c r="AZ1656" i="1"/>
  <c r="BB1656" i="1" s="1"/>
  <c r="BC1656" i="1" s="1"/>
  <c r="AY1656" i="1"/>
  <c r="AX1656" i="1"/>
  <c r="AR1656" i="1"/>
  <c r="AQ1656" i="1"/>
  <c r="AP1656" i="1"/>
  <c r="AO1656" i="1"/>
  <c r="AN1656" i="1"/>
  <c r="AK1656" i="1"/>
  <c r="AV1656" i="1" s="1"/>
  <c r="AI1656" i="1"/>
  <c r="AU1656" i="1" s="1"/>
  <c r="AG1656" i="1"/>
  <c r="AT1656" i="1" s="1"/>
  <c r="AE1656" i="1"/>
  <c r="AS1656" i="1" s="1"/>
  <c r="AC1656" i="1"/>
  <c r="AA1656" i="1"/>
  <c r="BE1655" i="1"/>
  <c r="BD1655" i="1"/>
  <c r="AZ1655" i="1"/>
  <c r="BB1655" i="1" s="1"/>
  <c r="BC1655" i="1" s="1"/>
  <c r="AY1655" i="1"/>
  <c r="AX1655" i="1"/>
  <c r="AR1655" i="1"/>
  <c r="AQ1655" i="1"/>
  <c r="AP1655" i="1"/>
  <c r="AO1655" i="1"/>
  <c r="AN1655" i="1"/>
  <c r="AK1655" i="1"/>
  <c r="AV1655" i="1" s="1"/>
  <c r="AI1655" i="1"/>
  <c r="AU1655" i="1" s="1"/>
  <c r="AG1655" i="1"/>
  <c r="AT1655" i="1" s="1"/>
  <c r="AE1655" i="1"/>
  <c r="AS1655" i="1" s="1"/>
  <c r="AC1655" i="1"/>
  <c r="AA1655" i="1"/>
  <c r="BE1654" i="1"/>
  <c r="BD1654" i="1"/>
  <c r="AZ1654" i="1"/>
  <c r="BB1654" i="1" s="1"/>
  <c r="BC1654" i="1" s="1"/>
  <c r="AY1654" i="1"/>
  <c r="AX1654" i="1"/>
  <c r="AR1654" i="1"/>
  <c r="AQ1654" i="1"/>
  <c r="AP1654" i="1"/>
  <c r="AO1654" i="1"/>
  <c r="AN1654" i="1"/>
  <c r="AK1654" i="1"/>
  <c r="AV1654" i="1" s="1"/>
  <c r="AI1654" i="1"/>
  <c r="AU1654" i="1" s="1"/>
  <c r="AG1654" i="1"/>
  <c r="AT1654" i="1" s="1"/>
  <c r="AE1654" i="1"/>
  <c r="AS1654" i="1" s="1"/>
  <c r="AC1654" i="1"/>
  <c r="AA1654" i="1"/>
  <c r="BE1653" i="1"/>
  <c r="BD1653" i="1"/>
  <c r="AZ1653" i="1"/>
  <c r="BB1653" i="1" s="1"/>
  <c r="BC1653" i="1" s="1"/>
  <c r="AY1653" i="1"/>
  <c r="AX1653" i="1"/>
  <c r="AR1653" i="1"/>
  <c r="AQ1653" i="1"/>
  <c r="AP1653" i="1"/>
  <c r="AO1653" i="1"/>
  <c r="AN1653" i="1"/>
  <c r="AK1653" i="1"/>
  <c r="AV1653" i="1" s="1"/>
  <c r="AI1653" i="1"/>
  <c r="AU1653" i="1" s="1"/>
  <c r="AG1653" i="1"/>
  <c r="AT1653" i="1" s="1"/>
  <c r="AE1653" i="1"/>
  <c r="AS1653" i="1" s="1"/>
  <c r="AC1653" i="1"/>
  <c r="AA1653" i="1"/>
  <c r="BE1652" i="1"/>
  <c r="BD1652" i="1"/>
  <c r="AZ1652" i="1"/>
  <c r="BB1652" i="1" s="1"/>
  <c r="BC1652" i="1" s="1"/>
  <c r="AY1652" i="1"/>
  <c r="AX1652" i="1"/>
  <c r="AR1652" i="1"/>
  <c r="AQ1652" i="1"/>
  <c r="AP1652" i="1"/>
  <c r="AO1652" i="1"/>
  <c r="AN1652" i="1"/>
  <c r="AK1652" i="1"/>
  <c r="AV1652" i="1" s="1"/>
  <c r="AI1652" i="1"/>
  <c r="AU1652" i="1" s="1"/>
  <c r="AG1652" i="1"/>
  <c r="AT1652" i="1" s="1"/>
  <c r="AE1652" i="1"/>
  <c r="AS1652" i="1" s="1"/>
  <c r="AC1652" i="1"/>
  <c r="AA1652" i="1"/>
  <c r="BE1651" i="1"/>
  <c r="BD1651" i="1"/>
  <c r="AZ1651" i="1"/>
  <c r="BB1651" i="1" s="1"/>
  <c r="BC1651" i="1" s="1"/>
  <c r="AY1651" i="1"/>
  <c r="AX1651" i="1"/>
  <c r="AR1651" i="1"/>
  <c r="AQ1651" i="1"/>
  <c r="AP1651" i="1"/>
  <c r="AO1651" i="1"/>
  <c r="AN1651" i="1"/>
  <c r="AK1651" i="1"/>
  <c r="AV1651" i="1" s="1"/>
  <c r="AI1651" i="1"/>
  <c r="AU1651" i="1" s="1"/>
  <c r="AG1651" i="1"/>
  <c r="AT1651" i="1" s="1"/>
  <c r="AE1651" i="1"/>
  <c r="AS1651" i="1" s="1"/>
  <c r="AC1651" i="1"/>
  <c r="AA1651" i="1"/>
  <c r="BE1650" i="1"/>
  <c r="BD1650" i="1"/>
  <c r="AZ1650" i="1"/>
  <c r="BB1650" i="1" s="1"/>
  <c r="BC1650" i="1" s="1"/>
  <c r="AY1650" i="1"/>
  <c r="AX1650" i="1"/>
  <c r="AR1650" i="1"/>
  <c r="AQ1650" i="1"/>
  <c r="AP1650" i="1"/>
  <c r="AO1650" i="1"/>
  <c r="AN1650" i="1"/>
  <c r="AK1650" i="1"/>
  <c r="AV1650" i="1" s="1"/>
  <c r="AI1650" i="1"/>
  <c r="AU1650" i="1" s="1"/>
  <c r="AG1650" i="1"/>
  <c r="AT1650" i="1" s="1"/>
  <c r="AE1650" i="1"/>
  <c r="AS1650" i="1" s="1"/>
  <c r="AC1650" i="1"/>
  <c r="AA1650" i="1"/>
  <c r="BE1649" i="1"/>
  <c r="BD1649" i="1"/>
  <c r="AZ1649" i="1"/>
  <c r="BB1649" i="1" s="1"/>
  <c r="BC1649" i="1" s="1"/>
  <c r="AY1649" i="1"/>
  <c r="AX1649" i="1"/>
  <c r="AR1649" i="1"/>
  <c r="AQ1649" i="1"/>
  <c r="AP1649" i="1"/>
  <c r="AO1649" i="1"/>
  <c r="AN1649" i="1"/>
  <c r="AK1649" i="1"/>
  <c r="AV1649" i="1" s="1"/>
  <c r="AI1649" i="1"/>
  <c r="AU1649" i="1" s="1"/>
  <c r="AG1649" i="1"/>
  <c r="AT1649" i="1" s="1"/>
  <c r="AE1649" i="1"/>
  <c r="AS1649" i="1" s="1"/>
  <c r="AC1649" i="1"/>
  <c r="AA1649" i="1"/>
  <c r="BE1648" i="1"/>
  <c r="BD1648" i="1"/>
  <c r="AZ1648" i="1"/>
  <c r="BB1648" i="1" s="1"/>
  <c r="BC1648" i="1" s="1"/>
  <c r="AY1648" i="1"/>
  <c r="AX1648" i="1"/>
  <c r="AR1648" i="1"/>
  <c r="AQ1648" i="1"/>
  <c r="AP1648" i="1"/>
  <c r="AO1648" i="1"/>
  <c r="AN1648" i="1"/>
  <c r="AK1648" i="1"/>
  <c r="AV1648" i="1" s="1"/>
  <c r="AI1648" i="1"/>
  <c r="AU1648" i="1" s="1"/>
  <c r="AG1648" i="1"/>
  <c r="AT1648" i="1" s="1"/>
  <c r="AE1648" i="1"/>
  <c r="AS1648" i="1" s="1"/>
  <c r="AC1648" i="1"/>
  <c r="AA1648" i="1"/>
  <c r="BE1647" i="1"/>
  <c r="BD1647" i="1"/>
  <c r="AZ1647" i="1"/>
  <c r="BB1647" i="1" s="1"/>
  <c r="BC1647" i="1" s="1"/>
  <c r="AY1647" i="1"/>
  <c r="AX1647" i="1"/>
  <c r="AR1647" i="1"/>
  <c r="AQ1647" i="1"/>
  <c r="AP1647" i="1"/>
  <c r="AO1647" i="1"/>
  <c r="AN1647" i="1"/>
  <c r="AK1647" i="1"/>
  <c r="AV1647" i="1" s="1"/>
  <c r="AI1647" i="1"/>
  <c r="AU1647" i="1" s="1"/>
  <c r="AG1647" i="1"/>
  <c r="AT1647" i="1" s="1"/>
  <c r="AE1647" i="1"/>
  <c r="AS1647" i="1" s="1"/>
  <c r="AC1647" i="1"/>
  <c r="AA1647" i="1"/>
  <c r="BE1646" i="1"/>
  <c r="BD1646" i="1"/>
  <c r="AZ1646" i="1"/>
  <c r="BB1646" i="1" s="1"/>
  <c r="BC1646" i="1" s="1"/>
  <c r="AY1646" i="1"/>
  <c r="AX1646" i="1"/>
  <c r="AR1646" i="1"/>
  <c r="AQ1646" i="1"/>
  <c r="AP1646" i="1"/>
  <c r="AO1646" i="1"/>
  <c r="AN1646" i="1"/>
  <c r="AK1646" i="1"/>
  <c r="AV1646" i="1" s="1"/>
  <c r="AI1646" i="1"/>
  <c r="AU1646" i="1" s="1"/>
  <c r="AG1646" i="1"/>
  <c r="AT1646" i="1" s="1"/>
  <c r="AE1646" i="1"/>
  <c r="AS1646" i="1" s="1"/>
  <c r="AC1646" i="1"/>
  <c r="AA1646" i="1"/>
  <c r="BE1645" i="1"/>
  <c r="BD1645" i="1"/>
  <c r="AZ1645" i="1"/>
  <c r="BB1645" i="1" s="1"/>
  <c r="BC1645" i="1" s="1"/>
  <c r="AY1645" i="1"/>
  <c r="AX1645" i="1"/>
  <c r="AR1645" i="1"/>
  <c r="AQ1645" i="1"/>
  <c r="AP1645" i="1"/>
  <c r="AO1645" i="1"/>
  <c r="AN1645" i="1"/>
  <c r="AK1645" i="1"/>
  <c r="AV1645" i="1" s="1"/>
  <c r="AI1645" i="1"/>
  <c r="AU1645" i="1" s="1"/>
  <c r="AG1645" i="1"/>
  <c r="AT1645" i="1" s="1"/>
  <c r="AE1645" i="1"/>
  <c r="AS1645" i="1" s="1"/>
  <c r="AC1645" i="1"/>
  <c r="AA1645" i="1"/>
  <c r="BE1644" i="1"/>
  <c r="BD1644" i="1"/>
  <c r="AZ1644" i="1"/>
  <c r="BB1644" i="1" s="1"/>
  <c r="BC1644" i="1" s="1"/>
  <c r="AY1644" i="1"/>
  <c r="AX1644" i="1"/>
  <c r="AR1644" i="1"/>
  <c r="AQ1644" i="1"/>
  <c r="AP1644" i="1"/>
  <c r="AO1644" i="1"/>
  <c r="AN1644" i="1"/>
  <c r="AK1644" i="1"/>
  <c r="AV1644" i="1" s="1"/>
  <c r="AI1644" i="1"/>
  <c r="AU1644" i="1" s="1"/>
  <c r="AG1644" i="1"/>
  <c r="AT1644" i="1" s="1"/>
  <c r="AE1644" i="1"/>
  <c r="AS1644" i="1" s="1"/>
  <c r="AC1644" i="1"/>
  <c r="AA1644" i="1"/>
  <c r="BE1643" i="1"/>
  <c r="BD1643" i="1"/>
  <c r="AZ1643" i="1"/>
  <c r="BB1643" i="1" s="1"/>
  <c r="BC1643" i="1" s="1"/>
  <c r="AY1643" i="1"/>
  <c r="AX1643" i="1"/>
  <c r="AR1643" i="1"/>
  <c r="AQ1643" i="1"/>
  <c r="AP1643" i="1"/>
  <c r="AO1643" i="1"/>
  <c r="AN1643" i="1"/>
  <c r="AK1643" i="1"/>
  <c r="AV1643" i="1" s="1"/>
  <c r="AI1643" i="1"/>
  <c r="AU1643" i="1" s="1"/>
  <c r="AG1643" i="1"/>
  <c r="AT1643" i="1" s="1"/>
  <c r="AE1643" i="1"/>
  <c r="AS1643" i="1" s="1"/>
  <c r="AC1643" i="1"/>
  <c r="AA1643" i="1"/>
  <c r="BE1642" i="1"/>
  <c r="BD1642" i="1"/>
  <c r="AZ1642" i="1"/>
  <c r="BB1642" i="1" s="1"/>
  <c r="BC1642" i="1" s="1"/>
  <c r="AY1642" i="1"/>
  <c r="AX1642" i="1"/>
  <c r="AR1642" i="1"/>
  <c r="AQ1642" i="1"/>
  <c r="AP1642" i="1"/>
  <c r="AO1642" i="1"/>
  <c r="AN1642" i="1"/>
  <c r="AK1642" i="1"/>
  <c r="AV1642" i="1" s="1"/>
  <c r="AI1642" i="1"/>
  <c r="AU1642" i="1" s="1"/>
  <c r="AG1642" i="1"/>
  <c r="AT1642" i="1" s="1"/>
  <c r="AE1642" i="1"/>
  <c r="AS1642" i="1" s="1"/>
  <c r="AC1642" i="1"/>
  <c r="AA1642" i="1"/>
  <c r="BE1641" i="1"/>
  <c r="BD1641" i="1"/>
  <c r="AZ1641" i="1"/>
  <c r="BB1641" i="1" s="1"/>
  <c r="BC1641" i="1" s="1"/>
  <c r="AY1641" i="1"/>
  <c r="AX1641" i="1"/>
  <c r="AR1641" i="1"/>
  <c r="AQ1641" i="1"/>
  <c r="AP1641" i="1"/>
  <c r="AO1641" i="1"/>
  <c r="AN1641" i="1"/>
  <c r="AK1641" i="1"/>
  <c r="AV1641" i="1" s="1"/>
  <c r="AI1641" i="1"/>
  <c r="AU1641" i="1" s="1"/>
  <c r="AG1641" i="1"/>
  <c r="AT1641" i="1" s="1"/>
  <c r="AE1641" i="1"/>
  <c r="AS1641" i="1" s="1"/>
  <c r="AC1641" i="1"/>
  <c r="AA1641" i="1"/>
  <c r="BE1640" i="1"/>
  <c r="BD1640" i="1"/>
  <c r="AZ1640" i="1"/>
  <c r="BB1640" i="1" s="1"/>
  <c r="BC1640" i="1" s="1"/>
  <c r="AY1640" i="1"/>
  <c r="AX1640" i="1"/>
  <c r="AR1640" i="1"/>
  <c r="AQ1640" i="1"/>
  <c r="AP1640" i="1"/>
  <c r="AO1640" i="1"/>
  <c r="AN1640" i="1"/>
  <c r="AK1640" i="1"/>
  <c r="AV1640" i="1" s="1"/>
  <c r="AI1640" i="1"/>
  <c r="AU1640" i="1" s="1"/>
  <c r="AG1640" i="1"/>
  <c r="AT1640" i="1" s="1"/>
  <c r="AE1640" i="1"/>
  <c r="AS1640" i="1" s="1"/>
  <c r="AC1640" i="1"/>
  <c r="AA1640" i="1"/>
  <c r="BE1639" i="1"/>
  <c r="BD1639" i="1"/>
  <c r="AZ1639" i="1"/>
  <c r="BB1639" i="1" s="1"/>
  <c r="BC1639" i="1" s="1"/>
  <c r="AY1639" i="1"/>
  <c r="AX1639" i="1"/>
  <c r="AR1639" i="1"/>
  <c r="AQ1639" i="1"/>
  <c r="AP1639" i="1"/>
  <c r="AO1639" i="1"/>
  <c r="AN1639" i="1"/>
  <c r="AK1639" i="1"/>
  <c r="AV1639" i="1" s="1"/>
  <c r="AI1639" i="1"/>
  <c r="AU1639" i="1" s="1"/>
  <c r="AG1639" i="1"/>
  <c r="AT1639" i="1" s="1"/>
  <c r="AE1639" i="1"/>
  <c r="AS1639" i="1" s="1"/>
  <c r="AC1639" i="1"/>
  <c r="AA1639" i="1"/>
  <c r="BE1638" i="1"/>
  <c r="BD1638" i="1"/>
  <c r="AZ1638" i="1"/>
  <c r="BB1638" i="1" s="1"/>
  <c r="BC1638" i="1" s="1"/>
  <c r="AY1638" i="1"/>
  <c r="AX1638" i="1"/>
  <c r="AR1638" i="1"/>
  <c r="AQ1638" i="1"/>
  <c r="AP1638" i="1"/>
  <c r="AO1638" i="1"/>
  <c r="AN1638" i="1"/>
  <c r="AK1638" i="1"/>
  <c r="AV1638" i="1" s="1"/>
  <c r="AI1638" i="1"/>
  <c r="AU1638" i="1" s="1"/>
  <c r="AG1638" i="1"/>
  <c r="AT1638" i="1" s="1"/>
  <c r="AE1638" i="1"/>
  <c r="AS1638" i="1" s="1"/>
  <c r="AC1638" i="1"/>
  <c r="AA1638" i="1"/>
  <c r="BE1637" i="1"/>
  <c r="BD1637" i="1"/>
  <c r="AZ1637" i="1"/>
  <c r="BB1637" i="1" s="1"/>
  <c r="BC1637" i="1" s="1"/>
  <c r="AY1637" i="1"/>
  <c r="AX1637" i="1"/>
  <c r="AR1637" i="1"/>
  <c r="AQ1637" i="1"/>
  <c r="AP1637" i="1"/>
  <c r="AO1637" i="1"/>
  <c r="AN1637" i="1"/>
  <c r="AK1637" i="1"/>
  <c r="AV1637" i="1" s="1"/>
  <c r="AI1637" i="1"/>
  <c r="AU1637" i="1" s="1"/>
  <c r="AG1637" i="1"/>
  <c r="AT1637" i="1" s="1"/>
  <c r="AE1637" i="1"/>
  <c r="AS1637" i="1" s="1"/>
  <c r="AC1637" i="1"/>
  <c r="AA1637" i="1"/>
  <c r="BE1636" i="1"/>
  <c r="BD1636" i="1"/>
  <c r="AZ1636" i="1"/>
  <c r="BB1636" i="1" s="1"/>
  <c r="BC1636" i="1" s="1"/>
  <c r="AY1636" i="1"/>
  <c r="AX1636" i="1"/>
  <c r="AR1636" i="1"/>
  <c r="AQ1636" i="1"/>
  <c r="AP1636" i="1"/>
  <c r="AO1636" i="1"/>
  <c r="AN1636" i="1"/>
  <c r="AK1636" i="1"/>
  <c r="AV1636" i="1" s="1"/>
  <c r="AI1636" i="1"/>
  <c r="AU1636" i="1" s="1"/>
  <c r="AG1636" i="1"/>
  <c r="AT1636" i="1" s="1"/>
  <c r="AE1636" i="1"/>
  <c r="AS1636" i="1" s="1"/>
  <c r="AC1636" i="1"/>
  <c r="AA1636" i="1"/>
  <c r="BE1635" i="1"/>
  <c r="BD1635" i="1"/>
  <c r="AZ1635" i="1"/>
  <c r="BB1635" i="1" s="1"/>
  <c r="BC1635" i="1" s="1"/>
  <c r="AY1635" i="1"/>
  <c r="AX1635" i="1"/>
  <c r="AR1635" i="1"/>
  <c r="AQ1635" i="1"/>
  <c r="AP1635" i="1"/>
  <c r="AO1635" i="1"/>
  <c r="AN1635" i="1"/>
  <c r="AK1635" i="1"/>
  <c r="AV1635" i="1" s="1"/>
  <c r="AI1635" i="1"/>
  <c r="AU1635" i="1" s="1"/>
  <c r="AG1635" i="1"/>
  <c r="AT1635" i="1" s="1"/>
  <c r="AE1635" i="1"/>
  <c r="AS1635" i="1" s="1"/>
  <c r="AC1635" i="1"/>
  <c r="AA1635" i="1"/>
  <c r="BE1634" i="1"/>
  <c r="BD1634" i="1"/>
  <c r="AZ1634" i="1"/>
  <c r="BB1634" i="1" s="1"/>
  <c r="BC1634" i="1" s="1"/>
  <c r="AY1634" i="1"/>
  <c r="AX1634" i="1"/>
  <c r="AR1634" i="1"/>
  <c r="AQ1634" i="1"/>
  <c r="AP1634" i="1"/>
  <c r="AO1634" i="1"/>
  <c r="AN1634" i="1"/>
  <c r="AK1634" i="1"/>
  <c r="AV1634" i="1" s="1"/>
  <c r="AI1634" i="1"/>
  <c r="AU1634" i="1" s="1"/>
  <c r="AG1634" i="1"/>
  <c r="AT1634" i="1" s="1"/>
  <c r="AE1634" i="1"/>
  <c r="AS1634" i="1" s="1"/>
  <c r="AC1634" i="1"/>
  <c r="AA1634" i="1"/>
  <c r="BE1633" i="1"/>
  <c r="BD1633" i="1"/>
  <c r="AZ1633" i="1"/>
  <c r="BB1633" i="1" s="1"/>
  <c r="BC1633" i="1" s="1"/>
  <c r="AY1633" i="1"/>
  <c r="AX1633" i="1"/>
  <c r="AR1633" i="1"/>
  <c r="AQ1633" i="1"/>
  <c r="AP1633" i="1"/>
  <c r="AO1633" i="1"/>
  <c r="AN1633" i="1"/>
  <c r="AK1633" i="1"/>
  <c r="AV1633" i="1" s="1"/>
  <c r="AI1633" i="1"/>
  <c r="AU1633" i="1" s="1"/>
  <c r="AG1633" i="1"/>
  <c r="AT1633" i="1" s="1"/>
  <c r="AE1633" i="1"/>
  <c r="AS1633" i="1" s="1"/>
  <c r="AC1633" i="1"/>
  <c r="AA1633" i="1"/>
  <c r="BE1632" i="1"/>
  <c r="BD1632" i="1"/>
  <c r="AZ1632" i="1"/>
  <c r="BB1632" i="1" s="1"/>
  <c r="BC1632" i="1" s="1"/>
  <c r="AY1632" i="1"/>
  <c r="AX1632" i="1"/>
  <c r="AR1632" i="1"/>
  <c r="AQ1632" i="1"/>
  <c r="AP1632" i="1"/>
  <c r="AO1632" i="1"/>
  <c r="AN1632" i="1"/>
  <c r="AK1632" i="1"/>
  <c r="AV1632" i="1" s="1"/>
  <c r="AI1632" i="1"/>
  <c r="AU1632" i="1" s="1"/>
  <c r="AG1632" i="1"/>
  <c r="AT1632" i="1" s="1"/>
  <c r="AE1632" i="1"/>
  <c r="AS1632" i="1" s="1"/>
  <c r="AC1632" i="1"/>
  <c r="AA1632" i="1"/>
  <c r="BE1631" i="1"/>
  <c r="BD1631" i="1"/>
  <c r="AZ1631" i="1"/>
  <c r="BB1631" i="1" s="1"/>
  <c r="BC1631" i="1" s="1"/>
  <c r="AY1631" i="1"/>
  <c r="AX1631" i="1"/>
  <c r="AR1631" i="1"/>
  <c r="AQ1631" i="1"/>
  <c r="AP1631" i="1"/>
  <c r="AO1631" i="1"/>
  <c r="AN1631" i="1"/>
  <c r="AK1631" i="1"/>
  <c r="AV1631" i="1" s="1"/>
  <c r="AI1631" i="1"/>
  <c r="AU1631" i="1" s="1"/>
  <c r="AG1631" i="1"/>
  <c r="AT1631" i="1" s="1"/>
  <c r="AE1631" i="1"/>
  <c r="AS1631" i="1" s="1"/>
  <c r="AC1631" i="1"/>
  <c r="AA1631" i="1"/>
  <c r="BE1630" i="1"/>
  <c r="BD1630" i="1"/>
  <c r="AZ1630" i="1"/>
  <c r="BB1630" i="1" s="1"/>
  <c r="BC1630" i="1" s="1"/>
  <c r="AY1630" i="1"/>
  <c r="AX1630" i="1"/>
  <c r="AR1630" i="1"/>
  <c r="AQ1630" i="1"/>
  <c r="AP1630" i="1"/>
  <c r="AO1630" i="1"/>
  <c r="AN1630" i="1"/>
  <c r="AK1630" i="1"/>
  <c r="AV1630" i="1" s="1"/>
  <c r="AI1630" i="1"/>
  <c r="AU1630" i="1" s="1"/>
  <c r="AG1630" i="1"/>
  <c r="AT1630" i="1" s="1"/>
  <c r="AE1630" i="1"/>
  <c r="AS1630" i="1" s="1"/>
  <c r="AC1630" i="1"/>
  <c r="AA1630" i="1"/>
  <c r="BE1629" i="1"/>
  <c r="BD1629" i="1"/>
  <c r="AZ1629" i="1"/>
  <c r="BB1629" i="1" s="1"/>
  <c r="BC1629" i="1" s="1"/>
  <c r="AY1629" i="1"/>
  <c r="AX1629" i="1"/>
  <c r="AR1629" i="1"/>
  <c r="AQ1629" i="1"/>
  <c r="AP1629" i="1"/>
  <c r="AO1629" i="1"/>
  <c r="AN1629" i="1"/>
  <c r="AK1629" i="1"/>
  <c r="AV1629" i="1" s="1"/>
  <c r="AI1629" i="1"/>
  <c r="AU1629" i="1" s="1"/>
  <c r="AG1629" i="1"/>
  <c r="AT1629" i="1" s="1"/>
  <c r="AE1629" i="1"/>
  <c r="AS1629" i="1" s="1"/>
  <c r="AC1629" i="1"/>
  <c r="AA1629" i="1"/>
  <c r="BE1628" i="1"/>
  <c r="BD1628" i="1"/>
  <c r="AZ1628" i="1"/>
  <c r="BB1628" i="1" s="1"/>
  <c r="BC1628" i="1" s="1"/>
  <c r="AY1628" i="1"/>
  <c r="AX1628" i="1"/>
  <c r="AR1628" i="1"/>
  <c r="AQ1628" i="1"/>
  <c r="AP1628" i="1"/>
  <c r="AO1628" i="1"/>
  <c r="AN1628" i="1"/>
  <c r="AK1628" i="1"/>
  <c r="AV1628" i="1" s="1"/>
  <c r="AI1628" i="1"/>
  <c r="AU1628" i="1" s="1"/>
  <c r="AG1628" i="1"/>
  <c r="AT1628" i="1" s="1"/>
  <c r="AE1628" i="1"/>
  <c r="AS1628" i="1" s="1"/>
  <c r="AC1628" i="1"/>
  <c r="AA1628" i="1"/>
  <c r="BE1627" i="1"/>
  <c r="BD1627" i="1"/>
  <c r="AZ1627" i="1"/>
  <c r="BB1627" i="1" s="1"/>
  <c r="BC1627" i="1" s="1"/>
  <c r="AY1627" i="1"/>
  <c r="AX1627" i="1"/>
  <c r="AR1627" i="1"/>
  <c r="AQ1627" i="1"/>
  <c r="AP1627" i="1"/>
  <c r="AO1627" i="1"/>
  <c r="AN1627" i="1"/>
  <c r="AK1627" i="1"/>
  <c r="AV1627" i="1" s="1"/>
  <c r="AI1627" i="1"/>
  <c r="AU1627" i="1" s="1"/>
  <c r="AG1627" i="1"/>
  <c r="AT1627" i="1" s="1"/>
  <c r="AE1627" i="1"/>
  <c r="AS1627" i="1" s="1"/>
  <c r="AC1627" i="1"/>
  <c r="AA1627" i="1"/>
  <c r="BE1626" i="1"/>
  <c r="BD1626" i="1"/>
  <c r="AZ1626" i="1"/>
  <c r="BB1626" i="1" s="1"/>
  <c r="BC1626" i="1" s="1"/>
  <c r="AY1626" i="1"/>
  <c r="AX1626" i="1"/>
  <c r="AR1626" i="1"/>
  <c r="AQ1626" i="1"/>
  <c r="AP1626" i="1"/>
  <c r="AO1626" i="1"/>
  <c r="AN1626" i="1"/>
  <c r="AK1626" i="1"/>
  <c r="AV1626" i="1" s="1"/>
  <c r="AI1626" i="1"/>
  <c r="AU1626" i="1" s="1"/>
  <c r="AG1626" i="1"/>
  <c r="AT1626" i="1" s="1"/>
  <c r="AE1626" i="1"/>
  <c r="AS1626" i="1" s="1"/>
  <c r="AC1626" i="1"/>
  <c r="AA1626" i="1"/>
  <c r="BE1625" i="1"/>
  <c r="BD1625" i="1"/>
  <c r="AZ1625" i="1"/>
  <c r="BB1625" i="1" s="1"/>
  <c r="BC1625" i="1" s="1"/>
  <c r="AY1625" i="1"/>
  <c r="AX1625" i="1"/>
  <c r="AR1625" i="1"/>
  <c r="AQ1625" i="1"/>
  <c r="AP1625" i="1"/>
  <c r="AO1625" i="1"/>
  <c r="AN1625" i="1"/>
  <c r="AK1625" i="1"/>
  <c r="AV1625" i="1" s="1"/>
  <c r="AI1625" i="1"/>
  <c r="AU1625" i="1" s="1"/>
  <c r="AG1625" i="1"/>
  <c r="AT1625" i="1" s="1"/>
  <c r="AE1625" i="1"/>
  <c r="AS1625" i="1" s="1"/>
  <c r="AC1625" i="1"/>
  <c r="AA1625" i="1"/>
  <c r="BE1624" i="1"/>
  <c r="BD1624" i="1"/>
  <c r="AZ1624" i="1"/>
  <c r="BB1624" i="1" s="1"/>
  <c r="BC1624" i="1" s="1"/>
  <c r="AY1624" i="1"/>
  <c r="AX1624" i="1"/>
  <c r="AR1624" i="1"/>
  <c r="AQ1624" i="1"/>
  <c r="AP1624" i="1"/>
  <c r="AO1624" i="1"/>
  <c r="AN1624" i="1"/>
  <c r="AK1624" i="1"/>
  <c r="AV1624" i="1" s="1"/>
  <c r="AI1624" i="1"/>
  <c r="AU1624" i="1" s="1"/>
  <c r="AG1624" i="1"/>
  <c r="AT1624" i="1" s="1"/>
  <c r="AE1624" i="1"/>
  <c r="AS1624" i="1" s="1"/>
  <c r="AC1624" i="1"/>
  <c r="AA1624" i="1"/>
  <c r="BE1623" i="1"/>
  <c r="BD1623" i="1"/>
  <c r="AZ1623" i="1"/>
  <c r="BB1623" i="1" s="1"/>
  <c r="BC1623" i="1" s="1"/>
  <c r="AY1623" i="1"/>
  <c r="AX1623" i="1"/>
  <c r="AR1623" i="1"/>
  <c r="AQ1623" i="1"/>
  <c r="AP1623" i="1"/>
  <c r="AO1623" i="1"/>
  <c r="AN1623" i="1"/>
  <c r="AK1623" i="1"/>
  <c r="AV1623" i="1" s="1"/>
  <c r="AI1623" i="1"/>
  <c r="AU1623" i="1" s="1"/>
  <c r="AG1623" i="1"/>
  <c r="AT1623" i="1" s="1"/>
  <c r="AE1623" i="1"/>
  <c r="AS1623" i="1" s="1"/>
  <c r="AC1623" i="1"/>
  <c r="AA1623" i="1"/>
  <c r="BE1622" i="1"/>
  <c r="BD1622" i="1"/>
  <c r="AZ1622" i="1"/>
  <c r="BB1622" i="1" s="1"/>
  <c r="BC1622" i="1" s="1"/>
  <c r="AY1622" i="1"/>
  <c r="AX1622" i="1"/>
  <c r="AR1622" i="1"/>
  <c r="AQ1622" i="1"/>
  <c r="AP1622" i="1"/>
  <c r="AO1622" i="1"/>
  <c r="AN1622" i="1"/>
  <c r="AK1622" i="1"/>
  <c r="AV1622" i="1" s="1"/>
  <c r="AI1622" i="1"/>
  <c r="AU1622" i="1" s="1"/>
  <c r="AG1622" i="1"/>
  <c r="AT1622" i="1" s="1"/>
  <c r="AE1622" i="1"/>
  <c r="AS1622" i="1" s="1"/>
  <c r="AC1622" i="1"/>
  <c r="AA1622" i="1"/>
  <c r="BE1621" i="1"/>
  <c r="BD1621" i="1"/>
  <c r="AZ1621" i="1"/>
  <c r="BB1621" i="1" s="1"/>
  <c r="BC1621" i="1" s="1"/>
  <c r="AY1621" i="1"/>
  <c r="AX1621" i="1"/>
  <c r="AR1621" i="1"/>
  <c r="AQ1621" i="1"/>
  <c r="AP1621" i="1"/>
  <c r="AO1621" i="1"/>
  <c r="AN1621" i="1"/>
  <c r="AK1621" i="1"/>
  <c r="AV1621" i="1" s="1"/>
  <c r="AI1621" i="1"/>
  <c r="AU1621" i="1" s="1"/>
  <c r="AG1621" i="1"/>
  <c r="AT1621" i="1" s="1"/>
  <c r="AE1621" i="1"/>
  <c r="AS1621" i="1" s="1"/>
  <c r="AC1621" i="1"/>
  <c r="AA1621" i="1"/>
  <c r="BE1620" i="1"/>
  <c r="BD1620" i="1"/>
  <c r="AZ1620" i="1"/>
  <c r="BB1620" i="1" s="1"/>
  <c r="BC1620" i="1" s="1"/>
  <c r="AY1620" i="1"/>
  <c r="AX1620" i="1"/>
  <c r="AR1620" i="1"/>
  <c r="AQ1620" i="1"/>
  <c r="AP1620" i="1"/>
  <c r="AO1620" i="1"/>
  <c r="AN1620" i="1"/>
  <c r="AK1620" i="1"/>
  <c r="AV1620" i="1" s="1"/>
  <c r="AI1620" i="1"/>
  <c r="AU1620" i="1" s="1"/>
  <c r="AG1620" i="1"/>
  <c r="AT1620" i="1" s="1"/>
  <c r="AE1620" i="1"/>
  <c r="AS1620" i="1" s="1"/>
  <c r="AC1620" i="1"/>
  <c r="AA1620" i="1"/>
  <c r="BE1619" i="1"/>
  <c r="BD1619" i="1"/>
  <c r="AZ1619" i="1"/>
  <c r="BB1619" i="1" s="1"/>
  <c r="BC1619" i="1" s="1"/>
  <c r="AY1619" i="1"/>
  <c r="AX1619" i="1"/>
  <c r="AR1619" i="1"/>
  <c r="AQ1619" i="1"/>
  <c r="AP1619" i="1"/>
  <c r="AO1619" i="1"/>
  <c r="AN1619" i="1"/>
  <c r="AK1619" i="1"/>
  <c r="AV1619" i="1" s="1"/>
  <c r="AI1619" i="1"/>
  <c r="AU1619" i="1" s="1"/>
  <c r="AG1619" i="1"/>
  <c r="AT1619" i="1" s="1"/>
  <c r="AE1619" i="1"/>
  <c r="AS1619" i="1" s="1"/>
  <c r="AC1619" i="1"/>
  <c r="AA1619" i="1"/>
  <c r="BE1618" i="1"/>
  <c r="BD1618" i="1"/>
  <c r="AZ1618" i="1"/>
  <c r="BB1618" i="1" s="1"/>
  <c r="BC1618" i="1" s="1"/>
  <c r="AY1618" i="1"/>
  <c r="AX1618" i="1"/>
  <c r="AR1618" i="1"/>
  <c r="AQ1618" i="1"/>
  <c r="AP1618" i="1"/>
  <c r="AO1618" i="1"/>
  <c r="AN1618" i="1"/>
  <c r="AK1618" i="1"/>
  <c r="AV1618" i="1" s="1"/>
  <c r="AI1618" i="1"/>
  <c r="AU1618" i="1" s="1"/>
  <c r="AG1618" i="1"/>
  <c r="AT1618" i="1" s="1"/>
  <c r="AE1618" i="1"/>
  <c r="AS1618" i="1" s="1"/>
  <c r="AC1618" i="1"/>
  <c r="AA1618" i="1"/>
  <c r="BE1617" i="1"/>
  <c r="BD1617" i="1"/>
  <c r="AZ1617" i="1"/>
  <c r="BB1617" i="1" s="1"/>
  <c r="BC1617" i="1" s="1"/>
  <c r="AY1617" i="1"/>
  <c r="AX1617" i="1"/>
  <c r="AR1617" i="1"/>
  <c r="AQ1617" i="1"/>
  <c r="AP1617" i="1"/>
  <c r="AO1617" i="1"/>
  <c r="AN1617" i="1"/>
  <c r="AK1617" i="1"/>
  <c r="AV1617" i="1" s="1"/>
  <c r="AI1617" i="1"/>
  <c r="AU1617" i="1" s="1"/>
  <c r="AG1617" i="1"/>
  <c r="AT1617" i="1" s="1"/>
  <c r="AE1617" i="1"/>
  <c r="AS1617" i="1" s="1"/>
  <c r="AC1617" i="1"/>
  <c r="AA1617" i="1"/>
  <c r="BE1616" i="1"/>
  <c r="BD1616" i="1"/>
  <c r="AZ1616" i="1"/>
  <c r="BB1616" i="1" s="1"/>
  <c r="BC1616" i="1" s="1"/>
  <c r="AY1616" i="1"/>
  <c r="AX1616" i="1"/>
  <c r="AR1616" i="1"/>
  <c r="AQ1616" i="1"/>
  <c r="AP1616" i="1"/>
  <c r="AO1616" i="1"/>
  <c r="AN1616" i="1"/>
  <c r="AK1616" i="1"/>
  <c r="AV1616" i="1" s="1"/>
  <c r="AI1616" i="1"/>
  <c r="AU1616" i="1" s="1"/>
  <c r="AG1616" i="1"/>
  <c r="AT1616" i="1" s="1"/>
  <c r="AE1616" i="1"/>
  <c r="AS1616" i="1" s="1"/>
  <c r="AC1616" i="1"/>
  <c r="AA1616" i="1"/>
  <c r="BE1615" i="1"/>
  <c r="BD1615" i="1"/>
  <c r="AZ1615" i="1"/>
  <c r="BB1615" i="1" s="1"/>
  <c r="BC1615" i="1" s="1"/>
  <c r="AY1615" i="1"/>
  <c r="AX1615" i="1"/>
  <c r="AR1615" i="1"/>
  <c r="AQ1615" i="1"/>
  <c r="AP1615" i="1"/>
  <c r="AO1615" i="1"/>
  <c r="AN1615" i="1"/>
  <c r="AK1615" i="1"/>
  <c r="AV1615" i="1" s="1"/>
  <c r="AI1615" i="1"/>
  <c r="AU1615" i="1" s="1"/>
  <c r="AG1615" i="1"/>
  <c r="AT1615" i="1" s="1"/>
  <c r="AE1615" i="1"/>
  <c r="AS1615" i="1" s="1"/>
  <c r="AC1615" i="1"/>
  <c r="AA1615" i="1"/>
  <c r="BE1614" i="1"/>
  <c r="BD1614" i="1"/>
  <c r="AZ1614" i="1"/>
  <c r="BB1614" i="1" s="1"/>
  <c r="BC1614" i="1" s="1"/>
  <c r="AY1614" i="1"/>
  <c r="AX1614" i="1"/>
  <c r="AR1614" i="1"/>
  <c r="AQ1614" i="1"/>
  <c r="AP1614" i="1"/>
  <c r="AO1614" i="1"/>
  <c r="AN1614" i="1"/>
  <c r="AK1614" i="1"/>
  <c r="AV1614" i="1" s="1"/>
  <c r="AI1614" i="1"/>
  <c r="AU1614" i="1" s="1"/>
  <c r="AG1614" i="1"/>
  <c r="AT1614" i="1" s="1"/>
  <c r="AE1614" i="1"/>
  <c r="AS1614" i="1" s="1"/>
  <c r="AC1614" i="1"/>
  <c r="AA1614" i="1"/>
  <c r="BE1613" i="1"/>
  <c r="BD1613" i="1"/>
  <c r="AZ1613" i="1"/>
  <c r="BB1613" i="1" s="1"/>
  <c r="BC1613" i="1" s="1"/>
  <c r="AY1613" i="1"/>
  <c r="AX1613" i="1"/>
  <c r="AR1613" i="1"/>
  <c r="AQ1613" i="1"/>
  <c r="AP1613" i="1"/>
  <c r="AO1613" i="1"/>
  <c r="AN1613" i="1"/>
  <c r="AK1613" i="1"/>
  <c r="AV1613" i="1" s="1"/>
  <c r="AI1613" i="1"/>
  <c r="AU1613" i="1" s="1"/>
  <c r="AG1613" i="1"/>
  <c r="AT1613" i="1" s="1"/>
  <c r="AE1613" i="1"/>
  <c r="AS1613" i="1" s="1"/>
  <c r="AC1613" i="1"/>
  <c r="AA1613" i="1"/>
  <c r="BE1612" i="1"/>
  <c r="BD1612" i="1"/>
  <c r="AZ1612" i="1"/>
  <c r="BB1612" i="1" s="1"/>
  <c r="BC1612" i="1" s="1"/>
  <c r="AY1612" i="1"/>
  <c r="AX1612" i="1"/>
  <c r="AR1612" i="1"/>
  <c r="AQ1612" i="1"/>
  <c r="AP1612" i="1"/>
  <c r="AO1612" i="1"/>
  <c r="AN1612" i="1"/>
  <c r="AK1612" i="1"/>
  <c r="AV1612" i="1" s="1"/>
  <c r="AI1612" i="1"/>
  <c r="AU1612" i="1" s="1"/>
  <c r="AG1612" i="1"/>
  <c r="AT1612" i="1" s="1"/>
  <c r="AE1612" i="1"/>
  <c r="AS1612" i="1" s="1"/>
  <c r="AC1612" i="1"/>
  <c r="AA1612" i="1"/>
  <c r="BE1611" i="1"/>
  <c r="BD1611" i="1"/>
  <c r="AZ1611" i="1"/>
  <c r="BB1611" i="1" s="1"/>
  <c r="BC1611" i="1" s="1"/>
  <c r="AY1611" i="1"/>
  <c r="AX1611" i="1"/>
  <c r="AR1611" i="1"/>
  <c r="AQ1611" i="1"/>
  <c r="AP1611" i="1"/>
  <c r="AO1611" i="1"/>
  <c r="AN1611" i="1"/>
  <c r="AK1611" i="1"/>
  <c r="AV1611" i="1" s="1"/>
  <c r="AI1611" i="1"/>
  <c r="AU1611" i="1" s="1"/>
  <c r="AG1611" i="1"/>
  <c r="AT1611" i="1" s="1"/>
  <c r="AE1611" i="1"/>
  <c r="AS1611" i="1" s="1"/>
  <c r="AC1611" i="1"/>
  <c r="AA1611" i="1"/>
  <c r="BE1610" i="1"/>
  <c r="BD1610" i="1"/>
  <c r="AZ1610" i="1"/>
  <c r="BB1610" i="1" s="1"/>
  <c r="BC1610" i="1" s="1"/>
  <c r="AY1610" i="1"/>
  <c r="AX1610" i="1"/>
  <c r="AR1610" i="1"/>
  <c r="AQ1610" i="1"/>
  <c r="AP1610" i="1"/>
  <c r="AO1610" i="1"/>
  <c r="AN1610" i="1"/>
  <c r="AK1610" i="1"/>
  <c r="AV1610" i="1" s="1"/>
  <c r="AI1610" i="1"/>
  <c r="AU1610" i="1" s="1"/>
  <c r="AG1610" i="1"/>
  <c r="AT1610" i="1" s="1"/>
  <c r="AE1610" i="1"/>
  <c r="AS1610" i="1" s="1"/>
  <c r="AC1610" i="1"/>
  <c r="AA1610" i="1"/>
  <c r="BE1609" i="1"/>
  <c r="BD1609" i="1"/>
  <c r="AZ1609" i="1"/>
  <c r="BB1609" i="1" s="1"/>
  <c r="BC1609" i="1" s="1"/>
  <c r="AY1609" i="1"/>
  <c r="AX1609" i="1"/>
  <c r="AR1609" i="1"/>
  <c r="AQ1609" i="1"/>
  <c r="AP1609" i="1"/>
  <c r="AO1609" i="1"/>
  <c r="AN1609" i="1"/>
  <c r="AK1609" i="1"/>
  <c r="AV1609" i="1" s="1"/>
  <c r="AI1609" i="1"/>
  <c r="AU1609" i="1" s="1"/>
  <c r="AG1609" i="1"/>
  <c r="AT1609" i="1" s="1"/>
  <c r="AE1609" i="1"/>
  <c r="AS1609" i="1" s="1"/>
  <c r="AC1609" i="1"/>
  <c r="AA1609" i="1"/>
  <c r="BE1608" i="1"/>
  <c r="BD1608" i="1"/>
  <c r="AZ1608" i="1"/>
  <c r="BB1608" i="1" s="1"/>
  <c r="BC1608" i="1" s="1"/>
  <c r="AY1608" i="1"/>
  <c r="AX1608" i="1"/>
  <c r="AR1608" i="1"/>
  <c r="AQ1608" i="1"/>
  <c r="AP1608" i="1"/>
  <c r="AO1608" i="1"/>
  <c r="AN1608" i="1"/>
  <c r="AK1608" i="1"/>
  <c r="AV1608" i="1" s="1"/>
  <c r="AI1608" i="1"/>
  <c r="AU1608" i="1" s="1"/>
  <c r="AG1608" i="1"/>
  <c r="AT1608" i="1" s="1"/>
  <c r="AE1608" i="1"/>
  <c r="AS1608" i="1" s="1"/>
  <c r="AC1608" i="1"/>
  <c r="AA1608" i="1"/>
  <c r="BE1607" i="1"/>
  <c r="BD1607" i="1"/>
  <c r="AZ1607" i="1"/>
  <c r="BB1607" i="1" s="1"/>
  <c r="BC1607" i="1" s="1"/>
  <c r="AY1607" i="1"/>
  <c r="AX1607" i="1"/>
  <c r="AR1607" i="1"/>
  <c r="AQ1607" i="1"/>
  <c r="AP1607" i="1"/>
  <c r="AO1607" i="1"/>
  <c r="AN1607" i="1"/>
  <c r="AK1607" i="1"/>
  <c r="AV1607" i="1" s="1"/>
  <c r="AI1607" i="1"/>
  <c r="AU1607" i="1" s="1"/>
  <c r="AG1607" i="1"/>
  <c r="AT1607" i="1" s="1"/>
  <c r="AE1607" i="1"/>
  <c r="AS1607" i="1" s="1"/>
  <c r="AC1607" i="1"/>
  <c r="AA1607" i="1"/>
  <c r="BE1606" i="1"/>
  <c r="BD1606" i="1"/>
  <c r="AZ1606" i="1"/>
  <c r="BB1606" i="1" s="1"/>
  <c r="BC1606" i="1" s="1"/>
  <c r="AY1606" i="1"/>
  <c r="AX1606" i="1"/>
  <c r="AR1606" i="1"/>
  <c r="AQ1606" i="1"/>
  <c r="AP1606" i="1"/>
  <c r="AO1606" i="1"/>
  <c r="AN1606" i="1"/>
  <c r="AK1606" i="1"/>
  <c r="AV1606" i="1" s="1"/>
  <c r="AI1606" i="1"/>
  <c r="AU1606" i="1" s="1"/>
  <c r="AG1606" i="1"/>
  <c r="AT1606" i="1" s="1"/>
  <c r="AE1606" i="1"/>
  <c r="AS1606" i="1" s="1"/>
  <c r="AC1606" i="1"/>
  <c r="AA1606" i="1"/>
  <c r="BE1605" i="1"/>
  <c r="BD1605" i="1"/>
  <c r="AZ1605" i="1"/>
  <c r="BB1605" i="1" s="1"/>
  <c r="BC1605" i="1" s="1"/>
  <c r="AY1605" i="1"/>
  <c r="AX1605" i="1"/>
  <c r="AR1605" i="1"/>
  <c r="AQ1605" i="1"/>
  <c r="AP1605" i="1"/>
  <c r="AO1605" i="1"/>
  <c r="AN1605" i="1"/>
  <c r="AK1605" i="1"/>
  <c r="AV1605" i="1" s="1"/>
  <c r="AI1605" i="1"/>
  <c r="AU1605" i="1" s="1"/>
  <c r="AG1605" i="1"/>
  <c r="AT1605" i="1" s="1"/>
  <c r="AE1605" i="1"/>
  <c r="AS1605" i="1" s="1"/>
  <c r="AC1605" i="1"/>
  <c r="AA1605" i="1"/>
  <c r="BE1604" i="1"/>
  <c r="BD1604" i="1"/>
  <c r="AZ1604" i="1"/>
  <c r="BB1604" i="1" s="1"/>
  <c r="BC1604" i="1" s="1"/>
  <c r="AY1604" i="1"/>
  <c r="AX1604" i="1"/>
  <c r="AR1604" i="1"/>
  <c r="AQ1604" i="1"/>
  <c r="AP1604" i="1"/>
  <c r="AO1604" i="1"/>
  <c r="AN1604" i="1"/>
  <c r="AK1604" i="1"/>
  <c r="AV1604" i="1" s="1"/>
  <c r="AI1604" i="1"/>
  <c r="AU1604" i="1" s="1"/>
  <c r="AG1604" i="1"/>
  <c r="AT1604" i="1" s="1"/>
  <c r="AE1604" i="1"/>
  <c r="AS1604" i="1" s="1"/>
  <c r="AC1604" i="1"/>
  <c r="AA1604" i="1"/>
  <c r="BE1603" i="1"/>
  <c r="BD1603" i="1"/>
  <c r="AZ1603" i="1"/>
  <c r="BB1603" i="1" s="1"/>
  <c r="BC1603" i="1" s="1"/>
  <c r="AY1603" i="1"/>
  <c r="AX1603" i="1"/>
  <c r="AR1603" i="1"/>
  <c r="AQ1603" i="1"/>
  <c r="AP1603" i="1"/>
  <c r="AO1603" i="1"/>
  <c r="AN1603" i="1"/>
  <c r="AK1603" i="1"/>
  <c r="AV1603" i="1" s="1"/>
  <c r="AI1603" i="1"/>
  <c r="AU1603" i="1" s="1"/>
  <c r="AG1603" i="1"/>
  <c r="AT1603" i="1" s="1"/>
  <c r="AE1603" i="1"/>
  <c r="AS1603" i="1" s="1"/>
  <c r="AC1603" i="1"/>
  <c r="AA1603" i="1"/>
  <c r="BE1602" i="1"/>
  <c r="BD1602" i="1"/>
  <c r="AZ1602" i="1"/>
  <c r="BB1602" i="1" s="1"/>
  <c r="BC1602" i="1" s="1"/>
  <c r="AY1602" i="1"/>
  <c r="AX1602" i="1"/>
  <c r="AR1602" i="1"/>
  <c r="AQ1602" i="1"/>
  <c r="AP1602" i="1"/>
  <c r="AO1602" i="1"/>
  <c r="AN1602" i="1"/>
  <c r="AK1602" i="1"/>
  <c r="AV1602" i="1" s="1"/>
  <c r="AI1602" i="1"/>
  <c r="AU1602" i="1" s="1"/>
  <c r="AG1602" i="1"/>
  <c r="AT1602" i="1" s="1"/>
  <c r="AE1602" i="1"/>
  <c r="AS1602" i="1" s="1"/>
  <c r="AC1602" i="1"/>
  <c r="AA1602" i="1"/>
  <c r="BE1601" i="1"/>
  <c r="BD1601" i="1"/>
  <c r="AZ1601" i="1"/>
  <c r="BB1601" i="1" s="1"/>
  <c r="BC1601" i="1" s="1"/>
  <c r="AY1601" i="1"/>
  <c r="AX1601" i="1"/>
  <c r="AR1601" i="1"/>
  <c r="AQ1601" i="1"/>
  <c r="AP1601" i="1"/>
  <c r="AO1601" i="1"/>
  <c r="AN1601" i="1"/>
  <c r="AK1601" i="1"/>
  <c r="AV1601" i="1" s="1"/>
  <c r="AI1601" i="1"/>
  <c r="AU1601" i="1" s="1"/>
  <c r="AG1601" i="1"/>
  <c r="AT1601" i="1" s="1"/>
  <c r="AE1601" i="1"/>
  <c r="AS1601" i="1" s="1"/>
  <c r="AC1601" i="1"/>
  <c r="AA1601" i="1"/>
  <c r="BE1600" i="1"/>
  <c r="BD1600" i="1"/>
  <c r="AZ1600" i="1"/>
  <c r="BB1600" i="1" s="1"/>
  <c r="BC1600" i="1" s="1"/>
  <c r="AY1600" i="1"/>
  <c r="AX1600" i="1"/>
  <c r="AR1600" i="1"/>
  <c r="AQ1600" i="1"/>
  <c r="AP1600" i="1"/>
  <c r="AO1600" i="1"/>
  <c r="AN1600" i="1"/>
  <c r="AK1600" i="1"/>
  <c r="AV1600" i="1" s="1"/>
  <c r="AI1600" i="1"/>
  <c r="AU1600" i="1" s="1"/>
  <c r="AG1600" i="1"/>
  <c r="AT1600" i="1" s="1"/>
  <c r="AE1600" i="1"/>
  <c r="AS1600" i="1" s="1"/>
  <c r="AC1600" i="1"/>
  <c r="AA1600" i="1"/>
  <c r="BE1599" i="1"/>
  <c r="BD1599" i="1"/>
  <c r="AZ1599" i="1"/>
  <c r="BB1599" i="1" s="1"/>
  <c r="BC1599" i="1" s="1"/>
  <c r="AY1599" i="1"/>
  <c r="AX1599" i="1"/>
  <c r="AR1599" i="1"/>
  <c r="AQ1599" i="1"/>
  <c r="AP1599" i="1"/>
  <c r="AO1599" i="1"/>
  <c r="AN1599" i="1"/>
  <c r="AK1599" i="1"/>
  <c r="AV1599" i="1" s="1"/>
  <c r="AI1599" i="1"/>
  <c r="AU1599" i="1" s="1"/>
  <c r="AG1599" i="1"/>
  <c r="AT1599" i="1" s="1"/>
  <c r="AE1599" i="1"/>
  <c r="AS1599" i="1" s="1"/>
  <c r="AC1599" i="1"/>
  <c r="AA1599" i="1"/>
  <c r="BE1598" i="1"/>
  <c r="BD1598" i="1"/>
  <c r="AZ1598" i="1"/>
  <c r="BB1598" i="1" s="1"/>
  <c r="BC1598" i="1" s="1"/>
  <c r="AY1598" i="1"/>
  <c r="AX1598" i="1"/>
  <c r="AR1598" i="1"/>
  <c r="AQ1598" i="1"/>
  <c r="AP1598" i="1"/>
  <c r="AO1598" i="1"/>
  <c r="AN1598" i="1"/>
  <c r="AK1598" i="1"/>
  <c r="AV1598" i="1" s="1"/>
  <c r="AI1598" i="1"/>
  <c r="AU1598" i="1" s="1"/>
  <c r="AG1598" i="1"/>
  <c r="AT1598" i="1" s="1"/>
  <c r="AE1598" i="1"/>
  <c r="AS1598" i="1" s="1"/>
  <c r="AC1598" i="1"/>
  <c r="AA1598" i="1"/>
  <c r="BE1597" i="1"/>
  <c r="BD1597" i="1"/>
  <c r="AZ1597" i="1"/>
  <c r="BB1597" i="1" s="1"/>
  <c r="BC1597" i="1" s="1"/>
  <c r="AY1597" i="1"/>
  <c r="AX1597" i="1"/>
  <c r="AR1597" i="1"/>
  <c r="AQ1597" i="1"/>
  <c r="AP1597" i="1"/>
  <c r="AO1597" i="1"/>
  <c r="AN1597" i="1"/>
  <c r="AK1597" i="1"/>
  <c r="AV1597" i="1" s="1"/>
  <c r="AI1597" i="1"/>
  <c r="AU1597" i="1" s="1"/>
  <c r="AG1597" i="1"/>
  <c r="AT1597" i="1" s="1"/>
  <c r="AE1597" i="1"/>
  <c r="AS1597" i="1" s="1"/>
  <c r="AC1597" i="1"/>
  <c r="AA1597" i="1"/>
  <c r="BE1596" i="1"/>
  <c r="BD1596" i="1"/>
  <c r="AZ1596" i="1"/>
  <c r="BB1596" i="1" s="1"/>
  <c r="BC1596" i="1" s="1"/>
  <c r="AY1596" i="1"/>
  <c r="AX1596" i="1"/>
  <c r="AR1596" i="1"/>
  <c r="AQ1596" i="1"/>
  <c r="AP1596" i="1"/>
  <c r="AO1596" i="1"/>
  <c r="AN1596" i="1"/>
  <c r="AK1596" i="1"/>
  <c r="AV1596" i="1" s="1"/>
  <c r="AI1596" i="1"/>
  <c r="AU1596" i="1" s="1"/>
  <c r="AG1596" i="1"/>
  <c r="AT1596" i="1" s="1"/>
  <c r="AE1596" i="1"/>
  <c r="AS1596" i="1" s="1"/>
  <c r="AC1596" i="1"/>
  <c r="AA1596" i="1"/>
  <c r="BE1595" i="1"/>
  <c r="BD1595" i="1"/>
  <c r="AZ1595" i="1"/>
  <c r="BB1595" i="1" s="1"/>
  <c r="BC1595" i="1" s="1"/>
  <c r="AY1595" i="1"/>
  <c r="AX1595" i="1"/>
  <c r="AR1595" i="1"/>
  <c r="AQ1595" i="1"/>
  <c r="AP1595" i="1"/>
  <c r="AO1595" i="1"/>
  <c r="AN1595" i="1"/>
  <c r="AK1595" i="1"/>
  <c r="AV1595" i="1" s="1"/>
  <c r="AI1595" i="1"/>
  <c r="AU1595" i="1" s="1"/>
  <c r="AG1595" i="1"/>
  <c r="AT1595" i="1" s="1"/>
  <c r="AE1595" i="1"/>
  <c r="AS1595" i="1" s="1"/>
  <c r="AC1595" i="1"/>
  <c r="AA1595" i="1"/>
  <c r="BE1594" i="1"/>
  <c r="BD1594" i="1"/>
  <c r="AZ1594" i="1"/>
  <c r="BB1594" i="1" s="1"/>
  <c r="BC1594" i="1" s="1"/>
  <c r="AY1594" i="1"/>
  <c r="AX1594" i="1"/>
  <c r="AR1594" i="1"/>
  <c r="AQ1594" i="1"/>
  <c r="AP1594" i="1"/>
  <c r="AO1594" i="1"/>
  <c r="AN1594" i="1"/>
  <c r="AK1594" i="1"/>
  <c r="AV1594" i="1" s="1"/>
  <c r="AI1594" i="1"/>
  <c r="AU1594" i="1" s="1"/>
  <c r="AG1594" i="1"/>
  <c r="AT1594" i="1" s="1"/>
  <c r="AE1594" i="1"/>
  <c r="AS1594" i="1" s="1"/>
  <c r="AC1594" i="1"/>
  <c r="AA1594" i="1"/>
  <c r="BE1593" i="1"/>
  <c r="BD1593" i="1"/>
  <c r="AZ1593" i="1"/>
  <c r="BB1593" i="1" s="1"/>
  <c r="BC1593" i="1" s="1"/>
  <c r="AY1593" i="1"/>
  <c r="AX1593" i="1"/>
  <c r="AR1593" i="1"/>
  <c r="AQ1593" i="1"/>
  <c r="AP1593" i="1"/>
  <c r="AO1593" i="1"/>
  <c r="AN1593" i="1"/>
  <c r="AK1593" i="1"/>
  <c r="AV1593" i="1" s="1"/>
  <c r="AI1593" i="1"/>
  <c r="AU1593" i="1" s="1"/>
  <c r="AG1593" i="1"/>
  <c r="AT1593" i="1" s="1"/>
  <c r="AE1593" i="1"/>
  <c r="AS1593" i="1" s="1"/>
  <c r="AC1593" i="1"/>
  <c r="AA1593" i="1"/>
  <c r="BE1592" i="1"/>
  <c r="BD1592" i="1"/>
  <c r="AZ1592" i="1"/>
  <c r="BB1592" i="1" s="1"/>
  <c r="BC1592" i="1" s="1"/>
  <c r="AY1592" i="1"/>
  <c r="AX1592" i="1"/>
  <c r="AR1592" i="1"/>
  <c r="AQ1592" i="1"/>
  <c r="AP1592" i="1"/>
  <c r="AO1592" i="1"/>
  <c r="AN1592" i="1"/>
  <c r="AK1592" i="1"/>
  <c r="AV1592" i="1" s="1"/>
  <c r="AI1592" i="1"/>
  <c r="AU1592" i="1" s="1"/>
  <c r="AG1592" i="1"/>
  <c r="AT1592" i="1" s="1"/>
  <c r="AE1592" i="1"/>
  <c r="AS1592" i="1" s="1"/>
  <c r="AC1592" i="1"/>
  <c r="AA1592" i="1"/>
  <c r="BE1591" i="1"/>
  <c r="BD1591" i="1"/>
  <c r="AZ1591" i="1"/>
  <c r="BB1591" i="1" s="1"/>
  <c r="BC1591" i="1" s="1"/>
  <c r="AY1591" i="1"/>
  <c r="AX1591" i="1"/>
  <c r="AR1591" i="1"/>
  <c r="AQ1591" i="1"/>
  <c r="AP1591" i="1"/>
  <c r="AO1591" i="1"/>
  <c r="AN1591" i="1"/>
  <c r="AK1591" i="1"/>
  <c r="AV1591" i="1" s="1"/>
  <c r="AI1591" i="1"/>
  <c r="AU1591" i="1" s="1"/>
  <c r="AG1591" i="1"/>
  <c r="AT1591" i="1" s="1"/>
  <c r="AE1591" i="1"/>
  <c r="AS1591" i="1" s="1"/>
  <c r="AC1591" i="1"/>
  <c r="AA1591" i="1"/>
  <c r="BE1590" i="1"/>
  <c r="BD1590" i="1"/>
  <c r="AZ1590" i="1"/>
  <c r="BB1590" i="1" s="1"/>
  <c r="BC1590" i="1" s="1"/>
  <c r="AY1590" i="1"/>
  <c r="AX1590" i="1"/>
  <c r="AR1590" i="1"/>
  <c r="AQ1590" i="1"/>
  <c r="AP1590" i="1"/>
  <c r="AO1590" i="1"/>
  <c r="AN1590" i="1"/>
  <c r="AK1590" i="1"/>
  <c r="AV1590" i="1" s="1"/>
  <c r="AI1590" i="1"/>
  <c r="AU1590" i="1" s="1"/>
  <c r="AG1590" i="1"/>
  <c r="AT1590" i="1" s="1"/>
  <c r="AE1590" i="1"/>
  <c r="AS1590" i="1" s="1"/>
  <c r="AC1590" i="1"/>
  <c r="AA1590" i="1"/>
  <c r="BE1589" i="1"/>
  <c r="BD1589" i="1"/>
  <c r="AZ1589" i="1"/>
  <c r="BB1589" i="1" s="1"/>
  <c r="BC1589" i="1" s="1"/>
  <c r="AY1589" i="1"/>
  <c r="AX1589" i="1"/>
  <c r="AR1589" i="1"/>
  <c r="AQ1589" i="1"/>
  <c r="AP1589" i="1"/>
  <c r="AO1589" i="1"/>
  <c r="AN1589" i="1"/>
  <c r="AK1589" i="1"/>
  <c r="AV1589" i="1" s="1"/>
  <c r="AI1589" i="1"/>
  <c r="AU1589" i="1" s="1"/>
  <c r="AG1589" i="1"/>
  <c r="AT1589" i="1" s="1"/>
  <c r="AE1589" i="1"/>
  <c r="AS1589" i="1" s="1"/>
  <c r="AC1589" i="1"/>
  <c r="AA1589" i="1"/>
  <c r="BE1588" i="1"/>
  <c r="BD1588" i="1"/>
  <c r="AZ1588" i="1"/>
  <c r="BB1588" i="1" s="1"/>
  <c r="BC1588" i="1" s="1"/>
  <c r="AY1588" i="1"/>
  <c r="AX1588" i="1"/>
  <c r="AR1588" i="1"/>
  <c r="AQ1588" i="1"/>
  <c r="AP1588" i="1"/>
  <c r="AO1588" i="1"/>
  <c r="AN1588" i="1"/>
  <c r="AK1588" i="1"/>
  <c r="AV1588" i="1" s="1"/>
  <c r="AI1588" i="1"/>
  <c r="AU1588" i="1" s="1"/>
  <c r="AG1588" i="1"/>
  <c r="AT1588" i="1" s="1"/>
  <c r="AE1588" i="1"/>
  <c r="AS1588" i="1" s="1"/>
  <c r="AC1588" i="1"/>
  <c r="AA1588" i="1"/>
  <c r="BE1587" i="1"/>
  <c r="BD1587" i="1"/>
  <c r="AZ1587" i="1"/>
  <c r="BB1587" i="1" s="1"/>
  <c r="BC1587" i="1" s="1"/>
  <c r="AY1587" i="1"/>
  <c r="AX1587" i="1"/>
  <c r="AR1587" i="1"/>
  <c r="AQ1587" i="1"/>
  <c r="AP1587" i="1"/>
  <c r="AO1587" i="1"/>
  <c r="AN1587" i="1"/>
  <c r="AK1587" i="1"/>
  <c r="AV1587" i="1" s="1"/>
  <c r="AI1587" i="1"/>
  <c r="AU1587" i="1" s="1"/>
  <c r="AG1587" i="1"/>
  <c r="AT1587" i="1" s="1"/>
  <c r="AE1587" i="1"/>
  <c r="AS1587" i="1" s="1"/>
  <c r="AC1587" i="1"/>
  <c r="AA1587" i="1"/>
  <c r="BE1586" i="1"/>
  <c r="BD1586" i="1"/>
  <c r="AZ1586" i="1"/>
  <c r="BB1586" i="1" s="1"/>
  <c r="BC1586" i="1" s="1"/>
  <c r="AY1586" i="1"/>
  <c r="AX1586" i="1"/>
  <c r="AR1586" i="1"/>
  <c r="AQ1586" i="1"/>
  <c r="AP1586" i="1"/>
  <c r="AO1586" i="1"/>
  <c r="AN1586" i="1"/>
  <c r="AK1586" i="1"/>
  <c r="AV1586" i="1" s="1"/>
  <c r="AI1586" i="1"/>
  <c r="AU1586" i="1" s="1"/>
  <c r="AG1586" i="1"/>
  <c r="AT1586" i="1" s="1"/>
  <c r="AE1586" i="1"/>
  <c r="AS1586" i="1" s="1"/>
  <c r="AC1586" i="1"/>
  <c r="AA1586" i="1"/>
  <c r="BE1585" i="1"/>
  <c r="BD1585" i="1"/>
  <c r="AZ1585" i="1"/>
  <c r="BB1585" i="1" s="1"/>
  <c r="BC1585" i="1" s="1"/>
  <c r="AY1585" i="1"/>
  <c r="AX1585" i="1"/>
  <c r="AR1585" i="1"/>
  <c r="AQ1585" i="1"/>
  <c r="AP1585" i="1"/>
  <c r="AO1585" i="1"/>
  <c r="AN1585" i="1"/>
  <c r="AK1585" i="1"/>
  <c r="AV1585" i="1" s="1"/>
  <c r="AI1585" i="1"/>
  <c r="AU1585" i="1" s="1"/>
  <c r="AG1585" i="1"/>
  <c r="AT1585" i="1" s="1"/>
  <c r="AE1585" i="1"/>
  <c r="AS1585" i="1" s="1"/>
  <c r="AC1585" i="1"/>
  <c r="AA1585" i="1"/>
  <c r="BE1584" i="1"/>
  <c r="BD1584" i="1"/>
  <c r="AZ1584" i="1"/>
  <c r="BB1584" i="1" s="1"/>
  <c r="BC1584" i="1" s="1"/>
  <c r="AY1584" i="1"/>
  <c r="AX1584" i="1"/>
  <c r="AR1584" i="1"/>
  <c r="AQ1584" i="1"/>
  <c r="AP1584" i="1"/>
  <c r="AO1584" i="1"/>
  <c r="AN1584" i="1"/>
  <c r="AK1584" i="1"/>
  <c r="AV1584" i="1" s="1"/>
  <c r="AI1584" i="1"/>
  <c r="AU1584" i="1" s="1"/>
  <c r="AG1584" i="1"/>
  <c r="AT1584" i="1" s="1"/>
  <c r="AE1584" i="1"/>
  <c r="AS1584" i="1" s="1"/>
  <c r="AC1584" i="1"/>
  <c r="AA1584" i="1"/>
  <c r="BE1583" i="1"/>
  <c r="BD1583" i="1"/>
  <c r="AZ1583" i="1"/>
  <c r="BB1583" i="1" s="1"/>
  <c r="BC1583" i="1" s="1"/>
  <c r="AY1583" i="1"/>
  <c r="AX1583" i="1"/>
  <c r="AR1583" i="1"/>
  <c r="AQ1583" i="1"/>
  <c r="AP1583" i="1"/>
  <c r="AO1583" i="1"/>
  <c r="AN1583" i="1"/>
  <c r="AK1583" i="1"/>
  <c r="AV1583" i="1" s="1"/>
  <c r="AI1583" i="1"/>
  <c r="AU1583" i="1" s="1"/>
  <c r="AG1583" i="1"/>
  <c r="AT1583" i="1" s="1"/>
  <c r="AE1583" i="1"/>
  <c r="AS1583" i="1" s="1"/>
  <c r="AC1583" i="1"/>
  <c r="AA1583" i="1"/>
  <c r="BE1582" i="1"/>
  <c r="BD1582" i="1"/>
  <c r="AZ1582" i="1"/>
  <c r="BB1582" i="1" s="1"/>
  <c r="BC1582" i="1" s="1"/>
  <c r="AY1582" i="1"/>
  <c r="AX1582" i="1"/>
  <c r="AR1582" i="1"/>
  <c r="AQ1582" i="1"/>
  <c r="AP1582" i="1"/>
  <c r="AO1582" i="1"/>
  <c r="AN1582" i="1"/>
  <c r="AK1582" i="1"/>
  <c r="AV1582" i="1" s="1"/>
  <c r="AI1582" i="1"/>
  <c r="AU1582" i="1" s="1"/>
  <c r="AG1582" i="1"/>
  <c r="AT1582" i="1" s="1"/>
  <c r="AE1582" i="1"/>
  <c r="AS1582" i="1" s="1"/>
  <c r="AC1582" i="1"/>
  <c r="AA1582" i="1"/>
  <c r="BE1581" i="1"/>
  <c r="BD1581" i="1"/>
  <c r="AZ1581" i="1"/>
  <c r="BB1581" i="1" s="1"/>
  <c r="BC1581" i="1" s="1"/>
  <c r="AY1581" i="1"/>
  <c r="AX1581" i="1"/>
  <c r="AR1581" i="1"/>
  <c r="AQ1581" i="1"/>
  <c r="AP1581" i="1"/>
  <c r="AO1581" i="1"/>
  <c r="AN1581" i="1"/>
  <c r="AK1581" i="1"/>
  <c r="AV1581" i="1" s="1"/>
  <c r="AI1581" i="1"/>
  <c r="AU1581" i="1" s="1"/>
  <c r="AG1581" i="1"/>
  <c r="AT1581" i="1" s="1"/>
  <c r="AE1581" i="1"/>
  <c r="AS1581" i="1" s="1"/>
  <c r="AC1581" i="1"/>
  <c r="AA1581" i="1"/>
  <c r="BE1580" i="1"/>
  <c r="BD1580" i="1"/>
  <c r="AZ1580" i="1"/>
  <c r="BB1580" i="1" s="1"/>
  <c r="BC1580" i="1" s="1"/>
  <c r="AY1580" i="1"/>
  <c r="AX1580" i="1"/>
  <c r="AR1580" i="1"/>
  <c r="AQ1580" i="1"/>
  <c r="AP1580" i="1"/>
  <c r="AO1580" i="1"/>
  <c r="AN1580" i="1"/>
  <c r="AK1580" i="1"/>
  <c r="AV1580" i="1" s="1"/>
  <c r="AI1580" i="1"/>
  <c r="AU1580" i="1" s="1"/>
  <c r="AG1580" i="1"/>
  <c r="AT1580" i="1" s="1"/>
  <c r="AE1580" i="1"/>
  <c r="AS1580" i="1" s="1"/>
  <c r="AC1580" i="1"/>
  <c r="AA1580" i="1"/>
  <c r="BE1579" i="1"/>
  <c r="BD1579" i="1"/>
  <c r="AZ1579" i="1"/>
  <c r="BB1579" i="1" s="1"/>
  <c r="BC1579" i="1" s="1"/>
  <c r="AY1579" i="1"/>
  <c r="AX1579" i="1"/>
  <c r="AR1579" i="1"/>
  <c r="AQ1579" i="1"/>
  <c r="AP1579" i="1"/>
  <c r="AO1579" i="1"/>
  <c r="AN1579" i="1"/>
  <c r="AK1579" i="1"/>
  <c r="AV1579" i="1" s="1"/>
  <c r="AI1579" i="1"/>
  <c r="AU1579" i="1" s="1"/>
  <c r="AG1579" i="1"/>
  <c r="AT1579" i="1" s="1"/>
  <c r="AE1579" i="1"/>
  <c r="AS1579" i="1" s="1"/>
  <c r="AC1579" i="1"/>
  <c r="AA1579" i="1"/>
  <c r="BE1578" i="1"/>
  <c r="BD1578" i="1"/>
  <c r="AZ1578" i="1"/>
  <c r="BB1578" i="1" s="1"/>
  <c r="BC1578" i="1" s="1"/>
  <c r="AY1578" i="1"/>
  <c r="AX1578" i="1"/>
  <c r="AR1578" i="1"/>
  <c r="AQ1578" i="1"/>
  <c r="AP1578" i="1"/>
  <c r="AO1578" i="1"/>
  <c r="AN1578" i="1"/>
  <c r="AK1578" i="1"/>
  <c r="AV1578" i="1" s="1"/>
  <c r="AI1578" i="1"/>
  <c r="AU1578" i="1" s="1"/>
  <c r="AG1578" i="1"/>
  <c r="AT1578" i="1" s="1"/>
  <c r="AE1578" i="1"/>
  <c r="AS1578" i="1" s="1"/>
  <c r="AC1578" i="1"/>
  <c r="AA1578" i="1"/>
  <c r="BE1577" i="1"/>
  <c r="BD1577" i="1"/>
  <c r="AZ1577" i="1"/>
  <c r="BB1577" i="1" s="1"/>
  <c r="BC1577" i="1" s="1"/>
  <c r="AY1577" i="1"/>
  <c r="AX1577" i="1"/>
  <c r="AR1577" i="1"/>
  <c r="AQ1577" i="1"/>
  <c r="AP1577" i="1"/>
  <c r="AO1577" i="1"/>
  <c r="AN1577" i="1"/>
  <c r="AK1577" i="1"/>
  <c r="AV1577" i="1" s="1"/>
  <c r="AI1577" i="1"/>
  <c r="AU1577" i="1" s="1"/>
  <c r="AG1577" i="1"/>
  <c r="AT1577" i="1" s="1"/>
  <c r="AE1577" i="1"/>
  <c r="AS1577" i="1" s="1"/>
  <c r="AC1577" i="1"/>
  <c r="AA1577" i="1"/>
  <c r="BE1576" i="1"/>
  <c r="BD1576" i="1"/>
  <c r="AZ1576" i="1"/>
  <c r="BB1576" i="1" s="1"/>
  <c r="BC1576" i="1" s="1"/>
  <c r="AY1576" i="1"/>
  <c r="AX1576" i="1"/>
  <c r="AR1576" i="1"/>
  <c r="AQ1576" i="1"/>
  <c r="AP1576" i="1"/>
  <c r="AO1576" i="1"/>
  <c r="AN1576" i="1"/>
  <c r="AK1576" i="1"/>
  <c r="AV1576" i="1" s="1"/>
  <c r="AI1576" i="1"/>
  <c r="AU1576" i="1" s="1"/>
  <c r="AG1576" i="1"/>
  <c r="AT1576" i="1" s="1"/>
  <c r="AE1576" i="1"/>
  <c r="AS1576" i="1" s="1"/>
  <c r="AC1576" i="1"/>
  <c r="AA1576" i="1"/>
  <c r="BE1575" i="1"/>
  <c r="BD1575" i="1"/>
  <c r="AZ1575" i="1"/>
  <c r="BB1575" i="1" s="1"/>
  <c r="BC1575" i="1" s="1"/>
  <c r="AY1575" i="1"/>
  <c r="AX1575" i="1"/>
  <c r="AR1575" i="1"/>
  <c r="AQ1575" i="1"/>
  <c r="AP1575" i="1"/>
  <c r="AO1575" i="1"/>
  <c r="AN1575" i="1"/>
  <c r="AK1575" i="1"/>
  <c r="AV1575" i="1" s="1"/>
  <c r="AI1575" i="1"/>
  <c r="AU1575" i="1" s="1"/>
  <c r="AG1575" i="1"/>
  <c r="AT1575" i="1" s="1"/>
  <c r="AE1575" i="1"/>
  <c r="AS1575" i="1" s="1"/>
  <c r="AC1575" i="1"/>
  <c r="AA1575" i="1"/>
  <c r="BE1574" i="1"/>
  <c r="BD1574" i="1"/>
  <c r="AZ1574" i="1"/>
  <c r="BB1574" i="1" s="1"/>
  <c r="BC1574" i="1" s="1"/>
  <c r="AY1574" i="1"/>
  <c r="AX1574" i="1"/>
  <c r="AR1574" i="1"/>
  <c r="AQ1574" i="1"/>
  <c r="AP1574" i="1"/>
  <c r="AO1574" i="1"/>
  <c r="AN1574" i="1"/>
  <c r="AK1574" i="1"/>
  <c r="AV1574" i="1" s="1"/>
  <c r="AI1574" i="1"/>
  <c r="AU1574" i="1" s="1"/>
  <c r="AG1574" i="1"/>
  <c r="AT1574" i="1" s="1"/>
  <c r="AE1574" i="1"/>
  <c r="AS1574" i="1" s="1"/>
  <c r="AC1574" i="1"/>
  <c r="AA1574" i="1"/>
  <c r="BE1573" i="1"/>
  <c r="BD1573" i="1"/>
  <c r="AZ1573" i="1"/>
  <c r="BB1573" i="1" s="1"/>
  <c r="BC1573" i="1" s="1"/>
  <c r="AY1573" i="1"/>
  <c r="AX1573" i="1"/>
  <c r="AR1573" i="1"/>
  <c r="AQ1573" i="1"/>
  <c r="AP1573" i="1"/>
  <c r="AO1573" i="1"/>
  <c r="AN1573" i="1"/>
  <c r="AK1573" i="1"/>
  <c r="AV1573" i="1" s="1"/>
  <c r="AI1573" i="1"/>
  <c r="AU1573" i="1" s="1"/>
  <c r="AG1573" i="1"/>
  <c r="AT1573" i="1" s="1"/>
  <c r="AE1573" i="1"/>
  <c r="AS1573" i="1" s="1"/>
  <c r="AC1573" i="1"/>
  <c r="AA1573" i="1"/>
  <c r="BE1572" i="1"/>
  <c r="BD1572" i="1"/>
  <c r="AZ1572" i="1"/>
  <c r="BB1572" i="1" s="1"/>
  <c r="BC1572" i="1" s="1"/>
  <c r="AY1572" i="1"/>
  <c r="AX1572" i="1"/>
  <c r="AR1572" i="1"/>
  <c r="AQ1572" i="1"/>
  <c r="AP1572" i="1"/>
  <c r="AO1572" i="1"/>
  <c r="AN1572" i="1"/>
  <c r="AK1572" i="1"/>
  <c r="AV1572" i="1" s="1"/>
  <c r="AI1572" i="1"/>
  <c r="AU1572" i="1" s="1"/>
  <c r="AG1572" i="1"/>
  <c r="AT1572" i="1" s="1"/>
  <c r="AE1572" i="1"/>
  <c r="AS1572" i="1" s="1"/>
  <c r="AC1572" i="1"/>
  <c r="AA1572" i="1"/>
  <c r="BE1571" i="1"/>
  <c r="BD1571" i="1"/>
  <c r="AZ1571" i="1"/>
  <c r="BB1571" i="1" s="1"/>
  <c r="BC1571" i="1" s="1"/>
  <c r="AY1571" i="1"/>
  <c r="AX1571" i="1"/>
  <c r="AR1571" i="1"/>
  <c r="AQ1571" i="1"/>
  <c r="AP1571" i="1"/>
  <c r="AO1571" i="1"/>
  <c r="AN1571" i="1"/>
  <c r="AK1571" i="1"/>
  <c r="AV1571" i="1" s="1"/>
  <c r="AI1571" i="1"/>
  <c r="AU1571" i="1" s="1"/>
  <c r="AG1571" i="1"/>
  <c r="AT1571" i="1" s="1"/>
  <c r="AE1571" i="1"/>
  <c r="AS1571" i="1" s="1"/>
  <c r="AC1571" i="1"/>
  <c r="AA1571" i="1"/>
  <c r="BE1570" i="1"/>
  <c r="BD1570" i="1"/>
  <c r="AZ1570" i="1"/>
  <c r="BB1570" i="1" s="1"/>
  <c r="BC1570" i="1" s="1"/>
  <c r="AY1570" i="1"/>
  <c r="AX1570" i="1"/>
  <c r="AR1570" i="1"/>
  <c r="AQ1570" i="1"/>
  <c r="AP1570" i="1"/>
  <c r="AO1570" i="1"/>
  <c r="AN1570" i="1"/>
  <c r="AK1570" i="1"/>
  <c r="AV1570" i="1" s="1"/>
  <c r="AI1570" i="1"/>
  <c r="AU1570" i="1" s="1"/>
  <c r="AG1570" i="1"/>
  <c r="AT1570" i="1" s="1"/>
  <c r="AE1570" i="1"/>
  <c r="AS1570" i="1" s="1"/>
  <c r="AC1570" i="1"/>
  <c r="AA1570" i="1"/>
  <c r="BE1569" i="1"/>
  <c r="BD1569" i="1"/>
  <c r="AZ1569" i="1"/>
  <c r="BB1569" i="1" s="1"/>
  <c r="BC1569" i="1" s="1"/>
  <c r="AY1569" i="1"/>
  <c r="AX1569" i="1"/>
  <c r="AR1569" i="1"/>
  <c r="AQ1569" i="1"/>
  <c r="AP1569" i="1"/>
  <c r="AO1569" i="1"/>
  <c r="AN1569" i="1"/>
  <c r="AK1569" i="1"/>
  <c r="AV1569" i="1" s="1"/>
  <c r="AI1569" i="1"/>
  <c r="AU1569" i="1" s="1"/>
  <c r="AG1569" i="1"/>
  <c r="AT1569" i="1" s="1"/>
  <c r="AE1569" i="1"/>
  <c r="AS1569" i="1" s="1"/>
  <c r="AC1569" i="1"/>
  <c r="AA1569" i="1"/>
  <c r="BE1568" i="1"/>
  <c r="BD1568" i="1"/>
  <c r="AZ1568" i="1"/>
  <c r="BB1568" i="1" s="1"/>
  <c r="BC1568" i="1" s="1"/>
  <c r="AY1568" i="1"/>
  <c r="AX1568" i="1"/>
  <c r="AR1568" i="1"/>
  <c r="AQ1568" i="1"/>
  <c r="AP1568" i="1"/>
  <c r="AO1568" i="1"/>
  <c r="AN1568" i="1"/>
  <c r="AK1568" i="1"/>
  <c r="AV1568" i="1" s="1"/>
  <c r="AI1568" i="1"/>
  <c r="AU1568" i="1" s="1"/>
  <c r="AG1568" i="1"/>
  <c r="AT1568" i="1" s="1"/>
  <c r="AE1568" i="1"/>
  <c r="AS1568" i="1" s="1"/>
  <c r="AC1568" i="1"/>
  <c r="AA1568" i="1"/>
  <c r="BE1567" i="1"/>
  <c r="BD1567" i="1"/>
  <c r="AZ1567" i="1"/>
  <c r="BB1567" i="1" s="1"/>
  <c r="BC1567" i="1" s="1"/>
  <c r="AY1567" i="1"/>
  <c r="AX1567" i="1"/>
  <c r="AR1567" i="1"/>
  <c r="AQ1567" i="1"/>
  <c r="AP1567" i="1"/>
  <c r="AO1567" i="1"/>
  <c r="AN1567" i="1"/>
  <c r="AK1567" i="1"/>
  <c r="AV1567" i="1" s="1"/>
  <c r="AI1567" i="1"/>
  <c r="AU1567" i="1" s="1"/>
  <c r="AG1567" i="1"/>
  <c r="AT1567" i="1" s="1"/>
  <c r="AE1567" i="1"/>
  <c r="AS1567" i="1" s="1"/>
  <c r="AC1567" i="1"/>
  <c r="AA1567" i="1"/>
  <c r="BE1566" i="1"/>
  <c r="BD1566" i="1"/>
  <c r="AZ1566" i="1"/>
  <c r="BB1566" i="1" s="1"/>
  <c r="BC1566" i="1" s="1"/>
  <c r="AY1566" i="1"/>
  <c r="AX1566" i="1"/>
  <c r="AR1566" i="1"/>
  <c r="AQ1566" i="1"/>
  <c r="AP1566" i="1"/>
  <c r="AO1566" i="1"/>
  <c r="AN1566" i="1"/>
  <c r="AK1566" i="1"/>
  <c r="AV1566" i="1" s="1"/>
  <c r="AI1566" i="1"/>
  <c r="AU1566" i="1" s="1"/>
  <c r="AG1566" i="1"/>
  <c r="AT1566" i="1" s="1"/>
  <c r="AE1566" i="1"/>
  <c r="AS1566" i="1" s="1"/>
  <c r="AC1566" i="1"/>
  <c r="AA1566" i="1"/>
  <c r="BE1565" i="1"/>
  <c r="BD1565" i="1"/>
  <c r="AZ1565" i="1"/>
  <c r="BB1565" i="1" s="1"/>
  <c r="BC1565" i="1" s="1"/>
  <c r="AY1565" i="1"/>
  <c r="AX1565" i="1"/>
  <c r="AR1565" i="1"/>
  <c r="AQ1565" i="1"/>
  <c r="AP1565" i="1"/>
  <c r="AO1565" i="1"/>
  <c r="AN1565" i="1"/>
  <c r="AK1565" i="1"/>
  <c r="AV1565" i="1" s="1"/>
  <c r="AI1565" i="1"/>
  <c r="AU1565" i="1" s="1"/>
  <c r="AG1565" i="1"/>
  <c r="AT1565" i="1" s="1"/>
  <c r="AE1565" i="1"/>
  <c r="AS1565" i="1" s="1"/>
  <c r="AC1565" i="1"/>
  <c r="AA1565" i="1"/>
  <c r="BE1564" i="1"/>
  <c r="BD1564" i="1"/>
  <c r="AZ1564" i="1"/>
  <c r="BB1564" i="1" s="1"/>
  <c r="BC1564" i="1" s="1"/>
  <c r="AY1564" i="1"/>
  <c r="AX1564" i="1"/>
  <c r="AR1564" i="1"/>
  <c r="AQ1564" i="1"/>
  <c r="AP1564" i="1"/>
  <c r="AO1564" i="1"/>
  <c r="AN1564" i="1"/>
  <c r="AK1564" i="1"/>
  <c r="AV1564" i="1" s="1"/>
  <c r="AI1564" i="1"/>
  <c r="AU1564" i="1" s="1"/>
  <c r="AG1564" i="1"/>
  <c r="AT1564" i="1" s="1"/>
  <c r="AE1564" i="1"/>
  <c r="AS1564" i="1" s="1"/>
  <c r="AC1564" i="1"/>
  <c r="AA1564" i="1"/>
  <c r="BE1563" i="1"/>
  <c r="BD1563" i="1"/>
  <c r="AZ1563" i="1"/>
  <c r="BB1563" i="1" s="1"/>
  <c r="BC1563" i="1" s="1"/>
  <c r="AY1563" i="1"/>
  <c r="AX1563" i="1"/>
  <c r="AR1563" i="1"/>
  <c r="AQ1563" i="1"/>
  <c r="AP1563" i="1"/>
  <c r="AO1563" i="1"/>
  <c r="AN1563" i="1"/>
  <c r="AK1563" i="1"/>
  <c r="AV1563" i="1" s="1"/>
  <c r="AI1563" i="1"/>
  <c r="AU1563" i="1" s="1"/>
  <c r="AG1563" i="1"/>
  <c r="AT1563" i="1" s="1"/>
  <c r="AE1563" i="1"/>
  <c r="AS1563" i="1" s="1"/>
  <c r="AC1563" i="1"/>
  <c r="AA1563" i="1"/>
  <c r="BE1562" i="1"/>
  <c r="BD1562" i="1"/>
  <c r="AY1562" i="1"/>
  <c r="AX1562" i="1"/>
  <c r="AN1562" i="1"/>
  <c r="AK1562" i="1"/>
  <c r="AV1562" i="1" s="1"/>
  <c r="AI1562" i="1"/>
  <c r="AU1562" i="1" s="1"/>
  <c r="AG1562" i="1"/>
  <c r="AT1562" i="1" s="1"/>
  <c r="AE1562" i="1"/>
  <c r="AS1562" i="1" s="1"/>
  <c r="AC1562" i="1"/>
  <c r="AR1562" i="1" s="1"/>
  <c r="AA1562" i="1"/>
  <c r="BE1561" i="1"/>
  <c r="BD1561" i="1"/>
  <c r="AY1561" i="1"/>
  <c r="AX1561" i="1"/>
  <c r="AN1561" i="1"/>
  <c r="AK1561" i="1"/>
  <c r="AV1561" i="1" s="1"/>
  <c r="AI1561" i="1"/>
  <c r="AU1561" i="1" s="1"/>
  <c r="AG1561" i="1"/>
  <c r="AT1561" i="1" s="1"/>
  <c r="AE1561" i="1"/>
  <c r="AS1561" i="1" s="1"/>
  <c r="AC1561" i="1"/>
  <c r="AR1561" i="1" s="1"/>
  <c r="AA1561" i="1"/>
  <c r="AP1560" i="1"/>
  <c r="AK1560" i="1"/>
  <c r="AV1560" i="1" s="1"/>
  <c r="AI1560" i="1"/>
  <c r="AU1560" i="1" s="1"/>
  <c r="AG1560" i="1"/>
  <c r="AT1560" i="1" s="1"/>
  <c r="AE1560" i="1"/>
  <c r="AS1560" i="1" s="1"/>
  <c r="AC1560" i="1"/>
  <c r="AR1560" i="1" s="1"/>
  <c r="BE1559" i="1"/>
  <c r="BD1559" i="1"/>
  <c r="AZ1559" i="1"/>
  <c r="BB1559" i="1" s="1"/>
  <c r="BC1559" i="1" s="1"/>
  <c r="AY1559" i="1"/>
  <c r="AX1559" i="1"/>
  <c r="AR1559" i="1"/>
  <c r="AQ1559" i="1"/>
  <c r="AP1559" i="1"/>
  <c r="AO1559" i="1"/>
  <c r="AN1559" i="1"/>
  <c r="AK1559" i="1"/>
  <c r="AV1559" i="1" s="1"/>
  <c r="AI1559" i="1"/>
  <c r="AU1559" i="1" s="1"/>
  <c r="AG1559" i="1"/>
  <c r="AT1559" i="1" s="1"/>
  <c r="AE1559" i="1"/>
  <c r="AS1559" i="1" s="1"/>
  <c r="AC1559" i="1"/>
  <c r="AA1559" i="1"/>
  <c r="BE1558" i="1"/>
  <c r="BD1558" i="1"/>
  <c r="AZ1558" i="1"/>
  <c r="BB1558" i="1" s="1"/>
  <c r="BC1558" i="1" s="1"/>
  <c r="AY1558" i="1"/>
  <c r="AX1558" i="1"/>
  <c r="AR1558" i="1"/>
  <c r="AQ1558" i="1"/>
  <c r="AP1558" i="1"/>
  <c r="AO1558" i="1"/>
  <c r="AN1558" i="1"/>
  <c r="AK1558" i="1"/>
  <c r="AV1558" i="1" s="1"/>
  <c r="AI1558" i="1"/>
  <c r="AU1558" i="1" s="1"/>
  <c r="AG1558" i="1"/>
  <c r="AT1558" i="1" s="1"/>
  <c r="AE1558" i="1"/>
  <c r="AS1558" i="1" s="1"/>
  <c r="AC1558" i="1"/>
  <c r="AA1558" i="1"/>
  <c r="BE1557" i="1"/>
  <c r="BD1557" i="1"/>
  <c r="AZ1557" i="1"/>
  <c r="BB1557" i="1" s="1"/>
  <c r="BC1557" i="1" s="1"/>
  <c r="AY1557" i="1"/>
  <c r="AX1557" i="1"/>
  <c r="AR1557" i="1"/>
  <c r="AQ1557" i="1"/>
  <c r="AP1557" i="1"/>
  <c r="AO1557" i="1"/>
  <c r="AN1557" i="1"/>
  <c r="AK1557" i="1"/>
  <c r="AV1557" i="1" s="1"/>
  <c r="AI1557" i="1"/>
  <c r="AU1557" i="1" s="1"/>
  <c r="AG1557" i="1"/>
  <c r="AT1557" i="1" s="1"/>
  <c r="AE1557" i="1"/>
  <c r="AS1557" i="1" s="1"/>
  <c r="AC1557" i="1"/>
  <c r="AA1557" i="1"/>
  <c r="BE1556" i="1"/>
  <c r="BD1556" i="1"/>
  <c r="AZ1556" i="1"/>
  <c r="BB1556" i="1" s="1"/>
  <c r="BC1556" i="1" s="1"/>
  <c r="AY1556" i="1"/>
  <c r="AX1556" i="1"/>
  <c r="AR1556" i="1"/>
  <c r="AQ1556" i="1"/>
  <c r="AP1556" i="1"/>
  <c r="AO1556" i="1"/>
  <c r="AN1556" i="1"/>
  <c r="AK1556" i="1"/>
  <c r="AV1556" i="1" s="1"/>
  <c r="AI1556" i="1"/>
  <c r="AU1556" i="1" s="1"/>
  <c r="AG1556" i="1"/>
  <c r="AT1556" i="1" s="1"/>
  <c r="AE1556" i="1"/>
  <c r="AS1556" i="1" s="1"/>
  <c r="AC1556" i="1"/>
  <c r="AA1556" i="1"/>
  <c r="BE1555" i="1"/>
  <c r="BD1555" i="1"/>
  <c r="AZ1555" i="1"/>
  <c r="BB1555" i="1" s="1"/>
  <c r="BC1555" i="1" s="1"/>
  <c r="AY1555" i="1"/>
  <c r="AX1555" i="1"/>
  <c r="AR1555" i="1"/>
  <c r="AQ1555" i="1"/>
  <c r="AP1555" i="1"/>
  <c r="AO1555" i="1"/>
  <c r="AN1555" i="1"/>
  <c r="AK1555" i="1"/>
  <c r="AV1555" i="1" s="1"/>
  <c r="AI1555" i="1"/>
  <c r="AU1555" i="1" s="1"/>
  <c r="AG1555" i="1"/>
  <c r="AT1555" i="1" s="1"/>
  <c r="AE1555" i="1"/>
  <c r="AS1555" i="1" s="1"/>
  <c r="AC1555" i="1"/>
  <c r="AA1555" i="1"/>
  <c r="BE1554" i="1"/>
  <c r="BD1554" i="1"/>
  <c r="AZ1554" i="1"/>
  <c r="BB1554" i="1" s="1"/>
  <c r="BC1554" i="1" s="1"/>
  <c r="AY1554" i="1"/>
  <c r="AX1554" i="1"/>
  <c r="AR1554" i="1"/>
  <c r="AQ1554" i="1"/>
  <c r="AP1554" i="1"/>
  <c r="AO1554" i="1"/>
  <c r="AN1554" i="1"/>
  <c r="AK1554" i="1"/>
  <c r="AV1554" i="1" s="1"/>
  <c r="AI1554" i="1"/>
  <c r="AU1554" i="1" s="1"/>
  <c r="AG1554" i="1"/>
  <c r="AT1554" i="1" s="1"/>
  <c r="AE1554" i="1"/>
  <c r="AS1554" i="1" s="1"/>
  <c r="AC1554" i="1"/>
  <c r="AA1554" i="1"/>
  <c r="BE1553" i="1"/>
  <c r="BD1553" i="1"/>
  <c r="AZ1553" i="1"/>
  <c r="BB1553" i="1" s="1"/>
  <c r="BC1553" i="1" s="1"/>
  <c r="AY1553" i="1"/>
  <c r="AX1553" i="1"/>
  <c r="AR1553" i="1"/>
  <c r="AQ1553" i="1"/>
  <c r="AP1553" i="1"/>
  <c r="AO1553" i="1"/>
  <c r="AN1553" i="1"/>
  <c r="AK1553" i="1"/>
  <c r="AV1553" i="1" s="1"/>
  <c r="AI1553" i="1"/>
  <c r="AU1553" i="1" s="1"/>
  <c r="AG1553" i="1"/>
  <c r="AT1553" i="1" s="1"/>
  <c r="AE1553" i="1"/>
  <c r="AS1553" i="1" s="1"/>
  <c r="AC1553" i="1"/>
  <c r="AA1553" i="1"/>
  <c r="BE1552" i="1"/>
  <c r="BD1552" i="1"/>
  <c r="AZ1552" i="1"/>
  <c r="BB1552" i="1" s="1"/>
  <c r="BC1552" i="1" s="1"/>
  <c r="AY1552" i="1"/>
  <c r="AX1552" i="1"/>
  <c r="AR1552" i="1"/>
  <c r="AQ1552" i="1"/>
  <c r="AP1552" i="1"/>
  <c r="AO1552" i="1"/>
  <c r="AN1552" i="1"/>
  <c r="AK1552" i="1"/>
  <c r="AV1552" i="1" s="1"/>
  <c r="AI1552" i="1"/>
  <c r="AU1552" i="1" s="1"/>
  <c r="AG1552" i="1"/>
  <c r="AT1552" i="1" s="1"/>
  <c r="AE1552" i="1"/>
  <c r="AS1552" i="1" s="1"/>
  <c r="AC1552" i="1"/>
  <c r="AA1552" i="1"/>
  <c r="BE1551" i="1"/>
  <c r="BD1551" i="1"/>
  <c r="AZ1551" i="1"/>
  <c r="BB1551" i="1" s="1"/>
  <c r="BC1551" i="1" s="1"/>
  <c r="AY1551" i="1"/>
  <c r="AX1551" i="1"/>
  <c r="AR1551" i="1"/>
  <c r="AQ1551" i="1"/>
  <c r="AP1551" i="1"/>
  <c r="AO1551" i="1"/>
  <c r="AN1551" i="1"/>
  <c r="AK1551" i="1"/>
  <c r="AV1551" i="1" s="1"/>
  <c r="AI1551" i="1"/>
  <c r="AU1551" i="1" s="1"/>
  <c r="AG1551" i="1"/>
  <c r="AT1551" i="1" s="1"/>
  <c r="AE1551" i="1"/>
  <c r="AS1551" i="1" s="1"/>
  <c r="AC1551" i="1"/>
  <c r="AA1551" i="1"/>
  <c r="BE1550" i="1"/>
  <c r="BD1550" i="1"/>
  <c r="AZ1550" i="1"/>
  <c r="BB1550" i="1" s="1"/>
  <c r="BC1550" i="1" s="1"/>
  <c r="AY1550" i="1"/>
  <c r="AX1550" i="1"/>
  <c r="AR1550" i="1"/>
  <c r="AQ1550" i="1"/>
  <c r="AP1550" i="1"/>
  <c r="AO1550" i="1"/>
  <c r="AN1550" i="1"/>
  <c r="AK1550" i="1"/>
  <c r="AV1550" i="1" s="1"/>
  <c r="AI1550" i="1"/>
  <c r="AU1550" i="1" s="1"/>
  <c r="AG1550" i="1"/>
  <c r="AT1550" i="1" s="1"/>
  <c r="AE1550" i="1"/>
  <c r="AS1550" i="1" s="1"/>
  <c r="AC1550" i="1"/>
  <c r="AA1550" i="1"/>
  <c r="BE1549" i="1"/>
  <c r="BD1549" i="1"/>
  <c r="AZ1549" i="1"/>
  <c r="BB1549" i="1" s="1"/>
  <c r="BC1549" i="1" s="1"/>
  <c r="AY1549" i="1"/>
  <c r="AX1549" i="1"/>
  <c r="AR1549" i="1"/>
  <c r="AQ1549" i="1"/>
  <c r="AP1549" i="1"/>
  <c r="AO1549" i="1"/>
  <c r="AN1549" i="1"/>
  <c r="AK1549" i="1"/>
  <c r="AV1549" i="1" s="1"/>
  <c r="AI1549" i="1"/>
  <c r="AU1549" i="1" s="1"/>
  <c r="AG1549" i="1"/>
  <c r="AT1549" i="1" s="1"/>
  <c r="AE1549" i="1"/>
  <c r="AS1549" i="1" s="1"/>
  <c r="AC1549" i="1"/>
  <c r="AA1549" i="1"/>
  <c r="BE1548" i="1"/>
  <c r="BD1548" i="1"/>
  <c r="AZ1548" i="1"/>
  <c r="BB1548" i="1" s="1"/>
  <c r="BC1548" i="1" s="1"/>
  <c r="AY1548" i="1"/>
  <c r="AX1548" i="1"/>
  <c r="AR1548" i="1"/>
  <c r="AQ1548" i="1"/>
  <c r="AP1548" i="1"/>
  <c r="AO1548" i="1"/>
  <c r="AN1548" i="1"/>
  <c r="AK1548" i="1"/>
  <c r="AV1548" i="1" s="1"/>
  <c r="AI1548" i="1"/>
  <c r="AU1548" i="1" s="1"/>
  <c r="AG1548" i="1"/>
  <c r="AT1548" i="1" s="1"/>
  <c r="AE1548" i="1"/>
  <c r="AS1548" i="1" s="1"/>
  <c r="AC1548" i="1"/>
  <c r="AA1548" i="1"/>
  <c r="BE1547" i="1"/>
  <c r="BD1547" i="1"/>
  <c r="AZ1547" i="1"/>
  <c r="BB1547" i="1" s="1"/>
  <c r="BC1547" i="1" s="1"/>
  <c r="AY1547" i="1"/>
  <c r="AX1547" i="1"/>
  <c r="AR1547" i="1"/>
  <c r="AQ1547" i="1"/>
  <c r="AP1547" i="1"/>
  <c r="AO1547" i="1"/>
  <c r="AN1547" i="1"/>
  <c r="AK1547" i="1"/>
  <c r="AV1547" i="1" s="1"/>
  <c r="AI1547" i="1"/>
  <c r="AU1547" i="1" s="1"/>
  <c r="AG1547" i="1"/>
  <c r="AT1547" i="1" s="1"/>
  <c r="AE1547" i="1"/>
  <c r="AS1547" i="1" s="1"/>
  <c r="AC1547" i="1"/>
  <c r="AA1547" i="1"/>
  <c r="BE1546" i="1"/>
  <c r="BD1546" i="1"/>
  <c r="AZ1546" i="1"/>
  <c r="BB1546" i="1" s="1"/>
  <c r="BC1546" i="1" s="1"/>
  <c r="AY1546" i="1"/>
  <c r="AX1546" i="1"/>
  <c r="AR1546" i="1"/>
  <c r="AQ1546" i="1"/>
  <c r="AP1546" i="1"/>
  <c r="AO1546" i="1"/>
  <c r="AN1546" i="1"/>
  <c r="AK1546" i="1"/>
  <c r="AV1546" i="1" s="1"/>
  <c r="AI1546" i="1"/>
  <c r="AU1546" i="1" s="1"/>
  <c r="AG1546" i="1"/>
  <c r="AT1546" i="1" s="1"/>
  <c r="AE1546" i="1"/>
  <c r="AS1546" i="1" s="1"/>
  <c r="AC1546" i="1"/>
  <c r="AA1546" i="1"/>
  <c r="BE1545" i="1"/>
  <c r="BD1545" i="1"/>
  <c r="AZ1545" i="1"/>
  <c r="BB1545" i="1" s="1"/>
  <c r="BC1545" i="1" s="1"/>
  <c r="AY1545" i="1"/>
  <c r="AX1545" i="1"/>
  <c r="AR1545" i="1"/>
  <c r="AQ1545" i="1"/>
  <c r="AP1545" i="1"/>
  <c r="AO1545" i="1"/>
  <c r="AN1545" i="1"/>
  <c r="AK1545" i="1"/>
  <c r="AV1545" i="1" s="1"/>
  <c r="AI1545" i="1"/>
  <c r="AU1545" i="1" s="1"/>
  <c r="AG1545" i="1"/>
  <c r="AT1545" i="1" s="1"/>
  <c r="AE1545" i="1"/>
  <c r="AS1545" i="1" s="1"/>
  <c r="AC1545" i="1"/>
  <c r="AA1545" i="1"/>
  <c r="BE1544" i="1"/>
  <c r="BD1544" i="1"/>
  <c r="AZ1544" i="1"/>
  <c r="BB1544" i="1" s="1"/>
  <c r="BC1544" i="1" s="1"/>
  <c r="AY1544" i="1"/>
  <c r="AX1544" i="1"/>
  <c r="AR1544" i="1"/>
  <c r="AQ1544" i="1"/>
  <c r="AP1544" i="1"/>
  <c r="AO1544" i="1"/>
  <c r="AN1544" i="1"/>
  <c r="AK1544" i="1"/>
  <c r="AV1544" i="1" s="1"/>
  <c r="AI1544" i="1"/>
  <c r="AU1544" i="1" s="1"/>
  <c r="AG1544" i="1"/>
  <c r="AT1544" i="1" s="1"/>
  <c r="AE1544" i="1"/>
  <c r="AS1544" i="1" s="1"/>
  <c r="AC1544" i="1"/>
  <c r="AA1544" i="1"/>
  <c r="BE1543" i="1"/>
  <c r="BD1543" i="1"/>
  <c r="AZ1543" i="1"/>
  <c r="BB1543" i="1" s="1"/>
  <c r="BC1543" i="1" s="1"/>
  <c r="AY1543" i="1"/>
  <c r="AX1543" i="1"/>
  <c r="AR1543" i="1"/>
  <c r="AQ1543" i="1"/>
  <c r="AP1543" i="1"/>
  <c r="AO1543" i="1"/>
  <c r="AN1543" i="1"/>
  <c r="AK1543" i="1"/>
  <c r="AV1543" i="1" s="1"/>
  <c r="AI1543" i="1"/>
  <c r="AU1543" i="1" s="1"/>
  <c r="AG1543" i="1"/>
  <c r="AT1543" i="1" s="1"/>
  <c r="AE1543" i="1"/>
  <c r="AS1543" i="1" s="1"/>
  <c r="AC1543" i="1"/>
  <c r="AA1543" i="1"/>
  <c r="BE1542" i="1"/>
  <c r="BD1542" i="1"/>
  <c r="AZ1542" i="1"/>
  <c r="BB1542" i="1" s="1"/>
  <c r="BC1542" i="1" s="1"/>
  <c r="AY1542" i="1"/>
  <c r="AX1542" i="1"/>
  <c r="AR1542" i="1"/>
  <c r="AQ1542" i="1"/>
  <c r="AP1542" i="1"/>
  <c r="AO1542" i="1"/>
  <c r="AN1542" i="1"/>
  <c r="AK1542" i="1"/>
  <c r="AV1542" i="1" s="1"/>
  <c r="AI1542" i="1"/>
  <c r="AU1542" i="1" s="1"/>
  <c r="AG1542" i="1"/>
  <c r="AT1542" i="1" s="1"/>
  <c r="AE1542" i="1"/>
  <c r="AS1542" i="1" s="1"/>
  <c r="AC1542" i="1"/>
  <c r="AA1542" i="1"/>
  <c r="BE1541" i="1"/>
  <c r="BD1541" i="1"/>
  <c r="AZ1541" i="1"/>
  <c r="BB1541" i="1" s="1"/>
  <c r="BC1541" i="1" s="1"/>
  <c r="AY1541" i="1"/>
  <c r="AX1541" i="1"/>
  <c r="AR1541" i="1"/>
  <c r="AQ1541" i="1"/>
  <c r="AP1541" i="1"/>
  <c r="AO1541" i="1"/>
  <c r="AN1541" i="1"/>
  <c r="AK1541" i="1"/>
  <c r="AV1541" i="1" s="1"/>
  <c r="AI1541" i="1"/>
  <c r="AU1541" i="1" s="1"/>
  <c r="AG1541" i="1"/>
  <c r="AT1541" i="1" s="1"/>
  <c r="AE1541" i="1"/>
  <c r="AS1541" i="1" s="1"/>
  <c r="AC1541" i="1"/>
  <c r="AA1541" i="1"/>
  <c r="BE1540" i="1"/>
  <c r="BD1540" i="1"/>
  <c r="AZ1540" i="1"/>
  <c r="BB1540" i="1" s="1"/>
  <c r="BC1540" i="1" s="1"/>
  <c r="AY1540" i="1"/>
  <c r="AX1540" i="1"/>
  <c r="AR1540" i="1"/>
  <c r="AQ1540" i="1"/>
  <c r="AP1540" i="1"/>
  <c r="AO1540" i="1"/>
  <c r="AN1540" i="1"/>
  <c r="AK1540" i="1"/>
  <c r="AV1540" i="1" s="1"/>
  <c r="AI1540" i="1"/>
  <c r="AU1540" i="1" s="1"/>
  <c r="AG1540" i="1"/>
  <c r="AT1540" i="1" s="1"/>
  <c r="AE1540" i="1"/>
  <c r="AS1540" i="1" s="1"/>
  <c r="AC1540" i="1"/>
  <c r="AA1540" i="1"/>
  <c r="BE1539" i="1"/>
  <c r="BD1539" i="1"/>
  <c r="AZ1539" i="1"/>
  <c r="BB1539" i="1" s="1"/>
  <c r="BC1539" i="1" s="1"/>
  <c r="AY1539" i="1"/>
  <c r="AX1539" i="1"/>
  <c r="AR1539" i="1"/>
  <c r="AQ1539" i="1"/>
  <c r="AP1539" i="1"/>
  <c r="AO1539" i="1"/>
  <c r="AN1539" i="1"/>
  <c r="AK1539" i="1"/>
  <c r="AV1539" i="1" s="1"/>
  <c r="AI1539" i="1"/>
  <c r="AU1539" i="1" s="1"/>
  <c r="AG1539" i="1"/>
  <c r="AT1539" i="1" s="1"/>
  <c r="AE1539" i="1"/>
  <c r="AS1539" i="1" s="1"/>
  <c r="AC1539" i="1"/>
  <c r="AA1539" i="1"/>
  <c r="BE1538" i="1"/>
  <c r="BD1538" i="1"/>
  <c r="AZ1538" i="1"/>
  <c r="BB1538" i="1" s="1"/>
  <c r="BC1538" i="1" s="1"/>
  <c r="AY1538" i="1"/>
  <c r="AX1538" i="1"/>
  <c r="AR1538" i="1"/>
  <c r="AQ1538" i="1"/>
  <c r="AP1538" i="1"/>
  <c r="AO1538" i="1"/>
  <c r="AN1538" i="1"/>
  <c r="AK1538" i="1"/>
  <c r="AV1538" i="1" s="1"/>
  <c r="AI1538" i="1"/>
  <c r="AU1538" i="1" s="1"/>
  <c r="AG1538" i="1"/>
  <c r="AT1538" i="1" s="1"/>
  <c r="AE1538" i="1"/>
  <c r="AS1538" i="1" s="1"/>
  <c r="AC1538" i="1"/>
  <c r="AA1538" i="1"/>
  <c r="BE1537" i="1"/>
  <c r="BD1537" i="1"/>
  <c r="AZ1537" i="1"/>
  <c r="BB1537" i="1" s="1"/>
  <c r="BC1537" i="1" s="1"/>
  <c r="AY1537" i="1"/>
  <c r="AX1537" i="1"/>
  <c r="AR1537" i="1"/>
  <c r="AQ1537" i="1"/>
  <c r="AP1537" i="1"/>
  <c r="AO1537" i="1"/>
  <c r="AN1537" i="1"/>
  <c r="AK1537" i="1"/>
  <c r="AV1537" i="1" s="1"/>
  <c r="AI1537" i="1"/>
  <c r="AU1537" i="1" s="1"/>
  <c r="AG1537" i="1"/>
  <c r="AT1537" i="1" s="1"/>
  <c r="AE1537" i="1"/>
  <c r="AS1537" i="1" s="1"/>
  <c r="AC1537" i="1"/>
  <c r="AA1537" i="1"/>
  <c r="BE1536" i="1"/>
  <c r="BD1536" i="1"/>
  <c r="AZ1536" i="1"/>
  <c r="BB1536" i="1" s="1"/>
  <c r="BC1536" i="1" s="1"/>
  <c r="AY1536" i="1"/>
  <c r="AX1536" i="1"/>
  <c r="AR1536" i="1"/>
  <c r="AQ1536" i="1"/>
  <c r="AP1536" i="1"/>
  <c r="AO1536" i="1"/>
  <c r="AN1536" i="1"/>
  <c r="AK1536" i="1"/>
  <c r="AV1536" i="1" s="1"/>
  <c r="AI1536" i="1"/>
  <c r="AU1536" i="1" s="1"/>
  <c r="AG1536" i="1"/>
  <c r="AT1536" i="1" s="1"/>
  <c r="AE1536" i="1"/>
  <c r="AS1536" i="1" s="1"/>
  <c r="AC1536" i="1"/>
  <c r="AA1536" i="1"/>
  <c r="BE1535" i="1"/>
  <c r="BD1535" i="1"/>
  <c r="AZ1535" i="1"/>
  <c r="BB1535" i="1" s="1"/>
  <c r="BC1535" i="1" s="1"/>
  <c r="AY1535" i="1"/>
  <c r="AX1535" i="1"/>
  <c r="AR1535" i="1"/>
  <c r="AQ1535" i="1"/>
  <c r="AP1535" i="1"/>
  <c r="AO1535" i="1"/>
  <c r="AN1535" i="1"/>
  <c r="AK1535" i="1"/>
  <c r="AV1535" i="1" s="1"/>
  <c r="AI1535" i="1"/>
  <c r="AU1535" i="1" s="1"/>
  <c r="AG1535" i="1"/>
  <c r="AT1535" i="1" s="1"/>
  <c r="AE1535" i="1"/>
  <c r="AS1535" i="1" s="1"/>
  <c r="AC1535" i="1"/>
  <c r="AA1535" i="1"/>
  <c r="BE1534" i="1"/>
  <c r="BD1534" i="1"/>
  <c r="AZ1534" i="1"/>
  <c r="BB1534" i="1" s="1"/>
  <c r="BC1534" i="1" s="1"/>
  <c r="AY1534" i="1"/>
  <c r="AX1534" i="1"/>
  <c r="AR1534" i="1"/>
  <c r="AQ1534" i="1"/>
  <c r="AP1534" i="1"/>
  <c r="AO1534" i="1"/>
  <c r="AN1534" i="1"/>
  <c r="AK1534" i="1"/>
  <c r="AV1534" i="1" s="1"/>
  <c r="AI1534" i="1"/>
  <c r="AU1534" i="1" s="1"/>
  <c r="AG1534" i="1"/>
  <c r="AT1534" i="1" s="1"/>
  <c r="AE1534" i="1"/>
  <c r="AS1534" i="1" s="1"/>
  <c r="AC1534" i="1"/>
  <c r="AA1534" i="1"/>
  <c r="BE1533" i="1"/>
  <c r="BD1533" i="1"/>
  <c r="AZ1533" i="1"/>
  <c r="BB1533" i="1" s="1"/>
  <c r="BC1533" i="1" s="1"/>
  <c r="AY1533" i="1"/>
  <c r="AX1533" i="1"/>
  <c r="AR1533" i="1"/>
  <c r="AQ1533" i="1"/>
  <c r="AP1533" i="1"/>
  <c r="AO1533" i="1"/>
  <c r="AN1533" i="1"/>
  <c r="AK1533" i="1"/>
  <c r="AV1533" i="1" s="1"/>
  <c r="AI1533" i="1"/>
  <c r="AU1533" i="1" s="1"/>
  <c r="AG1533" i="1"/>
  <c r="AT1533" i="1" s="1"/>
  <c r="AE1533" i="1"/>
  <c r="AS1533" i="1" s="1"/>
  <c r="AC1533" i="1"/>
  <c r="AA1533" i="1"/>
  <c r="BE1532" i="1"/>
  <c r="BD1532" i="1"/>
  <c r="AZ1532" i="1"/>
  <c r="BB1532" i="1" s="1"/>
  <c r="BC1532" i="1" s="1"/>
  <c r="AY1532" i="1"/>
  <c r="AX1532" i="1"/>
  <c r="AR1532" i="1"/>
  <c r="AQ1532" i="1"/>
  <c r="AP1532" i="1"/>
  <c r="AO1532" i="1"/>
  <c r="AN1532" i="1"/>
  <c r="AK1532" i="1"/>
  <c r="AV1532" i="1" s="1"/>
  <c r="AI1532" i="1"/>
  <c r="AU1532" i="1" s="1"/>
  <c r="AG1532" i="1"/>
  <c r="AT1532" i="1" s="1"/>
  <c r="AE1532" i="1"/>
  <c r="AS1532" i="1" s="1"/>
  <c r="AC1532" i="1"/>
  <c r="AA1532" i="1"/>
  <c r="BE1531" i="1"/>
  <c r="BD1531" i="1"/>
  <c r="AZ1531" i="1"/>
  <c r="BB1531" i="1" s="1"/>
  <c r="BC1531" i="1" s="1"/>
  <c r="AY1531" i="1"/>
  <c r="AX1531" i="1"/>
  <c r="AR1531" i="1"/>
  <c r="AQ1531" i="1"/>
  <c r="AP1531" i="1"/>
  <c r="AO1531" i="1"/>
  <c r="AN1531" i="1"/>
  <c r="AK1531" i="1"/>
  <c r="AV1531" i="1" s="1"/>
  <c r="AI1531" i="1"/>
  <c r="AU1531" i="1" s="1"/>
  <c r="AG1531" i="1"/>
  <c r="AT1531" i="1" s="1"/>
  <c r="AE1531" i="1"/>
  <c r="AS1531" i="1" s="1"/>
  <c r="AC1531" i="1"/>
  <c r="AA1531" i="1"/>
  <c r="BE1530" i="1"/>
  <c r="BD1530" i="1"/>
  <c r="AZ1530" i="1"/>
  <c r="BB1530" i="1" s="1"/>
  <c r="BC1530" i="1" s="1"/>
  <c r="AY1530" i="1"/>
  <c r="AX1530" i="1"/>
  <c r="AR1530" i="1"/>
  <c r="AQ1530" i="1"/>
  <c r="AP1530" i="1"/>
  <c r="AO1530" i="1"/>
  <c r="AN1530" i="1"/>
  <c r="AK1530" i="1"/>
  <c r="AV1530" i="1" s="1"/>
  <c r="AI1530" i="1"/>
  <c r="AU1530" i="1" s="1"/>
  <c r="AG1530" i="1"/>
  <c r="AT1530" i="1" s="1"/>
  <c r="AE1530" i="1"/>
  <c r="AS1530" i="1" s="1"/>
  <c r="AC1530" i="1"/>
  <c r="AA1530" i="1"/>
  <c r="BE1529" i="1"/>
  <c r="BD1529" i="1"/>
  <c r="AZ1529" i="1"/>
  <c r="BB1529" i="1" s="1"/>
  <c r="BC1529" i="1" s="1"/>
  <c r="AY1529" i="1"/>
  <c r="AX1529" i="1"/>
  <c r="AR1529" i="1"/>
  <c r="AQ1529" i="1"/>
  <c r="AP1529" i="1"/>
  <c r="AO1529" i="1"/>
  <c r="AN1529" i="1"/>
  <c r="AK1529" i="1"/>
  <c r="AV1529" i="1" s="1"/>
  <c r="AI1529" i="1"/>
  <c r="AU1529" i="1" s="1"/>
  <c r="AG1529" i="1"/>
  <c r="AT1529" i="1" s="1"/>
  <c r="AE1529" i="1"/>
  <c r="AS1529" i="1" s="1"/>
  <c r="AC1529" i="1"/>
  <c r="AA1529" i="1"/>
  <c r="BE1528" i="1"/>
  <c r="BD1528" i="1"/>
  <c r="AZ1528" i="1"/>
  <c r="BB1528" i="1" s="1"/>
  <c r="BC1528" i="1" s="1"/>
  <c r="AY1528" i="1"/>
  <c r="AX1528" i="1"/>
  <c r="AR1528" i="1"/>
  <c r="AQ1528" i="1"/>
  <c r="AP1528" i="1"/>
  <c r="AO1528" i="1"/>
  <c r="AN1528" i="1"/>
  <c r="AK1528" i="1"/>
  <c r="AV1528" i="1" s="1"/>
  <c r="AI1528" i="1"/>
  <c r="AU1528" i="1" s="1"/>
  <c r="AG1528" i="1"/>
  <c r="AT1528" i="1" s="1"/>
  <c r="AE1528" i="1"/>
  <c r="AS1528" i="1" s="1"/>
  <c r="AC1528" i="1"/>
  <c r="AA1528" i="1"/>
  <c r="BE1527" i="1"/>
  <c r="BD1527" i="1"/>
  <c r="AZ1527" i="1"/>
  <c r="BB1527" i="1" s="1"/>
  <c r="BC1527" i="1" s="1"/>
  <c r="AY1527" i="1"/>
  <c r="AX1527" i="1"/>
  <c r="AR1527" i="1"/>
  <c r="AQ1527" i="1"/>
  <c r="AP1527" i="1"/>
  <c r="AO1527" i="1"/>
  <c r="AN1527" i="1"/>
  <c r="AK1527" i="1"/>
  <c r="AV1527" i="1" s="1"/>
  <c r="AI1527" i="1"/>
  <c r="AU1527" i="1" s="1"/>
  <c r="AG1527" i="1"/>
  <c r="AT1527" i="1" s="1"/>
  <c r="AE1527" i="1"/>
  <c r="AS1527" i="1" s="1"/>
  <c r="AC1527" i="1"/>
  <c r="AA1527" i="1"/>
  <c r="BE1526" i="1"/>
  <c r="BD1526" i="1"/>
  <c r="AZ1526" i="1"/>
  <c r="BB1526" i="1" s="1"/>
  <c r="BC1526" i="1" s="1"/>
  <c r="AY1526" i="1"/>
  <c r="AX1526" i="1"/>
  <c r="AR1526" i="1"/>
  <c r="AQ1526" i="1"/>
  <c r="AP1526" i="1"/>
  <c r="AO1526" i="1"/>
  <c r="AN1526" i="1"/>
  <c r="AK1526" i="1"/>
  <c r="AV1526" i="1" s="1"/>
  <c r="AI1526" i="1"/>
  <c r="AU1526" i="1" s="1"/>
  <c r="AG1526" i="1"/>
  <c r="AT1526" i="1" s="1"/>
  <c r="AE1526" i="1"/>
  <c r="AS1526" i="1" s="1"/>
  <c r="AC1526" i="1"/>
  <c r="AA1526" i="1"/>
  <c r="BE1525" i="1"/>
  <c r="BD1525" i="1"/>
  <c r="AZ1525" i="1"/>
  <c r="BB1525" i="1" s="1"/>
  <c r="BC1525" i="1" s="1"/>
  <c r="AY1525" i="1"/>
  <c r="AX1525" i="1"/>
  <c r="AR1525" i="1"/>
  <c r="AQ1525" i="1"/>
  <c r="AP1525" i="1"/>
  <c r="AO1525" i="1"/>
  <c r="AN1525" i="1"/>
  <c r="AK1525" i="1"/>
  <c r="AV1525" i="1" s="1"/>
  <c r="AI1525" i="1"/>
  <c r="AU1525" i="1" s="1"/>
  <c r="AG1525" i="1"/>
  <c r="AT1525" i="1" s="1"/>
  <c r="AE1525" i="1"/>
  <c r="AS1525" i="1" s="1"/>
  <c r="AC1525" i="1"/>
  <c r="AA1525" i="1"/>
  <c r="BE1524" i="1"/>
  <c r="BD1524" i="1"/>
  <c r="AZ1524" i="1"/>
  <c r="BB1524" i="1" s="1"/>
  <c r="BC1524" i="1" s="1"/>
  <c r="AY1524" i="1"/>
  <c r="AX1524" i="1"/>
  <c r="AR1524" i="1"/>
  <c r="AQ1524" i="1"/>
  <c r="AP1524" i="1"/>
  <c r="AO1524" i="1"/>
  <c r="AN1524" i="1"/>
  <c r="AK1524" i="1"/>
  <c r="AV1524" i="1" s="1"/>
  <c r="AI1524" i="1"/>
  <c r="AU1524" i="1" s="1"/>
  <c r="AG1524" i="1"/>
  <c r="AT1524" i="1" s="1"/>
  <c r="AE1524" i="1"/>
  <c r="AS1524" i="1" s="1"/>
  <c r="AC1524" i="1"/>
  <c r="AA1524" i="1"/>
  <c r="BE1523" i="1"/>
  <c r="BD1523" i="1"/>
  <c r="AZ1523" i="1"/>
  <c r="BB1523" i="1" s="1"/>
  <c r="BC1523" i="1" s="1"/>
  <c r="AY1523" i="1"/>
  <c r="AX1523" i="1"/>
  <c r="AR1523" i="1"/>
  <c r="AQ1523" i="1"/>
  <c r="AP1523" i="1"/>
  <c r="AO1523" i="1"/>
  <c r="AN1523" i="1"/>
  <c r="AK1523" i="1"/>
  <c r="AV1523" i="1" s="1"/>
  <c r="AI1523" i="1"/>
  <c r="AU1523" i="1" s="1"/>
  <c r="AG1523" i="1"/>
  <c r="AT1523" i="1" s="1"/>
  <c r="AE1523" i="1"/>
  <c r="AS1523" i="1" s="1"/>
  <c r="AC1523" i="1"/>
  <c r="AA1523" i="1"/>
  <c r="BE1522" i="1"/>
  <c r="BD1522" i="1"/>
  <c r="AZ1522" i="1"/>
  <c r="BB1522" i="1" s="1"/>
  <c r="BC1522" i="1" s="1"/>
  <c r="AY1522" i="1"/>
  <c r="AX1522" i="1"/>
  <c r="AR1522" i="1"/>
  <c r="AQ1522" i="1"/>
  <c r="AP1522" i="1"/>
  <c r="AO1522" i="1"/>
  <c r="AN1522" i="1"/>
  <c r="AK1522" i="1"/>
  <c r="AV1522" i="1" s="1"/>
  <c r="AI1522" i="1"/>
  <c r="AU1522" i="1" s="1"/>
  <c r="AG1522" i="1"/>
  <c r="AT1522" i="1" s="1"/>
  <c r="AE1522" i="1"/>
  <c r="AS1522" i="1" s="1"/>
  <c r="AC1522" i="1"/>
  <c r="AA1522" i="1"/>
  <c r="BE1521" i="1"/>
  <c r="BD1521" i="1"/>
  <c r="AZ1521" i="1"/>
  <c r="BB1521" i="1" s="1"/>
  <c r="BC1521" i="1" s="1"/>
  <c r="AY1521" i="1"/>
  <c r="AX1521" i="1"/>
  <c r="AR1521" i="1"/>
  <c r="AQ1521" i="1"/>
  <c r="AP1521" i="1"/>
  <c r="AO1521" i="1"/>
  <c r="AN1521" i="1"/>
  <c r="AK1521" i="1"/>
  <c r="AV1521" i="1" s="1"/>
  <c r="AI1521" i="1"/>
  <c r="AU1521" i="1" s="1"/>
  <c r="AG1521" i="1"/>
  <c r="AT1521" i="1" s="1"/>
  <c r="AE1521" i="1"/>
  <c r="AS1521" i="1" s="1"/>
  <c r="AC1521" i="1"/>
  <c r="AA1521" i="1"/>
  <c r="BE1520" i="1"/>
  <c r="BD1520" i="1"/>
  <c r="AZ1520" i="1"/>
  <c r="BB1520" i="1" s="1"/>
  <c r="BC1520" i="1" s="1"/>
  <c r="AY1520" i="1"/>
  <c r="AX1520" i="1"/>
  <c r="AR1520" i="1"/>
  <c r="AQ1520" i="1"/>
  <c r="AP1520" i="1"/>
  <c r="AO1520" i="1"/>
  <c r="AN1520" i="1"/>
  <c r="AK1520" i="1"/>
  <c r="AV1520" i="1" s="1"/>
  <c r="AI1520" i="1"/>
  <c r="AU1520" i="1" s="1"/>
  <c r="AG1520" i="1"/>
  <c r="AT1520" i="1" s="1"/>
  <c r="AE1520" i="1"/>
  <c r="AS1520" i="1" s="1"/>
  <c r="AC1520" i="1"/>
  <c r="AA1520" i="1"/>
  <c r="BE1519" i="1"/>
  <c r="BD1519" i="1"/>
  <c r="AZ1519" i="1"/>
  <c r="BB1519" i="1" s="1"/>
  <c r="BC1519" i="1" s="1"/>
  <c r="AY1519" i="1"/>
  <c r="AX1519" i="1"/>
  <c r="AR1519" i="1"/>
  <c r="AQ1519" i="1"/>
  <c r="AP1519" i="1"/>
  <c r="AO1519" i="1"/>
  <c r="AN1519" i="1"/>
  <c r="AK1519" i="1"/>
  <c r="AV1519" i="1" s="1"/>
  <c r="AI1519" i="1"/>
  <c r="AU1519" i="1" s="1"/>
  <c r="AG1519" i="1"/>
  <c r="AT1519" i="1" s="1"/>
  <c r="AE1519" i="1"/>
  <c r="AS1519" i="1" s="1"/>
  <c r="AC1519" i="1"/>
  <c r="AA1519" i="1"/>
  <c r="BE1518" i="1"/>
  <c r="BD1518" i="1"/>
  <c r="AZ1518" i="1"/>
  <c r="BB1518" i="1" s="1"/>
  <c r="BC1518" i="1" s="1"/>
  <c r="AY1518" i="1"/>
  <c r="AX1518" i="1"/>
  <c r="AR1518" i="1"/>
  <c r="AQ1518" i="1"/>
  <c r="AP1518" i="1"/>
  <c r="AO1518" i="1"/>
  <c r="AN1518" i="1"/>
  <c r="AK1518" i="1"/>
  <c r="AV1518" i="1" s="1"/>
  <c r="AI1518" i="1"/>
  <c r="AU1518" i="1" s="1"/>
  <c r="AG1518" i="1"/>
  <c r="AT1518" i="1" s="1"/>
  <c r="AE1518" i="1"/>
  <c r="AS1518" i="1" s="1"/>
  <c r="AC1518" i="1"/>
  <c r="AA1518" i="1"/>
  <c r="BE1517" i="1"/>
  <c r="BD1517" i="1"/>
  <c r="AZ1517" i="1"/>
  <c r="BB1517" i="1" s="1"/>
  <c r="BC1517" i="1" s="1"/>
  <c r="AY1517" i="1"/>
  <c r="AX1517" i="1"/>
  <c r="AR1517" i="1"/>
  <c r="AQ1517" i="1"/>
  <c r="AP1517" i="1"/>
  <c r="AO1517" i="1"/>
  <c r="AN1517" i="1"/>
  <c r="AK1517" i="1"/>
  <c r="AV1517" i="1" s="1"/>
  <c r="AI1517" i="1"/>
  <c r="AU1517" i="1" s="1"/>
  <c r="AG1517" i="1"/>
  <c r="AT1517" i="1" s="1"/>
  <c r="AE1517" i="1"/>
  <c r="AS1517" i="1" s="1"/>
  <c r="AC1517" i="1"/>
  <c r="AA1517" i="1"/>
  <c r="BE1516" i="1"/>
  <c r="BD1516" i="1"/>
  <c r="AZ1516" i="1"/>
  <c r="BB1516" i="1" s="1"/>
  <c r="BC1516" i="1" s="1"/>
  <c r="AY1516" i="1"/>
  <c r="AX1516" i="1"/>
  <c r="AR1516" i="1"/>
  <c r="AQ1516" i="1"/>
  <c r="AP1516" i="1"/>
  <c r="AO1516" i="1"/>
  <c r="AN1516" i="1"/>
  <c r="AK1516" i="1"/>
  <c r="AV1516" i="1" s="1"/>
  <c r="AI1516" i="1"/>
  <c r="AU1516" i="1" s="1"/>
  <c r="AG1516" i="1"/>
  <c r="AT1516" i="1" s="1"/>
  <c r="AE1516" i="1"/>
  <c r="AS1516" i="1" s="1"/>
  <c r="AC1516" i="1"/>
  <c r="AA1516" i="1"/>
  <c r="BE1515" i="1"/>
  <c r="BD1515" i="1"/>
  <c r="AZ1515" i="1"/>
  <c r="BB1515" i="1" s="1"/>
  <c r="BC1515" i="1" s="1"/>
  <c r="AY1515" i="1"/>
  <c r="AX1515" i="1"/>
  <c r="AR1515" i="1"/>
  <c r="AQ1515" i="1"/>
  <c r="AP1515" i="1"/>
  <c r="AO1515" i="1"/>
  <c r="AN1515" i="1"/>
  <c r="AK1515" i="1"/>
  <c r="AV1515" i="1" s="1"/>
  <c r="AI1515" i="1"/>
  <c r="AU1515" i="1" s="1"/>
  <c r="AG1515" i="1"/>
  <c r="AT1515" i="1" s="1"/>
  <c r="AE1515" i="1"/>
  <c r="AS1515" i="1" s="1"/>
  <c r="AC1515" i="1"/>
  <c r="AA1515" i="1"/>
  <c r="BE1514" i="1"/>
  <c r="BD1514" i="1"/>
  <c r="AZ1514" i="1"/>
  <c r="BB1514" i="1" s="1"/>
  <c r="BC1514" i="1" s="1"/>
  <c r="AY1514" i="1"/>
  <c r="AX1514" i="1"/>
  <c r="AR1514" i="1"/>
  <c r="AQ1514" i="1"/>
  <c r="AP1514" i="1"/>
  <c r="AO1514" i="1"/>
  <c r="AN1514" i="1"/>
  <c r="AK1514" i="1"/>
  <c r="AV1514" i="1" s="1"/>
  <c r="AI1514" i="1"/>
  <c r="AU1514" i="1" s="1"/>
  <c r="AG1514" i="1"/>
  <c r="AT1514" i="1" s="1"/>
  <c r="AE1514" i="1"/>
  <c r="AS1514" i="1" s="1"/>
  <c r="AC1514" i="1"/>
  <c r="AA1514" i="1"/>
  <c r="BE1513" i="1"/>
  <c r="BD1513" i="1"/>
  <c r="AZ1513" i="1"/>
  <c r="BB1513" i="1" s="1"/>
  <c r="BC1513" i="1" s="1"/>
  <c r="AY1513" i="1"/>
  <c r="AX1513" i="1"/>
  <c r="AR1513" i="1"/>
  <c r="AQ1513" i="1"/>
  <c r="AP1513" i="1"/>
  <c r="AO1513" i="1"/>
  <c r="AN1513" i="1"/>
  <c r="AK1513" i="1"/>
  <c r="AV1513" i="1" s="1"/>
  <c r="AI1513" i="1"/>
  <c r="AU1513" i="1" s="1"/>
  <c r="AG1513" i="1"/>
  <c r="AT1513" i="1" s="1"/>
  <c r="AE1513" i="1"/>
  <c r="AS1513" i="1" s="1"/>
  <c r="AC1513" i="1"/>
  <c r="AA1513" i="1"/>
  <c r="BE1512" i="1"/>
  <c r="BD1512" i="1"/>
  <c r="AZ1512" i="1"/>
  <c r="BB1512" i="1" s="1"/>
  <c r="BC1512" i="1" s="1"/>
  <c r="AY1512" i="1"/>
  <c r="AX1512" i="1"/>
  <c r="AR1512" i="1"/>
  <c r="AQ1512" i="1"/>
  <c r="AP1512" i="1"/>
  <c r="AO1512" i="1"/>
  <c r="AN1512" i="1"/>
  <c r="AK1512" i="1"/>
  <c r="AV1512" i="1" s="1"/>
  <c r="AI1512" i="1"/>
  <c r="AU1512" i="1" s="1"/>
  <c r="AG1512" i="1"/>
  <c r="AT1512" i="1" s="1"/>
  <c r="AE1512" i="1"/>
  <c r="AS1512" i="1" s="1"/>
  <c r="AC1512" i="1"/>
  <c r="AA1512" i="1"/>
  <c r="BE1511" i="1"/>
  <c r="BD1511" i="1"/>
  <c r="AZ1511" i="1"/>
  <c r="BB1511" i="1" s="1"/>
  <c r="BC1511" i="1" s="1"/>
  <c r="AY1511" i="1"/>
  <c r="AX1511" i="1"/>
  <c r="AR1511" i="1"/>
  <c r="AQ1511" i="1"/>
  <c r="AP1511" i="1"/>
  <c r="AO1511" i="1"/>
  <c r="AN1511" i="1"/>
  <c r="AK1511" i="1"/>
  <c r="AV1511" i="1" s="1"/>
  <c r="AI1511" i="1"/>
  <c r="AU1511" i="1" s="1"/>
  <c r="AG1511" i="1"/>
  <c r="AT1511" i="1" s="1"/>
  <c r="AE1511" i="1"/>
  <c r="AS1511" i="1" s="1"/>
  <c r="AC1511" i="1"/>
  <c r="AA1511" i="1"/>
  <c r="BE1510" i="1"/>
  <c r="BD1510" i="1"/>
  <c r="AZ1510" i="1"/>
  <c r="BB1510" i="1" s="1"/>
  <c r="BC1510" i="1" s="1"/>
  <c r="AY1510" i="1"/>
  <c r="AX1510" i="1"/>
  <c r="AR1510" i="1"/>
  <c r="AQ1510" i="1"/>
  <c r="AP1510" i="1"/>
  <c r="AO1510" i="1"/>
  <c r="AN1510" i="1"/>
  <c r="AK1510" i="1"/>
  <c r="AV1510" i="1" s="1"/>
  <c r="AI1510" i="1"/>
  <c r="AU1510" i="1" s="1"/>
  <c r="AG1510" i="1"/>
  <c r="AT1510" i="1" s="1"/>
  <c r="AE1510" i="1"/>
  <c r="AS1510" i="1" s="1"/>
  <c r="AC1510" i="1"/>
  <c r="AA1510" i="1"/>
  <c r="BE1509" i="1"/>
  <c r="BD1509" i="1"/>
  <c r="AZ1509" i="1"/>
  <c r="BB1509" i="1" s="1"/>
  <c r="BC1509" i="1" s="1"/>
  <c r="AY1509" i="1"/>
  <c r="AX1509" i="1"/>
  <c r="AR1509" i="1"/>
  <c r="AQ1509" i="1"/>
  <c r="AP1509" i="1"/>
  <c r="AO1509" i="1"/>
  <c r="AN1509" i="1"/>
  <c r="AK1509" i="1"/>
  <c r="AV1509" i="1" s="1"/>
  <c r="AI1509" i="1"/>
  <c r="AU1509" i="1" s="1"/>
  <c r="AG1509" i="1"/>
  <c r="AT1509" i="1" s="1"/>
  <c r="AE1509" i="1"/>
  <c r="AS1509" i="1" s="1"/>
  <c r="AC1509" i="1"/>
  <c r="AA1509" i="1"/>
  <c r="BE1508" i="1"/>
  <c r="BD1508" i="1"/>
  <c r="AZ1508" i="1"/>
  <c r="BB1508" i="1" s="1"/>
  <c r="BC1508" i="1" s="1"/>
  <c r="AY1508" i="1"/>
  <c r="AX1508" i="1"/>
  <c r="AR1508" i="1"/>
  <c r="AQ1508" i="1"/>
  <c r="AP1508" i="1"/>
  <c r="AO1508" i="1"/>
  <c r="AN1508" i="1"/>
  <c r="AK1508" i="1"/>
  <c r="AV1508" i="1" s="1"/>
  <c r="AI1508" i="1"/>
  <c r="AU1508" i="1" s="1"/>
  <c r="AG1508" i="1"/>
  <c r="AT1508" i="1" s="1"/>
  <c r="AE1508" i="1"/>
  <c r="AS1508" i="1" s="1"/>
  <c r="AC1508" i="1"/>
  <c r="AA1508" i="1"/>
  <c r="BE1507" i="1"/>
  <c r="BD1507" i="1"/>
  <c r="AZ1507" i="1"/>
  <c r="BB1507" i="1" s="1"/>
  <c r="BC1507" i="1" s="1"/>
  <c r="AY1507" i="1"/>
  <c r="AX1507" i="1"/>
  <c r="AR1507" i="1"/>
  <c r="AQ1507" i="1"/>
  <c r="AP1507" i="1"/>
  <c r="AO1507" i="1"/>
  <c r="AN1507" i="1"/>
  <c r="AK1507" i="1"/>
  <c r="AV1507" i="1" s="1"/>
  <c r="AI1507" i="1"/>
  <c r="AU1507" i="1" s="1"/>
  <c r="AG1507" i="1"/>
  <c r="AT1507" i="1" s="1"/>
  <c r="AE1507" i="1"/>
  <c r="AS1507" i="1" s="1"/>
  <c r="AC1507" i="1"/>
  <c r="AA1507" i="1"/>
  <c r="BE1506" i="1"/>
  <c r="BD1506" i="1"/>
  <c r="AZ1506" i="1"/>
  <c r="BB1506" i="1" s="1"/>
  <c r="BC1506" i="1" s="1"/>
  <c r="AY1506" i="1"/>
  <c r="AX1506" i="1"/>
  <c r="AR1506" i="1"/>
  <c r="AQ1506" i="1"/>
  <c r="AP1506" i="1"/>
  <c r="AO1506" i="1"/>
  <c r="AN1506" i="1"/>
  <c r="AK1506" i="1"/>
  <c r="AV1506" i="1" s="1"/>
  <c r="AI1506" i="1"/>
  <c r="AU1506" i="1" s="1"/>
  <c r="AG1506" i="1"/>
  <c r="AT1506" i="1" s="1"/>
  <c r="AE1506" i="1"/>
  <c r="AS1506" i="1" s="1"/>
  <c r="AC1506" i="1"/>
  <c r="AA1506" i="1"/>
  <c r="BE1505" i="1"/>
  <c r="BD1505" i="1"/>
  <c r="AZ1505" i="1"/>
  <c r="BB1505" i="1" s="1"/>
  <c r="BC1505" i="1" s="1"/>
  <c r="AY1505" i="1"/>
  <c r="AX1505" i="1"/>
  <c r="AR1505" i="1"/>
  <c r="AQ1505" i="1"/>
  <c r="AP1505" i="1"/>
  <c r="AO1505" i="1"/>
  <c r="AN1505" i="1"/>
  <c r="AK1505" i="1"/>
  <c r="AV1505" i="1" s="1"/>
  <c r="AI1505" i="1"/>
  <c r="AU1505" i="1" s="1"/>
  <c r="AG1505" i="1"/>
  <c r="AT1505" i="1" s="1"/>
  <c r="AE1505" i="1"/>
  <c r="AS1505" i="1" s="1"/>
  <c r="AC1505" i="1"/>
  <c r="AA1505" i="1"/>
  <c r="BE1504" i="1"/>
  <c r="BD1504" i="1"/>
  <c r="AZ1504" i="1"/>
  <c r="BB1504" i="1" s="1"/>
  <c r="BC1504" i="1" s="1"/>
  <c r="AY1504" i="1"/>
  <c r="AX1504" i="1"/>
  <c r="AR1504" i="1"/>
  <c r="AQ1504" i="1"/>
  <c r="AP1504" i="1"/>
  <c r="AO1504" i="1"/>
  <c r="AN1504" i="1"/>
  <c r="AK1504" i="1"/>
  <c r="AV1504" i="1" s="1"/>
  <c r="AI1504" i="1"/>
  <c r="AU1504" i="1" s="1"/>
  <c r="AG1504" i="1"/>
  <c r="AT1504" i="1" s="1"/>
  <c r="AE1504" i="1"/>
  <c r="AS1504" i="1" s="1"/>
  <c r="AC1504" i="1"/>
  <c r="AA1504" i="1"/>
  <c r="BE1503" i="1"/>
  <c r="BD1503" i="1"/>
  <c r="AZ1503" i="1"/>
  <c r="BB1503" i="1" s="1"/>
  <c r="BC1503" i="1" s="1"/>
  <c r="AY1503" i="1"/>
  <c r="AX1503" i="1"/>
  <c r="AR1503" i="1"/>
  <c r="AQ1503" i="1"/>
  <c r="AP1503" i="1"/>
  <c r="AO1503" i="1"/>
  <c r="AN1503" i="1"/>
  <c r="AK1503" i="1"/>
  <c r="AV1503" i="1" s="1"/>
  <c r="AI1503" i="1"/>
  <c r="AU1503" i="1" s="1"/>
  <c r="AG1503" i="1"/>
  <c r="AT1503" i="1" s="1"/>
  <c r="AE1503" i="1"/>
  <c r="AS1503" i="1" s="1"/>
  <c r="AC1503" i="1"/>
  <c r="AA1503" i="1"/>
  <c r="BE1502" i="1"/>
  <c r="BD1502" i="1"/>
  <c r="AZ1502" i="1"/>
  <c r="BB1502" i="1" s="1"/>
  <c r="BC1502" i="1" s="1"/>
  <c r="AY1502" i="1"/>
  <c r="AX1502" i="1"/>
  <c r="AR1502" i="1"/>
  <c r="AQ1502" i="1"/>
  <c r="AP1502" i="1"/>
  <c r="AO1502" i="1"/>
  <c r="AN1502" i="1"/>
  <c r="AK1502" i="1"/>
  <c r="AV1502" i="1" s="1"/>
  <c r="AI1502" i="1"/>
  <c r="AU1502" i="1" s="1"/>
  <c r="AG1502" i="1"/>
  <c r="AT1502" i="1" s="1"/>
  <c r="AE1502" i="1"/>
  <c r="AS1502" i="1" s="1"/>
  <c r="AC1502" i="1"/>
  <c r="AA1502" i="1"/>
  <c r="BE1501" i="1"/>
  <c r="BD1501" i="1"/>
  <c r="AZ1501" i="1"/>
  <c r="BB1501" i="1" s="1"/>
  <c r="BC1501" i="1" s="1"/>
  <c r="AY1501" i="1"/>
  <c r="AX1501" i="1"/>
  <c r="AR1501" i="1"/>
  <c r="AQ1501" i="1"/>
  <c r="AP1501" i="1"/>
  <c r="AO1501" i="1"/>
  <c r="AN1501" i="1"/>
  <c r="AK1501" i="1"/>
  <c r="AV1501" i="1" s="1"/>
  <c r="AI1501" i="1"/>
  <c r="AU1501" i="1" s="1"/>
  <c r="AG1501" i="1"/>
  <c r="AT1501" i="1" s="1"/>
  <c r="AE1501" i="1"/>
  <c r="AS1501" i="1" s="1"/>
  <c r="AC1501" i="1"/>
  <c r="AA1501" i="1"/>
  <c r="BE1500" i="1"/>
  <c r="BD1500" i="1"/>
  <c r="AZ1500" i="1"/>
  <c r="BB1500" i="1" s="1"/>
  <c r="BC1500" i="1" s="1"/>
  <c r="AY1500" i="1"/>
  <c r="AX1500" i="1"/>
  <c r="AR1500" i="1"/>
  <c r="AQ1500" i="1"/>
  <c r="AP1500" i="1"/>
  <c r="AO1500" i="1"/>
  <c r="AN1500" i="1"/>
  <c r="AK1500" i="1"/>
  <c r="AV1500" i="1" s="1"/>
  <c r="AI1500" i="1"/>
  <c r="AU1500" i="1" s="1"/>
  <c r="AG1500" i="1"/>
  <c r="AT1500" i="1" s="1"/>
  <c r="AE1500" i="1"/>
  <c r="AS1500" i="1" s="1"/>
  <c r="AC1500" i="1"/>
  <c r="AA1500" i="1"/>
  <c r="BE1499" i="1"/>
  <c r="BD1499" i="1"/>
  <c r="AZ1499" i="1"/>
  <c r="BB1499" i="1" s="1"/>
  <c r="BC1499" i="1" s="1"/>
  <c r="AY1499" i="1"/>
  <c r="AX1499" i="1"/>
  <c r="AR1499" i="1"/>
  <c r="AQ1499" i="1"/>
  <c r="AP1499" i="1"/>
  <c r="AO1499" i="1"/>
  <c r="AN1499" i="1"/>
  <c r="AK1499" i="1"/>
  <c r="AV1499" i="1" s="1"/>
  <c r="AI1499" i="1"/>
  <c r="AU1499" i="1" s="1"/>
  <c r="AG1499" i="1"/>
  <c r="AT1499" i="1" s="1"/>
  <c r="AE1499" i="1"/>
  <c r="AS1499" i="1" s="1"/>
  <c r="AC1499" i="1"/>
  <c r="AA1499" i="1"/>
  <c r="BE1498" i="1"/>
  <c r="BD1498" i="1"/>
  <c r="AZ1498" i="1"/>
  <c r="BB1498" i="1" s="1"/>
  <c r="BC1498" i="1" s="1"/>
  <c r="AY1498" i="1"/>
  <c r="AX1498" i="1"/>
  <c r="AR1498" i="1"/>
  <c r="AQ1498" i="1"/>
  <c r="AP1498" i="1"/>
  <c r="AO1498" i="1"/>
  <c r="AN1498" i="1"/>
  <c r="AK1498" i="1"/>
  <c r="AV1498" i="1" s="1"/>
  <c r="AI1498" i="1"/>
  <c r="AU1498" i="1" s="1"/>
  <c r="AG1498" i="1"/>
  <c r="AT1498" i="1" s="1"/>
  <c r="AE1498" i="1"/>
  <c r="AS1498" i="1" s="1"/>
  <c r="AC1498" i="1"/>
  <c r="AA1498" i="1"/>
  <c r="BE1497" i="1"/>
  <c r="BD1497" i="1"/>
  <c r="AZ1497" i="1"/>
  <c r="BB1497" i="1" s="1"/>
  <c r="BC1497" i="1" s="1"/>
  <c r="AY1497" i="1"/>
  <c r="AX1497" i="1"/>
  <c r="AR1497" i="1"/>
  <c r="AQ1497" i="1"/>
  <c r="AP1497" i="1"/>
  <c r="AO1497" i="1"/>
  <c r="AN1497" i="1"/>
  <c r="AK1497" i="1"/>
  <c r="AV1497" i="1" s="1"/>
  <c r="AI1497" i="1"/>
  <c r="AU1497" i="1" s="1"/>
  <c r="AG1497" i="1"/>
  <c r="AT1497" i="1" s="1"/>
  <c r="AE1497" i="1"/>
  <c r="AS1497" i="1" s="1"/>
  <c r="AC1497" i="1"/>
  <c r="AA1497" i="1"/>
  <c r="BE1496" i="1"/>
  <c r="BD1496" i="1"/>
  <c r="AZ1496" i="1"/>
  <c r="BB1496" i="1" s="1"/>
  <c r="BC1496" i="1" s="1"/>
  <c r="AY1496" i="1"/>
  <c r="AX1496" i="1"/>
  <c r="AR1496" i="1"/>
  <c r="AQ1496" i="1"/>
  <c r="AP1496" i="1"/>
  <c r="AO1496" i="1"/>
  <c r="AN1496" i="1"/>
  <c r="AK1496" i="1"/>
  <c r="AV1496" i="1" s="1"/>
  <c r="AI1496" i="1"/>
  <c r="AU1496" i="1" s="1"/>
  <c r="AG1496" i="1"/>
  <c r="AT1496" i="1" s="1"/>
  <c r="AE1496" i="1"/>
  <c r="AS1496" i="1" s="1"/>
  <c r="AC1496" i="1"/>
  <c r="AA1496" i="1"/>
  <c r="BE1495" i="1"/>
  <c r="BD1495" i="1"/>
  <c r="AZ1495" i="1"/>
  <c r="BB1495" i="1" s="1"/>
  <c r="BC1495" i="1" s="1"/>
  <c r="AY1495" i="1"/>
  <c r="AX1495" i="1"/>
  <c r="AR1495" i="1"/>
  <c r="AQ1495" i="1"/>
  <c r="AP1495" i="1"/>
  <c r="AO1495" i="1"/>
  <c r="AN1495" i="1"/>
  <c r="AK1495" i="1"/>
  <c r="AV1495" i="1" s="1"/>
  <c r="AI1495" i="1"/>
  <c r="AU1495" i="1" s="1"/>
  <c r="AG1495" i="1"/>
  <c r="AT1495" i="1" s="1"/>
  <c r="AE1495" i="1"/>
  <c r="AS1495" i="1" s="1"/>
  <c r="AC1495" i="1"/>
  <c r="AA1495" i="1"/>
  <c r="BE1494" i="1"/>
  <c r="BD1494" i="1"/>
  <c r="AZ1494" i="1"/>
  <c r="BB1494" i="1" s="1"/>
  <c r="BC1494" i="1" s="1"/>
  <c r="AY1494" i="1"/>
  <c r="AX1494" i="1"/>
  <c r="AR1494" i="1"/>
  <c r="AQ1494" i="1"/>
  <c r="AP1494" i="1"/>
  <c r="AO1494" i="1"/>
  <c r="AN1494" i="1"/>
  <c r="AK1494" i="1"/>
  <c r="AV1494" i="1" s="1"/>
  <c r="AI1494" i="1"/>
  <c r="AU1494" i="1" s="1"/>
  <c r="AG1494" i="1"/>
  <c r="AT1494" i="1" s="1"/>
  <c r="AE1494" i="1"/>
  <c r="AS1494" i="1" s="1"/>
  <c r="AC1494" i="1"/>
  <c r="AA1494" i="1"/>
  <c r="BE1493" i="1"/>
  <c r="BD1493" i="1"/>
  <c r="AZ1493" i="1"/>
  <c r="BB1493" i="1" s="1"/>
  <c r="BC1493" i="1" s="1"/>
  <c r="AY1493" i="1"/>
  <c r="AX1493" i="1"/>
  <c r="AR1493" i="1"/>
  <c r="AQ1493" i="1"/>
  <c r="AP1493" i="1"/>
  <c r="AO1493" i="1"/>
  <c r="AN1493" i="1"/>
  <c r="AK1493" i="1"/>
  <c r="AV1493" i="1" s="1"/>
  <c r="AI1493" i="1"/>
  <c r="AU1493" i="1" s="1"/>
  <c r="AG1493" i="1"/>
  <c r="AT1493" i="1" s="1"/>
  <c r="AE1493" i="1"/>
  <c r="AS1493" i="1" s="1"/>
  <c r="AC1493" i="1"/>
  <c r="AA1493" i="1"/>
  <c r="BE1492" i="1"/>
  <c r="BD1492" i="1"/>
  <c r="AZ1492" i="1"/>
  <c r="BB1492" i="1" s="1"/>
  <c r="BC1492" i="1" s="1"/>
  <c r="AY1492" i="1"/>
  <c r="AX1492" i="1"/>
  <c r="AR1492" i="1"/>
  <c r="AQ1492" i="1"/>
  <c r="AP1492" i="1"/>
  <c r="AO1492" i="1"/>
  <c r="AN1492" i="1"/>
  <c r="AK1492" i="1"/>
  <c r="AV1492" i="1" s="1"/>
  <c r="AI1492" i="1"/>
  <c r="AU1492" i="1" s="1"/>
  <c r="AG1492" i="1"/>
  <c r="AT1492" i="1" s="1"/>
  <c r="AE1492" i="1"/>
  <c r="AS1492" i="1" s="1"/>
  <c r="AC1492" i="1"/>
  <c r="AA1492" i="1"/>
  <c r="BE1491" i="1"/>
  <c r="BD1491" i="1"/>
  <c r="AZ1491" i="1"/>
  <c r="BB1491" i="1" s="1"/>
  <c r="BC1491" i="1" s="1"/>
  <c r="AY1491" i="1"/>
  <c r="AX1491" i="1"/>
  <c r="AR1491" i="1"/>
  <c r="AQ1491" i="1"/>
  <c r="AP1491" i="1"/>
  <c r="AO1491" i="1"/>
  <c r="AN1491" i="1"/>
  <c r="AK1491" i="1"/>
  <c r="AV1491" i="1" s="1"/>
  <c r="AI1491" i="1"/>
  <c r="AU1491" i="1" s="1"/>
  <c r="AG1491" i="1"/>
  <c r="AT1491" i="1" s="1"/>
  <c r="AE1491" i="1"/>
  <c r="AS1491" i="1" s="1"/>
  <c r="AC1491" i="1"/>
  <c r="AA1491" i="1"/>
  <c r="BE1490" i="1"/>
  <c r="BD1490" i="1"/>
  <c r="AZ1490" i="1"/>
  <c r="BB1490" i="1" s="1"/>
  <c r="BC1490" i="1" s="1"/>
  <c r="AY1490" i="1"/>
  <c r="AX1490" i="1"/>
  <c r="AR1490" i="1"/>
  <c r="AQ1490" i="1"/>
  <c r="AP1490" i="1"/>
  <c r="AO1490" i="1"/>
  <c r="AN1490" i="1"/>
  <c r="AK1490" i="1"/>
  <c r="AV1490" i="1" s="1"/>
  <c r="AI1490" i="1"/>
  <c r="AU1490" i="1" s="1"/>
  <c r="AG1490" i="1"/>
  <c r="AT1490" i="1" s="1"/>
  <c r="AE1490" i="1"/>
  <c r="AS1490" i="1" s="1"/>
  <c r="AC1490" i="1"/>
  <c r="AA1490" i="1"/>
  <c r="BE1489" i="1"/>
  <c r="BD1489" i="1"/>
  <c r="AZ1489" i="1"/>
  <c r="BB1489" i="1" s="1"/>
  <c r="BC1489" i="1" s="1"/>
  <c r="AY1489" i="1"/>
  <c r="AX1489" i="1"/>
  <c r="AR1489" i="1"/>
  <c r="AQ1489" i="1"/>
  <c r="AP1489" i="1"/>
  <c r="AO1489" i="1"/>
  <c r="AN1489" i="1"/>
  <c r="AK1489" i="1"/>
  <c r="AV1489" i="1" s="1"/>
  <c r="AI1489" i="1"/>
  <c r="AU1489" i="1" s="1"/>
  <c r="AG1489" i="1"/>
  <c r="AT1489" i="1" s="1"/>
  <c r="AE1489" i="1"/>
  <c r="AS1489" i="1" s="1"/>
  <c r="AC1489" i="1"/>
  <c r="AA1489" i="1"/>
  <c r="BE1488" i="1"/>
  <c r="BD1488" i="1"/>
  <c r="AZ1488" i="1"/>
  <c r="BB1488" i="1" s="1"/>
  <c r="BC1488" i="1" s="1"/>
  <c r="AY1488" i="1"/>
  <c r="AX1488" i="1"/>
  <c r="AR1488" i="1"/>
  <c r="AQ1488" i="1"/>
  <c r="AP1488" i="1"/>
  <c r="AO1488" i="1"/>
  <c r="AN1488" i="1"/>
  <c r="AK1488" i="1"/>
  <c r="AV1488" i="1" s="1"/>
  <c r="AI1488" i="1"/>
  <c r="AU1488" i="1" s="1"/>
  <c r="AG1488" i="1"/>
  <c r="AT1488" i="1" s="1"/>
  <c r="AE1488" i="1"/>
  <c r="AS1488" i="1" s="1"/>
  <c r="AC1488" i="1"/>
  <c r="AA1488" i="1"/>
  <c r="BE1487" i="1"/>
  <c r="BD1487" i="1"/>
  <c r="AZ1487" i="1"/>
  <c r="BB1487" i="1" s="1"/>
  <c r="BC1487" i="1" s="1"/>
  <c r="AY1487" i="1"/>
  <c r="AX1487" i="1"/>
  <c r="AR1487" i="1"/>
  <c r="AQ1487" i="1"/>
  <c r="AP1487" i="1"/>
  <c r="AO1487" i="1"/>
  <c r="AN1487" i="1"/>
  <c r="AK1487" i="1"/>
  <c r="AV1487" i="1" s="1"/>
  <c r="AI1487" i="1"/>
  <c r="AU1487" i="1" s="1"/>
  <c r="AG1487" i="1"/>
  <c r="AT1487" i="1" s="1"/>
  <c r="AE1487" i="1"/>
  <c r="AS1487" i="1" s="1"/>
  <c r="AC1487" i="1"/>
  <c r="AA1487" i="1"/>
  <c r="BE1486" i="1"/>
  <c r="BD1486" i="1"/>
  <c r="AZ1486" i="1"/>
  <c r="BB1486" i="1" s="1"/>
  <c r="BC1486" i="1" s="1"/>
  <c r="AY1486" i="1"/>
  <c r="AX1486" i="1"/>
  <c r="AR1486" i="1"/>
  <c r="AQ1486" i="1"/>
  <c r="AP1486" i="1"/>
  <c r="AO1486" i="1"/>
  <c r="AN1486" i="1"/>
  <c r="AK1486" i="1"/>
  <c r="AV1486" i="1" s="1"/>
  <c r="AI1486" i="1"/>
  <c r="AU1486" i="1" s="1"/>
  <c r="AG1486" i="1"/>
  <c r="AT1486" i="1" s="1"/>
  <c r="AE1486" i="1"/>
  <c r="AS1486" i="1" s="1"/>
  <c r="AC1486" i="1"/>
  <c r="AA1486" i="1"/>
  <c r="BE1485" i="1"/>
  <c r="BD1485" i="1"/>
  <c r="AZ1485" i="1"/>
  <c r="BB1485" i="1" s="1"/>
  <c r="BC1485" i="1" s="1"/>
  <c r="AY1485" i="1"/>
  <c r="AX1485" i="1"/>
  <c r="AR1485" i="1"/>
  <c r="AQ1485" i="1"/>
  <c r="AP1485" i="1"/>
  <c r="AO1485" i="1"/>
  <c r="AN1485" i="1"/>
  <c r="AK1485" i="1"/>
  <c r="AV1485" i="1" s="1"/>
  <c r="AI1485" i="1"/>
  <c r="AU1485" i="1" s="1"/>
  <c r="AG1485" i="1"/>
  <c r="AT1485" i="1" s="1"/>
  <c r="AE1485" i="1"/>
  <c r="AS1485" i="1" s="1"/>
  <c r="AC1485" i="1"/>
  <c r="AA1485" i="1"/>
  <c r="BE1484" i="1"/>
  <c r="BD1484" i="1"/>
  <c r="AZ1484" i="1"/>
  <c r="BB1484" i="1" s="1"/>
  <c r="BC1484" i="1" s="1"/>
  <c r="AY1484" i="1"/>
  <c r="AX1484" i="1"/>
  <c r="AR1484" i="1"/>
  <c r="AQ1484" i="1"/>
  <c r="AP1484" i="1"/>
  <c r="AO1484" i="1"/>
  <c r="AN1484" i="1"/>
  <c r="AK1484" i="1"/>
  <c r="AV1484" i="1" s="1"/>
  <c r="AI1484" i="1"/>
  <c r="AU1484" i="1" s="1"/>
  <c r="AG1484" i="1"/>
  <c r="AT1484" i="1" s="1"/>
  <c r="AE1484" i="1"/>
  <c r="AS1484" i="1" s="1"/>
  <c r="AC1484" i="1"/>
  <c r="AA1484" i="1"/>
  <c r="BE1483" i="1"/>
  <c r="BD1483" i="1"/>
  <c r="AZ1483" i="1"/>
  <c r="BB1483" i="1" s="1"/>
  <c r="BC1483" i="1" s="1"/>
  <c r="AY1483" i="1"/>
  <c r="AX1483" i="1"/>
  <c r="AR1483" i="1"/>
  <c r="AQ1483" i="1"/>
  <c r="AP1483" i="1"/>
  <c r="AO1483" i="1"/>
  <c r="AN1483" i="1"/>
  <c r="AK1483" i="1"/>
  <c r="AV1483" i="1" s="1"/>
  <c r="AI1483" i="1"/>
  <c r="AU1483" i="1" s="1"/>
  <c r="AG1483" i="1"/>
  <c r="AT1483" i="1" s="1"/>
  <c r="AE1483" i="1"/>
  <c r="AS1483" i="1" s="1"/>
  <c r="AC1483" i="1"/>
  <c r="AA1483" i="1"/>
  <c r="BE1482" i="1"/>
  <c r="BD1482" i="1"/>
  <c r="AZ1482" i="1"/>
  <c r="BB1482" i="1" s="1"/>
  <c r="BC1482" i="1" s="1"/>
  <c r="AY1482" i="1"/>
  <c r="AX1482" i="1"/>
  <c r="AR1482" i="1"/>
  <c r="AQ1482" i="1"/>
  <c r="AP1482" i="1"/>
  <c r="AO1482" i="1"/>
  <c r="AN1482" i="1"/>
  <c r="AK1482" i="1"/>
  <c r="AV1482" i="1" s="1"/>
  <c r="AI1482" i="1"/>
  <c r="AU1482" i="1" s="1"/>
  <c r="AG1482" i="1"/>
  <c r="AT1482" i="1" s="1"/>
  <c r="AE1482" i="1"/>
  <c r="AS1482" i="1" s="1"/>
  <c r="AC1482" i="1"/>
  <c r="AA1482" i="1"/>
  <c r="BE1481" i="1"/>
  <c r="BD1481" i="1"/>
  <c r="AZ1481" i="1"/>
  <c r="BB1481" i="1" s="1"/>
  <c r="BC1481" i="1" s="1"/>
  <c r="AY1481" i="1"/>
  <c r="AX1481" i="1"/>
  <c r="AR1481" i="1"/>
  <c r="AQ1481" i="1"/>
  <c r="AP1481" i="1"/>
  <c r="AO1481" i="1"/>
  <c r="AN1481" i="1"/>
  <c r="AK1481" i="1"/>
  <c r="AV1481" i="1" s="1"/>
  <c r="AI1481" i="1"/>
  <c r="AU1481" i="1" s="1"/>
  <c r="AG1481" i="1"/>
  <c r="AT1481" i="1" s="1"/>
  <c r="AE1481" i="1"/>
  <c r="AS1481" i="1" s="1"/>
  <c r="AC1481" i="1"/>
  <c r="AA1481" i="1"/>
  <c r="BE1480" i="1"/>
  <c r="BD1480" i="1"/>
  <c r="AZ1480" i="1"/>
  <c r="BB1480" i="1" s="1"/>
  <c r="BC1480" i="1" s="1"/>
  <c r="AY1480" i="1"/>
  <c r="AX1480" i="1"/>
  <c r="AR1480" i="1"/>
  <c r="AQ1480" i="1"/>
  <c r="AP1480" i="1"/>
  <c r="AO1480" i="1"/>
  <c r="AN1480" i="1"/>
  <c r="AK1480" i="1"/>
  <c r="AV1480" i="1" s="1"/>
  <c r="AI1480" i="1"/>
  <c r="AU1480" i="1" s="1"/>
  <c r="AG1480" i="1"/>
  <c r="AT1480" i="1" s="1"/>
  <c r="AE1480" i="1"/>
  <c r="AS1480" i="1" s="1"/>
  <c r="AC1480" i="1"/>
  <c r="AA1480" i="1"/>
  <c r="BE1479" i="1"/>
  <c r="BD1479" i="1"/>
  <c r="AZ1479" i="1"/>
  <c r="BB1479" i="1" s="1"/>
  <c r="BC1479" i="1" s="1"/>
  <c r="AY1479" i="1"/>
  <c r="AX1479" i="1"/>
  <c r="AR1479" i="1"/>
  <c r="AQ1479" i="1"/>
  <c r="AP1479" i="1"/>
  <c r="AO1479" i="1"/>
  <c r="AN1479" i="1"/>
  <c r="AK1479" i="1"/>
  <c r="AV1479" i="1" s="1"/>
  <c r="AI1479" i="1"/>
  <c r="AU1479" i="1" s="1"/>
  <c r="AG1479" i="1"/>
  <c r="AT1479" i="1" s="1"/>
  <c r="AE1479" i="1"/>
  <c r="AS1479" i="1" s="1"/>
  <c r="AC1479" i="1"/>
  <c r="AA1479" i="1"/>
  <c r="BE1478" i="1"/>
  <c r="BD1478" i="1"/>
  <c r="AZ1478" i="1"/>
  <c r="BB1478" i="1" s="1"/>
  <c r="BC1478" i="1" s="1"/>
  <c r="AY1478" i="1"/>
  <c r="AX1478" i="1"/>
  <c r="AR1478" i="1"/>
  <c r="AQ1478" i="1"/>
  <c r="AP1478" i="1"/>
  <c r="AO1478" i="1"/>
  <c r="AN1478" i="1"/>
  <c r="AK1478" i="1"/>
  <c r="AV1478" i="1" s="1"/>
  <c r="AI1478" i="1"/>
  <c r="AU1478" i="1" s="1"/>
  <c r="AG1478" i="1"/>
  <c r="AT1478" i="1" s="1"/>
  <c r="AE1478" i="1"/>
  <c r="AS1478" i="1" s="1"/>
  <c r="AC1478" i="1"/>
  <c r="AA1478" i="1"/>
  <c r="BE1477" i="1"/>
  <c r="BD1477" i="1"/>
  <c r="AZ1477" i="1"/>
  <c r="BB1477" i="1" s="1"/>
  <c r="BC1477" i="1" s="1"/>
  <c r="AY1477" i="1"/>
  <c r="AX1477" i="1"/>
  <c r="AR1477" i="1"/>
  <c r="AQ1477" i="1"/>
  <c r="AP1477" i="1"/>
  <c r="AO1477" i="1"/>
  <c r="AN1477" i="1"/>
  <c r="AK1477" i="1"/>
  <c r="AV1477" i="1" s="1"/>
  <c r="AI1477" i="1"/>
  <c r="AU1477" i="1" s="1"/>
  <c r="AG1477" i="1"/>
  <c r="AT1477" i="1" s="1"/>
  <c r="AE1477" i="1"/>
  <c r="AS1477" i="1" s="1"/>
  <c r="AC1477" i="1"/>
  <c r="AA1477" i="1"/>
  <c r="BE1476" i="1"/>
  <c r="BD1476" i="1"/>
  <c r="AZ1476" i="1"/>
  <c r="BB1476" i="1" s="1"/>
  <c r="BC1476" i="1" s="1"/>
  <c r="AY1476" i="1"/>
  <c r="AX1476" i="1"/>
  <c r="AR1476" i="1"/>
  <c r="AQ1476" i="1"/>
  <c r="AP1476" i="1"/>
  <c r="AO1476" i="1"/>
  <c r="AN1476" i="1"/>
  <c r="AK1476" i="1"/>
  <c r="AV1476" i="1" s="1"/>
  <c r="AI1476" i="1"/>
  <c r="AU1476" i="1" s="1"/>
  <c r="AG1476" i="1"/>
  <c r="AT1476" i="1" s="1"/>
  <c r="AE1476" i="1"/>
  <c r="AS1476" i="1" s="1"/>
  <c r="AC1476" i="1"/>
  <c r="AA1476" i="1"/>
  <c r="BE1475" i="1"/>
  <c r="BD1475" i="1"/>
  <c r="AZ1475" i="1"/>
  <c r="BB1475" i="1" s="1"/>
  <c r="BC1475" i="1" s="1"/>
  <c r="AY1475" i="1"/>
  <c r="AX1475" i="1"/>
  <c r="AR1475" i="1"/>
  <c r="AQ1475" i="1"/>
  <c r="AP1475" i="1"/>
  <c r="AO1475" i="1"/>
  <c r="AN1475" i="1"/>
  <c r="AK1475" i="1"/>
  <c r="AV1475" i="1" s="1"/>
  <c r="AI1475" i="1"/>
  <c r="AU1475" i="1" s="1"/>
  <c r="AG1475" i="1"/>
  <c r="AT1475" i="1" s="1"/>
  <c r="AE1475" i="1"/>
  <c r="AS1475" i="1" s="1"/>
  <c r="AC1475" i="1"/>
  <c r="AA1475" i="1"/>
  <c r="BE1474" i="1"/>
  <c r="BD1474" i="1"/>
  <c r="AZ1474" i="1"/>
  <c r="BB1474" i="1" s="1"/>
  <c r="BC1474" i="1" s="1"/>
  <c r="AY1474" i="1"/>
  <c r="AX1474" i="1"/>
  <c r="AR1474" i="1"/>
  <c r="AQ1474" i="1"/>
  <c r="AP1474" i="1"/>
  <c r="AO1474" i="1"/>
  <c r="AN1474" i="1"/>
  <c r="AK1474" i="1"/>
  <c r="AV1474" i="1" s="1"/>
  <c r="AI1474" i="1"/>
  <c r="AU1474" i="1" s="1"/>
  <c r="AG1474" i="1"/>
  <c r="AT1474" i="1" s="1"/>
  <c r="AE1474" i="1"/>
  <c r="AS1474" i="1" s="1"/>
  <c r="AC1474" i="1"/>
  <c r="AA1474" i="1"/>
  <c r="BE1473" i="1"/>
  <c r="BD1473" i="1"/>
  <c r="AZ1473" i="1"/>
  <c r="BB1473" i="1" s="1"/>
  <c r="BC1473" i="1" s="1"/>
  <c r="AY1473" i="1"/>
  <c r="AX1473" i="1"/>
  <c r="AR1473" i="1"/>
  <c r="AQ1473" i="1"/>
  <c r="AP1473" i="1"/>
  <c r="AO1473" i="1"/>
  <c r="AN1473" i="1"/>
  <c r="AK1473" i="1"/>
  <c r="AV1473" i="1" s="1"/>
  <c r="AI1473" i="1"/>
  <c r="AU1473" i="1" s="1"/>
  <c r="AG1473" i="1"/>
  <c r="AT1473" i="1" s="1"/>
  <c r="AE1473" i="1"/>
  <c r="AS1473" i="1" s="1"/>
  <c r="AC1473" i="1"/>
  <c r="AA1473" i="1"/>
  <c r="BE1472" i="1"/>
  <c r="BD1472" i="1"/>
  <c r="AZ1472" i="1"/>
  <c r="BB1472" i="1" s="1"/>
  <c r="BC1472" i="1" s="1"/>
  <c r="AY1472" i="1"/>
  <c r="AX1472" i="1"/>
  <c r="AR1472" i="1"/>
  <c r="AQ1472" i="1"/>
  <c r="AP1472" i="1"/>
  <c r="AO1472" i="1"/>
  <c r="AN1472" i="1"/>
  <c r="AK1472" i="1"/>
  <c r="AV1472" i="1" s="1"/>
  <c r="AI1472" i="1"/>
  <c r="AU1472" i="1" s="1"/>
  <c r="AG1472" i="1"/>
  <c r="AT1472" i="1" s="1"/>
  <c r="AE1472" i="1"/>
  <c r="AS1472" i="1" s="1"/>
  <c r="AC1472" i="1"/>
  <c r="AA1472" i="1"/>
  <c r="BE1471" i="1"/>
  <c r="BD1471" i="1"/>
  <c r="AZ1471" i="1"/>
  <c r="BB1471" i="1" s="1"/>
  <c r="BC1471" i="1" s="1"/>
  <c r="AY1471" i="1"/>
  <c r="AX1471" i="1"/>
  <c r="AR1471" i="1"/>
  <c r="AQ1471" i="1"/>
  <c r="AP1471" i="1"/>
  <c r="AO1471" i="1"/>
  <c r="AN1471" i="1"/>
  <c r="AK1471" i="1"/>
  <c r="AV1471" i="1" s="1"/>
  <c r="AI1471" i="1"/>
  <c r="AU1471" i="1" s="1"/>
  <c r="AG1471" i="1"/>
  <c r="AT1471" i="1" s="1"/>
  <c r="AE1471" i="1"/>
  <c r="AS1471" i="1" s="1"/>
  <c r="AC1471" i="1"/>
  <c r="AA1471" i="1"/>
  <c r="BE1470" i="1"/>
  <c r="BD1470" i="1"/>
  <c r="AZ1470" i="1"/>
  <c r="BB1470" i="1" s="1"/>
  <c r="BC1470" i="1" s="1"/>
  <c r="AY1470" i="1"/>
  <c r="AX1470" i="1"/>
  <c r="AR1470" i="1"/>
  <c r="AQ1470" i="1"/>
  <c r="AP1470" i="1"/>
  <c r="AO1470" i="1"/>
  <c r="AN1470" i="1"/>
  <c r="AK1470" i="1"/>
  <c r="AV1470" i="1" s="1"/>
  <c r="AI1470" i="1"/>
  <c r="AU1470" i="1" s="1"/>
  <c r="AG1470" i="1"/>
  <c r="AT1470" i="1" s="1"/>
  <c r="AE1470" i="1"/>
  <c r="AS1470" i="1" s="1"/>
  <c r="AC1470" i="1"/>
  <c r="AA1470" i="1"/>
  <c r="BE1469" i="1"/>
  <c r="BD1469" i="1"/>
  <c r="AZ1469" i="1"/>
  <c r="BB1469" i="1" s="1"/>
  <c r="BC1469" i="1" s="1"/>
  <c r="AY1469" i="1"/>
  <c r="AX1469" i="1"/>
  <c r="AR1469" i="1"/>
  <c r="AQ1469" i="1"/>
  <c r="AP1469" i="1"/>
  <c r="AO1469" i="1"/>
  <c r="AN1469" i="1"/>
  <c r="AK1469" i="1"/>
  <c r="AV1469" i="1" s="1"/>
  <c r="AI1469" i="1"/>
  <c r="AU1469" i="1" s="1"/>
  <c r="AG1469" i="1"/>
  <c r="AT1469" i="1" s="1"/>
  <c r="AE1469" i="1"/>
  <c r="AS1469" i="1" s="1"/>
  <c r="AC1469" i="1"/>
  <c r="AA1469" i="1"/>
  <c r="BE1468" i="1"/>
  <c r="BD1468" i="1"/>
  <c r="AZ1468" i="1"/>
  <c r="BB1468" i="1" s="1"/>
  <c r="BC1468" i="1" s="1"/>
  <c r="AY1468" i="1"/>
  <c r="AX1468" i="1"/>
  <c r="AR1468" i="1"/>
  <c r="AQ1468" i="1"/>
  <c r="AP1468" i="1"/>
  <c r="AO1468" i="1"/>
  <c r="AN1468" i="1"/>
  <c r="AK1468" i="1"/>
  <c r="AV1468" i="1" s="1"/>
  <c r="AI1468" i="1"/>
  <c r="AU1468" i="1" s="1"/>
  <c r="AG1468" i="1"/>
  <c r="AT1468" i="1" s="1"/>
  <c r="AE1468" i="1"/>
  <c r="AS1468" i="1" s="1"/>
  <c r="AC1468" i="1"/>
  <c r="AA1468" i="1"/>
  <c r="BE1467" i="1"/>
  <c r="BD1467" i="1"/>
  <c r="AZ1467" i="1"/>
  <c r="BB1467" i="1" s="1"/>
  <c r="BC1467" i="1" s="1"/>
  <c r="AY1467" i="1"/>
  <c r="AX1467" i="1"/>
  <c r="AR1467" i="1"/>
  <c r="AQ1467" i="1"/>
  <c r="AP1467" i="1"/>
  <c r="AO1467" i="1"/>
  <c r="AN1467" i="1"/>
  <c r="AK1467" i="1"/>
  <c r="AV1467" i="1" s="1"/>
  <c r="AI1467" i="1"/>
  <c r="AU1467" i="1" s="1"/>
  <c r="AG1467" i="1"/>
  <c r="AT1467" i="1" s="1"/>
  <c r="AE1467" i="1"/>
  <c r="AS1467" i="1" s="1"/>
  <c r="AC1467" i="1"/>
  <c r="AA1467" i="1"/>
  <c r="BE1466" i="1"/>
  <c r="BD1466" i="1"/>
  <c r="AZ1466" i="1"/>
  <c r="BB1466" i="1" s="1"/>
  <c r="BC1466" i="1" s="1"/>
  <c r="AY1466" i="1"/>
  <c r="AX1466" i="1"/>
  <c r="AR1466" i="1"/>
  <c r="AQ1466" i="1"/>
  <c r="AP1466" i="1"/>
  <c r="AO1466" i="1"/>
  <c r="AN1466" i="1"/>
  <c r="AK1466" i="1"/>
  <c r="AV1466" i="1" s="1"/>
  <c r="AI1466" i="1"/>
  <c r="AU1466" i="1" s="1"/>
  <c r="AG1466" i="1"/>
  <c r="AT1466" i="1" s="1"/>
  <c r="AE1466" i="1"/>
  <c r="AS1466" i="1" s="1"/>
  <c r="AC1466" i="1"/>
  <c r="AA1466" i="1"/>
  <c r="BE1465" i="1"/>
  <c r="BD1465" i="1"/>
  <c r="AZ1465" i="1"/>
  <c r="BB1465" i="1" s="1"/>
  <c r="BC1465" i="1" s="1"/>
  <c r="AY1465" i="1"/>
  <c r="AX1465" i="1"/>
  <c r="AR1465" i="1"/>
  <c r="AQ1465" i="1"/>
  <c r="AP1465" i="1"/>
  <c r="AO1465" i="1"/>
  <c r="AN1465" i="1"/>
  <c r="AK1465" i="1"/>
  <c r="AV1465" i="1" s="1"/>
  <c r="AI1465" i="1"/>
  <c r="AU1465" i="1" s="1"/>
  <c r="AG1465" i="1"/>
  <c r="AT1465" i="1" s="1"/>
  <c r="AE1465" i="1"/>
  <c r="AS1465" i="1" s="1"/>
  <c r="AC1465" i="1"/>
  <c r="AA1465" i="1"/>
  <c r="BE1464" i="1"/>
  <c r="BD1464" i="1"/>
  <c r="AZ1464" i="1"/>
  <c r="BB1464" i="1" s="1"/>
  <c r="BC1464" i="1" s="1"/>
  <c r="AY1464" i="1"/>
  <c r="AX1464" i="1"/>
  <c r="AR1464" i="1"/>
  <c r="AQ1464" i="1"/>
  <c r="AP1464" i="1"/>
  <c r="AO1464" i="1"/>
  <c r="AN1464" i="1"/>
  <c r="AK1464" i="1"/>
  <c r="AV1464" i="1" s="1"/>
  <c r="AI1464" i="1"/>
  <c r="AU1464" i="1" s="1"/>
  <c r="AG1464" i="1"/>
  <c r="AT1464" i="1" s="1"/>
  <c r="AE1464" i="1"/>
  <c r="AS1464" i="1" s="1"/>
  <c r="AC1464" i="1"/>
  <c r="AA1464" i="1"/>
  <c r="BE1463" i="1"/>
  <c r="BD1463" i="1"/>
  <c r="AZ1463" i="1"/>
  <c r="BB1463" i="1" s="1"/>
  <c r="BC1463" i="1" s="1"/>
  <c r="AY1463" i="1"/>
  <c r="AX1463" i="1"/>
  <c r="AR1463" i="1"/>
  <c r="AQ1463" i="1"/>
  <c r="AP1463" i="1"/>
  <c r="AO1463" i="1"/>
  <c r="AN1463" i="1"/>
  <c r="AK1463" i="1"/>
  <c r="AV1463" i="1" s="1"/>
  <c r="AI1463" i="1"/>
  <c r="AU1463" i="1" s="1"/>
  <c r="AG1463" i="1"/>
  <c r="AT1463" i="1" s="1"/>
  <c r="AE1463" i="1"/>
  <c r="AS1463" i="1" s="1"/>
  <c r="AC1463" i="1"/>
  <c r="AA1463" i="1"/>
  <c r="BE1462" i="1"/>
  <c r="BD1462" i="1"/>
  <c r="AZ1462" i="1"/>
  <c r="BB1462" i="1" s="1"/>
  <c r="BC1462" i="1" s="1"/>
  <c r="AY1462" i="1"/>
  <c r="AX1462" i="1"/>
  <c r="AR1462" i="1"/>
  <c r="AQ1462" i="1"/>
  <c r="AP1462" i="1"/>
  <c r="AO1462" i="1"/>
  <c r="AN1462" i="1"/>
  <c r="AK1462" i="1"/>
  <c r="AV1462" i="1" s="1"/>
  <c r="AI1462" i="1"/>
  <c r="AU1462" i="1" s="1"/>
  <c r="AG1462" i="1"/>
  <c r="AT1462" i="1" s="1"/>
  <c r="AE1462" i="1"/>
  <c r="AS1462" i="1" s="1"/>
  <c r="AC1462" i="1"/>
  <c r="AA1462" i="1"/>
  <c r="BE1461" i="1"/>
  <c r="BD1461" i="1"/>
  <c r="AZ1461" i="1"/>
  <c r="BB1461" i="1" s="1"/>
  <c r="BC1461" i="1" s="1"/>
  <c r="AY1461" i="1"/>
  <c r="AX1461" i="1"/>
  <c r="AR1461" i="1"/>
  <c r="AQ1461" i="1"/>
  <c r="AP1461" i="1"/>
  <c r="AO1461" i="1"/>
  <c r="AN1461" i="1"/>
  <c r="AK1461" i="1"/>
  <c r="AV1461" i="1" s="1"/>
  <c r="AI1461" i="1"/>
  <c r="AU1461" i="1" s="1"/>
  <c r="AG1461" i="1"/>
  <c r="AT1461" i="1" s="1"/>
  <c r="AE1461" i="1"/>
  <c r="AS1461" i="1" s="1"/>
  <c r="AC1461" i="1"/>
  <c r="AA1461" i="1"/>
  <c r="BE1460" i="1"/>
  <c r="BD1460" i="1"/>
  <c r="AZ1460" i="1"/>
  <c r="BB1460" i="1" s="1"/>
  <c r="BC1460" i="1" s="1"/>
  <c r="AY1460" i="1"/>
  <c r="AX1460" i="1"/>
  <c r="AR1460" i="1"/>
  <c r="AQ1460" i="1"/>
  <c r="AP1460" i="1"/>
  <c r="AO1460" i="1"/>
  <c r="AN1460" i="1"/>
  <c r="AK1460" i="1"/>
  <c r="AV1460" i="1" s="1"/>
  <c r="AI1460" i="1"/>
  <c r="AU1460" i="1" s="1"/>
  <c r="AG1460" i="1"/>
  <c r="AT1460" i="1" s="1"/>
  <c r="AE1460" i="1"/>
  <c r="AS1460" i="1" s="1"/>
  <c r="AC1460" i="1"/>
  <c r="AA1460" i="1"/>
  <c r="BE1459" i="1"/>
  <c r="BD1459" i="1"/>
  <c r="AZ1459" i="1"/>
  <c r="BB1459" i="1" s="1"/>
  <c r="BC1459" i="1" s="1"/>
  <c r="AY1459" i="1"/>
  <c r="AX1459" i="1"/>
  <c r="AR1459" i="1"/>
  <c r="AQ1459" i="1"/>
  <c r="AP1459" i="1"/>
  <c r="AO1459" i="1"/>
  <c r="AN1459" i="1"/>
  <c r="AK1459" i="1"/>
  <c r="AV1459" i="1" s="1"/>
  <c r="AI1459" i="1"/>
  <c r="AU1459" i="1" s="1"/>
  <c r="AG1459" i="1"/>
  <c r="AT1459" i="1" s="1"/>
  <c r="AE1459" i="1"/>
  <c r="AS1459" i="1" s="1"/>
  <c r="AC1459" i="1"/>
  <c r="AA1459" i="1"/>
  <c r="BE1458" i="1"/>
  <c r="BD1458" i="1"/>
  <c r="AZ1458" i="1"/>
  <c r="BB1458" i="1" s="1"/>
  <c r="BC1458" i="1" s="1"/>
  <c r="AY1458" i="1"/>
  <c r="AX1458" i="1"/>
  <c r="AR1458" i="1"/>
  <c r="AQ1458" i="1"/>
  <c r="AP1458" i="1"/>
  <c r="AO1458" i="1"/>
  <c r="AN1458" i="1"/>
  <c r="AK1458" i="1"/>
  <c r="AV1458" i="1" s="1"/>
  <c r="AI1458" i="1"/>
  <c r="AU1458" i="1" s="1"/>
  <c r="AG1458" i="1"/>
  <c r="AT1458" i="1" s="1"/>
  <c r="AE1458" i="1"/>
  <c r="AS1458" i="1" s="1"/>
  <c r="AC1458" i="1"/>
  <c r="AA1458" i="1"/>
  <c r="BE1457" i="1"/>
  <c r="BD1457" i="1"/>
  <c r="AZ1457" i="1"/>
  <c r="BB1457" i="1" s="1"/>
  <c r="BC1457" i="1" s="1"/>
  <c r="AY1457" i="1"/>
  <c r="AX1457" i="1"/>
  <c r="AR1457" i="1"/>
  <c r="AQ1457" i="1"/>
  <c r="AP1457" i="1"/>
  <c r="AO1457" i="1"/>
  <c r="AN1457" i="1"/>
  <c r="AK1457" i="1"/>
  <c r="AV1457" i="1" s="1"/>
  <c r="AI1457" i="1"/>
  <c r="AU1457" i="1" s="1"/>
  <c r="AG1457" i="1"/>
  <c r="AT1457" i="1" s="1"/>
  <c r="AE1457" i="1"/>
  <c r="AS1457" i="1" s="1"/>
  <c r="AC1457" i="1"/>
  <c r="AA1457" i="1"/>
  <c r="BE1456" i="1"/>
  <c r="BD1456" i="1"/>
  <c r="AZ1456" i="1"/>
  <c r="BB1456" i="1" s="1"/>
  <c r="BC1456" i="1" s="1"/>
  <c r="AY1456" i="1"/>
  <c r="AX1456" i="1"/>
  <c r="AR1456" i="1"/>
  <c r="AQ1456" i="1"/>
  <c r="AP1456" i="1"/>
  <c r="AO1456" i="1"/>
  <c r="AN1456" i="1"/>
  <c r="AK1456" i="1"/>
  <c r="AV1456" i="1" s="1"/>
  <c r="AI1456" i="1"/>
  <c r="AU1456" i="1" s="1"/>
  <c r="AG1456" i="1"/>
  <c r="AT1456" i="1" s="1"/>
  <c r="AE1456" i="1"/>
  <c r="AS1456" i="1" s="1"/>
  <c r="AC1456" i="1"/>
  <c r="AA1456" i="1"/>
  <c r="BE1455" i="1"/>
  <c r="BD1455" i="1"/>
  <c r="AZ1455" i="1"/>
  <c r="BB1455" i="1" s="1"/>
  <c r="BC1455" i="1" s="1"/>
  <c r="AY1455" i="1"/>
  <c r="AX1455" i="1"/>
  <c r="AR1455" i="1"/>
  <c r="AQ1455" i="1"/>
  <c r="AP1455" i="1"/>
  <c r="AO1455" i="1"/>
  <c r="AN1455" i="1"/>
  <c r="AK1455" i="1"/>
  <c r="AV1455" i="1" s="1"/>
  <c r="AI1455" i="1"/>
  <c r="AU1455" i="1" s="1"/>
  <c r="AG1455" i="1"/>
  <c r="AT1455" i="1" s="1"/>
  <c r="AE1455" i="1"/>
  <c r="AS1455" i="1" s="1"/>
  <c r="AC1455" i="1"/>
  <c r="AA1455" i="1"/>
  <c r="BE1454" i="1"/>
  <c r="BD1454" i="1"/>
  <c r="AZ1454" i="1"/>
  <c r="BB1454" i="1" s="1"/>
  <c r="BC1454" i="1" s="1"/>
  <c r="AY1454" i="1"/>
  <c r="AX1454" i="1"/>
  <c r="AR1454" i="1"/>
  <c r="AQ1454" i="1"/>
  <c r="AP1454" i="1"/>
  <c r="AO1454" i="1"/>
  <c r="AN1454" i="1"/>
  <c r="AK1454" i="1"/>
  <c r="AV1454" i="1" s="1"/>
  <c r="AI1454" i="1"/>
  <c r="AU1454" i="1" s="1"/>
  <c r="AG1454" i="1"/>
  <c r="AT1454" i="1" s="1"/>
  <c r="AE1454" i="1"/>
  <c r="AS1454" i="1" s="1"/>
  <c r="AC1454" i="1"/>
  <c r="AA1454" i="1"/>
  <c r="BE1453" i="1"/>
  <c r="BD1453" i="1"/>
  <c r="AZ1453" i="1"/>
  <c r="BB1453" i="1" s="1"/>
  <c r="BC1453" i="1" s="1"/>
  <c r="AY1453" i="1"/>
  <c r="AX1453" i="1"/>
  <c r="AR1453" i="1"/>
  <c r="AQ1453" i="1"/>
  <c r="AP1453" i="1"/>
  <c r="AO1453" i="1"/>
  <c r="AN1453" i="1"/>
  <c r="AK1453" i="1"/>
  <c r="AV1453" i="1" s="1"/>
  <c r="AI1453" i="1"/>
  <c r="AU1453" i="1" s="1"/>
  <c r="AG1453" i="1"/>
  <c r="AT1453" i="1" s="1"/>
  <c r="AE1453" i="1"/>
  <c r="AS1453" i="1" s="1"/>
  <c r="AC1453" i="1"/>
  <c r="AA1453" i="1"/>
  <c r="BE1452" i="1"/>
  <c r="BD1452" i="1"/>
  <c r="AZ1452" i="1"/>
  <c r="BB1452" i="1" s="1"/>
  <c r="BC1452" i="1" s="1"/>
  <c r="AY1452" i="1"/>
  <c r="AX1452" i="1"/>
  <c r="AR1452" i="1"/>
  <c r="AQ1452" i="1"/>
  <c r="AP1452" i="1"/>
  <c r="AO1452" i="1"/>
  <c r="AN1452" i="1"/>
  <c r="AK1452" i="1"/>
  <c r="AV1452" i="1" s="1"/>
  <c r="AI1452" i="1"/>
  <c r="AU1452" i="1" s="1"/>
  <c r="AG1452" i="1"/>
  <c r="AT1452" i="1" s="1"/>
  <c r="AE1452" i="1"/>
  <c r="AS1452" i="1" s="1"/>
  <c r="AC1452" i="1"/>
  <c r="AA1452" i="1"/>
  <c r="BE1451" i="1"/>
  <c r="BD1451" i="1"/>
  <c r="AZ1451" i="1"/>
  <c r="BB1451" i="1" s="1"/>
  <c r="BC1451" i="1" s="1"/>
  <c r="AY1451" i="1"/>
  <c r="AX1451" i="1"/>
  <c r="AR1451" i="1"/>
  <c r="AQ1451" i="1"/>
  <c r="AP1451" i="1"/>
  <c r="AO1451" i="1"/>
  <c r="AN1451" i="1"/>
  <c r="AK1451" i="1"/>
  <c r="AV1451" i="1" s="1"/>
  <c r="AI1451" i="1"/>
  <c r="AU1451" i="1" s="1"/>
  <c r="AG1451" i="1"/>
  <c r="AT1451" i="1" s="1"/>
  <c r="AE1451" i="1"/>
  <c r="AS1451" i="1" s="1"/>
  <c r="AC1451" i="1"/>
  <c r="AA1451" i="1"/>
  <c r="BE1450" i="1"/>
  <c r="BD1450" i="1"/>
  <c r="AZ1450" i="1"/>
  <c r="BB1450" i="1" s="1"/>
  <c r="BC1450" i="1" s="1"/>
  <c r="AY1450" i="1"/>
  <c r="AX1450" i="1"/>
  <c r="AR1450" i="1"/>
  <c r="AQ1450" i="1"/>
  <c r="AP1450" i="1"/>
  <c r="AO1450" i="1"/>
  <c r="AN1450" i="1"/>
  <c r="AK1450" i="1"/>
  <c r="AV1450" i="1" s="1"/>
  <c r="AI1450" i="1"/>
  <c r="AU1450" i="1" s="1"/>
  <c r="AG1450" i="1"/>
  <c r="AT1450" i="1" s="1"/>
  <c r="AE1450" i="1"/>
  <c r="AS1450" i="1" s="1"/>
  <c r="AC1450" i="1"/>
  <c r="AA1450" i="1"/>
  <c r="BE1449" i="1"/>
  <c r="BD1449" i="1"/>
  <c r="AZ1449" i="1"/>
  <c r="BB1449" i="1" s="1"/>
  <c r="BC1449" i="1" s="1"/>
  <c r="AY1449" i="1"/>
  <c r="AX1449" i="1"/>
  <c r="AR1449" i="1"/>
  <c r="AQ1449" i="1"/>
  <c r="AP1449" i="1"/>
  <c r="AO1449" i="1"/>
  <c r="AN1449" i="1"/>
  <c r="AK1449" i="1"/>
  <c r="AV1449" i="1" s="1"/>
  <c r="AI1449" i="1"/>
  <c r="AU1449" i="1" s="1"/>
  <c r="AG1449" i="1"/>
  <c r="AT1449" i="1" s="1"/>
  <c r="AE1449" i="1"/>
  <c r="AS1449" i="1" s="1"/>
  <c r="AC1449" i="1"/>
  <c r="AA1449" i="1"/>
  <c r="BE1448" i="1"/>
  <c r="BD1448" i="1"/>
  <c r="AZ1448" i="1"/>
  <c r="BB1448" i="1" s="1"/>
  <c r="BC1448" i="1" s="1"/>
  <c r="AY1448" i="1"/>
  <c r="AX1448" i="1"/>
  <c r="AR1448" i="1"/>
  <c r="AQ1448" i="1"/>
  <c r="AP1448" i="1"/>
  <c r="AO1448" i="1"/>
  <c r="AN1448" i="1"/>
  <c r="AK1448" i="1"/>
  <c r="AV1448" i="1" s="1"/>
  <c r="AI1448" i="1"/>
  <c r="AU1448" i="1" s="1"/>
  <c r="AG1448" i="1"/>
  <c r="AT1448" i="1" s="1"/>
  <c r="AE1448" i="1"/>
  <c r="AS1448" i="1" s="1"/>
  <c r="AC1448" i="1"/>
  <c r="AA1448" i="1"/>
  <c r="BE1447" i="1"/>
  <c r="BD1447" i="1"/>
  <c r="AZ1447" i="1"/>
  <c r="BB1447" i="1" s="1"/>
  <c r="BC1447" i="1" s="1"/>
  <c r="AY1447" i="1"/>
  <c r="AX1447" i="1"/>
  <c r="AR1447" i="1"/>
  <c r="AQ1447" i="1"/>
  <c r="AP1447" i="1"/>
  <c r="AO1447" i="1"/>
  <c r="AN1447" i="1"/>
  <c r="AK1447" i="1"/>
  <c r="AV1447" i="1" s="1"/>
  <c r="AI1447" i="1"/>
  <c r="AU1447" i="1" s="1"/>
  <c r="AG1447" i="1"/>
  <c r="AT1447" i="1" s="1"/>
  <c r="AE1447" i="1"/>
  <c r="AS1447" i="1" s="1"/>
  <c r="AC1447" i="1"/>
  <c r="AA1447" i="1"/>
  <c r="BE1446" i="1"/>
  <c r="BD1446" i="1"/>
  <c r="AZ1446" i="1"/>
  <c r="BB1446" i="1" s="1"/>
  <c r="BC1446" i="1" s="1"/>
  <c r="AY1446" i="1"/>
  <c r="AX1446" i="1"/>
  <c r="AR1446" i="1"/>
  <c r="AQ1446" i="1"/>
  <c r="AP1446" i="1"/>
  <c r="AO1446" i="1"/>
  <c r="AN1446" i="1"/>
  <c r="AK1446" i="1"/>
  <c r="AV1446" i="1" s="1"/>
  <c r="AI1446" i="1"/>
  <c r="AU1446" i="1" s="1"/>
  <c r="AG1446" i="1"/>
  <c r="AT1446" i="1" s="1"/>
  <c r="AE1446" i="1"/>
  <c r="AS1446" i="1" s="1"/>
  <c r="AC1446" i="1"/>
  <c r="AA1446" i="1"/>
  <c r="BE1445" i="1"/>
  <c r="BD1445" i="1"/>
  <c r="AZ1445" i="1"/>
  <c r="BB1445" i="1" s="1"/>
  <c r="BC1445" i="1" s="1"/>
  <c r="AY1445" i="1"/>
  <c r="AX1445" i="1"/>
  <c r="AR1445" i="1"/>
  <c r="AQ1445" i="1"/>
  <c r="AP1445" i="1"/>
  <c r="AO1445" i="1"/>
  <c r="AN1445" i="1"/>
  <c r="AK1445" i="1"/>
  <c r="AV1445" i="1" s="1"/>
  <c r="AI1445" i="1"/>
  <c r="AU1445" i="1" s="1"/>
  <c r="AG1445" i="1"/>
  <c r="AT1445" i="1" s="1"/>
  <c r="AE1445" i="1"/>
  <c r="AS1445" i="1" s="1"/>
  <c r="AC1445" i="1"/>
  <c r="AA1445" i="1"/>
  <c r="BE1444" i="1"/>
  <c r="BD1444" i="1"/>
  <c r="AZ1444" i="1"/>
  <c r="BB1444" i="1" s="1"/>
  <c r="BC1444" i="1" s="1"/>
  <c r="AY1444" i="1"/>
  <c r="AX1444" i="1"/>
  <c r="AR1444" i="1"/>
  <c r="AQ1444" i="1"/>
  <c r="AP1444" i="1"/>
  <c r="AO1444" i="1"/>
  <c r="AN1444" i="1"/>
  <c r="AK1444" i="1"/>
  <c r="AV1444" i="1" s="1"/>
  <c r="AI1444" i="1"/>
  <c r="AU1444" i="1" s="1"/>
  <c r="AG1444" i="1"/>
  <c r="AT1444" i="1" s="1"/>
  <c r="AE1444" i="1"/>
  <c r="AS1444" i="1" s="1"/>
  <c r="AC1444" i="1"/>
  <c r="AA1444" i="1"/>
  <c r="BE1443" i="1"/>
  <c r="BD1443" i="1"/>
  <c r="AZ1443" i="1"/>
  <c r="BB1443" i="1" s="1"/>
  <c r="BC1443" i="1" s="1"/>
  <c r="AY1443" i="1"/>
  <c r="AX1443" i="1"/>
  <c r="AR1443" i="1"/>
  <c r="AQ1443" i="1"/>
  <c r="AP1443" i="1"/>
  <c r="AO1443" i="1"/>
  <c r="AN1443" i="1"/>
  <c r="AK1443" i="1"/>
  <c r="AV1443" i="1" s="1"/>
  <c r="AI1443" i="1"/>
  <c r="AU1443" i="1" s="1"/>
  <c r="AG1443" i="1"/>
  <c r="AT1443" i="1" s="1"/>
  <c r="AE1443" i="1"/>
  <c r="AS1443" i="1" s="1"/>
  <c r="AC1443" i="1"/>
  <c r="AA1443" i="1"/>
  <c r="BE1442" i="1"/>
  <c r="BD1442" i="1"/>
  <c r="AZ1442" i="1"/>
  <c r="BB1442" i="1" s="1"/>
  <c r="BC1442" i="1" s="1"/>
  <c r="AY1442" i="1"/>
  <c r="AX1442" i="1"/>
  <c r="AR1442" i="1"/>
  <c r="AQ1442" i="1"/>
  <c r="AP1442" i="1"/>
  <c r="AO1442" i="1"/>
  <c r="AN1442" i="1"/>
  <c r="AK1442" i="1"/>
  <c r="AV1442" i="1" s="1"/>
  <c r="AI1442" i="1"/>
  <c r="AU1442" i="1" s="1"/>
  <c r="AG1442" i="1"/>
  <c r="AT1442" i="1" s="1"/>
  <c r="AE1442" i="1"/>
  <c r="AS1442" i="1" s="1"/>
  <c r="AC1442" i="1"/>
  <c r="AA1442" i="1"/>
  <c r="BE1441" i="1"/>
  <c r="BD1441" i="1"/>
  <c r="AZ1441" i="1"/>
  <c r="BB1441" i="1" s="1"/>
  <c r="BC1441" i="1" s="1"/>
  <c r="AY1441" i="1"/>
  <c r="AX1441" i="1"/>
  <c r="AR1441" i="1"/>
  <c r="AQ1441" i="1"/>
  <c r="AP1441" i="1"/>
  <c r="AO1441" i="1"/>
  <c r="AN1441" i="1"/>
  <c r="AK1441" i="1"/>
  <c r="AV1441" i="1" s="1"/>
  <c r="AI1441" i="1"/>
  <c r="AU1441" i="1" s="1"/>
  <c r="AG1441" i="1"/>
  <c r="AT1441" i="1" s="1"/>
  <c r="AE1441" i="1"/>
  <c r="AS1441" i="1" s="1"/>
  <c r="AC1441" i="1"/>
  <c r="AA1441" i="1"/>
  <c r="BE1440" i="1"/>
  <c r="BD1440" i="1"/>
  <c r="AZ1440" i="1"/>
  <c r="BB1440" i="1" s="1"/>
  <c r="BC1440" i="1" s="1"/>
  <c r="AY1440" i="1"/>
  <c r="AX1440" i="1"/>
  <c r="AR1440" i="1"/>
  <c r="AQ1440" i="1"/>
  <c r="AP1440" i="1"/>
  <c r="AO1440" i="1"/>
  <c r="AN1440" i="1"/>
  <c r="AK1440" i="1"/>
  <c r="AV1440" i="1" s="1"/>
  <c r="AI1440" i="1"/>
  <c r="AU1440" i="1" s="1"/>
  <c r="AG1440" i="1"/>
  <c r="AT1440" i="1" s="1"/>
  <c r="AE1440" i="1"/>
  <c r="AS1440" i="1" s="1"/>
  <c r="AC1440" i="1"/>
  <c r="AA1440" i="1"/>
  <c r="BE1439" i="1"/>
  <c r="BD1439" i="1"/>
  <c r="AZ1439" i="1"/>
  <c r="BB1439" i="1" s="1"/>
  <c r="BC1439" i="1" s="1"/>
  <c r="AY1439" i="1"/>
  <c r="AX1439" i="1"/>
  <c r="AR1439" i="1"/>
  <c r="AQ1439" i="1"/>
  <c r="AP1439" i="1"/>
  <c r="AO1439" i="1"/>
  <c r="AN1439" i="1"/>
  <c r="AK1439" i="1"/>
  <c r="AV1439" i="1" s="1"/>
  <c r="AI1439" i="1"/>
  <c r="AU1439" i="1" s="1"/>
  <c r="AG1439" i="1"/>
  <c r="AT1439" i="1" s="1"/>
  <c r="AE1439" i="1"/>
  <c r="AS1439" i="1" s="1"/>
  <c r="AC1439" i="1"/>
  <c r="AA1439" i="1"/>
  <c r="BE1438" i="1"/>
  <c r="BD1438" i="1"/>
  <c r="AZ1438" i="1"/>
  <c r="BB1438" i="1" s="1"/>
  <c r="BC1438" i="1" s="1"/>
  <c r="AY1438" i="1"/>
  <c r="AX1438" i="1"/>
  <c r="AR1438" i="1"/>
  <c r="AQ1438" i="1"/>
  <c r="AP1438" i="1"/>
  <c r="AO1438" i="1"/>
  <c r="AN1438" i="1"/>
  <c r="AK1438" i="1"/>
  <c r="AV1438" i="1" s="1"/>
  <c r="AI1438" i="1"/>
  <c r="AU1438" i="1" s="1"/>
  <c r="AG1438" i="1"/>
  <c r="AT1438" i="1" s="1"/>
  <c r="AE1438" i="1"/>
  <c r="AS1438" i="1" s="1"/>
  <c r="AC1438" i="1"/>
  <c r="AA1438" i="1"/>
  <c r="BE1437" i="1"/>
  <c r="BD1437" i="1"/>
  <c r="AZ1437" i="1"/>
  <c r="BB1437" i="1" s="1"/>
  <c r="BC1437" i="1" s="1"/>
  <c r="AY1437" i="1"/>
  <c r="AX1437" i="1"/>
  <c r="AR1437" i="1"/>
  <c r="AQ1437" i="1"/>
  <c r="AP1437" i="1"/>
  <c r="AO1437" i="1"/>
  <c r="AN1437" i="1"/>
  <c r="AK1437" i="1"/>
  <c r="AV1437" i="1" s="1"/>
  <c r="AI1437" i="1"/>
  <c r="AU1437" i="1" s="1"/>
  <c r="AG1437" i="1"/>
  <c r="AT1437" i="1" s="1"/>
  <c r="AE1437" i="1"/>
  <c r="AS1437" i="1" s="1"/>
  <c r="AC1437" i="1"/>
  <c r="AA1437" i="1"/>
  <c r="BE1436" i="1"/>
  <c r="BD1436" i="1"/>
  <c r="AZ1436" i="1"/>
  <c r="BB1436" i="1" s="1"/>
  <c r="BC1436" i="1" s="1"/>
  <c r="AY1436" i="1"/>
  <c r="AX1436" i="1"/>
  <c r="AR1436" i="1"/>
  <c r="AQ1436" i="1"/>
  <c r="AP1436" i="1"/>
  <c r="AO1436" i="1"/>
  <c r="AN1436" i="1"/>
  <c r="AK1436" i="1"/>
  <c r="AV1436" i="1" s="1"/>
  <c r="AI1436" i="1"/>
  <c r="AU1436" i="1" s="1"/>
  <c r="AG1436" i="1"/>
  <c r="AT1436" i="1" s="1"/>
  <c r="AE1436" i="1"/>
  <c r="AS1436" i="1" s="1"/>
  <c r="AC1436" i="1"/>
  <c r="AA1436" i="1"/>
  <c r="BE1435" i="1"/>
  <c r="BD1435" i="1"/>
  <c r="AZ1435" i="1"/>
  <c r="BB1435" i="1" s="1"/>
  <c r="BC1435" i="1" s="1"/>
  <c r="AY1435" i="1"/>
  <c r="AX1435" i="1"/>
  <c r="AR1435" i="1"/>
  <c r="AQ1435" i="1"/>
  <c r="AP1435" i="1"/>
  <c r="AO1435" i="1"/>
  <c r="AN1435" i="1"/>
  <c r="AK1435" i="1"/>
  <c r="AV1435" i="1" s="1"/>
  <c r="AI1435" i="1"/>
  <c r="AU1435" i="1" s="1"/>
  <c r="AG1435" i="1"/>
  <c r="AT1435" i="1" s="1"/>
  <c r="AE1435" i="1"/>
  <c r="AS1435" i="1" s="1"/>
  <c r="AC1435" i="1"/>
  <c r="AA1435" i="1"/>
  <c r="BE1434" i="1"/>
  <c r="BD1434" i="1"/>
  <c r="AZ1434" i="1"/>
  <c r="BB1434" i="1" s="1"/>
  <c r="BC1434" i="1" s="1"/>
  <c r="AY1434" i="1"/>
  <c r="AX1434" i="1"/>
  <c r="AR1434" i="1"/>
  <c r="AQ1434" i="1"/>
  <c r="AP1434" i="1"/>
  <c r="AO1434" i="1"/>
  <c r="AN1434" i="1"/>
  <c r="AK1434" i="1"/>
  <c r="AV1434" i="1" s="1"/>
  <c r="AI1434" i="1"/>
  <c r="AU1434" i="1" s="1"/>
  <c r="AG1434" i="1"/>
  <c r="AT1434" i="1" s="1"/>
  <c r="AE1434" i="1"/>
  <c r="AS1434" i="1" s="1"/>
  <c r="AC1434" i="1"/>
  <c r="AA1434" i="1"/>
  <c r="BE1433" i="1"/>
  <c r="BD1433" i="1"/>
  <c r="AZ1433" i="1"/>
  <c r="BB1433" i="1" s="1"/>
  <c r="BC1433" i="1" s="1"/>
  <c r="AY1433" i="1"/>
  <c r="AX1433" i="1"/>
  <c r="AR1433" i="1"/>
  <c r="AQ1433" i="1"/>
  <c r="AP1433" i="1"/>
  <c r="AO1433" i="1"/>
  <c r="AN1433" i="1"/>
  <c r="AK1433" i="1"/>
  <c r="AV1433" i="1" s="1"/>
  <c r="AI1433" i="1"/>
  <c r="AU1433" i="1" s="1"/>
  <c r="AG1433" i="1"/>
  <c r="AT1433" i="1" s="1"/>
  <c r="AE1433" i="1"/>
  <c r="AS1433" i="1" s="1"/>
  <c r="AC1433" i="1"/>
  <c r="AA1433" i="1"/>
  <c r="BE1432" i="1"/>
  <c r="BD1432" i="1"/>
  <c r="AZ1432" i="1"/>
  <c r="BB1432" i="1" s="1"/>
  <c r="BC1432" i="1" s="1"/>
  <c r="AY1432" i="1"/>
  <c r="AX1432" i="1"/>
  <c r="AR1432" i="1"/>
  <c r="AQ1432" i="1"/>
  <c r="AP1432" i="1"/>
  <c r="AO1432" i="1"/>
  <c r="AN1432" i="1"/>
  <c r="AK1432" i="1"/>
  <c r="AV1432" i="1" s="1"/>
  <c r="AI1432" i="1"/>
  <c r="AU1432" i="1" s="1"/>
  <c r="AG1432" i="1"/>
  <c r="AT1432" i="1" s="1"/>
  <c r="AE1432" i="1"/>
  <c r="AS1432" i="1" s="1"/>
  <c r="AC1432" i="1"/>
  <c r="AA1432" i="1"/>
  <c r="BE1431" i="1"/>
  <c r="BD1431" i="1"/>
  <c r="AZ1431" i="1"/>
  <c r="BB1431" i="1" s="1"/>
  <c r="BC1431" i="1" s="1"/>
  <c r="AY1431" i="1"/>
  <c r="AX1431" i="1"/>
  <c r="AR1431" i="1"/>
  <c r="AQ1431" i="1"/>
  <c r="AP1431" i="1"/>
  <c r="AO1431" i="1"/>
  <c r="AN1431" i="1"/>
  <c r="AK1431" i="1"/>
  <c r="AV1431" i="1" s="1"/>
  <c r="AI1431" i="1"/>
  <c r="AU1431" i="1" s="1"/>
  <c r="AG1431" i="1"/>
  <c r="AT1431" i="1" s="1"/>
  <c r="AE1431" i="1"/>
  <c r="AS1431" i="1" s="1"/>
  <c r="AC1431" i="1"/>
  <c r="AA1431" i="1"/>
  <c r="BE1430" i="1"/>
  <c r="BD1430" i="1"/>
  <c r="AZ1430" i="1"/>
  <c r="BB1430" i="1" s="1"/>
  <c r="BC1430" i="1" s="1"/>
  <c r="AY1430" i="1"/>
  <c r="AX1430" i="1"/>
  <c r="AR1430" i="1"/>
  <c r="AQ1430" i="1"/>
  <c r="AP1430" i="1"/>
  <c r="AO1430" i="1"/>
  <c r="AN1430" i="1"/>
  <c r="AK1430" i="1"/>
  <c r="AV1430" i="1" s="1"/>
  <c r="AI1430" i="1"/>
  <c r="AU1430" i="1" s="1"/>
  <c r="AG1430" i="1"/>
  <c r="AT1430" i="1" s="1"/>
  <c r="AE1430" i="1"/>
  <c r="AS1430" i="1" s="1"/>
  <c r="AC1430" i="1"/>
  <c r="AA1430" i="1"/>
  <c r="BE1429" i="1"/>
  <c r="BD1429" i="1"/>
  <c r="AZ1429" i="1"/>
  <c r="BB1429" i="1" s="1"/>
  <c r="BC1429" i="1" s="1"/>
  <c r="AY1429" i="1"/>
  <c r="AX1429" i="1"/>
  <c r="AR1429" i="1"/>
  <c r="AQ1429" i="1"/>
  <c r="AP1429" i="1"/>
  <c r="AO1429" i="1"/>
  <c r="AN1429" i="1"/>
  <c r="AK1429" i="1"/>
  <c r="AV1429" i="1" s="1"/>
  <c r="AI1429" i="1"/>
  <c r="AU1429" i="1" s="1"/>
  <c r="AG1429" i="1"/>
  <c r="AT1429" i="1" s="1"/>
  <c r="AE1429" i="1"/>
  <c r="AS1429" i="1" s="1"/>
  <c r="AC1429" i="1"/>
  <c r="AA1429" i="1"/>
  <c r="BE1428" i="1"/>
  <c r="BD1428" i="1"/>
  <c r="AZ1428" i="1"/>
  <c r="BB1428" i="1" s="1"/>
  <c r="BC1428" i="1" s="1"/>
  <c r="AY1428" i="1"/>
  <c r="AX1428" i="1"/>
  <c r="AR1428" i="1"/>
  <c r="AQ1428" i="1"/>
  <c r="AP1428" i="1"/>
  <c r="AO1428" i="1"/>
  <c r="AN1428" i="1"/>
  <c r="AK1428" i="1"/>
  <c r="AV1428" i="1" s="1"/>
  <c r="AI1428" i="1"/>
  <c r="AU1428" i="1" s="1"/>
  <c r="AG1428" i="1"/>
  <c r="AT1428" i="1" s="1"/>
  <c r="AE1428" i="1"/>
  <c r="AS1428" i="1" s="1"/>
  <c r="AC1428" i="1"/>
  <c r="AA1428" i="1"/>
  <c r="BE1427" i="1"/>
  <c r="BD1427" i="1"/>
  <c r="AZ1427" i="1"/>
  <c r="BB1427" i="1" s="1"/>
  <c r="BC1427" i="1" s="1"/>
  <c r="AY1427" i="1"/>
  <c r="AX1427" i="1"/>
  <c r="AR1427" i="1"/>
  <c r="AQ1427" i="1"/>
  <c r="AP1427" i="1"/>
  <c r="AO1427" i="1"/>
  <c r="AN1427" i="1"/>
  <c r="AK1427" i="1"/>
  <c r="AV1427" i="1" s="1"/>
  <c r="AI1427" i="1"/>
  <c r="AU1427" i="1" s="1"/>
  <c r="AG1427" i="1"/>
  <c r="AT1427" i="1" s="1"/>
  <c r="AE1427" i="1"/>
  <c r="AS1427" i="1" s="1"/>
  <c r="AC1427" i="1"/>
  <c r="AA1427" i="1"/>
  <c r="BE1426" i="1"/>
  <c r="BD1426" i="1"/>
  <c r="AZ1426" i="1"/>
  <c r="BB1426" i="1" s="1"/>
  <c r="BC1426" i="1" s="1"/>
  <c r="AY1426" i="1"/>
  <c r="AX1426" i="1"/>
  <c r="AR1426" i="1"/>
  <c r="AQ1426" i="1"/>
  <c r="AP1426" i="1"/>
  <c r="AO1426" i="1"/>
  <c r="AN1426" i="1"/>
  <c r="AK1426" i="1"/>
  <c r="AV1426" i="1" s="1"/>
  <c r="AI1426" i="1"/>
  <c r="AU1426" i="1" s="1"/>
  <c r="AG1426" i="1"/>
  <c r="AT1426" i="1" s="1"/>
  <c r="AE1426" i="1"/>
  <c r="AS1426" i="1" s="1"/>
  <c r="AC1426" i="1"/>
  <c r="AA1426" i="1"/>
  <c r="BE1425" i="1"/>
  <c r="BD1425" i="1"/>
  <c r="AZ1425" i="1"/>
  <c r="BB1425" i="1" s="1"/>
  <c r="BC1425" i="1" s="1"/>
  <c r="AY1425" i="1"/>
  <c r="AX1425" i="1"/>
  <c r="AR1425" i="1"/>
  <c r="AQ1425" i="1"/>
  <c r="AP1425" i="1"/>
  <c r="AO1425" i="1"/>
  <c r="AN1425" i="1"/>
  <c r="AK1425" i="1"/>
  <c r="AV1425" i="1" s="1"/>
  <c r="AI1425" i="1"/>
  <c r="AU1425" i="1" s="1"/>
  <c r="AG1425" i="1"/>
  <c r="AT1425" i="1" s="1"/>
  <c r="AE1425" i="1"/>
  <c r="AS1425" i="1" s="1"/>
  <c r="AC1425" i="1"/>
  <c r="AA1425" i="1"/>
  <c r="BE1424" i="1"/>
  <c r="BD1424" i="1"/>
  <c r="AZ1424" i="1"/>
  <c r="BB1424" i="1" s="1"/>
  <c r="BC1424" i="1" s="1"/>
  <c r="AY1424" i="1"/>
  <c r="AX1424" i="1"/>
  <c r="AR1424" i="1"/>
  <c r="AQ1424" i="1"/>
  <c r="AP1424" i="1"/>
  <c r="AO1424" i="1"/>
  <c r="AN1424" i="1"/>
  <c r="AK1424" i="1"/>
  <c r="AV1424" i="1" s="1"/>
  <c r="AI1424" i="1"/>
  <c r="AU1424" i="1" s="1"/>
  <c r="AG1424" i="1"/>
  <c r="AT1424" i="1" s="1"/>
  <c r="AE1424" i="1"/>
  <c r="AS1424" i="1" s="1"/>
  <c r="AC1424" i="1"/>
  <c r="AA1424" i="1"/>
  <c r="BE1423" i="1"/>
  <c r="BD1423" i="1"/>
  <c r="AZ1423" i="1"/>
  <c r="BB1423" i="1" s="1"/>
  <c r="BC1423" i="1" s="1"/>
  <c r="AY1423" i="1"/>
  <c r="AX1423" i="1"/>
  <c r="AR1423" i="1"/>
  <c r="AQ1423" i="1"/>
  <c r="AP1423" i="1"/>
  <c r="AO1423" i="1"/>
  <c r="AN1423" i="1"/>
  <c r="AK1423" i="1"/>
  <c r="AV1423" i="1" s="1"/>
  <c r="AI1423" i="1"/>
  <c r="AU1423" i="1" s="1"/>
  <c r="AG1423" i="1"/>
  <c r="AT1423" i="1" s="1"/>
  <c r="AE1423" i="1"/>
  <c r="AS1423" i="1" s="1"/>
  <c r="AC1423" i="1"/>
  <c r="AA1423" i="1"/>
  <c r="BE1422" i="1"/>
  <c r="BD1422" i="1"/>
  <c r="AZ1422" i="1"/>
  <c r="BB1422" i="1" s="1"/>
  <c r="BC1422" i="1" s="1"/>
  <c r="AY1422" i="1"/>
  <c r="AX1422" i="1"/>
  <c r="AR1422" i="1"/>
  <c r="AQ1422" i="1"/>
  <c r="AP1422" i="1"/>
  <c r="AO1422" i="1"/>
  <c r="AN1422" i="1"/>
  <c r="AK1422" i="1"/>
  <c r="AV1422" i="1" s="1"/>
  <c r="AI1422" i="1"/>
  <c r="AU1422" i="1" s="1"/>
  <c r="AG1422" i="1"/>
  <c r="AT1422" i="1" s="1"/>
  <c r="AE1422" i="1"/>
  <c r="AS1422" i="1" s="1"/>
  <c r="AC1422" i="1"/>
  <c r="AA1422" i="1"/>
  <c r="BE1421" i="1"/>
  <c r="BD1421" i="1"/>
  <c r="AZ1421" i="1"/>
  <c r="BB1421" i="1" s="1"/>
  <c r="BC1421" i="1" s="1"/>
  <c r="AY1421" i="1"/>
  <c r="AX1421" i="1"/>
  <c r="AR1421" i="1"/>
  <c r="AQ1421" i="1"/>
  <c r="AP1421" i="1"/>
  <c r="AO1421" i="1"/>
  <c r="AN1421" i="1"/>
  <c r="AK1421" i="1"/>
  <c r="AV1421" i="1" s="1"/>
  <c r="AI1421" i="1"/>
  <c r="AU1421" i="1" s="1"/>
  <c r="AG1421" i="1"/>
  <c r="AT1421" i="1" s="1"/>
  <c r="AE1421" i="1"/>
  <c r="AS1421" i="1" s="1"/>
  <c r="AC1421" i="1"/>
  <c r="AA1421" i="1"/>
  <c r="BE1420" i="1"/>
  <c r="BD1420" i="1"/>
  <c r="AZ1420" i="1"/>
  <c r="BB1420" i="1" s="1"/>
  <c r="BC1420" i="1" s="1"/>
  <c r="AY1420" i="1"/>
  <c r="AX1420" i="1"/>
  <c r="AR1420" i="1"/>
  <c r="AQ1420" i="1"/>
  <c r="AP1420" i="1"/>
  <c r="AO1420" i="1"/>
  <c r="AN1420" i="1"/>
  <c r="AK1420" i="1"/>
  <c r="AV1420" i="1" s="1"/>
  <c r="AI1420" i="1"/>
  <c r="AU1420" i="1" s="1"/>
  <c r="AG1420" i="1"/>
  <c r="AT1420" i="1" s="1"/>
  <c r="AE1420" i="1"/>
  <c r="AS1420" i="1" s="1"/>
  <c r="AC1420" i="1"/>
  <c r="AA1420" i="1"/>
  <c r="BE1419" i="1"/>
  <c r="BD1419" i="1"/>
  <c r="AZ1419" i="1"/>
  <c r="BB1419" i="1" s="1"/>
  <c r="BC1419" i="1" s="1"/>
  <c r="AY1419" i="1"/>
  <c r="AX1419" i="1"/>
  <c r="AR1419" i="1"/>
  <c r="AQ1419" i="1"/>
  <c r="AP1419" i="1"/>
  <c r="AO1419" i="1"/>
  <c r="AN1419" i="1"/>
  <c r="AK1419" i="1"/>
  <c r="AV1419" i="1" s="1"/>
  <c r="AI1419" i="1"/>
  <c r="AU1419" i="1" s="1"/>
  <c r="AG1419" i="1"/>
  <c r="AT1419" i="1" s="1"/>
  <c r="AE1419" i="1"/>
  <c r="AS1419" i="1" s="1"/>
  <c r="AC1419" i="1"/>
  <c r="AA1419" i="1"/>
  <c r="BE1418" i="1"/>
  <c r="BD1418" i="1"/>
  <c r="AZ1418" i="1"/>
  <c r="BB1418" i="1" s="1"/>
  <c r="BC1418" i="1" s="1"/>
  <c r="AY1418" i="1"/>
  <c r="AX1418" i="1"/>
  <c r="AR1418" i="1"/>
  <c r="AQ1418" i="1"/>
  <c r="AP1418" i="1"/>
  <c r="AO1418" i="1"/>
  <c r="AN1418" i="1"/>
  <c r="AK1418" i="1"/>
  <c r="AV1418" i="1" s="1"/>
  <c r="AI1418" i="1"/>
  <c r="AU1418" i="1" s="1"/>
  <c r="AG1418" i="1"/>
  <c r="AT1418" i="1" s="1"/>
  <c r="AE1418" i="1"/>
  <c r="AS1418" i="1" s="1"/>
  <c r="AC1418" i="1"/>
  <c r="AA1418" i="1"/>
  <c r="BE1417" i="1"/>
  <c r="BD1417" i="1"/>
  <c r="AZ1417" i="1"/>
  <c r="BB1417" i="1" s="1"/>
  <c r="BC1417" i="1" s="1"/>
  <c r="AY1417" i="1"/>
  <c r="AX1417" i="1"/>
  <c r="AR1417" i="1"/>
  <c r="AQ1417" i="1"/>
  <c r="AP1417" i="1"/>
  <c r="AO1417" i="1"/>
  <c r="AN1417" i="1"/>
  <c r="AK1417" i="1"/>
  <c r="AV1417" i="1" s="1"/>
  <c r="AI1417" i="1"/>
  <c r="AU1417" i="1" s="1"/>
  <c r="AG1417" i="1"/>
  <c r="AT1417" i="1" s="1"/>
  <c r="AE1417" i="1"/>
  <c r="AS1417" i="1" s="1"/>
  <c r="AC1417" i="1"/>
  <c r="AA1417" i="1"/>
  <c r="BE1416" i="1"/>
  <c r="BD1416" i="1"/>
  <c r="AZ1416" i="1"/>
  <c r="BB1416" i="1" s="1"/>
  <c r="BC1416" i="1" s="1"/>
  <c r="AY1416" i="1"/>
  <c r="AX1416" i="1"/>
  <c r="AR1416" i="1"/>
  <c r="AQ1416" i="1"/>
  <c r="AP1416" i="1"/>
  <c r="AO1416" i="1"/>
  <c r="AN1416" i="1"/>
  <c r="AK1416" i="1"/>
  <c r="AV1416" i="1" s="1"/>
  <c r="AI1416" i="1"/>
  <c r="AU1416" i="1" s="1"/>
  <c r="AG1416" i="1"/>
  <c r="AT1416" i="1" s="1"/>
  <c r="AE1416" i="1"/>
  <c r="AS1416" i="1" s="1"/>
  <c r="AC1416" i="1"/>
  <c r="AA1416" i="1"/>
  <c r="BE1415" i="1"/>
  <c r="BD1415" i="1"/>
  <c r="AZ1415" i="1"/>
  <c r="BB1415" i="1" s="1"/>
  <c r="BC1415" i="1" s="1"/>
  <c r="AY1415" i="1"/>
  <c r="AX1415" i="1"/>
  <c r="AR1415" i="1"/>
  <c r="AQ1415" i="1"/>
  <c r="AP1415" i="1"/>
  <c r="AO1415" i="1"/>
  <c r="AN1415" i="1"/>
  <c r="AK1415" i="1"/>
  <c r="AV1415" i="1" s="1"/>
  <c r="AI1415" i="1"/>
  <c r="AU1415" i="1" s="1"/>
  <c r="AG1415" i="1"/>
  <c r="AT1415" i="1" s="1"/>
  <c r="AE1415" i="1"/>
  <c r="AS1415" i="1" s="1"/>
  <c r="AC1415" i="1"/>
  <c r="AA1415" i="1"/>
  <c r="BE1414" i="1"/>
  <c r="BD1414" i="1"/>
  <c r="AZ1414" i="1"/>
  <c r="BB1414" i="1" s="1"/>
  <c r="BC1414" i="1" s="1"/>
  <c r="AY1414" i="1"/>
  <c r="AX1414" i="1"/>
  <c r="AR1414" i="1"/>
  <c r="AQ1414" i="1"/>
  <c r="AP1414" i="1"/>
  <c r="AO1414" i="1"/>
  <c r="AN1414" i="1"/>
  <c r="AK1414" i="1"/>
  <c r="AV1414" i="1" s="1"/>
  <c r="AI1414" i="1"/>
  <c r="AU1414" i="1" s="1"/>
  <c r="AG1414" i="1"/>
  <c r="AT1414" i="1" s="1"/>
  <c r="AE1414" i="1"/>
  <c r="AS1414" i="1" s="1"/>
  <c r="AC1414" i="1"/>
  <c r="AA1414" i="1"/>
  <c r="BE1413" i="1"/>
  <c r="BD1413" i="1"/>
  <c r="AZ1413" i="1"/>
  <c r="BB1413" i="1" s="1"/>
  <c r="BC1413" i="1" s="1"/>
  <c r="AY1413" i="1"/>
  <c r="AX1413" i="1"/>
  <c r="AR1413" i="1"/>
  <c r="AQ1413" i="1"/>
  <c r="AP1413" i="1"/>
  <c r="AO1413" i="1"/>
  <c r="AN1413" i="1"/>
  <c r="AK1413" i="1"/>
  <c r="AV1413" i="1" s="1"/>
  <c r="AI1413" i="1"/>
  <c r="AU1413" i="1" s="1"/>
  <c r="AG1413" i="1"/>
  <c r="AT1413" i="1" s="1"/>
  <c r="AE1413" i="1"/>
  <c r="AS1413" i="1" s="1"/>
  <c r="AC1413" i="1"/>
  <c r="AA1413" i="1"/>
  <c r="BE1412" i="1"/>
  <c r="BD1412" i="1"/>
  <c r="AZ1412" i="1"/>
  <c r="BB1412" i="1" s="1"/>
  <c r="BC1412" i="1" s="1"/>
  <c r="AY1412" i="1"/>
  <c r="AX1412" i="1"/>
  <c r="AR1412" i="1"/>
  <c r="AQ1412" i="1"/>
  <c r="AP1412" i="1"/>
  <c r="AO1412" i="1"/>
  <c r="AN1412" i="1"/>
  <c r="AK1412" i="1"/>
  <c r="AV1412" i="1" s="1"/>
  <c r="AI1412" i="1"/>
  <c r="AU1412" i="1" s="1"/>
  <c r="AG1412" i="1"/>
  <c r="AT1412" i="1" s="1"/>
  <c r="AE1412" i="1"/>
  <c r="AS1412" i="1" s="1"/>
  <c r="AC1412" i="1"/>
  <c r="AA1412" i="1"/>
  <c r="BE1411" i="1"/>
  <c r="BD1411" i="1"/>
  <c r="AZ1411" i="1"/>
  <c r="BB1411" i="1" s="1"/>
  <c r="BC1411" i="1" s="1"/>
  <c r="AY1411" i="1"/>
  <c r="AX1411" i="1"/>
  <c r="AR1411" i="1"/>
  <c r="AQ1411" i="1"/>
  <c r="AP1411" i="1"/>
  <c r="AO1411" i="1"/>
  <c r="AN1411" i="1"/>
  <c r="AK1411" i="1"/>
  <c r="AV1411" i="1" s="1"/>
  <c r="AI1411" i="1"/>
  <c r="AU1411" i="1" s="1"/>
  <c r="AG1411" i="1"/>
  <c r="AT1411" i="1" s="1"/>
  <c r="AE1411" i="1"/>
  <c r="AS1411" i="1" s="1"/>
  <c r="AC1411" i="1"/>
  <c r="AA1411" i="1"/>
  <c r="BE1410" i="1"/>
  <c r="BD1410" i="1"/>
  <c r="AZ1410" i="1"/>
  <c r="BB1410" i="1" s="1"/>
  <c r="BC1410" i="1" s="1"/>
  <c r="AY1410" i="1"/>
  <c r="AX1410" i="1"/>
  <c r="AR1410" i="1"/>
  <c r="AQ1410" i="1"/>
  <c r="AP1410" i="1"/>
  <c r="AO1410" i="1"/>
  <c r="AN1410" i="1"/>
  <c r="AK1410" i="1"/>
  <c r="AV1410" i="1" s="1"/>
  <c r="AI1410" i="1"/>
  <c r="AU1410" i="1" s="1"/>
  <c r="AG1410" i="1"/>
  <c r="AT1410" i="1" s="1"/>
  <c r="AE1410" i="1"/>
  <c r="AS1410" i="1" s="1"/>
  <c r="AC1410" i="1"/>
  <c r="AA1410" i="1"/>
  <c r="BE1409" i="1"/>
  <c r="BD1409" i="1"/>
  <c r="AZ1409" i="1"/>
  <c r="BB1409" i="1" s="1"/>
  <c r="BC1409" i="1" s="1"/>
  <c r="AY1409" i="1"/>
  <c r="AX1409" i="1"/>
  <c r="AR1409" i="1"/>
  <c r="AQ1409" i="1"/>
  <c r="AP1409" i="1"/>
  <c r="AO1409" i="1"/>
  <c r="AN1409" i="1"/>
  <c r="AK1409" i="1"/>
  <c r="AV1409" i="1" s="1"/>
  <c r="AI1409" i="1"/>
  <c r="AU1409" i="1" s="1"/>
  <c r="AG1409" i="1"/>
  <c r="AT1409" i="1" s="1"/>
  <c r="AE1409" i="1"/>
  <c r="AS1409" i="1" s="1"/>
  <c r="AC1409" i="1"/>
  <c r="AA1409" i="1"/>
  <c r="BE1408" i="1"/>
  <c r="BD1408" i="1"/>
  <c r="AZ1408" i="1"/>
  <c r="BB1408" i="1" s="1"/>
  <c r="BC1408" i="1" s="1"/>
  <c r="AY1408" i="1"/>
  <c r="AX1408" i="1"/>
  <c r="AR1408" i="1"/>
  <c r="AQ1408" i="1"/>
  <c r="AP1408" i="1"/>
  <c r="AO1408" i="1"/>
  <c r="AN1408" i="1"/>
  <c r="AK1408" i="1"/>
  <c r="AV1408" i="1" s="1"/>
  <c r="AI1408" i="1"/>
  <c r="AU1408" i="1" s="1"/>
  <c r="AG1408" i="1"/>
  <c r="AT1408" i="1" s="1"/>
  <c r="AE1408" i="1"/>
  <c r="AS1408" i="1" s="1"/>
  <c r="AC1408" i="1"/>
  <c r="AA1408" i="1"/>
  <c r="BE1407" i="1"/>
  <c r="BD1407" i="1"/>
  <c r="AZ1407" i="1"/>
  <c r="BB1407" i="1" s="1"/>
  <c r="BC1407" i="1" s="1"/>
  <c r="AY1407" i="1"/>
  <c r="AX1407" i="1"/>
  <c r="AR1407" i="1"/>
  <c r="AQ1407" i="1"/>
  <c r="AP1407" i="1"/>
  <c r="AO1407" i="1"/>
  <c r="AN1407" i="1"/>
  <c r="AK1407" i="1"/>
  <c r="AV1407" i="1" s="1"/>
  <c r="AI1407" i="1"/>
  <c r="AU1407" i="1" s="1"/>
  <c r="AG1407" i="1"/>
  <c r="AT1407" i="1" s="1"/>
  <c r="AE1407" i="1"/>
  <c r="AS1407" i="1" s="1"/>
  <c r="AC1407" i="1"/>
  <c r="AA1407" i="1"/>
  <c r="BE1406" i="1"/>
  <c r="BD1406" i="1"/>
  <c r="AZ1406" i="1"/>
  <c r="BB1406" i="1" s="1"/>
  <c r="BC1406" i="1" s="1"/>
  <c r="AY1406" i="1"/>
  <c r="AX1406" i="1"/>
  <c r="AR1406" i="1"/>
  <c r="AQ1406" i="1"/>
  <c r="AP1406" i="1"/>
  <c r="AO1406" i="1"/>
  <c r="AN1406" i="1"/>
  <c r="AK1406" i="1"/>
  <c r="AV1406" i="1" s="1"/>
  <c r="AI1406" i="1"/>
  <c r="AU1406" i="1" s="1"/>
  <c r="AG1406" i="1"/>
  <c r="AT1406" i="1" s="1"/>
  <c r="AE1406" i="1"/>
  <c r="AS1406" i="1" s="1"/>
  <c r="AC1406" i="1"/>
  <c r="AA1406" i="1"/>
  <c r="BE1405" i="1"/>
  <c r="BD1405" i="1"/>
  <c r="AZ1405" i="1"/>
  <c r="BB1405" i="1" s="1"/>
  <c r="BC1405" i="1" s="1"/>
  <c r="AY1405" i="1"/>
  <c r="AX1405" i="1"/>
  <c r="AR1405" i="1"/>
  <c r="AQ1405" i="1"/>
  <c r="AP1405" i="1"/>
  <c r="AO1405" i="1"/>
  <c r="AN1405" i="1"/>
  <c r="AK1405" i="1"/>
  <c r="AV1405" i="1" s="1"/>
  <c r="AI1405" i="1"/>
  <c r="AU1405" i="1" s="1"/>
  <c r="AG1405" i="1"/>
  <c r="AT1405" i="1" s="1"/>
  <c r="AE1405" i="1"/>
  <c r="AS1405" i="1" s="1"/>
  <c r="AC1405" i="1"/>
  <c r="AA1405" i="1"/>
  <c r="BE1404" i="1"/>
  <c r="BD1404" i="1"/>
  <c r="AZ1404" i="1"/>
  <c r="BB1404" i="1" s="1"/>
  <c r="BC1404" i="1" s="1"/>
  <c r="AY1404" i="1"/>
  <c r="AX1404" i="1"/>
  <c r="AR1404" i="1"/>
  <c r="AQ1404" i="1"/>
  <c r="AP1404" i="1"/>
  <c r="AO1404" i="1"/>
  <c r="AN1404" i="1"/>
  <c r="AK1404" i="1"/>
  <c r="AV1404" i="1" s="1"/>
  <c r="AI1404" i="1"/>
  <c r="AU1404" i="1" s="1"/>
  <c r="AG1404" i="1"/>
  <c r="AT1404" i="1" s="1"/>
  <c r="AE1404" i="1"/>
  <c r="AS1404" i="1" s="1"/>
  <c r="AC1404" i="1"/>
  <c r="AA1404" i="1"/>
  <c r="BE1403" i="1"/>
  <c r="BD1403" i="1"/>
  <c r="AZ1403" i="1"/>
  <c r="BB1403" i="1" s="1"/>
  <c r="BC1403" i="1" s="1"/>
  <c r="AY1403" i="1"/>
  <c r="AX1403" i="1"/>
  <c r="AR1403" i="1"/>
  <c r="AQ1403" i="1"/>
  <c r="AP1403" i="1"/>
  <c r="AO1403" i="1"/>
  <c r="AN1403" i="1"/>
  <c r="AK1403" i="1"/>
  <c r="AV1403" i="1" s="1"/>
  <c r="AI1403" i="1"/>
  <c r="AU1403" i="1" s="1"/>
  <c r="AG1403" i="1"/>
  <c r="AT1403" i="1" s="1"/>
  <c r="AE1403" i="1"/>
  <c r="AS1403" i="1" s="1"/>
  <c r="AC1403" i="1"/>
  <c r="AA1403" i="1"/>
  <c r="BE1402" i="1"/>
  <c r="BD1402" i="1"/>
  <c r="AZ1402" i="1"/>
  <c r="BB1402" i="1" s="1"/>
  <c r="BC1402" i="1" s="1"/>
  <c r="AY1402" i="1"/>
  <c r="AX1402" i="1"/>
  <c r="AR1402" i="1"/>
  <c r="AQ1402" i="1"/>
  <c r="AP1402" i="1"/>
  <c r="AO1402" i="1"/>
  <c r="AN1402" i="1"/>
  <c r="AK1402" i="1"/>
  <c r="AV1402" i="1" s="1"/>
  <c r="AI1402" i="1"/>
  <c r="AU1402" i="1" s="1"/>
  <c r="AG1402" i="1"/>
  <c r="AT1402" i="1" s="1"/>
  <c r="AE1402" i="1"/>
  <c r="AS1402" i="1" s="1"/>
  <c r="AC1402" i="1"/>
  <c r="AA1402" i="1"/>
  <c r="BE1401" i="1"/>
  <c r="BD1401" i="1"/>
  <c r="AZ1401" i="1"/>
  <c r="BB1401" i="1" s="1"/>
  <c r="BC1401" i="1" s="1"/>
  <c r="AY1401" i="1"/>
  <c r="AX1401" i="1"/>
  <c r="AR1401" i="1"/>
  <c r="AQ1401" i="1"/>
  <c r="AP1401" i="1"/>
  <c r="AO1401" i="1"/>
  <c r="AN1401" i="1"/>
  <c r="AK1401" i="1"/>
  <c r="AV1401" i="1" s="1"/>
  <c r="AI1401" i="1"/>
  <c r="AU1401" i="1" s="1"/>
  <c r="AG1401" i="1"/>
  <c r="AT1401" i="1" s="1"/>
  <c r="AE1401" i="1"/>
  <c r="AS1401" i="1" s="1"/>
  <c r="AC1401" i="1"/>
  <c r="AA1401" i="1"/>
  <c r="BE1400" i="1"/>
  <c r="BD1400" i="1"/>
  <c r="AZ1400" i="1"/>
  <c r="BB1400" i="1" s="1"/>
  <c r="BC1400" i="1" s="1"/>
  <c r="AY1400" i="1"/>
  <c r="AX1400" i="1"/>
  <c r="AR1400" i="1"/>
  <c r="AQ1400" i="1"/>
  <c r="AP1400" i="1"/>
  <c r="AO1400" i="1"/>
  <c r="AN1400" i="1"/>
  <c r="AK1400" i="1"/>
  <c r="AV1400" i="1" s="1"/>
  <c r="AI1400" i="1"/>
  <c r="AU1400" i="1" s="1"/>
  <c r="AG1400" i="1"/>
  <c r="AT1400" i="1" s="1"/>
  <c r="AE1400" i="1"/>
  <c r="AS1400" i="1" s="1"/>
  <c r="AC1400" i="1"/>
  <c r="AA1400" i="1"/>
  <c r="BE1399" i="1"/>
  <c r="BD1399" i="1"/>
  <c r="AZ1399" i="1"/>
  <c r="BB1399" i="1" s="1"/>
  <c r="BC1399" i="1" s="1"/>
  <c r="AY1399" i="1"/>
  <c r="AX1399" i="1"/>
  <c r="AR1399" i="1"/>
  <c r="AQ1399" i="1"/>
  <c r="AP1399" i="1"/>
  <c r="AO1399" i="1"/>
  <c r="AN1399" i="1"/>
  <c r="AK1399" i="1"/>
  <c r="AV1399" i="1" s="1"/>
  <c r="AI1399" i="1"/>
  <c r="AU1399" i="1" s="1"/>
  <c r="AG1399" i="1"/>
  <c r="AT1399" i="1" s="1"/>
  <c r="AE1399" i="1"/>
  <c r="AS1399" i="1" s="1"/>
  <c r="AC1399" i="1"/>
  <c r="AA1399" i="1"/>
  <c r="BE1398" i="1"/>
  <c r="BD1398" i="1"/>
  <c r="AZ1398" i="1"/>
  <c r="BB1398" i="1" s="1"/>
  <c r="BC1398" i="1" s="1"/>
  <c r="AY1398" i="1"/>
  <c r="AX1398" i="1"/>
  <c r="AR1398" i="1"/>
  <c r="AQ1398" i="1"/>
  <c r="AP1398" i="1"/>
  <c r="AO1398" i="1"/>
  <c r="AN1398" i="1"/>
  <c r="AK1398" i="1"/>
  <c r="AV1398" i="1" s="1"/>
  <c r="AI1398" i="1"/>
  <c r="AU1398" i="1" s="1"/>
  <c r="AG1398" i="1"/>
  <c r="AT1398" i="1" s="1"/>
  <c r="AE1398" i="1"/>
  <c r="AS1398" i="1" s="1"/>
  <c r="AC1398" i="1"/>
  <c r="AA1398" i="1"/>
  <c r="BE1397" i="1"/>
  <c r="BD1397" i="1"/>
  <c r="AZ1397" i="1"/>
  <c r="BB1397" i="1" s="1"/>
  <c r="BC1397" i="1" s="1"/>
  <c r="AY1397" i="1"/>
  <c r="AX1397" i="1"/>
  <c r="AR1397" i="1"/>
  <c r="AQ1397" i="1"/>
  <c r="AP1397" i="1"/>
  <c r="AO1397" i="1"/>
  <c r="AN1397" i="1"/>
  <c r="AK1397" i="1"/>
  <c r="AV1397" i="1" s="1"/>
  <c r="AI1397" i="1"/>
  <c r="AU1397" i="1" s="1"/>
  <c r="AG1397" i="1"/>
  <c r="AT1397" i="1" s="1"/>
  <c r="AE1397" i="1"/>
  <c r="AS1397" i="1" s="1"/>
  <c r="AC1397" i="1"/>
  <c r="AA1397" i="1"/>
  <c r="BE1396" i="1"/>
  <c r="BD1396" i="1"/>
  <c r="AZ1396" i="1"/>
  <c r="BB1396" i="1" s="1"/>
  <c r="BC1396" i="1" s="1"/>
  <c r="AY1396" i="1"/>
  <c r="AX1396" i="1"/>
  <c r="AR1396" i="1"/>
  <c r="AQ1396" i="1"/>
  <c r="AP1396" i="1"/>
  <c r="AO1396" i="1"/>
  <c r="AN1396" i="1"/>
  <c r="AK1396" i="1"/>
  <c r="AV1396" i="1" s="1"/>
  <c r="AI1396" i="1"/>
  <c r="AU1396" i="1" s="1"/>
  <c r="AG1396" i="1"/>
  <c r="AT1396" i="1" s="1"/>
  <c r="AE1396" i="1"/>
  <c r="AS1396" i="1" s="1"/>
  <c r="AC1396" i="1"/>
  <c r="AA1396" i="1"/>
  <c r="BE1395" i="1"/>
  <c r="BD1395" i="1"/>
  <c r="AZ1395" i="1"/>
  <c r="BB1395" i="1" s="1"/>
  <c r="BC1395" i="1" s="1"/>
  <c r="AY1395" i="1"/>
  <c r="AX1395" i="1"/>
  <c r="AR1395" i="1"/>
  <c r="AQ1395" i="1"/>
  <c r="AP1395" i="1"/>
  <c r="AO1395" i="1"/>
  <c r="AN1395" i="1"/>
  <c r="AK1395" i="1"/>
  <c r="AV1395" i="1" s="1"/>
  <c r="AI1395" i="1"/>
  <c r="AU1395" i="1" s="1"/>
  <c r="AG1395" i="1"/>
  <c r="AT1395" i="1" s="1"/>
  <c r="AE1395" i="1"/>
  <c r="AS1395" i="1" s="1"/>
  <c r="AC1395" i="1"/>
  <c r="AA1395" i="1"/>
  <c r="BE1394" i="1"/>
  <c r="BD1394" i="1"/>
  <c r="AZ1394" i="1"/>
  <c r="BB1394" i="1" s="1"/>
  <c r="BC1394" i="1" s="1"/>
  <c r="AY1394" i="1"/>
  <c r="AX1394" i="1"/>
  <c r="AR1394" i="1"/>
  <c r="AQ1394" i="1"/>
  <c r="AP1394" i="1"/>
  <c r="AO1394" i="1"/>
  <c r="AN1394" i="1"/>
  <c r="AK1394" i="1"/>
  <c r="AV1394" i="1" s="1"/>
  <c r="AI1394" i="1"/>
  <c r="AU1394" i="1" s="1"/>
  <c r="AG1394" i="1"/>
  <c r="AT1394" i="1" s="1"/>
  <c r="AE1394" i="1"/>
  <c r="AS1394" i="1" s="1"/>
  <c r="AC1394" i="1"/>
  <c r="AA1394" i="1"/>
  <c r="BE1393" i="1"/>
  <c r="BD1393" i="1"/>
  <c r="AZ1393" i="1"/>
  <c r="BB1393" i="1" s="1"/>
  <c r="BC1393" i="1" s="1"/>
  <c r="AY1393" i="1"/>
  <c r="AX1393" i="1"/>
  <c r="AR1393" i="1"/>
  <c r="AQ1393" i="1"/>
  <c r="AP1393" i="1"/>
  <c r="AO1393" i="1"/>
  <c r="AN1393" i="1"/>
  <c r="AK1393" i="1"/>
  <c r="AV1393" i="1" s="1"/>
  <c r="AI1393" i="1"/>
  <c r="AU1393" i="1" s="1"/>
  <c r="AG1393" i="1"/>
  <c r="AT1393" i="1" s="1"/>
  <c r="AE1393" i="1"/>
  <c r="AS1393" i="1" s="1"/>
  <c r="AC1393" i="1"/>
  <c r="AA1393" i="1"/>
  <c r="BE1392" i="1"/>
  <c r="BD1392" i="1"/>
  <c r="AZ1392" i="1"/>
  <c r="BB1392" i="1" s="1"/>
  <c r="BC1392" i="1" s="1"/>
  <c r="AY1392" i="1"/>
  <c r="AX1392" i="1"/>
  <c r="AR1392" i="1"/>
  <c r="AQ1392" i="1"/>
  <c r="AP1392" i="1"/>
  <c r="AO1392" i="1"/>
  <c r="AN1392" i="1"/>
  <c r="AK1392" i="1"/>
  <c r="AV1392" i="1" s="1"/>
  <c r="AI1392" i="1"/>
  <c r="AU1392" i="1" s="1"/>
  <c r="AG1392" i="1"/>
  <c r="AT1392" i="1" s="1"/>
  <c r="AE1392" i="1"/>
  <c r="AS1392" i="1" s="1"/>
  <c r="AC1392" i="1"/>
  <c r="AA1392" i="1"/>
  <c r="BE1391" i="1"/>
  <c r="BD1391" i="1"/>
  <c r="AZ1391" i="1"/>
  <c r="BB1391" i="1" s="1"/>
  <c r="BC1391" i="1" s="1"/>
  <c r="AY1391" i="1"/>
  <c r="AX1391" i="1"/>
  <c r="AR1391" i="1"/>
  <c r="AQ1391" i="1"/>
  <c r="AP1391" i="1"/>
  <c r="AO1391" i="1"/>
  <c r="AN1391" i="1"/>
  <c r="AK1391" i="1"/>
  <c r="AV1391" i="1" s="1"/>
  <c r="AI1391" i="1"/>
  <c r="AU1391" i="1" s="1"/>
  <c r="AG1391" i="1"/>
  <c r="AT1391" i="1" s="1"/>
  <c r="AE1391" i="1"/>
  <c r="AS1391" i="1" s="1"/>
  <c r="AC1391" i="1"/>
  <c r="AA1391" i="1"/>
  <c r="BE1390" i="1"/>
  <c r="BD1390" i="1"/>
  <c r="AZ1390" i="1"/>
  <c r="BB1390" i="1" s="1"/>
  <c r="BC1390" i="1" s="1"/>
  <c r="AY1390" i="1"/>
  <c r="AX1390" i="1"/>
  <c r="AR1390" i="1"/>
  <c r="AQ1390" i="1"/>
  <c r="AP1390" i="1"/>
  <c r="AO1390" i="1"/>
  <c r="AN1390" i="1"/>
  <c r="AK1390" i="1"/>
  <c r="AV1390" i="1" s="1"/>
  <c r="AI1390" i="1"/>
  <c r="AU1390" i="1" s="1"/>
  <c r="AG1390" i="1"/>
  <c r="AT1390" i="1" s="1"/>
  <c r="AE1390" i="1"/>
  <c r="AS1390" i="1" s="1"/>
  <c r="AC1390" i="1"/>
  <c r="AA1390" i="1"/>
  <c r="BE1389" i="1"/>
  <c r="BD1389" i="1"/>
  <c r="AZ1389" i="1"/>
  <c r="BB1389" i="1" s="1"/>
  <c r="BC1389" i="1" s="1"/>
  <c r="AY1389" i="1"/>
  <c r="AX1389" i="1"/>
  <c r="AR1389" i="1"/>
  <c r="AQ1389" i="1"/>
  <c r="AP1389" i="1"/>
  <c r="AO1389" i="1"/>
  <c r="AN1389" i="1"/>
  <c r="AK1389" i="1"/>
  <c r="AV1389" i="1" s="1"/>
  <c r="AI1389" i="1"/>
  <c r="AU1389" i="1" s="1"/>
  <c r="AG1389" i="1"/>
  <c r="AT1389" i="1" s="1"/>
  <c r="AE1389" i="1"/>
  <c r="AS1389" i="1" s="1"/>
  <c r="AC1389" i="1"/>
  <c r="AA1389" i="1"/>
  <c r="BE1388" i="1"/>
  <c r="BD1388" i="1"/>
  <c r="AZ1388" i="1"/>
  <c r="BB1388" i="1" s="1"/>
  <c r="BC1388" i="1" s="1"/>
  <c r="AY1388" i="1"/>
  <c r="AX1388" i="1"/>
  <c r="AR1388" i="1"/>
  <c r="AQ1388" i="1"/>
  <c r="AP1388" i="1"/>
  <c r="AO1388" i="1"/>
  <c r="AN1388" i="1"/>
  <c r="AK1388" i="1"/>
  <c r="AV1388" i="1" s="1"/>
  <c r="AI1388" i="1"/>
  <c r="AU1388" i="1" s="1"/>
  <c r="AG1388" i="1"/>
  <c r="AT1388" i="1" s="1"/>
  <c r="AE1388" i="1"/>
  <c r="AS1388" i="1" s="1"/>
  <c r="AC1388" i="1"/>
  <c r="AA1388" i="1"/>
  <c r="BE1387" i="1"/>
  <c r="BD1387" i="1"/>
  <c r="AZ1387" i="1"/>
  <c r="BB1387" i="1" s="1"/>
  <c r="BC1387" i="1" s="1"/>
  <c r="AY1387" i="1"/>
  <c r="AX1387" i="1"/>
  <c r="AR1387" i="1"/>
  <c r="AQ1387" i="1"/>
  <c r="AP1387" i="1"/>
  <c r="AO1387" i="1"/>
  <c r="AN1387" i="1"/>
  <c r="AK1387" i="1"/>
  <c r="AV1387" i="1" s="1"/>
  <c r="AI1387" i="1"/>
  <c r="AU1387" i="1" s="1"/>
  <c r="AG1387" i="1"/>
  <c r="AT1387" i="1" s="1"/>
  <c r="AE1387" i="1"/>
  <c r="AS1387" i="1" s="1"/>
  <c r="AC1387" i="1"/>
  <c r="AA1387" i="1"/>
  <c r="BE1386" i="1"/>
  <c r="BD1386" i="1"/>
  <c r="AZ1386" i="1"/>
  <c r="BB1386" i="1" s="1"/>
  <c r="BC1386" i="1" s="1"/>
  <c r="AY1386" i="1"/>
  <c r="AX1386" i="1"/>
  <c r="AR1386" i="1"/>
  <c r="AQ1386" i="1"/>
  <c r="AP1386" i="1"/>
  <c r="AO1386" i="1"/>
  <c r="AN1386" i="1"/>
  <c r="AK1386" i="1"/>
  <c r="AV1386" i="1" s="1"/>
  <c r="AI1386" i="1"/>
  <c r="AU1386" i="1" s="1"/>
  <c r="AG1386" i="1"/>
  <c r="AT1386" i="1" s="1"/>
  <c r="AE1386" i="1"/>
  <c r="AS1386" i="1" s="1"/>
  <c r="AC1386" i="1"/>
  <c r="AA1386" i="1"/>
  <c r="BE1385" i="1"/>
  <c r="BD1385" i="1"/>
  <c r="AZ1385" i="1"/>
  <c r="BB1385" i="1" s="1"/>
  <c r="BC1385" i="1" s="1"/>
  <c r="AY1385" i="1"/>
  <c r="AX1385" i="1"/>
  <c r="AR1385" i="1"/>
  <c r="AQ1385" i="1"/>
  <c r="AP1385" i="1"/>
  <c r="AO1385" i="1"/>
  <c r="AN1385" i="1"/>
  <c r="AK1385" i="1"/>
  <c r="AV1385" i="1" s="1"/>
  <c r="AI1385" i="1"/>
  <c r="AU1385" i="1" s="1"/>
  <c r="AG1385" i="1"/>
  <c r="AT1385" i="1" s="1"/>
  <c r="AE1385" i="1"/>
  <c r="AS1385" i="1" s="1"/>
  <c r="AC1385" i="1"/>
  <c r="AA1385" i="1"/>
  <c r="BE1384" i="1"/>
  <c r="BD1384" i="1"/>
  <c r="AZ1384" i="1"/>
  <c r="BB1384" i="1" s="1"/>
  <c r="BC1384" i="1" s="1"/>
  <c r="AY1384" i="1"/>
  <c r="AX1384" i="1"/>
  <c r="AR1384" i="1"/>
  <c r="AQ1384" i="1"/>
  <c r="AP1384" i="1"/>
  <c r="AO1384" i="1"/>
  <c r="AN1384" i="1"/>
  <c r="AK1384" i="1"/>
  <c r="AV1384" i="1" s="1"/>
  <c r="AI1384" i="1"/>
  <c r="AU1384" i="1" s="1"/>
  <c r="AG1384" i="1"/>
  <c r="AT1384" i="1" s="1"/>
  <c r="AE1384" i="1"/>
  <c r="AS1384" i="1" s="1"/>
  <c r="AC1384" i="1"/>
  <c r="AA1384" i="1"/>
  <c r="BE1383" i="1"/>
  <c r="BD1383" i="1"/>
  <c r="AZ1383" i="1"/>
  <c r="BB1383" i="1" s="1"/>
  <c r="BC1383" i="1" s="1"/>
  <c r="AY1383" i="1"/>
  <c r="AX1383" i="1"/>
  <c r="AR1383" i="1"/>
  <c r="AQ1383" i="1"/>
  <c r="AP1383" i="1"/>
  <c r="AO1383" i="1"/>
  <c r="AN1383" i="1"/>
  <c r="AK1383" i="1"/>
  <c r="AV1383" i="1" s="1"/>
  <c r="AI1383" i="1"/>
  <c r="AU1383" i="1" s="1"/>
  <c r="AG1383" i="1"/>
  <c r="AT1383" i="1" s="1"/>
  <c r="AE1383" i="1"/>
  <c r="AS1383" i="1" s="1"/>
  <c r="AC1383" i="1"/>
  <c r="AA1383" i="1"/>
  <c r="BE1382" i="1"/>
  <c r="BD1382" i="1"/>
  <c r="AZ1382" i="1"/>
  <c r="BB1382" i="1" s="1"/>
  <c r="BC1382" i="1" s="1"/>
  <c r="AY1382" i="1"/>
  <c r="AX1382" i="1"/>
  <c r="AR1382" i="1"/>
  <c r="AQ1382" i="1"/>
  <c r="AP1382" i="1"/>
  <c r="AO1382" i="1"/>
  <c r="AN1382" i="1"/>
  <c r="AK1382" i="1"/>
  <c r="AV1382" i="1" s="1"/>
  <c r="AI1382" i="1"/>
  <c r="AU1382" i="1" s="1"/>
  <c r="AG1382" i="1"/>
  <c r="AT1382" i="1" s="1"/>
  <c r="AE1382" i="1"/>
  <c r="AS1382" i="1" s="1"/>
  <c r="AC1382" i="1"/>
  <c r="AA1382" i="1"/>
  <c r="BE1381" i="1"/>
  <c r="BD1381" i="1"/>
  <c r="AZ1381" i="1"/>
  <c r="BB1381" i="1" s="1"/>
  <c r="BC1381" i="1" s="1"/>
  <c r="AY1381" i="1"/>
  <c r="AX1381" i="1"/>
  <c r="AR1381" i="1"/>
  <c r="AQ1381" i="1"/>
  <c r="AP1381" i="1"/>
  <c r="AO1381" i="1"/>
  <c r="AN1381" i="1"/>
  <c r="AK1381" i="1"/>
  <c r="AV1381" i="1" s="1"/>
  <c r="AI1381" i="1"/>
  <c r="AU1381" i="1" s="1"/>
  <c r="AG1381" i="1"/>
  <c r="AT1381" i="1" s="1"/>
  <c r="AE1381" i="1"/>
  <c r="AS1381" i="1" s="1"/>
  <c r="AC1381" i="1"/>
  <c r="AA1381" i="1"/>
  <c r="BE1380" i="1"/>
  <c r="BD1380" i="1"/>
  <c r="AZ1380" i="1"/>
  <c r="BB1380" i="1" s="1"/>
  <c r="BC1380" i="1" s="1"/>
  <c r="AY1380" i="1"/>
  <c r="AX1380" i="1"/>
  <c r="AR1380" i="1"/>
  <c r="AQ1380" i="1"/>
  <c r="AP1380" i="1"/>
  <c r="AO1380" i="1"/>
  <c r="AN1380" i="1"/>
  <c r="AK1380" i="1"/>
  <c r="AV1380" i="1" s="1"/>
  <c r="AI1380" i="1"/>
  <c r="AU1380" i="1" s="1"/>
  <c r="AG1380" i="1"/>
  <c r="AT1380" i="1" s="1"/>
  <c r="AE1380" i="1"/>
  <c r="AS1380" i="1" s="1"/>
  <c r="AC1380" i="1"/>
  <c r="AA1380" i="1"/>
  <c r="BE1379" i="1"/>
  <c r="BD1379" i="1"/>
  <c r="AZ1379" i="1"/>
  <c r="BB1379" i="1" s="1"/>
  <c r="BC1379" i="1" s="1"/>
  <c r="AY1379" i="1"/>
  <c r="AX1379" i="1"/>
  <c r="AR1379" i="1"/>
  <c r="AQ1379" i="1"/>
  <c r="AP1379" i="1"/>
  <c r="AO1379" i="1"/>
  <c r="AN1379" i="1"/>
  <c r="AK1379" i="1"/>
  <c r="AV1379" i="1" s="1"/>
  <c r="AI1379" i="1"/>
  <c r="AU1379" i="1" s="1"/>
  <c r="AG1379" i="1"/>
  <c r="AT1379" i="1" s="1"/>
  <c r="AE1379" i="1"/>
  <c r="AS1379" i="1" s="1"/>
  <c r="AC1379" i="1"/>
  <c r="AA1379" i="1"/>
  <c r="BE1378" i="1"/>
  <c r="BD1378" i="1"/>
  <c r="AZ1378" i="1"/>
  <c r="BB1378" i="1" s="1"/>
  <c r="BC1378" i="1" s="1"/>
  <c r="AY1378" i="1"/>
  <c r="AX1378" i="1"/>
  <c r="AR1378" i="1"/>
  <c r="AQ1378" i="1"/>
  <c r="AP1378" i="1"/>
  <c r="AO1378" i="1"/>
  <c r="AN1378" i="1"/>
  <c r="AK1378" i="1"/>
  <c r="AV1378" i="1" s="1"/>
  <c r="AI1378" i="1"/>
  <c r="AU1378" i="1" s="1"/>
  <c r="AG1378" i="1"/>
  <c r="AT1378" i="1" s="1"/>
  <c r="AE1378" i="1"/>
  <c r="AS1378" i="1" s="1"/>
  <c r="AC1378" i="1"/>
  <c r="AA1378" i="1"/>
  <c r="BE1377" i="1"/>
  <c r="BD1377" i="1"/>
  <c r="AZ1377" i="1"/>
  <c r="BB1377" i="1" s="1"/>
  <c r="BC1377" i="1" s="1"/>
  <c r="AY1377" i="1"/>
  <c r="AX1377" i="1"/>
  <c r="AR1377" i="1"/>
  <c r="AQ1377" i="1"/>
  <c r="AP1377" i="1"/>
  <c r="AO1377" i="1"/>
  <c r="AN1377" i="1"/>
  <c r="AK1377" i="1"/>
  <c r="AV1377" i="1" s="1"/>
  <c r="AI1377" i="1"/>
  <c r="AU1377" i="1" s="1"/>
  <c r="AG1377" i="1"/>
  <c r="AT1377" i="1" s="1"/>
  <c r="AE1377" i="1"/>
  <c r="AS1377" i="1" s="1"/>
  <c r="AC1377" i="1"/>
  <c r="AA1377" i="1"/>
  <c r="BE1376" i="1"/>
  <c r="BD1376" i="1"/>
  <c r="AZ1376" i="1"/>
  <c r="BB1376" i="1" s="1"/>
  <c r="BC1376" i="1" s="1"/>
  <c r="AY1376" i="1"/>
  <c r="AX1376" i="1"/>
  <c r="AR1376" i="1"/>
  <c r="AQ1376" i="1"/>
  <c r="AP1376" i="1"/>
  <c r="AO1376" i="1"/>
  <c r="AN1376" i="1"/>
  <c r="AK1376" i="1"/>
  <c r="AV1376" i="1" s="1"/>
  <c r="AI1376" i="1"/>
  <c r="AU1376" i="1" s="1"/>
  <c r="AG1376" i="1"/>
  <c r="AT1376" i="1" s="1"/>
  <c r="AE1376" i="1"/>
  <c r="AS1376" i="1" s="1"/>
  <c r="AC1376" i="1"/>
  <c r="AA1376" i="1"/>
  <c r="BE1375" i="1"/>
  <c r="BD1375" i="1"/>
  <c r="AZ1375" i="1"/>
  <c r="BB1375" i="1" s="1"/>
  <c r="BC1375" i="1" s="1"/>
  <c r="AY1375" i="1"/>
  <c r="AX1375" i="1"/>
  <c r="AR1375" i="1"/>
  <c r="AQ1375" i="1"/>
  <c r="AP1375" i="1"/>
  <c r="AO1375" i="1"/>
  <c r="AN1375" i="1"/>
  <c r="AK1375" i="1"/>
  <c r="AV1375" i="1" s="1"/>
  <c r="AI1375" i="1"/>
  <c r="AU1375" i="1" s="1"/>
  <c r="AG1375" i="1"/>
  <c r="AT1375" i="1" s="1"/>
  <c r="AE1375" i="1"/>
  <c r="AS1375" i="1" s="1"/>
  <c r="AC1375" i="1"/>
  <c r="AA1375" i="1"/>
  <c r="BE1374" i="1"/>
  <c r="BD1374" i="1"/>
  <c r="AZ1374" i="1"/>
  <c r="BB1374" i="1" s="1"/>
  <c r="BC1374" i="1" s="1"/>
  <c r="AY1374" i="1"/>
  <c r="AX1374" i="1"/>
  <c r="AR1374" i="1"/>
  <c r="AQ1374" i="1"/>
  <c r="AP1374" i="1"/>
  <c r="AO1374" i="1"/>
  <c r="AN1374" i="1"/>
  <c r="AK1374" i="1"/>
  <c r="AV1374" i="1" s="1"/>
  <c r="AI1374" i="1"/>
  <c r="AU1374" i="1" s="1"/>
  <c r="AG1374" i="1"/>
  <c r="AT1374" i="1" s="1"/>
  <c r="AE1374" i="1"/>
  <c r="AS1374" i="1" s="1"/>
  <c r="AC1374" i="1"/>
  <c r="AA1374" i="1"/>
  <c r="BE1373" i="1"/>
  <c r="BD1373" i="1"/>
  <c r="AZ1373" i="1"/>
  <c r="BB1373" i="1" s="1"/>
  <c r="BC1373" i="1" s="1"/>
  <c r="AY1373" i="1"/>
  <c r="AX1373" i="1"/>
  <c r="AR1373" i="1"/>
  <c r="AQ1373" i="1"/>
  <c r="AP1373" i="1"/>
  <c r="AO1373" i="1"/>
  <c r="AN1373" i="1"/>
  <c r="AK1373" i="1"/>
  <c r="AV1373" i="1" s="1"/>
  <c r="AI1373" i="1"/>
  <c r="AU1373" i="1" s="1"/>
  <c r="AG1373" i="1"/>
  <c r="AT1373" i="1" s="1"/>
  <c r="AE1373" i="1"/>
  <c r="AS1373" i="1" s="1"/>
  <c r="AC1373" i="1"/>
  <c r="AA1373" i="1"/>
  <c r="BE1372" i="1"/>
  <c r="BD1372" i="1"/>
  <c r="AZ1372" i="1"/>
  <c r="BB1372" i="1" s="1"/>
  <c r="BC1372" i="1" s="1"/>
  <c r="AY1372" i="1"/>
  <c r="AX1372" i="1"/>
  <c r="AR1372" i="1"/>
  <c r="AQ1372" i="1"/>
  <c r="AP1372" i="1"/>
  <c r="AO1372" i="1"/>
  <c r="AN1372" i="1"/>
  <c r="AK1372" i="1"/>
  <c r="AV1372" i="1" s="1"/>
  <c r="AI1372" i="1"/>
  <c r="AU1372" i="1" s="1"/>
  <c r="AG1372" i="1"/>
  <c r="AT1372" i="1" s="1"/>
  <c r="AE1372" i="1"/>
  <c r="AS1372" i="1" s="1"/>
  <c r="AC1372" i="1"/>
  <c r="AA1372" i="1"/>
  <c r="BE1371" i="1"/>
  <c r="BD1371" i="1"/>
  <c r="AZ1371" i="1"/>
  <c r="BB1371" i="1" s="1"/>
  <c r="BC1371" i="1" s="1"/>
  <c r="AY1371" i="1"/>
  <c r="AX1371" i="1"/>
  <c r="AR1371" i="1"/>
  <c r="AQ1371" i="1"/>
  <c r="AP1371" i="1"/>
  <c r="AO1371" i="1"/>
  <c r="AN1371" i="1"/>
  <c r="AK1371" i="1"/>
  <c r="AV1371" i="1" s="1"/>
  <c r="AI1371" i="1"/>
  <c r="AU1371" i="1" s="1"/>
  <c r="AG1371" i="1"/>
  <c r="AT1371" i="1" s="1"/>
  <c r="AE1371" i="1"/>
  <c r="AS1371" i="1" s="1"/>
  <c r="AC1371" i="1"/>
  <c r="AA1371" i="1"/>
  <c r="BE1370" i="1"/>
  <c r="BD1370" i="1"/>
  <c r="AZ1370" i="1"/>
  <c r="BB1370" i="1" s="1"/>
  <c r="BC1370" i="1" s="1"/>
  <c r="AY1370" i="1"/>
  <c r="AX1370" i="1"/>
  <c r="AR1370" i="1"/>
  <c r="AQ1370" i="1"/>
  <c r="AP1370" i="1"/>
  <c r="AO1370" i="1"/>
  <c r="AN1370" i="1"/>
  <c r="AK1370" i="1"/>
  <c r="AV1370" i="1" s="1"/>
  <c r="AI1370" i="1"/>
  <c r="AU1370" i="1" s="1"/>
  <c r="AG1370" i="1"/>
  <c r="AT1370" i="1" s="1"/>
  <c r="AE1370" i="1"/>
  <c r="AS1370" i="1" s="1"/>
  <c r="AC1370" i="1"/>
  <c r="AA1370" i="1"/>
  <c r="BE1369" i="1"/>
  <c r="BD1369" i="1"/>
  <c r="AZ1369" i="1"/>
  <c r="BB1369" i="1" s="1"/>
  <c r="BC1369" i="1" s="1"/>
  <c r="AY1369" i="1"/>
  <c r="AX1369" i="1"/>
  <c r="AR1369" i="1"/>
  <c r="AQ1369" i="1"/>
  <c r="AP1369" i="1"/>
  <c r="AO1369" i="1"/>
  <c r="AN1369" i="1"/>
  <c r="AK1369" i="1"/>
  <c r="AV1369" i="1" s="1"/>
  <c r="AI1369" i="1"/>
  <c r="AU1369" i="1" s="1"/>
  <c r="AG1369" i="1"/>
  <c r="AT1369" i="1" s="1"/>
  <c r="AE1369" i="1"/>
  <c r="AS1369" i="1" s="1"/>
  <c r="AC1369" i="1"/>
  <c r="AA1369" i="1"/>
  <c r="BE1368" i="1"/>
  <c r="BD1368" i="1"/>
  <c r="AZ1368" i="1"/>
  <c r="BB1368" i="1" s="1"/>
  <c r="BC1368" i="1" s="1"/>
  <c r="AY1368" i="1"/>
  <c r="AX1368" i="1"/>
  <c r="AR1368" i="1"/>
  <c r="AQ1368" i="1"/>
  <c r="AP1368" i="1"/>
  <c r="AO1368" i="1"/>
  <c r="AN1368" i="1"/>
  <c r="AK1368" i="1"/>
  <c r="AV1368" i="1" s="1"/>
  <c r="AI1368" i="1"/>
  <c r="AU1368" i="1" s="1"/>
  <c r="AG1368" i="1"/>
  <c r="AT1368" i="1" s="1"/>
  <c r="AE1368" i="1"/>
  <c r="AS1368" i="1" s="1"/>
  <c r="AC1368" i="1"/>
  <c r="AA1368" i="1"/>
  <c r="BE1367" i="1"/>
  <c r="BD1367" i="1"/>
  <c r="AZ1367" i="1"/>
  <c r="BB1367" i="1" s="1"/>
  <c r="BC1367" i="1" s="1"/>
  <c r="AY1367" i="1"/>
  <c r="AX1367" i="1"/>
  <c r="AR1367" i="1"/>
  <c r="AQ1367" i="1"/>
  <c r="AP1367" i="1"/>
  <c r="AO1367" i="1"/>
  <c r="AN1367" i="1"/>
  <c r="AK1367" i="1"/>
  <c r="AV1367" i="1" s="1"/>
  <c r="AI1367" i="1"/>
  <c r="AU1367" i="1" s="1"/>
  <c r="AG1367" i="1"/>
  <c r="AT1367" i="1" s="1"/>
  <c r="AE1367" i="1"/>
  <c r="AS1367" i="1" s="1"/>
  <c r="AC1367" i="1"/>
  <c r="AA1367" i="1"/>
  <c r="BE1366" i="1"/>
  <c r="BD1366" i="1"/>
  <c r="AZ1366" i="1"/>
  <c r="BB1366" i="1" s="1"/>
  <c r="BC1366" i="1" s="1"/>
  <c r="AY1366" i="1"/>
  <c r="AX1366" i="1"/>
  <c r="AR1366" i="1"/>
  <c r="AQ1366" i="1"/>
  <c r="AP1366" i="1"/>
  <c r="AO1366" i="1"/>
  <c r="AN1366" i="1"/>
  <c r="AK1366" i="1"/>
  <c r="AV1366" i="1" s="1"/>
  <c r="AI1366" i="1"/>
  <c r="AU1366" i="1" s="1"/>
  <c r="AG1366" i="1"/>
  <c r="AT1366" i="1" s="1"/>
  <c r="AE1366" i="1"/>
  <c r="AS1366" i="1" s="1"/>
  <c r="AC1366" i="1"/>
  <c r="AA1366" i="1"/>
  <c r="BE1365" i="1"/>
  <c r="BD1365" i="1"/>
  <c r="AZ1365" i="1"/>
  <c r="BB1365" i="1" s="1"/>
  <c r="BC1365" i="1" s="1"/>
  <c r="AY1365" i="1"/>
  <c r="AX1365" i="1"/>
  <c r="AR1365" i="1"/>
  <c r="AQ1365" i="1"/>
  <c r="AP1365" i="1"/>
  <c r="AO1365" i="1"/>
  <c r="AN1365" i="1"/>
  <c r="AK1365" i="1"/>
  <c r="AV1365" i="1" s="1"/>
  <c r="AI1365" i="1"/>
  <c r="AU1365" i="1" s="1"/>
  <c r="AG1365" i="1"/>
  <c r="AT1365" i="1" s="1"/>
  <c r="AE1365" i="1"/>
  <c r="AS1365" i="1" s="1"/>
  <c r="AC1365" i="1"/>
  <c r="AA1365" i="1"/>
  <c r="BE1364" i="1"/>
  <c r="BD1364" i="1"/>
  <c r="AZ1364" i="1"/>
  <c r="BB1364" i="1" s="1"/>
  <c r="BC1364" i="1" s="1"/>
  <c r="AY1364" i="1"/>
  <c r="AX1364" i="1"/>
  <c r="AR1364" i="1"/>
  <c r="AQ1364" i="1"/>
  <c r="AP1364" i="1"/>
  <c r="AO1364" i="1"/>
  <c r="AN1364" i="1"/>
  <c r="AK1364" i="1"/>
  <c r="AV1364" i="1" s="1"/>
  <c r="AI1364" i="1"/>
  <c r="AU1364" i="1" s="1"/>
  <c r="AG1364" i="1"/>
  <c r="AT1364" i="1" s="1"/>
  <c r="AE1364" i="1"/>
  <c r="AS1364" i="1" s="1"/>
  <c r="AC1364" i="1"/>
  <c r="AA1364" i="1"/>
  <c r="BE1363" i="1"/>
  <c r="BD1363" i="1"/>
  <c r="AZ1363" i="1"/>
  <c r="BB1363" i="1" s="1"/>
  <c r="BC1363" i="1" s="1"/>
  <c r="AY1363" i="1"/>
  <c r="AX1363" i="1"/>
  <c r="AR1363" i="1"/>
  <c r="AQ1363" i="1"/>
  <c r="AP1363" i="1"/>
  <c r="AO1363" i="1"/>
  <c r="AN1363" i="1"/>
  <c r="AK1363" i="1"/>
  <c r="AV1363" i="1" s="1"/>
  <c r="AI1363" i="1"/>
  <c r="AU1363" i="1" s="1"/>
  <c r="AG1363" i="1"/>
  <c r="AT1363" i="1" s="1"/>
  <c r="AE1363" i="1"/>
  <c r="AS1363" i="1" s="1"/>
  <c r="AC1363" i="1"/>
  <c r="AA1363" i="1"/>
  <c r="BE1362" i="1"/>
  <c r="BD1362" i="1"/>
  <c r="AZ1362" i="1"/>
  <c r="BB1362" i="1" s="1"/>
  <c r="BC1362" i="1" s="1"/>
  <c r="AY1362" i="1"/>
  <c r="AX1362" i="1"/>
  <c r="AR1362" i="1"/>
  <c r="AQ1362" i="1"/>
  <c r="AP1362" i="1"/>
  <c r="AO1362" i="1"/>
  <c r="AN1362" i="1"/>
  <c r="AK1362" i="1"/>
  <c r="AV1362" i="1" s="1"/>
  <c r="AI1362" i="1"/>
  <c r="AU1362" i="1" s="1"/>
  <c r="AG1362" i="1"/>
  <c r="AT1362" i="1" s="1"/>
  <c r="AE1362" i="1"/>
  <c r="AS1362" i="1" s="1"/>
  <c r="AC1362" i="1"/>
  <c r="AA1362" i="1"/>
  <c r="BE1361" i="1"/>
  <c r="BD1361" i="1"/>
  <c r="AZ1361" i="1"/>
  <c r="BB1361" i="1" s="1"/>
  <c r="BC1361" i="1" s="1"/>
  <c r="AY1361" i="1"/>
  <c r="AX1361" i="1"/>
  <c r="AR1361" i="1"/>
  <c r="AQ1361" i="1"/>
  <c r="AP1361" i="1"/>
  <c r="AO1361" i="1"/>
  <c r="AN1361" i="1"/>
  <c r="AK1361" i="1"/>
  <c r="AV1361" i="1" s="1"/>
  <c r="AI1361" i="1"/>
  <c r="AU1361" i="1" s="1"/>
  <c r="AG1361" i="1"/>
  <c r="AT1361" i="1" s="1"/>
  <c r="AE1361" i="1"/>
  <c r="AS1361" i="1" s="1"/>
  <c r="AC1361" i="1"/>
  <c r="AA1361" i="1"/>
  <c r="BE1360" i="1"/>
  <c r="BD1360" i="1"/>
  <c r="AZ1360" i="1"/>
  <c r="BB1360" i="1" s="1"/>
  <c r="BC1360" i="1" s="1"/>
  <c r="AY1360" i="1"/>
  <c r="AX1360" i="1"/>
  <c r="AR1360" i="1"/>
  <c r="AQ1360" i="1"/>
  <c r="AP1360" i="1"/>
  <c r="AO1360" i="1"/>
  <c r="AN1360" i="1"/>
  <c r="AK1360" i="1"/>
  <c r="AV1360" i="1" s="1"/>
  <c r="AI1360" i="1"/>
  <c r="AU1360" i="1" s="1"/>
  <c r="AG1360" i="1"/>
  <c r="AT1360" i="1" s="1"/>
  <c r="AE1360" i="1"/>
  <c r="AS1360" i="1" s="1"/>
  <c r="AC1360" i="1"/>
  <c r="AA1360" i="1"/>
  <c r="BE1359" i="1"/>
  <c r="BD1359" i="1"/>
  <c r="AZ1359" i="1"/>
  <c r="BB1359" i="1" s="1"/>
  <c r="BC1359" i="1" s="1"/>
  <c r="AY1359" i="1"/>
  <c r="AX1359" i="1"/>
  <c r="AR1359" i="1"/>
  <c r="AQ1359" i="1"/>
  <c r="AP1359" i="1"/>
  <c r="AO1359" i="1"/>
  <c r="AN1359" i="1"/>
  <c r="AK1359" i="1"/>
  <c r="AV1359" i="1" s="1"/>
  <c r="AI1359" i="1"/>
  <c r="AU1359" i="1" s="1"/>
  <c r="AG1359" i="1"/>
  <c r="AT1359" i="1" s="1"/>
  <c r="AE1359" i="1"/>
  <c r="AS1359" i="1" s="1"/>
  <c r="AC1359" i="1"/>
  <c r="AA1359" i="1"/>
  <c r="BE1358" i="1"/>
  <c r="BD1358" i="1"/>
  <c r="AZ1358" i="1"/>
  <c r="BB1358" i="1" s="1"/>
  <c r="BC1358" i="1" s="1"/>
  <c r="AY1358" i="1"/>
  <c r="AX1358" i="1"/>
  <c r="AR1358" i="1"/>
  <c r="AQ1358" i="1"/>
  <c r="AP1358" i="1"/>
  <c r="AO1358" i="1"/>
  <c r="AN1358" i="1"/>
  <c r="AK1358" i="1"/>
  <c r="AV1358" i="1" s="1"/>
  <c r="AI1358" i="1"/>
  <c r="AU1358" i="1" s="1"/>
  <c r="AG1358" i="1"/>
  <c r="AT1358" i="1" s="1"/>
  <c r="AE1358" i="1"/>
  <c r="AS1358" i="1" s="1"/>
  <c r="AC1358" i="1"/>
  <c r="AA1358" i="1"/>
  <c r="BE1357" i="1"/>
  <c r="BD1357" i="1"/>
  <c r="AZ1357" i="1"/>
  <c r="BB1357" i="1" s="1"/>
  <c r="BC1357" i="1" s="1"/>
  <c r="AY1357" i="1"/>
  <c r="AX1357" i="1"/>
  <c r="AR1357" i="1"/>
  <c r="AQ1357" i="1"/>
  <c r="AP1357" i="1"/>
  <c r="AO1357" i="1"/>
  <c r="AN1357" i="1"/>
  <c r="AK1357" i="1"/>
  <c r="AV1357" i="1" s="1"/>
  <c r="AI1357" i="1"/>
  <c r="AU1357" i="1" s="1"/>
  <c r="AG1357" i="1"/>
  <c r="AT1357" i="1" s="1"/>
  <c r="AE1357" i="1"/>
  <c r="AS1357" i="1" s="1"/>
  <c r="AC1357" i="1"/>
  <c r="AA1357" i="1"/>
  <c r="BE1356" i="1"/>
  <c r="BD1356" i="1"/>
  <c r="AZ1356" i="1"/>
  <c r="BB1356" i="1" s="1"/>
  <c r="BC1356" i="1" s="1"/>
  <c r="AY1356" i="1"/>
  <c r="AX1356" i="1"/>
  <c r="AR1356" i="1"/>
  <c r="AQ1356" i="1"/>
  <c r="AP1356" i="1"/>
  <c r="AO1356" i="1"/>
  <c r="AN1356" i="1"/>
  <c r="AK1356" i="1"/>
  <c r="AV1356" i="1" s="1"/>
  <c r="AI1356" i="1"/>
  <c r="AU1356" i="1" s="1"/>
  <c r="AG1356" i="1"/>
  <c r="AT1356" i="1" s="1"/>
  <c r="AE1356" i="1"/>
  <c r="AS1356" i="1" s="1"/>
  <c r="AC1356" i="1"/>
  <c r="AA1356" i="1"/>
  <c r="BE1355" i="1"/>
  <c r="BD1355" i="1"/>
  <c r="AZ1355" i="1"/>
  <c r="BB1355" i="1" s="1"/>
  <c r="BC1355" i="1" s="1"/>
  <c r="AY1355" i="1"/>
  <c r="AX1355" i="1"/>
  <c r="AR1355" i="1"/>
  <c r="AQ1355" i="1"/>
  <c r="AP1355" i="1"/>
  <c r="AO1355" i="1"/>
  <c r="AN1355" i="1"/>
  <c r="AK1355" i="1"/>
  <c r="AV1355" i="1" s="1"/>
  <c r="AI1355" i="1"/>
  <c r="AU1355" i="1" s="1"/>
  <c r="AG1355" i="1"/>
  <c r="AT1355" i="1" s="1"/>
  <c r="AE1355" i="1"/>
  <c r="AS1355" i="1" s="1"/>
  <c r="AC1355" i="1"/>
  <c r="AA1355" i="1"/>
  <c r="BE1354" i="1"/>
  <c r="BD1354" i="1"/>
  <c r="AZ1354" i="1"/>
  <c r="BB1354" i="1" s="1"/>
  <c r="BC1354" i="1" s="1"/>
  <c r="AY1354" i="1"/>
  <c r="AX1354" i="1"/>
  <c r="AR1354" i="1"/>
  <c r="AQ1354" i="1"/>
  <c r="AP1354" i="1"/>
  <c r="AO1354" i="1"/>
  <c r="AN1354" i="1"/>
  <c r="AK1354" i="1"/>
  <c r="AV1354" i="1" s="1"/>
  <c r="AI1354" i="1"/>
  <c r="AU1354" i="1" s="1"/>
  <c r="AG1354" i="1"/>
  <c r="AT1354" i="1" s="1"/>
  <c r="AE1354" i="1"/>
  <c r="AS1354" i="1" s="1"/>
  <c r="AC1354" i="1"/>
  <c r="AA1354" i="1"/>
  <c r="BE1353" i="1"/>
  <c r="BD1353" i="1"/>
  <c r="AZ1353" i="1"/>
  <c r="BB1353" i="1" s="1"/>
  <c r="BC1353" i="1" s="1"/>
  <c r="AY1353" i="1"/>
  <c r="AX1353" i="1"/>
  <c r="AR1353" i="1"/>
  <c r="AQ1353" i="1"/>
  <c r="AP1353" i="1"/>
  <c r="AO1353" i="1"/>
  <c r="AN1353" i="1"/>
  <c r="AK1353" i="1"/>
  <c r="AV1353" i="1" s="1"/>
  <c r="AI1353" i="1"/>
  <c r="AU1353" i="1" s="1"/>
  <c r="AG1353" i="1"/>
  <c r="AT1353" i="1" s="1"/>
  <c r="AE1353" i="1"/>
  <c r="AS1353" i="1" s="1"/>
  <c r="AC1353" i="1"/>
  <c r="AA1353" i="1"/>
  <c r="BE1352" i="1"/>
  <c r="BD1352" i="1"/>
  <c r="AZ1352" i="1"/>
  <c r="BB1352" i="1" s="1"/>
  <c r="BC1352" i="1" s="1"/>
  <c r="AY1352" i="1"/>
  <c r="AX1352" i="1"/>
  <c r="AR1352" i="1"/>
  <c r="AQ1352" i="1"/>
  <c r="AP1352" i="1"/>
  <c r="AO1352" i="1"/>
  <c r="AN1352" i="1"/>
  <c r="AK1352" i="1"/>
  <c r="AV1352" i="1" s="1"/>
  <c r="AI1352" i="1"/>
  <c r="AU1352" i="1" s="1"/>
  <c r="AG1352" i="1"/>
  <c r="AT1352" i="1" s="1"/>
  <c r="AE1352" i="1"/>
  <c r="AS1352" i="1" s="1"/>
  <c r="AC1352" i="1"/>
  <c r="AA1352" i="1"/>
  <c r="BE1351" i="1"/>
  <c r="BD1351" i="1"/>
  <c r="AZ1351" i="1"/>
  <c r="BB1351" i="1" s="1"/>
  <c r="BC1351" i="1" s="1"/>
  <c r="AY1351" i="1"/>
  <c r="AX1351" i="1"/>
  <c r="AR1351" i="1"/>
  <c r="AQ1351" i="1"/>
  <c r="AP1351" i="1"/>
  <c r="AO1351" i="1"/>
  <c r="AN1351" i="1"/>
  <c r="AK1351" i="1"/>
  <c r="AV1351" i="1" s="1"/>
  <c r="AI1351" i="1"/>
  <c r="AU1351" i="1" s="1"/>
  <c r="AG1351" i="1"/>
  <c r="AT1351" i="1" s="1"/>
  <c r="AE1351" i="1"/>
  <c r="AS1351" i="1" s="1"/>
  <c r="AC1351" i="1"/>
  <c r="AA1351" i="1"/>
  <c r="BE1350" i="1"/>
  <c r="BD1350" i="1"/>
  <c r="AZ1350" i="1"/>
  <c r="BB1350" i="1" s="1"/>
  <c r="BC1350" i="1" s="1"/>
  <c r="AY1350" i="1"/>
  <c r="AX1350" i="1"/>
  <c r="AR1350" i="1"/>
  <c r="AQ1350" i="1"/>
  <c r="AP1350" i="1"/>
  <c r="AO1350" i="1"/>
  <c r="AN1350" i="1"/>
  <c r="AK1350" i="1"/>
  <c r="AV1350" i="1" s="1"/>
  <c r="AI1350" i="1"/>
  <c r="AU1350" i="1" s="1"/>
  <c r="AG1350" i="1"/>
  <c r="AT1350" i="1" s="1"/>
  <c r="AE1350" i="1"/>
  <c r="AS1350" i="1" s="1"/>
  <c r="AC1350" i="1"/>
  <c r="AA1350" i="1"/>
  <c r="BE1349" i="1"/>
  <c r="BD1349" i="1"/>
  <c r="AZ1349" i="1"/>
  <c r="BB1349" i="1" s="1"/>
  <c r="BC1349" i="1" s="1"/>
  <c r="AY1349" i="1"/>
  <c r="AX1349" i="1"/>
  <c r="AR1349" i="1"/>
  <c r="AQ1349" i="1"/>
  <c r="AP1349" i="1"/>
  <c r="AO1349" i="1"/>
  <c r="AN1349" i="1"/>
  <c r="AK1349" i="1"/>
  <c r="AV1349" i="1" s="1"/>
  <c r="AI1349" i="1"/>
  <c r="AU1349" i="1" s="1"/>
  <c r="AG1349" i="1"/>
  <c r="AT1349" i="1" s="1"/>
  <c r="AE1349" i="1"/>
  <c r="AS1349" i="1" s="1"/>
  <c r="AC1349" i="1"/>
  <c r="AA1349" i="1"/>
  <c r="BE1348" i="1"/>
  <c r="BD1348" i="1"/>
  <c r="AZ1348" i="1"/>
  <c r="BB1348" i="1" s="1"/>
  <c r="BC1348" i="1" s="1"/>
  <c r="AY1348" i="1"/>
  <c r="AX1348" i="1"/>
  <c r="AR1348" i="1"/>
  <c r="AQ1348" i="1"/>
  <c r="AP1348" i="1"/>
  <c r="AO1348" i="1"/>
  <c r="AN1348" i="1"/>
  <c r="AK1348" i="1"/>
  <c r="AV1348" i="1" s="1"/>
  <c r="AI1348" i="1"/>
  <c r="AU1348" i="1" s="1"/>
  <c r="AG1348" i="1"/>
  <c r="AT1348" i="1" s="1"/>
  <c r="AE1348" i="1"/>
  <c r="AS1348" i="1" s="1"/>
  <c r="AC1348" i="1"/>
  <c r="AA1348" i="1"/>
  <c r="BE1347" i="1"/>
  <c r="BD1347" i="1"/>
  <c r="AZ1347" i="1"/>
  <c r="BB1347" i="1" s="1"/>
  <c r="BC1347" i="1" s="1"/>
  <c r="AY1347" i="1"/>
  <c r="AX1347" i="1"/>
  <c r="AR1347" i="1"/>
  <c r="AQ1347" i="1"/>
  <c r="AP1347" i="1"/>
  <c r="AO1347" i="1"/>
  <c r="AN1347" i="1"/>
  <c r="AK1347" i="1"/>
  <c r="AV1347" i="1" s="1"/>
  <c r="AI1347" i="1"/>
  <c r="AU1347" i="1" s="1"/>
  <c r="AG1347" i="1"/>
  <c r="AT1347" i="1" s="1"/>
  <c r="AE1347" i="1"/>
  <c r="AS1347" i="1" s="1"/>
  <c r="AC1347" i="1"/>
  <c r="AA1347" i="1"/>
  <c r="BE1346" i="1"/>
  <c r="BD1346" i="1"/>
  <c r="AZ1346" i="1"/>
  <c r="BB1346" i="1" s="1"/>
  <c r="BC1346" i="1" s="1"/>
  <c r="AY1346" i="1"/>
  <c r="AX1346" i="1"/>
  <c r="AR1346" i="1"/>
  <c r="AQ1346" i="1"/>
  <c r="AP1346" i="1"/>
  <c r="AO1346" i="1"/>
  <c r="AN1346" i="1"/>
  <c r="AK1346" i="1"/>
  <c r="AV1346" i="1" s="1"/>
  <c r="AI1346" i="1"/>
  <c r="AU1346" i="1" s="1"/>
  <c r="AG1346" i="1"/>
  <c r="AT1346" i="1" s="1"/>
  <c r="AE1346" i="1"/>
  <c r="AS1346" i="1" s="1"/>
  <c r="AC1346" i="1"/>
  <c r="AA1346" i="1"/>
  <c r="BE1345" i="1"/>
  <c r="BD1345" i="1"/>
  <c r="AZ1345" i="1"/>
  <c r="BB1345" i="1" s="1"/>
  <c r="BC1345" i="1" s="1"/>
  <c r="AY1345" i="1"/>
  <c r="AX1345" i="1"/>
  <c r="AR1345" i="1"/>
  <c r="AQ1345" i="1"/>
  <c r="AP1345" i="1"/>
  <c r="AO1345" i="1"/>
  <c r="AN1345" i="1"/>
  <c r="AK1345" i="1"/>
  <c r="AV1345" i="1" s="1"/>
  <c r="AI1345" i="1"/>
  <c r="AU1345" i="1" s="1"/>
  <c r="AG1345" i="1"/>
  <c r="AT1345" i="1" s="1"/>
  <c r="AE1345" i="1"/>
  <c r="AS1345" i="1" s="1"/>
  <c r="AC1345" i="1"/>
  <c r="AA1345" i="1"/>
  <c r="BE1344" i="1"/>
  <c r="BD1344" i="1"/>
  <c r="AZ1344" i="1"/>
  <c r="BB1344" i="1" s="1"/>
  <c r="BC1344" i="1" s="1"/>
  <c r="AY1344" i="1"/>
  <c r="AX1344" i="1"/>
  <c r="AR1344" i="1"/>
  <c r="AQ1344" i="1"/>
  <c r="AP1344" i="1"/>
  <c r="AO1344" i="1"/>
  <c r="AN1344" i="1"/>
  <c r="AK1344" i="1"/>
  <c r="AV1344" i="1" s="1"/>
  <c r="AI1344" i="1"/>
  <c r="AU1344" i="1" s="1"/>
  <c r="AG1344" i="1"/>
  <c r="AT1344" i="1" s="1"/>
  <c r="AE1344" i="1"/>
  <c r="AS1344" i="1" s="1"/>
  <c r="AC1344" i="1"/>
  <c r="AA1344" i="1"/>
  <c r="BE1343" i="1"/>
  <c r="BD1343" i="1"/>
  <c r="AZ1343" i="1"/>
  <c r="BB1343" i="1" s="1"/>
  <c r="BC1343" i="1" s="1"/>
  <c r="AY1343" i="1"/>
  <c r="AX1343" i="1"/>
  <c r="AR1343" i="1"/>
  <c r="AQ1343" i="1"/>
  <c r="AP1343" i="1"/>
  <c r="AO1343" i="1"/>
  <c r="AN1343" i="1"/>
  <c r="AK1343" i="1"/>
  <c r="AV1343" i="1" s="1"/>
  <c r="AI1343" i="1"/>
  <c r="AU1343" i="1" s="1"/>
  <c r="AG1343" i="1"/>
  <c r="AT1343" i="1" s="1"/>
  <c r="AE1343" i="1"/>
  <c r="AS1343" i="1" s="1"/>
  <c r="AC1343" i="1"/>
  <c r="AA1343" i="1"/>
  <c r="BE1342" i="1"/>
  <c r="BD1342" i="1"/>
  <c r="AZ1342" i="1"/>
  <c r="BB1342" i="1" s="1"/>
  <c r="BC1342" i="1" s="1"/>
  <c r="AY1342" i="1"/>
  <c r="AX1342" i="1"/>
  <c r="AR1342" i="1"/>
  <c r="AQ1342" i="1"/>
  <c r="AP1342" i="1"/>
  <c r="AO1342" i="1"/>
  <c r="AN1342" i="1"/>
  <c r="AK1342" i="1"/>
  <c r="AV1342" i="1" s="1"/>
  <c r="AI1342" i="1"/>
  <c r="AU1342" i="1" s="1"/>
  <c r="AG1342" i="1"/>
  <c r="AT1342" i="1" s="1"/>
  <c r="AE1342" i="1"/>
  <c r="AS1342" i="1" s="1"/>
  <c r="AC1342" i="1"/>
  <c r="AA1342" i="1"/>
  <c r="BE1341" i="1"/>
  <c r="BD1341" i="1"/>
  <c r="AZ1341" i="1"/>
  <c r="BB1341" i="1" s="1"/>
  <c r="BC1341" i="1" s="1"/>
  <c r="AY1341" i="1"/>
  <c r="AX1341" i="1"/>
  <c r="AR1341" i="1"/>
  <c r="AQ1341" i="1"/>
  <c r="AP1341" i="1"/>
  <c r="AO1341" i="1"/>
  <c r="AN1341" i="1"/>
  <c r="AK1341" i="1"/>
  <c r="AV1341" i="1" s="1"/>
  <c r="AI1341" i="1"/>
  <c r="AU1341" i="1" s="1"/>
  <c r="AG1341" i="1"/>
  <c r="AT1341" i="1" s="1"/>
  <c r="AE1341" i="1"/>
  <c r="AS1341" i="1" s="1"/>
  <c r="AC1341" i="1"/>
  <c r="AA1341" i="1"/>
  <c r="BE1340" i="1"/>
  <c r="BD1340" i="1"/>
  <c r="AZ1340" i="1"/>
  <c r="BB1340" i="1" s="1"/>
  <c r="BC1340" i="1" s="1"/>
  <c r="AY1340" i="1"/>
  <c r="AX1340" i="1"/>
  <c r="AR1340" i="1"/>
  <c r="AQ1340" i="1"/>
  <c r="AP1340" i="1"/>
  <c r="AO1340" i="1"/>
  <c r="AN1340" i="1"/>
  <c r="AK1340" i="1"/>
  <c r="AV1340" i="1" s="1"/>
  <c r="AI1340" i="1"/>
  <c r="AU1340" i="1" s="1"/>
  <c r="AG1340" i="1"/>
  <c r="AT1340" i="1" s="1"/>
  <c r="AE1340" i="1"/>
  <c r="AS1340" i="1" s="1"/>
  <c r="AC1340" i="1"/>
  <c r="AA1340" i="1"/>
  <c r="BE1339" i="1"/>
  <c r="BD1339" i="1"/>
  <c r="AZ1339" i="1"/>
  <c r="BB1339" i="1" s="1"/>
  <c r="BC1339" i="1" s="1"/>
  <c r="AY1339" i="1"/>
  <c r="AX1339" i="1"/>
  <c r="AR1339" i="1"/>
  <c r="AQ1339" i="1"/>
  <c r="AP1339" i="1"/>
  <c r="AO1339" i="1"/>
  <c r="AN1339" i="1"/>
  <c r="AK1339" i="1"/>
  <c r="AV1339" i="1" s="1"/>
  <c r="AI1339" i="1"/>
  <c r="AU1339" i="1" s="1"/>
  <c r="AG1339" i="1"/>
  <c r="AT1339" i="1" s="1"/>
  <c r="AE1339" i="1"/>
  <c r="AS1339" i="1" s="1"/>
  <c r="AC1339" i="1"/>
  <c r="AA1339" i="1"/>
  <c r="BE1338" i="1"/>
  <c r="BD1338" i="1"/>
  <c r="AZ1338" i="1"/>
  <c r="BB1338" i="1" s="1"/>
  <c r="BC1338" i="1" s="1"/>
  <c r="AY1338" i="1"/>
  <c r="AX1338" i="1"/>
  <c r="AR1338" i="1"/>
  <c r="AQ1338" i="1"/>
  <c r="AP1338" i="1"/>
  <c r="AO1338" i="1"/>
  <c r="AN1338" i="1"/>
  <c r="AK1338" i="1"/>
  <c r="AV1338" i="1" s="1"/>
  <c r="AI1338" i="1"/>
  <c r="AU1338" i="1" s="1"/>
  <c r="AG1338" i="1"/>
  <c r="AT1338" i="1" s="1"/>
  <c r="AE1338" i="1"/>
  <c r="AS1338" i="1" s="1"/>
  <c r="AC1338" i="1"/>
  <c r="AA1338" i="1"/>
  <c r="BE1337" i="1"/>
  <c r="BD1337" i="1"/>
  <c r="AZ1337" i="1"/>
  <c r="BB1337" i="1" s="1"/>
  <c r="BC1337" i="1" s="1"/>
  <c r="AY1337" i="1"/>
  <c r="AX1337" i="1"/>
  <c r="AR1337" i="1"/>
  <c r="AQ1337" i="1"/>
  <c r="AP1337" i="1"/>
  <c r="AO1337" i="1"/>
  <c r="AN1337" i="1"/>
  <c r="AK1337" i="1"/>
  <c r="AV1337" i="1" s="1"/>
  <c r="AI1337" i="1"/>
  <c r="AU1337" i="1" s="1"/>
  <c r="AG1337" i="1"/>
  <c r="AT1337" i="1" s="1"/>
  <c r="AE1337" i="1"/>
  <c r="AS1337" i="1" s="1"/>
  <c r="AC1337" i="1"/>
  <c r="AA1337" i="1"/>
  <c r="BE1336" i="1"/>
  <c r="BD1336" i="1"/>
  <c r="AZ1336" i="1"/>
  <c r="BB1336" i="1" s="1"/>
  <c r="BC1336" i="1" s="1"/>
  <c r="AY1336" i="1"/>
  <c r="AX1336" i="1"/>
  <c r="AR1336" i="1"/>
  <c r="AQ1336" i="1"/>
  <c r="AP1336" i="1"/>
  <c r="AO1336" i="1"/>
  <c r="AN1336" i="1"/>
  <c r="AK1336" i="1"/>
  <c r="AV1336" i="1" s="1"/>
  <c r="AI1336" i="1"/>
  <c r="AU1336" i="1" s="1"/>
  <c r="AG1336" i="1"/>
  <c r="AT1336" i="1" s="1"/>
  <c r="AE1336" i="1"/>
  <c r="AS1336" i="1" s="1"/>
  <c r="AC1336" i="1"/>
  <c r="AA1336" i="1"/>
  <c r="BE1335" i="1"/>
  <c r="BD1335" i="1"/>
  <c r="AZ1335" i="1"/>
  <c r="BB1335" i="1" s="1"/>
  <c r="BC1335" i="1" s="1"/>
  <c r="AY1335" i="1"/>
  <c r="AX1335" i="1"/>
  <c r="AR1335" i="1"/>
  <c r="AQ1335" i="1"/>
  <c r="AP1335" i="1"/>
  <c r="AO1335" i="1"/>
  <c r="AN1335" i="1"/>
  <c r="AK1335" i="1"/>
  <c r="AV1335" i="1" s="1"/>
  <c r="AI1335" i="1"/>
  <c r="AU1335" i="1" s="1"/>
  <c r="AG1335" i="1"/>
  <c r="AT1335" i="1" s="1"/>
  <c r="AE1335" i="1"/>
  <c r="AS1335" i="1" s="1"/>
  <c r="AC1335" i="1"/>
  <c r="AA1335" i="1"/>
  <c r="BE1334" i="1"/>
  <c r="BD1334" i="1"/>
  <c r="AZ1334" i="1"/>
  <c r="BB1334" i="1" s="1"/>
  <c r="BC1334" i="1" s="1"/>
  <c r="AY1334" i="1"/>
  <c r="AX1334" i="1"/>
  <c r="AR1334" i="1"/>
  <c r="AQ1334" i="1"/>
  <c r="AP1334" i="1"/>
  <c r="AO1334" i="1"/>
  <c r="AN1334" i="1"/>
  <c r="AK1334" i="1"/>
  <c r="AV1334" i="1" s="1"/>
  <c r="AI1334" i="1"/>
  <c r="AU1334" i="1" s="1"/>
  <c r="AG1334" i="1"/>
  <c r="AT1334" i="1" s="1"/>
  <c r="AE1334" i="1"/>
  <c r="AS1334" i="1" s="1"/>
  <c r="AC1334" i="1"/>
  <c r="AA1334" i="1"/>
  <c r="BE1333" i="1"/>
  <c r="BD1333" i="1"/>
  <c r="AZ1333" i="1"/>
  <c r="BB1333" i="1" s="1"/>
  <c r="BC1333" i="1" s="1"/>
  <c r="AY1333" i="1"/>
  <c r="AX1333" i="1"/>
  <c r="AR1333" i="1"/>
  <c r="AQ1333" i="1"/>
  <c r="AP1333" i="1"/>
  <c r="AO1333" i="1"/>
  <c r="AN1333" i="1"/>
  <c r="AK1333" i="1"/>
  <c r="AV1333" i="1" s="1"/>
  <c r="AI1333" i="1"/>
  <c r="AU1333" i="1" s="1"/>
  <c r="AG1333" i="1"/>
  <c r="AT1333" i="1" s="1"/>
  <c r="AE1333" i="1"/>
  <c r="AS1333" i="1" s="1"/>
  <c r="AC1333" i="1"/>
  <c r="AA1333" i="1"/>
  <c r="BE1332" i="1"/>
  <c r="BD1332" i="1"/>
  <c r="AZ1332" i="1"/>
  <c r="BB1332" i="1" s="1"/>
  <c r="BC1332" i="1" s="1"/>
  <c r="AY1332" i="1"/>
  <c r="AX1332" i="1"/>
  <c r="AR1332" i="1"/>
  <c r="AQ1332" i="1"/>
  <c r="AP1332" i="1"/>
  <c r="AO1332" i="1"/>
  <c r="AN1332" i="1"/>
  <c r="AK1332" i="1"/>
  <c r="AV1332" i="1" s="1"/>
  <c r="AI1332" i="1"/>
  <c r="AU1332" i="1" s="1"/>
  <c r="AG1332" i="1"/>
  <c r="AT1332" i="1" s="1"/>
  <c r="AE1332" i="1"/>
  <c r="AS1332" i="1" s="1"/>
  <c r="AC1332" i="1"/>
  <c r="AA1332" i="1"/>
  <c r="BE1331" i="1"/>
  <c r="BD1331" i="1"/>
  <c r="AZ1331" i="1"/>
  <c r="BB1331" i="1" s="1"/>
  <c r="BC1331" i="1" s="1"/>
  <c r="AY1331" i="1"/>
  <c r="AX1331" i="1"/>
  <c r="AR1331" i="1"/>
  <c r="AQ1331" i="1"/>
  <c r="AP1331" i="1"/>
  <c r="AO1331" i="1"/>
  <c r="AN1331" i="1"/>
  <c r="AK1331" i="1"/>
  <c r="AV1331" i="1" s="1"/>
  <c r="AI1331" i="1"/>
  <c r="AU1331" i="1" s="1"/>
  <c r="AG1331" i="1"/>
  <c r="AT1331" i="1" s="1"/>
  <c r="AE1331" i="1"/>
  <c r="AS1331" i="1" s="1"/>
  <c r="AC1331" i="1"/>
  <c r="AA1331" i="1"/>
  <c r="BE1330" i="1"/>
  <c r="BD1330" i="1"/>
  <c r="AZ1330" i="1"/>
  <c r="BB1330" i="1" s="1"/>
  <c r="BC1330" i="1" s="1"/>
  <c r="AY1330" i="1"/>
  <c r="AX1330" i="1"/>
  <c r="AR1330" i="1"/>
  <c r="AQ1330" i="1"/>
  <c r="AP1330" i="1"/>
  <c r="AO1330" i="1"/>
  <c r="AN1330" i="1"/>
  <c r="AK1330" i="1"/>
  <c r="AV1330" i="1" s="1"/>
  <c r="AI1330" i="1"/>
  <c r="AU1330" i="1" s="1"/>
  <c r="AG1330" i="1"/>
  <c r="AT1330" i="1" s="1"/>
  <c r="AE1330" i="1"/>
  <c r="AS1330" i="1" s="1"/>
  <c r="AC1330" i="1"/>
  <c r="AA1330" i="1"/>
  <c r="BE1329" i="1"/>
  <c r="BD1329" i="1"/>
  <c r="AZ1329" i="1"/>
  <c r="BB1329" i="1" s="1"/>
  <c r="BC1329" i="1" s="1"/>
  <c r="AY1329" i="1"/>
  <c r="AX1329" i="1"/>
  <c r="AR1329" i="1"/>
  <c r="AQ1329" i="1"/>
  <c r="AP1329" i="1"/>
  <c r="AO1329" i="1"/>
  <c r="AN1329" i="1"/>
  <c r="AK1329" i="1"/>
  <c r="AV1329" i="1" s="1"/>
  <c r="AI1329" i="1"/>
  <c r="AU1329" i="1" s="1"/>
  <c r="AG1329" i="1"/>
  <c r="AT1329" i="1" s="1"/>
  <c r="AE1329" i="1"/>
  <c r="AS1329" i="1" s="1"/>
  <c r="AC1329" i="1"/>
  <c r="AA1329" i="1"/>
  <c r="BE1328" i="1"/>
  <c r="BD1328" i="1"/>
  <c r="AZ1328" i="1"/>
  <c r="BB1328" i="1" s="1"/>
  <c r="BC1328" i="1" s="1"/>
  <c r="AY1328" i="1"/>
  <c r="AX1328" i="1"/>
  <c r="AR1328" i="1"/>
  <c r="AQ1328" i="1"/>
  <c r="AP1328" i="1"/>
  <c r="AO1328" i="1"/>
  <c r="AN1328" i="1"/>
  <c r="AK1328" i="1"/>
  <c r="AV1328" i="1" s="1"/>
  <c r="AI1328" i="1"/>
  <c r="AU1328" i="1" s="1"/>
  <c r="AG1328" i="1"/>
  <c r="AT1328" i="1" s="1"/>
  <c r="AE1328" i="1"/>
  <c r="AS1328" i="1" s="1"/>
  <c r="AC1328" i="1"/>
  <c r="AA1328" i="1"/>
  <c r="BE1327" i="1"/>
  <c r="BD1327" i="1"/>
  <c r="AZ1327" i="1"/>
  <c r="BB1327" i="1" s="1"/>
  <c r="BC1327" i="1" s="1"/>
  <c r="AY1327" i="1"/>
  <c r="AX1327" i="1"/>
  <c r="AR1327" i="1"/>
  <c r="AQ1327" i="1"/>
  <c r="AP1327" i="1"/>
  <c r="AO1327" i="1"/>
  <c r="AN1327" i="1"/>
  <c r="AK1327" i="1"/>
  <c r="AV1327" i="1" s="1"/>
  <c r="AI1327" i="1"/>
  <c r="AU1327" i="1" s="1"/>
  <c r="AG1327" i="1"/>
  <c r="AT1327" i="1" s="1"/>
  <c r="AE1327" i="1"/>
  <c r="AS1327" i="1" s="1"/>
  <c r="AC1327" i="1"/>
  <c r="AA1327" i="1"/>
  <c r="BE1326" i="1"/>
  <c r="BD1326" i="1"/>
  <c r="AZ1326" i="1"/>
  <c r="BB1326" i="1" s="1"/>
  <c r="BC1326" i="1" s="1"/>
  <c r="AY1326" i="1"/>
  <c r="AX1326" i="1"/>
  <c r="AR1326" i="1"/>
  <c r="AQ1326" i="1"/>
  <c r="AP1326" i="1"/>
  <c r="AO1326" i="1"/>
  <c r="AN1326" i="1"/>
  <c r="AK1326" i="1"/>
  <c r="AV1326" i="1" s="1"/>
  <c r="AI1326" i="1"/>
  <c r="AU1326" i="1" s="1"/>
  <c r="AG1326" i="1"/>
  <c r="AT1326" i="1" s="1"/>
  <c r="AE1326" i="1"/>
  <c r="AS1326" i="1" s="1"/>
  <c r="AC1326" i="1"/>
  <c r="AA1326" i="1"/>
  <c r="BE1325" i="1"/>
  <c r="BD1325" i="1"/>
  <c r="AZ1325" i="1"/>
  <c r="BB1325" i="1" s="1"/>
  <c r="BC1325" i="1" s="1"/>
  <c r="AY1325" i="1"/>
  <c r="AX1325" i="1"/>
  <c r="AR1325" i="1"/>
  <c r="AQ1325" i="1"/>
  <c r="AP1325" i="1"/>
  <c r="AO1325" i="1"/>
  <c r="AN1325" i="1"/>
  <c r="AK1325" i="1"/>
  <c r="AV1325" i="1" s="1"/>
  <c r="AI1325" i="1"/>
  <c r="AU1325" i="1" s="1"/>
  <c r="AG1325" i="1"/>
  <c r="AT1325" i="1" s="1"/>
  <c r="AE1325" i="1"/>
  <c r="AS1325" i="1" s="1"/>
  <c r="AC1325" i="1"/>
  <c r="AA1325" i="1"/>
  <c r="BE1324" i="1"/>
  <c r="BD1324" i="1"/>
  <c r="AZ1324" i="1"/>
  <c r="BB1324" i="1" s="1"/>
  <c r="BC1324" i="1" s="1"/>
  <c r="AY1324" i="1"/>
  <c r="AX1324" i="1"/>
  <c r="AR1324" i="1"/>
  <c r="AQ1324" i="1"/>
  <c r="AP1324" i="1"/>
  <c r="AO1324" i="1"/>
  <c r="AN1324" i="1"/>
  <c r="AK1324" i="1"/>
  <c r="AV1324" i="1" s="1"/>
  <c r="AI1324" i="1"/>
  <c r="AU1324" i="1" s="1"/>
  <c r="AG1324" i="1"/>
  <c r="AT1324" i="1" s="1"/>
  <c r="AE1324" i="1"/>
  <c r="AS1324" i="1" s="1"/>
  <c r="AC1324" i="1"/>
  <c r="AA1324" i="1"/>
  <c r="BE1323" i="1"/>
  <c r="BD1323" i="1"/>
  <c r="AZ1323" i="1"/>
  <c r="BB1323" i="1" s="1"/>
  <c r="BC1323" i="1" s="1"/>
  <c r="AY1323" i="1"/>
  <c r="AX1323" i="1"/>
  <c r="AR1323" i="1"/>
  <c r="AQ1323" i="1"/>
  <c r="AP1323" i="1"/>
  <c r="AO1323" i="1"/>
  <c r="AN1323" i="1"/>
  <c r="AK1323" i="1"/>
  <c r="AV1323" i="1" s="1"/>
  <c r="AI1323" i="1"/>
  <c r="AU1323" i="1" s="1"/>
  <c r="AG1323" i="1"/>
  <c r="AT1323" i="1" s="1"/>
  <c r="AE1323" i="1"/>
  <c r="AS1323" i="1" s="1"/>
  <c r="AC1323" i="1"/>
  <c r="AA1323" i="1"/>
  <c r="BE1322" i="1"/>
  <c r="BD1322" i="1"/>
  <c r="AZ1322" i="1"/>
  <c r="BB1322" i="1" s="1"/>
  <c r="BC1322" i="1" s="1"/>
  <c r="AY1322" i="1"/>
  <c r="AX1322" i="1"/>
  <c r="AR1322" i="1"/>
  <c r="AQ1322" i="1"/>
  <c r="AP1322" i="1"/>
  <c r="AO1322" i="1"/>
  <c r="AN1322" i="1"/>
  <c r="AK1322" i="1"/>
  <c r="AV1322" i="1" s="1"/>
  <c r="AI1322" i="1"/>
  <c r="AU1322" i="1" s="1"/>
  <c r="AG1322" i="1"/>
  <c r="AT1322" i="1" s="1"/>
  <c r="AE1322" i="1"/>
  <c r="AS1322" i="1" s="1"/>
  <c r="AC1322" i="1"/>
  <c r="AA1322" i="1"/>
  <c r="BE1321" i="1"/>
  <c r="BD1321" i="1"/>
  <c r="AZ1321" i="1"/>
  <c r="BB1321" i="1" s="1"/>
  <c r="BC1321" i="1" s="1"/>
  <c r="AY1321" i="1"/>
  <c r="AX1321" i="1"/>
  <c r="AR1321" i="1"/>
  <c r="AQ1321" i="1"/>
  <c r="AP1321" i="1"/>
  <c r="AO1321" i="1"/>
  <c r="AN1321" i="1"/>
  <c r="AK1321" i="1"/>
  <c r="AV1321" i="1" s="1"/>
  <c r="AI1321" i="1"/>
  <c r="AU1321" i="1" s="1"/>
  <c r="AG1321" i="1"/>
  <c r="AT1321" i="1" s="1"/>
  <c r="AE1321" i="1"/>
  <c r="AS1321" i="1" s="1"/>
  <c r="AC1321" i="1"/>
  <c r="AA1321" i="1"/>
  <c r="BE1320" i="1"/>
  <c r="BD1320" i="1"/>
  <c r="AZ1320" i="1"/>
  <c r="BB1320" i="1" s="1"/>
  <c r="BC1320" i="1" s="1"/>
  <c r="AY1320" i="1"/>
  <c r="AX1320" i="1"/>
  <c r="AR1320" i="1"/>
  <c r="AQ1320" i="1"/>
  <c r="AP1320" i="1"/>
  <c r="AO1320" i="1"/>
  <c r="AN1320" i="1"/>
  <c r="AK1320" i="1"/>
  <c r="AV1320" i="1" s="1"/>
  <c r="AI1320" i="1"/>
  <c r="AU1320" i="1" s="1"/>
  <c r="AG1320" i="1"/>
  <c r="AT1320" i="1" s="1"/>
  <c r="AE1320" i="1"/>
  <c r="AS1320" i="1" s="1"/>
  <c r="AC1320" i="1"/>
  <c r="AA1320" i="1"/>
  <c r="BE1319" i="1"/>
  <c r="BD1319" i="1"/>
  <c r="AZ1319" i="1"/>
  <c r="BB1319" i="1" s="1"/>
  <c r="BC1319" i="1" s="1"/>
  <c r="AY1319" i="1"/>
  <c r="AX1319" i="1"/>
  <c r="AR1319" i="1"/>
  <c r="AQ1319" i="1"/>
  <c r="AP1319" i="1"/>
  <c r="AO1319" i="1"/>
  <c r="AN1319" i="1"/>
  <c r="AK1319" i="1"/>
  <c r="AV1319" i="1" s="1"/>
  <c r="AI1319" i="1"/>
  <c r="AU1319" i="1" s="1"/>
  <c r="AG1319" i="1"/>
  <c r="AT1319" i="1" s="1"/>
  <c r="AE1319" i="1"/>
  <c r="AS1319" i="1" s="1"/>
  <c r="AC1319" i="1"/>
  <c r="AA1319" i="1"/>
  <c r="BE1318" i="1"/>
  <c r="BD1318" i="1"/>
  <c r="AZ1318" i="1"/>
  <c r="BB1318" i="1" s="1"/>
  <c r="BC1318" i="1" s="1"/>
  <c r="AY1318" i="1"/>
  <c r="AX1318" i="1"/>
  <c r="AR1318" i="1"/>
  <c r="AQ1318" i="1"/>
  <c r="AP1318" i="1"/>
  <c r="AO1318" i="1"/>
  <c r="AN1318" i="1"/>
  <c r="AK1318" i="1"/>
  <c r="AV1318" i="1" s="1"/>
  <c r="AI1318" i="1"/>
  <c r="AU1318" i="1" s="1"/>
  <c r="AG1318" i="1"/>
  <c r="AT1318" i="1" s="1"/>
  <c r="AE1318" i="1"/>
  <c r="AS1318" i="1" s="1"/>
  <c r="AC1318" i="1"/>
  <c r="AA1318" i="1"/>
  <c r="BE1317" i="1"/>
  <c r="BD1317" i="1"/>
  <c r="AZ1317" i="1"/>
  <c r="BB1317" i="1" s="1"/>
  <c r="BC1317" i="1" s="1"/>
  <c r="AY1317" i="1"/>
  <c r="AX1317" i="1"/>
  <c r="AR1317" i="1"/>
  <c r="AQ1317" i="1"/>
  <c r="AP1317" i="1"/>
  <c r="AO1317" i="1"/>
  <c r="AN1317" i="1"/>
  <c r="AK1317" i="1"/>
  <c r="AV1317" i="1" s="1"/>
  <c r="AI1317" i="1"/>
  <c r="AU1317" i="1" s="1"/>
  <c r="AG1317" i="1"/>
  <c r="AT1317" i="1" s="1"/>
  <c r="AE1317" i="1"/>
  <c r="AS1317" i="1" s="1"/>
  <c r="AC1317" i="1"/>
  <c r="AA1317" i="1"/>
  <c r="BE1316" i="1"/>
  <c r="BD1316" i="1"/>
  <c r="AZ1316" i="1"/>
  <c r="BB1316" i="1" s="1"/>
  <c r="BC1316" i="1" s="1"/>
  <c r="AY1316" i="1"/>
  <c r="AX1316" i="1"/>
  <c r="AR1316" i="1"/>
  <c r="AQ1316" i="1"/>
  <c r="AP1316" i="1"/>
  <c r="AO1316" i="1"/>
  <c r="AN1316" i="1"/>
  <c r="AK1316" i="1"/>
  <c r="AV1316" i="1" s="1"/>
  <c r="AI1316" i="1"/>
  <c r="AU1316" i="1" s="1"/>
  <c r="AG1316" i="1"/>
  <c r="AT1316" i="1" s="1"/>
  <c r="AE1316" i="1"/>
  <c r="AS1316" i="1" s="1"/>
  <c r="AC1316" i="1"/>
  <c r="AA1316" i="1"/>
  <c r="BE1315" i="1"/>
  <c r="BD1315" i="1"/>
  <c r="AZ1315" i="1"/>
  <c r="BB1315" i="1" s="1"/>
  <c r="BC1315" i="1" s="1"/>
  <c r="AY1315" i="1"/>
  <c r="AX1315" i="1"/>
  <c r="AR1315" i="1"/>
  <c r="AQ1315" i="1"/>
  <c r="AP1315" i="1"/>
  <c r="AO1315" i="1"/>
  <c r="AN1315" i="1"/>
  <c r="AK1315" i="1"/>
  <c r="AV1315" i="1" s="1"/>
  <c r="AI1315" i="1"/>
  <c r="AU1315" i="1" s="1"/>
  <c r="AG1315" i="1"/>
  <c r="AT1315" i="1" s="1"/>
  <c r="AE1315" i="1"/>
  <c r="AS1315" i="1" s="1"/>
  <c r="AC1315" i="1"/>
  <c r="AA1315" i="1"/>
  <c r="BE1314" i="1"/>
  <c r="BD1314" i="1"/>
  <c r="AZ1314" i="1"/>
  <c r="BB1314" i="1" s="1"/>
  <c r="BC1314" i="1" s="1"/>
  <c r="AY1314" i="1"/>
  <c r="AX1314" i="1"/>
  <c r="AR1314" i="1"/>
  <c r="AQ1314" i="1"/>
  <c r="AP1314" i="1"/>
  <c r="AO1314" i="1"/>
  <c r="AN1314" i="1"/>
  <c r="AK1314" i="1"/>
  <c r="AV1314" i="1" s="1"/>
  <c r="AI1314" i="1"/>
  <c r="AU1314" i="1" s="1"/>
  <c r="AG1314" i="1"/>
  <c r="AT1314" i="1" s="1"/>
  <c r="AE1314" i="1"/>
  <c r="AS1314" i="1" s="1"/>
  <c r="AC1314" i="1"/>
  <c r="AA1314" i="1"/>
  <c r="BE1313" i="1"/>
  <c r="BD1313" i="1"/>
  <c r="AZ1313" i="1"/>
  <c r="BB1313" i="1" s="1"/>
  <c r="BC1313" i="1" s="1"/>
  <c r="AY1313" i="1"/>
  <c r="AX1313" i="1"/>
  <c r="AR1313" i="1"/>
  <c r="AQ1313" i="1"/>
  <c r="AP1313" i="1"/>
  <c r="AO1313" i="1"/>
  <c r="AN1313" i="1"/>
  <c r="AK1313" i="1"/>
  <c r="AV1313" i="1" s="1"/>
  <c r="AI1313" i="1"/>
  <c r="AU1313" i="1" s="1"/>
  <c r="AG1313" i="1"/>
  <c r="AT1313" i="1" s="1"/>
  <c r="AE1313" i="1"/>
  <c r="AS1313" i="1" s="1"/>
  <c r="AC1313" i="1"/>
  <c r="AA1313" i="1"/>
  <c r="BE1312" i="1"/>
  <c r="BD1312" i="1"/>
  <c r="AZ1312" i="1"/>
  <c r="BB1312" i="1" s="1"/>
  <c r="BC1312" i="1" s="1"/>
  <c r="AY1312" i="1"/>
  <c r="AX1312" i="1"/>
  <c r="AR1312" i="1"/>
  <c r="AQ1312" i="1"/>
  <c r="AP1312" i="1"/>
  <c r="AO1312" i="1"/>
  <c r="AN1312" i="1"/>
  <c r="AK1312" i="1"/>
  <c r="AV1312" i="1" s="1"/>
  <c r="AI1312" i="1"/>
  <c r="AU1312" i="1" s="1"/>
  <c r="AG1312" i="1"/>
  <c r="AT1312" i="1" s="1"/>
  <c r="AE1312" i="1"/>
  <c r="AS1312" i="1" s="1"/>
  <c r="AC1312" i="1"/>
  <c r="AA1312" i="1"/>
  <c r="BE1311" i="1"/>
  <c r="BD1311" i="1"/>
  <c r="AZ1311" i="1"/>
  <c r="BB1311" i="1" s="1"/>
  <c r="BC1311" i="1" s="1"/>
  <c r="AY1311" i="1"/>
  <c r="AX1311" i="1"/>
  <c r="AR1311" i="1"/>
  <c r="AQ1311" i="1"/>
  <c r="AP1311" i="1"/>
  <c r="AO1311" i="1"/>
  <c r="AN1311" i="1"/>
  <c r="AK1311" i="1"/>
  <c r="AV1311" i="1" s="1"/>
  <c r="AI1311" i="1"/>
  <c r="AU1311" i="1" s="1"/>
  <c r="AG1311" i="1"/>
  <c r="AT1311" i="1" s="1"/>
  <c r="AE1311" i="1"/>
  <c r="AS1311" i="1" s="1"/>
  <c r="AC1311" i="1"/>
  <c r="AA1311" i="1"/>
  <c r="BE1310" i="1"/>
  <c r="BD1310" i="1"/>
  <c r="AZ1310" i="1"/>
  <c r="BB1310" i="1" s="1"/>
  <c r="BC1310" i="1" s="1"/>
  <c r="AY1310" i="1"/>
  <c r="AX1310" i="1"/>
  <c r="AR1310" i="1"/>
  <c r="AQ1310" i="1"/>
  <c r="AP1310" i="1"/>
  <c r="AO1310" i="1"/>
  <c r="AN1310" i="1"/>
  <c r="AK1310" i="1"/>
  <c r="AV1310" i="1" s="1"/>
  <c r="AI1310" i="1"/>
  <c r="AU1310" i="1" s="1"/>
  <c r="AG1310" i="1"/>
  <c r="AT1310" i="1" s="1"/>
  <c r="AE1310" i="1"/>
  <c r="AS1310" i="1" s="1"/>
  <c r="AC1310" i="1"/>
  <c r="AA1310" i="1"/>
  <c r="BE1309" i="1"/>
  <c r="BD1309" i="1"/>
  <c r="AZ1309" i="1"/>
  <c r="BB1309" i="1" s="1"/>
  <c r="BC1309" i="1" s="1"/>
  <c r="AY1309" i="1"/>
  <c r="AX1309" i="1"/>
  <c r="AR1309" i="1"/>
  <c r="AQ1309" i="1"/>
  <c r="AP1309" i="1"/>
  <c r="AO1309" i="1"/>
  <c r="AN1309" i="1"/>
  <c r="AK1309" i="1"/>
  <c r="AV1309" i="1" s="1"/>
  <c r="AI1309" i="1"/>
  <c r="AU1309" i="1" s="1"/>
  <c r="AG1309" i="1"/>
  <c r="AT1309" i="1" s="1"/>
  <c r="AE1309" i="1"/>
  <c r="AS1309" i="1" s="1"/>
  <c r="AC1309" i="1"/>
  <c r="AA1309" i="1"/>
  <c r="BE1308" i="1"/>
  <c r="BD1308" i="1"/>
  <c r="AZ1308" i="1"/>
  <c r="BB1308" i="1" s="1"/>
  <c r="BC1308" i="1" s="1"/>
  <c r="AY1308" i="1"/>
  <c r="AX1308" i="1"/>
  <c r="AR1308" i="1"/>
  <c r="AQ1308" i="1"/>
  <c r="AP1308" i="1"/>
  <c r="AO1308" i="1"/>
  <c r="AN1308" i="1"/>
  <c r="AK1308" i="1"/>
  <c r="AV1308" i="1" s="1"/>
  <c r="AI1308" i="1"/>
  <c r="AU1308" i="1" s="1"/>
  <c r="AG1308" i="1"/>
  <c r="AT1308" i="1" s="1"/>
  <c r="AE1308" i="1"/>
  <c r="AS1308" i="1" s="1"/>
  <c r="AC1308" i="1"/>
  <c r="AA1308" i="1"/>
  <c r="BE1307" i="1"/>
  <c r="BD1307" i="1"/>
  <c r="AZ1307" i="1"/>
  <c r="BB1307" i="1" s="1"/>
  <c r="BC1307" i="1" s="1"/>
  <c r="AY1307" i="1"/>
  <c r="AX1307" i="1"/>
  <c r="AR1307" i="1"/>
  <c r="AQ1307" i="1"/>
  <c r="AP1307" i="1"/>
  <c r="AO1307" i="1"/>
  <c r="AN1307" i="1"/>
  <c r="AK1307" i="1"/>
  <c r="AV1307" i="1" s="1"/>
  <c r="AI1307" i="1"/>
  <c r="AU1307" i="1" s="1"/>
  <c r="AG1307" i="1"/>
  <c r="AT1307" i="1" s="1"/>
  <c r="AE1307" i="1"/>
  <c r="AS1307" i="1" s="1"/>
  <c r="AC1307" i="1"/>
  <c r="AA1307" i="1"/>
  <c r="BE1306" i="1"/>
  <c r="BD1306" i="1"/>
  <c r="AZ1306" i="1"/>
  <c r="BB1306" i="1" s="1"/>
  <c r="BC1306" i="1" s="1"/>
  <c r="AY1306" i="1"/>
  <c r="AX1306" i="1"/>
  <c r="AR1306" i="1"/>
  <c r="AQ1306" i="1"/>
  <c r="AP1306" i="1"/>
  <c r="AO1306" i="1"/>
  <c r="AN1306" i="1"/>
  <c r="AK1306" i="1"/>
  <c r="AV1306" i="1" s="1"/>
  <c r="AI1306" i="1"/>
  <c r="AU1306" i="1" s="1"/>
  <c r="AG1306" i="1"/>
  <c r="AT1306" i="1" s="1"/>
  <c r="AE1306" i="1"/>
  <c r="AS1306" i="1" s="1"/>
  <c r="AC1306" i="1"/>
  <c r="AA1306" i="1"/>
  <c r="BE1305" i="1"/>
  <c r="BD1305" i="1"/>
  <c r="AZ1305" i="1"/>
  <c r="BB1305" i="1" s="1"/>
  <c r="BC1305" i="1" s="1"/>
  <c r="AY1305" i="1"/>
  <c r="AX1305" i="1"/>
  <c r="AR1305" i="1"/>
  <c r="AQ1305" i="1"/>
  <c r="AP1305" i="1"/>
  <c r="AO1305" i="1"/>
  <c r="AN1305" i="1"/>
  <c r="AK1305" i="1"/>
  <c r="AV1305" i="1" s="1"/>
  <c r="AI1305" i="1"/>
  <c r="AU1305" i="1" s="1"/>
  <c r="AG1305" i="1"/>
  <c r="AT1305" i="1" s="1"/>
  <c r="AE1305" i="1"/>
  <c r="AS1305" i="1" s="1"/>
  <c r="AC1305" i="1"/>
  <c r="AA1305" i="1"/>
  <c r="BE1304" i="1"/>
  <c r="BD1304" i="1"/>
  <c r="AZ1304" i="1"/>
  <c r="BB1304" i="1" s="1"/>
  <c r="BC1304" i="1" s="1"/>
  <c r="AY1304" i="1"/>
  <c r="AX1304" i="1"/>
  <c r="AR1304" i="1"/>
  <c r="AQ1304" i="1"/>
  <c r="AP1304" i="1"/>
  <c r="AO1304" i="1"/>
  <c r="AN1304" i="1"/>
  <c r="AK1304" i="1"/>
  <c r="AV1304" i="1" s="1"/>
  <c r="AI1304" i="1"/>
  <c r="AU1304" i="1" s="1"/>
  <c r="AG1304" i="1"/>
  <c r="AT1304" i="1" s="1"/>
  <c r="AE1304" i="1"/>
  <c r="AS1304" i="1" s="1"/>
  <c r="AC1304" i="1"/>
  <c r="AA1304" i="1"/>
  <c r="BE1303" i="1"/>
  <c r="BD1303" i="1"/>
  <c r="AZ1303" i="1"/>
  <c r="BB1303" i="1" s="1"/>
  <c r="BC1303" i="1" s="1"/>
  <c r="AY1303" i="1"/>
  <c r="AX1303" i="1"/>
  <c r="AR1303" i="1"/>
  <c r="AQ1303" i="1"/>
  <c r="AP1303" i="1"/>
  <c r="AO1303" i="1"/>
  <c r="AN1303" i="1"/>
  <c r="AK1303" i="1"/>
  <c r="AV1303" i="1" s="1"/>
  <c r="AI1303" i="1"/>
  <c r="AU1303" i="1" s="1"/>
  <c r="AG1303" i="1"/>
  <c r="AT1303" i="1" s="1"/>
  <c r="AE1303" i="1"/>
  <c r="AS1303" i="1" s="1"/>
  <c r="AC1303" i="1"/>
  <c r="AA1303" i="1"/>
  <c r="BE1302" i="1"/>
  <c r="BD1302" i="1"/>
  <c r="AZ1302" i="1"/>
  <c r="BB1302" i="1" s="1"/>
  <c r="BC1302" i="1" s="1"/>
  <c r="AY1302" i="1"/>
  <c r="AX1302" i="1"/>
  <c r="AR1302" i="1"/>
  <c r="AQ1302" i="1"/>
  <c r="AP1302" i="1"/>
  <c r="AO1302" i="1"/>
  <c r="AN1302" i="1"/>
  <c r="AK1302" i="1"/>
  <c r="AV1302" i="1" s="1"/>
  <c r="AI1302" i="1"/>
  <c r="AU1302" i="1" s="1"/>
  <c r="AG1302" i="1"/>
  <c r="AT1302" i="1" s="1"/>
  <c r="AE1302" i="1"/>
  <c r="AS1302" i="1" s="1"/>
  <c r="AC1302" i="1"/>
  <c r="AA1302" i="1"/>
  <c r="BE1301" i="1"/>
  <c r="BD1301" i="1"/>
  <c r="AZ1301" i="1"/>
  <c r="BB1301" i="1" s="1"/>
  <c r="BC1301" i="1" s="1"/>
  <c r="AY1301" i="1"/>
  <c r="AX1301" i="1"/>
  <c r="AR1301" i="1"/>
  <c r="AQ1301" i="1"/>
  <c r="AP1301" i="1"/>
  <c r="AO1301" i="1"/>
  <c r="AN1301" i="1"/>
  <c r="AK1301" i="1"/>
  <c r="AV1301" i="1" s="1"/>
  <c r="AI1301" i="1"/>
  <c r="AU1301" i="1" s="1"/>
  <c r="AG1301" i="1"/>
  <c r="AT1301" i="1" s="1"/>
  <c r="AE1301" i="1"/>
  <c r="AS1301" i="1" s="1"/>
  <c r="AC1301" i="1"/>
  <c r="AA1301" i="1"/>
  <c r="BE1300" i="1"/>
  <c r="BD1300" i="1"/>
  <c r="AZ1300" i="1"/>
  <c r="BB1300" i="1" s="1"/>
  <c r="BC1300" i="1" s="1"/>
  <c r="AY1300" i="1"/>
  <c r="AX1300" i="1"/>
  <c r="AR1300" i="1"/>
  <c r="AQ1300" i="1"/>
  <c r="AP1300" i="1"/>
  <c r="AO1300" i="1"/>
  <c r="AN1300" i="1"/>
  <c r="AK1300" i="1"/>
  <c r="AV1300" i="1" s="1"/>
  <c r="AI1300" i="1"/>
  <c r="AU1300" i="1" s="1"/>
  <c r="AG1300" i="1"/>
  <c r="AT1300" i="1" s="1"/>
  <c r="AE1300" i="1"/>
  <c r="AS1300" i="1" s="1"/>
  <c r="AC1300" i="1"/>
  <c r="AA1300" i="1"/>
  <c r="BE1299" i="1"/>
  <c r="BD1299" i="1"/>
  <c r="AZ1299" i="1"/>
  <c r="BB1299" i="1" s="1"/>
  <c r="BC1299" i="1" s="1"/>
  <c r="AY1299" i="1"/>
  <c r="AX1299" i="1"/>
  <c r="AR1299" i="1"/>
  <c r="AQ1299" i="1"/>
  <c r="AP1299" i="1"/>
  <c r="AO1299" i="1"/>
  <c r="AN1299" i="1"/>
  <c r="AK1299" i="1"/>
  <c r="AV1299" i="1" s="1"/>
  <c r="AI1299" i="1"/>
  <c r="AU1299" i="1" s="1"/>
  <c r="AG1299" i="1"/>
  <c r="AT1299" i="1" s="1"/>
  <c r="AE1299" i="1"/>
  <c r="AS1299" i="1" s="1"/>
  <c r="AC1299" i="1"/>
  <c r="AA1299" i="1"/>
  <c r="BE1298" i="1"/>
  <c r="BD1298" i="1"/>
  <c r="AZ1298" i="1"/>
  <c r="BB1298" i="1" s="1"/>
  <c r="BC1298" i="1" s="1"/>
  <c r="AY1298" i="1"/>
  <c r="AX1298" i="1"/>
  <c r="AR1298" i="1"/>
  <c r="AQ1298" i="1"/>
  <c r="AP1298" i="1"/>
  <c r="AO1298" i="1"/>
  <c r="AN1298" i="1"/>
  <c r="AK1298" i="1"/>
  <c r="AV1298" i="1" s="1"/>
  <c r="AI1298" i="1"/>
  <c r="AU1298" i="1" s="1"/>
  <c r="AG1298" i="1"/>
  <c r="AT1298" i="1" s="1"/>
  <c r="AE1298" i="1"/>
  <c r="AS1298" i="1" s="1"/>
  <c r="AC1298" i="1"/>
  <c r="AA1298" i="1"/>
  <c r="BE1297" i="1"/>
  <c r="BD1297" i="1"/>
  <c r="AZ1297" i="1"/>
  <c r="BB1297" i="1" s="1"/>
  <c r="BC1297" i="1" s="1"/>
  <c r="AY1297" i="1"/>
  <c r="AX1297" i="1"/>
  <c r="AR1297" i="1"/>
  <c r="AQ1297" i="1"/>
  <c r="AP1297" i="1"/>
  <c r="AO1297" i="1"/>
  <c r="AN1297" i="1"/>
  <c r="AK1297" i="1"/>
  <c r="AV1297" i="1" s="1"/>
  <c r="AI1297" i="1"/>
  <c r="AU1297" i="1" s="1"/>
  <c r="AG1297" i="1"/>
  <c r="AT1297" i="1" s="1"/>
  <c r="AE1297" i="1"/>
  <c r="AS1297" i="1" s="1"/>
  <c r="AC1297" i="1"/>
  <c r="AA1297" i="1"/>
  <c r="BE1296" i="1"/>
  <c r="BD1296" i="1"/>
  <c r="AZ1296" i="1"/>
  <c r="BB1296" i="1" s="1"/>
  <c r="BC1296" i="1" s="1"/>
  <c r="AY1296" i="1"/>
  <c r="AX1296" i="1"/>
  <c r="AR1296" i="1"/>
  <c r="AQ1296" i="1"/>
  <c r="AP1296" i="1"/>
  <c r="AO1296" i="1"/>
  <c r="AN1296" i="1"/>
  <c r="AK1296" i="1"/>
  <c r="AV1296" i="1" s="1"/>
  <c r="AI1296" i="1"/>
  <c r="AU1296" i="1" s="1"/>
  <c r="AG1296" i="1"/>
  <c r="AT1296" i="1" s="1"/>
  <c r="AE1296" i="1"/>
  <c r="AS1296" i="1" s="1"/>
  <c r="AC1296" i="1"/>
  <c r="AA1296" i="1"/>
  <c r="BE1295" i="1"/>
  <c r="BD1295" i="1"/>
  <c r="AZ1295" i="1"/>
  <c r="BB1295" i="1" s="1"/>
  <c r="BC1295" i="1" s="1"/>
  <c r="AY1295" i="1"/>
  <c r="AX1295" i="1"/>
  <c r="AR1295" i="1"/>
  <c r="AQ1295" i="1"/>
  <c r="AP1295" i="1"/>
  <c r="AO1295" i="1"/>
  <c r="AN1295" i="1"/>
  <c r="AK1295" i="1"/>
  <c r="AV1295" i="1" s="1"/>
  <c r="AI1295" i="1"/>
  <c r="AU1295" i="1" s="1"/>
  <c r="AG1295" i="1"/>
  <c r="AT1295" i="1" s="1"/>
  <c r="AE1295" i="1"/>
  <c r="AS1295" i="1" s="1"/>
  <c r="AC1295" i="1"/>
  <c r="AA1295" i="1"/>
  <c r="BE1294" i="1"/>
  <c r="BD1294" i="1"/>
  <c r="AZ1294" i="1"/>
  <c r="BB1294" i="1" s="1"/>
  <c r="BC1294" i="1" s="1"/>
  <c r="AY1294" i="1"/>
  <c r="AX1294" i="1"/>
  <c r="AR1294" i="1"/>
  <c r="AQ1294" i="1"/>
  <c r="AP1294" i="1"/>
  <c r="AO1294" i="1"/>
  <c r="AN1294" i="1"/>
  <c r="AK1294" i="1"/>
  <c r="AV1294" i="1" s="1"/>
  <c r="AI1294" i="1"/>
  <c r="AU1294" i="1" s="1"/>
  <c r="AG1294" i="1"/>
  <c r="AT1294" i="1" s="1"/>
  <c r="AE1294" i="1"/>
  <c r="AS1294" i="1" s="1"/>
  <c r="AC1294" i="1"/>
  <c r="AA1294" i="1"/>
  <c r="BE1293" i="1"/>
  <c r="BD1293" i="1"/>
  <c r="AZ1293" i="1"/>
  <c r="BB1293" i="1" s="1"/>
  <c r="BC1293" i="1" s="1"/>
  <c r="AY1293" i="1"/>
  <c r="AX1293" i="1"/>
  <c r="AR1293" i="1"/>
  <c r="AQ1293" i="1"/>
  <c r="AP1293" i="1"/>
  <c r="AO1293" i="1"/>
  <c r="AN1293" i="1"/>
  <c r="AK1293" i="1"/>
  <c r="AV1293" i="1" s="1"/>
  <c r="AI1293" i="1"/>
  <c r="AU1293" i="1" s="1"/>
  <c r="AG1293" i="1"/>
  <c r="AT1293" i="1" s="1"/>
  <c r="AE1293" i="1"/>
  <c r="AS1293" i="1" s="1"/>
  <c r="AC1293" i="1"/>
  <c r="AA1293" i="1"/>
  <c r="BE1292" i="1"/>
  <c r="BD1292" i="1"/>
  <c r="AZ1292" i="1"/>
  <c r="BB1292" i="1" s="1"/>
  <c r="BC1292" i="1" s="1"/>
  <c r="AY1292" i="1"/>
  <c r="AX1292" i="1"/>
  <c r="AR1292" i="1"/>
  <c r="AQ1292" i="1"/>
  <c r="AP1292" i="1"/>
  <c r="AO1292" i="1"/>
  <c r="AN1292" i="1"/>
  <c r="AK1292" i="1"/>
  <c r="AV1292" i="1" s="1"/>
  <c r="AI1292" i="1"/>
  <c r="AU1292" i="1" s="1"/>
  <c r="AG1292" i="1"/>
  <c r="AT1292" i="1" s="1"/>
  <c r="AE1292" i="1"/>
  <c r="AS1292" i="1" s="1"/>
  <c r="AC1292" i="1"/>
  <c r="AA1292" i="1"/>
  <c r="BE1291" i="1"/>
  <c r="BD1291" i="1"/>
  <c r="AZ1291" i="1"/>
  <c r="BB1291" i="1" s="1"/>
  <c r="BC1291" i="1" s="1"/>
  <c r="AY1291" i="1"/>
  <c r="AX1291" i="1"/>
  <c r="AR1291" i="1"/>
  <c r="AQ1291" i="1"/>
  <c r="AP1291" i="1"/>
  <c r="AO1291" i="1"/>
  <c r="AN1291" i="1"/>
  <c r="AK1291" i="1"/>
  <c r="AV1291" i="1" s="1"/>
  <c r="AI1291" i="1"/>
  <c r="AU1291" i="1" s="1"/>
  <c r="AG1291" i="1"/>
  <c r="AT1291" i="1" s="1"/>
  <c r="AE1291" i="1"/>
  <c r="AS1291" i="1" s="1"/>
  <c r="AC1291" i="1"/>
  <c r="AA1291" i="1"/>
  <c r="BE1290" i="1"/>
  <c r="BD1290" i="1"/>
  <c r="AZ1290" i="1"/>
  <c r="BB1290" i="1" s="1"/>
  <c r="BC1290" i="1" s="1"/>
  <c r="AY1290" i="1"/>
  <c r="AX1290" i="1"/>
  <c r="AR1290" i="1"/>
  <c r="AQ1290" i="1"/>
  <c r="AP1290" i="1"/>
  <c r="AO1290" i="1"/>
  <c r="AN1290" i="1"/>
  <c r="AK1290" i="1"/>
  <c r="AV1290" i="1" s="1"/>
  <c r="AI1290" i="1"/>
  <c r="AU1290" i="1" s="1"/>
  <c r="AG1290" i="1"/>
  <c r="AT1290" i="1" s="1"/>
  <c r="AE1290" i="1"/>
  <c r="AS1290" i="1" s="1"/>
  <c r="AC1290" i="1"/>
  <c r="AA1290" i="1"/>
  <c r="BE1289" i="1"/>
  <c r="BD1289" i="1"/>
  <c r="AZ1289" i="1"/>
  <c r="BB1289" i="1" s="1"/>
  <c r="BC1289" i="1" s="1"/>
  <c r="AY1289" i="1"/>
  <c r="AX1289" i="1"/>
  <c r="AR1289" i="1"/>
  <c r="AQ1289" i="1"/>
  <c r="AP1289" i="1"/>
  <c r="AO1289" i="1"/>
  <c r="AN1289" i="1"/>
  <c r="AK1289" i="1"/>
  <c r="AV1289" i="1" s="1"/>
  <c r="AI1289" i="1"/>
  <c r="AU1289" i="1" s="1"/>
  <c r="AG1289" i="1"/>
  <c r="AT1289" i="1" s="1"/>
  <c r="AE1289" i="1"/>
  <c r="AS1289" i="1" s="1"/>
  <c r="AC1289" i="1"/>
  <c r="AA1289" i="1"/>
  <c r="BE1288" i="1"/>
  <c r="BD1288" i="1"/>
  <c r="AZ1288" i="1"/>
  <c r="BB1288" i="1" s="1"/>
  <c r="BC1288" i="1" s="1"/>
  <c r="AY1288" i="1"/>
  <c r="AX1288" i="1"/>
  <c r="AR1288" i="1"/>
  <c r="AQ1288" i="1"/>
  <c r="AP1288" i="1"/>
  <c r="AO1288" i="1"/>
  <c r="AN1288" i="1"/>
  <c r="AK1288" i="1"/>
  <c r="AV1288" i="1" s="1"/>
  <c r="AI1288" i="1"/>
  <c r="AU1288" i="1" s="1"/>
  <c r="AG1288" i="1"/>
  <c r="AT1288" i="1" s="1"/>
  <c r="AE1288" i="1"/>
  <c r="AS1288" i="1" s="1"/>
  <c r="AC1288" i="1"/>
  <c r="AA1288" i="1"/>
  <c r="BE1287" i="1"/>
  <c r="BD1287" i="1"/>
  <c r="AZ1287" i="1"/>
  <c r="BB1287" i="1" s="1"/>
  <c r="BC1287" i="1" s="1"/>
  <c r="AY1287" i="1"/>
  <c r="AX1287" i="1"/>
  <c r="AR1287" i="1"/>
  <c r="AQ1287" i="1"/>
  <c r="AP1287" i="1"/>
  <c r="AO1287" i="1"/>
  <c r="AN1287" i="1"/>
  <c r="AK1287" i="1"/>
  <c r="AV1287" i="1" s="1"/>
  <c r="AI1287" i="1"/>
  <c r="AU1287" i="1" s="1"/>
  <c r="AG1287" i="1"/>
  <c r="AT1287" i="1" s="1"/>
  <c r="AE1287" i="1"/>
  <c r="AS1287" i="1" s="1"/>
  <c r="AC1287" i="1"/>
  <c r="AA1287" i="1"/>
  <c r="BE1286" i="1"/>
  <c r="BD1286" i="1"/>
  <c r="AZ1286" i="1"/>
  <c r="BB1286" i="1" s="1"/>
  <c r="BC1286" i="1" s="1"/>
  <c r="AY1286" i="1"/>
  <c r="AX1286" i="1"/>
  <c r="AR1286" i="1"/>
  <c r="AQ1286" i="1"/>
  <c r="AP1286" i="1"/>
  <c r="AO1286" i="1"/>
  <c r="AN1286" i="1"/>
  <c r="AK1286" i="1"/>
  <c r="AV1286" i="1" s="1"/>
  <c r="AI1286" i="1"/>
  <c r="AU1286" i="1" s="1"/>
  <c r="AG1286" i="1"/>
  <c r="AT1286" i="1" s="1"/>
  <c r="AE1286" i="1"/>
  <c r="AS1286" i="1" s="1"/>
  <c r="AC1286" i="1"/>
  <c r="AA1286" i="1"/>
  <c r="BE1285" i="1"/>
  <c r="BD1285" i="1"/>
  <c r="AZ1285" i="1"/>
  <c r="BB1285" i="1" s="1"/>
  <c r="BC1285" i="1" s="1"/>
  <c r="AY1285" i="1"/>
  <c r="AX1285" i="1"/>
  <c r="AR1285" i="1"/>
  <c r="AQ1285" i="1"/>
  <c r="AP1285" i="1"/>
  <c r="AO1285" i="1"/>
  <c r="AN1285" i="1"/>
  <c r="AK1285" i="1"/>
  <c r="AV1285" i="1" s="1"/>
  <c r="AI1285" i="1"/>
  <c r="AU1285" i="1" s="1"/>
  <c r="AG1285" i="1"/>
  <c r="AT1285" i="1" s="1"/>
  <c r="AE1285" i="1"/>
  <c r="AS1285" i="1" s="1"/>
  <c r="AC1285" i="1"/>
  <c r="AA1285" i="1"/>
  <c r="BE1284" i="1"/>
  <c r="BD1284" i="1"/>
  <c r="AZ1284" i="1"/>
  <c r="BB1284" i="1" s="1"/>
  <c r="BC1284" i="1" s="1"/>
  <c r="AY1284" i="1"/>
  <c r="AX1284" i="1"/>
  <c r="AR1284" i="1"/>
  <c r="AQ1284" i="1"/>
  <c r="AP1284" i="1"/>
  <c r="AO1284" i="1"/>
  <c r="AN1284" i="1"/>
  <c r="AK1284" i="1"/>
  <c r="AV1284" i="1" s="1"/>
  <c r="AI1284" i="1"/>
  <c r="AU1284" i="1" s="1"/>
  <c r="AG1284" i="1"/>
  <c r="AT1284" i="1" s="1"/>
  <c r="AE1284" i="1"/>
  <c r="AS1284" i="1" s="1"/>
  <c r="AC1284" i="1"/>
  <c r="AA1284" i="1"/>
  <c r="BE1283" i="1"/>
  <c r="BD1283" i="1"/>
  <c r="AZ1283" i="1"/>
  <c r="BB1283" i="1" s="1"/>
  <c r="BC1283" i="1" s="1"/>
  <c r="AY1283" i="1"/>
  <c r="AX1283" i="1"/>
  <c r="AR1283" i="1"/>
  <c r="AQ1283" i="1"/>
  <c r="AP1283" i="1"/>
  <c r="AO1283" i="1"/>
  <c r="AN1283" i="1"/>
  <c r="AK1283" i="1"/>
  <c r="AV1283" i="1" s="1"/>
  <c r="AI1283" i="1"/>
  <c r="AU1283" i="1" s="1"/>
  <c r="AG1283" i="1"/>
  <c r="AT1283" i="1" s="1"/>
  <c r="AE1283" i="1"/>
  <c r="AS1283" i="1" s="1"/>
  <c r="AC1283" i="1"/>
  <c r="AA1283" i="1"/>
  <c r="BE1282" i="1"/>
  <c r="BD1282" i="1"/>
  <c r="AZ1282" i="1"/>
  <c r="BB1282" i="1" s="1"/>
  <c r="BC1282" i="1" s="1"/>
  <c r="AY1282" i="1"/>
  <c r="AX1282" i="1"/>
  <c r="AR1282" i="1"/>
  <c r="AQ1282" i="1"/>
  <c r="AP1282" i="1"/>
  <c r="AO1282" i="1"/>
  <c r="AN1282" i="1"/>
  <c r="AK1282" i="1"/>
  <c r="AV1282" i="1" s="1"/>
  <c r="AI1282" i="1"/>
  <c r="AU1282" i="1" s="1"/>
  <c r="AG1282" i="1"/>
  <c r="AT1282" i="1" s="1"/>
  <c r="AE1282" i="1"/>
  <c r="AS1282" i="1" s="1"/>
  <c r="AC1282" i="1"/>
  <c r="AA1282" i="1"/>
  <c r="BE1281" i="1"/>
  <c r="BD1281" i="1"/>
  <c r="AZ1281" i="1"/>
  <c r="BB1281" i="1" s="1"/>
  <c r="BC1281" i="1" s="1"/>
  <c r="AY1281" i="1"/>
  <c r="AX1281" i="1"/>
  <c r="AR1281" i="1"/>
  <c r="AQ1281" i="1"/>
  <c r="AP1281" i="1"/>
  <c r="AO1281" i="1"/>
  <c r="AN1281" i="1"/>
  <c r="AK1281" i="1"/>
  <c r="AV1281" i="1" s="1"/>
  <c r="AI1281" i="1"/>
  <c r="AU1281" i="1" s="1"/>
  <c r="AG1281" i="1"/>
  <c r="AT1281" i="1" s="1"/>
  <c r="AE1281" i="1"/>
  <c r="AS1281" i="1" s="1"/>
  <c r="AC1281" i="1"/>
  <c r="AA1281" i="1"/>
  <c r="BE1280" i="1"/>
  <c r="BD1280" i="1"/>
  <c r="AZ1280" i="1"/>
  <c r="BB1280" i="1" s="1"/>
  <c r="BC1280" i="1" s="1"/>
  <c r="AY1280" i="1"/>
  <c r="AX1280" i="1"/>
  <c r="AR1280" i="1"/>
  <c r="AQ1280" i="1"/>
  <c r="AP1280" i="1"/>
  <c r="AO1280" i="1"/>
  <c r="AN1280" i="1"/>
  <c r="AK1280" i="1"/>
  <c r="AV1280" i="1" s="1"/>
  <c r="AI1280" i="1"/>
  <c r="AU1280" i="1" s="1"/>
  <c r="AG1280" i="1"/>
  <c r="AT1280" i="1" s="1"/>
  <c r="AE1280" i="1"/>
  <c r="AS1280" i="1" s="1"/>
  <c r="AC1280" i="1"/>
  <c r="AA1280" i="1"/>
  <c r="BE1279" i="1"/>
  <c r="BD1279" i="1"/>
  <c r="AZ1279" i="1"/>
  <c r="BB1279" i="1" s="1"/>
  <c r="BC1279" i="1" s="1"/>
  <c r="AY1279" i="1"/>
  <c r="AX1279" i="1"/>
  <c r="AR1279" i="1"/>
  <c r="AQ1279" i="1"/>
  <c r="AP1279" i="1"/>
  <c r="AO1279" i="1"/>
  <c r="AN1279" i="1"/>
  <c r="AK1279" i="1"/>
  <c r="AV1279" i="1" s="1"/>
  <c r="AI1279" i="1"/>
  <c r="AU1279" i="1" s="1"/>
  <c r="AG1279" i="1"/>
  <c r="AT1279" i="1" s="1"/>
  <c r="AE1279" i="1"/>
  <c r="AS1279" i="1" s="1"/>
  <c r="AC1279" i="1"/>
  <c r="AA1279" i="1"/>
  <c r="BE1278" i="1"/>
  <c r="BD1278" i="1"/>
  <c r="AZ1278" i="1"/>
  <c r="BB1278" i="1" s="1"/>
  <c r="BC1278" i="1" s="1"/>
  <c r="AY1278" i="1"/>
  <c r="AX1278" i="1"/>
  <c r="AR1278" i="1"/>
  <c r="AQ1278" i="1"/>
  <c r="AP1278" i="1"/>
  <c r="AO1278" i="1"/>
  <c r="AN1278" i="1"/>
  <c r="AK1278" i="1"/>
  <c r="AV1278" i="1" s="1"/>
  <c r="AI1278" i="1"/>
  <c r="AU1278" i="1" s="1"/>
  <c r="AG1278" i="1"/>
  <c r="AT1278" i="1" s="1"/>
  <c r="AE1278" i="1"/>
  <c r="AS1278" i="1" s="1"/>
  <c r="AC1278" i="1"/>
  <c r="AA1278" i="1"/>
  <c r="BE1277" i="1"/>
  <c r="BD1277" i="1"/>
  <c r="AZ1277" i="1"/>
  <c r="BB1277" i="1" s="1"/>
  <c r="BC1277" i="1" s="1"/>
  <c r="AY1277" i="1"/>
  <c r="AX1277" i="1"/>
  <c r="AR1277" i="1"/>
  <c r="AQ1277" i="1"/>
  <c r="AP1277" i="1"/>
  <c r="AO1277" i="1"/>
  <c r="AN1277" i="1"/>
  <c r="AK1277" i="1"/>
  <c r="AV1277" i="1" s="1"/>
  <c r="AI1277" i="1"/>
  <c r="AU1277" i="1" s="1"/>
  <c r="AG1277" i="1"/>
  <c r="AT1277" i="1" s="1"/>
  <c r="AE1277" i="1"/>
  <c r="AS1277" i="1" s="1"/>
  <c r="AC1277" i="1"/>
  <c r="AA1277" i="1"/>
  <c r="BE1276" i="1"/>
  <c r="BD1276" i="1"/>
  <c r="AZ1276" i="1"/>
  <c r="BB1276" i="1" s="1"/>
  <c r="BC1276" i="1" s="1"/>
  <c r="AY1276" i="1"/>
  <c r="AX1276" i="1"/>
  <c r="AR1276" i="1"/>
  <c r="AQ1276" i="1"/>
  <c r="AP1276" i="1"/>
  <c r="AO1276" i="1"/>
  <c r="AN1276" i="1"/>
  <c r="AK1276" i="1"/>
  <c r="AV1276" i="1" s="1"/>
  <c r="AI1276" i="1"/>
  <c r="AU1276" i="1" s="1"/>
  <c r="AG1276" i="1"/>
  <c r="AT1276" i="1" s="1"/>
  <c r="AE1276" i="1"/>
  <c r="AS1276" i="1" s="1"/>
  <c r="AC1276" i="1"/>
  <c r="AA1276" i="1"/>
  <c r="BE1275" i="1"/>
  <c r="BD1275" i="1"/>
  <c r="AZ1275" i="1"/>
  <c r="BB1275" i="1" s="1"/>
  <c r="BC1275" i="1" s="1"/>
  <c r="AY1275" i="1"/>
  <c r="AX1275" i="1"/>
  <c r="AR1275" i="1"/>
  <c r="AQ1275" i="1"/>
  <c r="AP1275" i="1"/>
  <c r="AO1275" i="1"/>
  <c r="AN1275" i="1"/>
  <c r="AK1275" i="1"/>
  <c r="AV1275" i="1" s="1"/>
  <c r="AI1275" i="1"/>
  <c r="AU1275" i="1" s="1"/>
  <c r="AG1275" i="1"/>
  <c r="AT1275" i="1" s="1"/>
  <c r="AE1275" i="1"/>
  <c r="AS1275" i="1" s="1"/>
  <c r="AC1275" i="1"/>
  <c r="AA1275" i="1"/>
  <c r="BE1274" i="1"/>
  <c r="BD1274" i="1"/>
  <c r="AZ1274" i="1"/>
  <c r="BB1274" i="1" s="1"/>
  <c r="BC1274" i="1" s="1"/>
  <c r="AY1274" i="1"/>
  <c r="AX1274" i="1"/>
  <c r="AR1274" i="1"/>
  <c r="AQ1274" i="1"/>
  <c r="AP1274" i="1"/>
  <c r="AO1274" i="1"/>
  <c r="AN1274" i="1"/>
  <c r="AK1274" i="1"/>
  <c r="AV1274" i="1" s="1"/>
  <c r="AI1274" i="1"/>
  <c r="AU1274" i="1" s="1"/>
  <c r="AG1274" i="1"/>
  <c r="AT1274" i="1" s="1"/>
  <c r="AE1274" i="1"/>
  <c r="AS1274" i="1" s="1"/>
  <c r="AC1274" i="1"/>
  <c r="AA1274" i="1"/>
  <c r="BE1273" i="1"/>
  <c r="BD1273" i="1"/>
  <c r="AZ1273" i="1"/>
  <c r="BB1273" i="1" s="1"/>
  <c r="BC1273" i="1" s="1"/>
  <c r="AY1273" i="1"/>
  <c r="AX1273" i="1"/>
  <c r="AR1273" i="1"/>
  <c r="AQ1273" i="1"/>
  <c r="AP1273" i="1"/>
  <c r="AO1273" i="1"/>
  <c r="AN1273" i="1"/>
  <c r="AK1273" i="1"/>
  <c r="AV1273" i="1" s="1"/>
  <c r="AI1273" i="1"/>
  <c r="AU1273" i="1" s="1"/>
  <c r="AG1273" i="1"/>
  <c r="AT1273" i="1" s="1"/>
  <c r="AE1273" i="1"/>
  <c r="AS1273" i="1" s="1"/>
  <c r="AC1273" i="1"/>
  <c r="AA1273" i="1"/>
  <c r="BE1272" i="1"/>
  <c r="BD1272" i="1"/>
  <c r="AZ1272" i="1"/>
  <c r="BB1272" i="1" s="1"/>
  <c r="BC1272" i="1" s="1"/>
  <c r="AY1272" i="1"/>
  <c r="AX1272" i="1"/>
  <c r="AR1272" i="1"/>
  <c r="AQ1272" i="1"/>
  <c r="AP1272" i="1"/>
  <c r="AO1272" i="1"/>
  <c r="AN1272" i="1"/>
  <c r="AK1272" i="1"/>
  <c r="AV1272" i="1" s="1"/>
  <c r="AI1272" i="1"/>
  <c r="AU1272" i="1" s="1"/>
  <c r="AG1272" i="1"/>
  <c r="AT1272" i="1" s="1"/>
  <c r="AE1272" i="1"/>
  <c r="AS1272" i="1" s="1"/>
  <c r="AC1272" i="1"/>
  <c r="AA1272" i="1"/>
  <c r="BE1271" i="1"/>
  <c r="BD1271" i="1"/>
  <c r="AZ1271" i="1"/>
  <c r="BB1271" i="1" s="1"/>
  <c r="BC1271" i="1" s="1"/>
  <c r="AY1271" i="1"/>
  <c r="AX1271" i="1"/>
  <c r="AR1271" i="1"/>
  <c r="AQ1271" i="1"/>
  <c r="AP1271" i="1"/>
  <c r="AO1271" i="1"/>
  <c r="AN1271" i="1"/>
  <c r="AK1271" i="1"/>
  <c r="AV1271" i="1" s="1"/>
  <c r="AI1271" i="1"/>
  <c r="AU1271" i="1" s="1"/>
  <c r="AG1271" i="1"/>
  <c r="AT1271" i="1" s="1"/>
  <c r="AE1271" i="1"/>
  <c r="AS1271" i="1" s="1"/>
  <c r="AC1271" i="1"/>
  <c r="AA1271" i="1"/>
  <c r="BE1270" i="1"/>
  <c r="BD1270" i="1"/>
  <c r="AZ1270" i="1"/>
  <c r="BB1270" i="1" s="1"/>
  <c r="BC1270" i="1" s="1"/>
  <c r="AY1270" i="1"/>
  <c r="AX1270" i="1"/>
  <c r="AR1270" i="1"/>
  <c r="AQ1270" i="1"/>
  <c r="AP1270" i="1"/>
  <c r="AO1270" i="1"/>
  <c r="AN1270" i="1"/>
  <c r="AK1270" i="1"/>
  <c r="AV1270" i="1" s="1"/>
  <c r="AI1270" i="1"/>
  <c r="AU1270" i="1" s="1"/>
  <c r="AG1270" i="1"/>
  <c r="AT1270" i="1" s="1"/>
  <c r="AE1270" i="1"/>
  <c r="AS1270" i="1" s="1"/>
  <c r="AC1270" i="1"/>
  <c r="AA1270" i="1"/>
  <c r="BE1269" i="1"/>
  <c r="BD1269" i="1"/>
  <c r="AZ1269" i="1"/>
  <c r="BB1269" i="1" s="1"/>
  <c r="BC1269" i="1" s="1"/>
  <c r="AY1269" i="1"/>
  <c r="AX1269" i="1"/>
  <c r="AR1269" i="1"/>
  <c r="AQ1269" i="1"/>
  <c r="AP1269" i="1"/>
  <c r="AO1269" i="1"/>
  <c r="AN1269" i="1"/>
  <c r="AK1269" i="1"/>
  <c r="AV1269" i="1" s="1"/>
  <c r="AI1269" i="1"/>
  <c r="AU1269" i="1" s="1"/>
  <c r="AG1269" i="1"/>
  <c r="AT1269" i="1" s="1"/>
  <c r="AE1269" i="1"/>
  <c r="AS1269" i="1" s="1"/>
  <c r="AC1269" i="1"/>
  <c r="AA1269" i="1"/>
  <c r="BE1268" i="1"/>
  <c r="BD1268" i="1"/>
  <c r="AZ1268" i="1"/>
  <c r="BB1268" i="1" s="1"/>
  <c r="BC1268" i="1" s="1"/>
  <c r="AY1268" i="1"/>
  <c r="AX1268" i="1"/>
  <c r="AR1268" i="1"/>
  <c r="AQ1268" i="1"/>
  <c r="AP1268" i="1"/>
  <c r="AO1268" i="1"/>
  <c r="AN1268" i="1"/>
  <c r="AK1268" i="1"/>
  <c r="AV1268" i="1" s="1"/>
  <c r="AI1268" i="1"/>
  <c r="AU1268" i="1" s="1"/>
  <c r="AG1268" i="1"/>
  <c r="AT1268" i="1" s="1"/>
  <c r="AE1268" i="1"/>
  <c r="AS1268" i="1" s="1"/>
  <c r="AC1268" i="1"/>
  <c r="AA1268" i="1"/>
  <c r="BE1267" i="1"/>
  <c r="BD1267" i="1"/>
  <c r="AZ1267" i="1"/>
  <c r="BB1267" i="1" s="1"/>
  <c r="BC1267" i="1" s="1"/>
  <c r="AY1267" i="1"/>
  <c r="AX1267" i="1"/>
  <c r="AR1267" i="1"/>
  <c r="AQ1267" i="1"/>
  <c r="AP1267" i="1"/>
  <c r="AO1267" i="1"/>
  <c r="AN1267" i="1"/>
  <c r="AK1267" i="1"/>
  <c r="AV1267" i="1" s="1"/>
  <c r="AI1267" i="1"/>
  <c r="AU1267" i="1" s="1"/>
  <c r="AG1267" i="1"/>
  <c r="AT1267" i="1" s="1"/>
  <c r="AE1267" i="1"/>
  <c r="AS1267" i="1" s="1"/>
  <c r="AC1267" i="1"/>
  <c r="AA1267" i="1"/>
  <c r="BE1266" i="1"/>
  <c r="BD1266" i="1"/>
  <c r="AZ1266" i="1"/>
  <c r="BB1266" i="1" s="1"/>
  <c r="BC1266" i="1" s="1"/>
  <c r="AY1266" i="1"/>
  <c r="AX1266" i="1"/>
  <c r="AR1266" i="1"/>
  <c r="AQ1266" i="1"/>
  <c r="AP1266" i="1"/>
  <c r="AO1266" i="1"/>
  <c r="AN1266" i="1"/>
  <c r="AK1266" i="1"/>
  <c r="AV1266" i="1" s="1"/>
  <c r="AI1266" i="1"/>
  <c r="AU1266" i="1" s="1"/>
  <c r="AG1266" i="1"/>
  <c r="AT1266" i="1" s="1"/>
  <c r="AE1266" i="1"/>
  <c r="AS1266" i="1" s="1"/>
  <c r="AC1266" i="1"/>
  <c r="AA1266" i="1"/>
  <c r="BE1265" i="1"/>
  <c r="BD1265" i="1"/>
  <c r="AZ1265" i="1"/>
  <c r="BB1265" i="1" s="1"/>
  <c r="BC1265" i="1" s="1"/>
  <c r="AY1265" i="1"/>
  <c r="AX1265" i="1"/>
  <c r="AR1265" i="1"/>
  <c r="AQ1265" i="1"/>
  <c r="AP1265" i="1"/>
  <c r="AO1265" i="1"/>
  <c r="AN1265" i="1"/>
  <c r="AK1265" i="1"/>
  <c r="AV1265" i="1" s="1"/>
  <c r="AI1265" i="1"/>
  <c r="AU1265" i="1" s="1"/>
  <c r="AG1265" i="1"/>
  <c r="AT1265" i="1" s="1"/>
  <c r="AE1265" i="1"/>
  <c r="AS1265" i="1" s="1"/>
  <c r="AC1265" i="1"/>
  <c r="AA1265" i="1"/>
  <c r="BE1264" i="1"/>
  <c r="BD1264" i="1"/>
  <c r="AZ1264" i="1"/>
  <c r="BB1264" i="1" s="1"/>
  <c r="BC1264" i="1" s="1"/>
  <c r="AY1264" i="1"/>
  <c r="AX1264" i="1"/>
  <c r="AR1264" i="1"/>
  <c r="AQ1264" i="1"/>
  <c r="AP1264" i="1"/>
  <c r="AO1264" i="1"/>
  <c r="AN1264" i="1"/>
  <c r="AK1264" i="1"/>
  <c r="AV1264" i="1" s="1"/>
  <c r="AI1264" i="1"/>
  <c r="AU1264" i="1" s="1"/>
  <c r="AG1264" i="1"/>
  <c r="AT1264" i="1" s="1"/>
  <c r="AE1264" i="1"/>
  <c r="AS1264" i="1" s="1"/>
  <c r="AC1264" i="1"/>
  <c r="AA1264" i="1"/>
  <c r="BE1263" i="1"/>
  <c r="BD1263" i="1"/>
  <c r="AZ1263" i="1"/>
  <c r="BB1263" i="1" s="1"/>
  <c r="BC1263" i="1" s="1"/>
  <c r="AY1263" i="1"/>
  <c r="AX1263" i="1"/>
  <c r="AR1263" i="1"/>
  <c r="AQ1263" i="1"/>
  <c r="AP1263" i="1"/>
  <c r="AO1263" i="1"/>
  <c r="AN1263" i="1"/>
  <c r="AK1263" i="1"/>
  <c r="AV1263" i="1" s="1"/>
  <c r="AI1263" i="1"/>
  <c r="AU1263" i="1" s="1"/>
  <c r="AG1263" i="1"/>
  <c r="AT1263" i="1" s="1"/>
  <c r="AE1263" i="1"/>
  <c r="AS1263" i="1" s="1"/>
  <c r="AC1263" i="1"/>
  <c r="AA1263" i="1"/>
  <c r="BE1262" i="1"/>
  <c r="BD1262" i="1"/>
  <c r="AZ1262" i="1"/>
  <c r="BB1262" i="1" s="1"/>
  <c r="BC1262" i="1" s="1"/>
  <c r="AY1262" i="1"/>
  <c r="AX1262" i="1"/>
  <c r="AR1262" i="1"/>
  <c r="AQ1262" i="1"/>
  <c r="AP1262" i="1"/>
  <c r="AO1262" i="1"/>
  <c r="AN1262" i="1"/>
  <c r="AK1262" i="1"/>
  <c r="AV1262" i="1" s="1"/>
  <c r="AI1262" i="1"/>
  <c r="AU1262" i="1" s="1"/>
  <c r="AG1262" i="1"/>
  <c r="AT1262" i="1" s="1"/>
  <c r="AE1262" i="1"/>
  <c r="AS1262" i="1" s="1"/>
  <c r="AC1262" i="1"/>
  <c r="AA1262" i="1"/>
  <c r="BE1261" i="1"/>
  <c r="BD1261" i="1"/>
  <c r="AZ1261" i="1"/>
  <c r="BB1261" i="1" s="1"/>
  <c r="BC1261" i="1" s="1"/>
  <c r="AY1261" i="1"/>
  <c r="AX1261" i="1"/>
  <c r="AR1261" i="1"/>
  <c r="AQ1261" i="1"/>
  <c r="AP1261" i="1"/>
  <c r="AO1261" i="1"/>
  <c r="AN1261" i="1"/>
  <c r="AK1261" i="1"/>
  <c r="AV1261" i="1" s="1"/>
  <c r="AI1261" i="1"/>
  <c r="AU1261" i="1" s="1"/>
  <c r="AG1261" i="1"/>
  <c r="AT1261" i="1" s="1"/>
  <c r="AE1261" i="1"/>
  <c r="AS1261" i="1" s="1"/>
  <c r="AC1261" i="1"/>
  <c r="AA1261" i="1"/>
  <c r="BE1260" i="1"/>
  <c r="BD1260" i="1"/>
  <c r="AZ1260" i="1"/>
  <c r="BB1260" i="1" s="1"/>
  <c r="BC1260" i="1" s="1"/>
  <c r="AY1260" i="1"/>
  <c r="AX1260" i="1"/>
  <c r="AR1260" i="1"/>
  <c r="AQ1260" i="1"/>
  <c r="AP1260" i="1"/>
  <c r="AO1260" i="1"/>
  <c r="AN1260" i="1"/>
  <c r="AK1260" i="1"/>
  <c r="AV1260" i="1" s="1"/>
  <c r="AI1260" i="1"/>
  <c r="AU1260" i="1" s="1"/>
  <c r="AG1260" i="1"/>
  <c r="AT1260" i="1" s="1"/>
  <c r="AE1260" i="1"/>
  <c r="AS1260" i="1" s="1"/>
  <c r="AC1260" i="1"/>
  <c r="AA1260" i="1"/>
  <c r="BE1259" i="1"/>
  <c r="BD1259" i="1"/>
  <c r="AZ1259" i="1"/>
  <c r="BB1259" i="1" s="1"/>
  <c r="BC1259" i="1" s="1"/>
  <c r="AY1259" i="1"/>
  <c r="AX1259" i="1"/>
  <c r="AR1259" i="1"/>
  <c r="AQ1259" i="1"/>
  <c r="AP1259" i="1"/>
  <c r="AO1259" i="1"/>
  <c r="AN1259" i="1"/>
  <c r="AK1259" i="1"/>
  <c r="AV1259" i="1" s="1"/>
  <c r="AI1259" i="1"/>
  <c r="AU1259" i="1" s="1"/>
  <c r="AG1259" i="1"/>
  <c r="AT1259" i="1" s="1"/>
  <c r="AE1259" i="1"/>
  <c r="AS1259" i="1" s="1"/>
  <c r="AC1259" i="1"/>
  <c r="AA1259" i="1"/>
  <c r="BE1258" i="1"/>
  <c r="BD1258" i="1"/>
  <c r="AZ1258" i="1"/>
  <c r="BB1258" i="1" s="1"/>
  <c r="BC1258" i="1" s="1"/>
  <c r="AY1258" i="1"/>
  <c r="AX1258" i="1"/>
  <c r="AR1258" i="1"/>
  <c r="AQ1258" i="1"/>
  <c r="AP1258" i="1"/>
  <c r="AO1258" i="1"/>
  <c r="AN1258" i="1"/>
  <c r="AK1258" i="1"/>
  <c r="AV1258" i="1" s="1"/>
  <c r="AI1258" i="1"/>
  <c r="AU1258" i="1" s="1"/>
  <c r="AG1258" i="1"/>
  <c r="AT1258" i="1" s="1"/>
  <c r="AE1258" i="1"/>
  <c r="AS1258" i="1" s="1"/>
  <c r="AC1258" i="1"/>
  <c r="AA1258" i="1"/>
  <c r="BE1257" i="1"/>
  <c r="BD1257" i="1"/>
  <c r="AZ1257" i="1"/>
  <c r="BB1257" i="1" s="1"/>
  <c r="BC1257" i="1" s="1"/>
  <c r="AY1257" i="1"/>
  <c r="AX1257" i="1"/>
  <c r="AR1257" i="1"/>
  <c r="AQ1257" i="1"/>
  <c r="AP1257" i="1"/>
  <c r="AO1257" i="1"/>
  <c r="AN1257" i="1"/>
  <c r="AK1257" i="1"/>
  <c r="AV1257" i="1" s="1"/>
  <c r="AI1257" i="1"/>
  <c r="AU1257" i="1" s="1"/>
  <c r="AG1257" i="1"/>
  <c r="AT1257" i="1" s="1"/>
  <c r="AE1257" i="1"/>
  <c r="AS1257" i="1" s="1"/>
  <c r="AC1257" i="1"/>
  <c r="AA1257" i="1"/>
  <c r="BE1256" i="1"/>
  <c r="BD1256" i="1"/>
  <c r="AZ1256" i="1"/>
  <c r="BB1256" i="1" s="1"/>
  <c r="BC1256" i="1" s="1"/>
  <c r="AY1256" i="1"/>
  <c r="AX1256" i="1"/>
  <c r="AR1256" i="1"/>
  <c r="AQ1256" i="1"/>
  <c r="AP1256" i="1"/>
  <c r="AO1256" i="1"/>
  <c r="AN1256" i="1"/>
  <c r="AK1256" i="1"/>
  <c r="AV1256" i="1" s="1"/>
  <c r="AI1256" i="1"/>
  <c r="AU1256" i="1" s="1"/>
  <c r="AG1256" i="1"/>
  <c r="AT1256" i="1" s="1"/>
  <c r="AE1256" i="1"/>
  <c r="AS1256" i="1" s="1"/>
  <c r="AC1256" i="1"/>
  <c r="AA1256" i="1"/>
  <c r="BE1255" i="1"/>
  <c r="BD1255" i="1"/>
  <c r="AZ1255" i="1"/>
  <c r="BB1255" i="1" s="1"/>
  <c r="BC1255" i="1" s="1"/>
  <c r="AY1255" i="1"/>
  <c r="AX1255" i="1"/>
  <c r="AR1255" i="1"/>
  <c r="AQ1255" i="1"/>
  <c r="AP1255" i="1"/>
  <c r="AO1255" i="1"/>
  <c r="AN1255" i="1"/>
  <c r="AK1255" i="1"/>
  <c r="AV1255" i="1" s="1"/>
  <c r="AI1255" i="1"/>
  <c r="AU1255" i="1" s="1"/>
  <c r="AG1255" i="1"/>
  <c r="AT1255" i="1" s="1"/>
  <c r="AE1255" i="1"/>
  <c r="AS1255" i="1" s="1"/>
  <c r="AC1255" i="1"/>
  <c r="AA1255" i="1"/>
  <c r="BE1254" i="1"/>
  <c r="BD1254" i="1"/>
  <c r="AZ1254" i="1"/>
  <c r="BB1254" i="1" s="1"/>
  <c r="BC1254" i="1" s="1"/>
  <c r="AY1254" i="1"/>
  <c r="AX1254" i="1"/>
  <c r="AR1254" i="1"/>
  <c r="AQ1254" i="1"/>
  <c r="AP1254" i="1"/>
  <c r="AO1254" i="1"/>
  <c r="AN1254" i="1"/>
  <c r="AK1254" i="1"/>
  <c r="AV1254" i="1" s="1"/>
  <c r="AI1254" i="1"/>
  <c r="AU1254" i="1" s="1"/>
  <c r="AG1254" i="1"/>
  <c r="AT1254" i="1" s="1"/>
  <c r="AE1254" i="1"/>
  <c r="AS1254" i="1" s="1"/>
  <c r="AC1254" i="1"/>
  <c r="AA1254" i="1"/>
  <c r="BE1253" i="1"/>
  <c r="BD1253" i="1"/>
  <c r="AZ1253" i="1"/>
  <c r="BB1253" i="1" s="1"/>
  <c r="BC1253" i="1" s="1"/>
  <c r="AY1253" i="1"/>
  <c r="AX1253" i="1"/>
  <c r="AR1253" i="1"/>
  <c r="AQ1253" i="1"/>
  <c r="AP1253" i="1"/>
  <c r="AO1253" i="1"/>
  <c r="AN1253" i="1"/>
  <c r="AK1253" i="1"/>
  <c r="AV1253" i="1" s="1"/>
  <c r="AI1253" i="1"/>
  <c r="AU1253" i="1" s="1"/>
  <c r="AG1253" i="1"/>
  <c r="AT1253" i="1" s="1"/>
  <c r="AE1253" i="1"/>
  <c r="AS1253" i="1" s="1"/>
  <c r="AC1253" i="1"/>
  <c r="AA1253" i="1"/>
  <c r="BE1252" i="1"/>
  <c r="BD1252" i="1"/>
  <c r="AZ1252" i="1"/>
  <c r="BB1252" i="1" s="1"/>
  <c r="BC1252" i="1" s="1"/>
  <c r="AY1252" i="1"/>
  <c r="AX1252" i="1"/>
  <c r="AR1252" i="1"/>
  <c r="AQ1252" i="1"/>
  <c r="AP1252" i="1"/>
  <c r="AO1252" i="1"/>
  <c r="AN1252" i="1"/>
  <c r="AK1252" i="1"/>
  <c r="AV1252" i="1" s="1"/>
  <c r="AI1252" i="1"/>
  <c r="AU1252" i="1" s="1"/>
  <c r="AG1252" i="1"/>
  <c r="AT1252" i="1" s="1"/>
  <c r="AE1252" i="1"/>
  <c r="AS1252" i="1" s="1"/>
  <c r="AC1252" i="1"/>
  <c r="AA1252" i="1"/>
  <c r="BE1251" i="1"/>
  <c r="BD1251" i="1"/>
  <c r="AZ1251" i="1"/>
  <c r="BB1251" i="1" s="1"/>
  <c r="BC1251" i="1" s="1"/>
  <c r="AY1251" i="1"/>
  <c r="AX1251" i="1"/>
  <c r="AR1251" i="1"/>
  <c r="AQ1251" i="1"/>
  <c r="AP1251" i="1"/>
  <c r="AO1251" i="1"/>
  <c r="AN1251" i="1"/>
  <c r="AK1251" i="1"/>
  <c r="AV1251" i="1" s="1"/>
  <c r="AI1251" i="1"/>
  <c r="AU1251" i="1" s="1"/>
  <c r="AG1251" i="1"/>
  <c r="AT1251" i="1" s="1"/>
  <c r="AE1251" i="1"/>
  <c r="AS1251" i="1" s="1"/>
  <c r="AC1251" i="1"/>
  <c r="AA1251" i="1"/>
  <c r="BE1250" i="1"/>
  <c r="BD1250" i="1"/>
  <c r="AZ1250" i="1"/>
  <c r="BB1250" i="1" s="1"/>
  <c r="BC1250" i="1" s="1"/>
  <c r="AY1250" i="1"/>
  <c r="AX1250" i="1"/>
  <c r="AR1250" i="1"/>
  <c r="AQ1250" i="1"/>
  <c r="AP1250" i="1"/>
  <c r="AO1250" i="1"/>
  <c r="AN1250" i="1"/>
  <c r="AK1250" i="1"/>
  <c r="AV1250" i="1" s="1"/>
  <c r="AI1250" i="1"/>
  <c r="AU1250" i="1" s="1"/>
  <c r="AG1250" i="1"/>
  <c r="AT1250" i="1" s="1"/>
  <c r="AE1250" i="1"/>
  <c r="AS1250" i="1" s="1"/>
  <c r="AC1250" i="1"/>
  <c r="AA1250" i="1"/>
  <c r="BE1249" i="1"/>
  <c r="BD1249" i="1"/>
  <c r="AZ1249" i="1"/>
  <c r="BB1249" i="1" s="1"/>
  <c r="BC1249" i="1" s="1"/>
  <c r="AY1249" i="1"/>
  <c r="AX1249" i="1"/>
  <c r="AR1249" i="1"/>
  <c r="AQ1249" i="1"/>
  <c r="AP1249" i="1"/>
  <c r="AO1249" i="1"/>
  <c r="AN1249" i="1"/>
  <c r="AK1249" i="1"/>
  <c r="AV1249" i="1" s="1"/>
  <c r="AI1249" i="1"/>
  <c r="AU1249" i="1" s="1"/>
  <c r="AG1249" i="1"/>
  <c r="AT1249" i="1" s="1"/>
  <c r="AE1249" i="1"/>
  <c r="AS1249" i="1" s="1"/>
  <c r="AC1249" i="1"/>
  <c r="AA1249" i="1"/>
  <c r="BE1248" i="1"/>
  <c r="BD1248" i="1"/>
  <c r="AZ1248" i="1"/>
  <c r="BB1248" i="1" s="1"/>
  <c r="BC1248" i="1" s="1"/>
  <c r="AY1248" i="1"/>
  <c r="AX1248" i="1"/>
  <c r="AR1248" i="1"/>
  <c r="AQ1248" i="1"/>
  <c r="AP1248" i="1"/>
  <c r="AO1248" i="1"/>
  <c r="AN1248" i="1"/>
  <c r="AK1248" i="1"/>
  <c r="AV1248" i="1" s="1"/>
  <c r="AI1248" i="1"/>
  <c r="AU1248" i="1" s="1"/>
  <c r="AG1248" i="1"/>
  <c r="AT1248" i="1" s="1"/>
  <c r="AE1248" i="1"/>
  <c r="AS1248" i="1" s="1"/>
  <c r="AC1248" i="1"/>
  <c r="AA1248" i="1"/>
  <c r="BE1247" i="1"/>
  <c r="BD1247" i="1"/>
  <c r="AZ1247" i="1"/>
  <c r="BB1247" i="1" s="1"/>
  <c r="BC1247" i="1" s="1"/>
  <c r="AY1247" i="1"/>
  <c r="AX1247" i="1"/>
  <c r="AR1247" i="1"/>
  <c r="AQ1247" i="1"/>
  <c r="AP1247" i="1"/>
  <c r="AO1247" i="1"/>
  <c r="AN1247" i="1"/>
  <c r="AK1247" i="1"/>
  <c r="AV1247" i="1" s="1"/>
  <c r="AI1247" i="1"/>
  <c r="AU1247" i="1" s="1"/>
  <c r="AG1247" i="1"/>
  <c r="AT1247" i="1" s="1"/>
  <c r="AE1247" i="1"/>
  <c r="AS1247" i="1" s="1"/>
  <c r="AC1247" i="1"/>
  <c r="AA1247" i="1"/>
  <c r="BE1246" i="1"/>
  <c r="BD1246" i="1"/>
  <c r="AZ1246" i="1"/>
  <c r="BB1246" i="1" s="1"/>
  <c r="BC1246" i="1" s="1"/>
  <c r="AY1246" i="1"/>
  <c r="AX1246" i="1"/>
  <c r="AR1246" i="1"/>
  <c r="AQ1246" i="1"/>
  <c r="AP1246" i="1"/>
  <c r="AO1246" i="1"/>
  <c r="AN1246" i="1"/>
  <c r="AK1246" i="1"/>
  <c r="AV1246" i="1" s="1"/>
  <c r="AI1246" i="1"/>
  <c r="AU1246" i="1" s="1"/>
  <c r="AG1246" i="1"/>
  <c r="AT1246" i="1" s="1"/>
  <c r="AE1246" i="1"/>
  <c r="AS1246" i="1" s="1"/>
  <c r="AC1246" i="1"/>
  <c r="AA1246" i="1"/>
  <c r="BE1245" i="1"/>
  <c r="BD1245" i="1"/>
  <c r="AZ1245" i="1"/>
  <c r="BB1245" i="1" s="1"/>
  <c r="BC1245" i="1" s="1"/>
  <c r="AY1245" i="1"/>
  <c r="AX1245" i="1"/>
  <c r="AR1245" i="1"/>
  <c r="AQ1245" i="1"/>
  <c r="AP1245" i="1"/>
  <c r="AO1245" i="1"/>
  <c r="AN1245" i="1"/>
  <c r="AK1245" i="1"/>
  <c r="AV1245" i="1" s="1"/>
  <c r="AI1245" i="1"/>
  <c r="AU1245" i="1" s="1"/>
  <c r="AG1245" i="1"/>
  <c r="AT1245" i="1" s="1"/>
  <c r="AE1245" i="1"/>
  <c r="AS1245" i="1" s="1"/>
  <c r="AC1245" i="1"/>
  <c r="AA1245" i="1"/>
  <c r="BE1244" i="1"/>
  <c r="BD1244" i="1"/>
  <c r="AZ1244" i="1"/>
  <c r="BB1244" i="1" s="1"/>
  <c r="BC1244" i="1" s="1"/>
  <c r="AY1244" i="1"/>
  <c r="AX1244" i="1"/>
  <c r="AR1244" i="1"/>
  <c r="AQ1244" i="1"/>
  <c r="AP1244" i="1"/>
  <c r="AO1244" i="1"/>
  <c r="AN1244" i="1"/>
  <c r="AK1244" i="1"/>
  <c r="AV1244" i="1" s="1"/>
  <c r="AI1244" i="1"/>
  <c r="AU1244" i="1" s="1"/>
  <c r="AG1244" i="1"/>
  <c r="AT1244" i="1" s="1"/>
  <c r="AE1244" i="1"/>
  <c r="AS1244" i="1" s="1"/>
  <c r="AC1244" i="1"/>
  <c r="AA1244" i="1"/>
  <c r="BE1243" i="1"/>
  <c r="BD1243" i="1"/>
  <c r="AZ1243" i="1"/>
  <c r="BB1243" i="1" s="1"/>
  <c r="BC1243" i="1" s="1"/>
  <c r="AY1243" i="1"/>
  <c r="AX1243" i="1"/>
  <c r="AR1243" i="1"/>
  <c r="AQ1243" i="1"/>
  <c r="AP1243" i="1"/>
  <c r="AO1243" i="1"/>
  <c r="AN1243" i="1"/>
  <c r="AK1243" i="1"/>
  <c r="AV1243" i="1" s="1"/>
  <c r="AI1243" i="1"/>
  <c r="AU1243" i="1" s="1"/>
  <c r="AG1243" i="1"/>
  <c r="AT1243" i="1" s="1"/>
  <c r="AE1243" i="1"/>
  <c r="AS1243" i="1" s="1"/>
  <c r="AC1243" i="1"/>
  <c r="AA1243" i="1"/>
  <c r="BE1242" i="1"/>
  <c r="BD1242" i="1"/>
  <c r="AZ1242" i="1"/>
  <c r="BB1242" i="1" s="1"/>
  <c r="BC1242" i="1" s="1"/>
  <c r="AY1242" i="1"/>
  <c r="AX1242" i="1"/>
  <c r="AR1242" i="1"/>
  <c r="AQ1242" i="1"/>
  <c r="AP1242" i="1"/>
  <c r="AO1242" i="1"/>
  <c r="AN1242" i="1"/>
  <c r="AK1242" i="1"/>
  <c r="AV1242" i="1" s="1"/>
  <c r="AI1242" i="1"/>
  <c r="AU1242" i="1" s="1"/>
  <c r="AG1242" i="1"/>
  <c r="AT1242" i="1" s="1"/>
  <c r="AE1242" i="1"/>
  <c r="AS1242" i="1" s="1"/>
  <c r="AC1242" i="1"/>
  <c r="AA1242" i="1"/>
  <c r="BE1241" i="1"/>
  <c r="BD1241" i="1"/>
  <c r="AZ1241" i="1"/>
  <c r="BB1241" i="1" s="1"/>
  <c r="BC1241" i="1" s="1"/>
  <c r="AY1241" i="1"/>
  <c r="AX1241" i="1"/>
  <c r="AR1241" i="1"/>
  <c r="AQ1241" i="1"/>
  <c r="AP1241" i="1"/>
  <c r="AO1241" i="1"/>
  <c r="AN1241" i="1"/>
  <c r="AK1241" i="1"/>
  <c r="AV1241" i="1" s="1"/>
  <c r="AI1241" i="1"/>
  <c r="AU1241" i="1" s="1"/>
  <c r="AG1241" i="1"/>
  <c r="AT1241" i="1" s="1"/>
  <c r="AE1241" i="1"/>
  <c r="AS1241" i="1" s="1"/>
  <c r="AC1241" i="1"/>
  <c r="AA1241" i="1"/>
  <c r="BE1240" i="1"/>
  <c r="BD1240" i="1"/>
  <c r="AZ1240" i="1"/>
  <c r="BB1240" i="1" s="1"/>
  <c r="BC1240" i="1" s="1"/>
  <c r="AY1240" i="1"/>
  <c r="AX1240" i="1"/>
  <c r="AR1240" i="1"/>
  <c r="AQ1240" i="1"/>
  <c r="AP1240" i="1"/>
  <c r="AO1240" i="1"/>
  <c r="AN1240" i="1"/>
  <c r="AK1240" i="1"/>
  <c r="AV1240" i="1" s="1"/>
  <c r="AI1240" i="1"/>
  <c r="AU1240" i="1" s="1"/>
  <c r="AG1240" i="1"/>
  <c r="AT1240" i="1" s="1"/>
  <c r="AE1240" i="1"/>
  <c r="AS1240" i="1" s="1"/>
  <c r="AC1240" i="1"/>
  <c r="AA1240" i="1"/>
  <c r="BE1239" i="1"/>
  <c r="BD1239" i="1"/>
  <c r="AZ1239" i="1"/>
  <c r="BB1239" i="1" s="1"/>
  <c r="BC1239" i="1" s="1"/>
  <c r="AY1239" i="1"/>
  <c r="AX1239" i="1"/>
  <c r="AR1239" i="1"/>
  <c r="AQ1239" i="1"/>
  <c r="AP1239" i="1"/>
  <c r="AO1239" i="1"/>
  <c r="AN1239" i="1"/>
  <c r="AK1239" i="1"/>
  <c r="AV1239" i="1" s="1"/>
  <c r="AI1239" i="1"/>
  <c r="AU1239" i="1" s="1"/>
  <c r="AG1239" i="1"/>
  <c r="AT1239" i="1" s="1"/>
  <c r="AE1239" i="1"/>
  <c r="AS1239" i="1" s="1"/>
  <c r="AC1239" i="1"/>
  <c r="AA1239" i="1"/>
  <c r="BE1238" i="1"/>
  <c r="BD1238" i="1"/>
  <c r="AZ1238" i="1"/>
  <c r="BB1238" i="1" s="1"/>
  <c r="BC1238" i="1" s="1"/>
  <c r="AY1238" i="1"/>
  <c r="AX1238" i="1"/>
  <c r="AR1238" i="1"/>
  <c r="AQ1238" i="1"/>
  <c r="AP1238" i="1"/>
  <c r="AO1238" i="1"/>
  <c r="AN1238" i="1"/>
  <c r="AK1238" i="1"/>
  <c r="AV1238" i="1" s="1"/>
  <c r="AI1238" i="1"/>
  <c r="AU1238" i="1" s="1"/>
  <c r="AG1238" i="1"/>
  <c r="AT1238" i="1" s="1"/>
  <c r="AE1238" i="1"/>
  <c r="AS1238" i="1" s="1"/>
  <c r="AC1238" i="1"/>
  <c r="AA1238" i="1"/>
  <c r="BE1237" i="1"/>
  <c r="BD1237" i="1"/>
  <c r="AZ1237" i="1"/>
  <c r="BB1237" i="1" s="1"/>
  <c r="BC1237" i="1" s="1"/>
  <c r="AY1237" i="1"/>
  <c r="AX1237" i="1"/>
  <c r="AR1237" i="1"/>
  <c r="AQ1237" i="1"/>
  <c r="AP1237" i="1"/>
  <c r="AO1237" i="1"/>
  <c r="AN1237" i="1"/>
  <c r="AK1237" i="1"/>
  <c r="AV1237" i="1" s="1"/>
  <c r="AI1237" i="1"/>
  <c r="AU1237" i="1" s="1"/>
  <c r="AG1237" i="1"/>
  <c r="AT1237" i="1" s="1"/>
  <c r="AE1237" i="1"/>
  <c r="AS1237" i="1" s="1"/>
  <c r="AC1237" i="1"/>
  <c r="AA1237" i="1"/>
  <c r="BE1236" i="1"/>
  <c r="BD1236" i="1"/>
  <c r="AZ1236" i="1"/>
  <c r="BB1236" i="1" s="1"/>
  <c r="BC1236" i="1" s="1"/>
  <c r="AY1236" i="1"/>
  <c r="AX1236" i="1"/>
  <c r="AR1236" i="1"/>
  <c r="AQ1236" i="1"/>
  <c r="AP1236" i="1"/>
  <c r="AO1236" i="1"/>
  <c r="AN1236" i="1"/>
  <c r="AK1236" i="1"/>
  <c r="AV1236" i="1" s="1"/>
  <c r="AI1236" i="1"/>
  <c r="AU1236" i="1" s="1"/>
  <c r="AG1236" i="1"/>
  <c r="AT1236" i="1" s="1"/>
  <c r="AE1236" i="1"/>
  <c r="AS1236" i="1" s="1"/>
  <c r="AC1236" i="1"/>
  <c r="AA1236" i="1"/>
  <c r="BE1235" i="1"/>
  <c r="BD1235" i="1"/>
  <c r="AZ1235" i="1"/>
  <c r="BB1235" i="1" s="1"/>
  <c r="BC1235" i="1" s="1"/>
  <c r="AY1235" i="1"/>
  <c r="AX1235" i="1"/>
  <c r="AR1235" i="1"/>
  <c r="AQ1235" i="1"/>
  <c r="AP1235" i="1"/>
  <c r="AO1235" i="1"/>
  <c r="AN1235" i="1"/>
  <c r="AK1235" i="1"/>
  <c r="AV1235" i="1" s="1"/>
  <c r="AI1235" i="1"/>
  <c r="AU1235" i="1" s="1"/>
  <c r="AG1235" i="1"/>
  <c r="AT1235" i="1" s="1"/>
  <c r="AE1235" i="1"/>
  <c r="AS1235" i="1" s="1"/>
  <c r="AC1235" i="1"/>
  <c r="AA1235" i="1"/>
  <c r="BE1234" i="1"/>
  <c r="BD1234" i="1"/>
  <c r="AZ1234" i="1"/>
  <c r="BB1234" i="1" s="1"/>
  <c r="BC1234" i="1" s="1"/>
  <c r="AY1234" i="1"/>
  <c r="AX1234" i="1"/>
  <c r="AR1234" i="1"/>
  <c r="AQ1234" i="1"/>
  <c r="AP1234" i="1"/>
  <c r="AO1234" i="1"/>
  <c r="AN1234" i="1"/>
  <c r="AK1234" i="1"/>
  <c r="AV1234" i="1" s="1"/>
  <c r="AI1234" i="1"/>
  <c r="AU1234" i="1" s="1"/>
  <c r="AG1234" i="1"/>
  <c r="AT1234" i="1" s="1"/>
  <c r="AE1234" i="1"/>
  <c r="AS1234" i="1" s="1"/>
  <c r="AC1234" i="1"/>
  <c r="AA1234" i="1"/>
  <c r="BE1233" i="1"/>
  <c r="BD1233" i="1"/>
  <c r="AZ1233" i="1"/>
  <c r="BB1233" i="1" s="1"/>
  <c r="BC1233" i="1" s="1"/>
  <c r="AY1233" i="1"/>
  <c r="AX1233" i="1"/>
  <c r="AR1233" i="1"/>
  <c r="AQ1233" i="1"/>
  <c r="AP1233" i="1"/>
  <c r="AO1233" i="1"/>
  <c r="AN1233" i="1"/>
  <c r="AK1233" i="1"/>
  <c r="AV1233" i="1" s="1"/>
  <c r="AI1233" i="1"/>
  <c r="AU1233" i="1" s="1"/>
  <c r="AG1233" i="1"/>
  <c r="AT1233" i="1" s="1"/>
  <c r="AE1233" i="1"/>
  <c r="AS1233" i="1" s="1"/>
  <c r="AC1233" i="1"/>
  <c r="AA1233" i="1"/>
  <c r="BE1232" i="1"/>
  <c r="BD1232" i="1"/>
  <c r="AZ1232" i="1"/>
  <c r="BB1232" i="1" s="1"/>
  <c r="BC1232" i="1" s="1"/>
  <c r="AY1232" i="1"/>
  <c r="AX1232" i="1"/>
  <c r="AR1232" i="1"/>
  <c r="AQ1232" i="1"/>
  <c r="AP1232" i="1"/>
  <c r="AO1232" i="1"/>
  <c r="AN1232" i="1"/>
  <c r="AK1232" i="1"/>
  <c r="AV1232" i="1" s="1"/>
  <c r="AI1232" i="1"/>
  <c r="AU1232" i="1" s="1"/>
  <c r="AG1232" i="1"/>
  <c r="AT1232" i="1" s="1"/>
  <c r="AE1232" i="1"/>
  <c r="AS1232" i="1" s="1"/>
  <c r="AC1232" i="1"/>
  <c r="AA1232" i="1"/>
  <c r="BE1231" i="1"/>
  <c r="BD1231" i="1"/>
  <c r="AZ1231" i="1"/>
  <c r="BB1231" i="1" s="1"/>
  <c r="BC1231" i="1" s="1"/>
  <c r="AY1231" i="1"/>
  <c r="AX1231" i="1"/>
  <c r="AR1231" i="1"/>
  <c r="AQ1231" i="1"/>
  <c r="AP1231" i="1"/>
  <c r="AO1231" i="1"/>
  <c r="AN1231" i="1"/>
  <c r="AK1231" i="1"/>
  <c r="AV1231" i="1" s="1"/>
  <c r="AI1231" i="1"/>
  <c r="AU1231" i="1" s="1"/>
  <c r="AG1231" i="1"/>
  <c r="AT1231" i="1" s="1"/>
  <c r="AE1231" i="1"/>
  <c r="AS1231" i="1" s="1"/>
  <c r="AC1231" i="1"/>
  <c r="AA1231" i="1"/>
  <c r="BE1230" i="1"/>
  <c r="BD1230" i="1"/>
  <c r="AZ1230" i="1"/>
  <c r="BB1230" i="1" s="1"/>
  <c r="BC1230" i="1" s="1"/>
  <c r="AY1230" i="1"/>
  <c r="AX1230" i="1"/>
  <c r="AR1230" i="1"/>
  <c r="AQ1230" i="1"/>
  <c r="AP1230" i="1"/>
  <c r="AO1230" i="1"/>
  <c r="AN1230" i="1"/>
  <c r="AK1230" i="1"/>
  <c r="AV1230" i="1" s="1"/>
  <c r="AI1230" i="1"/>
  <c r="AU1230" i="1" s="1"/>
  <c r="AG1230" i="1"/>
  <c r="AT1230" i="1" s="1"/>
  <c r="AE1230" i="1"/>
  <c r="AS1230" i="1" s="1"/>
  <c r="AC1230" i="1"/>
  <c r="AA1230" i="1"/>
  <c r="BE1229" i="1"/>
  <c r="BD1229" i="1"/>
  <c r="AZ1229" i="1"/>
  <c r="BB1229" i="1" s="1"/>
  <c r="BC1229" i="1" s="1"/>
  <c r="AY1229" i="1"/>
  <c r="AX1229" i="1"/>
  <c r="AR1229" i="1"/>
  <c r="AQ1229" i="1"/>
  <c r="AP1229" i="1"/>
  <c r="AO1229" i="1"/>
  <c r="AN1229" i="1"/>
  <c r="AK1229" i="1"/>
  <c r="AV1229" i="1" s="1"/>
  <c r="AI1229" i="1"/>
  <c r="AU1229" i="1" s="1"/>
  <c r="AG1229" i="1"/>
  <c r="AT1229" i="1" s="1"/>
  <c r="AE1229" i="1"/>
  <c r="AS1229" i="1" s="1"/>
  <c r="AC1229" i="1"/>
  <c r="AA1229" i="1"/>
  <c r="BE1228" i="1"/>
  <c r="BD1228" i="1"/>
  <c r="AZ1228" i="1"/>
  <c r="BB1228" i="1" s="1"/>
  <c r="BC1228" i="1" s="1"/>
  <c r="AY1228" i="1"/>
  <c r="AX1228" i="1"/>
  <c r="AR1228" i="1"/>
  <c r="AQ1228" i="1"/>
  <c r="AP1228" i="1"/>
  <c r="AO1228" i="1"/>
  <c r="AN1228" i="1"/>
  <c r="AK1228" i="1"/>
  <c r="AV1228" i="1" s="1"/>
  <c r="AI1228" i="1"/>
  <c r="AU1228" i="1" s="1"/>
  <c r="AG1228" i="1"/>
  <c r="AT1228" i="1" s="1"/>
  <c r="AE1228" i="1"/>
  <c r="AS1228" i="1" s="1"/>
  <c r="AC1228" i="1"/>
  <c r="AA1228" i="1"/>
  <c r="BE1227" i="1"/>
  <c r="BD1227" i="1"/>
  <c r="AZ1227" i="1"/>
  <c r="BB1227" i="1" s="1"/>
  <c r="BC1227" i="1" s="1"/>
  <c r="AY1227" i="1"/>
  <c r="AX1227" i="1"/>
  <c r="AR1227" i="1"/>
  <c r="AQ1227" i="1"/>
  <c r="AP1227" i="1"/>
  <c r="AO1227" i="1"/>
  <c r="AN1227" i="1"/>
  <c r="AK1227" i="1"/>
  <c r="AV1227" i="1" s="1"/>
  <c r="AI1227" i="1"/>
  <c r="AU1227" i="1" s="1"/>
  <c r="AG1227" i="1"/>
  <c r="AT1227" i="1" s="1"/>
  <c r="AE1227" i="1"/>
  <c r="AS1227" i="1" s="1"/>
  <c r="AC1227" i="1"/>
  <c r="AA1227" i="1"/>
  <c r="BE1226" i="1"/>
  <c r="BD1226" i="1"/>
  <c r="AZ1226" i="1"/>
  <c r="BB1226" i="1" s="1"/>
  <c r="BC1226" i="1" s="1"/>
  <c r="AY1226" i="1"/>
  <c r="AX1226" i="1"/>
  <c r="AR1226" i="1"/>
  <c r="AQ1226" i="1"/>
  <c r="AP1226" i="1"/>
  <c r="AO1226" i="1"/>
  <c r="AN1226" i="1"/>
  <c r="AK1226" i="1"/>
  <c r="AV1226" i="1" s="1"/>
  <c r="AI1226" i="1"/>
  <c r="AU1226" i="1" s="1"/>
  <c r="AG1226" i="1"/>
  <c r="AT1226" i="1" s="1"/>
  <c r="AE1226" i="1"/>
  <c r="AS1226" i="1" s="1"/>
  <c r="AC1226" i="1"/>
  <c r="AA1226" i="1"/>
  <c r="BE1225" i="1"/>
  <c r="BD1225" i="1"/>
  <c r="AZ1225" i="1"/>
  <c r="BB1225" i="1" s="1"/>
  <c r="BC1225" i="1" s="1"/>
  <c r="AY1225" i="1"/>
  <c r="AX1225" i="1"/>
  <c r="AR1225" i="1"/>
  <c r="AQ1225" i="1"/>
  <c r="AP1225" i="1"/>
  <c r="AO1225" i="1"/>
  <c r="AN1225" i="1"/>
  <c r="AK1225" i="1"/>
  <c r="AV1225" i="1" s="1"/>
  <c r="AI1225" i="1"/>
  <c r="AU1225" i="1" s="1"/>
  <c r="AG1225" i="1"/>
  <c r="AT1225" i="1" s="1"/>
  <c r="AE1225" i="1"/>
  <c r="AS1225" i="1" s="1"/>
  <c r="AC1225" i="1"/>
  <c r="AA1225" i="1"/>
  <c r="BE1224" i="1"/>
  <c r="BD1224" i="1"/>
  <c r="AZ1224" i="1"/>
  <c r="BB1224" i="1" s="1"/>
  <c r="BC1224" i="1" s="1"/>
  <c r="AY1224" i="1"/>
  <c r="AX1224" i="1"/>
  <c r="AR1224" i="1"/>
  <c r="AQ1224" i="1"/>
  <c r="AP1224" i="1"/>
  <c r="AO1224" i="1"/>
  <c r="AN1224" i="1"/>
  <c r="AK1224" i="1"/>
  <c r="AV1224" i="1" s="1"/>
  <c r="AI1224" i="1"/>
  <c r="AU1224" i="1" s="1"/>
  <c r="AG1224" i="1"/>
  <c r="AT1224" i="1" s="1"/>
  <c r="AE1224" i="1"/>
  <c r="AS1224" i="1" s="1"/>
  <c r="AC1224" i="1"/>
  <c r="AA1224" i="1"/>
  <c r="BE1223" i="1"/>
  <c r="BD1223" i="1"/>
  <c r="AZ1223" i="1"/>
  <c r="BB1223" i="1" s="1"/>
  <c r="BC1223" i="1" s="1"/>
  <c r="AY1223" i="1"/>
  <c r="AX1223" i="1"/>
  <c r="AR1223" i="1"/>
  <c r="AQ1223" i="1"/>
  <c r="AP1223" i="1"/>
  <c r="AO1223" i="1"/>
  <c r="AN1223" i="1"/>
  <c r="AK1223" i="1"/>
  <c r="AV1223" i="1" s="1"/>
  <c r="AI1223" i="1"/>
  <c r="AU1223" i="1" s="1"/>
  <c r="AG1223" i="1"/>
  <c r="AT1223" i="1" s="1"/>
  <c r="AE1223" i="1"/>
  <c r="AS1223" i="1" s="1"/>
  <c r="AC1223" i="1"/>
  <c r="AA1223" i="1"/>
  <c r="BE1222" i="1"/>
  <c r="BD1222" i="1"/>
  <c r="AZ1222" i="1"/>
  <c r="BB1222" i="1" s="1"/>
  <c r="BC1222" i="1" s="1"/>
  <c r="AY1222" i="1"/>
  <c r="AX1222" i="1"/>
  <c r="AR1222" i="1"/>
  <c r="AQ1222" i="1"/>
  <c r="AP1222" i="1"/>
  <c r="AO1222" i="1"/>
  <c r="AN1222" i="1"/>
  <c r="AK1222" i="1"/>
  <c r="AV1222" i="1" s="1"/>
  <c r="AI1222" i="1"/>
  <c r="AU1222" i="1" s="1"/>
  <c r="AG1222" i="1"/>
  <c r="AT1222" i="1" s="1"/>
  <c r="AE1222" i="1"/>
  <c r="AS1222" i="1" s="1"/>
  <c r="AC1222" i="1"/>
  <c r="AA1222" i="1"/>
  <c r="BE1221" i="1"/>
  <c r="BD1221" i="1"/>
  <c r="AZ1221" i="1"/>
  <c r="BB1221" i="1" s="1"/>
  <c r="BC1221" i="1" s="1"/>
  <c r="AY1221" i="1"/>
  <c r="AX1221" i="1"/>
  <c r="AR1221" i="1"/>
  <c r="AQ1221" i="1"/>
  <c r="AP1221" i="1"/>
  <c r="AO1221" i="1"/>
  <c r="AN1221" i="1"/>
  <c r="AK1221" i="1"/>
  <c r="AV1221" i="1" s="1"/>
  <c r="AI1221" i="1"/>
  <c r="AU1221" i="1" s="1"/>
  <c r="AG1221" i="1"/>
  <c r="AT1221" i="1" s="1"/>
  <c r="AE1221" i="1"/>
  <c r="AS1221" i="1" s="1"/>
  <c r="AC1221" i="1"/>
  <c r="AA1221" i="1"/>
  <c r="BE1220" i="1"/>
  <c r="BD1220" i="1"/>
  <c r="AZ1220" i="1"/>
  <c r="BB1220" i="1" s="1"/>
  <c r="BC1220" i="1" s="1"/>
  <c r="AY1220" i="1"/>
  <c r="AX1220" i="1"/>
  <c r="AR1220" i="1"/>
  <c r="AQ1220" i="1"/>
  <c r="AP1220" i="1"/>
  <c r="AO1220" i="1"/>
  <c r="AN1220" i="1"/>
  <c r="AK1220" i="1"/>
  <c r="AV1220" i="1" s="1"/>
  <c r="AI1220" i="1"/>
  <c r="AU1220" i="1" s="1"/>
  <c r="AG1220" i="1"/>
  <c r="AT1220" i="1" s="1"/>
  <c r="AE1220" i="1"/>
  <c r="AS1220" i="1" s="1"/>
  <c r="AC1220" i="1"/>
  <c r="AA1220" i="1"/>
  <c r="BE1219" i="1"/>
  <c r="BD1219" i="1"/>
  <c r="AZ1219" i="1"/>
  <c r="BB1219" i="1" s="1"/>
  <c r="BC1219" i="1" s="1"/>
  <c r="AY1219" i="1"/>
  <c r="AX1219" i="1"/>
  <c r="AR1219" i="1"/>
  <c r="AQ1219" i="1"/>
  <c r="AP1219" i="1"/>
  <c r="AO1219" i="1"/>
  <c r="AN1219" i="1"/>
  <c r="AK1219" i="1"/>
  <c r="AV1219" i="1" s="1"/>
  <c r="AI1219" i="1"/>
  <c r="AU1219" i="1" s="1"/>
  <c r="AG1219" i="1"/>
  <c r="AT1219" i="1" s="1"/>
  <c r="AE1219" i="1"/>
  <c r="AS1219" i="1" s="1"/>
  <c r="AC1219" i="1"/>
  <c r="AA1219" i="1"/>
  <c r="BE1218" i="1"/>
  <c r="BD1218" i="1"/>
  <c r="AZ1218" i="1"/>
  <c r="BB1218" i="1" s="1"/>
  <c r="BC1218" i="1" s="1"/>
  <c r="AY1218" i="1"/>
  <c r="AX1218" i="1"/>
  <c r="AR1218" i="1"/>
  <c r="AQ1218" i="1"/>
  <c r="AP1218" i="1"/>
  <c r="AO1218" i="1"/>
  <c r="AN1218" i="1"/>
  <c r="AK1218" i="1"/>
  <c r="AV1218" i="1" s="1"/>
  <c r="AI1218" i="1"/>
  <c r="AU1218" i="1" s="1"/>
  <c r="AG1218" i="1"/>
  <c r="AT1218" i="1" s="1"/>
  <c r="AE1218" i="1"/>
  <c r="AS1218" i="1" s="1"/>
  <c r="AC1218" i="1"/>
  <c r="AA1218" i="1"/>
  <c r="BE1217" i="1"/>
  <c r="BD1217" i="1"/>
  <c r="AZ1217" i="1"/>
  <c r="BB1217" i="1" s="1"/>
  <c r="BC1217" i="1" s="1"/>
  <c r="AY1217" i="1"/>
  <c r="AX1217" i="1"/>
  <c r="AR1217" i="1"/>
  <c r="AQ1217" i="1"/>
  <c r="AP1217" i="1"/>
  <c r="AO1217" i="1"/>
  <c r="AN1217" i="1"/>
  <c r="AK1217" i="1"/>
  <c r="AV1217" i="1" s="1"/>
  <c r="AI1217" i="1"/>
  <c r="AU1217" i="1" s="1"/>
  <c r="AG1217" i="1"/>
  <c r="AT1217" i="1" s="1"/>
  <c r="AE1217" i="1"/>
  <c r="AS1217" i="1" s="1"/>
  <c r="AC1217" i="1"/>
  <c r="AA1217" i="1"/>
  <c r="BE1216" i="1"/>
  <c r="BD1216" i="1"/>
  <c r="AZ1216" i="1"/>
  <c r="BB1216" i="1" s="1"/>
  <c r="BC1216" i="1" s="1"/>
  <c r="AY1216" i="1"/>
  <c r="AX1216" i="1"/>
  <c r="AR1216" i="1"/>
  <c r="AQ1216" i="1"/>
  <c r="AP1216" i="1"/>
  <c r="AO1216" i="1"/>
  <c r="AN1216" i="1"/>
  <c r="AK1216" i="1"/>
  <c r="AV1216" i="1" s="1"/>
  <c r="AI1216" i="1"/>
  <c r="AU1216" i="1" s="1"/>
  <c r="AG1216" i="1"/>
  <c r="AT1216" i="1" s="1"/>
  <c r="AE1216" i="1"/>
  <c r="AS1216" i="1" s="1"/>
  <c r="AC1216" i="1"/>
  <c r="AA1216" i="1"/>
  <c r="BE1215" i="1"/>
  <c r="BD1215" i="1"/>
  <c r="AZ1215" i="1"/>
  <c r="BB1215" i="1" s="1"/>
  <c r="BC1215" i="1" s="1"/>
  <c r="AY1215" i="1"/>
  <c r="AX1215" i="1"/>
  <c r="AR1215" i="1"/>
  <c r="AQ1215" i="1"/>
  <c r="AP1215" i="1"/>
  <c r="AO1215" i="1"/>
  <c r="AN1215" i="1"/>
  <c r="AK1215" i="1"/>
  <c r="AV1215" i="1" s="1"/>
  <c r="AI1215" i="1"/>
  <c r="AU1215" i="1" s="1"/>
  <c r="AG1215" i="1"/>
  <c r="AT1215" i="1" s="1"/>
  <c r="AE1215" i="1"/>
  <c r="AS1215" i="1" s="1"/>
  <c r="AC1215" i="1"/>
  <c r="AA1215" i="1"/>
  <c r="BE1214" i="1"/>
  <c r="BD1214" i="1"/>
  <c r="AZ1214" i="1"/>
  <c r="BB1214" i="1" s="1"/>
  <c r="BC1214" i="1" s="1"/>
  <c r="AY1214" i="1"/>
  <c r="AX1214" i="1"/>
  <c r="AR1214" i="1"/>
  <c r="AQ1214" i="1"/>
  <c r="AP1214" i="1"/>
  <c r="AO1214" i="1"/>
  <c r="AN1214" i="1"/>
  <c r="AK1214" i="1"/>
  <c r="AV1214" i="1" s="1"/>
  <c r="AI1214" i="1"/>
  <c r="AU1214" i="1" s="1"/>
  <c r="AG1214" i="1"/>
  <c r="AT1214" i="1" s="1"/>
  <c r="AE1214" i="1"/>
  <c r="AS1214" i="1" s="1"/>
  <c r="AC1214" i="1"/>
  <c r="AA1214" i="1"/>
  <c r="BE1213" i="1"/>
  <c r="BD1213" i="1"/>
  <c r="AZ1213" i="1"/>
  <c r="BB1213" i="1" s="1"/>
  <c r="BC1213" i="1" s="1"/>
  <c r="AY1213" i="1"/>
  <c r="AX1213" i="1"/>
  <c r="AR1213" i="1"/>
  <c r="AQ1213" i="1"/>
  <c r="AP1213" i="1"/>
  <c r="AO1213" i="1"/>
  <c r="AN1213" i="1"/>
  <c r="AK1213" i="1"/>
  <c r="AV1213" i="1" s="1"/>
  <c r="AI1213" i="1"/>
  <c r="AU1213" i="1" s="1"/>
  <c r="AG1213" i="1"/>
  <c r="AT1213" i="1" s="1"/>
  <c r="AE1213" i="1"/>
  <c r="AS1213" i="1" s="1"/>
  <c r="AC1213" i="1"/>
  <c r="AA1213" i="1"/>
  <c r="BE1212" i="1"/>
  <c r="BD1212" i="1"/>
  <c r="AZ1212" i="1"/>
  <c r="BB1212" i="1" s="1"/>
  <c r="BC1212" i="1" s="1"/>
  <c r="AY1212" i="1"/>
  <c r="AX1212" i="1"/>
  <c r="AR1212" i="1"/>
  <c r="AQ1212" i="1"/>
  <c r="AP1212" i="1"/>
  <c r="AO1212" i="1"/>
  <c r="AN1212" i="1"/>
  <c r="AK1212" i="1"/>
  <c r="AV1212" i="1" s="1"/>
  <c r="AI1212" i="1"/>
  <c r="AU1212" i="1" s="1"/>
  <c r="AG1212" i="1"/>
  <c r="AT1212" i="1" s="1"/>
  <c r="AE1212" i="1"/>
  <c r="AS1212" i="1" s="1"/>
  <c r="AC1212" i="1"/>
  <c r="AA1212" i="1"/>
  <c r="BE1211" i="1"/>
  <c r="BD1211" i="1"/>
  <c r="AZ1211" i="1"/>
  <c r="BB1211" i="1" s="1"/>
  <c r="BC1211" i="1" s="1"/>
  <c r="AY1211" i="1"/>
  <c r="AX1211" i="1"/>
  <c r="AR1211" i="1"/>
  <c r="AQ1211" i="1"/>
  <c r="AP1211" i="1"/>
  <c r="AO1211" i="1"/>
  <c r="AN1211" i="1"/>
  <c r="AK1211" i="1"/>
  <c r="AV1211" i="1" s="1"/>
  <c r="AI1211" i="1"/>
  <c r="AU1211" i="1" s="1"/>
  <c r="AG1211" i="1"/>
  <c r="AT1211" i="1" s="1"/>
  <c r="AE1211" i="1"/>
  <c r="AS1211" i="1" s="1"/>
  <c r="AC1211" i="1"/>
  <c r="AA1211" i="1"/>
  <c r="BE1210" i="1"/>
  <c r="BD1210" i="1"/>
  <c r="AZ1210" i="1"/>
  <c r="BB1210" i="1" s="1"/>
  <c r="BC1210" i="1" s="1"/>
  <c r="AY1210" i="1"/>
  <c r="AX1210" i="1"/>
  <c r="AR1210" i="1"/>
  <c r="AQ1210" i="1"/>
  <c r="AP1210" i="1"/>
  <c r="AO1210" i="1"/>
  <c r="AN1210" i="1"/>
  <c r="AK1210" i="1"/>
  <c r="AV1210" i="1" s="1"/>
  <c r="AI1210" i="1"/>
  <c r="AU1210" i="1" s="1"/>
  <c r="AG1210" i="1"/>
  <c r="AT1210" i="1" s="1"/>
  <c r="AE1210" i="1"/>
  <c r="AS1210" i="1" s="1"/>
  <c r="AC1210" i="1"/>
  <c r="AA1210" i="1"/>
  <c r="BE1209" i="1"/>
  <c r="BD1209" i="1"/>
  <c r="AZ1209" i="1"/>
  <c r="BB1209" i="1" s="1"/>
  <c r="BC1209" i="1" s="1"/>
  <c r="AY1209" i="1"/>
  <c r="AX1209" i="1"/>
  <c r="AR1209" i="1"/>
  <c r="AQ1209" i="1"/>
  <c r="AP1209" i="1"/>
  <c r="AO1209" i="1"/>
  <c r="AN1209" i="1"/>
  <c r="AK1209" i="1"/>
  <c r="AV1209" i="1" s="1"/>
  <c r="AI1209" i="1"/>
  <c r="AU1209" i="1" s="1"/>
  <c r="AG1209" i="1"/>
  <c r="AT1209" i="1" s="1"/>
  <c r="AE1209" i="1"/>
  <c r="AS1209" i="1" s="1"/>
  <c r="AC1209" i="1"/>
  <c r="AA1209" i="1"/>
  <c r="BE1208" i="1"/>
  <c r="BD1208" i="1"/>
  <c r="AZ1208" i="1"/>
  <c r="BB1208" i="1" s="1"/>
  <c r="BC1208" i="1" s="1"/>
  <c r="AY1208" i="1"/>
  <c r="AX1208" i="1"/>
  <c r="AR1208" i="1"/>
  <c r="AQ1208" i="1"/>
  <c r="AP1208" i="1"/>
  <c r="AO1208" i="1"/>
  <c r="AN1208" i="1"/>
  <c r="AK1208" i="1"/>
  <c r="AV1208" i="1" s="1"/>
  <c r="AI1208" i="1"/>
  <c r="AU1208" i="1" s="1"/>
  <c r="AG1208" i="1"/>
  <c r="AT1208" i="1" s="1"/>
  <c r="AE1208" i="1"/>
  <c r="AS1208" i="1" s="1"/>
  <c r="AC1208" i="1"/>
  <c r="AA1208" i="1"/>
  <c r="BE1207" i="1"/>
  <c r="BD1207" i="1"/>
  <c r="AZ1207" i="1"/>
  <c r="BB1207" i="1" s="1"/>
  <c r="BC1207" i="1" s="1"/>
  <c r="AY1207" i="1"/>
  <c r="AX1207" i="1"/>
  <c r="AR1207" i="1"/>
  <c r="AQ1207" i="1"/>
  <c r="AP1207" i="1"/>
  <c r="AO1207" i="1"/>
  <c r="AN1207" i="1"/>
  <c r="AK1207" i="1"/>
  <c r="AV1207" i="1" s="1"/>
  <c r="AI1207" i="1"/>
  <c r="AU1207" i="1" s="1"/>
  <c r="AG1207" i="1"/>
  <c r="AT1207" i="1" s="1"/>
  <c r="AE1207" i="1"/>
  <c r="AS1207" i="1" s="1"/>
  <c r="AC1207" i="1"/>
  <c r="AA1207" i="1"/>
  <c r="BE1206" i="1"/>
  <c r="BD1206" i="1"/>
  <c r="AZ1206" i="1"/>
  <c r="BB1206" i="1" s="1"/>
  <c r="BC1206" i="1" s="1"/>
  <c r="AY1206" i="1"/>
  <c r="AX1206" i="1"/>
  <c r="AR1206" i="1"/>
  <c r="AQ1206" i="1"/>
  <c r="AP1206" i="1"/>
  <c r="AO1206" i="1"/>
  <c r="AN1206" i="1"/>
  <c r="AK1206" i="1"/>
  <c r="AV1206" i="1" s="1"/>
  <c r="AI1206" i="1"/>
  <c r="AU1206" i="1" s="1"/>
  <c r="AG1206" i="1"/>
  <c r="AT1206" i="1" s="1"/>
  <c r="AE1206" i="1"/>
  <c r="AS1206" i="1" s="1"/>
  <c r="AC1206" i="1"/>
  <c r="AA1206" i="1"/>
  <c r="BE1205" i="1"/>
  <c r="BD1205" i="1"/>
  <c r="AZ1205" i="1"/>
  <c r="BB1205" i="1" s="1"/>
  <c r="BC1205" i="1" s="1"/>
  <c r="AY1205" i="1"/>
  <c r="AX1205" i="1"/>
  <c r="AR1205" i="1"/>
  <c r="AQ1205" i="1"/>
  <c r="AP1205" i="1"/>
  <c r="AO1205" i="1"/>
  <c r="AN1205" i="1"/>
  <c r="AK1205" i="1"/>
  <c r="AV1205" i="1" s="1"/>
  <c r="AI1205" i="1"/>
  <c r="AU1205" i="1" s="1"/>
  <c r="AG1205" i="1"/>
  <c r="AT1205" i="1" s="1"/>
  <c r="AE1205" i="1"/>
  <c r="AS1205" i="1" s="1"/>
  <c r="AC1205" i="1"/>
  <c r="AA1205" i="1"/>
  <c r="BE1204" i="1"/>
  <c r="BD1204" i="1"/>
  <c r="AZ1204" i="1"/>
  <c r="BB1204" i="1" s="1"/>
  <c r="BC1204" i="1" s="1"/>
  <c r="AY1204" i="1"/>
  <c r="AX1204" i="1"/>
  <c r="AR1204" i="1"/>
  <c r="AQ1204" i="1"/>
  <c r="AP1204" i="1"/>
  <c r="AO1204" i="1"/>
  <c r="AN1204" i="1"/>
  <c r="AK1204" i="1"/>
  <c r="AV1204" i="1" s="1"/>
  <c r="AI1204" i="1"/>
  <c r="AU1204" i="1" s="1"/>
  <c r="AG1204" i="1"/>
  <c r="AT1204" i="1" s="1"/>
  <c r="AE1204" i="1"/>
  <c r="AS1204" i="1" s="1"/>
  <c r="AC1204" i="1"/>
  <c r="AA1204" i="1"/>
  <c r="BE1203" i="1"/>
  <c r="BD1203" i="1"/>
  <c r="AZ1203" i="1"/>
  <c r="BB1203" i="1" s="1"/>
  <c r="BC1203" i="1" s="1"/>
  <c r="AY1203" i="1"/>
  <c r="AX1203" i="1"/>
  <c r="AR1203" i="1"/>
  <c r="AQ1203" i="1"/>
  <c r="AP1203" i="1"/>
  <c r="AO1203" i="1"/>
  <c r="AN1203" i="1"/>
  <c r="AK1203" i="1"/>
  <c r="AV1203" i="1" s="1"/>
  <c r="AI1203" i="1"/>
  <c r="AU1203" i="1" s="1"/>
  <c r="AG1203" i="1"/>
  <c r="AT1203" i="1" s="1"/>
  <c r="AE1203" i="1"/>
  <c r="AS1203" i="1" s="1"/>
  <c r="AC1203" i="1"/>
  <c r="AA1203" i="1"/>
  <c r="BE1202" i="1"/>
  <c r="BD1202" i="1"/>
  <c r="AZ1202" i="1"/>
  <c r="BB1202" i="1" s="1"/>
  <c r="BC1202" i="1" s="1"/>
  <c r="AY1202" i="1"/>
  <c r="AX1202" i="1"/>
  <c r="AR1202" i="1"/>
  <c r="AQ1202" i="1"/>
  <c r="AP1202" i="1"/>
  <c r="AO1202" i="1"/>
  <c r="AN1202" i="1"/>
  <c r="AK1202" i="1"/>
  <c r="AV1202" i="1" s="1"/>
  <c r="AI1202" i="1"/>
  <c r="AU1202" i="1" s="1"/>
  <c r="AG1202" i="1"/>
  <c r="AT1202" i="1" s="1"/>
  <c r="AE1202" i="1"/>
  <c r="AS1202" i="1" s="1"/>
  <c r="AC1202" i="1"/>
  <c r="AA1202" i="1"/>
  <c r="BE1201" i="1"/>
  <c r="BD1201" i="1"/>
  <c r="AZ1201" i="1"/>
  <c r="BB1201" i="1" s="1"/>
  <c r="BC1201" i="1" s="1"/>
  <c r="AY1201" i="1"/>
  <c r="AX1201" i="1"/>
  <c r="AR1201" i="1"/>
  <c r="AQ1201" i="1"/>
  <c r="AP1201" i="1"/>
  <c r="AO1201" i="1"/>
  <c r="AN1201" i="1"/>
  <c r="AK1201" i="1"/>
  <c r="AV1201" i="1" s="1"/>
  <c r="AI1201" i="1"/>
  <c r="AU1201" i="1" s="1"/>
  <c r="AG1201" i="1"/>
  <c r="AT1201" i="1" s="1"/>
  <c r="AE1201" i="1"/>
  <c r="AS1201" i="1" s="1"/>
  <c r="AC1201" i="1"/>
  <c r="AA1201" i="1"/>
  <c r="BE1200" i="1"/>
  <c r="BD1200" i="1"/>
  <c r="AZ1200" i="1"/>
  <c r="BB1200" i="1" s="1"/>
  <c r="BC1200" i="1" s="1"/>
  <c r="AY1200" i="1"/>
  <c r="AX1200" i="1"/>
  <c r="AR1200" i="1"/>
  <c r="AQ1200" i="1"/>
  <c r="AP1200" i="1"/>
  <c r="AO1200" i="1"/>
  <c r="AN1200" i="1"/>
  <c r="AK1200" i="1"/>
  <c r="AV1200" i="1" s="1"/>
  <c r="AI1200" i="1"/>
  <c r="AU1200" i="1" s="1"/>
  <c r="AG1200" i="1"/>
  <c r="AT1200" i="1" s="1"/>
  <c r="AE1200" i="1"/>
  <c r="AS1200" i="1" s="1"/>
  <c r="AC1200" i="1"/>
  <c r="AA1200" i="1"/>
  <c r="BE1199" i="1"/>
  <c r="BD1199" i="1"/>
  <c r="AZ1199" i="1"/>
  <c r="BB1199" i="1" s="1"/>
  <c r="BC1199" i="1" s="1"/>
  <c r="AY1199" i="1"/>
  <c r="AX1199" i="1"/>
  <c r="AR1199" i="1"/>
  <c r="AQ1199" i="1"/>
  <c r="AP1199" i="1"/>
  <c r="AO1199" i="1"/>
  <c r="AN1199" i="1"/>
  <c r="AK1199" i="1"/>
  <c r="AV1199" i="1" s="1"/>
  <c r="AI1199" i="1"/>
  <c r="AU1199" i="1" s="1"/>
  <c r="AG1199" i="1"/>
  <c r="AT1199" i="1" s="1"/>
  <c r="AE1199" i="1"/>
  <c r="AS1199" i="1" s="1"/>
  <c r="AC1199" i="1"/>
  <c r="AA1199" i="1"/>
  <c r="BE1198" i="1"/>
  <c r="BD1198" i="1"/>
  <c r="AZ1198" i="1"/>
  <c r="BB1198" i="1" s="1"/>
  <c r="BC1198" i="1" s="1"/>
  <c r="AY1198" i="1"/>
  <c r="AX1198" i="1"/>
  <c r="AR1198" i="1"/>
  <c r="AQ1198" i="1"/>
  <c r="AP1198" i="1"/>
  <c r="AO1198" i="1"/>
  <c r="AN1198" i="1"/>
  <c r="AK1198" i="1"/>
  <c r="AV1198" i="1" s="1"/>
  <c r="AI1198" i="1"/>
  <c r="AU1198" i="1" s="1"/>
  <c r="AG1198" i="1"/>
  <c r="AT1198" i="1" s="1"/>
  <c r="AE1198" i="1"/>
  <c r="AS1198" i="1" s="1"/>
  <c r="AC1198" i="1"/>
  <c r="AA1198" i="1"/>
  <c r="BE1197" i="1"/>
  <c r="BD1197" i="1"/>
  <c r="AZ1197" i="1"/>
  <c r="BB1197" i="1" s="1"/>
  <c r="BC1197" i="1" s="1"/>
  <c r="AY1197" i="1"/>
  <c r="AX1197" i="1"/>
  <c r="AR1197" i="1"/>
  <c r="AQ1197" i="1"/>
  <c r="AP1197" i="1"/>
  <c r="AO1197" i="1"/>
  <c r="AN1197" i="1"/>
  <c r="AK1197" i="1"/>
  <c r="AV1197" i="1" s="1"/>
  <c r="AI1197" i="1"/>
  <c r="AU1197" i="1" s="1"/>
  <c r="AG1197" i="1"/>
  <c r="AT1197" i="1" s="1"/>
  <c r="AE1197" i="1"/>
  <c r="AS1197" i="1" s="1"/>
  <c r="AC1197" i="1"/>
  <c r="AA1197" i="1"/>
  <c r="BE1196" i="1"/>
  <c r="BD1196" i="1"/>
  <c r="AZ1196" i="1"/>
  <c r="BB1196" i="1" s="1"/>
  <c r="BC1196" i="1" s="1"/>
  <c r="AY1196" i="1"/>
  <c r="AX1196" i="1"/>
  <c r="AR1196" i="1"/>
  <c r="AQ1196" i="1"/>
  <c r="AP1196" i="1"/>
  <c r="AO1196" i="1"/>
  <c r="AN1196" i="1"/>
  <c r="AK1196" i="1"/>
  <c r="AV1196" i="1" s="1"/>
  <c r="AI1196" i="1"/>
  <c r="AU1196" i="1" s="1"/>
  <c r="AG1196" i="1"/>
  <c r="AT1196" i="1" s="1"/>
  <c r="AE1196" i="1"/>
  <c r="AS1196" i="1" s="1"/>
  <c r="AC1196" i="1"/>
  <c r="AA1196" i="1"/>
  <c r="BE1195" i="1"/>
  <c r="BD1195" i="1"/>
  <c r="AZ1195" i="1"/>
  <c r="BB1195" i="1" s="1"/>
  <c r="BC1195" i="1" s="1"/>
  <c r="AY1195" i="1"/>
  <c r="AX1195" i="1"/>
  <c r="AR1195" i="1"/>
  <c r="AQ1195" i="1"/>
  <c r="AP1195" i="1"/>
  <c r="AO1195" i="1"/>
  <c r="AN1195" i="1"/>
  <c r="AK1195" i="1"/>
  <c r="AV1195" i="1" s="1"/>
  <c r="AI1195" i="1"/>
  <c r="AU1195" i="1" s="1"/>
  <c r="AG1195" i="1"/>
  <c r="AT1195" i="1" s="1"/>
  <c r="AE1195" i="1"/>
  <c r="AS1195" i="1" s="1"/>
  <c r="AC1195" i="1"/>
  <c r="AA1195" i="1"/>
  <c r="BE1194" i="1"/>
  <c r="BD1194" i="1"/>
  <c r="AZ1194" i="1"/>
  <c r="BB1194" i="1" s="1"/>
  <c r="BC1194" i="1" s="1"/>
  <c r="AY1194" i="1"/>
  <c r="AX1194" i="1"/>
  <c r="AR1194" i="1"/>
  <c r="AQ1194" i="1"/>
  <c r="AP1194" i="1"/>
  <c r="AO1194" i="1"/>
  <c r="AN1194" i="1"/>
  <c r="AK1194" i="1"/>
  <c r="AV1194" i="1" s="1"/>
  <c r="AI1194" i="1"/>
  <c r="AU1194" i="1" s="1"/>
  <c r="AG1194" i="1"/>
  <c r="AT1194" i="1" s="1"/>
  <c r="AE1194" i="1"/>
  <c r="AS1194" i="1" s="1"/>
  <c r="AC1194" i="1"/>
  <c r="AA1194" i="1"/>
  <c r="BE1193" i="1"/>
  <c r="BD1193" i="1"/>
  <c r="AZ1193" i="1"/>
  <c r="BB1193" i="1" s="1"/>
  <c r="BC1193" i="1" s="1"/>
  <c r="AY1193" i="1"/>
  <c r="AX1193" i="1"/>
  <c r="AR1193" i="1"/>
  <c r="AQ1193" i="1"/>
  <c r="AP1193" i="1"/>
  <c r="AO1193" i="1"/>
  <c r="AN1193" i="1"/>
  <c r="AK1193" i="1"/>
  <c r="AV1193" i="1" s="1"/>
  <c r="AI1193" i="1"/>
  <c r="AU1193" i="1" s="1"/>
  <c r="AG1193" i="1"/>
  <c r="AT1193" i="1" s="1"/>
  <c r="AE1193" i="1"/>
  <c r="AS1193" i="1" s="1"/>
  <c r="AC1193" i="1"/>
  <c r="AA1193" i="1"/>
  <c r="BE1192" i="1"/>
  <c r="BD1192" i="1"/>
  <c r="AZ1192" i="1"/>
  <c r="BB1192" i="1" s="1"/>
  <c r="BC1192" i="1" s="1"/>
  <c r="AY1192" i="1"/>
  <c r="AX1192" i="1"/>
  <c r="AR1192" i="1"/>
  <c r="AQ1192" i="1"/>
  <c r="AP1192" i="1"/>
  <c r="AO1192" i="1"/>
  <c r="AN1192" i="1"/>
  <c r="AK1192" i="1"/>
  <c r="AV1192" i="1" s="1"/>
  <c r="AI1192" i="1"/>
  <c r="AU1192" i="1" s="1"/>
  <c r="AG1192" i="1"/>
  <c r="AT1192" i="1" s="1"/>
  <c r="AE1192" i="1"/>
  <c r="AS1192" i="1" s="1"/>
  <c r="AC1192" i="1"/>
  <c r="AA1192" i="1"/>
  <c r="BE1191" i="1"/>
  <c r="BD1191" i="1"/>
  <c r="AZ1191" i="1"/>
  <c r="BB1191" i="1" s="1"/>
  <c r="BC1191" i="1" s="1"/>
  <c r="AY1191" i="1"/>
  <c r="AX1191" i="1"/>
  <c r="AR1191" i="1"/>
  <c r="AQ1191" i="1"/>
  <c r="AP1191" i="1"/>
  <c r="AO1191" i="1"/>
  <c r="AN1191" i="1"/>
  <c r="AK1191" i="1"/>
  <c r="AV1191" i="1" s="1"/>
  <c r="AI1191" i="1"/>
  <c r="AU1191" i="1" s="1"/>
  <c r="AG1191" i="1"/>
  <c r="AT1191" i="1" s="1"/>
  <c r="AE1191" i="1"/>
  <c r="AS1191" i="1" s="1"/>
  <c r="AC1191" i="1"/>
  <c r="AA1191" i="1"/>
  <c r="BE1190" i="1"/>
  <c r="BD1190" i="1"/>
  <c r="AZ1190" i="1"/>
  <c r="BB1190" i="1" s="1"/>
  <c r="BC1190" i="1" s="1"/>
  <c r="AY1190" i="1"/>
  <c r="AX1190" i="1"/>
  <c r="AR1190" i="1"/>
  <c r="AQ1190" i="1"/>
  <c r="AP1190" i="1"/>
  <c r="AO1190" i="1"/>
  <c r="AN1190" i="1"/>
  <c r="AK1190" i="1"/>
  <c r="AV1190" i="1" s="1"/>
  <c r="AI1190" i="1"/>
  <c r="AU1190" i="1" s="1"/>
  <c r="AG1190" i="1"/>
  <c r="AT1190" i="1" s="1"/>
  <c r="AE1190" i="1"/>
  <c r="AS1190" i="1" s="1"/>
  <c r="AC1190" i="1"/>
  <c r="AA1190" i="1"/>
  <c r="BE1189" i="1"/>
  <c r="BD1189" i="1"/>
  <c r="AZ1189" i="1"/>
  <c r="BB1189" i="1" s="1"/>
  <c r="BC1189" i="1" s="1"/>
  <c r="AY1189" i="1"/>
  <c r="AX1189" i="1"/>
  <c r="AR1189" i="1"/>
  <c r="AQ1189" i="1"/>
  <c r="AP1189" i="1"/>
  <c r="AO1189" i="1"/>
  <c r="AN1189" i="1"/>
  <c r="AK1189" i="1"/>
  <c r="AV1189" i="1" s="1"/>
  <c r="AI1189" i="1"/>
  <c r="AU1189" i="1" s="1"/>
  <c r="AG1189" i="1"/>
  <c r="AT1189" i="1" s="1"/>
  <c r="AE1189" i="1"/>
  <c r="AS1189" i="1" s="1"/>
  <c r="AC1189" i="1"/>
  <c r="AA1189" i="1"/>
  <c r="BE1188" i="1"/>
  <c r="BD1188" i="1"/>
  <c r="AZ1188" i="1"/>
  <c r="BB1188" i="1" s="1"/>
  <c r="BC1188" i="1" s="1"/>
  <c r="AY1188" i="1"/>
  <c r="AX1188" i="1"/>
  <c r="AR1188" i="1"/>
  <c r="AQ1188" i="1"/>
  <c r="AP1188" i="1"/>
  <c r="AO1188" i="1"/>
  <c r="AN1188" i="1"/>
  <c r="AK1188" i="1"/>
  <c r="AV1188" i="1" s="1"/>
  <c r="AI1188" i="1"/>
  <c r="AU1188" i="1" s="1"/>
  <c r="AG1188" i="1"/>
  <c r="AT1188" i="1" s="1"/>
  <c r="AE1188" i="1"/>
  <c r="AS1188" i="1" s="1"/>
  <c r="AC1188" i="1"/>
  <c r="AA1188" i="1"/>
  <c r="BE1187" i="1"/>
  <c r="BD1187" i="1"/>
  <c r="AZ1187" i="1"/>
  <c r="BB1187" i="1" s="1"/>
  <c r="BC1187" i="1" s="1"/>
  <c r="AY1187" i="1"/>
  <c r="AX1187" i="1"/>
  <c r="AR1187" i="1"/>
  <c r="AQ1187" i="1"/>
  <c r="AP1187" i="1"/>
  <c r="AO1187" i="1"/>
  <c r="AN1187" i="1"/>
  <c r="AK1187" i="1"/>
  <c r="AV1187" i="1" s="1"/>
  <c r="AI1187" i="1"/>
  <c r="AU1187" i="1" s="1"/>
  <c r="AG1187" i="1"/>
  <c r="AT1187" i="1" s="1"/>
  <c r="AE1187" i="1"/>
  <c r="AS1187" i="1" s="1"/>
  <c r="AC1187" i="1"/>
  <c r="AA1187" i="1"/>
  <c r="BE1186" i="1"/>
  <c r="BD1186" i="1"/>
  <c r="AZ1186" i="1"/>
  <c r="BB1186" i="1" s="1"/>
  <c r="BC1186" i="1" s="1"/>
  <c r="AY1186" i="1"/>
  <c r="AX1186" i="1"/>
  <c r="AR1186" i="1"/>
  <c r="AQ1186" i="1"/>
  <c r="AP1186" i="1"/>
  <c r="AO1186" i="1"/>
  <c r="AN1186" i="1"/>
  <c r="AK1186" i="1"/>
  <c r="AV1186" i="1" s="1"/>
  <c r="AI1186" i="1"/>
  <c r="AU1186" i="1" s="1"/>
  <c r="AG1186" i="1"/>
  <c r="AT1186" i="1" s="1"/>
  <c r="AE1186" i="1"/>
  <c r="AS1186" i="1" s="1"/>
  <c r="AC1186" i="1"/>
  <c r="AA1186" i="1"/>
  <c r="BE1185" i="1"/>
  <c r="BD1185" i="1"/>
  <c r="AZ1185" i="1"/>
  <c r="BB1185" i="1" s="1"/>
  <c r="BC1185" i="1" s="1"/>
  <c r="AY1185" i="1"/>
  <c r="AX1185" i="1"/>
  <c r="AR1185" i="1"/>
  <c r="AQ1185" i="1"/>
  <c r="AP1185" i="1"/>
  <c r="AO1185" i="1"/>
  <c r="AN1185" i="1"/>
  <c r="AK1185" i="1"/>
  <c r="AV1185" i="1" s="1"/>
  <c r="AI1185" i="1"/>
  <c r="AU1185" i="1" s="1"/>
  <c r="AG1185" i="1"/>
  <c r="AT1185" i="1" s="1"/>
  <c r="AE1185" i="1"/>
  <c r="AS1185" i="1" s="1"/>
  <c r="AC1185" i="1"/>
  <c r="AA1185" i="1"/>
  <c r="BE1184" i="1"/>
  <c r="BD1184" i="1"/>
  <c r="AZ1184" i="1"/>
  <c r="BB1184" i="1" s="1"/>
  <c r="BC1184" i="1" s="1"/>
  <c r="AY1184" i="1"/>
  <c r="AX1184" i="1"/>
  <c r="AR1184" i="1"/>
  <c r="AQ1184" i="1"/>
  <c r="AP1184" i="1"/>
  <c r="AO1184" i="1"/>
  <c r="AN1184" i="1"/>
  <c r="AK1184" i="1"/>
  <c r="AV1184" i="1" s="1"/>
  <c r="AI1184" i="1"/>
  <c r="AU1184" i="1" s="1"/>
  <c r="AG1184" i="1"/>
  <c r="AT1184" i="1" s="1"/>
  <c r="AE1184" i="1"/>
  <c r="AS1184" i="1" s="1"/>
  <c r="AC1184" i="1"/>
  <c r="AA1184" i="1"/>
  <c r="BE1183" i="1"/>
  <c r="BD1183" i="1"/>
  <c r="AZ1183" i="1"/>
  <c r="BB1183" i="1" s="1"/>
  <c r="BC1183" i="1" s="1"/>
  <c r="AY1183" i="1"/>
  <c r="AX1183" i="1"/>
  <c r="AR1183" i="1"/>
  <c r="AQ1183" i="1"/>
  <c r="AP1183" i="1"/>
  <c r="AO1183" i="1"/>
  <c r="AN1183" i="1"/>
  <c r="AK1183" i="1"/>
  <c r="AV1183" i="1" s="1"/>
  <c r="AI1183" i="1"/>
  <c r="AU1183" i="1" s="1"/>
  <c r="AG1183" i="1"/>
  <c r="AT1183" i="1" s="1"/>
  <c r="AE1183" i="1"/>
  <c r="AS1183" i="1" s="1"/>
  <c r="AC1183" i="1"/>
  <c r="AA1183" i="1"/>
  <c r="BE1182" i="1"/>
  <c r="BD1182" i="1"/>
  <c r="AZ1182" i="1"/>
  <c r="BB1182" i="1" s="1"/>
  <c r="BC1182" i="1" s="1"/>
  <c r="AY1182" i="1"/>
  <c r="AX1182" i="1"/>
  <c r="AR1182" i="1"/>
  <c r="AQ1182" i="1"/>
  <c r="AP1182" i="1"/>
  <c r="AO1182" i="1"/>
  <c r="AN1182" i="1"/>
  <c r="AK1182" i="1"/>
  <c r="AV1182" i="1" s="1"/>
  <c r="AI1182" i="1"/>
  <c r="AU1182" i="1" s="1"/>
  <c r="AG1182" i="1"/>
  <c r="AT1182" i="1" s="1"/>
  <c r="AE1182" i="1"/>
  <c r="AS1182" i="1" s="1"/>
  <c r="AC1182" i="1"/>
  <c r="AA1182" i="1"/>
  <c r="BE1181" i="1"/>
  <c r="BD1181" i="1"/>
  <c r="AZ1181" i="1"/>
  <c r="BB1181" i="1" s="1"/>
  <c r="BC1181" i="1" s="1"/>
  <c r="AY1181" i="1"/>
  <c r="AX1181" i="1"/>
  <c r="AR1181" i="1"/>
  <c r="AQ1181" i="1"/>
  <c r="AP1181" i="1"/>
  <c r="AO1181" i="1"/>
  <c r="AN1181" i="1"/>
  <c r="AK1181" i="1"/>
  <c r="AV1181" i="1" s="1"/>
  <c r="AI1181" i="1"/>
  <c r="AU1181" i="1" s="1"/>
  <c r="AG1181" i="1"/>
  <c r="AT1181" i="1" s="1"/>
  <c r="AE1181" i="1"/>
  <c r="AS1181" i="1" s="1"/>
  <c r="AC1181" i="1"/>
  <c r="AA1181" i="1"/>
  <c r="BE1180" i="1"/>
  <c r="BD1180" i="1"/>
  <c r="AZ1180" i="1"/>
  <c r="BB1180" i="1" s="1"/>
  <c r="BC1180" i="1" s="1"/>
  <c r="AY1180" i="1"/>
  <c r="AX1180" i="1"/>
  <c r="AR1180" i="1"/>
  <c r="AQ1180" i="1"/>
  <c r="AP1180" i="1"/>
  <c r="AO1180" i="1"/>
  <c r="AN1180" i="1"/>
  <c r="AK1180" i="1"/>
  <c r="AV1180" i="1" s="1"/>
  <c r="AI1180" i="1"/>
  <c r="AU1180" i="1" s="1"/>
  <c r="AG1180" i="1"/>
  <c r="AT1180" i="1" s="1"/>
  <c r="AE1180" i="1"/>
  <c r="AS1180" i="1" s="1"/>
  <c r="AC1180" i="1"/>
  <c r="AA1180" i="1"/>
  <c r="BE1179" i="1"/>
  <c r="BD1179" i="1"/>
  <c r="AZ1179" i="1"/>
  <c r="BB1179" i="1" s="1"/>
  <c r="BC1179" i="1" s="1"/>
  <c r="AY1179" i="1"/>
  <c r="AX1179" i="1"/>
  <c r="AR1179" i="1"/>
  <c r="AQ1179" i="1"/>
  <c r="AP1179" i="1"/>
  <c r="AO1179" i="1"/>
  <c r="AN1179" i="1"/>
  <c r="AK1179" i="1"/>
  <c r="AV1179" i="1" s="1"/>
  <c r="AI1179" i="1"/>
  <c r="AU1179" i="1" s="1"/>
  <c r="AG1179" i="1"/>
  <c r="AT1179" i="1" s="1"/>
  <c r="AE1179" i="1"/>
  <c r="AS1179" i="1" s="1"/>
  <c r="AC1179" i="1"/>
  <c r="AA1179" i="1"/>
  <c r="BE1178" i="1"/>
  <c r="BD1178" i="1"/>
  <c r="AZ1178" i="1"/>
  <c r="BB1178" i="1" s="1"/>
  <c r="BC1178" i="1" s="1"/>
  <c r="AY1178" i="1"/>
  <c r="AX1178" i="1"/>
  <c r="AR1178" i="1"/>
  <c r="AQ1178" i="1"/>
  <c r="AP1178" i="1"/>
  <c r="AO1178" i="1"/>
  <c r="AN1178" i="1"/>
  <c r="AK1178" i="1"/>
  <c r="AV1178" i="1" s="1"/>
  <c r="AI1178" i="1"/>
  <c r="AU1178" i="1" s="1"/>
  <c r="AG1178" i="1"/>
  <c r="AT1178" i="1" s="1"/>
  <c r="AE1178" i="1"/>
  <c r="AS1178" i="1" s="1"/>
  <c r="AC1178" i="1"/>
  <c r="AA1178" i="1"/>
  <c r="BE1177" i="1"/>
  <c r="BD1177" i="1"/>
  <c r="AZ1177" i="1"/>
  <c r="BB1177" i="1" s="1"/>
  <c r="BC1177" i="1" s="1"/>
  <c r="AY1177" i="1"/>
  <c r="AX1177" i="1"/>
  <c r="AR1177" i="1"/>
  <c r="AQ1177" i="1"/>
  <c r="AP1177" i="1"/>
  <c r="AO1177" i="1"/>
  <c r="AN1177" i="1"/>
  <c r="AK1177" i="1"/>
  <c r="AV1177" i="1" s="1"/>
  <c r="AI1177" i="1"/>
  <c r="AU1177" i="1" s="1"/>
  <c r="AG1177" i="1"/>
  <c r="AT1177" i="1" s="1"/>
  <c r="AE1177" i="1"/>
  <c r="AS1177" i="1" s="1"/>
  <c r="AC1177" i="1"/>
  <c r="AA1177" i="1"/>
  <c r="BE1176" i="1"/>
  <c r="BD1176" i="1"/>
  <c r="AZ1176" i="1"/>
  <c r="BB1176" i="1" s="1"/>
  <c r="BC1176" i="1" s="1"/>
  <c r="AY1176" i="1"/>
  <c r="AX1176" i="1"/>
  <c r="AR1176" i="1"/>
  <c r="AQ1176" i="1"/>
  <c r="AP1176" i="1"/>
  <c r="AO1176" i="1"/>
  <c r="AN1176" i="1"/>
  <c r="AK1176" i="1"/>
  <c r="AV1176" i="1" s="1"/>
  <c r="AI1176" i="1"/>
  <c r="AU1176" i="1" s="1"/>
  <c r="AG1176" i="1"/>
  <c r="AT1176" i="1" s="1"/>
  <c r="AE1176" i="1"/>
  <c r="AS1176" i="1" s="1"/>
  <c r="AC1176" i="1"/>
  <c r="AA1176" i="1"/>
  <c r="BE1175" i="1"/>
  <c r="BD1175" i="1"/>
  <c r="AZ1175" i="1"/>
  <c r="BB1175" i="1" s="1"/>
  <c r="BC1175" i="1" s="1"/>
  <c r="AY1175" i="1"/>
  <c r="AX1175" i="1"/>
  <c r="AR1175" i="1"/>
  <c r="AQ1175" i="1"/>
  <c r="AP1175" i="1"/>
  <c r="AO1175" i="1"/>
  <c r="AN1175" i="1"/>
  <c r="AK1175" i="1"/>
  <c r="AV1175" i="1" s="1"/>
  <c r="AI1175" i="1"/>
  <c r="AU1175" i="1" s="1"/>
  <c r="AG1175" i="1"/>
  <c r="AT1175" i="1" s="1"/>
  <c r="AE1175" i="1"/>
  <c r="AS1175" i="1" s="1"/>
  <c r="AC1175" i="1"/>
  <c r="AA1175" i="1"/>
  <c r="BE1174" i="1"/>
  <c r="BD1174" i="1"/>
  <c r="AZ1174" i="1"/>
  <c r="BB1174" i="1" s="1"/>
  <c r="BC1174" i="1" s="1"/>
  <c r="AY1174" i="1"/>
  <c r="AX1174" i="1"/>
  <c r="AR1174" i="1"/>
  <c r="AQ1174" i="1"/>
  <c r="AP1174" i="1"/>
  <c r="AO1174" i="1"/>
  <c r="AN1174" i="1"/>
  <c r="AK1174" i="1"/>
  <c r="AV1174" i="1" s="1"/>
  <c r="AI1174" i="1"/>
  <c r="AU1174" i="1" s="1"/>
  <c r="AG1174" i="1"/>
  <c r="AT1174" i="1" s="1"/>
  <c r="AE1174" i="1"/>
  <c r="AS1174" i="1" s="1"/>
  <c r="AC1174" i="1"/>
  <c r="AA1174" i="1"/>
  <c r="BE1173" i="1"/>
  <c r="BD1173" i="1"/>
  <c r="AZ1173" i="1"/>
  <c r="BB1173" i="1" s="1"/>
  <c r="BC1173" i="1" s="1"/>
  <c r="AY1173" i="1"/>
  <c r="AX1173" i="1"/>
  <c r="AR1173" i="1"/>
  <c r="AQ1173" i="1"/>
  <c r="AP1173" i="1"/>
  <c r="AO1173" i="1"/>
  <c r="AN1173" i="1"/>
  <c r="AK1173" i="1"/>
  <c r="AV1173" i="1" s="1"/>
  <c r="AI1173" i="1"/>
  <c r="AU1173" i="1" s="1"/>
  <c r="AG1173" i="1"/>
  <c r="AT1173" i="1" s="1"/>
  <c r="AE1173" i="1"/>
  <c r="AS1173" i="1" s="1"/>
  <c r="AC1173" i="1"/>
  <c r="AA1173" i="1"/>
  <c r="BE1172" i="1"/>
  <c r="BD1172" i="1"/>
  <c r="AZ1172" i="1"/>
  <c r="BB1172" i="1" s="1"/>
  <c r="BC1172" i="1" s="1"/>
  <c r="AY1172" i="1"/>
  <c r="AX1172" i="1"/>
  <c r="AR1172" i="1"/>
  <c r="AQ1172" i="1"/>
  <c r="AP1172" i="1"/>
  <c r="AO1172" i="1"/>
  <c r="AN1172" i="1"/>
  <c r="AK1172" i="1"/>
  <c r="AV1172" i="1" s="1"/>
  <c r="AI1172" i="1"/>
  <c r="AU1172" i="1" s="1"/>
  <c r="AG1172" i="1"/>
  <c r="AT1172" i="1" s="1"/>
  <c r="AE1172" i="1"/>
  <c r="AS1172" i="1" s="1"/>
  <c r="AC1172" i="1"/>
  <c r="AA1172" i="1"/>
  <c r="BE1171" i="1"/>
  <c r="BD1171" i="1"/>
  <c r="AZ1171" i="1"/>
  <c r="BB1171" i="1" s="1"/>
  <c r="BC1171" i="1" s="1"/>
  <c r="AY1171" i="1"/>
  <c r="AX1171" i="1"/>
  <c r="AR1171" i="1"/>
  <c r="AQ1171" i="1"/>
  <c r="AP1171" i="1"/>
  <c r="AO1171" i="1"/>
  <c r="AN1171" i="1"/>
  <c r="AK1171" i="1"/>
  <c r="AV1171" i="1" s="1"/>
  <c r="AI1171" i="1"/>
  <c r="AU1171" i="1" s="1"/>
  <c r="AG1171" i="1"/>
  <c r="AT1171" i="1" s="1"/>
  <c r="AE1171" i="1"/>
  <c r="AS1171" i="1" s="1"/>
  <c r="AC1171" i="1"/>
  <c r="AA1171" i="1"/>
  <c r="BE1170" i="1"/>
  <c r="BD1170" i="1"/>
  <c r="AZ1170" i="1"/>
  <c r="BB1170" i="1" s="1"/>
  <c r="BC1170" i="1" s="1"/>
  <c r="AY1170" i="1"/>
  <c r="AX1170" i="1"/>
  <c r="AR1170" i="1"/>
  <c r="AQ1170" i="1"/>
  <c r="AP1170" i="1"/>
  <c r="AO1170" i="1"/>
  <c r="AN1170" i="1"/>
  <c r="AK1170" i="1"/>
  <c r="AV1170" i="1" s="1"/>
  <c r="AI1170" i="1"/>
  <c r="AU1170" i="1" s="1"/>
  <c r="AG1170" i="1"/>
  <c r="AT1170" i="1" s="1"/>
  <c r="AE1170" i="1"/>
  <c r="AS1170" i="1" s="1"/>
  <c r="AC1170" i="1"/>
  <c r="AA1170" i="1"/>
  <c r="BE1169" i="1"/>
  <c r="BD1169" i="1"/>
  <c r="AZ1169" i="1"/>
  <c r="BB1169" i="1" s="1"/>
  <c r="BC1169" i="1" s="1"/>
  <c r="AY1169" i="1"/>
  <c r="AX1169" i="1"/>
  <c r="AR1169" i="1"/>
  <c r="AQ1169" i="1"/>
  <c r="AP1169" i="1"/>
  <c r="AO1169" i="1"/>
  <c r="AN1169" i="1"/>
  <c r="AK1169" i="1"/>
  <c r="AV1169" i="1" s="1"/>
  <c r="AI1169" i="1"/>
  <c r="AU1169" i="1" s="1"/>
  <c r="AG1169" i="1"/>
  <c r="AT1169" i="1" s="1"/>
  <c r="AE1169" i="1"/>
  <c r="AS1169" i="1" s="1"/>
  <c r="AC1169" i="1"/>
  <c r="AA1169" i="1"/>
  <c r="BE1168" i="1"/>
  <c r="BD1168" i="1"/>
  <c r="AZ1168" i="1"/>
  <c r="BB1168" i="1" s="1"/>
  <c r="BC1168" i="1" s="1"/>
  <c r="AY1168" i="1"/>
  <c r="AX1168" i="1"/>
  <c r="AR1168" i="1"/>
  <c r="AQ1168" i="1"/>
  <c r="AP1168" i="1"/>
  <c r="AO1168" i="1"/>
  <c r="AN1168" i="1"/>
  <c r="AK1168" i="1"/>
  <c r="AV1168" i="1" s="1"/>
  <c r="AI1168" i="1"/>
  <c r="AU1168" i="1" s="1"/>
  <c r="AG1168" i="1"/>
  <c r="AT1168" i="1" s="1"/>
  <c r="AE1168" i="1"/>
  <c r="AS1168" i="1" s="1"/>
  <c r="AC1168" i="1"/>
  <c r="AA1168" i="1"/>
  <c r="BE1167" i="1"/>
  <c r="BD1167" i="1"/>
  <c r="AZ1167" i="1"/>
  <c r="BB1167" i="1" s="1"/>
  <c r="BC1167" i="1" s="1"/>
  <c r="AY1167" i="1"/>
  <c r="AX1167" i="1"/>
  <c r="AR1167" i="1"/>
  <c r="AQ1167" i="1"/>
  <c r="AP1167" i="1"/>
  <c r="AO1167" i="1"/>
  <c r="AN1167" i="1"/>
  <c r="AK1167" i="1"/>
  <c r="AV1167" i="1" s="1"/>
  <c r="AI1167" i="1"/>
  <c r="AU1167" i="1" s="1"/>
  <c r="AG1167" i="1"/>
  <c r="AT1167" i="1" s="1"/>
  <c r="AE1167" i="1"/>
  <c r="AS1167" i="1" s="1"/>
  <c r="AC1167" i="1"/>
  <c r="AA1167" i="1"/>
  <c r="BE1166" i="1"/>
  <c r="BD1166" i="1"/>
  <c r="AZ1166" i="1"/>
  <c r="BB1166" i="1" s="1"/>
  <c r="BC1166" i="1" s="1"/>
  <c r="AY1166" i="1"/>
  <c r="AX1166" i="1"/>
  <c r="AR1166" i="1"/>
  <c r="AQ1166" i="1"/>
  <c r="AP1166" i="1"/>
  <c r="AO1166" i="1"/>
  <c r="AN1166" i="1"/>
  <c r="AK1166" i="1"/>
  <c r="AV1166" i="1" s="1"/>
  <c r="AI1166" i="1"/>
  <c r="AU1166" i="1" s="1"/>
  <c r="AG1166" i="1"/>
  <c r="AT1166" i="1" s="1"/>
  <c r="AE1166" i="1"/>
  <c r="AS1166" i="1" s="1"/>
  <c r="AC1166" i="1"/>
  <c r="AA1166" i="1"/>
  <c r="BE1165" i="1"/>
  <c r="BD1165" i="1"/>
  <c r="AZ1165" i="1"/>
  <c r="BB1165" i="1" s="1"/>
  <c r="BC1165" i="1" s="1"/>
  <c r="AY1165" i="1"/>
  <c r="AX1165" i="1"/>
  <c r="AR1165" i="1"/>
  <c r="AQ1165" i="1"/>
  <c r="AP1165" i="1"/>
  <c r="AO1165" i="1"/>
  <c r="AN1165" i="1"/>
  <c r="AK1165" i="1"/>
  <c r="AV1165" i="1" s="1"/>
  <c r="AI1165" i="1"/>
  <c r="AU1165" i="1" s="1"/>
  <c r="AG1165" i="1"/>
  <c r="AT1165" i="1" s="1"/>
  <c r="AE1165" i="1"/>
  <c r="AS1165" i="1" s="1"/>
  <c r="AC1165" i="1"/>
  <c r="AA1165" i="1"/>
  <c r="BE1164" i="1"/>
  <c r="BD1164" i="1"/>
  <c r="AZ1164" i="1"/>
  <c r="BB1164" i="1" s="1"/>
  <c r="BC1164" i="1" s="1"/>
  <c r="AY1164" i="1"/>
  <c r="AX1164" i="1"/>
  <c r="AR1164" i="1"/>
  <c r="AQ1164" i="1"/>
  <c r="AP1164" i="1"/>
  <c r="AO1164" i="1"/>
  <c r="AN1164" i="1"/>
  <c r="AK1164" i="1"/>
  <c r="AV1164" i="1" s="1"/>
  <c r="AI1164" i="1"/>
  <c r="AU1164" i="1" s="1"/>
  <c r="AG1164" i="1"/>
  <c r="AT1164" i="1" s="1"/>
  <c r="AE1164" i="1"/>
  <c r="AS1164" i="1" s="1"/>
  <c r="AC1164" i="1"/>
  <c r="AA1164" i="1"/>
  <c r="BE1163" i="1"/>
  <c r="BD1163" i="1"/>
  <c r="AZ1163" i="1"/>
  <c r="BB1163" i="1" s="1"/>
  <c r="BC1163" i="1" s="1"/>
  <c r="AY1163" i="1"/>
  <c r="AX1163" i="1"/>
  <c r="AR1163" i="1"/>
  <c r="AQ1163" i="1"/>
  <c r="AP1163" i="1"/>
  <c r="AO1163" i="1"/>
  <c r="AN1163" i="1"/>
  <c r="AK1163" i="1"/>
  <c r="AV1163" i="1" s="1"/>
  <c r="AI1163" i="1"/>
  <c r="AU1163" i="1" s="1"/>
  <c r="AG1163" i="1"/>
  <c r="AT1163" i="1" s="1"/>
  <c r="AE1163" i="1"/>
  <c r="AS1163" i="1" s="1"/>
  <c r="AC1163" i="1"/>
  <c r="AA1163" i="1"/>
  <c r="BE1162" i="1"/>
  <c r="BD1162" i="1"/>
  <c r="AZ1162" i="1"/>
  <c r="BB1162" i="1" s="1"/>
  <c r="BC1162" i="1" s="1"/>
  <c r="AY1162" i="1"/>
  <c r="AX1162" i="1"/>
  <c r="AR1162" i="1"/>
  <c r="AQ1162" i="1"/>
  <c r="AP1162" i="1"/>
  <c r="AO1162" i="1"/>
  <c r="AN1162" i="1"/>
  <c r="AK1162" i="1"/>
  <c r="AV1162" i="1" s="1"/>
  <c r="AI1162" i="1"/>
  <c r="AU1162" i="1" s="1"/>
  <c r="AG1162" i="1"/>
  <c r="AT1162" i="1" s="1"/>
  <c r="AE1162" i="1"/>
  <c r="AS1162" i="1" s="1"/>
  <c r="AC1162" i="1"/>
  <c r="AA1162" i="1"/>
  <c r="BE1161" i="1"/>
  <c r="BD1161" i="1"/>
  <c r="AZ1161" i="1"/>
  <c r="BB1161" i="1" s="1"/>
  <c r="BC1161" i="1" s="1"/>
  <c r="AY1161" i="1"/>
  <c r="AX1161" i="1"/>
  <c r="AR1161" i="1"/>
  <c r="AQ1161" i="1"/>
  <c r="AP1161" i="1"/>
  <c r="AO1161" i="1"/>
  <c r="AN1161" i="1"/>
  <c r="AK1161" i="1"/>
  <c r="AV1161" i="1" s="1"/>
  <c r="AI1161" i="1"/>
  <c r="AU1161" i="1" s="1"/>
  <c r="AG1161" i="1"/>
  <c r="AT1161" i="1" s="1"/>
  <c r="AE1161" i="1"/>
  <c r="AS1161" i="1" s="1"/>
  <c r="AC1161" i="1"/>
  <c r="AA1161" i="1"/>
  <c r="BE1160" i="1"/>
  <c r="BD1160" i="1"/>
  <c r="AZ1160" i="1"/>
  <c r="BB1160" i="1" s="1"/>
  <c r="BC1160" i="1" s="1"/>
  <c r="AY1160" i="1"/>
  <c r="AX1160" i="1"/>
  <c r="AR1160" i="1"/>
  <c r="AQ1160" i="1"/>
  <c r="AP1160" i="1"/>
  <c r="AO1160" i="1"/>
  <c r="AN1160" i="1"/>
  <c r="AK1160" i="1"/>
  <c r="AV1160" i="1" s="1"/>
  <c r="AI1160" i="1"/>
  <c r="AU1160" i="1" s="1"/>
  <c r="AG1160" i="1"/>
  <c r="AT1160" i="1" s="1"/>
  <c r="AE1160" i="1"/>
  <c r="AS1160" i="1" s="1"/>
  <c r="AC1160" i="1"/>
  <c r="AA1160" i="1"/>
  <c r="BE1159" i="1"/>
  <c r="BD1159" i="1"/>
  <c r="AZ1159" i="1"/>
  <c r="BB1159" i="1" s="1"/>
  <c r="BC1159" i="1" s="1"/>
  <c r="AY1159" i="1"/>
  <c r="AX1159" i="1"/>
  <c r="AR1159" i="1"/>
  <c r="AQ1159" i="1"/>
  <c r="AP1159" i="1"/>
  <c r="AO1159" i="1"/>
  <c r="AN1159" i="1"/>
  <c r="AK1159" i="1"/>
  <c r="AV1159" i="1" s="1"/>
  <c r="AI1159" i="1"/>
  <c r="AU1159" i="1" s="1"/>
  <c r="AG1159" i="1"/>
  <c r="AT1159" i="1" s="1"/>
  <c r="AE1159" i="1"/>
  <c r="AS1159" i="1" s="1"/>
  <c r="AC1159" i="1"/>
  <c r="AA1159" i="1"/>
  <c r="BE1158" i="1"/>
  <c r="BD1158" i="1"/>
  <c r="AZ1158" i="1"/>
  <c r="BB1158" i="1" s="1"/>
  <c r="BC1158" i="1" s="1"/>
  <c r="AY1158" i="1"/>
  <c r="AX1158" i="1"/>
  <c r="AR1158" i="1"/>
  <c r="AQ1158" i="1"/>
  <c r="AP1158" i="1"/>
  <c r="AO1158" i="1"/>
  <c r="AN1158" i="1"/>
  <c r="AK1158" i="1"/>
  <c r="AV1158" i="1" s="1"/>
  <c r="AI1158" i="1"/>
  <c r="AU1158" i="1" s="1"/>
  <c r="AG1158" i="1"/>
  <c r="AT1158" i="1" s="1"/>
  <c r="AE1158" i="1"/>
  <c r="AS1158" i="1" s="1"/>
  <c r="AC1158" i="1"/>
  <c r="AA1158" i="1"/>
  <c r="BE1157" i="1"/>
  <c r="BD1157" i="1"/>
  <c r="AZ1157" i="1"/>
  <c r="BB1157" i="1" s="1"/>
  <c r="BC1157" i="1" s="1"/>
  <c r="AY1157" i="1"/>
  <c r="AX1157" i="1"/>
  <c r="AR1157" i="1"/>
  <c r="AQ1157" i="1"/>
  <c r="AP1157" i="1"/>
  <c r="AO1157" i="1"/>
  <c r="AN1157" i="1"/>
  <c r="AK1157" i="1"/>
  <c r="AV1157" i="1" s="1"/>
  <c r="AI1157" i="1"/>
  <c r="AU1157" i="1" s="1"/>
  <c r="AG1157" i="1"/>
  <c r="AT1157" i="1" s="1"/>
  <c r="AE1157" i="1"/>
  <c r="AS1157" i="1" s="1"/>
  <c r="AC1157" i="1"/>
  <c r="AA1157" i="1"/>
  <c r="BE1156" i="1"/>
  <c r="BD1156" i="1"/>
  <c r="AZ1156" i="1"/>
  <c r="BB1156" i="1" s="1"/>
  <c r="BC1156" i="1" s="1"/>
  <c r="AY1156" i="1"/>
  <c r="AX1156" i="1"/>
  <c r="AR1156" i="1"/>
  <c r="AQ1156" i="1"/>
  <c r="AP1156" i="1"/>
  <c r="AO1156" i="1"/>
  <c r="AN1156" i="1"/>
  <c r="AK1156" i="1"/>
  <c r="AV1156" i="1" s="1"/>
  <c r="AI1156" i="1"/>
  <c r="AU1156" i="1" s="1"/>
  <c r="AG1156" i="1"/>
  <c r="AT1156" i="1" s="1"/>
  <c r="AE1156" i="1"/>
  <c r="AS1156" i="1" s="1"/>
  <c r="AC1156" i="1"/>
  <c r="AA1156" i="1"/>
  <c r="BE1155" i="1"/>
  <c r="BD1155" i="1"/>
  <c r="AZ1155" i="1"/>
  <c r="BB1155" i="1" s="1"/>
  <c r="BC1155" i="1" s="1"/>
  <c r="AY1155" i="1"/>
  <c r="AX1155" i="1"/>
  <c r="AR1155" i="1"/>
  <c r="AQ1155" i="1"/>
  <c r="AP1155" i="1"/>
  <c r="AO1155" i="1"/>
  <c r="AN1155" i="1"/>
  <c r="AK1155" i="1"/>
  <c r="AV1155" i="1" s="1"/>
  <c r="AI1155" i="1"/>
  <c r="AU1155" i="1" s="1"/>
  <c r="AG1155" i="1"/>
  <c r="AT1155" i="1" s="1"/>
  <c r="AE1155" i="1"/>
  <c r="AS1155" i="1" s="1"/>
  <c r="AC1155" i="1"/>
  <c r="AA1155" i="1"/>
  <c r="BE1154" i="1"/>
  <c r="BD1154" i="1"/>
  <c r="AZ1154" i="1"/>
  <c r="BB1154" i="1" s="1"/>
  <c r="BC1154" i="1" s="1"/>
  <c r="AY1154" i="1"/>
  <c r="AX1154" i="1"/>
  <c r="AR1154" i="1"/>
  <c r="AQ1154" i="1"/>
  <c r="AP1154" i="1"/>
  <c r="AO1154" i="1"/>
  <c r="AN1154" i="1"/>
  <c r="AK1154" i="1"/>
  <c r="AV1154" i="1" s="1"/>
  <c r="AI1154" i="1"/>
  <c r="AU1154" i="1" s="1"/>
  <c r="AG1154" i="1"/>
  <c r="AT1154" i="1" s="1"/>
  <c r="AE1154" i="1"/>
  <c r="AS1154" i="1" s="1"/>
  <c r="AC1154" i="1"/>
  <c r="AA1154" i="1"/>
  <c r="BE1153" i="1"/>
  <c r="BD1153" i="1"/>
  <c r="AZ1153" i="1"/>
  <c r="BB1153" i="1" s="1"/>
  <c r="BC1153" i="1" s="1"/>
  <c r="AY1153" i="1"/>
  <c r="AX1153" i="1"/>
  <c r="AR1153" i="1"/>
  <c r="AQ1153" i="1"/>
  <c r="AP1153" i="1"/>
  <c r="AO1153" i="1"/>
  <c r="AN1153" i="1"/>
  <c r="AK1153" i="1"/>
  <c r="AV1153" i="1" s="1"/>
  <c r="AI1153" i="1"/>
  <c r="AU1153" i="1" s="1"/>
  <c r="AG1153" i="1"/>
  <c r="AT1153" i="1" s="1"/>
  <c r="AE1153" i="1"/>
  <c r="AS1153" i="1" s="1"/>
  <c r="AC1153" i="1"/>
  <c r="AA1153" i="1"/>
  <c r="BE1152" i="1"/>
  <c r="BD1152" i="1"/>
  <c r="AZ1152" i="1"/>
  <c r="BB1152" i="1" s="1"/>
  <c r="BC1152" i="1" s="1"/>
  <c r="AY1152" i="1"/>
  <c r="AX1152" i="1"/>
  <c r="AR1152" i="1"/>
  <c r="AQ1152" i="1"/>
  <c r="AP1152" i="1"/>
  <c r="AO1152" i="1"/>
  <c r="AN1152" i="1"/>
  <c r="AK1152" i="1"/>
  <c r="AV1152" i="1" s="1"/>
  <c r="AI1152" i="1"/>
  <c r="AU1152" i="1" s="1"/>
  <c r="AG1152" i="1"/>
  <c r="AT1152" i="1" s="1"/>
  <c r="AE1152" i="1"/>
  <c r="AS1152" i="1" s="1"/>
  <c r="AC1152" i="1"/>
  <c r="AA1152" i="1"/>
  <c r="BE1151" i="1"/>
  <c r="BD1151" i="1"/>
  <c r="AZ1151" i="1"/>
  <c r="BB1151" i="1" s="1"/>
  <c r="BC1151" i="1" s="1"/>
  <c r="AY1151" i="1"/>
  <c r="AX1151" i="1"/>
  <c r="AR1151" i="1"/>
  <c r="AQ1151" i="1"/>
  <c r="AP1151" i="1"/>
  <c r="AO1151" i="1"/>
  <c r="AN1151" i="1"/>
  <c r="AK1151" i="1"/>
  <c r="AV1151" i="1" s="1"/>
  <c r="AI1151" i="1"/>
  <c r="AU1151" i="1" s="1"/>
  <c r="AG1151" i="1"/>
  <c r="AT1151" i="1" s="1"/>
  <c r="AE1151" i="1"/>
  <c r="AS1151" i="1" s="1"/>
  <c r="AC1151" i="1"/>
  <c r="AA1151" i="1"/>
  <c r="BE1150" i="1"/>
  <c r="BD1150" i="1"/>
  <c r="AZ1150" i="1"/>
  <c r="BB1150" i="1" s="1"/>
  <c r="BC1150" i="1" s="1"/>
  <c r="AY1150" i="1"/>
  <c r="AX1150" i="1"/>
  <c r="AR1150" i="1"/>
  <c r="AQ1150" i="1"/>
  <c r="AP1150" i="1"/>
  <c r="AO1150" i="1"/>
  <c r="AN1150" i="1"/>
  <c r="AK1150" i="1"/>
  <c r="AV1150" i="1" s="1"/>
  <c r="AI1150" i="1"/>
  <c r="AU1150" i="1" s="1"/>
  <c r="AG1150" i="1"/>
  <c r="AT1150" i="1" s="1"/>
  <c r="AE1150" i="1"/>
  <c r="AS1150" i="1" s="1"/>
  <c r="AC1150" i="1"/>
  <c r="AA1150" i="1"/>
  <c r="BE1149" i="1"/>
  <c r="BD1149" i="1"/>
  <c r="AZ1149" i="1"/>
  <c r="BB1149" i="1" s="1"/>
  <c r="BC1149" i="1" s="1"/>
  <c r="AY1149" i="1"/>
  <c r="AX1149" i="1"/>
  <c r="AR1149" i="1"/>
  <c r="AQ1149" i="1"/>
  <c r="AP1149" i="1"/>
  <c r="AO1149" i="1"/>
  <c r="AN1149" i="1"/>
  <c r="AK1149" i="1"/>
  <c r="AV1149" i="1" s="1"/>
  <c r="AI1149" i="1"/>
  <c r="AU1149" i="1" s="1"/>
  <c r="AG1149" i="1"/>
  <c r="AT1149" i="1" s="1"/>
  <c r="AE1149" i="1"/>
  <c r="AS1149" i="1" s="1"/>
  <c r="AC1149" i="1"/>
  <c r="AA1149" i="1"/>
  <c r="BE1148" i="1"/>
  <c r="BD1148" i="1"/>
  <c r="AZ1148" i="1"/>
  <c r="BB1148" i="1" s="1"/>
  <c r="BC1148" i="1" s="1"/>
  <c r="AY1148" i="1"/>
  <c r="AX1148" i="1"/>
  <c r="AR1148" i="1"/>
  <c r="AQ1148" i="1"/>
  <c r="AP1148" i="1"/>
  <c r="AO1148" i="1"/>
  <c r="AN1148" i="1"/>
  <c r="AK1148" i="1"/>
  <c r="AV1148" i="1" s="1"/>
  <c r="AI1148" i="1"/>
  <c r="AU1148" i="1" s="1"/>
  <c r="AG1148" i="1"/>
  <c r="AT1148" i="1" s="1"/>
  <c r="AE1148" i="1"/>
  <c r="AS1148" i="1" s="1"/>
  <c r="AC1148" i="1"/>
  <c r="AA1148" i="1"/>
  <c r="BE1147" i="1"/>
  <c r="BD1147" i="1"/>
  <c r="AZ1147" i="1"/>
  <c r="BB1147" i="1" s="1"/>
  <c r="BC1147" i="1" s="1"/>
  <c r="AY1147" i="1"/>
  <c r="AX1147" i="1"/>
  <c r="AR1147" i="1"/>
  <c r="AQ1147" i="1"/>
  <c r="AP1147" i="1"/>
  <c r="AO1147" i="1"/>
  <c r="AN1147" i="1"/>
  <c r="AK1147" i="1"/>
  <c r="AV1147" i="1" s="1"/>
  <c r="AI1147" i="1"/>
  <c r="AU1147" i="1" s="1"/>
  <c r="AG1147" i="1"/>
  <c r="AT1147" i="1" s="1"/>
  <c r="AE1147" i="1"/>
  <c r="AS1147" i="1" s="1"/>
  <c r="AC1147" i="1"/>
  <c r="AA1147" i="1"/>
  <c r="BE1146" i="1"/>
  <c r="BD1146" i="1"/>
  <c r="AZ1146" i="1"/>
  <c r="BB1146" i="1" s="1"/>
  <c r="BC1146" i="1" s="1"/>
  <c r="AY1146" i="1"/>
  <c r="AX1146" i="1"/>
  <c r="AR1146" i="1"/>
  <c r="AQ1146" i="1"/>
  <c r="AP1146" i="1"/>
  <c r="AO1146" i="1"/>
  <c r="AN1146" i="1"/>
  <c r="AK1146" i="1"/>
  <c r="AV1146" i="1" s="1"/>
  <c r="AI1146" i="1"/>
  <c r="AU1146" i="1" s="1"/>
  <c r="AG1146" i="1"/>
  <c r="AT1146" i="1" s="1"/>
  <c r="AE1146" i="1"/>
  <c r="AS1146" i="1" s="1"/>
  <c r="AC1146" i="1"/>
  <c r="AA1146" i="1"/>
  <c r="BE1145" i="1"/>
  <c r="BD1145" i="1"/>
  <c r="AZ1145" i="1"/>
  <c r="BB1145" i="1" s="1"/>
  <c r="BC1145" i="1" s="1"/>
  <c r="AY1145" i="1"/>
  <c r="AX1145" i="1"/>
  <c r="AR1145" i="1"/>
  <c r="AQ1145" i="1"/>
  <c r="AP1145" i="1"/>
  <c r="AO1145" i="1"/>
  <c r="AN1145" i="1"/>
  <c r="AK1145" i="1"/>
  <c r="AV1145" i="1" s="1"/>
  <c r="AI1145" i="1"/>
  <c r="AU1145" i="1" s="1"/>
  <c r="AG1145" i="1"/>
  <c r="AT1145" i="1" s="1"/>
  <c r="AE1145" i="1"/>
  <c r="AS1145" i="1" s="1"/>
  <c r="AC1145" i="1"/>
  <c r="AA1145" i="1"/>
  <c r="BE1144" i="1"/>
  <c r="BD1144" i="1"/>
  <c r="AZ1144" i="1"/>
  <c r="BB1144" i="1" s="1"/>
  <c r="BC1144" i="1" s="1"/>
  <c r="AY1144" i="1"/>
  <c r="AX1144" i="1"/>
  <c r="AR1144" i="1"/>
  <c r="AQ1144" i="1"/>
  <c r="AP1144" i="1"/>
  <c r="AO1144" i="1"/>
  <c r="AN1144" i="1"/>
  <c r="AK1144" i="1"/>
  <c r="AV1144" i="1" s="1"/>
  <c r="AI1144" i="1"/>
  <c r="AU1144" i="1" s="1"/>
  <c r="AG1144" i="1"/>
  <c r="AT1144" i="1" s="1"/>
  <c r="AE1144" i="1"/>
  <c r="AS1144" i="1" s="1"/>
  <c r="AC1144" i="1"/>
  <c r="AA1144" i="1"/>
  <c r="BE1143" i="1"/>
  <c r="BD1143" i="1"/>
  <c r="AZ1143" i="1"/>
  <c r="BB1143" i="1" s="1"/>
  <c r="BC1143" i="1" s="1"/>
  <c r="AY1143" i="1"/>
  <c r="AX1143" i="1"/>
  <c r="AR1143" i="1"/>
  <c r="AQ1143" i="1"/>
  <c r="AP1143" i="1"/>
  <c r="AO1143" i="1"/>
  <c r="AN1143" i="1"/>
  <c r="AK1143" i="1"/>
  <c r="AV1143" i="1" s="1"/>
  <c r="AI1143" i="1"/>
  <c r="AU1143" i="1" s="1"/>
  <c r="AG1143" i="1"/>
  <c r="AT1143" i="1" s="1"/>
  <c r="AE1143" i="1"/>
  <c r="AS1143" i="1" s="1"/>
  <c r="AC1143" i="1"/>
  <c r="AA1143" i="1"/>
  <c r="BE1142" i="1"/>
  <c r="BD1142" i="1"/>
  <c r="AZ1142" i="1"/>
  <c r="BB1142" i="1" s="1"/>
  <c r="BC1142" i="1" s="1"/>
  <c r="AY1142" i="1"/>
  <c r="AX1142" i="1"/>
  <c r="AR1142" i="1"/>
  <c r="AQ1142" i="1"/>
  <c r="AP1142" i="1"/>
  <c r="AO1142" i="1"/>
  <c r="AN1142" i="1"/>
  <c r="AK1142" i="1"/>
  <c r="AV1142" i="1" s="1"/>
  <c r="AI1142" i="1"/>
  <c r="AU1142" i="1" s="1"/>
  <c r="AG1142" i="1"/>
  <c r="AT1142" i="1" s="1"/>
  <c r="AE1142" i="1"/>
  <c r="AS1142" i="1" s="1"/>
  <c r="AC1142" i="1"/>
  <c r="AA1142" i="1"/>
  <c r="BE1141" i="1"/>
  <c r="BD1141" i="1"/>
  <c r="AZ1141" i="1"/>
  <c r="BB1141" i="1" s="1"/>
  <c r="BC1141" i="1" s="1"/>
  <c r="AY1141" i="1"/>
  <c r="AX1141" i="1"/>
  <c r="AR1141" i="1"/>
  <c r="AQ1141" i="1"/>
  <c r="AP1141" i="1"/>
  <c r="AO1141" i="1"/>
  <c r="AN1141" i="1"/>
  <c r="AK1141" i="1"/>
  <c r="AV1141" i="1" s="1"/>
  <c r="AI1141" i="1"/>
  <c r="AU1141" i="1" s="1"/>
  <c r="AG1141" i="1"/>
  <c r="AT1141" i="1" s="1"/>
  <c r="AE1141" i="1"/>
  <c r="AS1141" i="1" s="1"/>
  <c r="AC1141" i="1"/>
  <c r="AA1141" i="1"/>
  <c r="BE1140" i="1"/>
  <c r="BD1140" i="1"/>
  <c r="AZ1140" i="1"/>
  <c r="BB1140" i="1" s="1"/>
  <c r="BC1140" i="1" s="1"/>
  <c r="AY1140" i="1"/>
  <c r="AX1140" i="1"/>
  <c r="AR1140" i="1"/>
  <c r="AQ1140" i="1"/>
  <c r="AP1140" i="1"/>
  <c r="AO1140" i="1"/>
  <c r="AN1140" i="1"/>
  <c r="AK1140" i="1"/>
  <c r="AV1140" i="1" s="1"/>
  <c r="AI1140" i="1"/>
  <c r="AU1140" i="1" s="1"/>
  <c r="AG1140" i="1"/>
  <c r="AT1140" i="1" s="1"/>
  <c r="AE1140" i="1"/>
  <c r="AS1140" i="1" s="1"/>
  <c r="AC1140" i="1"/>
  <c r="AA1140" i="1"/>
  <c r="BE1139" i="1"/>
  <c r="BD1139" i="1"/>
  <c r="AZ1139" i="1"/>
  <c r="BB1139" i="1" s="1"/>
  <c r="BC1139" i="1" s="1"/>
  <c r="AY1139" i="1"/>
  <c r="AX1139" i="1"/>
  <c r="AR1139" i="1"/>
  <c r="AQ1139" i="1"/>
  <c r="AP1139" i="1"/>
  <c r="AO1139" i="1"/>
  <c r="AN1139" i="1"/>
  <c r="AK1139" i="1"/>
  <c r="AV1139" i="1" s="1"/>
  <c r="AI1139" i="1"/>
  <c r="AU1139" i="1" s="1"/>
  <c r="AG1139" i="1"/>
  <c r="AT1139" i="1" s="1"/>
  <c r="AE1139" i="1"/>
  <c r="AS1139" i="1" s="1"/>
  <c r="AC1139" i="1"/>
  <c r="AA1139" i="1"/>
  <c r="BE1138" i="1"/>
  <c r="BD1138" i="1"/>
  <c r="AZ1138" i="1"/>
  <c r="BB1138" i="1" s="1"/>
  <c r="BC1138" i="1" s="1"/>
  <c r="AY1138" i="1"/>
  <c r="AX1138" i="1"/>
  <c r="AR1138" i="1"/>
  <c r="AQ1138" i="1"/>
  <c r="AP1138" i="1"/>
  <c r="AO1138" i="1"/>
  <c r="AN1138" i="1"/>
  <c r="AK1138" i="1"/>
  <c r="AV1138" i="1" s="1"/>
  <c r="AI1138" i="1"/>
  <c r="AU1138" i="1" s="1"/>
  <c r="AG1138" i="1"/>
  <c r="AT1138" i="1" s="1"/>
  <c r="AE1138" i="1"/>
  <c r="AS1138" i="1" s="1"/>
  <c r="AC1138" i="1"/>
  <c r="AA1138" i="1"/>
  <c r="BE1137" i="1"/>
  <c r="BD1137" i="1"/>
  <c r="AZ1137" i="1"/>
  <c r="BB1137" i="1" s="1"/>
  <c r="BC1137" i="1" s="1"/>
  <c r="AY1137" i="1"/>
  <c r="AX1137" i="1"/>
  <c r="AR1137" i="1"/>
  <c r="AQ1137" i="1"/>
  <c r="AP1137" i="1"/>
  <c r="AO1137" i="1"/>
  <c r="AN1137" i="1"/>
  <c r="AK1137" i="1"/>
  <c r="AV1137" i="1" s="1"/>
  <c r="AI1137" i="1"/>
  <c r="AU1137" i="1" s="1"/>
  <c r="AG1137" i="1"/>
  <c r="AT1137" i="1" s="1"/>
  <c r="AE1137" i="1"/>
  <c r="AS1137" i="1" s="1"/>
  <c r="AC1137" i="1"/>
  <c r="AA1137" i="1"/>
  <c r="BE1136" i="1"/>
  <c r="BD1136" i="1"/>
  <c r="AZ1136" i="1"/>
  <c r="BB1136" i="1" s="1"/>
  <c r="BC1136" i="1" s="1"/>
  <c r="AY1136" i="1"/>
  <c r="AX1136" i="1"/>
  <c r="AR1136" i="1"/>
  <c r="AQ1136" i="1"/>
  <c r="AP1136" i="1"/>
  <c r="AO1136" i="1"/>
  <c r="AN1136" i="1"/>
  <c r="AK1136" i="1"/>
  <c r="AV1136" i="1" s="1"/>
  <c r="AI1136" i="1"/>
  <c r="AU1136" i="1" s="1"/>
  <c r="AG1136" i="1"/>
  <c r="AT1136" i="1" s="1"/>
  <c r="AE1136" i="1"/>
  <c r="AS1136" i="1" s="1"/>
  <c r="AC1136" i="1"/>
  <c r="AA1136" i="1"/>
  <c r="BE1135" i="1"/>
  <c r="BD1135" i="1"/>
  <c r="AZ1135" i="1"/>
  <c r="BB1135" i="1" s="1"/>
  <c r="BC1135" i="1" s="1"/>
  <c r="AY1135" i="1"/>
  <c r="AX1135" i="1"/>
  <c r="AR1135" i="1"/>
  <c r="AQ1135" i="1"/>
  <c r="AP1135" i="1"/>
  <c r="AO1135" i="1"/>
  <c r="AN1135" i="1"/>
  <c r="AK1135" i="1"/>
  <c r="AV1135" i="1" s="1"/>
  <c r="AI1135" i="1"/>
  <c r="AU1135" i="1" s="1"/>
  <c r="AG1135" i="1"/>
  <c r="AT1135" i="1" s="1"/>
  <c r="AE1135" i="1"/>
  <c r="AS1135" i="1" s="1"/>
  <c r="AC1135" i="1"/>
  <c r="AA1135" i="1"/>
  <c r="BE1134" i="1"/>
  <c r="BD1134" i="1"/>
  <c r="AZ1134" i="1"/>
  <c r="BB1134" i="1" s="1"/>
  <c r="BC1134" i="1" s="1"/>
  <c r="AY1134" i="1"/>
  <c r="AX1134" i="1"/>
  <c r="AR1134" i="1"/>
  <c r="AQ1134" i="1"/>
  <c r="AP1134" i="1"/>
  <c r="AO1134" i="1"/>
  <c r="AN1134" i="1"/>
  <c r="AK1134" i="1"/>
  <c r="AV1134" i="1" s="1"/>
  <c r="AI1134" i="1"/>
  <c r="AU1134" i="1" s="1"/>
  <c r="AG1134" i="1"/>
  <c r="AT1134" i="1" s="1"/>
  <c r="AE1134" i="1"/>
  <c r="AS1134" i="1" s="1"/>
  <c r="AC1134" i="1"/>
  <c r="AA1134" i="1"/>
  <c r="BE1133" i="1"/>
  <c r="BD1133" i="1"/>
  <c r="AZ1133" i="1"/>
  <c r="BB1133" i="1" s="1"/>
  <c r="BC1133" i="1" s="1"/>
  <c r="AY1133" i="1"/>
  <c r="AX1133" i="1"/>
  <c r="AR1133" i="1"/>
  <c r="AQ1133" i="1"/>
  <c r="AP1133" i="1"/>
  <c r="AO1133" i="1"/>
  <c r="AN1133" i="1"/>
  <c r="AK1133" i="1"/>
  <c r="AV1133" i="1" s="1"/>
  <c r="AI1133" i="1"/>
  <c r="AU1133" i="1" s="1"/>
  <c r="AG1133" i="1"/>
  <c r="AT1133" i="1" s="1"/>
  <c r="AE1133" i="1"/>
  <c r="AS1133" i="1" s="1"/>
  <c r="AC1133" i="1"/>
  <c r="AA1133" i="1"/>
  <c r="BE1132" i="1"/>
  <c r="BD1132" i="1"/>
  <c r="AZ1132" i="1"/>
  <c r="BB1132" i="1" s="1"/>
  <c r="BC1132" i="1" s="1"/>
  <c r="AY1132" i="1"/>
  <c r="AX1132" i="1"/>
  <c r="AR1132" i="1"/>
  <c r="AQ1132" i="1"/>
  <c r="AP1132" i="1"/>
  <c r="AO1132" i="1"/>
  <c r="AN1132" i="1"/>
  <c r="AK1132" i="1"/>
  <c r="AV1132" i="1" s="1"/>
  <c r="AI1132" i="1"/>
  <c r="AU1132" i="1" s="1"/>
  <c r="AG1132" i="1"/>
  <c r="AT1132" i="1" s="1"/>
  <c r="AE1132" i="1"/>
  <c r="AS1132" i="1" s="1"/>
  <c r="AC1132" i="1"/>
  <c r="AA1132" i="1"/>
  <c r="BE1131" i="1"/>
  <c r="BD1131" i="1"/>
  <c r="AZ1131" i="1"/>
  <c r="BB1131" i="1" s="1"/>
  <c r="BC1131" i="1" s="1"/>
  <c r="AY1131" i="1"/>
  <c r="AX1131" i="1"/>
  <c r="AR1131" i="1"/>
  <c r="AQ1131" i="1"/>
  <c r="AP1131" i="1"/>
  <c r="AO1131" i="1"/>
  <c r="AN1131" i="1"/>
  <c r="AK1131" i="1"/>
  <c r="AV1131" i="1" s="1"/>
  <c r="AI1131" i="1"/>
  <c r="AU1131" i="1" s="1"/>
  <c r="AG1131" i="1"/>
  <c r="AT1131" i="1" s="1"/>
  <c r="AE1131" i="1"/>
  <c r="AS1131" i="1" s="1"/>
  <c r="AC1131" i="1"/>
  <c r="AA1131" i="1"/>
  <c r="BE1130" i="1"/>
  <c r="BD1130" i="1"/>
  <c r="AZ1130" i="1"/>
  <c r="BB1130" i="1" s="1"/>
  <c r="BC1130" i="1" s="1"/>
  <c r="AY1130" i="1"/>
  <c r="AX1130" i="1"/>
  <c r="AR1130" i="1"/>
  <c r="AQ1130" i="1"/>
  <c r="AP1130" i="1"/>
  <c r="AO1130" i="1"/>
  <c r="AN1130" i="1"/>
  <c r="AK1130" i="1"/>
  <c r="AV1130" i="1" s="1"/>
  <c r="AI1130" i="1"/>
  <c r="AU1130" i="1" s="1"/>
  <c r="AG1130" i="1"/>
  <c r="AT1130" i="1" s="1"/>
  <c r="AE1130" i="1"/>
  <c r="AS1130" i="1" s="1"/>
  <c r="AC1130" i="1"/>
  <c r="AA1130" i="1"/>
  <c r="BE1129" i="1"/>
  <c r="BD1129" i="1"/>
  <c r="AZ1129" i="1"/>
  <c r="BB1129" i="1" s="1"/>
  <c r="BC1129" i="1" s="1"/>
  <c r="AY1129" i="1"/>
  <c r="AX1129" i="1"/>
  <c r="AR1129" i="1"/>
  <c r="AQ1129" i="1"/>
  <c r="AP1129" i="1"/>
  <c r="AO1129" i="1"/>
  <c r="AN1129" i="1"/>
  <c r="AK1129" i="1"/>
  <c r="AV1129" i="1" s="1"/>
  <c r="AI1129" i="1"/>
  <c r="AU1129" i="1" s="1"/>
  <c r="AG1129" i="1"/>
  <c r="AT1129" i="1" s="1"/>
  <c r="AE1129" i="1"/>
  <c r="AS1129" i="1" s="1"/>
  <c r="AC1129" i="1"/>
  <c r="AA1129" i="1"/>
  <c r="BE1128" i="1"/>
  <c r="BD1128" i="1"/>
  <c r="AZ1128" i="1"/>
  <c r="BB1128" i="1" s="1"/>
  <c r="BC1128" i="1" s="1"/>
  <c r="AY1128" i="1"/>
  <c r="AX1128" i="1"/>
  <c r="AR1128" i="1"/>
  <c r="AQ1128" i="1"/>
  <c r="AP1128" i="1"/>
  <c r="AO1128" i="1"/>
  <c r="AN1128" i="1"/>
  <c r="AK1128" i="1"/>
  <c r="AV1128" i="1" s="1"/>
  <c r="AI1128" i="1"/>
  <c r="AU1128" i="1" s="1"/>
  <c r="AG1128" i="1"/>
  <c r="AT1128" i="1" s="1"/>
  <c r="AE1128" i="1"/>
  <c r="AS1128" i="1" s="1"/>
  <c r="AC1128" i="1"/>
  <c r="AA1128" i="1"/>
  <c r="BE1127" i="1"/>
  <c r="BD1127" i="1"/>
  <c r="AZ1127" i="1"/>
  <c r="BB1127" i="1" s="1"/>
  <c r="BC1127" i="1" s="1"/>
  <c r="AY1127" i="1"/>
  <c r="AX1127" i="1"/>
  <c r="AR1127" i="1"/>
  <c r="AQ1127" i="1"/>
  <c r="AP1127" i="1"/>
  <c r="AO1127" i="1"/>
  <c r="AN1127" i="1"/>
  <c r="AK1127" i="1"/>
  <c r="AV1127" i="1" s="1"/>
  <c r="AI1127" i="1"/>
  <c r="AU1127" i="1" s="1"/>
  <c r="AG1127" i="1"/>
  <c r="AT1127" i="1" s="1"/>
  <c r="AE1127" i="1"/>
  <c r="AS1127" i="1" s="1"/>
  <c r="AC1127" i="1"/>
  <c r="AA1127" i="1"/>
  <c r="BE1126" i="1"/>
  <c r="BD1126" i="1"/>
  <c r="AZ1126" i="1"/>
  <c r="BB1126" i="1" s="1"/>
  <c r="BC1126" i="1" s="1"/>
  <c r="AY1126" i="1"/>
  <c r="AX1126" i="1"/>
  <c r="AR1126" i="1"/>
  <c r="AQ1126" i="1"/>
  <c r="AP1126" i="1"/>
  <c r="AO1126" i="1"/>
  <c r="AN1126" i="1"/>
  <c r="AK1126" i="1"/>
  <c r="AV1126" i="1" s="1"/>
  <c r="AI1126" i="1"/>
  <c r="AU1126" i="1" s="1"/>
  <c r="AG1126" i="1"/>
  <c r="AT1126" i="1" s="1"/>
  <c r="AE1126" i="1"/>
  <c r="AS1126" i="1" s="1"/>
  <c r="AC1126" i="1"/>
  <c r="AA1126" i="1"/>
  <c r="BE1125" i="1"/>
  <c r="BD1125" i="1"/>
  <c r="AZ1125" i="1"/>
  <c r="BB1125" i="1" s="1"/>
  <c r="BC1125" i="1" s="1"/>
  <c r="AY1125" i="1"/>
  <c r="AX1125" i="1"/>
  <c r="AR1125" i="1"/>
  <c r="AQ1125" i="1"/>
  <c r="AP1125" i="1"/>
  <c r="AO1125" i="1"/>
  <c r="AN1125" i="1"/>
  <c r="AK1125" i="1"/>
  <c r="AV1125" i="1" s="1"/>
  <c r="AI1125" i="1"/>
  <c r="AU1125" i="1" s="1"/>
  <c r="AG1125" i="1"/>
  <c r="AT1125" i="1" s="1"/>
  <c r="AE1125" i="1"/>
  <c r="AS1125" i="1" s="1"/>
  <c r="AC1125" i="1"/>
  <c r="AA1125" i="1"/>
  <c r="BE1124" i="1"/>
  <c r="BD1124" i="1"/>
  <c r="AZ1124" i="1"/>
  <c r="BB1124" i="1" s="1"/>
  <c r="BC1124" i="1" s="1"/>
  <c r="AY1124" i="1"/>
  <c r="AX1124" i="1"/>
  <c r="AR1124" i="1"/>
  <c r="AQ1124" i="1"/>
  <c r="AP1124" i="1"/>
  <c r="AO1124" i="1"/>
  <c r="AN1124" i="1"/>
  <c r="AK1124" i="1"/>
  <c r="AV1124" i="1" s="1"/>
  <c r="AI1124" i="1"/>
  <c r="AU1124" i="1" s="1"/>
  <c r="AG1124" i="1"/>
  <c r="AT1124" i="1" s="1"/>
  <c r="AE1124" i="1"/>
  <c r="AS1124" i="1" s="1"/>
  <c r="AC1124" i="1"/>
  <c r="AA1124" i="1"/>
  <c r="BE1123" i="1"/>
  <c r="BD1123" i="1"/>
  <c r="AZ1123" i="1"/>
  <c r="BB1123" i="1" s="1"/>
  <c r="BC1123" i="1" s="1"/>
  <c r="AY1123" i="1"/>
  <c r="AX1123" i="1"/>
  <c r="AR1123" i="1"/>
  <c r="AQ1123" i="1"/>
  <c r="AP1123" i="1"/>
  <c r="AO1123" i="1"/>
  <c r="AN1123" i="1"/>
  <c r="AK1123" i="1"/>
  <c r="AV1123" i="1" s="1"/>
  <c r="AI1123" i="1"/>
  <c r="AU1123" i="1" s="1"/>
  <c r="AG1123" i="1"/>
  <c r="AT1123" i="1" s="1"/>
  <c r="AE1123" i="1"/>
  <c r="AS1123" i="1" s="1"/>
  <c r="AC1123" i="1"/>
  <c r="AA1123" i="1"/>
  <c r="BE1122" i="1"/>
  <c r="BD1122" i="1"/>
  <c r="AZ1122" i="1"/>
  <c r="BB1122" i="1" s="1"/>
  <c r="BC1122" i="1" s="1"/>
  <c r="AY1122" i="1"/>
  <c r="AX1122" i="1"/>
  <c r="AR1122" i="1"/>
  <c r="AQ1122" i="1"/>
  <c r="AP1122" i="1"/>
  <c r="AO1122" i="1"/>
  <c r="AN1122" i="1"/>
  <c r="AK1122" i="1"/>
  <c r="AV1122" i="1" s="1"/>
  <c r="AI1122" i="1"/>
  <c r="AU1122" i="1" s="1"/>
  <c r="AG1122" i="1"/>
  <c r="AT1122" i="1" s="1"/>
  <c r="AE1122" i="1"/>
  <c r="AS1122" i="1" s="1"/>
  <c r="AC1122" i="1"/>
  <c r="AA1122" i="1"/>
  <c r="BE1121" i="1"/>
  <c r="BD1121" i="1"/>
  <c r="AZ1121" i="1"/>
  <c r="BB1121" i="1" s="1"/>
  <c r="BC1121" i="1" s="1"/>
  <c r="AY1121" i="1"/>
  <c r="AX1121" i="1"/>
  <c r="AR1121" i="1"/>
  <c r="AQ1121" i="1"/>
  <c r="AP1121" i="1"/>
  <c r="AO1121" i="1"/>
  <c r="AN1121" i="1"/>
  <c r="AK1121" i="1"/>
  <c r="AV1121" i="1" s="1"/>
  <c r="AI1121" i="1"/>
  <c r="AU1121" i="1" s="1"/>
  <c r="AG1121" i="1"/>
  <c r="AT1121" i="1" s="1"/>
  <c r="AE1121" i="1"/>
  <c r="AS1121" i="1" s="1"/>
  <c r="AC1121" i="1"/>
  <c r="AA1121" i="1"/>
  <c r="BE1120" i="1"/>
  <c r="BD1120" i="1"/>
  <c r="AZ1120" i="1"/>
  <c r="BB1120" i="1" s="1"/>
  <c r="BC1120" i="1" s="1"/>
  <c r="AY1120" i="1"/>
  <c r="AX1120" i="1"/>
  <c r="AR1120" i="1"/>
  <c r="AQ1120" i="1"/>
  <c r="AP1120" i="1"/>
  <c r="AO1120" i="1"/>
  <c r="AN1120" i="1"/>
  <c r="AK1120" i="1"/>
  <c r="AV1120" i="1" s="1"/>
  <c r="AI1120" i="1"/>
  <c r="AU1120" i="1" s="1"/>
  <c r="AG1120" i="1"/>
  <c r="AT1120" i="1" s="1"/>
  <c r="AE1120" i="1"/>
  <c r="AS1120" i="1" s="1"/>
  <c r="AC1120" i="1"/>
  <c r="AA1120" i="1"/>
  <c r="BE1119" i="1"/>
  <c r="BD1119" i="1"/>
  <c r="AZ1119" i="1"/>
  <c r="BB1119" i="1" s="1"/>
  <c r="BC1119" i="1" s="1"/>
  <c r="AY1119" i="1"/>
  <c r="AX1119" i="1"/>
  <c r="AR1119" i="1"/>
  <c r="AQ1119" i="1"/>
  <c r="AP1119" i="1"/>
  <c r="AO1119" i="1"/>
  <c r="AN1119" i="1"/>
  <c r="AK1119" i="1"/>
  <c r="AV1119" i="1" s="1"/>
  <c r="AI1119" i="1"/>
  <c r="AU1119" i="1" s="1"/>
  <c r="AG1119" i="1"/>
  <c r="AT1119" i="1" s="1"/>
  <c r="AE1119" i="1"/>
  <c r="AS1119" i="1" s="1"/>
  <c r="AC1119" i="1"/>
  <c r="AA1119" i="1"/>
  <c r="BE1118" i="1"/>
  <c r="BD1118" i="1"/>
  <c r="AZ1118" i="1"/>
  <c r="BB1118" i="1" s="1"/>
  <c r="BC1118" i="1" s="1"/>
  <c r="AY1118" i="1"/>
  <c r="AX1118" i="1"/>
  <c r="AR1118" i="1"/>
  <c r="AQ1118" i="1"/>
  <c r="AP1118" i="1"/>
  <c r="AO1118" i="1"/>
  <c r="AN1118" i="1"/>
  <c r="AK1118" i="1"/>
  <c r="AV1118" i="1" s="1"/>
  <c r="AI1118" i="1"/>
  <c r="AU1118" i="1" s="1"/>
  <c r="AG1118" i="1"/>
  <c r="AT1118" i="1" s="1"/>
  <c r="AE1118" i="1"/>
  <c r="AS1118" i="1" s="1"/>
  <c r="AC1118" i="1"/>
  <c r="AA1118" i="1"/>
  <c r="BE1117" i="1"/>
  <c r="BD1117" i="1"/>
  <c r="AZ1117" i="1"/>
  <c r="BB1117" i="1" s="1"/>
  <c r="BC1117" i="1" s="1"/>
  <c r="AY1117" i="1"/>
  <c r="AX1117" i="1"/>
  <c r="AR1117" i="1"/>
  <c r="AQ1117" i="1"/>
  <c r="AP1117" i="1"/>
  <c r="AO1117" i="1"/>
  <c r="AN1117" i="1"/>
  <c r="AK1117" i="1"/>
  <c r="AV1117" i="1" s="1"/>
  <c r="AI1117" i="1"/>
  <c r="AU1117" i="1" s="1"/>
  <c r="AG1117" i="1"/>
  <c r="AT1117" i="1" s="1"/>
  <c r="AE1117" i="1"/>
  <c r="AS1117" i="1" s="1"/>
  <c r="AC1117" i="1"/>
  <c r="AA1117" i="1"/>
  <c r="BE1116" i="1"/>
  <c r="BD1116" i="1"/>
  <c r="AZ1116" i="1"/>
  <c r="BB1116" i="1" s="1"/>
  <c r="BC1116" i="1" s="1"/>
  <c r="AY1116" i="1"/>
  <c r="AX1116" i="1"/>
  <c r="AR1116" i="1"/>
  <c r="AQ1116" i="1"/>
  <c r="AP1116" i="1"/>
  <c r="AO1116" i="1"/>
  <c r="AN1116" i="1"/>
  <c r="AK1116" i="1"/>
  <c r="AV1116" i="1" s="1"/>
  <c r="AI1116" i="1"/>
  <c r="AU1116" i="1" s="1"/>
  <c r="AG1116" i="1"/>
  <c r="AT1116" i="1" s="1"/>
  <c r="AE1116" i="1"/>
  <c r="AS1116" i="1" s="1"/>
  <c r="AC1116" i="1"/>
  <c r="AA1116" i="1"/>
  <c r="BE1115" i="1"/>
  <c r="BD1115" i="1"/>
  <c r="AZ1115" i="1"/>
  <c r="BB1115" i="1" s="1"/>
  <c r="BC1115" i="1" s="1"/>
  <c r="AY1115" i="1"/>
  <c r="AX1115" i="1"/>
  <c r="AR1115" i="1"/>
  <c r="AQ1115" i="1"/>
  <c r="AP1115" i="1"/>
  <c r="AO1115" i="1"/>
  <c r="AN1115" i="1"/>
  <c r="AK1115" i="1"/>
  <c r="AV1115" i="1" s="1"/>
  <c r="AI1115" i="1"/>
  <c r="AU1115" i="1" s="1"/>
  <c r="AG1115" i="1"/>
  <c r="AT1115" i="1" s="1"/>
  <c r="AE1115" i="1"/>
  <c r="AS1115" i="1" s="1"/>
  <c r="AC1115" i="1"/>
  <c r="AA1115" i="1"/>
  <c r="BE1114" i="1"/>
  <c r="BD1114" i="1"/>
  <c r="AZ1114" i="1"/>
  <c r="BB1114" i="1" s="1"/>
  <c r="BC1114" i="1" s="1"/>
  <c r="AY1114" i="1"/>
  <c r="AX1114" i="1"/>
  <c r="AR1114" i="1"/>
  <c r="AQ1114" i="1"/>
  <c r="AP1114" i="1"/>
  <c r="AO1114" i="1"/>
  <c r="AN1114" i="1"/>
  <c r="AK1114" i="1"/>
  <c r="AV1114" i="1" s="1"/>
  <c r="AI1114" i="1"/>
  <c r="AU1114" i="1" s="1"/>
  <c r="AG1114" i="1"/>
  <c r="AT1114" i="1" s="1"/>
  <c r="AE1114" i="1"/>
  <c r="AS1114" i="1" s="1"/>
  <c r="AC1114" i="1"/>
  <c r="AA1114" i="1"/>
  <c r="BE1113" i="1"/>
  <c r="BD1113" i="1"/>
  <c r="AZ1113" i="1"/>
  <c r="BB1113" i="1" s="1"/>
  <c r="BC1113" i="1" s="1"/>
  <c r="AY1113" i="1"/>
  <c r="AX1113" i="1"/>
  <c r="AR1113" i="1"/>
  <c r="AQ1113" i="1"/>
  <c r="AP1113" i="1"/>
  <c r="AO1113" i="1"/>
  <c r="AN1113" i="1"/>
  <c r="AK1113" i="1"/>
  <c r="AV1113" i="1" s="1"/>
  <c r="AI1113" i="1"/>
  <c r="AU1113" i="1" s="1"/>
  <c r="AG1113" i="1"/>
  <c r="AT1113" i="1" s="1"/>
  <c r="AE1113" i="1"/>
  <c r="AS1113" i="1" s="1"/>
  <c r="AC1113" i="1"/>
  <c r="AA1113" i="1"/>
  <c r="BE1112" i="1"/>
  <c r="BD1112" i="1"/>
  <c r="AZ1112" i="1"/>
  <c r="BB1112" i="1" s="1"/>
  <c r="BC1112" i="1" s="1"/>
  <c r="AY1112" i="1"/>
  <c r="AX1112" i="1"/>
  <c r="AR1112" i="1"/>
  <c r="AQ1112" i="1"/>
  <c r="AP1112" i="1"/>
  <c r="AO1112" i="1"/>
  <c r="AN1112" i="1"/>
  <c r="AK1112" i="1"/>
  <c r="AV1112" i="1" s="1"/>
  <c r="AI1112" i="1"/>
  <c r="AU1112" i="1" s="1"/>
  <c r="AG1112" i="1"/>
  <c r="AT1112" i="1" s="1"/>
  <c r="AE1112" i="1"/>
  <c r="AS1112" i="1" s="1"/>
  <c r="AC1112" i="1"/>
  <c r="AA1112" i="1"/>
  <c r="BE1111" i="1"/>
  <c r="BD1111" i="1"/>
  <c r="AZ1111" i="1"/>
  <c r="BB1111" i="1" s="1"/>
  <c r="BC1111" i="1" s="1"/>
  <c r="AY1111" i="1"/>
  <c r="AX1111" i="1"/>
  <c r="AR1111" i="1"/>
  <c r="AQ1111" i="1"/>
  <c r="AP1111" i="1"/>
  <c r="AO1111" i="1"/>
  <c r="AN1111" i="1"/>
  <c r="AK1111" i="1"/>
  <c r="AV1111" i="1" s="1"/>
  <c r="AI1111" i="1"/>
  <c r="AU1111" i="1" s="1"/>
  <c r="AG1111" i="1"/>
  <c r="AT1111" i="1" s="1"/>
  <c r="AE1111" i="1"/>
  <c r="AS1111" i="1" s="1"/>
  <c r="AC1111" i="1"/>
  <c r="AA1111" i="1"/>
  <c r="BE1110" i="1"/>
  <c r="BD1110" i="1"/>
  <c r="AZ1110" i="1"/>
  <c r="BB1110" i="1" s="1"/>
  <c r="BC1110" i="1" s="1"/>
  <c r="AY1110" i="1"/>
  <c r="AX1110" i="1"/>
  <c r="AR1110" i="1"/>
  <c r="AQ1110" i="1"/>
  <c r="AP1110" i="1"/>
  <c r="AO1110" i="1"/>
  <c r="AN1110" i="1"/>
  <c r="AK1110" i="1"/>
  <c r="AV1110" i="1" s="1"/>
  <c r="AI1110" i="1"/>
  <c r="AU1110" i="1" s="1"/>
  <c r="AG1110" i="1"/>
  <c r="AT1110" i="1" s="1"/>
  <c r="AE1110" i="1"/>
  <c r="AS1110" i="1" s="1"/>
  <c r="AC1110" i="1"/>
  <c r="AA1110" i="1"/>
  <c r="BE1109" i="1"/>
  <c r="BD1109" i="1"/>
  <c r="AZ1109" i="1"/>
  <c r="BB1109" i="1" s="1"/>
  <c r="BC1109" i="1" s="1"/>
  <c r="AY1109" i="1"/>
  <c r="AX1109" i="1"/>
  <c r="AR1109" i="1"/>
  <c r="AQ1109" i="1"/>
  <c r="AP1109" i="1"/>
  <c r="AO1109" i="1"/>
  <c r="AN1109" i="1"/>
  <c r="AK1109" i="1"/>
  <c r="AV1109" i="1" s="1"/>
  <c r="AI1109" i="1"/>
  <c r="AU1109" i="1" s="1"/>
  <c r="AG1109" i="1"/>
  <c r="AT1109" i="1" s="1"/>
  <c r="AE1109" i="1"/>
  <c r="AS1109" i="1" s="1"/>
  <c r="AC1109" i="1"/>
  <c r="AA1109" i="1"/>
  <c r="BE1108" i="1"/>
  <c r="BD1108" i="1"/>
  <c r="AZ1108" i="1"/>
  <c r="BB1108" i="1" s="1"/>
  <c r="BC1108" i="1" s="1"/>
  <c r="AY1108" i="1"/>
  <c r="AX1108" i="1"/>
  <c r="AR1108" i="1"/>
  <c r="AQ1108" i="1"/>
  <c r="AP1108" i="1"/>
  <c r="AO1108" i="1"/>
  <c r="AN1108" i="1"/>
  <c r="AK1108" i="1"/>
  <c r="AV1108" i="1" s="1"/>
  <c r="AI1108" i="1"/>
  <c r="AU1108" i="1" s="1"/>
  <c r="AG1108" i="1"/>
  <c r="AT1108" i="1" s="1"/>
  <c r="AE1108" i="1"/>
  <c r="AS1108" i="1" s="1"/>
  <c r="AC1108" i="1"/>
  <c r="AA1108" i="1"/>
  <c r="BE1107" i="1"/>
  <c r="BD1107" i="1"/>
  <c r="AZ1107" i="1"/>
  <c r="BB1107" i="1" s="1"/>
  <c r="BC1107" i="1" s="1"/>
  <c r="AY1107" i="1"/>
  <c r="AX1107" i="1"/>
  <c r="AR1107" i="1"/>
  <c r="AQ1107" i="1"/>
  <c r="AP1107" i="1"/>
  <c r="AO1107" i="1"/>
  <c r="AN1107" i="1"/>
  <c r="AK1107" i="1"/>
  <c r="AV1107" i="1" s="1"/>
  <c r="AI1107" i="1"/>
  <c r="AU1107" i="1" s="1"/>
  <c r="AG1107" i="1"/>
  <c r="AT1107" i="1" s="1"/>
  <c r="AE1107" i="1"/>
  <c r="AS1107" i="1" s="1"/>
  <c r="AC1107" i="1"/>
  <c r="AA1107" i="1"/>
  <c r="BE1106" i="1"/>
  <c r="BD1106" i="1"/>
  <c r="AZ1106" i="1"/>
  <c r="BB1106" i="1" s="1"/>
  <c r="BC1106" i="1" s="1"/>
  <c r="AY1106" i="1"/>
  <c r="AX1106" i="1"/>
  <c r="AR1106" i="1"/>
  <c r="AQ1106" i="1"/>
  <c r="AP1106" i="1"/>
  <c r="AO1106" i="1"/>
  <c r="AN1106" i="1"/>
  <c r="AK1106" i="1"/>
  <c r="AV1106" i="1" s="1"/>
  <c r="AI1106" i="1"/>
  <c r="AU1106" i="1" s="1"/>
  <c r="AG1106" i="1"/>
  <c r="AT1106" i="1" s="1"/>
  <c r="AE1106" i="1"/>
  <c r="AS1106" i="1" s="1"/>
  <c r="AC1106" i="1"/>
  <c r="AA1106" i="1"/>
  <c r="BE1105" i="1"/>
  <c r="BD1105" i="1"/>
  <c r="AZ1105" i="1"/>
  <c r="BB1105" i="1" s="1"/>
  <c r="BC1105" i="1" s="1"/>
  <c r="AY1105" i="1"/>
  <c r="AX1105" i="1"/>
  <c r="AR1105" i="1"/>
  <c r="AQ1105" i="1"/>
  <c r="AP1105" i="1"/>
  <c r="AO1105" i="1"/>
  <c r="AN1105" i="1"/>
  <c r="AK1105" i="1"/>
  <c r="AV1105" i="1" s="1"/>
  <c r="AI1105" i="1"/>
  <c r="AU1105" i="1" s="1"/>
  <c r="AG1105" i="1"/>
  <c r="AT1105" i="1" s="1"/>
  <c r="AE1105" i="1"/>
  <c r="AS1105" i="1" s="1"/>
  <c r="AC1105" i="1"/>
  <c r="AA1105" i="1"/>
  <c r="BE1104" i="1"/>
  <c r="BD1104" i="1"/>
  <c r="AZ1104" i="1"/>
  <c r="BB1104" i="1" s="1"/>
  <c r="BC1104" i="1" s="1"/>
  <c r="AY1104" i="1"/>
  <c r="AX1104" i="1"/>
  <c r="AR1104" i="1"/>
  <c r="AQ1104" i="1"/>
  <c r="AP1104" i="1"/>
  <c r="AO1104" i="1"/>
  <c r="AN1104" i="1"/>
  <c r="AK1104" i="1"/>
  <c r="AV1104" i="1" s="1"/>
  <c r="AI1104" i="1"/>
  <c r="AU1104" i="1" s="1"/>
  <c r="AG1104" i="1"/>
  <c r="AT1104" i="1" s="1"/>
  <c r="AE1104" i="1"/>
  <c r="AS1104" i="1" s="1"/>
  <c r="AC1104" i="1"/>
  <c r="AA1104" i="1"/>
  <c r="BE1103" i="1"/>
  <c r="BD1103" i="1"/>
  <c r="AZ1103" i="1"/>
  <c r="BB1103" i="1" s="1"/>
  <c r="BC1103" i="1" s="1"/>
  <c r="AY1103" i="1"/>
  <c r="AX1103" i="1"/>
  <c r="AR1103" i="1"/>
  <c r="AQ1103" i="1"/>
  <c r="AP1103" i="1"/>
  <c r="AO1103" i="1"/>
  <c r="AN1103" i="1"/>
  <c r="AK1103" i="1"/>
  <c r="AV1103" i="1" s="1"/>
  <c r="AI1103" i="1"/>
  <c r="AU1103" i="1" s="1"/>
  <c r="AG1103" i="1"/>
  <c r="AT1103" i="1" s="1"/>
  <c r="AE1103" i="1"/>
  <c r="AS1103" i="1" s="1"/>
  <c r="AC1103" i="1"/>
  <c r="AA1103" i="1"/>
  <c r="BE1102" i="1"/>
  <c r="BD1102" i="1"/>
  <c r="AZ1102" i="1"/>
  <c r="BB1102" i="1" s="1"/>
  <c r="BC1102" i="1" s="1"/>
  <c r="AY1102" i="1"/>
  <c r="AX1102" i="1"/>
  <c r="AR1102" i="1"/>
  <c r="AQ1102" i="1"/>
  <c r="AP1102" i="1"/>
  <c r="AO1102" i="1"/>
  <c r="AN1102" i="1"/>
  <c r="AK1102" i="1"/>
  <c r="AV1102" i="1" s="1"/>
  <c r="AI1102" i="1"/>
  <c r="AU1102" i="1" s="1"/>
  <c r="AG1102" i="1"/>
  <c r="AT1102" i="1" s="1"/>
  <c r="AE1102" i="1"/>
  <c r="AS1102" i="1" s="1"/>
  <c r="AC1102" i="1"/>
  <c r="AA1102" i="1"/>
  <c r="BE1101" i="1"/>
  <c r="BD1101" i="1"/>
  <c r="AZ1101" i="1"/>
  <c r="BB1101" i="1" s="1"/>
  <c r="BC1101" i="1" s="1"/>
  <c r="AY1101" i="1"/>
  <c r="AX1101" i="1"/>
  <c r="AR1101" i="1"/>
  <c r="AQ1101" i="1"/>
  <c r="AP1101" i="1"/>
  <c r="AO1101" i="1"/>
  <c r="AN1101" i="1"/>
  <c r="AK1101" i="1"/>
  <c r="AV1101" i="1" s="1"/>
  <c r="AI1101" i="1"/>
  <c r="AU1101" i="1" s="1"/>
  <c r="AG1101" i="1"/>
  <c r="AT1101" i="1" s="1"/>
  <c r="AE1101" i="1"/>
  <c r="AS1101" i="1" s="1"/>
  <c r="AC1101" i="1"/>
  <c r="AA1101" i="1"/>
  <c r="BE1100" i="1"/>
  <c r="BD1100" i="1"/>
  <c r="AZ1100" i="1"/>
  <c r="BB1100" i="1" s="1"/>
  <c r="BC1100" i="1" s="1"/>
  <c r="AY1100" i="1"/>
  <c r="AX1100" i="1"/>
  <c r="AR1100" i="1"/>
  <c r="AQ1100" i="1"/>
  <c r="AP1100" i="1"/>
  <c r="AO1100" i="1"/>
  <c r="AN1100" i="1"/>
  <c r="AK1100" i="1"/>
  <c r="AV1100" i="1" s="1"/>
  <c r="AI1100" i="1"/>
  <c r="AU1100" i="1" s="1"/>
  <c r="AG1100" i="1"/>
  <c r="AT1100" i="1" s="1"/>
  <c r="AE1100" i="1"/>
  <c r="AS1100" i="1" s="1"/>
  <c r="AC1100" i="1"/>
  <c r="AA1100" i="1"/>
  <c r="BE1099" i="1"/>
  <c r="BD1099" i="1"/>
  <c r="AZ1099" i="1"/>
  <c r="BB1099" i="1" s="1"/>
  <c r="BC1099" i="1" s="1"/>
  <c r="AY1099" i="1"/>
  <c r="AX1099" i="1"/>
  <c r="AR1099" i="1"/>
  <c r="AQ1099" i="1"/>
  <c r="AP1099" i="1"/>
  <c r="AO1099" i="1"/>
  <c r="AN1099" i="1"/>
  <c r="AK1099" i="1"/>
  <c r="AV1099" i="1" s="1"/>
  <c r="AI1099" i="1"/>
  <c r="AU1099" i="1" s="1"/>
  <c r="AG1099" i="1"/>
  <c r="AT1099" i="1" s="1"/>
  <c r="AE1099" i="1"/>
  <c r="AS1099" i="1" s="1"/>
  <c r="AC1099" i="1"/>
  <c r="AA1099" i="1"/>
  <c r="BE1098" i="1"/>
  <c r="BD1098" i="1"/>
  <c r="AZ1098" i="1"/>
  <c r="BB1098" i="1" s="1"/>
  <c r="BC1098" i="1" s="1"/>
  <c r="AY1098" i="1"/>
  <c r="AX1098" i="1"/>
  <c r="AR1098" i="1"/>
  <c r="AQ1098" i="1"/>
  <c r="AP1098" i="1"/>
  <c r="AO1098" i="1"/>
  <c r="AN1098" i="1"/>
  <c r="AK1098" i="1"/>
  <c r="AV1098" i="1" s="1"/>
  <c r="AI1098" i="1"/>
  <c r="AU1098" i="1" s="1"/>
  <c r="AG1098" i="1"/>
  <c r="AT1098" i="1" s="1"/>
  <c r="AE1098" i="1"/>
  <c r="AS1098" i="1" s="1"/>
  <c r="AC1098" i="1"/>
  <c r="AA1098" i="1"/>
  <c r="BE1097" i="1"/>
  <c r="BD1097" i="1"/>
  <c r="AZ1097" i="1"/>
  <c r="BB1097" i="1" s="1"/>
  <c r="BC1097" i="1" s="1"/>
  <c r="AY1097" i="1"/>
  <c r="AX1097" i="1"/>
  <c r="AR1097" i="1"/>
  <c r="AQ1097" i="1"/>
  <c r="AP1097" i="1"/>
  <c r="AO1097" i="1"/>
  <c r="AN1097" i="1"/>
  <c r="AK1097" i="1"/>
  <c r="AV1097" i="1" s="1"/>
  <c r="AI1097" i="1"/>
  <c r="AU1097" i="1" s="1"/>
  <c r="AG1097" i="1"/>
  <c r="AT1097" i="1" s="1"/>
  <c r="AE1097" i="1"/>
  <c r="AS1097" i="1" s="1"/>
  <c r="AC1097" i="1"/>
  <c r="AA1097" i="1"/>
  <c r="BE1096" i="1"/>
  <c r="BD1096" i="1"/>
  <c r="AZ1096" i="1"/>
  <c r="BB1096" i="1" s="1"/>
  <c r="BC1096" i="1" s="1"/>
  <c r="AY1096" i="1"/>
  <c r="AX1096" i="1"/>
  <c r="AR1096" i="1"/>
  <c r="AQ1096" i="1"/>
  <c r="AP1096" i="1"/>
  <c r="AO1096" i="1"/>
  <c r="AN1096" i="1"/>
  <c r="AK1096" i="1"/>
  <c r="AV1096" i="1" s="1"/>
  <c r="AI1096" i="1"/>
  <c r="AU1096" i="1" s="1"/>
  <c r="AG1096" i="1"/>
  <c r="AT1096" i="1" s="1"/>
  <c r="AE1096" i="1"/>
  <c r="AS1096" i="1" s="1"/>
  <c r="AC1096" i="1"/>
  <c r="AA1096" i="1"/>
  <c r="BE1095" i="1"/>
  <c r="BD1095" i="1"/>
  <c r="AZ1095" i="1"/>
  <c r="BB1095" i="1" s="1"/>
  <c r="BC1095" i="1" s="1"/>
  <c r="AY1095" i="1"/>
  <c r="AX1095" i="1"/>
  <c r="AR1095" i="1"/>
  <c r="AQ1095" i="1"/>
  <c r="AP1095" i="1"/>
  <c r="AO1095" i="1"/>
  <c r="AN1095" i="1"/>
  <c r="AK1095" i="1"/>
  <c r="AV1095" i="1" s="1"/>
  <c r="AI1095" i="1"/>
  <c r="AU1095" i="1" s="1"/>
  <c r="AG1095" i="1"/>
  <c r="AT1095" i="1" s="1"/>
  <c r="AE1095" i="1"/>
  <c r="AS1095" i="1" s="1"/>
  <c r="AC1095" i="1"/>
  <c r="AA1095" i="1"/>
  <c r="BE1094" i="1"/>
  <c r="BD1094" i="1"/>
  <c r="AZ1094" i="1"/>
  <c r="BB1094" i="1" s="1"/>
  <c r="BC1094" i="1" s="1"/>
  <c r="AY1094" i="1"/>
  <c r="AX1094" i="1"/>
  <c r="AR1094" i="1"/>
  <c r="AQ1094" i="1"/>
  <c r="AP1094" i="1"/>
  <c r="AO1094" i="1"/>
  <c r="AN1094" i="1"/>
  <c r="AK1094" i="1"/>
  <c r="AV1094" i="1" s="1"/>
  <c r="AI1094" i="1"/>
  <c r="AU1094" i="1" s="1"/>
  <c r="AG1094" i="1"/>
  <c r="AT1094" i="1" s="1"/>
  <c r="AE1094" i="1"/>
  <c r="AS1094" i="1" s="1"/>
  <c r="AC1094" i="1"/>
  <c r="AA1094" i="1"/>
  <c r="BE1093" i="1"/>
  <c r="BD1093" i="1"/>
  <c r="AZ1093" i="1"/>
  <c r="BB1093" i="1" s="1"/>
  <c r="BC1093" i="1" s="1"/>
  <c r="AY1093" i="1"/>
  <c r="AX1093" i="1"/>
  <c r="AR1093" i="1"/>
  <c r="AQ1093" i="1"/>
  <c r="AP1093" i="1"/>
  <c r="AO1093" i="1"/>
  <c r="AN1093" i="1"/>
  <c r="AK1093" i="1"/>
  <c r="AV1093" i="1" s="1"/>
  <c r="AI1093" i="1"/>
  <c r="AU1093" i="1" s="1"/>
  <c r="AG1093" i="1"/>
  <c r="AT1093" i="1" s="1"/>
  <c r="AE1093" i="1"/>
  <c r="AS1093" i="1" s="1"/>
  <c r="AC1093" i="1"/>
  <c r="AA1093" i="1"/>
  <c r="BE1092" i="1"/>
  <c r="BD1092" i="1"/>
  <c r="AZ1092" i="1"/>
  <c r="BB1092" i="1" s="1"/>
  <c r="BC1092" i="1" s="1"/>
  <c r="AY1092" i="1"/>
  <c r="AX1092" i="1"/>
  <c r="AR1092" i="1"/>
  <c r="AQ1092" i="1"/>
  <c r="AP1092" i="1"/>
  <c r="AO1092" i="1"/>
  <c r="AN1092" i="1"/>
  <c r="AK1092" i="1"/>
  <c r="AV1092" i="1" s="1"/>
  <c r="AI1092" i="1"/>
  <c r="AU1092" i="1" s="1"/>
  <c r="AG1092" i="1"/>
  <c r="AT1092" i="1" s="1"/>
  <c r="AE1092" i="1"/>
  <c r="AS1092" i="1" s="1"/>
  <c r="AC1092" i="1"/>
  <c r="AA1092" i="1"/>
  <c r="BE1091" i="1"/>
  <c r="BD1091" i="1"/>
  <c r="AZ1091" i="1"/>
  <c r="BB1091" i="1" s="1"/>
  <c r="BC1091" i="1" s="1"/>
  <c r="AY1091" i="1"/>
  <c r="AX1091" i="1"/>
  <c r="AR1091" i="1"/>
  <c r="AQ1091" i="1"/>
  <c r="AP1091" i="1"/>
  <c r="AO1091" i="1"/>
  <c r="AN1091" i="1"/>
  <c r="AK1091" i="1"/>
  <c r="AV1091" i="1" s="1"/>
  <c r="AI1091" i="1"/>
  <c r="AU1091" i="1" s="1"/>
  <c r="AG1091" i="1"/>
  <c r="AT1091" i="1" s="1"/>
  <c r="AE1091" i="1"/>
  <c r="AS1091" i="1" s="1"/>
  <c r="AC1091" i="1"/>
  <c r="AA1091" i="1"/>
  <c r="BE1090" i="1"/>
  <c r="BD1090" i="1"/>
  <c r="AZ1090" i="1"/>
  <c r="BB1090" i="1" s="1"/>
  <c r="BC1090" i="1" s="1"/>
  <c r="AY1090" i="1"/>
  <c r="AX1090" i="1"/>
  <c r="AR1090" i="1"/>
  <c r="AQ1090" i="1"/>
  <c r="AP1090" i="1"/>
  <c r="AO1090" i="1"/>
  <c r="AN1090" i="1"/>
  <c r="AK1090" i="1"/>
  <c r="AV1090" i="1" s="1"/>
  <c r="AI1090" i="1"/>
  <c r="AU1090" i="1" s="1"/>
  <c r="AG1090" i="1"/>
  <c r="AT1090" i="1" s="1"/>
  <c r="AE1090" i="1"/>
  <c r="AS1090" i="1" s="1"/>
  <c r="AC1090" i="1"/>
  <c r="AA1090" i="1"/>
  <c r="BE1089" i="1"/>
  <c r="BD1089" i="1"/>
  <c r="AZ1089" i="1"/>
  <c r="BB1089" i="1" s="1"/>
  <c r="BC1089" i="1" s="1"/>
  <c r="AY1089" i="1"/>
  <c r="AX1089" i="1"/>
  <c r="AR1089" i="1"/>
  <c r="AQ1089" i="1"/>
  <c r="AP1089" i="1"/>
  <c r="AO1089" i="1"/>
  <c r="AN1089" i="1"/>
  <c r="AK1089" i="1"/>
  <c r="AV1089" i="1" s="1"/>
  <c r="AI1089" i="1"/>
  <c r="AU1089" i="1" s="1"/>
  <c r="AG1089" i="1"/>
  <c r="AT1089" i="1" s="1"/>
  <c r="AE1089" i="1"/>
  <c r="AS1089" i="1" s="1"/>
  <c r="AC1089" i="1"/>
  <c r="AA1089" i="1"/>
  <c r="BE1088" i="1"/>
  <c r="BD1088" i="1"/>
  <c r="AZ1088" i="1"/>
  <c r="BB1088" i="1" s="1"/>
  <c r="BC1088" i="1" s="1"/>
  <c r="AY1088" i="1"/>
  <c r="AX1088" i="1"/>
  <c r="AR1088" i="1"/>
  <c r="AQ1088" i="1"/>
  <c r="AP1088" i="1"/>
  <c r="AO1088" i="1"/>
  <c r="AN1088" i="1"/>
  <c r="AK1088" i="1"/>
  <c r="AV1088" i="1" s="1"/>
  <c r="AI1088" i="1"/>
  <c r="AU1088" i="1" s="1"/>
  <c r="AG1088" i="1"/>
  <c r="AT1088" i="1" s="1"/>
  <c r="AE1088" i="1"/>
  <c r="AS1088" i="1" s="1"/>
  <c r="AC1088" i="1"/>
  <c r="AA1088" i="1"/>
  <c r="BE1087" i="1"/>
  <c r="BD1087" i="1"/>
  <c r="AZ1087" i="1"/>
  <c r="BB1087" i="1" s="1"/>
  <c r="BC1087" i="1" s="1"/>
  <c r="AY1087" i="1"/>
  <c r="AX1087" i="1"/>
  <c r="AR1087" i="1"/>
  <c r="AQ1087" i="1"/>
  <c r="AP1087" i="1"/>
  <c r="AO1087" i="1"/>
  <c r="AN1087" i="1"/>
  <c r="AK1087" i="1"/>
  <c r="AV1087" i="1" s="1"/>
  <c r="AI1087" i="1"/>
  <c r="AU1087" i="1" s="1"/>
  <c r="AG1087" i="1"/>
  <c r="AT1087" i="1" s="1"/>
  <c r="AE1087" i="1"/>
  <c r="AS1087" i="1" s="1"/>
  <c r="AC1087" i="1"/>
  <c r="AA1087" i="1"/>
  <c r="BE1086" i="1"/>
  <c r="BD1086" i="1"/>
  <c r="AZ1086" i="1"/>
  <c r="BB1086" i="1" s="1"/>
  <c r="BC1086" i="1" s="1"/>
  <c r="AY1086" i="1"/>
  <c r="AX1086" i="1"/>
  <c r="AR1086" i="1"/>
  <c r="AQ1086" i="1"/>
  <c r="AP1086" i="1"/>
  <c r="AO1086" i="1"/>
  <c r="AN1086" i="1"/>
  <c r="AK1086" i="1"/>
  <c r="AV1086" i="1" s="1"/>
  <c r="AI1086" i="1"/>
  <c r="AU1086" i="1" s="1"/>
  <c r="AG1086" i="1"/>
  <c r="AT1086" i="1" s="1"/>
  <c r="AE1086" i="1"/>
  <c r="AS1086" i="1" s="1"/>
  <c r="AC1086" i="1"/>
  <c r="AA1086" i="1"/>
  <c r="BE1085" i="1"/>
  <c r="BD1085" i="1"/>
  <c r="AZ1085" i="1"/>
  <c r="BB1085" i="1" s="1"/>
  <c r="BC1085" i="1" s="1"/>
  <c r="AY1085" i="1"/>
  <c r="AX1085" i="1"/>
  <c r="AR1085" i="1"/>
  <c r="AQ1085" i="1"/>
  <c r="AP1085" i="1"/>
  <c r="AO1085" i="1"/>
  <c r="AN1085" i="1"/>
  <c r="AK1085" i="1"/>
  <c r="AV1085" i="1" s="1"/>
  <c r="AI1085" i="1"/>
  <c r="AU1085" i="1" s="1"/>
  <c r="AG1085" i="1"/>
  <c r="AT1085" i="1" s="1"/>
  <c r="AE1085" i="1"/>
  <c r="AS1085" i="1" s="1"/>
  <c r="AC1085" i="1"/>
  <c r="AA1085" i="1"/>
  <c r="BE1084" i="1"/>
  <c r="BD1084" i="1"/>
  <c r="AZ1084" i="1"/>
  <c r="BB1084" i="1" s="1"/>
  <c r="BC1084" i="1" s="1"/>
  <c r="AY1084" i="1"/>
  <c r="AX1084" i="1"/>
  <c r="AR1084" i="1"/>
  <c r="AQ1084" i="1"/>
  <c r="AP1084" i="1"/>
  <c r="AO1084" i="1"/>
  <c r="AN1084" i="1"/>
  <c r="AK1084" i="1"/>
  <c r="AV1084" i="1" s="1"/>
  <c r="AI1084" i="1"/>
  <c r="AU1084" i="1" s="1"/>
  <c r="AG1084" i="1"/>
  <c r="AT1084" i="1" s="1"/>
  <c r="AE1084" i="1"/>
  <c r="AS1084" i="1" s="1"/>
  <c r="AC1084" i="1"/>
  <c r="AA1084" i="1"/>
  <c r="BE1083" i="1"/>
  <c r="BD1083" i="1"/>
  <c r="AZ1083" i="1"/>
  <c r="BB1083" i="1" s="1"/>
  <c r="BC1083" i="1" s="1"/>
  <c r="AY1083" i="1"/>
  <c r="AX1083" i="1"/>
  <c r="AR1083" i="1"/>
  <c r="AQ1083" i="1"/>
  <c r="AP1083" i="1"/>
  <c r="AO1083" i="1"/>
  <c r="AN1083" i="1"/>
  <c r="AK1083" i="1"/>
  <c r="AV1083" i="1" s="1"/>
  <c r="AI1083" i="1"/>
  <c r="AU1083" i="1" s="1"/>
  <c r="AG1083" i="1"/>
  <c r="AT1083" i="1" s="1"/>
  <c r="AE1083" i="1"/>
  <c r="AS1083" i="1" s="1"/>
  <c r="AC1083" i="1"/>
  <c r="AA1083" i="1"/>
  <c r="BE1082" i="1"/>
  <c r="BD1082" i="1"/>
  <c r="AZ1082" i="1"/>
  <c r="BB1082" i="1" s="1"/>
  <c r="BC1082" i="1" s="1"/>
  <c r="AY1082" i="1"/>
  <c r="AX1082" i="1"/>
  <c r="AR1082" i="1"/>
  <c r="AQ1082" i="1"/>
  <c r="AP1082" i="1"/>
  <c r="AO1082" i="1"/>
  <c r="AN1082" i="1"/>
  <c r="AK1082" i="1"/>
  <c r="AV1082" i="1" s="1"/>
  <c r="AI1082" i="1"/>
  <c r="AU1082" i="1" s="1"/>
  <c r="AG1082" i="1"/>
  <c r="AT1082" i="1" s="1"/>
  <c r="AE1082" i="1"/>
  <c r="AS1082" i="1" s="1"/>
  <c r="AC1082" i="1"/>
  <c r="AA1082" i="1"/>
  <c r="BE1081" i="1"/>
  <c r="BD1081" i="1"/>
  <c r="AZ1081" i="1"/>
  <c r="BB1081" i="1" s="1"/>
  <c r="BC1081" i="1" s="1"/>
  <c r="AY1081" i="1"/>
  <c r="AX1081" i="1"/>
  <c r="AR1081" i="1"/>
  <c r="AQ1081" i="1"/>
  <c r="AP1081" i="1"/>
  <c r="AO1081" i="1"/>
  <c r="AN1081" i="1"/>
  <c r="AK1081" i="1"/>
  <c r="AV1081" i="1" s="1"/>
  <c r="AI1081" i="1"/>
  <c r="AU1081" i="1" s="1"/>
  <c r="AG1081" i="1"/>
  <c r="AT1081" i="1" s="1"/>
  <c r="AE1081" i="1"/>
  <c r="AS1081" i="1" s="1"/>
  <c r="AC1081" i="1"/>
  <c r="AA1081" i="1"/>
  <c r="BE1080" i="1"/>
  <c r="BD1080" i="1"/>
  <c r="AZ1080" i="1"/>
  <c r="BB1080" i="1" s="1"/>
  <c r="BC1080" i="1" s="1"/>
  <c r="AY1080" i="1"/>
  <c r="AX1080" i="1"/>
  <c r="AR1080" i="1"/>
  <c r="AQ1080" i="1"/>
  <c r="AP1080" i="1"/>
  <c r="AO1080" i="1"/>
  <c r="AN1080" i="1"/>
  <c r="AK1080" i="1"/>
  <c r="AV1080" i="1" s="1"/>
  <c r="AI1080" i="1"/>
  <c r="AU1080" i="1" s="1"/>
  <c r="AG1080" i="1"/>
  <c r="AT1080" i="1" s="1"/>
  <c r="AE1080" i="1"/>
  <c r="AS1080" i="1" s="1"/>
  <c r="AC1080" i="1"/>
  <c r="AA1080" i="1"/>
  <c r="BE1079" i="1"/>
  <c r="BD1079" i="1"/>
  <c r="AZ1079" i="1"/>
  <c r="BB1079" i="1" s="1"/>
  <c r="BC1079" i="1" s="1"/>
  <c r="AY1079" i="1"/>
  <c r="AX1079" i="1"/>
  <c r="AR1079" i="1"/>
  <c r="AQ1079" i="1"/>
  <c r="AP1079" i="1"/>
  <c r="AO1079" i="1"/>
  <c r="AN1079" i="1"/>
  <c r="AK1079" i="1"/>
  <c r="AV1079" i="1" s="1"/>
  <c r="AI1079" i="1"/>
  <c r="AU1079" i="1" s="1"/>
  <c r="AG1079" i="1"/>
  <c r="AT1079" i="1" s="1"/>
  <c r="AE1079" i="1"/>
  <c r="AS1079" i="1" s="1"/>
  <c r="AC1079" i="1"/>
  <c r="AA1079" i="1"/>
  <c r="BE1078" i="1"/>
  <c r="BD1078" i="1"/>
  <c r="AZ1078" i="1"/>
  <c r="BB1078" i="1" s="1"/>
  <c r="BC1078" i="1" s="1"/>
  <c r="AY1078" i="1"/>
  <c r="AX1078" i="1"/>
  <c r="AR1078" i="1"/>
  <c r="AQ1078" i="1"/>
  <c r="AP1078" i="1"/>
  <c r="AO1078" i="1"/>
  <c r="AN1078" i="1"/>
  <c r="AK1078" i="1"/>
  <c r="AV1078" i="1" s="1"/>
  <c r="AI1078" i="1"/>
  <c r="AU1078" i="1" s="1"/>
  <c r="AG1078" i="1"/>
  <c r="AT1078" i="1" s="1"/>
  <c r="AE1078" i="1"/>
  <c r="AS1078" i="1" s="1"/>
  <c r="AC1078" i="1"/>
  <c r="AA1078" i="1"/>
  <c r="BE1077" i="1"/>
  <c r="BD1077" i="1"/>
  <c r="AZ1077" i="1"/>
  <c r="BB1077" i="1" s="1"/>
  <c r="BC1077" i="1" s="1"/>
  <c r="AY1077" i="1"/>
  <c r="AX1077" i="1"/>
  <c r="AR1077" i="1"/>
  <c r="AQ1077" i="1"/>
  <c r="AP1077" i="1"/>
  <c r="AO1077" i="1"/>
  <c r="AN1077" i="1"/>
  <c r="AK1077" i="1"/>
  <c r="AV1077" i="1" s="1"/>
  <c r="AI1077" i="1"/>
  <c r="AU1077" i="1" s="1"/>
  <c r="AG1077" i="1"/>
  <c r="AT1077" i="1" s="1"/>
  <c r="AE1077" i="1"/>
  <c r="AS1077" i="1" s="1"/>
  <c r="AC1077" i="1"/>
  <c r="AA1077" i="1"/>
  <c r="BE1076" i="1"/>
  <c r="BD1076" i="1"/>
  <c r="AZ1076" i="1"/>
  <c r="BB1076" i="1" s="1"/>
  <c r="BC1076" i="1" s="1"/>
  <c r="AY1076" i="1"/>
  <c r="AX1076" i="1"/>
  <c r="AR1076" i="1"/>
  <c r="AQ1076" i="1"/>
  <c r="AP1076" i="1"/>
  <c r="AO1076" i="1"/>
  <c r="AN1076" i="1"/>
  <c r="AK1076" i="1"/>
  <c r="AV1076" i="1" s="1"/>
  <c r="AI1076" i="1"/>
  <c r="AU1076" i="1" s="1"/>
  <c r="AG1076" i="1"/>
  <c r="AT1076" i="1" s="1"/>
  <c r="AE1076" i="1"/>
  <c r="AS1076" i="1" s="1"/>
  <c r="AC1076" i="1"/>
  <c r="AA1076" i="1"/>
  <c r="BE1075" i="1"/>
  <c r="BD1075" i="1"/>
  <c r="AZ1075" i="1"/>
  <c r="BB1075" i="1" s="1"/>
  <c r="BC1075" i="1" s="1"/>
  <c r="AY1075" i="1"/>
  <c r="AX1075" i="1"/>
  <c r="AR1075" i="1"/>
  <c r="AQ1075" i="1"/>
  <c r="AP1075" i="1"/>
  <c r="AO1075" i="1"/>
  <c r="AN1075" i="1"/>
  <c r="AK1075" i="1"/>
  <c r="AV1075" i="1" s="1"/>
  <c r="AI1075" i="1"/>
  <c r="AU1075" i="1" s="1"/>
  <c r="AG1075" i="1"/>
  <c r="AT1075" i="1" s="1"/>
  <c r="AE1075" i="1"/>
  <c r="AS1075" i="1" s="1"/>
  <c r="AC1075" i="1"/>
  <c r="AA1075" i="1"/>
  <c r="BE1074" i="1"/>
  <c r="BD1074" i="1"/>
  <c r="AZ1074" i="1"/>
  <c r="BB1074" i="1" s="1"/>
  <c r="BC1074" i="1" s="1"/>
  <c r="AY1074" i="1"/>
  <c r="AX1074" i="1"/>
  <c r="AR1074" i="1"/>
  <c r="AQ1074" i="1"/>
  <c r="AP1074" i="1"/>
  <c r="AO1074" i="1"/>
  <c r="AN1074" i="1"/>
  <c r="AK1074" i="1"/>
  <c r="AV1074" i="1" s="1"/>
  <c r="AI1074" i="1"/>
  <c r="AU1074" i="1" s="1"/>
  <c r="AG1074" i="1"/>
  <c r="AT1074" i="1" s="1"/>
  <c r="AE1074" i="1"/>
  <c r="AS1074" i="1" s="1"/>
  <c r="AC1074" i="1"/>
  <c r="AA1074" i="1"/>
  <c r="BE1073" i="1"/>
  <c r="BD1073" i="1"/>
  <c r="AZ1073" i="1"/>
  <c r="BB1073" i="1" s="1"/>
  <c r="BC1073" i="1" s="1"/>
  <c r="AY1073" i="1"/>
  <c r="AX1073" i="1"/>
  <c r="AR1073" i="1"/>
  <c r="AQ1073" i="1"/>
  <c r="AP1073" i="1"/>
  <c r="AO1073" i="1"/>
  <c r="AN1073" i="1"/>
  <c r="AK1073" i="1"/>
  <c r="AV1073" i="1" s="1"/>
  <c r="AI1073" i="1"/>
  <c r="AU1073" i="1" s="1"/>
  <c r="AG1073" i="1"/>
  <c r="AT1073" i="1" s="1"/>
  <c r="AE1073" i="1"/>
  <c r="AS1073" i="1" s="1"/>
  <c r="AC1073" i="1"/>
  <c r="AA1073" i="1"/>
  <c r="BE1072" i="1"/>
  <c r="BD1072" i="1"/>
  <c r="AZ1072" i="1"/>
  <c r="BB1072" i="1" s="1"/>
  <c r="BC1072" i="1" s="1"/>
  <c r="AY1072" i="1"/>
  <c r="AX1072" i="1"/>
  <c r="AR1072" i="1"/>
  <c r="AQ1072" i="1"/>
  <c r="AP1072" i="1"/>
  <c r="AO1072" i="1"/>
  <c r="AN1072" i="1"/>
  <c r="AK1072" i="1"/>
  <c r="AV1072" i="1" s="1"/>
  <c r="AI1072" i="1"/>
  <c r="AU1072" i="1" s="1"/>
  <c r="AG1072" i="1"/>
  <c r="AT1072" i="1" s="1"/>
  <c r="AE1072" i="1"/>
  <c r="AS1072" i="1" s="1"/>
  <c r="AC1072" i="1"/>
  <c r="AA1072" i="1"/>
  <c r="BE1071" i="1"/>
  <c r="BD1071" i="1"/>
  <c r="AZ1071" i="1"/>
  <c r="BB1071" i="1" s="1"/>
  <c r="BC1071" i="1" s="1"/>
  <c r="AY1071" i="1"/>
  <c r="AX1071" i="1"/>
  <c r="AR1071" i="1"/>
  <c r="AQ1071" i="1"/>
  <c r="AP1071" i="1"/>
  <c r="AO1071" i="1"/>
  <c r="AN1071" i="1"/>
  <c r="AK1071" i="1"/>
  <c r="AV1071" i="1" s="1"/>
  <c r="AI1071" i="1"/>
  <c r="AU1071" i="1" s="1"/>
  <c r="AG1071" i="1"/>
  <c r="AT1071" i="1" s="1"/>
  <c r="AE1071" i="1"/>
  <c r="AS1071" i="1" s="1"/>
  <c r="AC1071" i="1"/>
  <c r="AA1071" i="1"/>
  <c r="BE1070" i="1"/>
  <c r="BD1070" i="1"/>
  <c r="AZ1070" i="1"/>
  <c r="BB1070" i="1" s="1"/>
  <c r="BC1070" i="1" s="1"/>
  <c r="AY1070" i="1"/>
  <c r="AX1070" i="1"/>
  <c r="AR1070" i="1"/>
  <c r="AQ1070" i="1"/>
  <c r="AP1070" i="1"/>
  <c r="AO1070" i="1"/>
  <c r="AN1070" i="1"/>
  <c r="AK1070" i="1"/>
  <c r="AV1070" i="1" s="1"/>
  <c r="AI1070" i="1"/>
  <c r="AU1070" i="1" s="1"/>
  <c r="AG1070" i="1"/>
  <c r="AT1070" i="1" s="1"/>
  <c r="AE1070" i="1"/>
  <c r="AS1070" i="1" s="1"/>
  <c r="AC1070" i="1"/>
  <c r="AA1070" i="1"/>
  <c r="BE1069" i="1"/>
  <c r="BD1069" i="1"/>
  <c r="AZ1069" i="1"/>
  <c r="BB1069" i="1" s="1"/>
  <c r="BC1069" i="1" s="1"/>
  <c r="AY1069" i="1"/>
  <c r="AX1069" i="1"/>
  <c r="AR1069" i="1"/>
  <c r="AQ1069" i="1"/>
  <c r="AP1069" i="1"/>
  <c r="AO1069" i="1"/>
  <c r="AN1069" i="1"/>
  <c r="AK1069" i="1"/>
  <c r="AV1069" i="1" s="1"/>
  <c r="AI1069" i="1"/>
  <c r="AU1069" i="1" s="1"/>
  <c r="AG1069" i="1"/>
  <c r="AT1069" i="1" s="1"/>
  <c r="AE1069" i="1"/>
  <c r="AS1069" i="1" s="1"/>
  <c r="AC1069" i="1"/>
  <c r="AA1069" i="1"/>
  <c r="BE1068" i="1"/>
  <c r="BD1068" i="1"/>
  <c r="AZ1068" i="1"/>
  <c r="BB1068" i="1" s="1"/>
  <c r="BC1068" i="1" s="1"/>
  <c r="AY1068" i="1"/>
  <c r="AX1068" i="1"/>
  <c r="AR1068" i="1"/>
  <c r="AQ1068" i="1"/>
  <c r="AP1068" i="1"/>
  <c r="AO1068" i="1"/>
  <c r="AN1068" i="1"/>
  <c r="AK1068" i="1"/>
  <c r="AV1068" i="1" s="1"/>
  <c r="AI1068" i="1"/>
  <c r="AU1068" i="1" s="1"/>
  <c r="AG1068" i="1"/>
  <c r="AT1068" i="1" s="1"/>
  <c r="AE1068" i="1"/>
  <c r="AS1068" i="1" s="1"/>
  <c r="AC1068" i="1"/>
  <c r="AA1068" i="1"/>
  <c r="BE1067" i="1"/>
  <c r="BD1067" i="1"/>
  <c r="AZ1067" i="1"/>
  <c r="BB1067" i="1" s="1"/>
  <c r="BC1067" i="1" s="1"/>
  <c r="AY1067" i="1"/>
  <c r="AX1067" i="1"/>
  <c r="AR1067" i="1"/>
  <c r="AQ1067" i="1"/>
  <c r="AP1067" i="1"/>
  <c r="AO1067" i="1"/>
  <c r="AN1067" i="1"/>
  <c r="AK1067" i="1"/>
  <c r="AV1067" i="1" s="1"/>
  <c r="AI1067" i="1"/>
  <c r="AU1067" i="1" s="1"/>
  <c r="AG1067" i="1"/>
  <c r="AT1067" i="1" s="1"/>
  <c r="AE1067" i="1"/>
  <c r="AS1067" i="1" s="1"/>
  <c r="AC1067" i="1"/>
  <c r="AA1067" i="1"/>
  <c r="BE1066" i="1"/>
  <c r="BD1066" i="1"/>
  <c r="AZ1066" i="1"/>
  <c r="BB1066" i="1" s="1"/>
  <c r="BC1066" i="1" s="1"/>
  <c r="AY1066" i="1"/>
  <c r="AX1066" i="1"/>
  <c r="AR1066" i="1"/>
  <c r="AQ1066" i="1"/>
  <c r="AP1066" i="1"/>
  <c r="AO1066" i="1"/>
  <c r="AN1066" i="1"/>
  <c r="AK1066" i="1"/>
  <c r="AV1066" i="1" s="1"/>
  <c r="AI1066" i="1"/>
  <c r="AU1066" i="1" s="1"/>
  <c r="AG1066" i="1"/>
  <c r="AT1066" i="1" s="1"/>
  <c r="AE1066" i="1"/>
  <c r="AS1066" i="1" s="1"/>
  <c r="AC1066" i="1"/>
  <c r="AA1066" i="1"/>
  <c r="BE1065" i="1"/>
  <c r="BD1065" i="1"/>
  <c r="AZ1065" i="1"/>
  <c r="BB1065" i="1" s="1"/>
  <c r="BC1065" i="1" s="1"/>
  <c r="AY1065" i="1"/>
  <c r="AX1065" i="1"/>
  <c r="AR1065" i="1"/>
  <c r="AQ1065" i="1"/>
  <c r="AP1065" i="1"/>
  <c r="AO1065" i="1"/>
  <c r="AN1065" i="1"/>
  <c r="AK1065" i="1"/>
  <c r="AV1065" i="1" s="1"/>
  <c r="AI1065" i="1"/>
  <c r="AU1065" i="1" s="1"/>
  <c r="AG1065" i="1"/>
  <c r="AT1065" i="1" s="1"/>
  <c r="AE1065" i="1"/>
  <c r="AS1065" i="1" s="1"/>
  <c r="AC1065" i="1"/>
  <c r="AA1065" i="1"/>
  <c r="BE1064" i="1"/>
  <c r="BD1064" i="1"/>
  <c r="AZ1064" i="1"/>
  <c r="BB1064" i="1" s="1"/>
  <c r="BC1064" i="1" s="1"/>
  <c r="AY1064" i="1"/>
  <c r="AX1064" i="1"/>
  <c r="AR1064" i="1"/>
  <c r="AQ1064" i="1"/>
  <c r="AP1064" i="1"/>
  <c r="AO1064" i="1"/>
  <c r="AN1064" i="1"/>
  <c r="AK1064" i="1"/>
  <c r="AV1064" i="1" s="1"/>
  <c r="AI1064" i="1"/>
  <c r="AU1064" i="1" s="1"/>
  <c r="AG1064" i="1"/>
  <c r="AT1064" i="1" s="1"/>
  <c r="AE1064" i="1"/>
  <c r="AS1064" i="1" s="1"/>
  <c r="AC1064" i="1"/>
  <c r="AA1064" i="1"/>
  <c r="BE1063" i="1"/>
  <c r="BD1063" i="1"/>
  <c r="AZ1063" i="1"/>
  <c r="BB1063" i="1" s="1"/>
  <c r="BC1063" i="1" s="1"/>
  <c r="AY1063" i="1"/>
  <c r="AX1063" i="1"/>
  <c r="AR1063" i="1"/>
  <c r="AQ1063" i="1"/>
  <c r="AP1063" i="1"/>
  <c r="AO1063" i="1"/>
  <c r="AN1063" i="1"/>
  <c r="AK1063" i="1"/>
  <c r="AV1063" i="1" s="1"/>
  <c r="AI1063" i="1"/>
  <c r="AU1063" i="1" s="1"/>
  <c r="AG1063" i="1"/>
  <c r="AT1063" i="1" s="1"/>
  <c r="AE1063" i="1"/>
  <c r="AS1063" i="1" s="1"/>
  <c r="AC1063" i="1"/>
  <c r="AA1063" i="1"/>
  <c r="BE1062" i="1"/>
  <c r="BD1062" i="1"/>
  <c r="AZ1062" i="1"/>
  <c r="BB1062" i="1" s="1"/>
  <c r="BC1062" i="1" s="1"/>
  <c r="AY1062" i="1"/>
  <c r="AX1062" i="1"/>
  <c r="AR1062" i="1"/>
  <c r="AQ1062" i="1"/>
  <c r="AP1062" i="1"/>
  <c r="AO1062" i="1"/>
  <c r="AN1062" i="1"/>
  <c r="AK1062" i="1"/>
  <c r="AV1062" i="1" s="1"/>
  <c r="AI1062" i="1"/>
  <c r="AU1062" i="1" s="1"/>
  <c r="AG1062" i="1"/>
  <c r="AT1062" i="1" s="1"/>
  <c r="AE1062" i="1"/>
  <c r="AS1062" i="1" s="1"/>
  <c r="AC1062" i="1"/>
  <c r="AA1062" i="1"/>
  <c r="BE1061" i="1"/>
  <c r="BD1061" i="1"/>
  <c r="AZ1061" i="1"/>
  <c r="BB1061" i="1" s="1"/>
  <c r="BC1061" i="1" s="1"/>
  <c r="AY1061" i="1"/>
  <c r="AX1061" i="1"/>
  <c r="AR1061" i="1"/>
  <c r="AQ1061" i="1"/>
  <c r="AP1061" i="1"/>
  <c r="AO1061" i="1"/>
  <c r="AN1061" i="1"/>
  <c r="AK1061" i="1"/>
  <c r="AV1061" i="1" s="1"/>
  <c r="AI1061" i="1"/>
  <c r="AU1061" i="1" s="1"/>
  <c r="AG1061" i="1"/>
  <c r="AT1061" i="1" s="1"/>
  <c r="AE1061" i="1"/>
  <c r="AS1061" i="1" s="1"/>
  <c r="AC1061" i="1"/>
  <c r="AA1061" i="1"/>
  <c r="BE1060" i="1"/>
  <c r="BD1060" i="1"/>
  <c r="AZ1060" i="1"/>
  <c r="BB1060" i="1" s="1"/>
  <c r="BC1060" i="1" s="1"/>
  <c r="AY1060" i="1"/>
  <c r="AX1060" i="1"/>
  <c r="AR1060" i="1"/>
  <c r="AQ1060" i="1"/>
  <c r="AP1060" i="1"/>
  <c r="AO1060" i="1"/>
  <c r="AN1060" i="1"/>
  <c r="AK1060" i="1"/>
  <c r="AV1060" i="1" s="1"/>
  <c r="AI1060" i="1"/>
  <c r="AU1060" i="1" s="1"/>
  <c r="AG1060" i="1"/>
  <c r="AT1060" i="1" s="1"/>
  <c r="AE1060" i="1"/>
  <c r="AS1060" i="1" s="1"/>
  <c r="AC1060" i="1"/>
  <c r="AA1060" i="1"/>
  <c r="BE1059" i="1"/>
  <c r="BD1059" i="1"/>
  <c r="AZ1059" i="1"/>
  <c r="BB1059" i="1" s="1"/>
  <c r="BC1059" i="1" s="1"/>
  <c r="AY1059" i="1"/>
  <c r="AX1059" i="1"/>
  <c r="AR1059" i="1"/>
  <c r="AQ1059" i="1"/>
  <c r="AP1059" i="1"/>
  <c r="AO1059" i="1"/>
  <c r="AN1059" i="1"/>
  <c r="AK1059" i="1"/>
  <c r="AV1059" i="1" s="1"/>
  <c r="AI1059" i="1"/>
  <c r="AU1059" i="1" s="1"/>
  <c r="AG1059" i="1"/>
  <c r="AT1059" i="1" s="1"/>
  <c r="AE1059" i="1"/>
  <c r="AS1059" i="1" s="1"/>
  <c r="AC1059" i="1"/>
  <c r="AA1059" i="1"/>
  <c r="BE1058" i="1"/>
  <c r="BD1058" i="1"/>
  <c r="AZ1058" i="1"/>
  <c r="BB1058" i="1" s="1"/>
  <c r="BC1058" i="1" s="1"/>
  <c r="AY1058" i="1"/>
  <c r="AX1058" i="1"/>
  <c r="AR1058" i="1"/>
  <c r="AQ1058" i="1"/>
  <c r="AP1058" i="1"/>
  <c r="AO1058" i="1"/>
  <c r="AN1058" i="1"/>
  <c r="AK1058" i="1"/>
  <c r="AV1058" i="1" s="1"/>
  <c r="AI1058" i="1"/>
  <c r="AU1058" i="1" s="1"/>
  <c r="AG1058" i="1"/>
  <c r="AT1058" i="1" s="1"/>
  <c r="AE1058" i="1"/>
  <c r="AS1058" i="1" s="1"/>
  <c r="AC1058" i="1"/>
  <c r="AA1058" i="1"/>
  <c r="BE1057" i="1"/>
  <c r="BD1057" i="1"/>
  <c r="AZ1057" i="1"/>
  <c r="BB1057" i="1" s="1"/>
  <c r="BC1057" i="1" s="1"/>
  <c r="AY1057" i="1"/>
  <c r="AX1057" i="1"/>
  <c r="AR1057" i="1"/>
  <c r="AQ1057" i="1"/>
  <c r="AP1057" i="1"/>
  <c r="AO1057" i="1"/>
  <c r="AN1057" i="1"/>
  <c r="AK1057" i="1"/>
  <c r="AV1057" i="1" s="1"/>
  <c r="AI1057" i="1"/>
  <c r="AU1057" i="1" s="1"/>
  <c r="AG1057" i="1"/>
  <c r="AT1057" i="1" s="1"/>
  <c r="AE1057" i="1"/>
  <c r="AS1057" i="1" s="1"/>
  <c r="AC1057" i="1"/>
  <c r="AA1057" i="1"/>
  <c r="BE1056" i="1"/>
  <c r="BD1056" i="1"/>
  <c r="AZ1056" i="1"/>
  <c r="BB1056" i="1" s="1"/>
  <c r="BC1056" i="1" s="1"/>
  <c r="AY1056" i="1"/>
  <c r="AX1056" i="1"/>
  <c r="AR1056" i="1"/>
  <c r="AQ1056" i="1"/>
  <c r="AP1056" i="1"/>
  <c r="AO1056" i="1"/>
  <c r="AN1056" i="1"/>
  <c r="AK1056" i="1"/>
  <c r="AV1056" i="1" s="1"/>
  <c r="AI1056" i="1"/>
  <c r="AU1056" i="1" s="1"/>
  <c r="AG1056" i="1"/>
  <c r="AT1056" i="1" s="1"/>
  <c r="AE1056" i="1"/>
  <c r="AS1056" i="1" s="1"/>
  <c r="AC1056" i="1"/>
  <c r="AA1056" i="1"/>
  <c r="BE1055" i="1"/>
  <c r="BD1055" i="1"/>
  <c r="AZ1055" i="1"/>
  <c r="BB1055" i="1" s="1"/>
  <c r="BC1055" i="1" s="1"/>
  <c r="AY1055" i="1"/>
  <c r="AX1055" i="1"/>
  <c r="AR1055" i="1"/>
  <c r="AQ1055" i="1"/>
  <c r="AP1055" i="1"/>
  <c r="AO1055" i="1"/>
  <c r="AN1055" i="1"/>
  <c r="AK1055" i="1"/>
  <c r="AV1055" i="1" s="1"/>
  <c r="AI1055" i="1"/>
  <c r="AU1055" i="1" s="1"/>
  <c r="AG1055" i="1"/>
  <c r="AT1055" i="1" s="1"/>
  <c r="AE1055" i="1"/>
  <c r="AS1055" i="1" s="1"/>
  <c r="AC1055" i="1"/>
  <c r="AA1055" i="1"/>
  <c r="BE1054" i="1"/>
  <c r="BD1054" i="1"/>
  <c r="AZ1054" i="1"/>
  <c r="BB1054" i="1" s="1"/>
  <c r="BC1054" i="1" s="1"/>
  <c r="AY1054" i="1"/>
  <c r="AX1054" i="1"/>
  <c r="AR1054" i="1"/>
  <c r="AQ1054" i="1"/>
  <c r="AP1054" i="1"/>
  <c r="AO1054" i="1"/>
  <c r="AN1054" i="1"/>
  <c r="AK1054" i="1"/>
  <c r="AV1054" i="1" s="1"/>
  <c r="AI1054" i="1"/>
  <c r="AU1054" i="1" s="1"/>
  <c r="AG1054" i="1"/>
  <c r="AT1054" i="1" s="1"/>
  <c r="AE1054" i="1"/>
  <c r="AS1054" i="1" s="1"/>
  <c r="AC1054" i="1"/>
  <c r="AA1054" i="1"/>
  <c r="BE1053" i="1"/>
  <c r="BD1053" i="1"/>
  <c r="AZ1053" i="1"/>
  <c r="BB1053" i="1" s="1"/>
  <c r="BC1053" i="1" s="1"/>
  <c r="AY1053" i="1"/>
  <c r="AX1053" i="1"/>
  <c r="AR1053" i="1"/>
  <c r="AQ1053" i="1"/>
  <c r="AP1053" i="1"/>
  <c r="AO1053" i="1"/>
  <c r="AN1053" i="1"/>
  <c r="AK1053" i="1"/>
  <c r="AV1053" i="1" s="1"/>
  <c r="AI1053" i="1"/>
  <c r="AU1053" i="1" s="1"/>
  <c r="AG1053" i="1"/>
  <c r="AT1053" i="1" s="1"/>
  <c r="AE1053" i="1"/>
  <c r="AS1053" i="1" s="1"/>
  <c r="AC1053" i="1"/>
  <c r="AA1053" i="1"/>
  <c r="BE1052" i="1"/>
  <c r="BD1052" i="1"/>
  <c r="AZ1052" i="1"/>
  <c r="BB1052" i="1" s="1"/>
  <c r="BC1052" i="1" s="1"/>
  <c r="AY1052" i="1"/>
  <c r="AX1052" i="1"/>
  <c r="AR1052" i="1"/>
  <c r="AQ1052" i="1"/>
  <c r="AP1052" i="1"/>
  <c r="AO1052" i="1"/>
  <c r="AN1052" i="1"/>
  <c r="AK1052" i="1"/>
  <c r="AV1052" i="1" s="1"/>
  <c r="AI1052" i="1"/>
  <c r="AU1052" i="1" s="1"/>
  <c r="AG1052" i="1"/>
  <c r="AT1052" i="1" s="1"/>
  <c r="AE1052" i="1"/>
  <c r="AS1052" i="1" s="1"/>
  <c r="AC1052" i="1"/>
  <c r="AA1052" i="1"/>
  <c r="BE1051" i="1"/>
  <c r="BD1051" i="1"/>
  <c r="AZ1051" i="1"/>
  <c r="BB1051" i="1" s="1"/>
  <c r="BC1051" i="1" s="1"/>
  <c r="AY1051" i="1"/>
  <c r="AX1051" i="1"/>
  <c r="AR1051" i="1"/>
  <c r="AQ1051" i="1"/>
  <c r="AP1051" i="1"/>
  <c r="AO1051" i="1"/>
  <c r="AN1051" i="1"/>
  <c r="AK1051" i="1"/>
  <c r="AV1051" i="1" s="1"/>
  <c r="AI1051" i="1"/>
  <c r="AU1051" i="1" s="1"/>
  <c r="AG1051" i="1"/>
  <c r="AT1051" i="1" s="1"/>
  <c r="AE1051" i="1"/>
  <c r="AS1051" i="1" s="1"/>
  <c r="AC1051" i="1"/>
  <c r="AA1051" i="1"/>
  <c r="BE1050" i="1"/>
  <c r="BD1050" i="1"/>
  <c r="AZ1050" i="1"/>
  <c r="BB1050" i="1" s="1"/>
  <c r="BC1050" i="1" s="1"/>
  <c r="AY1050" i="1"/>
  <c r="AX1050" i="1"/>
  <c r="AR1050" i="1"/>
  <c r="AQ1050" i="1"/>
  <c r="AP1050" i="1"/>
  <c r="AO1050" i="1"/>
  <c r="AN1050" i="1"/>
  <c r="AK1050" i="1"/>
  <c r="AV1050" i="1" s="1"/>
  <c r="AI1050" i="1"/>
  <c r="AU1050" i="1" s="1"/>
  <c r="AG1050" i="1"/>
  <c r="AT1050" i="1" s="1"/>
  <c r="AE1050" i="1"/>
  <c r="AS1050" i="1" s="1"/>
  <c r="AC1050" i="1"/>
  <c r="AA1050" i="1"/>
  <c r="BE1049" i="1"/>
  <c r="BD1049" i="1"/>
  <c r="AZ1049" i="1"/>
  <c r="BB1049" i="1" s="1"/>
  <c r="BC1049" i="1" s="1"/>
  <c r="AY1049" i="1"/>
  <c r="AX1049" i="1"/>
  <c r="AR1049" i="1"/>
  <c r="AQ1049" i="1"/>
  <c r="AP1049" i="1"/>
  <c r="AO1049" i="1"/>
  <c r="AN1049" i="1"/>
  <c r="AK1049" i="1"/>
  <c r="AV1049" i="1" s="1"/>
  <c r="AI1049" i="1"/>
  <c r="AU1049" i="1" s="1"/>
  <c r="AG1049" i="1"/>
  <c r="AT1049" i="1" s="1"/>
  <c r="AE1049" i="1"/>
  <c r="AS1049" i="1" s="1"/>
  <c r="AC1049" i="1"/>
  <c r="AA1049" i="1"/>
  <c r="BE1048" i="1"/>
  <c r="BD1048" i="1"/>
  <c r="AZ1048" i="1"/>
  <c r="BB1048" i="1" s="1"/>
  <c r="BC1048" i="1" s="1"/>
  <c r="AY1048" i="1"/>
  <c r="AX1048" i="1"/>
  <c r="AR1048" i="1"/>
  <c r="AQ1048" i="1"/>
  <c r="AP1048" i="1"/>
  <c r="AO1048" i="1"/>
  <c r="AN1048" i="1"/>
  <c r="AK1048" i="1"/>
  <c r="AV1048" i="1" s="1"/>
  <c r="AI1048" i="1"/>
  <c r="AU1048" i="1" s="1"/>
  <c r="AG1048" i="1"/>
  <c r="AT1048" i="1" s="1"/>
  <c r="AE1048" i="1"/>
  <c r="AS1048" i="1" s="1"/>
  <c r="AC1048" i="1"/>
  <c r="AA1048" i="1"/>
  <c r="BE1047" i="1"/>
  <c r="BD1047" i="1"/>
  <c r="AZ1047" i="1"/>
  <c r="BB1047" i="1" s="1"/>
  <c r="BC1047" i="1" s="1"/>
  <c r="AY1047" i="1"/>
  <c r="AX1047" i="1"/>
  <c r="AR1047" i="1"/>
  <c r="AQ1047" i="1"/>
  <c r="AP1047" i="1"/>
  <c r="AO1047" i="1"/>
  <c r="AN1047" i="1"/>
  <c r="AK1047" i="1"/>
  <c r="AV1047" i="1" s="1"/>
  <c r="AI1047" i="1"/>
  <c r="AU1047" i="1" s="1"/>
  <c r="AG1047" i="1"/>
  <c r="AT1047" i="1" s="1"/>
  <c r="AE1047" i="1"/>
  <c r="AS1047" i="1" s="1"/>
  <c r="AC1047" i="1"/>
  <c r="AA1047" i="1"/>
  <c r="BE1046" i="1"/>
  <c r="BD1046" i="1"/>
  <c r="AZ1046" i="1"/>
  <c r="BB1046" i="1" s="1"/>
  <c r="BC1046" i="1" s="1"/>
  <c r="AY1046" i="1"/>
  <c r="AX1046" i="1"/>
  <c r="AR1046" i="1"/>
  <c r="AQ1046" i="1"/>
  <c r="AP1046" i="1"/>
  <c r="AO1046" i="1"/>
  <c r="AN1046" i="1"/>
  <c r="AK1046" i="1"/>
  <c r="AV1046" i="1" s="1"/>
  <c r="AI1046" i="1"/>
  <c r="AU1046" i="1" s="1"/>
  <c r="AG1046" i="1"/>
  <c r="AT1046" i="1" s="1"/>
  <c r="AE1046" i="1"/>
  <c r="AS1046" i="1" s="1"/>
  <c r="AC1046" i="1"/>
  <c r="AA1046" i="1"/>
  <c r="BE1045" i="1"/>
  <c r="BD1045" i="1"/>
  <c r="AZ1045" i="1"/>
  <c r="BB1045" i="1" s="1"/>
  <c r="BC1045" i="1" s="1"/>
  <c r="AY1045" i="1"/>
  <c r="AX1045" i="1"/>
  <c r="AR1045" i="1"/>
  <c r="AQ1045" i="1"/>
  <c r="AP1045" i="1"/>
  <c r="AO1045" i="1"/>
  <c r="AN1045" i="1"/>
  <c r="AK1045" i="1"/>
  <c r="AV1045" i="1" s="1"/>
  <c r="AI1045" i="1"/>
  <c r="AU1045" i="1" s="1"/>
  <c r="AG1045" i="1"/>
  <c r="AT1045" i="1" s="1"/>
  <c r="AE1045" i="1"/>
  <c r="AS1045" i="1" s="1"/>
  <c r="AC1045" i="1"/>
  <c r="AA1045" i="1"/>
  <c r="BE1044" i="1"/>
  <c r="BD1044" i="1"/>
  <c r="AZ1044" i="1"/>
  <c r="BB1044" i="1" s="1"/>
  <c r="BC1044" i="1" s="1"/>
  <c r="AY1044" i="1"/>
  <c r="AX1044" i="1"/>
  <c r="AR1044" i="1"/>
  <c r="AQ1044" i="1"/>
  <c r="AP1044" i="1"/>
  <c r="AO1044" i="1"/>
  <c r="AN1044" i="1"/>
  <c r="AK1044" i="1"/>
  <c r="AV1044" i="1" s="1"/>
  <c r="AI1044" i="1"/>
  <c r="AU1044" i="1" s="1"/>
  <c r="AG1044" i="1"/>
  <c r="AT1044" i="1" s="1"/>
  <c r="AE1044" i="1"/>
  <c r="AS1044" i="1" s="1"/>
  <c r="AC1044" i="1"/>
  <c r="AA1044" i="1"/>
  <c r="BE1043" i="1"/>
  <c r="BD1043" i="1"/>
  <c r="AZ1043" i="1"/>
  <c r="BB1043" i="1" s="1"/>
  <c r="BC1043" i="1" s="1"/>
  <c r="AY1043" i="1"/>
  <c r="AX1043" i="1"/>
  <c r="AR1043" i="1"/>
  <c r="AQ1043" i="1"/>
  <c r="AP1043" i="1"/>
  <c r="AO1043" i="1"/>
  <c r="AN1043" i="1"/>
  <c r="AK1043" i="1"/>
  <c r="AV1043" i="1" s="1"/>
  <c r="AI1043" i="1"/>
  <c r="AU1043" i="1" s="1"/>
  <c r="AG1043" i="1"/>
  <c r="AT1043" i="1" s="1"/>
  <c r="AE1043" i="1"/>
  <c r="AS1043" i="1" s="1"/>
  <c r="AC1043" i="1"/>
  <c r="AA1043" i="1"/>
  <c r="BE1042" i="1"/>
  <c r="BD1042" i="1"/>
  <c r="AZ1042" i="1"/>
  <c r="BB1042" i="1" s="1"/>
  <c r="BC1042" i="1" s="1"/>
  <c r="AY1042" i="1"/>
  <c r="AX1042" i="1"/>
  <c r="AR1042" i="1"/>
  <c r="AQ1042" i="1"/>
  <c r="AP1042" i="1"/>
  <c r="AO1042" i="1"/>
  <c r="AN1042" i="1"/>
  <c r="AK1042" i="1"/>
  <c r="AV1042" i="1" s="1"/>
  <c r="AI1042" i="1"/>
  <c r="AU1042" i="1" s="1"/>
  <c r="AG1042" i="1"/>
  <c r="AT1042" i="1" s="1"/>
  <c r="AE1042" i="1"/>
  <c r="AS1042" i="1" s="1"/>
  <c r="AC1042" i="1"/>
  <c r="AA1042" i="1"/>
  <c r="BE1041" i="1"/>
  <c r="BD1041" i="1"/>
  <c r="AZ1041" i="1"/>
  <c r="BB1041" i="1" s="1"/>
  <c r="BC1041" i="1" s="1"/>
  <c r="AY1041" i="1"/>
  <c r="AX1041" i="1"/>
  <c r="AR1041" i="1"/>
  <c r="AQ1041" i="1"/>
  <c r="AP1041" i="1"/>
  <c r="AO1041" i="1"/>
  <c r="AN1041" i="1"/>
  <c r="AK1041" i="1"/>
  <c r="AV1041" i="1" s="1"/>
  <c r="AI1041" i="1"/>
  <c r="AU1041" i="1" s="1"/>
  <c r="AG1041" i="1"/>
  <c r="AT1041" i="1" s="1"/>
  <c r="AE1041" i="1"/>
  <c r="AS1041" i="1" s="1"/>
  <c r="AC1041" i="1"/>
  <c r="AA1041" i="1"/>
  <c r="BE1040" i="1"/>
  <c r="BD1040" i="1"/>
  <c r="AZ1040" i="1"/>
  <c r="BB1040" i="1" s="1"/>
  <c r="BC1040" i="1" s="1"/>
  <c r="AY1040" i="1"/>
  <c r="AX1040" i="1"/>
  <c r="AR1040" i="1"/>
  <c r="AQ1040" i="1"/>
  <c r="AP1040" i="1"/>
  <c r="AO1040" i="1"/>
  <c r="AN1040" i="1"/>
  <c r="AK1040" i="1"/>
  <c r="AV1040" i="1" s="1"/>
  <c r="AI1040" i="1"/>
  <c r="AU1040" i="1" s="1"/>
  <c r="AG1040" i="1"/>
  <c r="AT1040" i="1" s="1"/>
  <c r="AE1040" i="1"/>
  <c r="AS1040" i="1" s="1"/>
  <c r="AC1040" i="1"/>
  <c r="AA1040" i="1"/>
  <c r="BE1039" i="1"/>
  <c r="BD1039" i="1"/>
  <c r="AZ1039" i="1"/>
  <c r="BB1039" i="1" s="1"/>
  <c r="BC1039" i="1" s="1"/>
  <c r="AY1039" i="1"/>
  <c r="AX1039" i="1"/>
  <c r="AR1039" i="1"/>
  <c r="AQ1039" i="1"/>
  <c r="AP1039" i="1"/>
  <c r="AO1039" i="1"/>
  <c r="AN1039" i="1"/>
  <c r="AK1039" i="1"/>
  <c r="AV1039" i="1" s="1"/>
  <c r="AI1039" i="1"/>
  <c r="AU1039" i="1" s="1"/>
  <c r="AG1039" i="1"/>
  <c r="AT1039" i="1" s="1"/>
  <c r="AE1039" i="1"/>
  <c r="AS1039" i="1" s="1"/>
  <c r="AC1039" i="1"/>
  <c r="AA1039" i="1"/>
  <c r="BE1038" i="1"/>
  <c r="BD1038" i="1"/>
  <c r="AZ1038" i="1"/>
  <c r="BB1038" i="1" s="1"/>
  <c r="BC1038" i="1" s="1"/>
  <c r="AY1038" i="1"/>
  <c r="AX1038" i="1"/>
  <c r="AR1038" i="1"/>
  <c r="AQ1038" i="1"/>
  <c r="AP1038" i="1"/>
  <c r="AO1038" i="1"/>
  <c r="AN1038" i="1"/>
  <c r="AK1038" i="1"/>
  <c r="AV1038" i="1" s="1"/>
  <c r="AI1038" i="1"/>
  <c r="AU1038" i="1" s="1"/>
  <c r="AG1038" i="1"/>
  <c r="AT1038" i="1" s="1"/>
  <c r="AE1038" i="1"/>
  <c r="AS1038" i="1" s="1"/>
  <c r="AC1038" i="1"/>
  <c r="AA1038" i="1"/>
  <c r="BE1037" i="1"/>
  <c r="BD1037" i="1"/>
  <c r="AZ1037" i="1"/>
  <c r="BB1037" i="1" s="1"/>
  <c r="BC1037" i="1" s="1"/>
  <c r="AY1037" i="1"/>
  <c r="AX1037" i="1"/>
  <c r="AR1037" i="1"/>
  <c r="AQ1037" i="1"/>
  <c r="AP1037" i="1"/>
  <c r="AO1037" i="1"/>
  <c r="AN1037" i="1"/>
  <c r="AK1037" i="1"/>
  <c r="AV1037" i="1" s="1"/>
  <c r="AI1037" i="1"/>
  <c r="AU1037" i="1" s="1"/>
  <c r="AG1037" i="1"/>
  <c r="AT1037" i="1" s="1"/>
  <c r="AE1037" i="1"/>
  <c r="AS1037" i="1" s="1"/>
  <c r="AC1037" i="1"/>
  <c r="AA1037" i="1"/>
  <c r="BE1036" i="1"/>
  <c r="BD1036" i="1"/>
  <c r="AZ1036" i="1"/>
  <c r="BB1036" i="1" s="1"/>
  <c r="BC1036" i="1" s="1"/>
  <c r="AY1036" i="1"/>
  <c r="AX1036" i="1"/>
  <c r="AR1036" i="1"/>
  <c r="AQ1036" i="1"/>
  <c r="AP1036" i="1"/>
  <c r="AO1036" i="1"/>
  <c r="AN1036" i="1"/>
  <c r="AK1036" i="1"/>
  <c r="AV1036" i="1" s="1"/>
  <c r="AI1036" i="1"/>
  <c r="AU1036" i="1" s="1"/>
  <c r="AG1036" i="1"/>
  <c r="AT1036" i="1" s="1"/>
  <c r="AE1036" i="1"/>
  <c r="AS1036" i="1" s="1"/>
  <c r="AC1036" i="1"/>
  <c r="AA1036" i="1"/>
  <c r="BE1035" i="1"/>
  <c r="BD1035" i="1"/>
  <c r="AZ1035" i="1"/>
  <c r="BB1035" i="1" s="1"/>
  <c r="BC1035" i="1" s="1"/>
  <c r="AY1035" i="1"/>
  <c r="AX1035" i="1"/>
  <c r="AR1035" i="1"/>
  <c r="AQ1035" i="1"/>
  <c r="AP1035" i="1"/>
  <c r="AO1035" i="1"/>
  <c r="AN1035" i="1"/>
  <c r="AK1035" i="1"/>
  <c r="AV1035" i="1" s="1"/>
  <c r="AI1035" i="1"/>
  <c r="AU1035" i="1" s="1"/>
  <c r="AG1035" i="1"/>
  <c r="AT1035" i="1" s="1"/>
  <c r="AE1035" i="1"/>
  <c r="AS1035" i="1" s="1"/>
  <c r="AC1035" i="1"/>
  <c r="AA1035" i="1"/>
  <c r="BE1034" i="1"/>
  <c r="BD1034" i="1"/>
  <c r="AZ1034" i="1"/>
  <c r="BB1034" i="1" s="1"/>
  <c r="BC1034" i="1" s="1"/>
  <c r="AY1034" i="1"/>
  <c r="AX1034" i="1"/>
  <c r="AR1034" i="1"/>
  <c r="AQ1034" i="1"/>
  <c r="AP1034" i="1"/>
  <c r="AO1034" i="1"/>
  <c r="AN1034" i="1"/>
  <c r="AK1034" i="1"/>
  <c r="AV1034" i="1" s="1"/>
  <c r="AI1034" i="1"/>
  <c r="AU1034" i="1" s="1"/>
  <c r="AG1034" i="1"/>
  <c r="AT1034" i="1" s="1"/>
  <c r="AE1034" i="1"/>
  <c r="AS1034" i="1" s="1"/>
  <c r="AC1034" i="1"/>
  <c r="AA1034" i="1"/>
  <c r="BE1033" i="1"/>
  <c r="BD1033" i="1"/>
  <c r="AZ1033" i="1"/>
  <c r="BB1033" i="1" s="1"/>
  <c r="BC1033" i="1" s="1"/>
  <c r="AY1033" i="1"/>
  <c r="AX1033" i="1"/>
  <c r="AR1033" i="1"/>
  <c r="AQ1033" i="1"/>
  <c r="AP1033" i="1"/>
  <c r="AO1033" i="1"/>
  <c r="AN1033" i="1"/>
  <c r="AK1033" i="1"/>
  <c r="AV1033" i="1" s="1"/>
  <c r="AI1033" i="1"/>
  <c r="AU1033" i="1" s="1"/>
  <c r="AG1033" i="1"/>
  <c r="AT1033" i="1" s="1"/>
  <c r="AE1033" i="1"/>
  <c r="AS1033" i="1" s="1"/>
  <c r="AC1033" i="1"/>
  <c r="AA1033" i="1"/>
  <c r="BE1032" i="1"/>
  <c r="BD1032" i="1"/>
  <c r="AZ1032" i="1"/>
  <c r="BB1032" i="1" s="1"/>
  <c r="BC1032" i="1" s="1"/>
  <c r="AY1032" i="1"/>
  <c r="AX1032" i="1"/>
  <c r="AR1032" i="1"/>
  <c r="AQ1032" i="1"/>
  <c r="AP1032" i="1"/>
  <c r="AO1032" i="1"/>
  <c r="AN1032" i="1"/>
  <c r="AK1032" i="1"/>
  <c r="AV1032" i="1" s="1"/>
  <c r="AI1032" i="1"/>
  <c r="AU1032" i="1" s="1"/>
  <c r="AG1032" i="1"/>
  <c r="AT1032" i="1" s="1"/>
  <c r="AE1032" i="1"/>
  <c r="AS1032" i="1" s="1"/>
  <c r="AC1032" i="1"/>
  <c r="AA1032" i="1"/>
  <c r="BE1031" i="1"/>
  <c r="BD1031" i="1"/>
  <c r="AZ1031" i="1"/>
  <c r="BB1031" i="1" s="1"/>
  <c r="BC1031" i="1" s="1"/>
  <c r="AY1031" i="1"/>
  <c r="AX1031" i="1"/>
  <c r="AR1031" i="1"/>
  <c r="AQ1031" i="1"/>
  <c r="AP1031" i="1"/>
  <c r="AO1031" i="1"/>
  <c r="AN1031" i="1"/>
  <c r="AK1031" i="1"/>
  <c r="AV1031" i="1" s="1"/>
  <c r="AI1031" i="1"/>
  <c r="AU1031" i="1" s="1"/>
  <c r="AG1031" i="1"/>
  <c r="AT1031" i="1" s="1"/>
  <c r="AE1031" i="1"/>
  <c r="AS1031" i="1" s="1"/>
  <c r="AC1031" i="1"/>
  <c r="AA1031" i="1"/>
  <c r="BE1030" i="1"/>
  <c r="BD1030" i="1"/>
  <c r="AZ1030" i="1"/>
  <c r="BB1030" i="1" s="1"/>
  <c r="BC1030" i="1" s="1"/>
  <c r="AY1030" i="1"/>
  <c r="AX1030" i="1"/>
  <c r="AR1030" i="1"/>
  <c r="AQ1030" i="1"/>
  <c r="AP1030" i="1"/>
  <c r="AO1030" i="1"/>
  <c r="AN1030" i="1"/>
  <c r="AK1030" i="1"/>
  <c r="AV1030" i="1" s="1"/>
  <c r="AI1030" i="1"/>
  <c r="AU1030" i="1" s="1"/>
  <c r="AG1030" i="1"/>
  <c r="AT1030" i="1" s="1"/>
  <c r="AE1030" i="1"/>
  <c r="AS1030" i="1" s="1"/>
  <c r="AC1030" i="1"/>
  <c r="AA1030" i="1"/>
  <c r="BE1029" i="1"/>
  <c r="BD1029" i="1"/>
  <c r="AZ1029" i="1"/>
  <c r="BB1029" i="1" s="1"/>
  <c r="BC1029" i="1" s="1"/>
  <c r="AY1029" i="1"/>
  <c r="AX1029" i="1"/>
  <c r="AR1029" i="1"/>
  <c r="AQ1029" i="1"/>
  <c r="AP1029" i="1"/>
  <c r="AO1029" i="1"/>
  <c r="AN1029" i="1"/>
  <c r="AK1029" i="1"/>
  <c r="AV1029" i="1" s="1"/>
  <c r="AI1029" i="1"/>
  <c r="AU1029" i="1" s="1"/>
  <c r="AG1029" i="1"/>
  <c r="AT1029" i="1" s="1"/>
  <c r="AE1029" i="1"/>
  <c r="AS1029" i="1" s="1"/>
  <c r="AC1029" i="1"/>
  <c r="AA1029" i="1"/>
  <c r="BE1028" i="1"/>
  <c r="BD1028" i="1"/>
  <c r="AZ1028" i="1"/>
  <c r="BB1028" i="1" s="1"/>
  <c r="BC1028" i="1" s="1"/>
  <c r="AY1028" i="1"/>
  <c r="AX1028" i="1"/>
  <c r="AR1028" i="1"/>
  <c r="AQ1028" i="1"/>
  <c r="AP1028" i="1"/>
  <c r="AO1028" i="1"/>
  <c r="AN1028" i="1"/>
  <c r="AK1028" i="1"/>
  <c r="AV1028" i="1" s="1"/>
  <c r="AI1028" i="1"/>
  <c r="AU1028" i="1" s="1"/>
  <c r="AG1028" i="1"/>
  <c r="AT1028" i="1" s="1"/>
  <c r="AE1028" i="1"/>
  <c r="AS1028" i="1" s="1"/>
  <c r="AC1028" i="1"/>
  <c r="AA1028" i="1"/>
  <c r="BE1027" i="1"/>
  <c r="BD1027" i="1"/>
  <c r="AZ1027" i="1"/>
  <c r="BB1027" i="1" s="1"/>
  <c r="BC1027" i="1" s="1"/>
  <c r="AY1027" i="1"/>
  <c r="AX1027" i="1"/>
  <c r="AR1027" i="1"/>
  <c r="AQ1027" i="1"/>
  <c r="AP1027" i="1"/>
  <c r="AO1027" i="1"/>
  <c r="AN1027" i="1"/>
  <c r="AK1027" i="1"/>
  <c r="AV1027" i="1" s="1"/>
  <c r="AI1027" i="1"/>
  <c r="AU1027" i="1" s="1"/>
  <c r="AG1027" i="1"/>
  <c r="AT1027" i="1" s="1"/>
  <c r="AE1027" i="1"/>
  <c r="AS1027" i="1" s="1"/>
  <c r="AC1027" i="1"/>
  <c r="AA1027" i="1"/>
  <c r="BE1026" i="1"/>
  <c r="BD1026" i="1"/>
  <c r="AZ1026" i="1"/>
  <c r="BB1026" i="1" s="1"/>
  <c r="BC1026" i="1" s="1"/>
  <c r="AY1026" i="1"/>
  <c r="AX1026" i="1"/>
  <c r="AR1026" i="1"/>
  <c r="AQ1026" i="1"/>
  <c r="AP1026" i="1"/>
  <c r="AO1026" i="1"/>
  <c r="AN1026" i="1"/>
  <c r="AK1026" i="1"/>
  <c r="AV1026" i="1" s="1"/>
  <c r="AI1026" i="1"/>
  <c r="AU1026" i="1" s="1"/>
  <c r="AG1026" i="1"/>
  <c r="AT1026" i="1" s="1"/>
  <c r="AE1026" i="1"/>
  <c r="AS1026" i="1" s="1"/>
  <c r="AC1026" i="1"/>
  <c r="AA1026" i="1"/>
  <c r="BE1025" i="1"/>
  <c r="BD1025" i="1"/>
  <c r="AZ1025" i="1"/>
  <c r="BB1025" i="1" s="1"/>
  <c r="BC1025" i="1" s="1"/>
  <c r="AY1025" i="1"/>
  <c r="AX1025" i="1"/>
  <c r="AR1025" i="1"/>
  <c r="AQ1025" i="1"/>
  <c r="AP1025" i="1"/>
  <c r="AO1025" i="1"/>
  <c r="AN1025" i="1"/>
  <c r="AK1025" i="1"/>
  <c r="AV1025" i="1" s="1"/>
  <c r="AI1025" i="1"/>
  <c r="AU1025" i="1" s="1"/>
  <c r="AG1025" i="1"/>
  <c r="AT1025" i="1" s="1"/>
  <c r="AE1025" i="1"/>
  <c r="AS1025" i="1" s="1"/>
  <c r="AC1025" i="1"/>
  <c r="AA1025" i="1"/>
  <c r="BE1024" i="1"/>
  <c r="BD1024" i="1"/>
  <c r="AZ1024" i="1"/>
  <c r="BB1024" i="1" s="1"/>
  <c r="BC1024" i="1" s="1"/>
  <c r="AY1024" i="1"/>
  <c r="AX1024" i="1"/>
  <c r="AR1024" i="1"/>
  <c r="AQ1024" i="1"/>
  <c r="AP1024" i="1"/>
  <c r="AO1024" i="1"/>
  <c r="AN1024" i="1"/>
  <c r="AK1024" i="1"/>
  <c r="AV1024" i="1" s="1"/>
  <c r="AI1024" i="1"/>
  <c r="AU1024" i="1" s="1"/>
  <c r="AG1024" i="1"/>
  <c r="AT1024" i="1" s="1"/>
  <c r="AE1024" i="1"/>
  <c r="AS1024" i="1" s="1"/>
  <c r="AC1024" i="1"/>
  <c r="AA1024" i="1"/>
  <c r="BE1023" i="1"/>
  <c r="BD1023" i="1"/>
  <c r="AZ1023" i="1"/>
  <c r="BB1023" i="1" s="1"/>
  <c r="BC1023" i="1" s="1"/>
  <c r="AY1023" i="1"/>
  <c r="AX1023" i="1"/>
  <c r="AR1023" i="1"/>
  <c r="AQ1023" i="1"/>
  <c r="AP1023" i="1"/>
  <c r="AO1023" i="1"/>
  <c r="AN1023" i="1"/>
  <c r="AK1023" i="1"/>
  <c r="AV1023" i="1" s="1"/>
  <c r="AI1023" i="1"/>
  <c r="AU1023" i="1" s="1"/>
  <c r="AG1023" i="1"/>
  <c r="AT1023" i="1" s="1"/>
  <c r="AE1023" i="1"/>
  <c r="AS1023" i="1" s="1"/>
  <c r="AC1023" i="1"/>
  <c r="AA1023" i="1"/>
  <c r="BE1022" i="1"/>
  <c r="BD1022" i="1"/>
  <c r="AZ1022" i="1"/>
  <c r="BB1022" i="1" s="1"/>
  <c r="BC1022" i="1" s="1"/>
  <c r="AY1022" i="1"/>
  <c r="AX1022" i="1"/>
  <c r="AR1022" i="1"/>
  <c r="AQ1022" i="1"/>
  <c r="AP1022" i="1"/>
  <c r="AO1022" i="1"/>
  <c r="AN1022" i="1"/>
  <c r="AK1022" i="1"/>
  <c r="AV1022" i="1" s="1"/>
  <c r="AI1022" i="1"/>
  <c r="AU1022" i="1" s="1"/>
  <c r="AG1022" i="1"/>
  <c r="AT1022" i="1" s="1"/>
  <c r="AE1022" i="1"/>
  <c r="AS1022" i="1" s="1"/>
  <c r="AC1022" i="1"/>
  <c r="AA1022" i="1"/>
  <c r="BE1021" i="1"/>
  <c r="BD1021" i="1"/>
  <c r="AZ1021" i="1"/>
  <c r="BB1021" i="1" s="1"/>
  <c r="BC1021" i="1" s="1"/>
  <c r="AY1021" i="1"/>
  <c r="AX1021" i="1"/>
  <c r="AR1021" i="1"/>
  <c r="AQ1021" i="1"/>
  <c r="AP1021" i="1"/>
  <c r="AO1021" i="1"/>
  <c r="AN1021" i="1"/>
  <c r="AK1021" i="1"/>
  <c r="AV1021" i="1" s="1"/>
  <c r="AI1021" i="1"/>
  <c r="AU1021" i="1" s="1"/>
  <c r="AG1021" i="1"/>
  <c r="AT1021" i="1" s="1"/>
  <c r="AE1021" i="1"/>
  <c r="AS1021" i="1" s="1"/>
  <c r="AC1021" i="1"/>
  <c r="AA1021" i="1"/>
  <c r="BE1020" i="1"/>
  <c r="BD1020" i="1"/>
  <c r="AZ1020" i="1"/>
  <c r="BB1020" i="1" s="1"/>
  <c r="BC1020" i="1" s="1"/>
  <c r="AY1020" i="1"/>
  <c r="AX1020" i="1"/>
  <c r="AR1020" i="1"/>
  <c r="AQ1020" i="1"/>
  <c r="AP1020" i="1"/>
  <c r="AO1020" i="1"/>
  <c r="AN1020" i="1"/>
  <c r="AK1020" i="1"/>
  <c r="AV1020" i="1" s="1"/>
  <c r="AI1020" i="1"/>
  <c r="AU1020" i="1" s="1"/>
  <c r="AG1020" i="1"/>
  <c r="AT1020" i="1" s="1"/>
  <c r="AE1020" i="1"/>
  <c r="AS1020" i="1" s="1"/>
  <c r="AC1020" i="1"/>
  <c r="AA1020" i="1"/>
  <c r="BE1019" i="1"/>
  <c r="BD1019" i="1"/>
  <c r="AZ1019" i="1"/>
  <c r="BB1019" i="1" s="1"/>
  <c r="BC1019" i="1" s="1"/>
  <c r="AY1019" i="1"/>
  <c r="AX1019" i="1"/>
  <c r="AR1019" i="1"/>
  <c r="AQ1019" i="1"/>
  <c r="AP1019" i="1"/>
  <c r="AO1019" i="1"/>
  <c r="AN1019" i="1"/>
  <c r="AK1019" i="1"/>
  <c r="AV1019" i="1" s="1"/>
  <c r="AI1019" i="1"/>
  <c r="AU1019" i="1" s="1"/>
  <c r="AG1019" i="1"/>
  <c r="AT1019" i="1" s="1"/>
  <c r="AE1019" i="1"/>
  <c r="AS1019" i="1" s="1"/>
  <c r="AC1019" i="1"/>
  <c r="AA1019" i="1"/>
  <c r="BE1018" i="1"/>
  <c r="BD1018" i="1"/>
  <c r="AZ1018" i="1"/>
  <c r="BB1018" i="1" s="1"/>
  <c r="BC1018" i="1" s="1"/>
  <c r="AY1018" i="1"/>
  <c r="AX1018" i="1"/>
  <c r="AR1018" i="1"/>
  <c r="AQ1018" i="1"/>
  <c r="AP1018" i="1"/>
  <c r="AO1018" i="1"/>
  <c r="AN1018" i="1"/>
  <c r="AK1018" i="1"/>
  <c r="AV1018" i="1" s="1"/>
  <c r="AI1018" i="1"/>
  <c r="AU1018" i="1" s="1"/>
  <c r="AG1018" i="1"/>
  <c r="AT1018" i="1" s="1"/>
  <c r="AE1018" i="1"/>
  <c r="AS1018" i="1" s="1"/>
  <c r="AC1018" i="1"/>
  <c r="AA1018" i="1"/>
  <c r="BE1017" i="1"/>
  <c r="BD1017" i="1"/>
  <c r="AZ1017" i="1"/>
  <c r="BB1017" i="1" s="1"/>
  <c r="BC1017" i="1" s="1"/>
  <c r="AY1017" i="1"/>
  <c r="AX1017" i="1"/>
  <c r="AR1017" i="1"/>
  <c r="AQ1017" i="1"/>
  <c r="AP1017" i="1"/>
  <c r="AO1017" i="1"/>
  <c r="AN1017" i="1"/>
  <c r="AK1017" i="1"/>
  <c r="AV1017" i="1" s="1"/>
  <c r="AI1017" i="1"/>
  <c r="AU1017" i="1" s="1"/>
  <c r="AG1017" i="1"/>
  <c r="AT1017" i="1" s="1"/>
  <c r="AE1017" i="1"/>
  <c r="AS1017" i="1" s="1"/>
  <c r="AC1017" i="1"/>
  <c r="AA1017" i="1"/>
  <c r="BE1016" i="1"/>
  <c r="BD1016" i="1"/>
  <c r="AZ1016" i="1"/>
  <c r="BB1016" i="1" s="1"/>
  <c r="BC1016" i="1" s="1"/>
  <c r="AY1016" i="1"/>
  <c r="AX1016" i="1"/>
  <c r="AR1016" i="1"/>
  <c r="AQ1016" i="1"/>
  <c r="AP1016" i="1"/>
  <c r="AO1016" i="1"/>
  <c r="AN1016" i="1"/>
  <c r="AK1016" i="1"/>
  <c r="AV1016" i="1" s="1"/>
  <c r="AI1016" i="1"/>
  <c r="AU1016" i="1" s="1"/>
  <c r="AG1016" i="1"/>
  <c r="AT1016" i="1" s="1"/>
  <c r="AE1016" i="1"/>
  <c r="AS1016" i="1" s="1"/>
  <c r="AC1016" i="1"/>
  <c r="AA1016" i="1"/>
  <c r="BE1015" i="1"/>
  <c r="BD1015" i="1"/>
  <c r="AZ1015" i="1"/>
  <c r="BB1015" i="1" s="1"/>
  <c r="BC1015" i="1" s="1"/>
  <c r="AY1015" i="1"/>
  <c r="AX1015" i="1"/>
  <c r="AR1015" i="1"/>
  <c r="AQ1015" i="1"/>
  <c r="AP1015" i="1"/>
  <c r="AO1015" i="1"/>
  <c r="AN1015" i="1"/>
  <c r="AK1015" i="1"/>
  <c r="AV1015" i="1" s="1"/>
  <c r="AI1015" i="1"/>
  <c r="AU1015" i="1" s="1"/>
  <c r="AG1015" i="1"/>
  <c r="AT1015" i="1" s="1"/>
  <c r="AE1015" i="1"/>
  <c r="AS1015" i="1" s="1"/>
  <c r="AC1015" i="1"/>
  <c r="AA1015" i="1"/>
  <c r="BE1014" i="1"/>
  <c r="BD1014" i="1"/>
  <c r="AZ1014" i="1"/>
  <c r="BB1014" i="1" s="1"/>
  <c r="BC1014" i="1" s="1"/>
  <c r="AY1014" i="1"/>
  <c r="AX1014" i="1"/>
  <c r="AR1014" i="1"/>
  <c r="AQ1014" i="1"/>
  <c r="AP1014" i="1"/>
  <c r="AO1014" i="1"/>
  <c r="AN1014" i="1"/>
  <c r="AK1014" i="1"/>
  <c r="AV1014" i="1" s="1"/>
  <c r="AI1014" i="1"/>
  <c r="AU1014" i="1" s="1"/>
  <c r="AG1014" i="1"/>
  <c r="AT1014" i="1" s="1"/>
  <c r="AE1014" i="1"/>
  <c r="AS1014" i="1" s="1"/>
  <c r="AC1014" i="1"/>
  <c r="AA1014" i="1"/>
  <c r="BE1013" i="1"/>
  <c r="BD1013" i="1"/>
  <c r="AZ1013" i="1"/>
  <c r="BB1013" i="1" s="1"/>
  <c r="BC1013" i="1" s="1"/>
  <c r="AY1013" i="1"/>
  <c r="AX1013" i="1"/>
  <c r="AR1013" i="1"/>
  <c r="AQ1013" i="1"/>
  <c r="AP1013" i="1"/>
  <c r="AO1013" i="1"/>
  <c r="AN1013" i="1"/>
  <c r="AK1013" i="1"/>
  <c r="AV1013" i="1" s="1"/>
  <c r="AI1013" i="1"/>
  <c r="AU1013" i="1" s="1"/>
  <c r="AG1013" i="1"/>
  <c r="AT1013" i="1" s="1"/>
  <c r="AE1013" i="1"/>
  <c r="AS1013" i="1" s="1"/>
  <c r="AC1013" i="1"/>
  <c r="AA1013" i="1"/>
  <c r="BE1012" i="1"/>
  <c r="BD1012" i="1"/>
  <c r="AZ1012" i="1"/>
  <c r="BB1012" i="1" s="1"/>
  <c r="BC1012" i="1" s="1"/>
  <c r="AY1012" i="1"/>
  <c r="AX1012" i="1"/>
  <c r="AR1012" i="1"/>
  <c r="AQ1012" i="1"/>
  <c r="AP1012" i="1"/>
  <c r="AO1012" i="1"/>
  <c r="AN1012" i="1"/>
  <c r="AK1012" i="1"/>
  <c r="AV1012" i="1" s="1"/>
  <c r="AI1012" i="1"/>
  <c r="AU1012" i="1" s="1"/>
  <c r="AG1012" i="1"/>
  <c r="AT1012" i="1" s="1"/>
  <c r="AE1012" i="1"/>
  <c r="AS1012" i="1" s="1"/>
  <c r="AC1012" i="1"/>
  <c r="AA1012" i="1"/>
  <c r="BE1011" i="1"/>
  <c r="BD1011" i="1"/>
  <c r="AZ1011" i="1"/>
  <c r="BB1011" i="1" s="1"/>
  <c r="BC1011" i="1" s="1"/>
  <c r="AY1011" i="1"/>
  <c r="AX1011" i="1"/>
  <c r="AR1011" i="1"/>
  <c r="AQ1011" i="1"/>
  <c r="AP1011" i="1"/>
  <c r="AO1011" i="1"/>
  <c r="AN1011" i="1"/>
  <c r="AK1011" i="1"/>
  <c r="AV1011" i="1" s="1"/>
  <c r="AI1011" i="1"/>
  <c r="AU1011" i="1" s="1"/>
  <c r="AG1011" i="1"/>
  <c r="AT1011" i="1" s="1"/>
  <c r="AE1011" i="1"/>
  <c r="AS1011" i="1" s="1"/>
  <c r="AC1011" i="1"/>
  <c r="AA1011" i="1"/>
  <c r="BE1010" i="1"/>
  <c r="BD1010" i="1"/>
  <c r="AZ1010" i="1"/>
  <c r="BB1010" i="1" s="1"/>
  <c r="BC1010" i="1" s="1"/>
  <c r="AY1010" i="1"/>
  <c r="AX1010" i="1"/>
  <c r="AR1010" i="1"/>
  <c r="AQ1010" i="1"/>
  <c r="AP1010" i="1"/>
  <c r="AO1010" i="1"/>
  <c r="AN1010" i="1"/>
  <c r="AK1010" i="1"/>
  <c r="AV1010" i="1" s="1"/>
  <c r="AI1010" i="1"/>
  <c r="AU1010" i="1" s="1"/>
  <c r="AG1010" i="1"/>
  <c r="AT1010" i="1" s="1"/>
  <c r="AE1010" i="1"/>
  <c r="AS1010" i="1" s="1"/>
  <c r="AC1010" i="1"/>
  <c r="AA1010" i="1"/>
  <c r="BE1009" i="1"/>
  <c r="BD1009" i="1"/>
  <c r="AZ1009" i="1"/>
  <c r="BB1009" i="1" s="1"/>
  <c r="BC1009" i="1" s="1"/>
  <c r="AY1009" i="1"/>
  <c r="AX1009" i="1"/>
  <c r="AR1009" i="1"/>
  <c r="AQ1009" i="1"/>
  <c r="AP1009" i="1"/>
  <c r="AO1009" i="1"/>
  <c r="AN1009" i="1"/>
  <c r="AK1009" i="1"/>
  <c r="AV1009" i="1" s="1"/>
  <c r="AI1009" i="1"/>
  <c r="AU1009" i="1" s="1"/>
  <c r="AG1009" i="1"/>
  <c r="AT1009" i="1" s="1"/>
  <c r="AE1009" i="1"/>
  <c r="AS1009" i="1" s="1"/>
  <c r="AC1009" i="1"/>
  <c r="AA1009" i="1"/>
  <c r="BE1008" i="1"/>
  <c r="BD1008" i="1"/>
  <c r="AZ1008" i="1"/>
  <c r="BB1008" i="1" s="1"/>
  <c r="BC1008" i="1" s="1"/>
  <c r="AY1008" i="1"/>
  <c r="AX1008" i="1"/>
  <c r="AR1008" i="1"/>
  <c r="AQ1008" i="1"/>
  <c r="AP1008" i="1"/>
  <c r="AO1008" i="1"/>
  <c r="AN1008" i="1"/>
  <c r="AK1008" i="1"/>
  <c r="AV1008" i="1" s="1"/>
  <c r="AI1008" i="1"/>
  <c r="AU1008" i="1" s="1"/>
  <c r="AG1008" i="1"/>
  <c r="AT1008" i="1" s="1"/>
  <c r="AE1008" i="1"/>
  <c r="AS1008" i="1" s="1"/>
  <c r="AC1008" i="1"/>
  <c r="AA1008" i="1"/>
  <c r="BE1007" i="1"/>
  <c r="BD1007" i="1"/>
  <c r="AZ1007" i="1"/>
  <c r="BB1007" i="1" s="1"/>
  <c r="BC1007" i="1" s="1"/>
  <c r="AY1007" i="1"/>
  <c r="AX1007" i="1"/>
  <c r="AR1007" i="1"/>
  <c r="AQ1007" i="1"/>
  <c r="AP1007" i="1"/>
  <c r="AO1007" i="1"/>
  <c r="AN1007" i="1"/>
  <c r="AK1007" i="1"/>
  <c r="AV1007" i="1" s="1"/>
  <c r="AI1007" i="1"/>
  <c r="AU1007" i="1" s="1"/>
  <c r="AG1007" i="1"/>
  <c r="AT1007" i="1" s="1"/>
  <c r="AE1007" i="1"/>
  <c r="AS1007" i="1" s="1"/>
  <c r="AC1007" i="1"/>
  <c r="AA1007" i="1"/>
  <c r="BE1006" i="1"/>
  <c r="BD1006" i="1"/>
  <c r="AZ1006" i="1"/>
  <c r="BB1006" i="1" s="1"/>
  <c r="BC1006" i="1" s="1"/>
  <c r="AY1006" i="1"/>
  <c r="AX1006" i="1"/>
  <c r="AR1006" i="1"/>
  <c r="AQ1006" i="1"/>
  <c r="AP1006" i="1"/>
  <c r="AO1006" i="1"/>
  <c r="AN1006" i="1"/>
  <c r="AK1006" i="1"/>
  <c r="AV1006" i="1" s="1"/>
  <c r="AI1006" i="1"/>
  <c r="AU1006" i="1" s="1"/>
  <c r="AG1006" i="1"/>
  <c r="AT1006" i="1" s="1"/>
  <c r="AE1006" i="1"/>
  <c r="AS1006" i="1" s="1"/>
  <c r="AC1006" i="1"/>
  <c r="AA1006" i="1"/>
  <c r="BE1005" i="1"/>
  <c r="BD1005" i="1"/>
  <c r="AZ1005" i="1"/>
  <c r="BB1005" i="1" s="1"/>
  <c r="BC1005" i="1" s="1"/>
  <c r="AY1005" i="1"/>
  <c r="AX1005" i="1"/>
  <c r="AR1005" i="1"/>
  <c r="AQ1005" i="1"/>
  <c r="AP1005" i="1"/>
  <c r="AO1005" i="1"/>
  <c r="AN1005" i="1"/>
  <c r="AK1005" i="1"/>
  <c r="AV1005" i="1" s="1"/>
  <c r="AI1005" i="1"/>
  <c r="AU1005" i="1" s="1"/>
  <c r="AG1005" i="1"/>
  <c r="AT1005" i="1" s="1"/>
  <c r="AE1005" i="1"/>
  <c r="AS1005" i="1" s="1"/>
  <c r="AC1005" i="1"/>
  <c r="AA1005" i="1"/>
  <c r="BE1004" i="1"/>
  <c r="BD1004" i="1"/>
  <c r="AZ1004" i="1"/>
  <c r="BB1004" i="1" s="1"/>
  <c r="BC1004" i="1" s="1"/>
  <c r="AY1004" i="1"/>
  <c r="AX1004" i="1"/>
  <c r="AR1004" i="1"/>
  <c r="AQ1004" i="1"/>
  <c r="AP1004" i="1"/>
  <c r="AO1004" i="1"/>
  <c r="AN1004" i="1"/>
  <c r="AK1004" i="1"/>
  <c r="AV1004" i="1" s="1"/>
  <c r="AI1004" i="1"/>
  <c r="AU1004" i="1" s="1"/>
  <c r="AG1004" i="1"/>
  <c r="AT1004" i="1" s="1"/>
  <c r="AE1004" i="1"/>
  <c r="AS1004" i="1" s="1"/>
  <c r="AC1004" i="1"/>
  <c r="AA1004" i="1"/>
  <c r="BE1003" i="1"/>
  <c r="BD1003" i="1"/>
  <c r="AZ1003" i="1"/>
  <c r="BB1003" i="1" s="1"/>
  <c r="BC1003" i="1" s="1"/>
  <c r="AY1003" i="1"/>
  <c r="AX1003" i="1"/>
  <c r="AR1003" i="1"/>
  <c r="AQ1003" i="1"/>
  <c r="AP1003" i="1"/>
  <c r="AO1003" i="1"/>
  <c r="AN1003" i="1"/>
  <c r="AK1003" i="1"/>
  <c r="AV1003" i="1" s="1"/>
  <c r="AI1003" i="1"/>
  <c r="AU1003" i="1" s="1"/>
  <c r="AG1003" i="1"/>
  <c r="AT1003" i="1" s="1"/>
  <c r="AE1003" i="1"/>
  <c r="AS1003" i="1" s="1"/>
  <c r="AC1003" i="1"/>
  <c r="AA1003" i="1"/>
  <c r="BE1002" i="1"/>
  <c r="BD1002" i="1"/>
  <c r="AZ1002" i="1"/>
  <c r="BB1002" i="1" s="1"/>
  <c r="BC1002" i="1" s="1"/>
  <c r="AY1002" i="1"/>
  <c r="AX1002" i="1"/>
  <c r="AR1002" i="1"/>
  <c r="AQ1002" i="1"/>
  <c r="AP1002" i="1"/>
  <c r="AO1002" i="1"/>
  <c r="AN1002" i="1"/>
  <c r="AK1002" i="1"/>
  <c r="AV1002" i="1" s="1"/>
  <c r="AI1002" i="1"/>
  <c r="AU1002" i="1" s="1"/>
  <c r="AG1002" i="1"/>
  <c r="AT1002" i="1" s="1"/>
  <c r="AE1002" i="1"/>
  <c r="AS1002" i="1" s="1"/>
  <c r="AC1002" i="1"/>
  <c r="AA1002" i="1"/>
  <c r="BE1001" i="1"/>
  <c r="BD1001" i="1"/>
  <c r="AZ1001" i="1"/>
  <c r="BB1001" i="1" s="1"/>
  <c r="BC1001" i="1" s="1"/>
  <c r="AY1001" i="1"/>
  <c r="AX1001" i="1"/>
  <c r="AR1001" i="1"/>
  <c r="AQ1001" i="1"/>
  <c r="AP1001" i="1"/>
  <c r="AO1001" i="1"/>
  <c r="AN1001" i="1"/>
  <c r="AK1001" i="1"/>
  <c r="AV1001" i="1" s="1"/>
  <c r="AI1001" i="1"/>
  <c r="AU1001" i="1" s="1"/>
  <c r="AG1001" i="1"/>
  <c r="AT1001" i="1" s="1"/>
  <c r="AE1001" i="1"/>
  <c r="AS1001" i="1" s="1"/>
  <c r="AC1001" i="1"/>
  <c r="AA1001" i="1"/>
  <c r="BE1000" i="1"/>
  <c r="BD1000" i="1"/>
  <c r="AZ1000" i="1"/>
  <c r="BB1000" i="1" s="1"/>
  <c r="BC1000" i="1" s="1"/>
  <c r="AY1000" i="1"/>
  <c r="AX1000" i="1"/>
  <c r="AR1000" i="1"/>
  <c r="AQ1000" i="1"/>
  <c r="AP1000" i="1"/>
  <c r="AO1000" i="1"/>
  <c r="AN1000" i="1"/>
  <c r="AK1000" i="1"/>
  <c r="AV1000" i="1" s="1"/>
  <c r="AI1000" i="1"/>
  <c r="AU1000" i="1" s="1"/>
  <c r="AG1000" i="1"/>
  <c r="AT1000" i="1" s="1"/>
  <c r="AE1000" i="1"/>
  <c r="AS1000" i="1" s="1"/>
  <c r="AC1000" i="1"/>
  <c r="AA1000" i="1"/>
  <c r="BE999" i="1"/>
  <c r="BD999" i="1"/>
  <c r="AZ999" i="1"/>
  <c r="BB999" i="1" s="1"/>
  <c r="BC999" i="1" s="1"/>
  <c r="AY999" i="1"/>
  <c r="AX999" i="1"/>
  <c r="AR999" i="1"/>
  <c r="AQ999" i="1"/>
  <c r="AP999" i="1"/>
  <c r="AO999" i="1"/>
  <c r="AN999" i="1"/>
  <c r="AK999" i="1"/>
  <c r="AV999" i="1" s="1"/>
  <c r="AI999" i="1"/>
  <c r="AU999" i="1" s="1"/>
  <c r="AG999" i="1"/>
  <c r="AT999" i="1" s="1"/>
  <c r="AE999" i="1"/>
  <c r="AS999" i="1" s="1"/>
  <c r="AC999" i="1"/>
  <c r="AA999" i="1"/>
  <c r="BE998" i="1"/>
  <c r="BD998" i="1"/>
  <c r="AZ998" i="1"/>
  <c r="BB998" i="1" s="1"/>
  <c r="BC998" i="1" s="1"/>
  <c r="AY998" i="1"/>
  <c r="AX998" i="1"/>
  <c r="AR998" i="1"/>
  <c r="AQ998" i="1"/>
  <c r="AP998" i="1"/>
  <c r="AO998" i="1"/>
  <c r="AN998" i="1"/>
  <c r="AK998" i="1"/>
  <c r="AV998" i="1" s="1"/>
  <c r="AI998" i="1"/>
  <c r="AU998" i="1" s="1"/>
  <c r="AG998" i="1"/>
  <c r="AT998" i="1" s="1"/>
  <c r="AE998" i="1"/>
  <c r="AS998" i="1" s="1"/>
  <c r="AC998" i="1"/>
  <c r="AA998" i="1"/>
  <c r="BE997" i="1"/>
  <c r="BD997" i="1"/>
  <c r="AZ997" i="1"/>
  <c r="BB997" i="1" s="1"/>
  <c r="BC997" i="1" s="1"/>
  <c r="AY997" i="1"/>
  <c r="AX997" i="1"/>
  <c r="AR997" i="1"/>
  <c r="AQ997" i="1"/>
  <c r="AP997" i="1"/>
  <c r="AO997" i="1"/>
  <c r="AN997" i="1"/>
  <c r="AK997" i="1"/>
  <c r="AV997" i="1" s="1"/>
  <c r="AI997" i="1"/>
  <c r="AU997" i="1" s="1"/>
  <c r="AG997" i="1"/>
  <c r="AT997" i="1" s="1"/>
  <c r="AE997" i="1"/>
  <c r="AS997" i="1" s="1"/>
  <c r="AC997" i="1"/>
  <c r="AA997" i="1"/>
  <c r="BE996" i="1"/>
  <c r="BD996" i="1"/>
  <c r="AZ996" i="1"/>
  <c r="BB996" i="1" s="1"/>
  <c r="BC996" i="1" s="1"/>
  <c r="AY996" i="1"/>
  <c r="AX996" i="1"/>
  <c r="AR996" i="1"/>
  <c r="AQ996" i="1"/>
  <c r="AP996" i="1"/>
  <c r="AO996" i="1"/>
  <c r="AN996" i="1"/>
  <c r="AK996" i="1"/>
  <c r="AV996" i="1" s="1"/>
  <c r="AI996" i="1"/>
  <c r="AU996" i="1" s="1"/>
  <c r="AG996" i="1"/>
  <c r="AT996" i="1" s="1"/>
  <c r="AE996" i="1"/>
  <c r="AS996" i="1" s="1"/>
  <c r="AC996" i="1"/>
  <c r="AA996" i="1"/>
  <c r="BE995" i="1"/>
  <c r="BD995" i="1"/>
  <c r="AZ995" i="1"/>
  <c r="BB995" i="1" s="1"/>
  <c r="BC995" i="1" s="1"/>
  <c r="AY995" i="1"/>
  <c r="AX995" i="1"/>
  <c r="AR995" i="1"/>
  <c r="AQ995" i="1"/>
  <c r="AP995" i="1"/>
  <c r="AO995" i="1"/>
  <c r="AN995" i="1"/>
  <c r="AK995" i="1"/>
  <c r="AV995" i="1" s="1"/>
  <c r="AI995" i="1"/>
  <c r="AU995" i="1" s="1"/>
  <c r="AG995" i="1"/>
  <c r="AT995" i="1" s="1"/>
  <c r="AE995" i="1"/>
  <c r="AS995" i="1" s="1"/>
  <c r="AC995" i="1"/>
  <c r="AA995" i="1"/>
  <c r="BE994" i="1"/>
  <c r="BD994" i="1"/>
  <c r="AZ994" i="1"/>
  <c r="BB994" i="1" s="1"/>
  <c r="BC994" i="1" s="1"/>
  <c r="AY994" i="1"/>
  <c r="AX994" i="1"/>
  <c r="AR994" i="1"/>
  <c r="AQ994" i="1"/>
  <c r="AP994" i="1"/>
  <c r="AO994" i="1"/>
  <c r="AN994" i="1"/>
  <c r="AK994" i="1"/>
  <c r="AV994" i="1" s="1"/>
  <c r="AI994" i="1"/>
  <c r="AU994" i="1" s="1"/>
  <c r="AG994" i="1"/>
  <c r="AT994" i="1" s="1"/>
  <c r="AE994" i="1"/>
  <c r="AS994" i="1" s="1"/>
  <c r="AC994" i="1"/>
  <c r="AA994" i="1"/>
  <c r="BE993" i="1"/>
  <c r="BD993" i="1"/>
  <c r="AZ993" i="1"/>
  <c r="BB993" i="1" s="1"/>
  <c r="BC993" i="1" s="1"/>
  <c r="AY993" i="1"/>
  <c r="AX993" i="1"/>
  <c r="AR993" i="1"/>
  <c r="AQ993" i="1"/>
  <c r="AP993" i="1"/>
  <c r="AO993" i="1"/>
  <c r="AN993" i="1"/>
  <c r="AK993" i="1"/>
  <c r="AV993" i="1" s="1"/>
  <c r="AI993" i="1"/>
  <c r="AU993" i="1" s="1"/>
  <c r="AG993" i="1"/>
  <c r="AT993" i="1" s="1"/>
  <c r="AE993" i="1"/>
  <c r="AS993" i="1" s="1"/>
  <c r="AC993" i="1"/>
  <c r="AA993" i="1"/>
  <c r="BE992" i="1"/>
  <c r="BD992" i="1"/>
  <c r="AZ992" i="1"/>
  <c r="BB992" i="1" s="1"/>
  <c r="BC992" i="1" s="1"/>
  <c r="AY992" i="1"/>
  <c r="AX992" i="1"/>
  <c r="AR992" i="1"/>
  <c r="AQ992" i="1"/>
  <c r="AP992" i="1"/>
  <c r="AO992" i="1"/>
  <c r="AN992" i="1"/>
  <c r="AK992" i="1"/>
  <c r="AV992" i="1" s="1"/>
  <c r="AI992" i="1"/>
  <c r="AU992" i="1" s="1"/>
  <c r="AG992" i="1"/>
  <c r="AT992" i="1" s="1"/>
  <c r="AE992" i="1"/>
  <c r="AS992" i="1" s="1"/>
  <c r="AC992" i="1"/>
  <c r="AA992" i="1"/>
  <c r="BE991" i="1"/>
  <c r="BD991" i="1"/>
  <c r="AZ991" i="1"/>
  <c r="BB991" i="1" s="1"/>
  <c r="BC991" i="1" s="1"/>
  <c r="AY991" i="1"/>
  <c r="AX991" i="1"/>
  <c r="AR991" i="1"/>
  <c r="AQ991" i="1"/>
  <c r="AP991" i="1"/>
  <c r="AO991" i="1"/>
  <c r="AN991" i="1"/>
  <c r="AK991" i="1"/>
  <c r="AV991" i="1" s="1"/>
  <c r="AI991" i="1"/>
  <c r="AU991" i="1" s="1"/>
  <c r="AG991" i="1"/>
  <c r="AT991" i="1" s="1"/>
  <c r="AE991" i="1"/>
  <c r="AS991" i="1" s="1"/>
  <c r="AC991" i="1"/>
  <c r="AA991" i="1"/>
  <c r="BE990" i="1"/>
  <c r="BD990" i="1"/>
  <c r="AZ990" i="1"/>
  <c r="BB990" i="1" s="1"/>
  <c r="BC990" i="1" s="1"/>
  <c r="AY990" i="1"/>
  <c r="AX990" i="1"/>
  <c r="AR990" i="1"/>
  <c r="AQ990" i="1"/>
  <c r="AP990" i="1"/>
  <c r="AO990" i="1"/>
  <c r="AN990" i="1"/>
  <c r="AK990" i="1"/>
  <c r="AV990" i="1" s="1"/>
  <c r="AI990" i="1"/>
  <c r="AU990" i="1" s="1"/>
  <c r="AG990" i="1"/>
  <c r="AT990" i="1" s="1"/>
  <c r="AE990" i="1"/>
  <c r="AS990" i="1" s="1"/>
  <c r="AC990" i="1"/>
  <c r="AA990" i="1"/>
  <c r="BE989" i="1"/>
  <c r="BD989" i="1"/>
  <c r="AZ989" i="1"/>
  <c r="BB989" i="1" s="1"/>
  <c r="BC989" i="1" s="1"/>
  <c r="AY989" i="1"/>
  <c r="AX989" i="1"/>
  <c r="AR989" i="1"/>
  <c r="AQ989" i="1"/>
  <c r="AP989" i="1"/>
  <c r="AO989" i="1"/>
  <c r="AN989" i="1"/>
  <c r="AK989" i="1"/>
  <c r="AV989" i="1" s="1"/>
  <c r="AI989" i="1"/>
  <c r="AU989" i="1" s="1"/>
  <c r="AG989" i="1"/>
  <c r="AT989" i="1" s="1"/>
  <c r="AE989" i="1"/>
  <c r="AS989" i="1" s="1"/>
  <c r="AC989" i="1"/>
  <c r="AA989" i="1"/>
  <c r="BE988" i="1"/>
  <c r="BD988" i="1"/>
  <c r="AZ988" i="1"/>
  <c r="BB988" i="1" s="1"/>
  <c r="BC988" i="1" s="1"/>
  <c r="AY988" i="1"/>
  <c r="AX988" i="1"/>
  <c r="AR988" i="1"/>
  <c r="AQ988" i="1"/>
  <c r="AP988" i="1"/>
  <c r="AO988" i="1"/>
  <c r="AN988" i="1"/>
  <c r="AK988" i="1"/>
  <c r="AV988" i="1" s="1"/>
  <c r="AI988" i="1"/>
  <c r="AU988" i="1" s="1"/>
  <c r="AG988" i="1"/>
  <c r="AT988" i="1" s="1"/>
  <c r="AE988" i="1"/>
  <c r="AS988" i="1" s="1"/>
  <c r="AC988" i="1"/>
  <c r="AA988" i="1"/>
  <c r="BE987" i="1"/>
  <c r="BD987" i="1"/>
  <c r="AZ987" i="1"/>
  <c r="BB987" i="1" s="1"/>
  <c r="BC987" i="1" s="1"/>
  <c r="AY987" i="1"/>
  <c r="AX987" i="1"/>
  <c r="AR987" i="1"/>
  <c r="AQ987" i="1"/>
  <c r="AP987" i="1"/>
  <c r="AO987" i="1"/>
  <c r="AN987" i="1"/>
  <c r="AK987" i="1"/>
  <c r="AV987" i="1" s="1"/>
  <c r="AI987" i="1"/>
  <c r="AU987" i="1" s="1"/>
  <c r="AG987" i="1"/>
  <c r="AT987" i="1" s="1"/>
  <c r="AE987" i="1"/>
  <c r="AS987" i="1" s="1"/>
  <c r="AC987" i="1"/>
  <c r="AA987" i="1"/>
  <c r="BE986" i="1"/>
  <c r="BD986" i="1"/>
  <c r="AZ986" i="1"/>
  <c r="BB986" i="1" s="1"/>
  <c r="BC986" i="1" s="1"/>
  <c r="AY986" i="1"/>
  <c r="AX986" i="1"/>
  <c r="AR986" i="1"/>
  <c r="AQ986" i="1"/>
  <c r="AP986" i="1"/>
  <c r="AO986" i="1"/>
  <c r="AN986" i="1"/>
  <c r="AK986" i="1"/>
  <c r="AV986" i="1" s="1"/>
  <c r="AI986" i="1"/>
  <c r="AU986" i="1" s="1"/>
  <c r="AG986" i="1"/>
  <c r="AT986" i="1" s="1"/>
  <c r="AE986" i="1"/>
  <c r="AS986" i="1" s="1"/>
  <c r="AC986" i="1"/>
  <c r="AA986" i="1"/>
  <c r="BE985" i="1"/>
  <c r="BD985" i="1"/>
  <c r="AZ985" i="1"/>
  <c r="BB985" i="1" s="1"/>
  <c r="BC985" i="1" s="1"/>
  <c r="AY985" i="1"/>
  <c r="AX985" i="1"/>
  <c r="AR985" i="1"/>
  <c r="AQ985" i="1"/>
  <c r="AP985" i="1"/>
  <c r="AO985" i="1"/>
  <c r="AN985" i="1"/>
  <c r="AK985" i="1"/>
  <c r="AV985" i="1" s="1"/>
  <c r="AI985" i="1"/>
  <c r="AU985" i="1" s="1"/>
  <c r="AG985" i="1"/>
  <c r="AT985" i="1" s="1"/>
  <c r="AE985" i="1"/>
  <c r="AS985" i="1" s="1"/>
  <c r="AC985" i="1"/>
  <c r="AA985" i="1"/>
  <c r="BE984" i="1"/>
  <c r="BD984" i="1"/>
  <c r="AZ984" i="1"/>
  <c r="BB984" i="1" s="1"/>
  <c r="BC984" i="1" s="1"/>
  <c r="AY984" i="1"/>
  <c r="AX984" i="1"/>
  <c r="AR984" i="1"/>
  <c r="AQ984" i="1"/>
  <c r="AP984" i="1"/>
  <c r="AO984" i="1"/>
  <c r="AN984" i="1"/>
  <c r="AK984" i="1"/>
  <c r="AV984" i="1" s="1"/>
  <c r="AI984" i="1"/>
  <c r="AU984" i="1" s="1"/>
  <c r="AG984" i="1"/>
  <c r="AT984" i="1" s="1"/>
  <c r="AE984" i="1"/>
  <c r="AS984" i="1" s="1"/>
  <c r="AC984" i="1"/>
  <c r="AA984" i="1"/>
  <c r="BE983" i="1"/>
  <c r="BD983" i="1"/>
  <c r="AZ983" i="1"/>
  <c r="BB983" i="1" s="1"/>
  <c r="BC983" i="1" s="1"/>
  <c r="AY983" i="1"/>
  <c r="AX983" i="1"/>
  <c r="AR983" i="1"/>
  <c r="AQ983" i="1"/>
  <c r="AP983" i="1"/>
  <c r="AO983" i="1"/>
  <c r="AN983" i="1"/>
  <c r="AK983" i="1"/>
  <c r="AV983" i="1" s="1"/>
  <c r="AI983" i="1"/>
  <c r="AU983" i="1" s="1"/>
  <c r="AG983" i="1"/>
  <c r="AT983" i="1" s="1"/>
  <c r="AE983" i="1"/>
  <c r="AS983" i="1" s="1"/>
  <c r="AC983" i="1"/>
  <c r="AA983" i="1"/>
  <c r="BE982" i="1"/>
  <c r="BD982" i="1"/>
  <c r="AZ982" i="1"/>
  <c r="BB982" i="1" s="1"/>
  <c r="BC982" i="1" s="1"/>
  <c r="AY982" i="1"/>
  <c r="AX982" i="1"/>
  <c r="AR982" i="1"/>
  <c r="AQ982" i="1"/>
  <c r="AP982" i="1"/>
  <c r="AO982" i="1"/>
  <c r="AN982" i="1"/>
  <c r="AK982" i="1"/>
  <c r="AV982" i="1" s="1"/>
  <c r="AI982" i="1"/>
  <c r="AU982" i="1" s="1"/>
  <c r="AG982" i="1"/>
  <c r="AT982" i="1" s="1"/>
  <c r="AE982" i="1"/>
  <c r="AS982" i="1" s="1"/>
  <c r="AC982" i="1"/>
  <c r="AA982" i="1"/>
  <c r="BE981" i="1"/>
  <c r="BD981" i="1"/>
  <c r="AZ981" i="1"/>
  <c r="BB981" i="1" s="1"/>
  <c r="BC981" i="1" s="1"/>
  <c r="AY981" i="1"/>
  <c r="AX981" i="1"/>
  <c r="AR981" i="1"/>
  <c r="AQ981" i="1"/>
  <c r="AP981" i="1"/>
  <c r="AO981" i="1"/>
  <c r="AN981" i="1"/>
  <c r="AK981" i="1"/>
  <c r="AV981" i="1" s="1"/>
  <c r="AI981" i="1"/>
  <c r="AU981" i="1" s="1"/>
  <c r="AG981" i="1"/>
  <c r="AT981" i="1" s="1"/>
  <c r="AE981" i="1"/>
  <c r="AS981" i="1" s="1"/>
  <c r="AC981" i="1"/>
  <c r="AA981" i="1"/>
  <c r="BE980" i="1"/>
  <c r="BD980" i="1"/>
  <c r="AZ980" i="1"/>
  <c r="BB980" i="1" s="1"/>
  <c r="BC980" i="1" s="1"/>
  <c r="AY980" i="1"/>
  <c r="AX980" i="1"/>
  <c r="AR980" i="1"/>
  <c r="AQ980" i="1"/>
  <c r="AP980" i="1"/>
  <c r="AO980" i="1"/>
  <c r="AN980" i="1"/>
  <c r="AK980" i="1"/>
  <c r="AV980" i="1" s="1"/>
  <c r="AI980" i="1"/>
  <c r="AU980" i="1" s="1"/>
  <c r="AG980" i="1"/>
  <c r="AT980" i="1" s="1"/>
  <c r="AE980" i="1"/>
  <c r="AS980" i="1" s="1"/>
  <c r="AC980" i="1"/>
  <c r="AA980" i="1"/>
  <c r="BE979" i="1"/>
  <c r="BD979" i="1"/>
  <c r="AZ979" i="1"/>
  <c r="BB979" i="1" s="1"/>
  <c r="BC979" i="1" s="1"/>
  <c r="AY979" i="1"/>
  <c r="AX979" i="1"/>
  <c r="AR979" i="1"/>
  <c r="AQ979" i="1"/>
  <c r="AP979" i="1"/>
  <c r="AO979" i="1"/>
  <c r="AN979" i="1"/>
  <c r="AK979" i="1"/>
  <c r="AV979" i="1" s="1"/>
  <c r="AI979" i="1"/>
  <c r="AU979" i="1" s="1"/>
  <c r="AG979" i="1"/>
  <c r="AT979" i="1" s="1"/>
  <c r="AE979" i="1"/>
  <c r="AS979" i="1" s="1"/>
  <c r="AC979" i="1"/>
  <c r="AA979" i="1"/>
  <c r="BE978" i="1"/>
  <c r="BD978" i="1"/>
  <c r="AZ978" i="1"/>
  <c r="BB978" i="1" s="1"/>
  <c r="BC978" i="1" s="1"/>
  <c r="AY978" i="1"/>
  <c r="AX978" i="1"/>
  <c r="AR978" i="1"/>
  <c r="AQ978" i="1"/>
  <c r="AP978" i="1"/>
  <c r="AO978" i="1"/>
  <c r="AN978" i="1"/>
  <c r="AK978" i="1"/>
  <c r="AV978" i="1" s="1"/>
  <c r="AI978" i="1"/>
  <c r="AU978" i="1" s="1"/>
  <c r="AG978" i="1"/>
  <c r="AT978" i="1" s="1"/>
  <c r="AE978" i="1"/>
  <c r="AS978" i="1" s="1"/>
  <c r="AC978" i="1"/>
  <c r="AA978" i="1"/>
  <c r="BE977" i="1"/>
  <c r="BD977" i="1"/>
  <c r="AZ977" i="1"/>
  <c r="BB977" i="1" s="1"/>
  <c r="BC977" i="1" s="1"/>
  <c r="AY977" i="1"/>
  <c r="AX977" i="1"/>
  <c r="AR977" i="1"/>
  <c r="AQ977" i="1"/>
  <c r="AP977" i="1"/>
  <c r="AO977" i="1"/>
  <c r="AN977" i="1"/>
  <c r="AK977" i="1"/>
  <c r="AV977" i="1" s="1"/>
  <c r="AI977" i="1"/>
  <c r="AU977" i="1" s="1"/>
  <c r="AG977" i="1"/>
  <c r="AT977" i="1" s="1"/>
  <c r="AE977" i="1"/>
  <c r="AS977" i="1" s="1"/>
  <c r="AC977" i="1"/>
  <c r="AA977" i="1"/>
  <c r="BE976" i="1"/>
  <c r="BD976" i="1"/>
  <c r="AZ976" i="1"/>
  <c r="BB976" i="1" s="1"/>
  <c r="BC976" i="1" s="1"/>
  <c r="AY976" i="1"/>
  <c r="AX976" i="1"/>
  <c r="AR976" i="1"/>
  <c r="AQ976" i="1"/>
  <c r="AP976" i="1"/>
  <c r="AO976" i="1"/>
  <c r="AN976" i="1"/>
  <c r="AK976" i="1"/>
  <c r="AV976" i="1" s="1"/>
  <c r="AI976" i="1"/>
  <c r="AU976" i="1" s="1"/>
  <c r="AG976" i="1"/>
  <c r="AT976" i="1" s="1"/>
  <c r="AE976" i="1"/>
  <c r="AS976" i="1" s="1"/>
  <c r="AC976" i="1"/>
  <c r="AA976" i="1"/>
  <c r="BE975" i="1"/>
  <c r="BD975" i="1"/>
  <c r="AZ975" i="1"/>
  <c r="BB975" i="1" s="1"/>
  <c r="BC975" i="1" s="1"/>
  <c r="AY975" i="1"/>
  <c r="AX975" i="1"/>
  <c r="AR975" i="1"/>
  <c r="AQ975" i="1"/>
  <c r="AP975" i="1"/>
  <c r="AO975" i="1"/>
  <c r="AN975" i="1"/>
  <c r="AK975" i="1"/>
  <c r="AV975" i="1" s="1"/>
  <c r="AI975" i="1"/>
  <c r="AU975" i="1" s="1"/>
  <c r="AG975" i="1"/>
  <c r="AT975" i="1" s="1"/>
  <c r="AE975" i="1"/>
  <c r="AS975" i="1" s="1"/>
  <c r="AC975" i="1"/>
  <c r="AA975" i="1"/>
  <c r="BE974" i="1"/>
  <c r="BD974" i="1"/>
  <c r="AZ974" i="1"/>
  <c r="BB974" i="1" s="1"/>
  <c r="BC974" i="1" s="1"/>
  <c r="AY974" i="1"/>
  <c r="AX974" i="1"/>
  <c r="AR974" i="1"/>
  <c r="AQ974" i="1"/>
  <c r="AP974" i="1"/>
  <c r="AO974" i="1"/>
  <c r="AN974" i="1"/>
  <c r="AK974" i="1"/>
  <c r="AV974" i="1" s="1"/>
  <c r="AI974" i="1"/>
  <c r="AU974" i="1" s="1"/>
  <c r="AG974" i="1"/>
  <c r="AT974" i="1" s="1"/>
  <c r="AE974" i="1"/>
  <c r="AS974" i="1" s="1"/>
  <c r="AC974" i="1"/>
  <c r="AA974" i="1"/>
  <c r="BE973" i="1"/>
  <c r="BD973" i="1"/>
  <c r="AZ973" i="1"/>
  <c r="BB973" i="1" s="1"/>
  <c r="BC973" i="1" s="1"/>
  <c r="AY973" i="1"/>
  <c r="AX973" i="1"/>
  <c r="AR973" i="1"/>
  <c r="AQ973" i="1"/>
  <c r="AP973" i="1"/>
  <c r="AO973" i="1"/>
  <c r="AN973" i="1"/>
  <c r="AK973" i="1"/>
  <c r="AV973" i="1" s="1"/>
  <c r="AI973" i="1"/>
  <c r="AU973" i="1" s="1"/>
  <c r="AG973" i="1"/>
  <c r="AT973" i="1" s="1"/>
  <c r="AE973" i="1"/>
  <c r="AS973" i="1" s="1"/>
  <c r="AC973" i="1"/>
  <c r="AA973" i="1"/>
  <c r="BE972" i="1"/>
  <c r="BD972" i="1"/>
  <c r="AZ972" i="1"/>
  <c r="BB972" i="1" s="1"/>
  <c r="BC972" i="1" s="1"/>
  <c r="AY972" i="1"/>
  <c r="AX972" i="1"/>
  <c r="AR972" i="1"/>
  <c r="AQ972" i="1"/>
  <c r="AP972" i="1"/>
  <c r="AO972" i="1"/>
  <c r="AN972" i="1"/>
  <c r="AK972" i="1"/>
  <c r="AV972" i="1" s="1"/>
  <c r="AI972" i="1"/>
  <c r="AU972" i="1" s="1"/>
  <c r="AG972" i="1"/>
  <c r="AT972" i="1" s="1"/>
  <c r="AE972" i="1"/>
  <c r="AS972" i="1" s="1"/>
  <c r="AC972" i="1"/>
  <c r="AA972" i="1"/>
  <c r="BE971" i="1"/>
  <c r="BD971" i="1"/>
  <c r="AZ971" i="1"/>
  <c r="BB971" i="1" s="1"/>
  <c r="BC971" i="1" s="1"/>
  <c r="AY971" i="1"/>
  <c r="AX971" i="1"/>
  <c r="AR971" i="1"/>
  <c r="AQ971" i="1"/>
  <c r="AP971" i="1"/>
  <c r="AO971" i="1"/>
  <c r="AN971" i="1"/>
  <c r="AK971" i="1"/>
  <c r="AV971" i="1" s="1"/>
  <c r="AI971" i="1"/>
  <c r="AU971" i="1" s="1"/>
  <c r="AG971" i="1"/>
  <c r="AT971" i="1" s="1"/>
  <c r="AE971" i="1"/>
  <c r="AS971" i="1" s="1"/>
  <c r="AC971" i="1"/>
  <c r="AA971" i="1"/>
  <c r="BE970" i="1"/>
  <c r="BD970" i="1"/>
  <c r="AZ970" i="1"/>
  <c r="BB970" i="1" s="1"/>
  <c r="BC970" i="1" s="1"/>
  <c r="AY970" i="1"/>
  <c r="AX970" i="1"/>
  <c r="AR970" i="1"/>
  <c r="AQ970" i="1"/>
  <c r="AP970" i="1"/>
  <c r="AO970" i="1"/>
  <c r="AN970" i="1"/>
  <c r="AK970" i="1"/>
  <c r="AV970" i="1" s="1"/>
  <c r="AI970" i="1"/>
  <c r="AU970" i="1" s="1"/>
  <c r="AG970" i="1"/>
  <c r="AT970" i="1" s="1"/>
  <c r="AE970" i="1"/>
  <c r="AS970" i="1" s="1"/>
  <c r="AC970" i="1"/>
  <c r="AA970" i="1"/>
  <c r="BE969" i="1"/>
  <c r="BD969" i="1"/>
  <c r="AZ969" i="1"/>
  <c r="BB969" i="1" s="1"/>
  <c r="BC969" i="1" s="1"/>
  <c r="AY969" i="1"/>
  <c r="AX969" i="1"/>
  <c r="AR969" i="1"/>
  <c r="AQ969" i="1"/>
  <c r="AP969" i="1"/>
  <c r="AO969" i="1"/>
  <c r="AN969" i="1"/>
  <c r="AK969" i="1"/>
  <c r="AV969" i="1" s="1"/>
  <c r="AI969" i="1"/>
  <c r="AU969" i="1" s="1"/>
  <c r="AG969" i="1"/>
  <c r="AT969" i="1" s="1"/>
  <c r="AE969" i="1"/>
  <c r="AS969" i="1" s="1"/>
  <c r="AC969" i="1"/>
  <c r="AA969" i="1"/>
  <c r="BE968" i="1"/>
  <c r="BD968" i="1"/>
  <c r="AZ968" i="1"/>
  <c r="BB968" i="1" s="1"/>
  <c r="BC968" i="1" s="1"/>
  <c r="AY968" i="1"/>
  <c r="AX968" i="1"/>
  <c r="AR968" i="1"/>
  <c r="AQ968" i="1"/>
  <c r="AP968" i="1"/>
  <c r="AO968" i="1"/>
  <c r="AN968" i="1"/>
  <c r="AK968" i="1"/>
  <c r="AV968" i="1" s="1"/>
  <c r="AI968" i="1"/>
  <c r="AU968" i="1" s="1"/>
  <c r="AG968" i="1"/>
  <c r="AT968" i="1" s="1"/>
  <c r="AE968" i="1"/>
  <c r="AS968" i="1" s="1"/>
  <c r="AC968" i="1"/>
  <c r="AA968" i="1"/>
  <c r="BE967" i="1"/>
  <c r="BD967" i="1"/>
  <c r="AZ967" i="1"/>
  <c r="BB967" i="1" s="1"/>
  <c r="BC967" i="1" s="1"/>
  <c r="AY967" i="1"/>
  <c r="AX967" i="1"/>
  <c r="AR967" i="1"/>
  <c r="AQ967" i="1"/>
  <c r="AP967" i="1"/>
  <c r="AO967" i="1"/>
  <c r="AN967" i="1"/>
  <c r="AK967" i="1"/>
  <c r="AV967" i="1" s="1"/>
  <c r="AI967" i="1"/>
  <c r="AU967" i="1" s="1"/>
  <c r="AG967" i="1"/>
  <c r="AT967" i="1" s="1"/>
  <c r="AE967" i="1"/>
  <c r="AS967" i="1" s="1"/>
  <c r="AC967" i="1"/>
  <c r="AA967" i="1"/>
  <c r="BE966" i="1"/>
  <c r="BD966" i="1"/>
  <c r="AZ966" i="1"/>
  <c r="BB966" i="1" s="1"/>
  <c r="BC966" i="1" s="1"/>
  <c r="AY966" i="1"/>
  <c r="AX966" i="1"/>
  <c r="AR966" i="1"/>
  <c r="AQ966" i="1"/>
  <c r="AP966" i="1"/>
  <c r="AO966" i="1"/>
  <c r="AN966" i="1"/>
  <c r="AK966" i="1"/>
  <c r="AV966" i="1" s="1"/>
  <c r="AI966" i="1"/>
  <c r="AU966" i="1" s="1"/>
  <c r="AG966" i="1"/>
  <c r="AT966" i="1" s="1"/>
  <c r="AE966" i="1"/>
  <c r="AS966" i="1" s="1"/>
  <c r="AC966" i="1"/>
  <c r="AA966" i="1"/>
  <c r="BE965" i="1"/>
  <c r="BD965" i="1"/>
  <c r="AZ965" i="1"/>
  <c r="BB965" i="1" s="1"/>
  <c r="BC965" i="1" s="1"/>
  <c r="AY965" i="1"/>
  <c r="AX965" i="1"/>
  <c r="AR965" i="1"/>
  <c r="AQ965" i="1"/>
  <c r="AP965" i="1"/>
  <c r="AO965" i="1"/>
  <c r="AN965" i="1"/>
  <c r="AK965" i="1"/>
  <c r="AV965" i="1" s="1"/>
  <c r="AI965" i="1"/>
  <c r="AU965" i="1" s="1"/>
  <c r="AG965" i="1"/>
  <c r="AT965" i="1" s="1"/>
  <c r="AE965" i="1"/>
  <c r="AS965" i="1" s="1"/>
  <c r="AC965" i="1"/>
  <c r="AA965" i="1"/>
  <c r="BE964" i="1"/>
  <c r="BD964" i="1"/>
  <c r="AZ964" i="1"/>
  <c r="BB964" i="1" s="1"/>
  <c r="BC964" i="1" s="1"/>
  <c r="AY964" i="1"/>
  <c r="AX964" i="1"/>
  <c r="AR964" i="1"/>
  <c r="AQ964" i="1"/>
  <c r="AP964" i="1"/>
  <c r="AO964" i="1"/>
  <c r="AN964" i="1"/>
  <c r="AK964" i="1"/>
  <c r="AV964" i="1" s="1"/>
  <c r="AI964" i="1"/>
  <c r="AU964" i="1" s="1"/>
  <c r="AG964" i="1"/>
  <c r="AT964" i="1" s="1"/>
  <c r="AE964" i="1"/>
  <c r="AS964" i="1" s="1"/>
  <c r="AC964" i="1"/>
  <c r="AA964" i="1"/>
  <c r="BE963" i="1"/>
  <c r="BD963" i="1"/>
  <c r="AZ963" i="1"/>
  <c r="BB963" i="1" s="1"/>
  <c r="BC963" i="1" s="1"/>
  <c r="AY963" i="1"/>
  <c r="AX963" i="1"/>
  <c r="AR963" i="1"/>
  <c r="AQ963" i="1"/>
  <c r="AP963" i="1"/>
  <c r="AO963" i="1"/>
  <c r="AN963" i="1"/>
  <c r="AK963" i="1"/>
  <c r="AV963" i="1" s="1"/>
  <c r="AI963" i="1"/>
  <c r="AU963" i="1" s="1"/>
  <c r="AG963" i="1"/>
  <c r="AT963" i="1" s="1"/>
  <c r="AE963" i="1"/>
  <c r="AS963" i="1" s="1"/>
  <c r="AC963" i="1"/>
  <c r="AA963" i="1"/>
  <c r="BE962" i="1"/>
  <c r="BD962" i="1"/>
  <c r="AZ962" i="1"/>
  <c r="BB962" i="1" s="1"/>
  <c r="BC962" i="1" s="1"/>
  <c r="AY962" i="1"/>
  <c r="AX962" i="1"/>
  <c r="AR962" i="1"/>
  <c r="AQ962" i="1"/>
  <c r="AP962" i="1"/>
  <c r="AO962" i="1"/>
  <c r="AN962" i="1"/>
  <c r="AK962" i="1"/>
  <c r="AV962" i="1" s="1"/>
  <c r="AI962" i="1"/>
  <c r="AU962" i="1" s="1"/>
  <c r="AG962" i="1"/>
  <c r="AT962" i="1" s="1"/>
  <c r="AE962" i="1"/>
  <c r="AS962" i="1" s="1"/>
  <c r="AC962" i="1"/>
  <c r="AA962" i="1"/>
  <c r="BE961" i="1"/>
  <c r="BD961" i="1"/>
  <c r="AZ961" i="1"/>
  <c r="BB961" i="1" s="1"/>
  <c r="BC961" i="1" s="1"/>
  <c r="AY961" i="1"/>
  <c r="AX961" i="1"/>
  <c r="AR961" i="1"/>
  <c r="AQ961" i="1"/>
  <c r="AP961" i="1"/>
  <c r="AO961" i="1"/>
  <c r="AN961" i="1"/>
  <c r="AK961" i="1"/>
  <c r="AV961" i="1" s="1"/>
  <c r="AI961" i="1"/>
  <c r="AU961" i="1" s="1"/>
  <c r="AG961" i="1"/>
  <c r="AT961" i="1" s="1"/>
  <c r="AE961" i="1"/>
  <c r="AS961" i="1" s="1"/>
  <c r="AC961" i="1"/>
  <c r="AA961" i="1"/>
  <c r="BE960" i="1"/>
  <c r="BD960" i="1"/>
  <c r="AZ960" i="1"/>
  <c r="BB960" i="1" s="1"/>
  <c r="BC960" i="1" s="1"/>
  <c r="AY960" i="1"/>
  <c r="AX960" i="1"/>
  <c r="AR960" i="1"/>
  <c r="AQ960" i="1"/>
  <c r="AP960" i="1"/>
  <c r="AO960" i="1"/>
  <c r="AN960" i="1"/>
  <c r="AK960" i="1"/>
  <c r="AV960" i="1" s="1"/>
  <c r="AI960" i="1"/>
  <c r="AU960" i="1" s="1"/>
  <c r="AG960" i="1"/>
  <c r="AT960" i="1" s="1"/>
  <c r="AE960" i="1"/>
  <c r="AS960" i="1" s="1"/>
  <c r="AC960" i="1"/>
  <c r="AA960" i="1"/>
  <c r="BE959" i="1"/>
  <c r="BD959" i="1"/>
  <c r="AZ959" i="1"/>
  <c r="BB959" i="1" s="1"/>
  <c r="BC959" i="1" s="1"/>
  <c r="AY959" i="1"/>
  <c r="AX959" i="1"/>
  <c r="AR959" i="1"/>
  <c r="AQ959" i="1"/>
  <c r="AP959" i="1"/>
  <c r="AO959" i="1"/>
  <c r="AN959" i="1"/>
  <c r="AK959" i="1"/>
  <c r="AV959" i="1" s="1"/>
  <c r="AI959" i="1"/>
  <c r="AU959" i="1" s="1"/>
  <c r="AG959" i="1"/>
  <c r="AT959" i="1" s="1"/>
  <c r="AE959" i="1"/>
  <c r="AS959" i="1" s="1"/>
  <c r="AC959" i="1"/>
  <c r="AA959" i="1"/>
  <c r="BE958" i="1"/>
  <c r="BD958" i="1"/>
  <c r="AZ958" i="1"/>
  <c r="BB958" i="1" s="1"/>
  <c r="BC958" i="1" s="1"/>
  <c r="AY958" i="1"/>
  <c r="AX958" i="1"/>
  <c r="AR958" i="1"/>
  <c r="AQ958" i="1"/>
  <c r="AP958" i="1"/>
  <c r="AO958" i="1"/>
  <c r="AN958" i="1"/>
  <c r="AK958" i="1"/>
  <c r="AV958" i="1" s="1"/>
  <c r="AI958" i="1"/>
  <c r="AU958" i="1" s="1"/>
  <c r="AG958" i="1"/>
  <c r="AT958" i="1" s="1"/>
  <c r="AE958" i="1"/>
  <c r="AS958" i="1" s="1"/>
  <c r="AC958" i="1"/>
  <c r="AA958" i="1"/>
  <c r="BE957" i="1"/>
  <c r="BD957" i="1"/>
  <c r="AZ957" i="1"/>
  <c r="BB957" i="1" s="1"/>
  <c r="BC957" i="1" s="1"/>
  <c r="AY957" i="1"/>
  <c r="AX957" i="1"/>
  <c r="AR957" i="1"/>
  <c r="AQ957" i="1"/>
  <c r="AP957" i="1"/>
  <c r="AO957" i="1"/>
  <c r="AN957" i="1"/>
  <c r="AK957" i="1"/>
  <c r="AV957" i="1" s="1"/>
  <c r="AI957" i="1"/>
  <c r="AU957" i="1" s="1"/>
  <c r="AG957" i="1"/>
  <c r="AT957" i="1" s="1"/>
  <c r="AE957" i="1"/>
  <c r="AS957" i="1" s="1"/>
  <c r="AC957" i="1"/>
  <c r="AA957" i="1"/>
  <c r="BE956" i="1"/>
  <c r="BD956" i="1"/>
  <c r="AZ956" i="1"/>
  <c r="BB956" i="1" s="1"/>
  <c r="BC956" i="1" s="1"/>
  <c r="AY956" i="1"/>
  <c r="AX956" i="1"/>
  <c r="AR956" i="1"/>
  <c r="AQ956" i="1"/>
  <c r="AP956" i="1"/>
  <c r="AO956" i="1"/>
  <c r="AN956" i="1"/>
  <c r="AK956" i="1"/>
  <c r="AV956" i="1" s="1"/>
  <c r="AI956" i="1"/>
  <c r="AU956" i="1" s="1"/>
  <c r="AG956" i="1"/>
  <c r="AT956" i="1" s="1"/>
  <c r="AE956" i="1"/>
  <c r="AS956" i="1" s="1"/>
  <c r="AC956" i="1"/>
  <c r="AA956" i="1"/>
  <c r="BE955" i="1"/>
  <c r="BD955" i="1"/>
  <c r="AZ955" i="1"/>
  <c r="BB955" i="1" s="1"/>
  <c r="BC955" i="1" s="1"/>
  <c r="AY955" i="1"/>
  <c r="AX955" i="1"/>
  <c r="AR955" i="1"/>
  <c r="AQ955" i="1"/>
  <c r="AP955" i="1"/>
  <c r="AO955" i="1"/>
  <c r="AN955" i="1"/>
  <c r="AK955" i="1"/>
  <c r="AV955" i="1" s="1"/>
  <c r="AI955" i="1"/>
  <c r="AU955" i="1" s="1"/>
  <c r="AG955" i="1"/>
  <c r="AT955" i="1" s="1"/>
  <c r="AE955" i="1"/>
  <c r="AS955" i="1" s="1"/>
  <c r="AC955" i="1"/>
  <c r="AA955" i="1"/>
  <c r="BE954" i="1"/>
  <c r="BD954" i="1"/>
  <c r="AZ954" i="1"/>
  <c r="BB954" i="1" s="1"/>
  <c r="BC954" i="1" s="1"/>
  <c r="AY954" i="1"/>
  <c r="AX954" i="1"/>
  <c r="AR954" i="1"/>
  <c r="AQ954" i="1"/>
  <c r="AP954" i="1"/>
  <c r="AO954" i="1"/>
  <c r="AN954" i="1"/>
  <c r="AK954" i="1"/>
  <c r="AV954" i="1" s="1"/>
  <c r="AI954" i="1"/>
  <c r="AU954" i="1" s="1"/>
  <c r="AG954" i="1"/>
  <c r="AT954" i="1" s="1"/>
  <c r="AE954" i="1"/>
  <c r="AS954" i="1" s="1"/>
  <c r="AC954" i="1"/>
  <c r="AA954" i="1"/>
  <c r="BE953" i="1"/>
  <c r="BD953" i="1"/>
  <c r="AZ953" i="1"/>
  <c r="BB953" i="1" s="1"/>
  <c r="BC953" i="1" s="1"/>
  <c r="AY953" i="1"/>
  <c r="AX953" i="1"/>
  <c r="AR953" i="1"/>
  <c r="AQ953" i="1"/>
  <c r="AP953" i="1"/>
  <c r="AO953" i="1"/>
  <c r="AN953" i="1"/>
  <c r="AK953" i="1"/>
  <c r="AV953" i="1" s="1"/>
  <c r="AI953" i="1"/>
  <c r="AU953" i="1" s="1"/>
  <c r="AG953" i="1"/>
  <c r="AT953" i="1" s="1"/>
  <c r="AE953" i="1"/>
  <c r="AS953" i="1" s="1"/>
  <c r="AC953" i="1"/>
  <c r="AA953" i="1"/>
  <c r="BE952" i="1"/>
  <c r="BD952" i="1"/>
  <c r="AZ952" i="1"/>
  <c r="BB952" i="1" s="1"/>
  <c r="BC952" i="1" s="1"/>
  <c r="AY952" i="1"/>
  <c r="AX952" i="1"/>
  <c r="AR952" i="1"/>
  <c r="AQ952" i="1"/>
  <c r="AP952" i="1"/>
  <c r="AO952" i="1"/>
  <c r="AN952" i="1"/>
  <c r="AK952" i="1"/>
  <c r="AV952" i="1" s="1"/>
  <c r="AI952" i="1"/>
  <c r="AU952" i="1" s="1"/>
  <c r="AG952" i="1"/>
  <c r="AT952" i="1" s="1"/>
  <c r="AE952" i="1"/>
  <c r="AS952" i="1" s="1"/>
  <c r="AC952" i="1"/>
  <c r="AA952" i="1"/>
  <c r="BE951" i="1"/>
  <c r="BD951" i="1"/>
  <c r="AZ951" i="1"/>
  <c r="BB951" i="1" s="1"/>
  <c r="BC951" i="1" s="1"/>
  <c r="AY951" i="1"/>
  <c r="AX951" i="1"/>
  <c r="AR951" i="1"/>
  <c r="AQ951" i="1"/>
  <c r="AP951" i="1"/>
  <c r="AO951" i="1"/>
  <c r="AN951" i="1"/>
  <c r="AK951" i="1"/>
  <c r="AV951" i="1" s="1"/>
  <c r="AI951" i="1"/>
  <c r="AU951" i="1" s="1"/>
  <c r="AG951" i="1"/>
  <c r="AT951" i="1" s="1"/>
  <c r="AE951" i="1"/>
  <c r="AS951" i="1" s="1"/>
  <c r="AC951" i="1"/>
  <c r="AA951" i="1"/>
  <c r="BE950" i="1"/>
  <c r="BD950" i="1"/>
  <c r="AZ950" i="1"/>
  <c r="BB950" i="1" s="1"/>
  <c r="BC950" i="1" s="1"/>
  <c r="AY950" i="1"/>
  <c r="AX950" i="1"/>
  <c r="AR950" i="1"/>
  <c r="AQ950" i="1"/>
  <c r="AP950" i="1"/>
  <c r="AO950" i="1"/>
  <c r="AN950" i="1"/>
  <c r="AK950" i="1"/>
  <c r="AV950" i="1" s="1"/>
  <c r="AI950" i="1"/>
  <c r="AU950" i="1" s="1"/>
  <c r="AG950" i="1"/>
  <c r="AT950" i="1" s="1"/>
  <c r="AE950" i="1"/>
  <c r="AS950" i="1" s="1"/>
  <c r="AC950" i="1"/>
  <c r="AA950" i="1"/>
  <c r="BE949" i="1"/>
  <c r="BD949" i="1"/>
  <c r="AZ949" i="1"/>
  <c r="BB949" i="1" s="1"/>
  <c r="BC949" i="1" s="1"/>
  <c r="AY949" i="1"/>
  <c r="AX949" i="1"/>
  <c r="AR949" i="1"/>
  <c r="AQ949" i="1"/>
  <c r="AP949" i="1"/>
  <c r="AO949" i="1"/>
  <c r="AN949" i="1"/>
  <c r="AK949" i="1"/>
  <c r="AV949" i="1" s="1"/>
  <c r="AI949" i="1"/>
  <c r="AU949" i="1" s="1"/>
  <c r="AG949" i="1"/>
  <c r="AT949" i="1" s="1"/>
  <c r="AE949" i="1"/>
  <c r="AS949" i="1" s="1"/>
  <c r="AC949" i="1"/>
  <c r="AA949" i="1"/>
  <c r="BE948" i="1"/>
  <c r="BD948" i="1"/>
  <c r="AZ948" i="1"/>
  <c r="BB948" i="1" s="1"/>
  <c r="BC948" i="1" s="1"/>
  <c r="AY948" i="1"/>
  <c r="AX948" i="1"/>
  <c r="AR948" i="1"/>
  <c r="AQ948" i="1"/>
  <c r="AP948" i="1"/>
  <c r="AO948" i="1"/>
  <c r="AN948" i="1"/>
  <c r="AK948" i="1"/>
  <c r="AV948" i="1" s="1"/>
  <c r="AI948" i="1"/>
  <c r="AU948" i="1" s="1"/>
  <c r="AG948" i="1"/>
  <c r="AT948" i="1" s="1"/>
  <c r="AE948" i="1"/>
  <c r="AS948" i="1" s="1"/>
  <c r="AC948" i="1"/>
  <c r="AA948" i="1"/>
  <c r="BE947" i="1"/>
  <c r="BD947" i="1"/>
  <c r="AZ947" i="1"/>
  <c r="BB947" i="1" s="1"/>
  <c r="BC947" i="1" s="1"/>
  <c r="AY947" i="1"/>
  <c r="AX947" i="1"/>
  <c r="AR947" i="1"/>
  <c r="AQ947" i="1"/>
  <c r="AP947" i="1"/>
  <c r="AO947" i="1"/>
  <c r="AN947" i="1"/>
  <c r="AK947" i="1"/>
  <c r="AV947" i="1" s="1"/>
  <c r="AI947" i="1"/>
  <c r="AU947" i="1" s="1"/>
  <c r="AG947" i="1"/>
  <c r="AT947" i="1" s="1"/>
  <c r="AE947" i="1"/>
  <c r="AS947" i="1" s="1"/>
  <c r="AC947" i="1"/>
  <c r="AA947" i="1"/>
  <c r="BE946" i="1"/>
  <c r="BD946" i="1"/>
  <c r="AZ946" i="1"/>
  <c r="BB946" i="1" s="1"/>
  <c r="BC946" i="1" s="1"/>
  <c r="AY946" i="1"/>
  <c r="AX946" i="1"/>
  <c r="AR946" i="1"/>
  <c r="AQ946" i="1"/>
  <c r="AP946" i="1"/>
  <c r="AO946" i="1"/>
  <c r="AN946" i="1"/>
  <c r="AK946" i="1"/>
  <c r="AV946" i="1" s="1"/>
  <c r="AI946" i="1"/>
  <c r="AU946" i="1" s="1"/>
  <c r="AG946" i="1"/>
  <c r="AT946" i="1" s="1"/>
  <c r="AE946" i="1"/>
  <c r="AS946" i="1" s="1"/>
  <c r="AC946" i="1"/>
  <c r="AA946" i="1"/>
  <c r="BE945" i="1"/>
  <c r="BD945" i="1"/>
  <c r="AZ945" i="1"/>
  <c r="BB945" i="1" s="1"/>
  <c r="BC945" i="1" s="1"/>
  <c r="AY945" i="1"/>
  <c r="AX945" i="1"/>
  <c r="AR945" i="1"/>
  <c r="AQ945" i="1"/>
  <c r="AP945" i="1"/>
  <c r="AO945" i="1"/>
  <c r="AN945" i="1"/>
  <c r="AK945" i="1"/>
  <c r="AV945" i="1" s="1"/>
  <c r="AI945" i="1"/>
  <c r="AU945" i="1" s="1"/>
  <c r="AG945" i="1"/>
  <c r="AT945" i="1" s="1"/>
  <c r="AE945" i="1"/>
  <c r="AS945" i="1" s="1"/>
  <c r="AC945" i="1"/>
  <c r="AA945" i="1"/>
  <c r="BE944" i="1"/>
  <c r="BD944" i="1"/>
  <c r="AZ944" i="1"/>
  <c r="BB944" i="1" s="1"/>
  <c r="BC944" i="1" s="1"/>
  <c r="AY944" i="1"/>
  <c r="AX944" i="1"/>
  <c r="AR944" i="1"/>
  <c r="AQ944" i="1"/>
  <c r="AP944" i="1"/>
  <c r="AO944" i="1"/>
  <c r="AN944" i="1"/>
  <c r="AK944" i="1"/>
  <c r="AV944" i="1" s="1"/>
  <c r="AI944" i="1"/>
  <c r="AU944" i="1" s="1"/>
  <c r="AG944" i="1"/>
  <c r="AT944" i="1" s="1"/>
  <c r="AE944" i="1"/>
  <c r="AS944" i="1" s="1"/>
  <c r="AC944" i="1"/>
  <c r="AA944" i="1"/>
  <c r="BE943" i="1"/>
  <c r="BD943" i="1"/>
  <c r="AZ943" i="1"/>
  <c r="BB943" i="1" s="1"/>
  <c r="BC943" i="1" s="1"/>
  <c r="AY943" i="1"/>
  <c r="AX943" i="1"/>
  <c r="AR943" i="1"/>
  <c r="AQ943" i="1"/>
  <c r="AP943" i="1"/>
  <c r="AO943" i="1"/>
  <c r="AN943" i="1"/>
  <c r="AK943" i="1"/>
  <c r="AV943" i="1" s="1"/>
  <c r="AI943" i="1"/>
  <c r="AU943" i="1" s="1"/>
  <c r="AG943" i="1"/>
  <c r="AT943" i="1" s="1"/>
  <c r="AE943" i="1"/>
  <c r="AS943" i="1" s="1"/>
  <c r="AC943" i="1"/>
  <c r="AA943" i="1"/>
  <c r="BE942" i="1"/>
  <c r="BD942" i="1"/>
  <c r="AZ942" i="1"/>
  <c r="BB942" i="1" s="1"/>
  <c r="BC942" i="1" s="1"/>
  <c r="AY942" i="1"/>
  <c r="AX942" i="1"/>
  <c r="AR942" i="1"/>
  <c r="AQ942" i="1"/>
  <c r="AP942" i="1"/>
  <c r="AO942" i="1"/>
  <c r="AN942" i="1"/>
  <c r="AK942" i="1"/>
  <c r="AV942" i="1" s="1"/>
  <c r="AI942" i="1"/>
  <c r="AU942" i="1" s="1"/>
  <c r="AG942" i="1"/>
  <c r="AT942" i="1" s="1"/>
  <c r="AE942" i="1"/>
  <c r="AS942" i="1" s="1"/>
  <c r="AC942" i="1"/>
  <c r="AA942" i="1"/>
  <c r="BE941" i="1"/>
  <c r="BD941" i="1"/>
  <c r="AZ941" i="1"/>
  <c r="BB941" i="1" s="1"/>
  <c r="BC941" i="1" s="1"/>
  <c r="AY941" i="1"/>
  <c r="AX941" i="1"/>
  <c r="AR941" i="1"/>
  <c r="AQ941" i="1"/>
  <c r="AP941" i="1"/>
  <c r="AO941" i="1"/>
  <c r="AN941" i="1"/>
  <c r="AK941" i="1"/>
  <c r="AV941" i="1" s="1"/>
  <c r="AI941" i="1"/>
  <c r="AU941" i="1" s="1"/>
  <c r="AG941" i="1"/>
  <c r="AT941" i="1" s="1"/>
  <c r="AE941" i="1"/>
  <c r="AS941" i="1" s="1"/>
  <c r="AC941" i="1"/>
  <c r="AA941" i="1"/>
  <c r="BE940" i="1"/>
  <c r="BD940" i="1"/>
  <c r="AZ940" i="1"/>
  <c r="BB940" i="1" s="1"/>
  <c r="BC940" i="1" s="1"/>
  <c r="AY940" i="1"/>
  <c r="AX940" i="1"/>
  <c r="AR940" i="1"/>
  <c r="AQ940" i="1"/>
  <c r="AP940" i="1"/>
  <c r="AO940" i="1"/>
  <c r="AN940" i="1"/>
  <c r="AK940" i="1"/>
  <c r="AV940" i="1" s="1"/>
  <c r="AI940" i="1"/>
  <c r="AU940" i="1" s="1"/>
  <c r="AG940" i="1"/>
  <c r="AT940" i="1" s="1"/>
  <c r="AE940" i="1"/>
  <c r="AS940" i="1" s="1"/>
  <c r="AC940" i="1"/>
  <c r="AA940" i="1"/>
  <c r="BE939" i="1"/>
  <c r="BD939" i="1"/>
  <c r="AZ939" i="1"/>
  <c r="BB939" i="1" s="1"/>
  <c r="BC939" i="1" s="1"/>
  <c r="AY939" i="1"/>
  <c r="AX939" i="1"/>
  <c r="AR939" i="1"/>
  <c r="AQ939" i="1"/>
  <c r="AP939" i="1"/>
  <c r="AO939" i="1"/>
  <c r="AN939" i="1"/>
  <c r="AK939" i="1"/>
  <c r="AV939" i="1" s="1"/>
  <c r="AI939" i="1"/>
  <c r="AU939" i="1" s="1"/>
  <c r="AG939" i="1"/>
  <c r="AT939" i="1" s="1"/>
  <c r="AE939" i="1"/>
  <c r="AS939" i="1" s="1"/>
  <c r="AC939" i="1"/>
  <c r="AA939" i="1"/>
  <c r="BE938" i="1"/>
  <c r="BD938" i="1"/>
  <c r="AZ938" i="1"/>
  <c r="BB938" i="1" s="1"/>
  <c r="BC938" i="1" s="1"/>
  <c r="AY938" i="1"/>
  <c r="AX938" i="1"/>
  <c r="AR938" i="1"/>
  <c r="AQ938" i="1"/>
  <c r="AP938" i="1"/>
  <c r="AO938" i="1"/>
  <c r="AN938" i="1"/>
  <c r="AK938" i="1"/>
  <c r="AV938" i="1" s="1"/>
  <c r="AI938" i="1"/>
  <c r="AU938" i="1" s="1"/>
  <c r="AG938" i="1"/>
  <c r="AT938" i="1" s="1"/>
  <c r="AE938" i="1"/>
  <c r="AS938" i="1" s="1"/>
  <c r="AC938" i="1"/>
  <c r="AA938" i="1"/>
  <c r="BE937" i="1"/>
  <c r="BD937" i="1"/>
  <c r="AZ937" i="1"/>
  <c r="BB937" i="1" s="1"/>
  <c r="BC937" i="1" s="1"/>
  <c r="AY937" i="1"/>
  <c r="AX937" i="1"/>
  <c r="AR937" i="1"/>
  <c r="AQ937" i="1"/>
  <c r="AP937" i="1"/>
  <c r="AO937" i="1"/>
  <c r="AN937" i="1"/>
  <c r="AK937" i="1"/>
  <c r="AV937" i="1" s="1"/>
  <c r="AI937" i="1"/>
  <c r="AU937" i="1" s="1"/>
  <c r="AG937" i="1"/>
  <c r="AT937" i="1" s="1"/>
  <c r="AE937" i="1"/>
  <c r="AS937" i="1" s="1"/>
  <c r="AC937" i="1"/>
  <c r="AA937" i="1"/>
  <c r="BE936" i="1"/>
  <c r="BD936" i="1"/>
  <c r="AZ936" i="1"/>
  <c r="BB936" i="1" s="1"/>
  <c r="BC936" i="1" s="1"/>
  <c r="AY936" i="1"/>
  <c r="AX936" i="1"/>
  <c r="AR936" i="1"/>
  <c r="AQ936" i="1"/>
  <c r="AP936" i="1"/>
  <c r="AO936" i="1"/>
  <c r="AN936" i="1"/>
  <c r="AK936" i="1"/>
  <c r="AV936" i="1" s="1"/>
  <c r="AI936" i="1"/>
  <c r="AU936" i="1" s="1"/>
  <c r="AG936" i="1"/>
  <c r="AT936" i="1" s="1"/>
  <c r="AE936" i="1"/>
  <c r="AS936" i="1" s="1"/>
  <c r="AC936" i="1"/>
  <c r="AA936" i="1"/>
  <c r="BE935" i="1"/>
  <c r="BD935" i="1"/>
  <c r="AZ935" i="1"/>
  <c r="BB935" i="1" s="1"/>
  <c r="BC935" i="1" s="1"/>
  <c r="AY935" i="1"/>
  <c r="AX935" i="1"/>
  <c r="AR935" i="1"/>
  <c r="AQ935" i="1"/>
  <c r="AP935" i="1"/>
  <c r="AO935" i="1"/>
  <c r="AN935" i="1"/>
  <c r="AK935" i="1"/>
  <c r="AV935" i="1" s="1"/>
  <c r="AI935" i="1"/>
  <c r="AU935" i="1" s="1"/>
  <c r="AG935" i="1"/>
  <c r="AT935" i="1" s="1"/>
  <c r="AE935" i="1"/>
  <c r="AS935" i="1" s="1"/>
  <c r="AC935" i="1"/>
  <c r="AA935" i="1"/>
  <c r="BE934" i="1"/>
  <c r="BD934" i="1"/>
  <c r="AZ934" i="1"/>
  <c r="BB934" i="1" s="1"/>
  <c r="BC934" i="1" s="1"/>
  <c r="AY934" i="1"/>
  <c r="AX934" i="1"/>
  <c r="AR934" i="1"/>
  <c r="AQ934" i="1"/>
  <c r="AP934" i="1"/>
  <c r="AO934" i="1"/>
  <c r="AN934" i="1"/>
  <c r="AK934" i="1"/>
  <c r="AV934" i="1" s="1"/>
  <c r="AI934" i="1"/>
  <c r="AU934" i="1" s="1"/>
  <c r="AG934" i="1"/>
  <c r="AT934" i="1" s="1"/>
  <c r="AE934" i="1"/>
  <c r="AS934" i="1" s="1"/>
  <c r="AC934" i="1"/>
  <c r="AA934" i="1"/>
  <c r="BE933" i="1"/>
  <c r="BD933" i="1"/>
  <c r="AZ933" i="1"/>
  <c r="BB933" i="1" s="1"/>
  <c r="BC933" i="1" s="1"/>
  <c r="AY933" i="1"/>
  <c r="AX933" i="1"/>
  <c r="AR933" i="1"/>
  <c r="AQ933" i="1"/>
  <c r="AP933" i="1"/>
  <c r="AO933" i="1"/>
  <c r="AN933" i="1"/>
  <c r="AK933" i="1"/>
  <c r="AV933" i="1" s="1"/>
  <c r="AI933" i="1"/>
  <c r="AU933" i="1" s="1"/>
  <c r="AG933" i="1"/>
  <c r="AT933" i="1" s="1"/>
  <c r="AE933" i="1"/>
  <c r="AS933" i="1" s="1"/>
  <c r="AC933" i="1"/>
  <c r="AA933" i="1"/>
  <c r="BE932" i="1"/>
  <c r="BD932" i="1"/>
  <c r="AZ932" i="1"/>
  <c r="BB932" i="1" s="1"/>
  <c r="BC932" i="1" s="1"/>
  <c r="AY932" i="1"/>
  <c r="AX932" i="1"/>
  <c r="AR932" i="1"/>
  <c r="AQ932" i="1"/>
  <c r="AP932" i="1"/>
  <c r="AO932" i="1"/>
  <c r="AN932" i="1"/>
  <c r="AK932" i="1"/>
  <c r="AV932" i="1" s="1"/>
  <c r="AI932" i="1"/>
  <c r="AU932" i="1" s="1"/>
  <c r="AG932" i="1"/>
  <c r="AT932" i="1" s="1"/>
  <c r="AE932" i="1"/>
  <c r="AS932" i="1" s="1"/>
  <c r="AC932" i="1"/>
  <c r="AA932" i="1"/>
  <c r="BE931" i="1"/>
  <c r="BD931" i="1"/>
  <c r="AZ931" i="1"/>
  <c r="BB931" i="1" s="1"/>
  <c r="BC931" i="1" s="1"/>
  <c r="AY931" i="1"/>
  <c r="AX931" i="1"/>
  <c r="AR931" i="1"/>
  <c r="AQ931" i="1"/>
  <c r="AP931" i="1"/>
  <c r="AO931" i="1"/>
  <c r="AN931" i="1"/>
  <c r="AK931" i="1"/>
  <c r="AV931" i="1" s="1"/>
  <c r="AI931" i="1"/>
  <c r="AU931" i="1" s="1"/>
  <c r="AG931" i="1"/>
  <c r="AT931" i="1" s="1"/>
  <c r="AE931" i="1"/>
  <c r="AS931" i="1" s="1"/>
  <c r="AC931" i="1"/>
  <c r="AA931" i="1"/>
  <c r="BE930" i="1"/>
  <c r="BD930" i="1"/>
  <c r="AZ930" i="1"/>
  <c r="BB930" i="1" s="1"/>
  <c r="BC930" i="1" s="1"/>
  <c r="AY930" i="1"/>
  <c r="AX930" i="1"/>
  <c r="AR930" i="1"/>
  <c r="AQ930" i="1"/>
  <c r="AP930" i="1"/>
  <c r="AO930" i="1"/>
  <c r="AN930" i="1"/>
  <c r="AK930" i="1"/>
  <c r="AV930" i="1" s="1"/>
  <c r="AI930" i="1"/>
  <c r="AU930" i="1" s="1"/>
  <c r="AG930" i="1"/>
  <c r="AT930" i="1" s="1"/>
  <c r="AE930" i="1"/>
  <c r="AS930" i="1" s="1"/>
  <c r="AC930" i="1"/>
  <c r="AA930" i="1"/>
  <c r="BE929" i="1"/>
  <c r="BD929" i="1"/>
  <c r="AZ929" i="1"/>
  <c r="BB929" i="1" s="1"/>
  <c r="BC929" i="1" s="1"/>
  <c r="AY929" i="1"/>
  <c r="AX929" i="1"/>
  <c r="AR929" i="1"/>
  <c r="AQ929" i="1"/>
  <c r="AP929" i="1"/>
  <c r="AO929" i="1"/>
  <c r="AN929" i="1"/>
  <c r="AK929" i="1"/>
  <c r="AV929" i="1" s="1"/>
  <c r="AI929" i="1"/>
  <c r="AU929" i="1" s="1"/>
  <c r="AG929" i="1"/>
  <c r="AT929" i="1" s="1"/>
  <c r="AE929" i="1"/>
  <c r="AS929" i="1" s="1"/>
  <c r="AC929" i="1"/>
  <c r="AA929" i="1"/>
  <c r="BE928" i="1"/>
  <c r="BD928" i="1"/>
  <c r="AZ928" i="1"/>
  <c r="BB928" i="1" s="1"/>
  <c r="BC928" i="1" s="1"/>
  <c r="AY928" i="1"/>
  <c r="AX928" i="1"/>
  <c r="AR928" i="1"/>
  <c r="AQ928" i="1"/>
  <c r="AP928" i="1"/>
  <c r="AO928" i="1"/>
  <c r="AN928" i="1"/>
  <c r="AK928" i="1"/>
  <c r="AV928" i="1" s="1"/>
  <c r="AI928" i="1"/>
  <c r="AU928" i="1" s="1"/>
  <c r="AG928" i="1"/>
  <c r="AT928" i="1" s="1"/>
  <c r="AE928" i="1"/>
  <c r="AS928" i="1" s="1"/>
  <c r="AC928" i="1"/>
  <c r="AA928" i="1"/>
  <c r="BE927" i="1"/>
  <c r="BD927" i="1"/>
  <c r="AZ927" i="1"/>
  <c r="BB927" i="1" s="1"/>
  <c r="BC927" i="1" s="1"/>
  <c r="AY927" i="1"/>
  <c r="AX927" i="1"/>
  <c r="AR927" i="1"/>
  <c r="AQ927" i="1"/>
  <c r="AP927" i="1"/>
  <c r="AO927" i="1"/>
  <c r="AN927" i="1"/>
  <c r="AK927" i="1"/>
  <c r="AV927" i="1" s="1"/>
  <c r="AI927" i="1"/>
  <c r="AU927" i="1" s="1"/>
  <c r="AG927" i="1"/>
  <c r="AT927" i="1" s="1"/>
  <c r="AE927" i="1"/>
  <c r="AS927" i="1" s="1"/>
  <c r="AC927" i="1"/>
  <c r="AA927" i="1"/>
  <c r="BE926" i="1"/>
  <c r="BD926" i="1"/>
  <c r="AZ926" i="1"/>
  <c r="BB926" i="1" s="1"/>
  <c r="BC926" i="1" s="1"/>
  <c r="AY926" i="1"/>
  <c r="AX926" i="1"/>
  <c r="AR926" i="1"/>
  <c r="AQ926" i="1"/>
  <c r="AP926" i="1"/>
  <c r="AO926" i="1"/>
  <c r="AN926" i="1"/>
  <c r="AK926" i="1"/>
  <c r="AV926" i="1" s="1"/>
  <c r="AI926" i="1"/>
  <c r="AU926" i="1" s="1"/>
  <c r="AG926" i="1"/>
  <c r="AT926" i="1" s="1"/>
  <c r="AE926" i="1"/>
  <c r="AS926" i="1" s="1"/>
  <c r="AC926" i="1"/>
  <c r="AA926" i="1"/>
  <c r="BE925" i="1"/>
  <c r="BD925" i="1"/>
  <c r="AZ925" i="1"/>
  <c r="BB925" i="1" s="1"/>
  <c r="BC925" i="1" s="1"/>
  <c r="AY925" i="1"/>
  <c r="AX925" i="1"/>
  <c r="AR925" i="1"/>
  <c r="AQ925" i="1"/>
  <c r="AP925" i="1"/>
  <c r="AO925" i="1"/>
  <c r="AN925" i="1"/>
  <c r="AK925" i="1"/>
  <c r="AV925" i="1" s="1"/>
  <c r="AI925" i="1"/>
  <c r="AU925" i="1" s="1"/>
  <c r="AG925" i="1"/>
  <c r="AT925" i="1" s="1"/>
  <c r="AE925" i="1"/>
  <c r="AS925" i="1" s="1"/>
  <c r="AC925" i="1"/>
  <c r="AA925" i="1"/>
  <c r="BE924" i="1"/>
  <c r="BD924" i="1"/>
  <c r="AZ924" i="1"/>
  <c r="BB924" i="1" s="1"/>
  <c r="BC924" i="1" s="1"/>
  <c r="AY924" i="1"/>
  <c r="AX924" i="1"/>
  <c r="AR924" i="1"/>
  <c r="AQ924" i="1"/>
  <c r="AP924" i="1"/>
  <c r="AO924" i="1"/>
  <c r="AN924" i="1"/>
  <c r="AK924" i="1"/>
  <c r="AV924" i="1" s="1"/>
  <c r="AI924" i="1"/>
  <c r="AU924" i="1" s="1"/>
  <c r="AG924" i="1"/>
  <c r="AT924" i="1" s="1"/>
  <c r="AE924" i="1"/>
  <c r="AS924" i="1" s="1"/>
  <c r="AC924" i="1"/>
  <c r="AA924" i="1"/>
  <c r="BE923" i="1"/>
  <c r="BD923" i="1"/>
  <c r="AZ923" i="1"/>
  <c r="BB923" i="1" s="1"/>
  <c r="BC923" i="1" s="1"/>
  <c r="AY923" i="1"/>
  <c r="AX923" i="1"/>
  <c r="AR923" i="1"/>
  <c r="AQ923" i="1"/>
  <c r="AP923" i="1"/>
  <c r="AO923" i="1"/>
  <c r="AN923" i="1"/>
  <c r="AK923" i="1"/>
  <c r="AV923" i="1" s="1"/>
  <c r="AI923" i="1"/>
  <c r="AU923" i="1" s="1"/>
  <c r="AG923" i="1"/>
  <c r="AT923" i="1" s="1"/>
  <c r="AE923" i="1"/>
  <c r="AS923" i="1" s="1"/>
  <c r="AC923" i="1"/>
  <c r="AA923" i="1"/>
  <c r="BE922" i="1"/>
  <c r="BD922" i="1"/>
  <c r="AZ922" i="1"/>
  <c r="BB922" i="1" s="1"/>
  <c r="BC922" i="1" s="1"/>
  <c r="AY922" i="1"/>
  <c r="AX922" i="1"/>
  <c r="AR922" i="1"/>
  <c r="AQ922" i="1"/>
  <c r="AP922" i="1"/>
  <c r="AO922" i="1"/>
  <c r="AN922" i="1"/>
  <c r="AK922" i="1"/>
  <c r="AV922" i="1" s="1"/>
  <c r="AI922" i="1"/>
  <c r="AU922" i="1" s="1"/>
  <c r="AG922" i="1"/>
  <c r="AT922" i="1" s="1"/>
  <c r="AE922" i="1"/>
  <c r="AS922" i="1" s="1"/>
  <c r="AC922" i="1"/>
  <c r="AA922" i="1"/>
  <c r="BE921" i="1"/>
  <c r="BD921" i="1"/>
  <c r="AZ921" i="1"/>
  <c r="BB921" i="1" s="1"/>
  <c r="BC921" i="1" s="1"/>
  <c r="AY921" i="1"/>
  <c r="AX921" i="1"/>
  <c r="AR921" i="1"/>
  <c r="AQ921" i="1"/>
  <c r="AP921" i="1"/>
  <c r="AO921" i="1"/>
  <c r="AN921" i="1"/>
  <c r="AK921" i="1"/>
  <c r="AV921" i="1" s="1"/>
  <c r="AI921" i="1"/>
  <c r="AU921" i="1" s="1"/>
  <c r="AG921" i="1"/>
  <c r="AT921" i="1" s="1"/>
  <c r="AE921" i="1"/>
  <c r="AS921" i="1" s="1"/>
  <c r="AC921" i="1"/>
  <c r="AA921" i="1"/>
  <c r="BE920" i="1"/>
  <c r="BD920" i="1"/>
  <c r="AZ920" i="1"/>
  <c r="BB920" i="1" s="1"/>
  <c r="BC920" i="1" s="1"/>
  <c r="AY920" i="1"/>
  <c r="AX920" i="1"/>
  <c r="AR920" i="1"/>
  <c r="AQ920" i="1"/>
  <c r="AP920" i="1"/>
  <c r="AO920" i="1"/>
  <c r="AN920" i="1"/>
  <c r="AK920" i="1"/>
  <c r="AV920" i="1" s="1"/>
  <c r="AI920" i="1"/>
  <c r="AU920" i="1" s="1"/>
  <c r="AG920" i="1"/>
  <c r="AT920" i="1" s="1"/>
  <c r="AE920" i="1"/>
  <c r="AS920" i="1" s="1"/>
  <c r="AC920" i="1"/>
  <c r="AA920" i="1"/>
  <c r="BE919" i="1"/>
  <c r="BD919" i="1"/>
  <c r="AZ919" i="1"/>
  <c r="BB919" i="1" s="1"/>
  <c r="BC919" i="1" s="1"/>
  <c r="AY919" i="1"/>
  <c r="AX919" i="1"/>
  <c r="AR919" i="1"/>
  <c r="AQ919" i="1"/>
  <c r="AP919" i="1"/>
  <c r="AO919" i="1"/>
  <c r="AN919" i="1"/>
  <c r="AK919" i="1"/>
  <c r="AV919" i="1" s="1"/>
  <c r="AI919" i="1"/>
  <c r="AU919" i="1" s="1"/>
  <c r="AG919" i="1"/>
  <c r="AT919" i="1" s="1"/>
  <c r="AE919" i="1"/>
  <c r="AS919" i="1" s="1"/>
  <c r="AC919" i="1"/>
  <c r="AA919" i="1"/>
  <c r="BE918" i="1"/>
  <c r="BD918" i="1"/>
  <c r="AZ918" i="1"/>
  <c r="BB918" i="1" s="1"/>
  <c r="BC918" i="1" s="1"/>
  <c r="AY918" i="1"/>
  <c r="AX918" i="1"/>
  <c r="AR918" i="1"/>
  <c r="AQ918" i="1"/>
  <c r="AP918" i="1"/>
  <c r="AO918" i="1"/>
  <c r="AN918" i="1"/>
  <c r="AK918" i="1"/>
  <c r="AV918" i="1" s="1"/>
  <c r="AI918" i="1"/>
  <c r="AU918" i="1" s="1"/>
  <c r="AG918" i="1"/>
  <c r="AT918" i="1" s="1"/>
  <c r="AE918" i="1"/>
  <c r="AS918" i="1" s="1"/>
  <c r="AC918" i="1"/>
  <c r="AA918" i="1"/>
  <c r="BE917" i="1"/>
  <c r="BD917" i="1"/>
  <c r="AZ917" i="1"/>
  <c r="BB917" i="1" s="1"/>
  <c r="BC917" i="1" s="1"/>
  <c r="AY917" i="1"/>
  <c r="AX917" i="1"/>
  <c r="AR917" i="1"/>
  <c r="AQ917" i="1"/>
  <c r="AP917" i="1"/>
  <c r="AO917" i="1"/>
  <c r="AN917" i="1"/>
  <c r="AK917" i="1"/>
  <c r="AV917" i="1" s="1"/>
  <c r="AI917" i="1"/>
  <c r="AU917" i="1" s="1"/>
  <c r="AG917" i="1"/>
  <c r="AT917" i="1" s="1"/>
  <c r="AE917" i="1"/>
  <c r="AS917" i="1" s="1"/>
  <c r="AC917" i="1"/>
  <c r="AA917" i="1"/>
  <c r="BE916" i="1"/>
  <c r="BD916" i="1"/>
  <c r="AZ916" i="1"/>
  <c r="BB916" i="1" s="1"/>
  <c r="BC916" i="1" s="1"/>
  <c r="AY916" i="1"/>
  <c r="AX916" i="1"/>
  <c r="AR916" i="1"/>
  <c r="AQ916" i="1"/>
  <c r="AP916" i="1"/>
  <c r="AO916" i="1"/>
  <c r="AN916" i="1"/>
  <c r="AK916" i="1"/>
  <c r="AV916" i="1" s="1"/>
  <c r="AI916" i="1"/>
  <c r="AU916" i="1" s="1"/>
  <c r="AG916" i="1"/>
  <c r="AT916" i="1" s="1"/>
  <c r="AE916" i="1"/>
  <c r="AS916" i="1" s="1"/>
  <c r="AC916" i="1"/>
  <c r="AA916" i="1"/>
  <c r="BE915" i="1"/>
  <c r="BD915" i="1"/>
  <c r="AZ915" i="1"/>
  <c r="BB915" i="1" s="1"/>
  <c r="BC915" i="1" s="1"/>
  <c r="AY915" i="1"/>
  <c r="AX915" i="1"/>
  <c r="AR915" i="1"/>
  <c r="AQ915" i="1"/>
  <c r="AP915" i="1"/>
  <c r="AO915" i="1"/>
  <c r="AN915" i="1"/>
  <c r="AK915" i="1"/>
  <c r="AV915" i="1" s="1"/>
  <c r="AI915" i="1"/>
  <c r="AU915" i="1" s="1"/>
  <c r="AG915" i="1"/>
  <c r="AT915" i="1" s="1"/>
  <c r="AE915" i="1"/>
  <c r="AS915" i="1" s="1"/>
  <c r="AC915" i="1"/>
  <c r="AA915" i="1"/>
  <c r="BE914" i="1"/>
  <c r="BD914" i="1"/>
  <c r="AZ914" i="1"/>
  <c r="BB914" i="1" s="1"/>
  <c r="BC914" i="1" s="1"/>
  <c r="AY914" i="1"/>
  <c r="AX914" i="1"/>
  <c r="AR914" i="1"/>
  <c r="AQ914" i="1"/>
  <c r="AP914" i="1"/>
  <c r="AO914" i="1"/>
  <c r="AN914" i="1"/>
  <c r="AK914" i="1"/>
  <c r="AV914" i="1" s="1"/>
  <c r="AI914" i="1"/>
  <c r="AU914" i="1" s="1"/>
  <c r="AG914" i="1"/>
  <c r="AT914" i="1" s="1"/>
  <c r="AE914" i="1"/>
  <c r="AS914" i="1" s="1"/>
  <c r="AC914" i="1"/>
  <c r="AA914" i="1"/>
  <c r="BE913" i="1"/>
  <c r="BD913" i="1"/>
  <c r="AZ913" i="1"/>
  <c r="BB913" i="1" s="1"/>
  <c r="BC913" i="1" s="1"/>
  <c r="AY913" i="1"/>
  <c r="AX913" i="1"/>
  <c r="AR913" i="1"/>
  <c r="AQ913" i="1"/>
  <c r="AP913" i="1"/>
  <c r="AO913" i="1"/>
  <c r="AN913" i="1"/>
  <c r="AK913" i="1"/>
  <c r="AV913" i="1" s="1"/>
  <c r="AI913" i="1"/>
  <c r="AU913" i="1" s="1"/>
  <c r="AG913" i="1"/>
  <c r="AT913" i="1" s="1"/>
  <c r="AE913" i="1"/>
  <c r="AS913" i="1" s="1"/>
  <c r="AC913" i="1"/>
  <c r="AA913" i="1"/>
  <c r="BE912" i="1"/>
  <c r="BD912" i="1"/>
  <c r="AZ912" i="1"/>
  <c r="BB912" i="1" s="1"/>
  <c r="BC912" i="1" s="1"/>
  <c r="AY912" i="1"/>
  <c r="AX912" i="1"/>
  <c r="AR912" i="1"/>
  <c r="AQ912" i="1"/>
  <c r="AP912" i="1"/>
  <c r="AO912" i="1"/>
  <c r="AN912" i="1"/>
  <c r="AK912" i="1"/>
  <c r="AV912" i="1" s="1"/>
  <c r="AI912" i="1"/>
  <c r="AU912" i="1" s="1"/>
  <c r="AG912" i="1"/>
  <c r="AT912" i="1" s="1"/>
  <c r="AE912" i="1"/>
  <c r="AS912" i="1" s="1"/>
  <c r="AC912" i="1"/>
  <c r="AA912" i="1"/>
  <c r="BE911" i="1"/>
  <c r="BD911" i="1"/>
  <c r="AZ911" i="1"/>
  <c r="BB911" i="1" s="1"/>
  <c r="BC911" i="1" s="1"/>
  <c r="AY911" i="1"/>
  <c r="AX911" i="1"/>
  <c r="AR911" i="1"/>
  <c r="AQ911" i="1"/>
  <c r="AP911" i="1"/>
  <c r="AO911" i="1"/>
  <c r="AN911" i="1"/>
  <c r="AK911" i="1"/>
  <c r="AV911" i="1" s="1"/>
  <c r="AI911" i="1"/>
  <c r="AU911" i="1" s="1"/>
  <c r="AG911" i="1"/>
  <c r="AT911" i="1" s="1"/>
  <c r="AE911" i="1"/>
  <c r="AS911" i="1" s="1"/>
  <c r="AC911" i="1"/>
  <c r="AA911" i="1"/>
  <c r="BE910" i="1"/>
  <c r="BD910" i="1"/>
  <c r="AZ910" i="1"/>
  <c r="BB910" i="1" s="1"/>
  <c r="BC910" i="1" s="1"/>
  <c r="AY910" i="1"/>
  <c r="AX910" i="1"/>
  <c r="AR910" i="1"/>
  <c r="AQ910" i="1"/>
  <c r="AP910" i="1"/>
  <c r="AO910" i="1"/>
  <c r="AN910" i="1"/>
  <c r="AK910" i="1"/>
  <c r="AV910" i="1" s="1"/>
  <c r="AI910" i="1"/>
  <c r="AU910" i="1" s="1"/>
  <c r="AG910" i="1"/>
  <c r="AT910" i="1" s="1"/>
  <c r="AE910" i="1"/>
  <c r="AS910" i="1" s="1"/>
  <c r="AC910" i="1"/>
  <c r="AA910" i="1"/>
  <c r="BE909" i="1"/>
  <c r="BD909" i="1"/>
  <c r="AZ909" i="1"/>
  <c r="BB909" i="1" s="1"/>
  <c r="BC909" i="1" s="1"/>
  <c r="AY909" i="1"/>
  <c r="AX909" i="1"/>
  <c r="AR909" i="1"/>
  <c r="AQ909" i="1"/>
  <c r="AP909" i="1"/>
  <c r="AO909" i="1"/>
  <c r="AN909" i="1"/>
  <c r="AK909" i="1"/>
  <c r="AV909" i="1" s="1"/>
  <c r="AI909" i="1"/>
  <c r="AU909" i="1" s="1"/>
  <c r="AG909" i="1"/>
  <c r="AT909" i="1" s="1"/>
  <c r="AE909" i="1"/>
  <c r="AS909" i="1" s="1"/>
  <c r="AC909" i="1"/>
  <c r="AA909" i="1"/>
  <c r="BE908" i="1"/>
  <c r="BD908" i="1"/>
  <c r="AZ908" i="1"/>
  <c r="BB908" i="1" s="1"/>
  <c r="BC908" i="1" s="1"/>
  <c r="AY908" i="1"/>
  <c r="AX908" i="1"/>
  <c r="AR908" i="1"/>
  <c r="AQ908" i="1"/>
  <c r="AP908" i="1"/>
  <c r="AO908" i="1"/>
  <c r="AN908" i="1"/>
  <c r="AK908" i="1"/>
  <c r="AV908" i="1" s="1"/>
  <c r="AI908" i="1"/>
  <c r="AU908" i="1" s="1"/>
  <c r="AG908" i="1"/>
  <c r="AT908" i="1" s="1"/>
  <c r="AE908" i="1"/>
  <c r="AS908" i="1" s="1"/>
  <c r="AC908" i="1"/>
  <c r="AA908" i="1"/>
  <c r="BE907" i="1"/>
  <c r="BD907" i="1"/>
  <c r="AZ907" i="1"/>
  <c r="BB907" i="1" s="1"/>
  <c r="BC907" i="1" s="1"/>
  <c r="AY907" i="1"/>
  <c r="AX907" i="1"/>
  <c r="AR907" i="1"/>
  <c r="AQ907" i="1"/>
  <c r="AP907" i="1"/>
  <c r="AO907" i="1"/>
  <c r="AN907" i="1"/>
  <c r="AK907" i="1"/>
  <c r="AV907" i="1" s="1"/>
  <c r="AI907" i="1"/>
  <c r="AU907" i="1" s="1"/>
  <c r="AG907" i="1"/>
  <c r="AT907" i="1" s="1"/>
  <c r="AE907" i="1"/>
  <c r="AS907" i="1" s="1"/>
  <c r="AC907" i="1"/>
  <c r="AA907" i="1"/>
  <c r="BE906" i="1"/>
  <c r="BD906" i="1"/>
  <c r="AZ906" i="1"/>
  <c r="BB906" i="1" s="1"/>
  <c r="BC906" i="1" s="1"/>
  <c r="AY906" i="1"/>
  <c r="AX906" i="1"/>
  <c r="AR906" i="1"/>
  <c r="AQ906" i="1"/>
  <c r="AP906" i="1"/>
  <c r="AO906" i="1"/>
  <c r="AN906" i="1"/>
  <c r="AK906" i="1"/>
  <c r="AV906" i="1" s="1"/>
  <c r="AI906" i="1"/>
  <c r="AU906" i="1" s="1"/>
  <c r="AG906" i="1"/>
  <c r="AT906" i="1" s="1"/>
  <c r="AE906" i="1"/>
  <c r="AS906" i="1" s="1"/>
  <c r="AC906" i="1"/>
  <c r="AA906" i="1"/>
  <c r="BE905" i="1"/>
  <c r="BD905" i="1"/>
  <c r="AZ905" i="1"/>
  <c r="BB905" i="1" s="1"/>
  <c r="BC905" i="1" s="1"/>
  <c r="AY905" i="1"/>
  <c r="AX905" i="1"/>
  <c r="AR905" i="1"/>
  <c r="AQ905" i="1"/>
  <c r="AP905" i="1"/>
  <c r="AO905" i="1"/>
  <c r="AN905" i="1"/>
  <c r="AK905" i="1"/>
  <c r="AV905" i="1" s="1"/>
  <c r="AI905" i="1"/>
  <c r="AU905" i="1" s="1"/>
  <c r="AG905" i="1"/>
  <c r="AT905" i="1" s="1"/>
  <c r="AE905" i="1"/>
  <c r="AS905" i="1" s="1"/>
  <c r="AC905" i="1"/>
  <c r="AA905" i="1"/>
  <c r="BE904" i="1"/>
  <c r="BD904" i="1"/>
  <c r="AZ904" i="1"/>
  <c r="BB904" i="1" s="1"/>
  <c r="BC904" i="1" s="1"/>
  <c r="AY904" i="1"/>
  <c r="AX904" i="1"/>
  <c r="AR904" i="1"/>
  <c r="AQ904" i="1"/>
  <c r="AP904" i="1"/>
  <c r="AO904" i="1"/>
  <c r="AN904" i="1"/>
  <c r="AK904" i="1"/>
  <c r="AV904" i="1" s="1"/>
  <c r="AI904" i="1"/>
  <c r="AU904" i="1" s="1"/>
  <c r="AG904" i="1"/>
  <c r="AT904" i="1" s="1"/>
  <c r="AE904" i="1"/>
  <c r="AS904" i="1" s="1"/>
  <c r="AC904" i="1"/>
  <c r="AA904" i="1"/>
  <c r="BE903" i="1"/>
  <c r="BD903" i="1"/>
  <c r="AZ903" i="1"/>
  <c r="BB903" i="1" s="1"/>
  <c r="BC903" i="1" s="1"/>
  <c r="AY903" i="1"/>
  <c r="AX903" i="1"/>
  <c r="AR903" i="1"/>
  <c r="AQ903" i="1"/>
  <c r="AP903" i="1"/>
  <c r="AO903" i="1"/>
  <c r="AN903" i="1"/>
  <c r="AK903" i="1"/>
  <c r="AV903" i="1" s="1"/>
  <c r="AI903" i="1"/>
  <c r="AU903" i="1" s="1"/>
  <c r="AG903" i="1"/>
  <c r="AT903" i="1" s="1"/>
  <c r="AE903" i="1"/>
  <c r="AS903" i="1" s="1"/>
  <c r="AC903" i="1"/>
  <c r="AA903" i="1"/>
  <c r="BE902" i="1"/>
  <c r="BD902" i="1"/>
  <c r="AZ902" i="1"/>
  <c r="BB902" i="1" s="1"/>
  <c r="BC902" i="1" s="1"/>
  <c r="AY902" i="1"/>
  <c r="AX902" i="1"/>
  <c r="AR902" i="1"/>
  <c r="AQ902" i="1"/>
  <c r="AP902" i="1"/>
  <c r="AO902" i="1"/>
  <c r="AN902" i="1"/>
  <c r="AK902" i="1"/>
  <c r="AV902" i="1" s="1"/>
  <c r="AI902" i="1"/>
  <c r="AU902" i="1" s="1"/>
  <c r="AG902" i="1"/>
  <c r="AT902" i="1" s="1"/>
  <c r="AE902" i="1"/>
  <c r="AS902" i="1" s="1"/>
  <c r="AC902" i="1"/>
  <c r="AA902" i="1"/>
  <c r="BE901" i="1"/>
  <c r="BD901" i="1"/>
  <c r="AZ901" i="1"/>
  <c r="BB901" i="1" s="1"/>
  <c r="BC901" i="1" s="1"/>
  <c r="AY901" i="1"/>
  <c r="AX901" i="1"/>
  <c r="AR901" i="1"/>
  <c r="AQ901" i="1"/>
  <c r="AP901" i="1"/>
  <c r="AO901" i="1"/>
  <c r="AN901" i="1"/>
  <c r="AK901" i="1"/>
  <c r="AV901" i="1" s="1"/>
  <c r="AI901" i="1"/>
  <c r="AU901" i="1" s="1"/>
  <c r="AG901" i="1"/>
  <c r="AT901" i="1" s="1"/>
  <c r="AE901" i="1"/>
  <c r="AS901" i="1" s="1"/>
  <c r="AC901" i="1"/>
  <c r="AA901" i="1"/>
  <c r="BE900" i="1"/>
  <c r="BD900" i="1"/>
  <c r="AZ900" i="1"/>
  <c r="BB900" i="1" s="1"/>
  <c r="BC900" i="1" s="1"/>
  <c r="AY900" i="1"/>
  <c r="AX900" i="1"/>
  <c r="AR900" i="1"/>
  <c r="AQ900" i="1"/>
  <c r="AP900" i="1"/>
  <c r="AO900" i="1"/>
  <c r="AN900" i="1"/>
  <c r="AK900" i="1"/>
  <c r="AV900" i="1" s="1"/>
  <c r="AI900" i="1"/>
  <c r="AU900" i="1" s="1"/>
  <c r="AG900" i="1"/>
  <c r="AT900" i="1" s="1"/>
  <c r="AE900" i="1"/>
  <c r="AS900" i="1" s="1"/>
  <c r="AC900" i="1"/>
  <c r="AA900" i="1"/>
  <c r="BE899" i="1"/>
  <c r="BD899" i="1"/>
  <c r="AZ899" i="1"/>
  <c r="BB899" i="1" s="1"/>
  <c r="BC899" i="1" s="1"/>
  <c r="AY899" i="1"/>
  <c r="AX899" i="1"/>
  <c r="AR899" i="1"/>
  <c r="AQ899" i="1"/>
  <c r="AP899" i="1"/>
  <c r="AO899" i="1"/>
  <c r="AN899" i="1"/>
  <c r="AK899" i="1"/>
  <c r="AV899" i="1" s="1"/>
  <c r="AI899" i="1"/>
  <c r="AU899" i="1" s="1"/>
  <c r="AG899" i="1"/>
  <c r="AT899" i="1" s="1"/>
  <c r="AE899" i="1"/>
  <c r="AS899" i="1" s="1"/>
  <c r="AC899" i="1"/>
  <c r="AA899" i="1"/>
  <c r="BE898" i="1"/>
  <c r="BD898" i="1"/>
  <c r="AZ898" i="1"/>
  <c r="BB898" i="1" s="1"/>
  <c r="BC898" i="1" s="1"/>
  <c r="AY898" i="1"/>
  <c r="AX898" i="1"/>
  <c r="AR898" i="1"/>
  <c r="AQ898" i="1"/>
  <c r="AP898" i="1"/>
  <c r="AO898" i="1"/>
  <c r="AN898" i="1"/>
  <c r="AK898" i="1"/>
  <c r="AV898" i="1" s="1"/>
  <c r="AI898" i="1"/>
  <c r="AU898" i="1" s="1"/>
  <c r="AG898" i="1"/>
  <c r="AT898" i="1" s="1"/>
  <c r="AE898" i="1"/>
  <c r="AS898" i="1" s="1"/>
  <c r="AC898" i="1"/>
  <c r="AA898" i="1"/>
  <c r="BE897" i="1"/>
  <c r="BD897" i="1"/>
  <c r="AZ897" i="1"/>
  <c r="BB897" i="1" s="1"/>
  <c r="BC897" i="1" s="1"/>
  <c r="AY897" i="1"/>
  <c r="AX897" i="1"/>
  <c r="AR897" i="1"/>
  <c r="AQ897" i="1"/>
  <c r="AP897" i="1"/>
  <c r="AO897" i="1"/>
  <c r="AN897" i="1"/>
  <c r="AK897" i="1"/>
  <c r="AV897" i="1" s="1"/>
  <c r="AI897" i="1"/>
  <c r="AU897" i="1" s="1"/>
  <c r="AG897" i="1"/>
  <c r="AT897" i="1" s="1"/>
  <c r="AE897" i="1"/>
  <c r="AS897" i="1" s="1"/>
  <c r="AC897" i="1"/>
  <c r="AA897" i="1"/>
  <c r="BE896" i="1"/>
  <c r="BD896" i="1"/>
  <c r="AZ896" i="1"/>
  <c r="BB896" i="1" s="1"/>
  <c r="BC896" i="1" s="1"/>
  <c r="AY896" i="1"/>
  <c r="AX896" i="1"/>
  <c r="AR896" i="1"/>
  <c r="AQ896" i="1"/>
  <c r="AP896" i="1"/>
  <c r="AO896" i="1"/>
  <c r="AN896" i="1"/>
  <c r="AK896" i="1"/>
  <c r="AV896" i="1" s="1"/>
  <c r="AI896" i="1"/>
  <c r="AU896" i="1" s="1"/>
  <c r="AG896" i="1"/>
  <c r="AT896" i="1" s="1"/>
  <c r="AE896" i="1"/>
  <c r="AS896" i="1" s="1"/>
  <c r="AC896" i="1"/>
  <c r="AA896" i="1"/>
  <c r="BE895" i="1"/>
  <c r="BD895" i="1"/>
  <c r="AZ895" i="1"/>
  <c r="BB895" i="1" s="1"/>
  <c r="BC895" i="1" s="1"/>
  <c r="AY895" i="1"/>
  <c r="AX895" i="1"/>
  <c r="AR895" i="1"/>
  <c r="AQ895" i="1"/>
  <c r="AP895" i="1"/>
  <c r="AO895" i="1"/>
  <c r="AN895" i="1"/>
  <c r="AK895" i="1"/>
  <c r="AV895" i="1" s="1"/>
  <c r="AI895" i="1"/>
  <c r="AU895" i="1" s="1"/>
  <c r="AG895" i="1"/>
  <c r="AT895" i="1" s="1"/>
  <c r="AE895" i="1"/>
  <c r="AS895" i="1" s="1"/>
  <c r="AC895" i="1"/>
  <c r="AA895" i="1"/>
  <c r="BE894" i="1"/>
  <c r="BD894" i="1"/>
  <c r="AZ894" i="1"/>
  <c r="BB894" i="1" s="1"/>
  <c r="BC894" i="1" s="1"/>
  <c r="AY894" i="1"/>
  <c r="AX894" i="1"/>
  <c r="AR894" i="1"/>
  <c r="AQ894" i="1"/>
  <c r="AP894" i="1"/>
  <c r="AO894" i="1"/>
  <c r="AN894" i="1"/>
  <c r="AK894" i="1"/>
  <c r="AV894" i="1" s="1"/>
  <c r="AI894" i="1"/>
  <c r="AU894" i="1" s="1"/>
  <c r="AG894" i="1"/>
  <c r="AT894" i="1" s="1"/>
  <c r="AE894" i="1"/>
  <c r="AS894" i="1" s="1"/>
  <c r="AC894" i="1"/>
  <c r="AA894" i="1"/>
  <c r="BE893" i="1"/>
  <c r="BD893" i="1"/>
  <c r="AZ893" i="1"/>
  <c r="BB893" i="1" s="1"/>
  <c r="BC893" i="1" s="1"/>
  <c r="AY893" i="1"/>
  <c r="AX893" i="1"/>
  <c r="AR893" i="1"/>
  <c r="AQ893" i="1"/>
  <c r="AP893" i="1"/>
  <c r="AO893" i="1"/>
  <c r="AN893" i="1"/>
  <c r="AK893" i="1"/>
  <c r="AV893" i="1" s="1"/>
  <c r="AI893" i="1"/>
  <c r="AU893" i="1" s="1"/>
  <c r="AG893" i="1"/>
  <c r="AT893" i="1" s="1"/>
  <c r="AE893" i="1"/>
  <c r="AS893" i="1" s="1"/>
  <c r="AC893" i="1"/>
  <c r="AA893" i="1"/>
  <c r="BE892" i="1"/>
  <c r="BD892" i="1"/>
  <c r="AZ892" i="1"/>
  <c r="BB892" i="1" s="1"/>
  <c r="BC892" i="1" s="1"/>
  <c r="AY892" i="1"/>
  <c r="AX892" i="1"/>
  <c r="AR892" i="1"/>
  <c r="AQ892" i="1"/>
  <c r="AP892" i="1"/>
  <c r="AO892" i="1"/>
  <c r="AN892" i="1"/>
  <c r="AK892" i="1"/>
  <c r="AV892" i="1" s="1"/>
  <c r="AI892" i="1"/>
  <c r="AU892" i="1" s="1"/>
  <c r="AG892" i="1"/>
  <c r="AT892" i="1" s="1"/>
  <c r="AE892" i="1"/>
  <c r="AS892" i="1" s="1"/>
  <c r="AC892" i="1"/>
  <c r="AA892" i="1"/>
  <c r="BE891" i="1"/>
  <c r="BD891" i="1"/>
  <c r="AZ891" i="1"/>
  <c r="BB891" i="1" s="1"/>
  <c r="BC891" i="1" s="1"/>
  <c r="AY891" i="1"/>
  <c r="AX891" i="1"/>
  <c r="AR891" i="1"/>
  <c r="AQ891" i="1"/>
  <c r="AP891" i="1"/>
  <c r="AO891" i="1"/>
  <c r="AN891" i="1"/>
  <c r="AK891" i="1"/>
  <c r="AV891" i="1" s="1"/>
  <c r="AI891" i="1"/>
  <c r="AU891" i="1" s="1"/>
  <c r="AG891" i="1"/>
  <c r="AT891" i="1" s="1"/>
  <c r="AE891" i="1"/>
  <c r="AS891" i="1" s="1"/>
  <c r="AC891" i="1"/>
  <c r="AA891" i="1"/>
  <c r="BE890" i="1"/>
  <c r="BD890" i="1"/>
  <c r="AZ890" i="1"/>
  <c r="BB890" i="1" s="1"/>
  <c r="BC890" i="1" s="1"/>
  <c r="AY890" i="1"/>
  <c r="AX890" i="1"/>
  <c r="AR890" i="1"/>
  <c r="AQ890" i="1"/>
  <c r="AP890" i="1"/>
  <c r="AO890" i="1"/>
  <c r="AN890" i="1"/>
  <c r="AK890" i="1"/>
  <c r="AV890" i="1" s="1"/>
  <c r="AI890" i="1"/>
  <c r="AU890" i="1" s="1"/>
  <c r="AG890" i="1"/>
  <c r="AT890" i="1" s="1"/>
  <c r="AE890" i="1"/>
  <c r="AS890" i="1" s="1"/>
  <c r="AC890" i="1"/>
  <c r="AA890" i="1"/>
  <c r="BE889" i="1"/>
  <c r="BD889" i="1"/>
  <c r="AZ889" i="1"/>
  <c r="BB889" i="1" s="1"/>
  <c r="BC889" i="1" s="1"/>
  <c r="AY889" i="1"/>
  <c r="AX889" i="1"/>
  <c r="AR889" i="1"/>
  <c r="AQ889" i="1"/>
  <c r="AP889" i="1"/>
  <c r="AO889" i="1"/>
  <c r="AN889" i="1"/>
  <c r="AK889" i="1"/>
  <c r="AV889" i="1" s="1"/>
  <c r="AI889" i="1"/>
  <c r="AU889" i="1" s="1"/>
  <c r="AG889" i="1"/>
  <c r="AT889" i="1" s="1"/>
  <c r="AE889" i="1"/>
  <c r="AS889" i="1" s="1"/>
  <c r="AC889" i="1"/>
  <c r="AA889" i="1"/>
  <c r="BE888" i="1"/>
  <c r="BD888" i="1"/>
  <c r="AZ888" i="1"/>
  <c r="BB888" i="1" s="1"/>
  <c r="BC888" i="1" s="1"/>
  <c r="AY888" i="1"/>
  <c r="AX888" i="1"/>
  <c r="AR888" i="1"/>
  <c r="AQ888" i="1"/>
  <c r="AP888" i="1"/>
  <c r="AO888" i="1"/>
  <c r="AN888" i="1"/>
  <c r="AK888" i="1"/>
  <c r="AV888" i="1" s="1"/>
  <c r="AI888" i="1"/>
  <c r="AU888" i="1" s="1"/>
  <c r="AG888" i="1"/>
  <c r="AT888" i="1" s="1"/>
  <c r="AE888" i="1"/>
  <c r="AS888" i="1" s="1"/>
  <c r="AC888" i="1"/>
  <c r="AA888" i="1"/>
  <c r="BE887" i="1"/>
  <c r="BD887" i="1"/>
  <c r="AZ887" i="1"/>
  <c r="BB887" i="1" s="1"/>
  <c r="BC887" i="1" s="1"/>
  <c r="AY887" i="1"/>
  <c r="AX887" i="1"/>
  <c r="AR887" i="1"/>
  <c r="AQ887" i="1"/>
  <c r="AP887" i="1"/>
  <c r="AO887" i="1"/>
  <c r="AN887" i="1"/>
  <c r="AK887" i="1"/>
  <c r="AV887" i="1" s="1"/>
  <c r="AI887" i="1"/>
  <c r="AU887" i="1" s="1"/>
  <c r="AG887" i="1"/>
  <c r="AT887" i="1" s="1"/>
  <c r="AE887" i="1"/>
  <c r="AS887" i="1" s="1"/>
  <c r="AC887" i="1"/>
  <c r="AA887" i="1"/>
  <c r="BE886" i="1"/>
  <c r="BD886" i="1"/>
  <c r="AZ886" i="1"/>
  <c r="BB886" i="1" s="1"/>
  <c r="BC886" i="1" s="1"/>
  <c r="AY886" i="1"/>
  <c r="AX886" i="1"/>
  <c r="AR886" i="1"/>
  <c r="AQ886" i="1"/>
  <c r="AP886" i="1"/>
  <c r="AO886" i="1"/>
  <c r="AN886" i="1"/>
  <c r="AK886" i="1"/>
  <c r="AV886" i="1" s="1"/>
  <c r="AI886" i="1"/>
  <c r="AU886" i="1" s="1"/>
  <c r="AG886" i="1"/>
  <c r="AT886" i="1" s="1"/>
  <c r="AE886" i="1"/>
  <c r="AS886" i="1" s="1"/>
  <c r="AC886" i="1"/>
  <c r="AA886" i="1"/>
  <c r="BE885" i="1"/>
  <c r="BD885" i="1"/>
  <c r="AZ885" i="1"/>
  <c r="BB885" i="1" s="1"/>
  <c r="BC885" i="1" s="1"/>
  <c r="AY885" i="1"/>
  <c r="AX885" i="1"/>
  <c r="AR885" i="1"/>
  <c r="AQ885" i="1"/>
  <c r="AP885" i="1"/>
  <c r="AO885" i="1"/>
  <c r="AN885" i="1"/>
  <c r="AK885" i="1"/>
  <c r="AV885" i="1" s="1"/>
  <c r="AI885" i="1"/>
  <c r="AU885" i="1" s="1"/>
  <c r="AG885" i="1"/>
  <c r="AT885" i="1" s="1"/>
  <c r="AE885" i="1"/>
  <c r="AS885" i="1" s="1"/>
  <c r="AC885" i="1"/>
  <c r="AA885" i="1"/>
  <c r="BE884" i="1"/>
  <c r="BD884" i="1"/>
  <c r="AZ884" i="1"/>
  <c r="BB884" i="1" s="1"/>
  <c r="BC884" i="1" s="1"/>
  <c r="AY884" i="1"/>
  <c r="AX884" i="1"/>
  <c r="AR884" i="1"/>
  <c r="AQ884" i="1"/>
  <c r="AP884" i="1"/>
  <c r="AO884" i="1"/>
  <c r="AN884" i="1"/>
  <c r="AK884" i="1"/>
  <c r="AV884" i="1" s="1"/>
  <c r="AI884" i="1"/>
  <c r="AU884" i="1" s="1"/>
  <c r="AG884" i="1"/>
  <c r="AT884" i="1" s="1"/>
  <c r="AE884" i="1"/>
  <c r="AS884" i="1" s="1"/>
  <c r="AC884" i="1"/>
  <c r="AA884" i="1"/>
  <c r="BE883" i="1"/>
  <c r="BD883" i="1"/>
  <c r="AZ883" i="1"/>
  <c r="BB883" i="1" s="1"/>
  <c r="BC883" i="1" s="1"/>
  <c r="AY883" i="1"/>
  <c r="AX883" i="1"/>
  <c r="AR883" i="1"/>
  <c r="AQ883" i="1"/>
  <c r="AP883" i="1"/>
  <c r="AO883" i="1"/>
  <c r="AN883" i="1"/>
  <c r="AK883" i="1"/>
  <c r="AV883" i="1" s="1"/>
  <c r="AI883" i="1"/>
  <c r="AU883" i="1" s="1"/>
  <c r="AG883" i="1"/>
  <c r="AT883" i="1" s="1"/>
  <c r="AE883" i="1"/>
  <c r="AS883" i="1" s="1"/>
  <c r="AC883" i="1"/>
  <c r="AA883" i="1"/>
  <c r="BE882" i="1"/>
  <c r="BD882" i="1"/>
  <c r="AZ882" i="1"/>
  <c r="BB882" i="1" s="1"/>
  <c r="BC882" i="1" s="1"/>
  <c r="AY882" i="1"/>
  <c r="AX882" i="1"/>
  <c r="AR882" i="1"/>
  <c r="AQ882" i="1"/>
  <c r="AP882" i="1"/>
  <c r="AO882" i="1"/>
  <c r="AN882" i="1"/>
  <c r="AK882" i="1"/>
  <c r="AV882" i="1" s="1"/>
  <c r="AI882" i="1"/>
  <c r="AU882" i="1" s="1"/>
  <c r="AG882" i="1"/>
  <c r="AT882" i="1" s="1"/>
  <c r="AE882" i="1"/>
  <c r="AS882" i="1" s="1"/>
  <c r="AC882" i="1"/>
  <c r="AA882" i="1"/>
  <c r="BE881" i="1"/>
  <c r="BD881" i="1"/>
  <c r="AZ881" i="1"/>
  <c r="BB881" i="1" s="1"/>
  <c r="BC881" i="1" s="1"/>
  <c r="AY881" i="1"/>
  <c r="AX881" i="1"/>
  <c r="AR881" i="1"/>
  <c r="AQ881" i="1"/>
  <c r="AP881" i="1"/>
  <c r="AO881" i="1"/>
  <c r="AN881" i="1"/>
  <c r="AK881" i="1"/>
  <c r="AV881" i="1" s="1"/>
  <c r="AI881" i="1"/>
  <c r="AU881" i="1" s="1"/>
  <c r="AG881" i="1"/>
  <c r="AT881" i="1" s="1"/>
  <c r="AE881" i="1"/>
  <c r="AS881" i="1" s="1"/>
  <c r="AC881" i="1"/>
  <c r="AA881" i="1"/>
  <c r="BE880" i="1"/>
  <c r="BD880" i="1"/>
  <c r="AZ880" i="1"/>
  <c r="BB880" i="1" s="1"/>
  <c r="BC880" i="1" s="1"/>
  <c r="AY880" i="1"/>
  <c r="AX880" i="1"/>
  <c r="AR880" i="1"/>
  <c r="AQ880" i="1"/>
  <c r="AP880" i="1"/>
  <c r="AO880" i="1"/>
  <c r="AN880" i="1"/>
  <c r="AK880" i="1"/>
  <c r="AV880" i="1" s="1"/>
  <c r="AI880" i="1"/>
  <c r="AU880" i="1" s="1"/>
  <c r="AG880" i="1"/>
  <c r="AT880" i="1" s="1"/>
  <c r="AE880" i="1"/>
  <c r="AS880" i="1" s="1"/>
  <c r="AC880" i="1"/>
  <c r="AA880" i="1"/>
  <c r="BE879" i="1"/>
  <c r="BD879" i="1"/>
  <c r="AZ879" i="1"/>
  <c r="BB879" i="1" s="1"/>
  <c r="BC879" i="1" s="1"/>
  <c r="AY879" i="1"/>
  <c r="AX879" i="1"/>
  <c r="AR879" i="1"/>
  <c r="AQ879" i="1"/>
  <c r="AP879" i="1"/>
  <c r="AO879" i="1"/>
  <c r="AN879" i="1"/>
  <c r="AK879" i="1"/>
  <c r="AV879" i="1" s="1"/>
  <c r="AI879" i="1"/>
  <c r="AU879" i="1" s="1"/>
  <c r="AG879" i="1"/>
  <c r="AT879" i="1" s="1"/>
  <c r="AE879" i="1"/>
  <c r="AS879" i="1" s="1"/>
  <c r="AC879" i="1"/>
  <c r="AA879" i="1"/>
  <c r="BE878" i="1"/>
  <c r="BD878" i="1"/>
  <c r="AZ878" i="1"/>
  <c r="BB878" i="1" s="1"/>
  <c r="BC878" i="1" s="1"/>
  <c r="AY878" i="1"/>
  <c r="AX878" i="1"/>
  <c r="AR878" i="1"/>
  <c r="AQ878" i="1"/>
  <c r="AP878" i="1"/>
  <c r="AO878" i="1"/>
  <c r="AN878" i="1"/>
  <c r="AK878" i="1"/>
  <c r="AV878" i="1" s="1"/>
  <c r="AI878" i="1"/>
  <c r="AU878" i="1" s="1"/>
  <c r="AG878" i="1"/>
  <c r="AT878" i="1" s="1"/>
  <c r="AE878" i="1"/>
  <c r="AS878" i="1" s="1"/>
  <c r="AC878" i="1"/>
  <c r="AA878" i="1"/>
  <c r="BE877" i="1"/>
  <c r="BD877" i="1"/>
  <c r="AZ877" i="1"/>
  <c r="BB877" i="1" s="1"/>
  <c r="BC877" i="1" s="1"/>
  <c r="AY877" i="1"/>
  <c r="AX877" i="1"/>
  <c r="AR877" i="1"/>
  <c r="AQ877" i="1"/>
  <c r="AP877" i="1"/>
  <c r="AO877" i="1"/>
  <c r="AN877" i="1"/>
  <c r="AK877" i="1"/>
  <c r="AV877" i="1" s="1"/>
  <c r="AI877" i="1"/>
  <c r="AU877" i="1" s="1"/>
  <c r="AG877" i="1"/>
  <c r="AT877" i="1" s="1"/>
  <c r="AE877" i="1"/>
  <c r="AS877" i="1" s="1"/>
  <c r="AC877" i="1"/>
  <c r="AA877" i="1"/>
  <c r="BE876" i="1"/>
  <c r="BD876" i="1"/>
  <c r="AZ876" i="1"/>
  <c r="BB876" i="1" s="1"/>
  <c r="BC876" i="1" s="1"/>
  <c r="AY876" i="1"/>
  <c r="AX876" i="1"/>
  <c r="AR876" i="1"/>
  <c r="AQ876" i="1"/>
  <c r="AP876" i="1"/>
  <c r="AO876" i="1"/>
  <c r="AN876" i="1"/>
  <c r="AK876" i="1"/>
  <c r="AV876" i="1" s="1"/>
  <c r="AI876" i="1"/>
  <c r="AU876" i="1" s="1"/>
  <c r="AG876" i="1"/>
  <c r="AT876" i="1" s="1"/>
  <c r="AE876" i="1"/>
  <c r="AS876" i="1" s="1"/>
  <c r="AC876" i="1"/>
  <c r="AA876" i="1"/>
  <c r="BE875" i="1"/>
  <c r="BD875" i="1"/>
  <c r="AZ875" i="1"/>
  <c r="BB875" i="1" s="1"/>
  <c r="BC875" i="1" s="1"/>
  <c r="AY875" i="1"/>
  <c r="AX875" i="1"/>
  <c r="AR875" i="1"/>
  <c r="AQ875" i="1"/>
  <c r="AP875" i="1"/>
  <c r="AO875" i="1"/>
  <c r="AN875" i="1"/>
  <c r="AK875" i="1"/>
  <c r="AV875" i="1" s="1"/>
  <c r="AI875" i="1"/>
  <c r="AU875" i="1" s="1"/>
  <c r="AG875" i="1"/>
  <c r="AT875" i="1" s="1"/>
  <c r="AE875" i="1"/>
  <c r="AS875" i="1" s="1"/>
  <c r="AC875" i="1"/>
  <c r="AA875" i="1"/>
  <c r="BE874" i="1"/>
  <c r="BD874" i="1"/>
  <c r="AZ874" i="1"/>
  <c r="BB874" i="1" s="1"/>
  <c r="BC874" i="1" s="1"/>
  <c r="AY874" i="1"/>
  <c r="AX874" i="1"/>
  <c r="AR874" i="1"/>
  <c r="AQ874" i="1"/>
  <c r="AP874" i="1"/>
  <c r="AO874" i="1"/>
  <c r="AN874" i="1"/>
  <c r="AK874" i="1"/>
  <c r="AV874" i="1" s="1"/>
  <c r="AI874" i="1"/>
  <c r="AU874" i="1" s="1"/>
  <c r="AG874" i="1"/>
  <c r="AT874" i="1" s="1"/>
  <c r="AE874" i="1"/>
  <c r="AS874" i="1" s="1"/>
  <c r="AC874" i="1"/>
  <c r="AA874" i="1"/>
  <c r="BE873" i="1"/>
  <c r="BD873" i="1"/>
  <c r="AZ873" i="1"/>
  <c r="BB873" i="1" s="1"/>
  <c r="BC873" i="1" s="1"/>
  <c r="AY873" i="1"/>
  <c r="AX873" i="1"/>
  <c r="AR873" i="1"/>
  <c r="AQ873" i="1"/>
  <c r="AP873" i="1"/>
  <c r="AO873" i="1"/>
  <c r="AN873" i="1"/>
  <c r="AK873" i="1"/>
  <c r="AV873" i="1" s="1"/>
  <c r="AI873" i="1"/>
  <c r="AU873" i="1" s="1"/>
  <c r="AG873" i="1"/>
  <c r="AT873" i="1" s="1"/>
  <c r="AE873" i="1"/>
  <c r="AS873" i="1" s="1"/>
  <c r="AC873" i="1"/>
  <c r="AA873" i="1"/>
  <c r="BE872" i="1"/>
  <c r="BD872" i="1"/>
  <c r="AZ872" i="1"/>
  <c r="BB872" i="1" s="1"/>
  <c r="BC872" i="1" s="1"/>
  <c r="AY872" i="1"/>
  <c r="AX872" i="1"/>
  <c r="AR872" i="1"/>
  <c r="AQ872" i="1"/>
  <c r="AP872" i="1"/>
  <c r="AO872" i="1"/>
  <c r="AN872" i="1"/>
  <c r="AK872" i="1"/>
  <c r="AV872" i="1" s="1"/>
  <c r="AI872" i="1"/>
  <c r="AU872" i="1" s="1"/>
  <c r="AG872" i="1"/>
  <c r="AT872" i="1" s="1"/>
  <c r="AE872" i="1"/>
  <c r="AS872" i="1" s="1"/>
  <c r="AC872" i="1"/>
  <c r="AA872" i="1"/>
  <c r="BE871" i="1"/>
  <c r="BD871" i="1"/>
  <c r="AZ871" i="1"/>
  <c r="BB871" i="1" s="1"/>
  <c r="BC871" i="1" s="1"/>
  <c r="AY871" i="1"/>
  <c r="AX871" i="1"/>
  <c r="AR871" i="1"/>
  <c r="AQ871" i="1"/>
  <c r="AP871" i="1"/>
  <c r="AO871" i="1"/>
  <c r="AN871" i="1"/>
  <c r="AK871" i="1"/>
  <c r="AV871" i="1" s="1"/>
  <c r="AI871" i="1"/>
  <c r="AU871" i="1" s="1"/>
  <c r="AG871" i="1"/>
  <c r="AT871" i="1" s="1"/>
  <c r="AE871" i="1"/>
  <c r="AS871" i="1" s="1"/>
  <c r="AC871" i="1"/>
  <c r="AA871" i="1"/>
  <c r="BE870" i="1"/>
  <c r="BD870" i="1"/>
  <c r="AZ870" i="1"/>
  <c r="BB870" i="1" s="1"/>
  <c r="BC870" i="1" s="1"/>
  <c r="AY870" i="1"/>
  <c r="AX870" i="1"/>
  <c r="AR870" i="1"/>
  <c r="AQ870" i="1"/>
  <c r="AP870" i="1"/>
  <c r="AO870" i="1"/>
  <c r="AN870" i="1"/>
  <c r="AK870" i="1"/>
  <c r="AV870" i="1" s="1"/>
  <c r="AI870" i="1"/>
  <c r="AU870" i="1" s="1"/>
  <c r="AG870" i="1"/>
  <c r="AT870" i="1" s="1"/>
  <c r="AE870" i="1"/>
  <c r="AS870" i="1" s="1"/>
  <c r="AC870" i="1"/>
  <c r="AA870" i="1"/>
  <c r="BE869" i="1"/>
  <c r="BD869" i="1"/>
  <c r="AZ869" i="1"/>
  <c r="BB869" i="1" s="1"/>
  <c r="BC869" i="1" s="1"/>
  <c r="AY869" i="1"/>
  <c r="AX869" i="1"/>
  <c r="AR869" i="1"/>
  <c r="AQ869" i="1"/>
  <c r="AP869" i="1"/>
  <c r="AO869" i="1"/>
  <c r="AN869" i="1"/>
  <c r="AK869" i="1"/>
  <c r="AV869" i="1" s="1"/>
  <c r="AI869" i="1"/>
  <c r="AU869" i="1" s="1"/>
  <c r="AG869" i="1"/>
  <c r="AT869" i="1" s="1"/>
  <c r="AE869" i="1"/>
  <c r="AS869" i="1" s="1"/>
  <c r="AC869" i="1"/>
  <c r="AA869" i="1"/>
  <c r="BE868" i="1"/>
  <c r="BD868" i="1"/>
  <c r="AZ868" i="1"/>
  <c r="BB868" i="1" s="1"/>
  <c r="BC868" i="1" s="1"/>
  <c r="AY868" i="1"/>
  <c r="AX868" i="1"/>
  <c r="AR868" i="1"/>
  <c r="AQ868" i="1"/>
  <c r="AP868" i="1"/>
  <c r="AO868" i="1"/>
  <c r="AN868" i="1"/>
  <c r="AK868" i="1"/>
  <c r="AV868" i="1" s="1"/>
  <c r="AI868" i="1"/>
  <c r="AU868" i="1" s="1"/>
  <c r="AG868" i="1"/>
  <c r="AT868" i="1" s="1"/>
  <c r="AE868" i="1"/>
  <c r="AS868" i="1" s="1"/>
  <c r="AC868" i="1"/>
  <c r="AA868" i="1"/>
  <c r="BE867" i="1"/>
  <c r="BD867" i="1"/>
  <c r="AZ867" i="1"/>
  <c r="BB867" i="1" s="1"/>
  <c r="BC867" i="1" s="1"/>
  <c r="AY867" i="1"/>
  <c r="AX867" i="1"/>
  <c r="AR867" i="1"/>
  <c r="AQ867" i="1"/>
  <c r="AP867" i="1"/>
  <c r="AO867" i="1"/>
  <c r="AN867" i="1"/>
  <c r="AK867" i="1"/>
  <c r="AV867" i="1" s="1"/>
  <c r="AI867" i="1"/>
  <c r="AU867" i="1" s="1"/>
  <c r="AG867" i="1"/>
  <c r="AT867" i="1" s="1"/>
  <c r="AE867" i="1"/>
  <c r="AS867" i="1" s="1"/>
  <c r="AC867" i="1"/>
  <c r="AA867" i="1"/>
  <c r="BE866" i="1"/>
  <c r="BD866" i="1"/>
  <c r="AZ866" i="1"/>
  <c r="BB866" i="1" s="1"/>
  <c r="BC866" i="1" s="1"/>
  <c r="AY866" i="1"/>
  <c r="AX866" i="1"/>
  <c r="AR866" i="1"/>
  <c r="AQ866" i="1"/>
  <c r="AP866" i="1"/>
  <c r="AO866" i="1"/>
  <c r="AN866" i="1"/>
  <c r="AK866" i="1"/>
  <c r="AV866" i="1" s="1"/>
  <c r="AI866" i="1"/>
  <c r="AU866" i="1" s="1"/>
  <c r="AG866" i="1"/>
  <c r="AT866" i="1" s="1"/>
  <c r="AE866" i="1"/>
  <c r="AS866" i="1" s="1"/>
  <c r="AC866" i="1"/>
  <c r="AA866" i="1"/>
  <c r="BE865" i="1"/>
  <c r="BD865" i="1"/>
  <c r="AZ865" i="1"/>
  <c r="BB865" i="1" s="1"/>
  <c r="BC865" i="1" s="1"/>
  <c r="AY865" i="1"/>
  <c r="AX865" i="1"/>
  <c r="AR865" i="1"/>
  <c r="AQ865" i="1"/>
  <c r="AP865" i="1"/>
  <c r="AO865" i="1"/>
  <c r="AN865" i="1"/>
  <c r="AK865" i="1"/>
  <c r="AV865" i="1" s="1"/>
  <c r="AI865" i="1"/>
  <c r="AU865" i="1" s="1"/>
  <c r="AG865" i="1"/>
  <c r="AT865" i="1" s="1"/>
  <c r="AE865" i="1"/>
  <c r="AS865" i="1" s="1"/>
  <c r="AC865" i="1"/>
  <c r="AA865" i="1"/>
  <c r="BE864" i="1"/>
  <c r="BD864" i="1"/>
  <c r="AZ864" i="1"/>
  <c r="BB864" i="1" s="1"/>
  <c r="BC864" i="1" s="1"/>
  <c r="AY864" i="1"/>
  <c r="AX864" i="1"/>
  <c r="AR864" i="1"/>
  <c r="AQ864" i="1"/>
  <c r="AP864" i="1"/>
  <c r="AO864" i="1"/>
  <c r="AN864" i="1"/>
  <c r="AK864" i="1"/>
  <c r="AV864" i="1" s="1"/>
  <c r="AI864" i="1"/>
  <c r="AU864" i="1" s="1"/>
  <c r="AG864" i="1"/>
  <c r="AT864" i="1" s="1"/>
  <c r="AE864" i="1"/>
  <c r="AS864" i="1" s="1"/>
  <c r="AC864" i="1"/>
  <c r="AA864" i="1"/>
  <c r="BE863" i="1"/>
  <c r="BD863" i="1"/>
  <c r="AZ863" i="1"/>
  <c r="BB863" i="1" s="1"/>
  <c r="BC863" i="1" s="1"/>
  <c r="AY863" i="1"/>
  <c r="AX863" i="1"/>
  <c r="AR863" i="1"/>
  <c r="AQ863" i="1"/>
  <c r="AP863" i="1"/>
  <c r="AO863" i="1"/>
  <c r="AN863" i="1"/>
  <c r="AK863" i="1"/>
  <c r="AV863" i="1" s="1"/>
  <c r="AI863" i="1"/>
  <c r="AU863" i="1" s="1"/>
  <c r="AG863" i="1"/>
  <c r="AT863" i="1" s="1"/>
  <c r="AE863" i="1"/>
  <c r="AS863" i="1" s="1"/>
  <c r="AC863" i="1"/>
  <c r="AA863" i="1"/>
  <c r="BE862" i="1"/>
  <c r="BD862" i="1"/>
  <c r="AZ862" i="1"/>
  <c r="BB862" i="1" s="1"/>
  <c r="BC862" i="1" s="1"/>
  <c r="AY862" i="1"/>
  <c r="AX862" i="1"/>
  <c r="AR862" i="1"/>
  <c r="AQ862" i="1"/>
  <c r="AP862" i="1"/>
  <c r="AO862" i="1"/>
  <c r="AN862" i="1"/>
  <c r="AK862" i="1"/>
  <c r="AV862" i="1" s="1"/>
  <c r="AI862" i="1"/>
  <c r="AU862" i="1" s="1"/>
  <c r="AG862" i="1"/>
  <c r="AT862" i="1" s="1"/>
  <c r="AE862" i="1"/>
  <c r="AS862" i="1" s="1"/>
  <c r="AC862" i="1"/>
  <c r="AA862" i="1"/>
  <c r="BE861" i="1"/>
  <c r="BD861" i="1"/>
  <c r="AZ861" i="1"/>
  <c r="BB861" i="1" s="1"/>
  <c r="BC861" i="1" s="1"/>
  <c r="AY861" i="1"/>
  <c r="AX861" i="1"/>
  <c r="AR861" i="1"/>
  <c r="AQ861" i="1"/>
  <c r="AP861" i="1"/>
  <c r="AO861" i="1"/>
  <c r="AN861" i="1"/>
  <c r="AK861" i="1"/>
  <c r="AV861" i="1" s="1"/>
  <c r="AI861" i="1"/>
  <c r="AU861" i="1" s="1"/>
  <c r="AG861" i="1"/>
  <c r="AT861" i="1" s="1"/>
  <c r="AE861" i="1"/>
  <c r="AS861" i="1" s="1"/>
  <c r="AC861" i="1"/>
  <c r="AA861" i="1"/>
  <c r="BE860" i="1"/>
  <c r="BD860" i="1"/>
  <c r="AZ860" i="1"/>
  <c r="BB860" i="1" s="1"/>
  <c r="BC860" i="1" s="1"/>
  <c r="AY860" i="1"/>
  <c r="AX860" i="1"/>
  <c r="AR860" i="1"/>
  <c r="AQ860" i="1"/>
  <c r="AP860" i="1"/>
  <c r="AO860" i="1"/>
  <c r="AN860" i="1"/>
  <c r="AK860" i="1"/>
  <c r="AV860" i="1" s="1"/>
  <c r="AI860" i="1"/>
  <c r="AU860" i="1" s="1"/>
  <c r="AG860" i="1"/>
  <c r="AT860" i="1" s="1"/>
  <c r="AE860" i="1"/>
  <c r="AS860" i="1" s="1"/>
  <c r="AC860" i="1"/>
  <c r="AA860" i="1"/>
  <c r="BE859" i="1"/>
  <c r="BD859" i="1"/>
  <c r="AZ859" i="1"/>
  <c r="BB859" i="1" s="1"/>
  <c r="BC859" i="1" s="1"/>
  <c r="AY859" i="1"/>
  <c r="AX859" i="1"/>
  <c r="AR859" i="1"/>
  <c r="AQ859" i="1"/>
  <c r="AP859" i="1"/>
  <c r="AO859" i="1"/>
  <c r="AN859" i="1"/>
  <c r="AK859" i="1"/>
  <c r="AV859" i="1" s="1"/>
  <c r="AI859" i="1"/>
  <c r="AU859" i="1" s="1"/>
  <c r="AG859" i="1"/>
  <c r="AT859" i="1" s="1"/>
  <c r="AE859" i="1"/>
  <c r="AS859" i="1" s="1"/>
  <c r="AC859" i="1"/>
  <c r="AA859" i="1"/>
  <c r="BE858" i="1"/>
  <c r="BD858" i="1"/>
  <c r="AZ858" i="1"/>
  <c r="BB858" i="1" s="1"/>
  <c r="BC858" i="1" s="1"/>
  <c r="AY858" i="1"/>
  <c r="AX858" i="1"/>
  <c r="AR858" i="1"/>
  <c r="AQ858" i="1"/>
  <c r="AP858" i="1"/>
  <c r="AO858" i="1"/>
  <c r="AN858" i="1"/>
  <c r="AK858" i="1"/>
  <c r="AV858" i="1" s="1"/>
  <c r="AI858" i="1"/>
  <c r="AU858" i="1" s="1"/>
  <c r="AG858" i="1"/>
  <c r="AT858" i="1" s="1"/>
  <c r="AE858" i="1"/>
  <c r="AS858" i="1" s="1"/>
  <c r="AC858" i="1"/>
  <c r="AA858" i="1"/>
  <c r="BE857" i="1"/>
  <c r="BD857" i="1"/>
  <c r="AZ857" i="1"/>
  <c r="BB857" i="1" s="1"/>
  <c r="BC857" i="1" s="1"/>
  <c r="AY857" i="1"/>
  <c r="AX857" i="1"/>
  <c r="AR857" i="1"/>
  <c r="AQ857" i="1"/>
  <c r="AP857" i="1"/>
  <c r="AO857" i="1"/>
  <c r="AN857" i="1"/>
  <c r="AK857" i="1"/>
  <c r="AV857" i="1" s="1"/>
  <c r="AI857" i="1"/>
  <c r="AU857" i="1" s="1"/>
  <c r="AG857" i="1"/>
  <c r="AT857" i="1" s="1"/>
  <c r="AE857" i="1"/>
  <c r="AS857" i="1" s="1"/>
  <c r="AC857" i="1"/>
  <c r="AA857" i="1"/>
  <c r="BE856" i="1"/>
  <c r="BD856" i="1"/>
  <c r="AZ856" i="1"/>
  <c r="BB856" i="1" s="1"/>
  <c r="BC856" i="1" s="1"/>
  <c r="AY856" i="1"/>
  <c r="AX856" i="1"/>
  <c r="AR856" i="1"/>
  <c r="AQ856" i="1"/>
  <c r="AP856" i="1"/>
  <c r="AO856" i="1"/>
  <c r="AN856" i="1"/>
  <c r="AK856" i="1"/>
  <c r="AV856" i="1" s="1"/>
  <c r="AI856" i="1"/>
  <c r="AU856" i="1" s="1"/>
  <c r="AG856" i="1"/>
  <c r="AT856" i="1" s="1"/>
  <c r="AE856" i="1"/>
  <c r="AS856" i="1" s="1"/>
  <c r="AC856" i="1"/>
  <c r="AA856" i="1"/>
  <c r="BE855" i="1"/>
  <c r="BD855" i="1"/>
  <c r="AZ855" i="1"/>
  <c r="BB855" i="1" s="1"/>
  <c r="BC855" i="1" s="1"/>
  <c r="AY855" i="1"/>
  <c r="AX855" i="1"/>
  <c r="AR855" i="1"/>
  <c r="AQ855" i="1"/>
  <c r="AP855" i="1"/>
  <c r="AO855" i="1"/>
  <c r="AN855" i="1"/>
  <c r="AK855" i="1"/>
  <c r="AV855" i="1" s="1"/>
  <c r="AI855" i="1"/>
  <c r="AU855" i="1" s="1"/>
  <c r="AG855" i="1"/>
  <c r="AT855" i="1" s="1"/>
  <c r="AE855" i="1"/>
  <c r="AS855" i="1" s="1"/>
  <c r="AC855" i="1"/>
  <c r="AA855" i="1"/>
  <c r="BE854" i="1"/>
  <c r="BD854" i="1"/>
  <c r="AZ854" i="1"/>
  <c r="BB854" i="1" s="1"/>
  <c r="BC854" i="1" s="1"/>
  <c r="AY854" i="1"/>
  <c r="AX854" i="1"/>
  <c r="AR854" i="1"/>
  <c r="AQ854" i="1"/>
  <c r="AP854" i="1"/>
  <c r="AO854" i="1"/>
  <c r="AN854" i="1"/>
  <c r="AK854" i="1"/>
  <c r="AV854" i="1" s="1"/>
  <c r="AI854" i="1"/>
  <c r="AU854" i="1" s="1"/>
  <c r="AG854" i="1"/>
  <c r="AT854" i="1" s="1"/>
  <c r="AE854" i="1"/>
  <c r="AS854" i="1" s="1"/>
  <c r="AC854" i="1"/>
  <c r="AA854" i="1"/>
  <c r="BE853" i="1"/>
  <c r="BD853" i="1"/>
  <c r="AZ853" i="1"/>
  <c r="BB853" i="1" s="1"/>
  <c r="BC853" i="1" s="1"/>
  <c r="AY853" i="1"/>
  <c r="AX853" i="1"/>
  <c r="AR853" i="1"/>
  <c r="AQ853" i="1"/>
  <c r="AP853" i="1"/>
  <c r="AO853" i="1"/>
  <c r="AN853" i="1"/>
  <c r="AK853" i="1"/>
  <c r="AV853" i="1" s="1"/>
  <c r="AI853" i="1"/>
  <c r="AU853" i="1" s="1"/>
  <c r="AG853" i="1"/>
  <c r="AT853" i="1" s="1"/>
  <c r="AE853" i="1"/>
  <c r="AS853" i="1" s="1"/>
  <c r="AC853" i="1"/>
  <c r="AA853" i="1"/>
  <c r="BE852" i="1"/>
  <c r="BD852" i="1"/>
  <c r="AZ852" i="1"/>
  <c r="BB852" i="1" s="1"/>
  <c r="BC852" i="1" s="1"/>
  <c r="AY852" i="1"/>
  <c r="AX852" i="1"/>
  <c r="AR852" i="1"/>
  <c r="AQ852" i="1"/>
  <c r="AP852" i="1"/>
  <c r="AO852" i="1"/>
  <c r="AN852" i="1"/>
  <c r="AK852" i="1"/>
  <c r="AV852" i="1" s="1"/>
  <c r="AI852" i="1"/>
  <c r="AU852" i="1" s="1"/>
  <c r="AG852" i="1"/>
  <c r="AT852" i="1" s="1"/>
  <c r="AE852" i="1"/>
  <c r="AS852" i="1" s="1"/>
  <c r="AC852" i="1"/>
  <c r="AA852" i="1"/>
  <c r="BE851" i="1"/>
  <c r="BD851" i="1"/>
  <c r="AZ851" i="1"/>
  <c r="BB851" i="1" s="1"/>
  <c r="BC851" i="1" s="1"/>
  <c r="AY851" i="1"/>
  <c r="AX851" i="1"/>
  <c r="AR851" i="1"/>
  <c r="AQ851" i="1"/>
  <c r="AP851" i="1"/>
  <c r="AO851" i="1"/>
  <c r="AN851" i="1"/>
  <c r="AK851" i="1"/>
  <c r="AV851" i="1" s="1"/>
  <c r="AI851" i="1"/>
  <c r="AU851" i="1" s="1"/>
  <c r="AG851" i="1"/>
  <c r="AT851" i="1" s="1"/>
  <c r="AE851" i="1"/>
  <c r="AS851" i="1" s="1"/>
  <c r="AC851" i="1"/>
  <c r="AA851" i="1"/>
  <c r="BE850" i="1"/>
  <c r="BD850" i="1"/>
  <c r="AZ850" i="1"/>
  <c r="BB850" i="1" s="1"/>
  <c r="BC850" i="1" s="1"/>
  <c r="AY850" i="1"/>
  <c r="AX850" i="1"/>
  <c r="AR850" i="1"/>
  <c r="AQ850" i="1"/>
  <c r="AP850" i="1"/>
  <c r="AO850" i="1"/>
  <c r="AN850" i="1"/>
  <c r="AK850" i="1"/>
  <c r="AV850" i="1" s="1"/>
  <c r="AI850" i="1"/>
  <c r="AU850" i="1" s="1"/>
  <c r="AG850" i="1"/>
  <c r="AT850" i="1" s="1"/>
  <c r="AE850" i="1"/>
  <c r="AS850" i="1" s="1"/>
  <c r="AC850" i="1"/>
  <c r="AA850" i="1"/>
  <c r="BE849" i="1"/>
  <c r="BD849" i="1"/>
  <c r="AZ849" i="1"/>
  <c r="BB849" i="1" s="1"/>
  <c r="BC849" i="1" s="1"/>
  <c r="AY849" i="1"/>
  <c r="AX849" i="1"/>
  <c r="AR849" i="1"/>
  <c r="AQ849" i="1"/>
  <c r="AP849" i="1"/>
  <c r="AO849" i="1"/>
  <c r="AN849" i="1"/>
  <c r="AK849" i="1"/>
  <c r="AV849" i="1" s="1"/>
  <c r="AI849" i="1"/>
  <c r="AU849" i="1" s="1"/>
  <c r="AG849" i="1"/>
  <c r="AT849" i="1" s="1"/>
  <c r="AE849" i="1"/>
  <c r="AS849" i="1" s="1"/>
  <c r="AC849" i="1"/>
  <c r="AA849" i="1"/>
  <c r="BE848" i="1"/>
  <c r="BD848" i="1"/>
  <c r="AZ848" i="1"/>
  <c r="BB848" i="1" s="1"/>
  <c r="BC848" i="1" s="1"/>
  <c r="AY848" i="1"/>
  <c r="AX848" i="1"/>
  <c r="AR848" i="1"/>
  <c r="AQ848" i="1"/>
  <c r="AP848" i="1"/>
  <c r="AO848" i="1"/>
  <c r="AN848" i="1"/>
  <c r="AK848" i="1"/>
  <c r="AV848" i="1" s="1"/>
  <c r="AI848" i="1"/>
  <c r="AU848" i="1" s="1"/>
  <c r="AG848" i="1"/>
  <c r="AT848" i="1" s="1"/>
  <c r="AE848" i="1"/>
  <c r="AS848" i="1" s="1"/>
  <c r="AC848" i="1"/>
  <c r="AA848" i="1"/>
  <c r="BE847" i="1"/>
  <c r="BD847" i="1"/>
  <c r="AZ847" i="1"/>
  <c r="BB847" i="1" s="1"/>
  <c r="BC847" i="1" s="1"/>
  <c r="AY847" i="1"/>
  <c r="AX847" i="1"/>
  <c r="AR847" i="1"/>
  <c r="AQ847" i="1"/>
  <c r="AP847" i="1"/>
  <c r="AO847" i="1"/>
  <c r="AN847" i="1"/>
  <c r="AK847" i="1"/>
  <c r="AV847" i="1" s="1"/>
  <c r="AI847" i="1"/>
  <c r="AU847" i="1" s="1"/>
  <c r="AG847" i="1"/>
  <c r="AT847" i="1" s="1"/>
  <c r="AE847" i="1"/>
  <c r="AS847" i="1" s="1"/>
  <c r="AC847" i="1"/>
  <c r="AA847" i="1"/>
  <c r="BE846" i="1"/>
  <c r="BD846" i="1"/>
  <c r="AZ846" i="1"/>
  <c r="BB846" i="1" s="1"/>
  <c r="BC846" i="1" s="1"/>
  <c r="AY846" i="1"/>
  <c r="AX846" i="1"/>
  <c r="AR846" i="1"/>
  <c r="AQ846" i="1"/>
  <c r="AP846" i="1"/>
  <c r="AO846" i="1"/>
  <c r="AN846" i="1"/>
  <c r="AK846" i="1"/>
  <c r="AV846" i="1" s="1"/>
  <c r="AI846" i="1"/>
  <c r="AU846" i="1" s="1"/>
  <c r="AG846" i="1"/>
  <c r="AT846" i="1" s="1"/>
  <c r="AE846" i="1"/>
  <c r="AS846" i="1" s="1"/>
  <c r="AC846" i="1"/>
  <c r="AA846" i="1"/>
  <c r="BE845" i="1"/>
  <c r="BD845" i="1"/>
  <c r="AZ845" i="1"/>
  <c r="BB845" i="1" s="1"/>
  <c r="BC845" i="1" s="1"/>
  <c r="AY845" i="1"/>
  <c r="AX845" i="1"/>
  <c r="AR845" i="1"/>
  <c r="AQ845" i="1"/>
  <c r="AP845" i="1"/>
  <c r="AO845" i="1"/>
  <c r="AN845" i="1"/>
  <c r="AK845" i="1"/>
  <c r="AV845" i="1" s="1"/>
  <c r="AI845" i="1"/>
  <c r="AU845" i="1" s="1"/>
  <c r="AG845" i="1"/>
  <c r="AT845" i="1" s="1"/>
  <c r="AE845" i="1"/>
  <c r="AS845" i="1" s="1"/>
  <c r="AC845" i="1"/>
  <c r="AA845" i="1"/>
  <c r="BE844" i="1"/>
  <c r="BD844" i="1"/>
  <c r="AZ844" i="1"/>
  <c r="BB844" i="1" s="1"/>
  <c r="BC844" i="1" s="1"/>
  <c r="AY844" i="1"/>
  <c r="AX844" i="1"/>
  <c r="AR844" i="1"/>
  <c r="AQ844" i="1"/>
  <c r="AP844" i="1"/>
  <c r="AO844" i="1"/>
  <c r="AN844" i="1"/>
  <c r="AK844" i="1"/>
  <c r="AV844" i="1" s="1"/>
  <c r="AI844" i="1"/>
  <c r="AU844" i="1" s="1"/>
  <c r="AG844" i="1"/>
  <c r="AT844" i="1" s="1"/>
  <c r="AE844" i="1"/>
  <c r="AS844" i="1" s="1"/>
  <c r="AC844" i="1"/>
  <c r="AA844" i="1"/>
  <c r="BE843" i="1"/>
  <c r="BD843" i="1"/>
  <c r="AZ843" i="1"/>
  <c r="BB843" i="1" s="1"/>
  <c r="BC843" i="1" s="1"/>
  <c r="AY843" i="1"/>
  <c r="AX843" i="1"/>
  <c r="AR843" i="1"/>
  <c r="AQ843" i="1"/>
  <c r="AP843" i="1"/>
  <c r="AO843" i="1"/>
  <c r="AN843" i="1"/>
  <c r="AK843" i="1"/>
  <c r="AV843" i="1" s="1"/>
  <c r="AI843" i="1"/>
  <c r="AU843" i="1" s="1"/>
  <c r="AG843" i="1"/>
  <c r="AT843" i="1" s="1"/>
  <c r="AE843" i="1"/>
  <c r="AS843" i="1" s="1"/>
  <c r="AC843" i="1"/>
  <c r="AA843" i="1"/>
  <c r="BE842" i="1"/>
  <c r="BD842" i="1"/>
  <c r="AZ842" i="1"/>
  <c r="BB842" i="1" s="1"/>
  <c r="BC842" i="1" s="1"/>
  <c r="AY842" i="1"/>
  <c r="AX842" i="1"/>
  <c r="AR842" i="1"/>
  <c r="AQ842" i="1"/>
  <c r="AP842" i="1"/>
  <c r="AO842" i="1"/>
  <c r="AN842" i="1"/>
  <c r="AK842" i="1"/>
  <c r="AV842" i="1" s="1"/>
  <c r="AI842" i="1"/>
  <c r="AU842" i="1" s="1"/>
  <c r="AG842" i="1"/>
  <c r="AT842" i="1" s="1"/>
  <c r="AE842" i="1"/>
  <c r="AS842" i="1" s="1"/>
  <c r="AC842" i="1"/>
  <c r="AA842" i="1"/>
  <c r="BE841" i="1"/>
  <c r="BD841" i="1"/>
  <c r="AZ841" i="1"/>
  <c r="BB841" i="1" s="1"/>
  <c r="BC841" i="1" s="1"/>
  <c r="AY841" i="1"/>
  <c r="AX841" i="1"/>
  <c r="AR841" i="1"/>
  <c r="AQ841" i="1"/>
  <c r="AP841" i="1"/>
  <c r="AO841" i="1"/>
  <c r="AN841" i="1"/>
  <c r="AK841" i="1"/>
  <c r="AV841" i="1" s="1"/>
  <c r="AI841" i="1"/>
  <c r="AU841" i="1" s="1"/>
  <c r="AG841" i="1"/>
  <c r="AT841" i="1" s="1"/>
  <c r="AE841" i="1"/>
  <c r="AS841" i="1" s="1"/>
  <c r="AC841" i="1"/>
  <c r="AA841" i="1"/>
  <c r="BE840" i="1"/>
  <c r="BD840" i="1"/>
  <c r="AZ840" i="1"/>
  <c r="BB840" i="1" s="1"/>
  <c r="BC840" i="1" s="1"/>
  <c r="AY840" i="1"/>
  <c r="AX840" i="1"/>
  <c r="AR840" i="1"/>
  <c r="AQ840" i="1"/>
  <c r="AP840" i="1"/>
  <c r="AO840" i="1"/>
  <c r="AN840" i="1"/>
  <c r="AK840" i="1"/>
  <c r="AV840" i="1" s="1"/>
  <c r="AI840" i="1"/>
  <c r="AU840" i="1" s="1"/>
  <c r="AG840" i="1"/>
  <c r="AT840" i="1" s="1"/>
  <c r="AE840" i="1"/>
  <c r="AS840" i="1" s="1"/>
  <c r="AC840" i="1"/>
  <c r="AA840" i="1"/>
  <c r="BE839" i="1"/>
  <c r="BD839" i="1"/>
  <c r="AZ839" i="1"/>
  <c r="BB839" i="1" s="1"/>
  <c r="BC839" i="1" s="1"/>
  <c r="AY839" i="1"/>
  <c r="AX839" i="1"/>
  <c r="AR839" i="1"/>
  <c r="AQ839" i="1"/>
  <c r="AP839" i="1"/>
  <c r="AO839" i="1"/>
  <c r="AN839" i="1"/>
  <c r="AK839" i="1"/>
  <c r="AV839" i="1" s="1"/>
  <c r="AI839" i="1"/>
  <c r="AU839" i="1" s="1"/>
  <c r="AG839" i="1"/>
  <c r="AT839" i="1" s="1"/>
  <c r="AE839" i="1"/>
  <c r="AS839" i="1" s="1"/>
  <c r="AC839" i="1"/>
  <c r="AA839" i="1"/>
  <c r="BE838" i="1"/>
  <c r="BD838" i="1"/>
  <c r="AZ838" i="1"/>
  <c r="BB838" i="1" s="1"/>
  <c r="BC838" i="1" s="1"/>
  <c r="AY838" i="1"/>
  <c r="AX838" i="1"/>
  <c r="AR838" i="1"/>
  <c r="AQ838" i="1"/>
  <c r="AP838" i="1"/>
  <c r="AO838" i="1"/>
  <c r="AN838" i="1"/>
  <c r="AK838" i="1"/>
  <c r="AV838" i="1" s="1"/>
  <c r="AI838" i="1"/>
  <c r="AU838" i="1" s="1"/>
  <c r="AG838" i="1"/>
  <c r="AT838" i="1" s="1"/>
  <c r="AE838" i="1"/>
  <c r="AS838" i="1" s="1"/>
  <c r="AC838" i="1"/>
  <c r="AA838" i="1"/>
  <c r="BE837" i="1"/>
  <c r="BD837" i="1"/>
  <c r="AZ837" i="1"/>
  <c r="BB837" i="1" s="1"/>
  <c r="BC837" i="1" s="1"/>
  <c r="AY837" i="1"/>
  <c r="AX837" i="1"/>
  <c r="AR837" i="1"/>
  <c r="AQ837" i="1"/>
  <c r="AP837" i="1"/>
  <c r="AO837" i="1"/>
  <c r="AN837" i="1"/>
  <c r="AK837" i="1"/>
  <c r="AV837" i="1" s="1"/>
  <c r="AI837" i="1"/>
  <c r="AU837" i="1" s="1"/>
  <c r="AG837" i="1"/>
  <c r="AT837" i="1" s="1"/>
  <c r="AE837" i="1"/>
  <c r="AS837" i="1" s="1"/>
  <c r="AC837" i="1"/>
  <c r="AA837" i="1"/>
  <c r="BE836" i="1"/>
  <c r="BD836" i="1"/>
  <c r="AZ836" i="1"/>
  <c r="BB836" i="1" s="1"/>
  <c r="BC836" i="1" s="1"/>
  <c r="AY836" i="1"/>
  <c r="AX836" i="1"/>
  <c r="AR836" i="1"/>
  <c r="AQ836" i="1"/>
  <c r="AP836" i="1"/>
  <c r="AO836" i="1"/>
  <c r="AN836" i="1"/>
  <c r="AK836" i="1"/>
  <c r="AV836" i="1" s="1"/>
  <c r="AI836" i="1"/>
  <c r="AU836" i="1" s="1"/>
  <c r="AG836" i="1"/>
  <c r="AT836" i="1" s="1"/>
  <c r="AE836" i="1"/>
  <c r="AS836" i="1" s="1"/>
  <c r="AC836" i="1"/>
  <c r="AA836" i="1"/>
  <c r="BE835" i="1"/>
  <c r="BD835" i="1"/>
  <c r="AZ835" i="1"/>
  <c r="BB835" i="1" s="1"/>
  <c r="BC835" i="1" s="1"/>
  <c r="AY835" i="1"/>
  <c r="AX835" i="1"/>
  <c r="AR835" i="1"/>
  <c r="AQ835" i="1"/>
  <c r="AP835" i="1"/>
  <c r="AO835" i="1"/>
  <c r="AN835" i="1"/>
  <c r="AK835" i="1"/>
  <c r="AV835" i="1" s="1"/>
  <c r="AI835" i="1"/>
  <c r="AU835" i="1" s="1"/>
  <c r="AG835" i="1"/>
  <c r="AT835" i="1" s="1"/>
  <c r="AE835" i="1"/>
  <c r="AS835" i="1" s="1"/>
  <c r="AC835" i="1"/>
  <c r="AA835" i="1"/>
  <c r="BE834" i="1"/>
  <c r="BD834" i="1"/>
  <c r="AZ834" i="1"/>
  <c r="BB834" i="1" s="1"/>
  <c r="BC834" i="1" s="1"/>
  <c r="AY834" i="1"/>
  <c r="AX834" i="1"/>
  <c r="AR834" i="1"/>
  <c r="AQ834" i="1"/>
  <c r="AP834" i="1"/>
  <c r="AO834" i="1"/>
  <c r="AN834" i="1"/>
  <c r="AK834" i="1"/>
  <c r="AV834" i="1" s="1"/>
  <c r="AI834" i="1"/>
  <c r="AU834" i="1" s="1"/>
  <c r="AG834" i="1"/>
  <c r="AT834" i="1" s="1"/>
  <c r="AE834" i="1"/>
  <c r="AS834" i="1" s="1"/>
  <c r="AC834" i="1"/>
  <c r="AA834" i="1"/>
  <c r="BE833" i="1"/>
  <c r="BD833" i="1"/>
  <c r="AZ833" i="1"/>
  <c r="BB833" i="1" s="1"/>
  <c r="BC833" i="1" s="1"/>
  <c r="AY833" i="1"/>
  <c r="AX833" i="1"/>
  <c r="AR833" i="1"/>
  <c r="AQ833" i="1"/>
  <c r="AP833" i="1"/>
  <c r="AO833" i="1"/>
  <c r="AN833" i="1"/>
  <c r="AK833" i="1"/>
  <c r="AV833" i="1" s="1"/>
  <c r="AI833" i="1"/>
  <c r="AU833" i="1" s="1"/>
  <c r="AG833" i="1"/>
  <c r="AT833" i="1" s="1"/>
  <c r="AE833" i="1"/>
  <c r="AS833" i="1" s="1"/>
  <c r="AC833" i="1"/>
  <c r="AA833" i="1"/>
  <c r="BE832" i="1"/>
  <c r="BD832" i="1"/>
  <c r="AZ832" i="1"/>
  <c r="BB832" i="1" s="1"/>
  <c r="BC832" i="1" s="1"/>
  <c r="AY832" i="1"/>
  <c r="AX832" i="1"/>
  <c r="AR832" i="1"/>
  <c r="AQ832" i="1"/>
  <c r="AP832" i="1"/>
  <c r="AO832" i="1"/>
  <c r="AN832" i="1"/>
  <c r="AK832" i="1"/>
  <c r="AV832" i="1" s="1"/>
  <c r="AI832" i="1"/>
  <c r="AU832" i="1" s="1"/>
  <c r="AG832" i="1"/>
  <c r="AT832" i="1" s="1"/>
  <c r="AE832" i="1"/>
  <c r="AS832" i="1" s="1"/>
  <c r="AC832" i="1"/>
  <c r="AA832" i="1"/>
  <c r="BE831" i="1"/>
  <c r="BD831" i="1"/>
  <c r="AZ831" i="1"/>
  <c r="BB831" i="1" s="1"/>
  <c r="BC831" i="1" s="1"/>
  <c r="AY831" i="1"/>
  <c r="AX831" i="1"/>
  <c r="AR831" i="1"/>
  <c r="AQ831" i="1"/>
  <c r="AP831" i="1"/>
  <c r="AO831" i="1"/>
  <c r="AN831" i="1"/>
  <c r="AK831" i="1"/>
  <c r="AV831" i="1" s="1"/>
  <c r="AI831" i="1"/>
  <c r="AU831" i="1" s="1"/>
  <c r="AG831" i="1"/>
  <c r="AT831" i="1" s="1"/>
  <c r="AE831" i="1"/>
  <c r="AS831" i="1" s="1"/>
  <c r="AC831" i="1"/>
  <c r="AA831" i="1"/>
  <c r="BE830" i="1"/>
  <c r="BD830" i="1"/>
  <c r="AZ830" i="1"/>
  <c r="BB830" i="1" s="1"/>
  <c r="BC830" i="1" s="1"/>
  <c r="AY830" i="1"/>
  <c r="AX830" i="1"/>
  <c r="AR830" i="1"/>
  <c r="AQ830" i="1"/>
  <c r="AP830" i="1"/>
  <c r="AO830" i="1"/>
  <c r="AN830" i="1"/>
  <c r="AK830" i="1"/>
  <c r="AV830" i="1" s="1"/>
  <c r="AI830" i="1"/>
  <c r="AU830" i="1" s="1"/>
  <c r="AG830" i="1"/>
  <c r="AT830" i="1" s="1"/>
  <c r="AE830" i="1"/>
  <c r="AS830" i="1" s="1"/>
  <c r="AC830" i="1"/>
  <c r="AA830" i="1"/>
  <c r="BE829" i="1"/>
  <c r="BD829" i="1"/>
  <c r="AZ829" i="1"/>
  <c r="BB829" i="1" s="1"/>
  <c r="BC829" i="1" s="1"/>
  <c r="AY829" i="1"/>
  <c r="AX829" i="1"/>
  <c r="AR829" i="1"/>
  <c r="AQ829" i="1"/>
  <c r="AP829" i="1"/>
  <c r="AO829" i="1"/>
  <c r="AN829" i="1"/>
  <c r="AK829" i="1"/>
  <c r="AV829" i="1" s="1"/>
  <c r="AI829" i="1"/>
  <c r="AU829" i="1" s="1"/>
  <c r="AG829" i="1"/>
  <c r="AT829" i="1" s="1"/>
  <c r="AE829" i="1"/>
  <c r="AS829" i="1" s="1"/>
  <c r="AC829" i="1"/>
  <c r="AA829" i="1"/>
  <c r="BE828" i="1"/>
  <c r="BD828" i="1"/>
  <c r="AZ828" i="1"/>
  <c r="BB828" i="1" s="1"/>
  <c r="BC828" i="1" s="1"/>
  <c r="AY828" i="1"/>
  <c r="AX828" i="1"/>
  <c r="AR828" i="1"/>
  <c r="AQ828" i="1"/>
  <c r="AP828" i="1"/>
  <c r="AO828" i="1"/>
  <c r="AN828" i="1"/>
  <c r="AK828" i="1"/>
  <c r="AV828" i="1" s="1"/>
  <c r="AI828" i="1"/>
  <c r="AU828" i="1" s="1"/>
  <c r="AG828" i="1"/>
  <c r="AT828" i="1" s="1"/>
  <c r="AE828" i="1"/>
  <c r="AS828" i="1" s="1"/>
  <c r="AC828" i="1"/>
  <c r="AA828" i="1"/>
  <c r="BE827" i="1"/>
  <c r="BD827" i="1"/>
  <c r="AZ827" i="1"/>
  <c r="BB827" i="1" s="1"/>
  <c r="BC827" i="1" s="1"/>
  <c r="AY827" i="1"/>
  <c r="AX827" i="1"/>
  <c r="AR827" i="1"/>
  <c r="AQ827" i="1"/>
  <c r="AP827" i="1"/>
  <c r="AO827" i="1"/>
  <c r="AN827" i="1"/>
  <c r="AK827" i="1"/>
  <c r="AV827" i="1" s="1"/>
  <c r="AI827" i="1"/>
  <c r="AU827" i="1" s="1"/>
  <c r="AG827" i="1"/>
  <c r="AT827" i="1" s="1"/>
  <c r="AE827" i="1"/>
  <c r="AS827" i="1" s="1"/>
  <c r="AC827" i="1"/>
  <c r="AA827" i="1"/>
  <c r="BE826" i="1"/>
  <c r="BD826" i="1"/>
  <c r="AZ826" i="1"/>
  <c r="BB826" i="1" s="1"/>
  <c r="BC826" i="1" s="1"/>
  <c r="AY826" i="1"/>
  <c r="AX826" i="1"/>
  <c r="AR826" i="1"/>
  <c r="AQ826" i="1"/>
  <c r="AP826" i="1"/>
  <c r="AO826" i="1"/>
  <c r="AN826" i="1"/>
  <c r="AK826" i="1"/>
  <c r="AV826" i="1" s="1"/>
  <c r="AI826" i="1"/>
  <c r="AU826" i="1" s="1"/>
  <c r="AG826" i="1"/>
  <c r="AT826" i="1" s="1"/>
  <c r="AE826" i="1"/>
  <c r="AS826" i="1" s="1"/>
  <c r="AC826" i="1"/>
  <c r="AA826" i="1"/>
  <c r="BE825" i="1"/>
  <c r="BD825" i="1"/>
  <c r="AZ825" i="1"/>
  <c r="BB825" i="1" s="1"/>
  <c r="BC825" i="1" s="1"/>
  <c r="AY825" i="1"/>
  <c r="AX825" i="1"/>
  <c r="AR825" i="1"/>
  <c r="AQ825" i="1"/>
  <c r="AP825" i="1"/>
  <c r="AO825" i="1"/>
  <c r="AN825" i="1"/>
  <c r="AK825" i="1"/>
  <c r="AV825" i="1" s="1"/>
  <c r="AI825" i="1"/>
  <c r="AU825" i="1" s="1"/>
  <c r="AG825" i="1"/>
  <c r="AT825" i="1" s="1"/>
  <c r="AE825" i="1"/>
  <c r="AS825" i="1" s="1"/>
  <c r="AC825" i="1"/>
  <c r="AA825" i="1"/>
  <c r="BE824" i="1"/>
  <c r="BD824" i="1"/>
  <c r="AZ824" i="1"/>
  <c r="BB824" i="1" s="1"/>
  <c r="BC824" i="1" s="1"/>
  <c r="AY824" i="1"/>
  <c r="AX824" i="1"/>
  <c r="AR824" i="1"/>
  <c r="AQ824" i="1"/>
  <c r="AP824" i="1"/>
  <c r="AO824" i="1"/>
  <c r="AN824" i="1"/>
  <c r="AK824" i="1"/>
  <c r="AI824" i="1"/>
  <c r="AU824" i="1" s="1"/>
  <c r="AG824" i="1"/>
  <c r="AT824" i="1" s="1"/>
  <c r="AE824" i="1"/>
  <c r="AS824" i="1" s="1"/>
  <c r="AC824" i="1"/>
  <c r="AA824" i="1"/>
  <c r="BE823" i="1"/>
  <c r="BD823" i="1"/>
  <c r="AZ823" i="1"/>
  <c r="BB823" i="1" s="1"/>
  <c r="BC823" i="1" s="1"/>
  <c r="AY823" i="1"/>
  <c r="AX823" i="1"/>
  <c r="AR823" i="1"/>
  <c r="AQ823" i="1"/>
  <c r="AP823" i="1"/>
  <c r="AO823" i="1"/>
  <c r="AN823" i="1"/>
  <c r="AK823" i="1"/>
  <c r="AV823" i="1" s="1"/>
  <c r="AI823" i="1"/>
  <c r="AU823" i="1" s="1"/>
  <c r="AG823" i="1"/>
  <c r="AT823" i="1" s="1"/>
  <c r="AE823" i="1"/>
  <c r="AS823" i="1" s="1"/>
  <c r="AC823" i="1"/>
  <c r="AA823" i="1"/>
  <c r="BE822" i="1"/>
  <c r="BD822" i="1"/>
  <c r="AZ822" i="1"/>
  <c r="BB822" i="1" s="1"/>
  <c r="BC822" i="1" s="1"/>
  <c r="AY822" i="1"/>
  <c r="AX822" i="1"/>
  <c r="AR822" i="1"/>
  <c r="AQ822" i="1"/>
  <c r="AP822" i="1"/>
  <c r="AO822" i="1"/>
  <c r="AN822" i="1"/>
  <c r="AK822" i="1"/>
  <c r="AI822" i="1"/>
  <c r="AU822" i="1" s="1"/>
  <c r="AG822" i="1"/>
  <c r="AT822" i="1" s="1"/>
  <c r="AE822" i="1"/>
  <c r="AS822" i="1" s="1"/>
  <c r="AC822" i="1"/>
  <c r="AA822" i="1"/>
  <c r="BE821" i="1"/>
  <c r="BD821" i="1"/>
  <c r="AZ821" i="1"/>
  <c r="BB821" i="1" s="1"/>
  <c r="BC821" i="1" s="1"/>
  <c r="AY821" i="1"/>
  <c r="AX821" i="1"/>
  <c r="AR821" i="1"/>
  <c r="AQ821" i="1"/>
  <c r="AP821" i="1"/>
  <c r="AO821" i="1"/>
  <c r="AN821" i="1"/>
  <c r="AK821" i="1"/>
  <c r="AV821" i="1" s="1"/>
  <c r="AI821" i="1"/>
  <c r="AU821" i="1" s="1"/>
  <c r="AG821" i="1"/>
  <c r="AT821" i="1" s="1"/>
  <c r="AE821" i="1"/>
  <c r="AS821" i="1" s="1"/>
  <c r="AC821" i="1"/>
  <c r="AA821" i="1"/>
  <c r="BE820" i="1"/>
  <c r="BD820" i="1"/>
  <c r="AZ820" i="1"/>
  <c r="BB820" i="1" s="1"/>
  <c r="BC820" i="1" s="1"/>
  <c r="AY820" i="1"/>
  <c r="AX820" i="1"/>
  <c r="AR820" i="1"/>
  <c r="AQ820" i="1"/>
  <c r="AP820" i="1"/>
  <c r="AO820" i="1"/>
  <c r="AN820" i="1"/>
  <c r="AK820" i="1"/>
  <c r="AV820" i="1" s="1"/>
  <c r="AI820" i="1"/>
  <c r="AU820" i="1" s="1"/>
  <c r="AG820" i="1"/>
  <c r="AT820" i="1" s="1"/>
  <c r="AE820" i="1"/>
  <c r="AS820" i="1" s="1"/>
  <c r="AC820" i="1"/>
  <c r="AA820" i="1"/>
  <c r="BE819" i="1"/>
  <c r="BD819" i="1"/>
  <c r="AZ819" i="1"/>
  <c r="BB819" i="1" s="1"/>
  <c r="BC819" i="1" s="1"/>
  <c r="AY819" i="1"/>
  <c r="AX819" i="1"/>
  <c r="AR819" i="1"/>
  <c r="AQ819" i="1"/>
  <c r="AP819" i="1"/>
  <c r="AO819" i="1"/>
  <c r="AN819" i="1"/>
  <c r="AK819" i="1"/>
  <c r="AV819" i="1" s="1"/>
  <c r="AI819" i="1"/>
  <c r="AU819" i="1" s="1"/>
  <c r="AG819" i="1"/>
  <c r="AT819" i="1" s="1"/>
  <c r="AE819" i="1"/>
  <c r="AS819" i="1" s="1"/>
  <c r="AC819" i="1"/>
  <c r="AA819" i="1"/>
  <c r="BE818" i="1"/>
  <c r="BD818" i="1"/>
  <c r="AZ818" i="1"/>
  <c r="BB818" i="1" s="1"/>
  <c r="BC818" i="1" s="1"/>
  <c r="AY818" i="1"/>
  <c r="AX818" i="1"/>
  <c r="AR818" i="1"/>
  <c r="AQ818" i="1"/>
  <c r="AP818" i="1"/>
  <c r="AO818" i="1"/>
  <c r="AN818" i="1"/>
  <c r="AK818" i="1"/>
  <c r="AV818" i="1" s="1"/>
  <c r="AI818" i="1"/>
  <c r="AU818" i="1" s="1"/>
  <c r="AG818" i="1"/>
  <c r="AT818" i="1" s="1"/>
  <c r="AE818" i="1"/>
  <c r="AS818" i="1" s="1"/>
  <c r="AC818" i="1"/>
  <c r="AA818" i="1"/>
  <c r="BE817" i="1"/>
  <c r="BD817" i="1"/>
  <c r="AZ817" i="1"/>
  <c r="BB817" i="1" s="1"/>
  <c r="BC817" i="1" s="1"/>
  <c r="AY817" i="1"/>
  <c r="AX817" i="1"/>
  <c r="AR817" i="1"/>
  <c r="AQ817" i="1"/>
  <c r="AP817" i="1"/>
  <c r="AO817" i="1"/>
  <c r="AN817" i="1"/>
  <c r="AK817" i="1"/>
  <c r="AV817" i="1" s="1"/>
  <c r="AI817" i="1"/>
  <c r="AU817" i="1" s="1"/>
  <c r="AG817" i="1"/>
  <c r="AT817" i="1" s="1"/>
  <c r="AE817" i="1"/>
  <c r="AS817" i="1" s="1"/>
  <c r="AC817" i="1"/>
  <c r="AA817" i="1"/>
  <c r="BE816" i="1"/>
  <c r="BD816" i="1"/>
  <c r="AZ816" i="1"/>
  <c r="BB816" i="1" s="1"/>
  <c r="BC816" i="1" s="1"/>
  <c r="AY816" i="1"/>
  <c r="AX816" i="1"/>
  <c r="AR816" i="1"/>
  <c r="AQ816" i="1"/>
  <c r="AP816" i="1"/>
  <c r="AO816" i="1"/>
  <c r="AN816" i="1"/>
  <c r="AK816" i="1"/>
  <c r="AV816" i="1" s="1"/>
  <c r="AI816" i="1"/>
  <c r="AU816" i="1" s="1"/>
  <c r="AG816" i="1"/>
  <c r="AT816" i="1" s="1"/>
  <c r="AE816" i="1"/>
  <c r="AS816" i="1" s="1"/>
  <c r="AC816" i="1"/>
  <c r="AA816" i="1"/>
  <c r="BE815" i="1"/>
  <c r="BD815" i="1"/>
  <c r="AZ815" i="1"/>
  <c r="BB815" i="1" s="1"/>
  <c r="BC815" i="1" s="1"/>
  <c r="AY815" i="1"/>
  <c r="AX815" i="1"/>
  <c r="AR815" i="1"/>
  <c r="AQ815" i="1"/>
  <c r="AP815" i="1"/>
  <c r="AO815" i="1"/>
  <c r="AN815" i="1"/>
  <c r="AK815" i="1"/>
  <c r="AV815" i="1" s="1"/>
  <c r="AI815" i="1"/>
  <c r="AU815" i="1" s="1"/>
  <c r="AG815" i="1"/>
  <c r="AT815" i="1" s="1"/>
  <c r="AE815" i="1"/>
  <c r="AS815" i="1" s="1"/>
  <c r="AC815" i="1"/>
  <c r="AA815" i="1"/>
  <c r="BE814" i="1"/>
  <c r="BD814" i="1"/>
  <c r="AZ814" i="1"/>
  <c r="BB814" i="1" s="1"/>
  <c r="BC814" i="1" s="1"/>
  <c r="AY814" i="1"/>
  <c r="AX814" i="1"/>
  <c r="AR814" i="1"/>
  <c r="AQ814" i="1"/>
  <c r="AP814" i="1"/>
  <c r="AO814" i="1"/>
  <c r="AN814" i="1"/>
  <c r="AK814" i="1"/>
  <c r="AV814" i="1" s="1"/>
  <c r="AI814" i="1"/>
  <c r="AU814" i="1" s="1"/>
  <c r="AG814" i="1"/>
  <c r="AT814" i="1" s="1"/>
  <c r="AE814" i="1"/>
  <c r="AS814" i="1" s="1"/>
  <c r="AC814" i="1"/>
  <c r="AA814" i="1"/>
  <c r="BE813" i="1"/>
  <c r="BD813" i="1"/>
  <c r="AZ813" i="1"/>
  <c r="BB813" i="1" s="1"/>
  <c r="BC813" i="1" s="1"/>
  <c r="AY813" i="1"/>
  <c r="AX813" i="1"/>
  <c r="AR813" i="1"/>
  <c r="AQ813" i="1"/>
  <c r="AP813" i="1"/>
  <c r="AO813" i="1"/>
  <c r="AN813" i="1"/>
  <c r="AK813" i="1"/>
  <c r="AV813" i="1" s="1"/>
  <c r="AI813" i="1"/>
  <c r="AU813" i="1" s="1"/>
  <c r="AG813" i="1"/>
  <c r="AT813" i="1" s="1"/>
  <c r="AE813" i="1"/>
  <c r="AS813" i="1" s="1"/>
  <c r="AC813" i="1"/>
  <c r="AA813" i="1"/>
  <c r="BE812" i="1"/>
  <c r="BD812" i="1"/>
  <c r="AZ812" i="1"/>
  <c r="BB812" i="1" s="1"/>
  <c r="BC812" i="1" s="1"/>
  <c r="AY812" i="1"/>
  <c r="AX812" i="1"/>
  <c r="AR812" i="1"/>
  <c r="AQ812" i="1"/>
  <c r="AP812" i="1"/>
  <c r="AO812" i="1"/>
  <c r="AN812" i="1"/>
  <c r="AK812" i="1"/>
  <c r="AV812" i="1" s="1"/>
  <c r="AI812" i="1"/>
  <c r="AU812" i="1" s="1"/>
  <c r="AG812" i="1"/>
  <c r="AT812" i="1" s="1"/>
  <c r="AE812" i="1"/>
  <c r="AS812" i="1" s="1"/>
  <c r="AC812" i="1"/>
  <c r="AA812" i="1"/>
  <c r="BE811" i="1"/>
  <c r="BD811" i="1"/>
  <c r="AZ811" i="1"/>
  <c r="BB811" i="1" s="1"/>
  <c r="BC811" i="1" s="1"/>
  <c r="AY811" i="1"/>
  <c r="AX811" i="1"/>
  <c r="AR811" i="1"/>
  <c r="AQ811" i="1"/>
  <c r="AP811" i="1"/>
  <c r="AO811" i="1"/>
  <c r="AN811" i="1"/>
  <c r="AK811" i="1"/>
  <c r="AV811" i="1" s="1"/>
  <c r="AI811" i="1"/>
  <c r="AU811" i="1" s="1"/>
  <c r="AG811" i="1"/>
  <c r="AT811" i="1" s="1"/>
  <c r="AE811" i="1"/>
  <c r="AS811" i="1" s="1"/>
  <c r="AC811" i="1"/>
  <c r="AA811" i="1"/>
  <c r="BE810" i="1"/>
  <c r="BD810" i="1"/>
  <c r="AZ810" i="1"/>
  <c r="BB810" i="1" s="1"/>
  <c r="BC810" i="1" s="1"/>
  <c r="AY810" i="1"/>
  <c r="AX810" i="1"/>
  <c r="AR810" i="1"/>
  <c r="AQ810" i="1"/>
  <c r="AP810" i="1"/>
  <c r="AO810" i="1"/>
  <c r="AN810" i="1"/>
  <c r="AK810" i="1"/>
  <c r="AV810" i="1" s="1"/>
  <c r="AI810" i="1"/>
  <c r="AU810" i="1" s="1"/>
  <c r="AG810" i="1"/>
  <c r="AT810" i="1" s="1"/>
  <c r="AE810" i="1"/>
  <c r="AS810" i="1" s="1"/>
  <c r="AC810" i="1"/>
  <c r="AA810" i="1"/>
  <c r="BE809" i="1"/>
  <c r="BD809" i="1"/>
  <c r="AZ809" i="1"/>
  <c r="BB809" i="1" s="1"/>
  <c r="BC809" i="1" s="1"/>
  <c r="AY809" i="1"/>
  <c r="AX809" i="1"/>
  <c r="AR809" i="1"/>
  <c r="AQ809" i="1"/>
  <c r="AP809" i="1"/>
  <c r="AO809" i="1"/>
  <c r="AN809" i="1"/>
  <c r="AK809" i="1"/>
  <c r="AV809" i="1" s="1"/>
  <c r="AI809" i="1"/>
  <c r="AU809" i="1" s="1"/>
  <c r="AG809" i="1"/>
  <c r="AT809" i="1" s="1"/>
  <c r="AE809" i="1"/>
  <c r="AS809" i="1" s="1"/>
  <c r="AC809" i="1"/>
  <c r="AA809" i="1"/>
  <c r="BE808" i="1"/>
  <c r="BD808" i="1"/>
  <c r="AZ808" i="1"/>
  <c r="BB808" i="1" s="1"/>
  <c r="BC808" i="1" s="1"/>
  <c r="AY808" i="1"/>
  <c r="AX808" i="1"/>
  <c r="AR808" i="1"/>
  <c r="AQ808" i="1"/>
  <c r="AP808" i="1"/>
  <c r="AO808" i="1"/>
  <c r="AN808" i="1"/>
  <c r="AK808" i="1"/>
  <c r="AV808" i="1" s="1"/>
  <c r="AI808" i="1"/>
  <c r="AU808" i="1" s="1"/>
  <c r="AG808" i="1"/>
  <c r="AT808" i="1" s="1"/>
  <c r="AE808" i="1"/>
  <c r="AS808" i="1" s="1"/>
  <c r="AC808" i="1"/>
  <c r="AA808" i="1"/>
  <c r="BE807" i="1"/>
  <c r="BD807" i="1"/>
  <c r="AZ807" i="1"/>
  <c r="BB807" i="1" s="1"/>
  <c r="BC807" i="1" s="1"/>
  <c r="AY807" i="1"/>
  <c r="AX807" i="1"/>
  <c r="AR807" i="1"/>
  <c r="AQ807" i="1"/>
  <c r="AP807" i="1"/>
  <c r="AO807" i="1"/>
  <c r="AN807" i="1"/>
  <c r="AK807" i="1"/>
  <c r="AV807" i="1" s="1"/>
  <c r="AI807" i="1"/>
  <c r="AU807" i="1" s="1"/>
  <c r="AG807" i="1"/>
  <c r="AT807" i="1" s="1"/>
  <c r="AE807" i="1"/>
  <c r="AS807" i="1" s="1"/>
  <c r="AC807" i="1"/>
  <c r="AA807" i="1"/>
  <c r="BE806" i="1"/>
  <c r="BD806" i="1"/>
  <c r="AZ806" i="1"/>
  <c r="BB806" i="1" s="1"/>
  <c r="BC806" i="1" s="1"/>
  <c r="AY806" i="1"/>
  <c r="AX806" i="1"/>
  <c r="AR806" i="1"/>
  <c r="AQ806" i="1"/>
  <c r="AP806" i="1"/>
  <c r="AO806" i="1"/>
  <c r="AN806" i="1"/>
  <c r="AK806" i="1"/>
  <c r="AV806" i="1" s="1"/>
  <c r="AI806" i="1"/>
  <c r="AU806" i="1" s="1"/>
  <c r="AG806" i="1"/>
  <c r="AT806" i="1" s="1"/>
  <c r="AE806" i="1"/>
  <c r="AS806" i="1" s="1"/>
  <c r="AC806" i="1"/>
  <c r="AA806" i="1"/>
  <c r="BE805" i="1"/>
  <c r="BD805" i="1"/>
  <c r="AZ805" i="1"/>
  <c r="BB805" i="1" s="1"/>
  <c r="BC805" i="1" s="1"/>
  <c r="AY805" i="1"/>
  <c r="AX805" i="1"/>
  <c r="AR805" i="1"/>
  <c r="AQ805" i="1"/>
  <c r="AP805" i="1"/>
  <c r="AO805" i="1"/>
  <c r="AN805" i="1"/>
  <c r="AK805" i="1"/>
  <c r="AV805" i="1" s="1"/>
  <c r="AI805" i="1"/>
  <c r="AU805" i="1" s="1"/>
  <c r="AG805" i="1"/>
  <c r="AT805" i="1" s="1"/>
  <c r="AE805" i="1"/>
  <c r="AS805" i="1" s="1"/>
  <c r="AC805" i="1"/>
  <c r="AA805" i="1"/>
  <c r="BE804" i="1"/>
  <c r="BD804" i="1"/>
  <c r="AZ804" i="1"/>
  <c r="BB804" i="1" s="1"/>
  <c r="BC804" i="1" s="1"/>
  <c r="AY804" i="1"/>
  <c r="AX804" i="1"/>
  <c r="AR804" i="1"/>
  <c r="AQ804" i="1"/>
  <c r="AP804" i="1"/>
  <c r="AO804" i="1"/>
  <c r="AN804" i="1"/>
  <c r="AK804" i="1"/>
  <c r="AV804" i="1" s="1"/>
  <c r="AI804" i="1"/>
  <c r="AU804" i="1" s="1"/>
  <c r="AG804" i="1"/>
  <c r="AT804" i="1" s="1"/>
  <c r="AE804" i="1"/>
  <c r="AS804" i="1" s="1"/>
  <c r="AC804" i="1"/>
  <c r="AA804" i="1"/>
  <c r="BE803" i="1"/>
  <c r="BD803" i="1"/>
  <c r="AZ803" i="1"/>
  <c r="BB803" i="1" s="1"/>
  <c r="BC803" i="1" s="1"/>
  <c r="AY803" i="1"/>
  <c r="AX803" i="1"/>
  <c r="AR803" i="1"/>
  <c r="AQ803" i="1"/>
  <c r="AP803" i="1"/>
  <c r="AO803" i="1"/>
  <c r="AN803" i="1"/>
  <c r="AK803" i="1"/>
  <c r="AV803" i="1" s="1"/>
  <c r="AI803" i="1"/>
  <c r="AU803" i="1" s="1"/>
  <c r="AG803" i="1"/>
  <c r="AT803" i="1" s="1"/>
  <c r="AE803" i="1"/>
  <c r="AS803" i="1" s="1"/>
  <c r="AC803" i="1"/>
  <c r="AA803" i="1"/>
  <c r="BE802" i="1"/>
  <c r="BD802" i="1"/>
  <c r="AZ802" i="1"/>
  <c r="BB802" i="1" s="1"/>
  <c r="BC802" i="1" s="1"/>
  <c r="AY802" i="1"/>
  <c r="AX802" i="1"/>
  <c r="AR802" i="1"/>
  <c r="AQ802" i="1"/>
  <c r="AP802" i="1"/>
  <c r="AO802" i="1"/>
  <c r="AN802" i="1"/>
  <c r="AK802" i="1"/>
  <c r="AV802" i="1" s="1"/>
  <c r="AI802" i="1"/>
  <c r="AU802" i="1" s="1"/>
  <c r="AG802" i="1"/>
  <c r="AT802" i="1" s="1"/>
  <c r="AE802" i="1"/>
  <c r="AS802" i="1" s="1"/>
  <c r="AC802" i="1"/>
  <c r="AA802" i="1"/>
  <c r="BE801" i="1"/>
  <c r="BD801" i="1"/>
  <c r="AZ801" i="1"/>
  <c r="BB801" i="1" s="1"/>
  <c r="BC801" i="1" s="1"/>
  <c r="AY801" i="1"/>
  <c r="AX801" i="1"/>
  <c r="AR801" i="1"/>
  <c r="AQ801" i="1"/>
  <c r="AP801" i="1"/>
  <c r="AO801" i="1"/>
  <c r="AN801" i="1"/>
  <c r="AK801" i="1"/>
  <c r="AV801" i="1" s="1"/>
  <c r="AI801" i="1"/>
  <c r="AU801" i="1" s="1"/>
  <c r="AG801" i="1"/>
  <c r="AT801" i="1" s="1"/>
  <c r="AE801" i="1"/>
  <c r="AS801" i="1" s="1"/>
  <c r="AC801" i="1"/>
  <c r="AA801" i="1"/>
  <c r="BE800" i="1"/>
  <c r="BD800" i="1"/>
  <c r="AZ800" i="1"/>
  <c r="BB800" i="1" s="1"/>
  <c r="BC800" i="1" s="1"/>
  <c r="AY800" i="1"/>
  <c r="AX800" i="1"/>
  <c r="AR800" i="1"/>
  <c r="AQ800" i="1"/>
  <c r="AP800" i="1"/>
  <c r="AO800" i="1"/>
  <c r="AN800" i="1"/>
  <c r="AK800" i="1"/>
  <c r="AV800" i="1" s="1"/>
  <c r="AI800" i="1"/>
  <c r="AU800" i="1" s="1"/>
  <c r="AG800" i="1"/>
  <c r="AT800" i="1" s="1"/>
  <c r="AE800" i="1"/>
  <c r="AS800" i="1" s="1"/>
  <c r="AC800" i="1"/>
  <c r="AA800" i="1"/>
  <c r="BE799" i="1"/>
  <c r="BD799" i="1"/>
  <c r="AZ799" i="1"/>
  <c r="BB799" i="1" s="1"/>
  <c r="BC799" i="1" s="1"/>
  <c r="AY799" i="1"/>
  <c r="AX799" i="1"/>
  <c r="AR799" i="1"/>
  <c r="AQ799" i="1"/>
  <c r="AP799" i="1"/>
  <c r="AO799" i="1"/>
  <c r="AN799" i="1"/>
  <c r="AK799" i="1"/>
  <c r="AV799" i="1" s="1"/>
  <c r="AI799" i="1"/>
  <c r="AU799" i="1" s="1"/>
  <c r="AG799" i="1"/>
  <c r="AT799" i="1" s="1"/>
  <c r="AE799" i="1"/>
  <c r="AS799" i="1" s="1"/>
  <c r="AC799" i="1"/>
  <c r="AA799" i="1"/>
  <c r="BE798" i="1"/>
  <c r="BD798" i="1"/>
  <c r="AZ798" i="1"/>
  <c r="BB798" i="1" s="1"/>
  <c r="BC798" i="1" s="1"/>
  <c r="AY798" i="1"/>
  <c r="AX798" i="1"/>
  <c r="AR798" i="1"/>
  <c r="AQ798" i="1"/>
  <c r="AP798" i="1"/>
  <c r="AO798" i="1"/>
  <c r="AN798" i="1"/>
  <c r="AK798" i="1"/>
  <c r="AV798" i="1" s="1"/>
  <c r="AI798" i="1"/>
  <c r="AU798" i="1" s="1"/>
  <c r="AG798" i="1"/>
  <c r="AT798" i="1" s="1"/>
  <c r="AE798" i="1"/>
  <c r="AS798" i="1" s="1"/>
  <c r="AC798" i="1"/>
  <c r="AA798" i="1"/>
  <c r="BE797" i="1"/>
  <c r="BD797" i="1"/>
  <c r="AZ797" i="1"/>
  <c r="BB797" i="1" s="1"/>
  <c r="BC797" i="1" s="1"/>
  <c r="AY797" i="1"/>
  <c r="AX797" i="1"/>
  <c r="AR797" i="1"/>
  <c r="AQ797" i="1"/>
  <c r="AP797" i="1"/>
  <c r="AO797" i="1"/>
  <c r="AN797" i="1"/>
  <c r="AK797" i="1"/>
  <c r="AV797" i="1" s="1"/>
  <c r="AI797" i="1"/>
  <c r="AU797" i="1" s="1"/>
  <c r="AG797" i="1"/>
  <c r="AT797" i="1" s="1"/>
  <c r="AE797" i="1"/>
  <c r="AS797" i="1" s="1"/>
  <c r="AC797" i="1"/>
  <c r="AA797" i="1"/>
  <c r="BE796" i="1"/>
  <c r="BD796" i="1"/>
  <c r="AZ796" i="1"/>
  <c r="BB796" i="1" s="1"/>
  <c r="BC796" i="1" s="1"/>
  <c r="AY796" i="1"/>
  <c r="AX796" i="1"/>
  <c r="AR796" i="1"/>
  <c r="AQ796" i="1"/>
  <c r="AP796" i="1"/>
  <c r="AO796" i="1"/>
  <c r="AN796" i="1"/>
  <c r="AK796" i="1"/>
  <c r="AV796" i="1" s="1"/>
  <c r="AI796" i="1"/>
  <c r="AU796" i="1" s="1"/>
  <c r="AG796" i="1"/>
  <c r="AT796" i="1" s="1"/>
  <c r="AE796" i="1"/>
  <c r="AS796" i="1" s="1"/>
  <c r="AC796" i="1"/>
  <c r="AA796" i="1"/>
  <c r="BE795" i="1"/>
  <c r="BD795" i="1"/>
  <c r="AZ795" i="1"/>
  <c r="BB795" i="1" s="1"/>
  <c r="BC795" i="1" s="1"/>
  <c r="AY795" i="1"/>
  <c r="AX795" i="1"/>
  <c r="AR795" i="1"/>
  <c r="AQ795" i="1"/>
  <c r="AP795" i="1"/>
  <c r="AO795" i="1"/>
  <c r="AN795" i="1"/>
  <c r="AK795" i="1"/>
  <c r="AV795" i="1" s="1"/>
  <c r="AI795" i="1"/>
  <c r="AU795" i="1" s="1"/>
  <c r="AG795" i="1"/>
  <c r="AT795" i="1" s="1"/>
  <c r="AE795" i="1"/>
  <c r="AS795" i="1" s="1"/>
  <c r="AC795" i="1"/>
  <c r="AA795" i="1"/>
  <c r="BE794" i="1"/>
  <c r="BD794" i="1"/>
  <c r="AZ794" i="1"/>
  <c r="BB794" i="1" s="1"/>
  <c r="BC794" i="1" s="1"/>
  <c r="AY794" i="1"/>
  <c r="AX794" i="1"/>
  <c r="AR794" i="1"/>
  <c r="AQ794" i="1"/>
  <c r="AP794" i="1"/>
  <c r="AO794" i="1"/>
  <c r="AN794" i="1"/>
  <c r="AK794" i="1"/>
  <c r="AV794" i="1" s="1"/>
  <c r="AI794" i="1"/>
  <c r="AU794" i="1" s="1"/>
  <c r="AG794" i="1"/>
  <c r="AT794" i="1" s="1"/>
  <c r="AE794" i="1"/>
  <c r="AS794" i="1" s="1"/>
  <c r="AC794" i="1"/>
  <c r="AA794" i="1"/>
  <c r="BE793" i="1"/>
  <c r="BD793" i="1"/>
  <c r="AZ793" i="1"/>
  <c r="BB793" i="1" s="1"/>
  <c r="BC793" i="1" s="1"/>
  <c r="AY793" i="1"/>
  <c r="AX793" i="1"/>
  <c r="AR793" i="1"/>
  <c r="AQ793" i="1"/>
  <c r="AP793" i="1"/>
  <c r="AO793" i="1"/>
  <c r="AN793" i="1"/>
  <c r="AK793" i="1"/>
  <c r="AV793" i="1" s="1"/>
  <c r="AI793" i="1"/>
  <c r="AU793" i="1" s="1"/>
  <c r="AG793" i="1"/>
  <c r="AT793" i="1" s="1"/>
  <c r="AE793" i="1"/>
  <c r="AS793" i="1" s="1"/>
  <c r="AC793" i="1"/>
  <c r="AA793" i="1"/>
  <c r="BE792" i="1"/>
  <c r="BD792" i="1"/>
  <c r="AZ792" i="1"/>
  <c r="BB792" i="1" s="1"/>
  <c r="BC792" i="1" s="1"/>
  <c r="AY792" i="1"/>
  <c r="AX792" i="1"/>
  <c r="AR792" i="1"/>
  <c r="AQ792" i="1"/>
  <c r="AP792" i="1"/>
  <c r="AO792" i="1"/>
  <c r="AN792" i="1"/>
  <c r="AK792" i="1"/>
  <c r="AV792" i="1" s="1"/>
  <c r="AI792" i="1"/>
  <c r="AU792" i="1" s="1"/>
  <c r="AG792" i="1"/>
  <c r="AT792" i="1" s="1"/>
  <c r="AE792" i="1"/>
  <c r="AS792" i="1" s="1"/>
  <c r="AC792" i="1"/>
  <c r="AA792" i="1"/>
  <c r="BE791" i="1"/>
  <c r="BD791" i="1"/>
  <c r="AZ791" i="1"/>
  <c r="BB791" i="1" s="1"/>
  <c r="BC791" i="1" s="1"/>
  <c r="AY791" i="1"/>
  <c r="AX791" i="1"/>
  <c r="AR791" i="1"/>
  <c r="AQ791" i="1"/>
  <c r="AP791" i="1"/>
  <c r="AO791" i="1"/>
  <c r="AN791" i="1"/>
  <c r="AK791" i="1"/>
  <c r="AV791" i="1" s="1"/>
  <c r="AI791" i="1"/>
  <c r="AU791" i="1" s="1"/>
  <c r="AG791" i="1"/>
  <c r="AT791" i="1" s="1"/>
  <c r="AE791" i="1"/>
  <c r="AS791" i="1" s="1"/>
  <c r="AC791" i="1"/>
  <c r="AA791" i="1"/>
  <c r="BE790" i="1"/>
  <c r="BD790" i="1"/>
  <c r="AZ790" i="1"/>
  <c r="BB790" i="1" s="1"/>
  <c r="BC790" i="1" s="1"/>
  <c r="AY790" i="1"/>
  <c r="AX790" i="1"/>
  <c r="AR790" i="1"/>
  <c r="AQ790" i="1"/>
  <c r="AP790" i="1"/>
  <c r="AO790" i="1"/>
  <c r="AN790" i="1"/>
  <c r="AK790" i="1"/>
  <c r="AV790" i="1" s="1"/>
  <c r="AI790" i="1"/>
  <c r="AU790" i="1" s="1"/>
  <c r="AG790" i="1"/>
  <c r="AT790" i="1" s="1"/>
  <c r="AE790" i="1"/>
  <c r="AS790" i="1" s="1"/>
  <c r="AC790" i="1"/>
  <c r="AA790" i="1"/>
  <c r="BE789" i="1"/>
  <c r="BD789" i="1"/>
  <c r="AZ789" i="1"/>
  <c r="BB789" i="1" s="1"/>
  <c r="BC789" i="1" s="1"/>
  <c r="AY789" i="1"/>
  <c r="AX789" i="1"/>
  <c r="AR789" i="1"/>
  <c r="AQ789" i="1"/>
  <c r="AP789" i="1"/>
  <c r="AO789" i="1"/>
  <c r="AN789" i="1"/>
  <c r="AK789" i="1"/>
  <c r="AV789" i="1" s="1"/>
  <c r="AI789" i="1"/>
  <c r="AU789" i="1" s="1"/>
  <c r="AG789" i="1"/>
  <c r="AT789" i="1" s="1"/>
  <c r="AE789" i="1"/>
  <c r="AS789" i="1" s="1"/>
  <c r="AC789" i="1"/>
  <c r="AA789" i="1"/>
  <c r="BE788" i="1"/>
  <c r="BD788" i="1"/>
  <c r="AZ788" i="1"/>
  <c r="BB788" i="1" s="1"/>
  <c r="BC788" i="1" s="1"/>
  <c r="AY788" i="1"/>
  <c r="AX788" i="1"/>
  <c r="AR788" i="1"/>
  <c r="AQ788" i="1"/>
  <c r="AP788" i="1"/>
  <c r="AO788" i="1"/>
  <c r="AN788" i="1"/>
  <c r="AK788" i="1"/>
  <c r="AV788" i="1" s="1"/>
  <c r="AI788" i="1"/>
  <c r="AU788" i="1" s="1"/>
  <c r="AG788" i="1"/>
  <c r="AT788" i="1" s="1"/>
  <c r="AE788" i="1"/>
  <c r="AS788" i="1" s="1"/>
  <c r="AC788" i="1"/>
  <c r="AA788" i="1"/>
  <c r="BE787" i="1"/>
  <c r="BD787" i="1"/>
  <c r="AZ787" i="1"/>
  <c r="BB787" i="1" s="1"/>
  <c r="BC787" i="1" s="1"/>
  <c r="AY787" i="1"/>
  <c r="AX787" i="1"/>
  <c r="AR787" i="1"/>
  <c r="AQ787" i="1"/>
  <c r="AP787" i="1"/>
  <c r="AO787" i="1"/>
  <c r="AN787" i="1"/>
  <c r="AK787" i="1"/>
  <c r="AV787" i="1" s="1"/>
  <c r="AI787" i="1"/>
  <c r="AU787" i="1" s="1"/>
  <c r="AG787" i="1"/>
  <c r="AT787" i="1" s="1"/>
  <c r="AE787" i="1"/>
  <c r="AS787" i="1" s="1"/>
  <c r="AC787" i="1"/>
  <c r="AA787" i="1"/>
  <c r="BE786" i="1"/>
  <c r="BD786" i="1"/>
  <c r="AZ786" i="1"/>
  <c r="BB786" i="1" s="1"/>
  <c r="BC786" i="1" s="1"/>
  <c r="AY786" i="1"/>
  <c r="AX786" i="1"/>
  <c r="AR786" i="1"/>
  <c r="AQ786" i="1"/>
  <c r="AP786" i="1"/>
  <c r="AO786" i="1"/>
  <c r="AN786" i="1"/>
  <c r="AK786" i="1"/>
  <c r="AV786" i="1" s="1"/>
  <c r="AI786" i="1"/>
  <c r="AU786" i="1" s="1"/>
  <c r="AG786" i="1"/>
  <c r="AT786" i="1" s="1"/>
  <c r="AE786" i="1"/>
  <c r="AS786" i="1" s="1"/>
  <c r="AC786" i="1"/>
  <c r="AA786" i="1"/>
  <c r="BE785" i="1"/>
  <c r="BD785" i="1"/>
  <c r="AZ785" i="1"/>
  <c r="BB785" i="1" s="1"/>
  <c r="BC785" i="1" s="1"/>
  <c r="AY785" i="1"/>
  <c r="AX785" i="1"/>
  <c r="AR785" i="1"/>
  <c r="AQ785" i="1"/>
  <c r="AP785" i="1"/>
  <c r="AO785" i="1"/>
  <c r="AN785" i="1"/>
  <c r="AK785" i="1"/>
  <c r="AV785" i="1" s="1"/>
  <c r="AI785" i="1"/>
  <c r="AU785" i="1" s="1"/>
  <c r="AG785" i="1"/>
  <c r="AT785" i="1" s="1"/>
  <c r="AE785" i="1"/>
  <c r="AS785" i="1" s="1"/>
  <c r="AC785" i="1"/>
  <c r="AA785" i="1"/>
  <c r="BE784" i="1"/>
  <c r="BD784" i="1"/>
  <c r="AZ784" i="1"/>
  <c r="BB784" i="1" s="1"/>
  <c r="BC784" i="1" s="1"/>
  <c r="AY784" i="1"/>
  <c r="AX784" i="1"/>
  <c r="AR784" i="1"/>
  <c r="AQ784" i="1"/>
  <c r="AP784" i="1"/>
  <c r="AO784" i="1"/>
  <c r="AN784" i="1"/>
  <c r="AK784" i="1"/>
  <c r="AV784" i="1" s="1"/>
  <c r="AI784" i="1"/>
  <c r="AU784" i="1" s="1"/>
  <c r="AG784" i="1"/>
  <c r="AT784" i="1" s="1"/>
  <c r="AE784" i="1"/>
  <c r="AS784" i="1" s="1"/>
  <c r="AC784" i="1"/>
  <c r="AA784" i="1"/>
  <c r="BE783" i="1"/>
  <c r="BD783" i="1"/>
  <c r="AZ783" i="1"/>
  <c r="BB783" i="1" s="1"/>
  <c r="BC783" i="1" s="1"/>
  <c r="AY783" i="1"/>
  <c r="AX783" i="1"/>
  <c r="AR783" i="1"/>
  <c r="AQ783" i="1"/>
  <c r="AP783" i="1"/>
  <c r="AO783" i="1"/>
  <c r="AN783" i="1"/>
  <c r="AK783" i="1"/>
  <c r="AV783" i="1" s="1"/>
  <c r="AI783" i="1"/>
  <c r="AU783" i="1" s="1"/>
  <c r="AG783" i="1"/>
  <c r="AT783" i="1" s="1"/>
  <c r="AE783" i="1"/>
  <c r="AS783" i="1" s="1"/>
  <c r="AC783" i="1"/>
  <c r="AA783" i="1"/>
  <c r="BE782" i="1"/>
  <c r="BD782" i="1"/>
  <c r="AZ782" i="1"/>
  <c r="BB782" i="1" s="1"/>
  <c r="BC782" i="1" s="1"/>
  <c r="AY782" i="1"/>
  <c r="AX782" i="1"/>
  <c r="AR782" i="1"/>
  <c r="AQ782" i="1"/>
  <c r="AP782" i="1"/>
  <c r="AO782" i="1"/>
  <c r="AN782" i="1"/>
  <c r="AK782" i="1"/>
  <c r="AV782" i="1" s="1"/>
  <c r="AI782" i="1"/>
  <c r="AU782" i="1" s="1"/>
  <c r="AG782" i="1"/>
  <c r="AT782" i="1" s="1"/>
  <c r="AE782" i="1"/>
  <c r="AS782" i="1" s="1"/>
  <c r="AC782" i="1"/>
  <c r="AA782" i="1"/>
  <c r="BE781" i="1"/>
  <c r="BD781" i="1"/>
  <c r="AZ781" i="1"/>
  <c r="BB781" i="1" s="1"/>
  <c r="BC781" i="1" s="1"/>
  <c r="AY781" i="1"/>
  <c r="AX781" i="1"/>
  <c r="AR781" i="1"/>
  <c r="AQ781" i="1"/>
  <c r="AP781" i="1"/>
  <c r="AO781" i="1"/>
  <c r="AN781" i="1"/>
  <c r="AK781" i="1"/>
  <c r="AV781" i="1" s="1"/>
  <c r="AI781" i="1"/>
  <c r="AU781" i="1" s="1"/>
  <c r="AG781" i="1"/>
  <c r="AT781" i="1" s="1"/>
  <c r="AE781" i="1"/>
  <c r="AS781" i="1" s="1"/>
  <c r="AC781" i="1"/>
  <c r="AA781" i="1"/>
  <c r="BE780" i="1"/>
  <c r="BD780" i="1"/>
  <c r="AZ780" i="1"/>
  <c r="BB780" i="1" s="1"/>
  <c r="BC780" i="1" s="1"/>
  <c r="AY780" i="1"/>
  <c r="AX780" i="1"/>
  <c r="AR780" i="1"/>
  <c r="AQ780" i="1"/>
  <c r="AP780" i="1"/>
  <c r="AO780" i="1"/>
  <c r="AN780" i="1"/>
  <c r="AK780" i="1"/>
  <c r="AV780" i="1" s="1"/>
  <c r="AI780" i="1"/>
  <c r="AU780" i="1" s="1"/>
  <c r="AG780" i="1"/>
  <c r="AT780" i="1" s="1"/>
  <c r="AE780" i="1"/>
  <c r="AS780" i="1" s="1"/>
  <c r="AC780" i="1"/>
  <c r="AA780" i="1"/>
  <c r="BE779" i="1"/>
  <c r="BD779" i="1"/>
  <c r="AZ779" i="1"/>
  <c r="BB779" i="1" s="1"/>
  <c r="BC779" i="1" s="1"/>
  <c r="AY779" i="1"/>
  <c r="AX779" i="1"/>
  <c r="AR779" i="1"/>
  <c r="AQ779" i="1"/>
  <c r="AP779" i="1"/>
  <c r="AO779" i="1"/>
  <c r="AN779" i="1"/>
  <c r="AK779" i="1"/>
  <c r="AV779" i="1" s="1"/>
  <c r="AI779" i="1"/>
  <c r="AU779" i="1" s="1"/>
  <c r="AG779" i="1"/>
  <c r="AT779" i="1" s="1"/>
  <c r="AE779" i="1"/>
  <c r="AS779" i="1" s="1"/>
  <c r="AC779" i="1"/>
  <c r="AA779" i="1"/>
  <c r="BE778" i="1"/>
  <c r="BD778" i="1"/>
  <c r="AZ778" i="1"/>
  <c r="BB778" i="1" s="1"/>
  <c r="BC778" i="1" s="1"/>
  <c r="AY778" i="1"/>
  <c r="AX778" i="1"/>
  <c r="AR778" i="1"/>
  <c r="AQ778" i="1"/>
  <c r="AP778" i="1"/>
  <c r="AO778" i="1"/>
  <c r="AN778" i="1"/>
  <c r="AK778" i="1"/>
  <c r="AV778" i="1" s="1"/>
  <c r="AI778" i="1"/>
  <c r="AU778" i="1" s="1"/>
  <c r="AG778" i="1"/>
  <c r="AT778" i="1" s="1"/>
  <c r="AE778" i="1"/>
  <c r="AS778" i="1" s="1"/>
  <c r="AC778" i="1"/>
  <c r="AA778" i="1"/>
  <c r="BE777" i="1"/>
  <c r="BD777" i="1"/>
  <c r="AZ777" i="1"/>
  <c r="BB777" i="1" s="1"/>
  <c r="BC777" i="1" s="1"/>
  <c r="AY777" i="1"/>
  <c r="AX777" i="1"/>
  <c r="AR777" i="1"/>
  <c r="AQ777" i="1"/>
  <c r="AP777" i="1"/>
  <c r="AO777" i="1"/>
  <c r="AN777" i="1"/>
  <c r="AK777" i="1"/>
  <c r="AV777" i="1" s="1"/>
  <c r="AI777" i="1"/>
  <c r="AU777" i="1" s="1"/>
  <c r="AG777" i="1"/>
  <c r="AT777" i="1" s="1"/>
  <c r="AE777" i="1"/>
  <c r="AS777" i="1" s="1"/>
  <c r="AC777" i="1"/>
  <c r="AA777" i="1"/>
  <c r="BE776" i="1"/>
  <c r="BD776" i="1"/>
  <c r="AZ776" i="1"/>
  <c r="BB776" i="1" s="1"/>
  <c r="BC776" i="1" s="1"/>
  <c r="AY776" i="1"/>
  <c r="AX776" i="1"/>
  <c r="AR776" i="1"/>
  <c r="AQ776" i="1"/>
  <c r="AP776" i="1"/>
  <c r="AO776" i="1"/>
  <c r="AN776" i="1"/>
  <c r="AK776" i="1"/>
  <c r="AV776" i="1" s="1"/>
  <c r="AI776" i="1"/>
  <c r="AU776" i="1" s="1"/>
  <c r="AG776" i="1"/>
  <c r="AT776" i="1" s="1"/>
  <c r="AE776" i="1"/>
  <c r="AS776" i="1" s="1"/>
  <c r="AC776" i="1"/>
  <c r="AA776" i="1"/>
  <c r="BE775" i="1"/>
  <c r="BD775" i="1"/>
  <c r="AZ775" i="1"/>
  <c r="BB775" i="1" s="1"/>
  <c r="BC775" i="1" s="1"/>
  <c r="AY775" i="1"/>
  <c r="AX775" i="1"/>
  <c r="AR775" i="1"/>
  <c r="AQ775" i="1"/>
  <c r="AP775" i="1"/>
  <c r="AO775" i="1"/>
  <c r="AN775" i="1"/>
  <c r="AK775" i="1"/>
  <c r="AV775" i="1" s="1"/>
  <c r="AI775" i="1"/>
  <c r="AU775" i="1" s="1"/>
  <c r="AG775" i="1"/>
  <c r="AT775" i="1" s="1"/>
  <c r="AE775" i="1"/>
  <c r="AS775" i="1" s="1"/>
  <c r="AC775" i="1"/>
  <c r="AA775" i="1"/>
  <c r="BE774" i="1"/>
  <c r="BD774" i="1"/>
  <c r="AZ774" i="1"/>
  <c r="BB774" i="1" s="1"/>
  <c r="BC774" i="1" s="1"/>
  <c r="AY774" i="1"/>
  <c r="AX774" i="1"/>
  <c r="AR774" i="1"/>
  <c r="AQ774" i="1"/>
  <c r="AP774" i="1"/>
  <c r="AO774" i="1"/>
  <c r="AN774" i="1"/>
  <c r="AK774" i="1"/>
  <c r="AV774" i="1" s="1"/>
  <c r="AI774" i="1"/>
  <c r="AU774" i="1" s="1"/>
  <c r="AG774" i="1"/>
  <c r="AT774" i="1" s="1"/>
  <c r="AE774" i="1"/>
  <c r="AS774" i="1" s="1"/>
  <c r="AC774" i="1"/>
  <c r="AA774" i="1"/>
  <c r="BE773" i="1"/>
  <c r="BD773" i="1"/>
  <c r="AZ773" i="1"/>
  <c r="BB773" i="1" s="1"/>
  <c r="BC773" i="1" s="1"/>
  <c r="AY773" i="1"/>
  <c r="AX773" i="1"/>
  <c r="AR773" i="1"/>
  <c r="AQ773" i="1"/>
  <c r="AP773" i="1"/>
  <c r="AO773" i="1"/>
  <c r="AN773" i="1"/>
  <c r="AK773" i="1"/>
  <c r="AV773" i="1" s="1"/>
  <c r="AI773" i="1"/>
  <c r="AU773" i="1" s="1"/>
  <c r="AG773" i="1"/>
  <c r="AT773" i="1" s="1"/>
  <c r="AE773" i="1"/>
  <c r="AS773" i="1" s="1"/>
  <c r="AC773" i="1"/>
  <c r="AA773" i="1"/>
  <c r="BE772" i="1"/>
  <c r="BD772" i="1"/>
  <c r="AZ772" i="1"/>
  <c r="BB772" i="1" s="1"/>
  <c r="BC772" i="1" s="1"/>
  <c r="AY772" i="1"/>
  <c r="AX772" i="1"/>
  <c r="AR772" i="1"/>
  <c r="AQ772" i="1"/>
  <c r="AP772" i="1"/>
  <c r="AO772" i="1"/>
  <c r="AN772" i="1"/>
  <c r="AK772" i="1"/>
  <c r="AV772" i="1" s="1"/>
  <c r="AI772" i="1"/>
  <c r="AU772" i="1" s="1"/>
  <c r="AG772" i="1"/>
  <c r="AT772" i="1" s="1"/>
  <c r="AE772" i="1"/>
  <c r="AS772" i="1" s="1"/>
  <c r="AC772" i="1"/>
  <c r="AA772" i="1"/>
  <c r="BE771" i="1"/>
  <c r="BD771" i="1"/>
  <c r="AZ771" i="1"/>
  <c r="BB771" i="1" s="1"/>
  <c r="BC771" i="1" s="1"/>
  <c r="AY771" i="1"/>
  <c r="AX771" i="1"/>
  <c r="AR771" i="1"/>
  <c r="AQ771" i="1"/>
  <c r="AP771" i="1"/>
  <c r="AO771" i="1"/>
  <c r="AN771" i="1"/>
  <c r="AK771" i="1"/>
  <c r="AV771" i="1" s="1"/>
  <c r="AI771" i="1"/>
  <c r="AU771" i="1" s="1"/>
  <c r="AG771" i="1"/>
  <c r="AT771" i="1" s="1"/>
  <c r="AE771" i="1"/>
  <c r="AS771" i="1" s="1"/>
  <c r="AC771" i="1"/>
  <c r="AA771" i="1"/>
  <c r="BE770" i="1"/>
  <c r="BD770" i="1"/>
  <c r="AZ770" i="1"/>
  <c r="BB770" i="1" s="1"/>
  <c r="BC770" i="1" s="1"/>
  <c r="AY770" i="1"/>
  <c r="AX770" i="1"/>
  <c r="AR770" i="1"/>
  <c r="AQ770" i="1"/>
  <c r="AP770" i="1"/>
  <c r="AO770" i="1"/>
  <c r="AN770" i="1"/>
  <c r="AK770" i="1"/>
  <c r="AV770" i="1" s="1"/>
  <c r="AI770" i="1"/>
  <c r="AU770" i="1" s="1"/>
  <c r="AG770" i="1"/>
  <c r="AT770" i="1" s="1"/>
  <c r="AE770" i="1"/>
  <c r="AS770" i="1" s="1"/>
  <c r="AC770" i="1"/>
  <c r="AA770" i="1"/>
  <c r="BE769" i="1"/>
  <c r="BD769" i="1"/>
  <c r="AZ769" i="1"/>
  <c r="BB769" i="1" s="1"/>
  <c r="BC769" i="1" s="1"/>
  <c r="AY769" i="1"/>
  <c r="AX769" i="1"/>
  <c r="AR769" i="1"/>
  <c r="AQ769" i="1"/>
  <c r="AP769" i="1"/>
  <c r="AO769" i="1"/>
  <c r="AN769" i="1"/>
  <c r="AK769" i="1"/>
  <c r="AV769" i="1" s="1"/>
  <c r="AI769" i="1"/>
  <c r="AU769" i="1" s="1"/>
  <c r="AG769" i="1"/>
  <c r="AT769" i="1" s="1"/>
  <c r="AE769" i="1"/>
  <c r="AS769" i="1" s="1"/>
  <c r="AC769" i="1"/>
  <c r="AA769" i="1"/>
  <c r="BE768" i="1"/>
  <c r="BD768" i="1"/>
  <c r="AZ768" i="1"/>
  <c r="BB768" i="1" s="1"/>
  <c r="BC768" i="1" s="1"/>
  <c r="AY768" i="1"/>
  <c r="AX768" i="1"/>
  <c r="AR768" i="1"/>
  <c r="AQ768" i="1"/>
  <c r="AP768" i="1"/>
  <c r="AO768" i="1"/>
  <c r="AN768" i="1"/>
  <c r="AK768" i="1"/>
  <c r="AV768" i="1" s="1"/>
  <c r="AI768" i="1"/>
  <c r="AU768" i="1" s="1"/>
  <c r="AG768" i="1"/>
  <c r="AT768" i="1" s="1"/>
  <c r="AE768" i="1"/>
  <c r="AS768" i="1" s="1"/>
  <c r="AC768" i="1"/>
  <c r="AA768" i="1"/>
  <c r="BE767" i="1"/>
  <c r="BD767" i="1"/>
  <c r="AZ767" i="1"/>
  <c r="BB767" i="1" s="1"/>
  <c r="BC767" i="1" s="1"/>
  <c r="AY767" i="1"/>
  <c r="AX767" i="1"/>
  <c r="AR767" i="1"/>
  <c r="AQ767" i="1"/>
  <c r="AP767" i="1"/>
  <c r="AO767" i="1"/>
  <c r="AN767" i="1"/>
  <c r="AK767" i="1"/>
  <c r="AV767" i="1" s="1"/>
  <c r="AI767" i="1"/>
  <c r="AU767" i="1" s="1"/>
  <c r="AG767" i="1"/>
  <c r="AT767" i="1" s="1"/>
  <c r="AE767" i="1"/>
  <c r="AS767" i="1" s="1"/>
  <c r="AC767" i="1"/>
  <c r="AA767" i="1"/>
  <c r="BE766" i="1"/>
  <c r="BD766" i="1"/>
  <c r="AZ766" i="1"/>
  <c r="BB766" i="1" s="1"/>
  <c r="BC766" i="1" s="1"/>
  <c r="AY766" i="1"/>
  <c r="AX766" i="1"/>
  <c r="AR766" i="1"/>
  <c r="AQ766" i="1"/>
  <c r="AP766" i="1"/>
  <c r="AO766" i="1"/>
  <c r="AN766" i="1"/>
  <c r="AK766" i="1"/>
  <c r="AV766" i="1" s="1"/>
  <c r="AI766" i="1"/>
  <c r="AU766" i="1" s="1"/>
  <c r="AG766" i="1"/>
  <c r="AT766" i="1" s="1"/>
  <c r="AE766" i="1"/>
  <c r="AS766" i="1" s="1"/>
  <c r="AC766" i="1"/>
  <c r="AA766" i="1"/>
  <c r="BE765" i="1"/>
  <c r="BD765" i="1"/>
  <c r="AZ765" i="1"/>
  <c r="BB765" i="1" s="1"/>
  <c r="BC765" i="1" s="1"/>
  <c r="AY765" i="1"/>
  <c r="AX765" i="1"/>
  <c r="AR765" i="1"/>
  <c r="AQ765" i="1"/>
  <c r="AP765" i="1"/>
  <c r="AO765" i="1"/>
  <c r="AN765" i="1"/>
  <c r="AK765" i="1"/>
  <c r="AV765" i="1" s="1"/>
  <c r="AI765" i="1"/>
  <c r="AU765" i="1" s="1"/>
  <c r="AG765" i="1"/>
  <c r="AT765" i="1" s="1"/>
  <c r="AE765" i="1"/>
  <c r="AS765" i="1" s="1"/>
  <c r="AC765" i="1"/>
  <c r="AA765" i="1"/>
  <c r="BE764" i="1"/>
  <c r="BD764" i="1"/>
  <c r="AZ764" i="1"/>
  <c r="BB764" i="1" s="1"/>
  <c r="BC764" i="1" s="1"/>
  <c r="AY764" i="1"/>
  <c r="AX764" i="1"/>
  <c r="AR764" i="1"/>
  <c r="AQ764" i="1"/>
  <c r="AP764" i="1"/>
  <c r="AO764" i="1"/>
  <c r="AN764" i="1"/>
  <c r="AK764" i="1"/>
  <c r="AV764" i="1" s="1"/>
  <c r="AI764" i="1"/>
  <c r="AU764" i="1" s="1"/>
  <c r="AG764" i="1"/>
  <c r="AT764" i="1" s="1"/>
  <c r="AE764" i="1"/>
  <c r="AS764" i="1" s="1"/>
  <c r="AC764" i="1"/>
  <c r="AA764" i="1"/>
  <c r="BE763" i="1"/>
  <c r="BD763" i="1"/>
  <c r="AZ763" i="1"/>
  <c r="BB763" i="1" s="1"/>
  <c r="BC763" i="1" s="1"/>
  <c r="AY763" i="1"/>
  <c r="AX763" i="1"/>
  <c r="AR763" i="1"/>
  <c r="AQ763" i="1"/>
  <c r="AP763" i="1"/>
  <c r="AO763" i="1"/>
  <c r="AN763" i="1"/>
  <c r="AK763" i="1"/>
  <c r="AV763" i="1" s="1"/>
  <c r="AI763" i="1"/>
  <c r="AU763" i="1" s="1"/>
  <c r="AG763" i="1"/>
  <c r="AT763" i="1" s="1"/>
  <c r="AE763" i="1"/>
  <c r="AS763" i="1" s="1"/>
  <c r="AC763" i="1"/>
  <c r="AA763" i="1"/>
  <c r="BE762" i="1"/>
  <c r="BD762" i="1"/>
  <c r="AZ762" i="1"/>
  <c r="BB762" i="1" s="1"/>
  <c r="BC762" i="1" s="1"/>
  <c r="AY762" i="1"/>
  <c r="AX762" i="1"/>
  <c r="AR762" i="1"/>
  <c r="AQ762" i="1"/>
  <c r="AP762" i="1"/>
  <c r="AO762" i="1"/>
  <c r="AN762" i="1"/>
  <c r="AK762" i="1"/>
  <c r="AV762" i="1" s="1"/>
  <c r="AI762" i="1"/>
  <c r="AU762" i="1" s="1"/>
  <c r="AG762" i="1"/>
  <c r="AT762" i="1" s="1"/>
  <c r="AE762" i="1"/>
  <c r="AS762" i="1" s="1"/>
  <c r="AC762" i="1"/>
  <c r="AA762" i="1"/>
  <c r="BE761" i="1"/>
  <c r="BD761" i="1"/>
  <c r="AZ761" i="1"/>
  <c r="BB761" i="1" s="1"/>
  <c r="BC761" i="1" s="1"/>
  <c r="AY761" i="1"/>
  <c r="AX761" i="1"/>
  <c r="AR761" i="1"/>
  <c r="AQ761" i="1"/>
  <c r="AP761" i="1"/>
  <c r="AO761" i="1"/>
  <c r="AN761" i="1"/>
  <c r="AK761" i="1"/>
  <c r="AV761" i="1" s="1"/>
  <c r="AI761" i="1"/>
  <c r="AU761" i="1" s="1"/>
  <c r="AG761" i="1"/>
  <c r="AT761" i="1" s="1"/>
  <c r="AE761" i="1"/>
  <c r="AS761" i="1" s="1"/>
  <c r="AC761" i="1"/>
  <c r="AA761" i="1"/>
  <c r="BE760" i="1"/>
  <c r="BD760" i="1"/>
  <c r="AZ760" i="1"/>
  <c r="BB760" i="1" s="1"/>
  <c r="BC760" i="1" s="1"/>
  <c r="AY760" i="1"/>
  <c r="AX760" i="1"/>
  <c r="AR760" i="1"/>
  <c r="AQ760" i="1"/>
  <c r="AP760" i="1"/>
  <c r="AO760" i="1"/>
  <c r="AN760" i="1"/>
  <c r="AK760" i="1"/>
  <c r="AV760" i="1" s="1"/>
  <c r="AI760" i="1"/>
  <c r="AU760" i="1" s="1"/>
  <c r="AG760" i="1"/>
  <c r="AT760" i="1" s="1"/>
  <c r="AE760" i="1"/>
  <c r="AS760" i="1" s="1"/>
  <c r="AC760" i="1"/>
  <c r="AA760" i="1"/>
  <c r="BE759" i="1"/>
  <c r="BD759" i="1"/>
  <c r="AZ759" i="1"/>
  <c r="BB759" i="1" s="1"/>
  <c r="BC759" i="1" s="1"/>
  <c r="AY759" i="1"/>
  <c r="AX759" i="1"/>
  <c r="AR759" i="1"/>
  <c r="AQ759" i="1"/>
  <c r="AP759" i="1"/>
  <c r="AO759" i="1"/>
  <c r="AN759" i="1"/>
  <c r="AK759" i="1"/>
  <c r="AV759" i="1" s="1"/>
  <c r="AI759" i="1"/>
  <c r="AU759" i="1" s="1"/>
  <c r="AG759" i="1"/>
  <c r="AT759" i="1" s="1"/>
  <c r="AE759" i="1"/>
  <c r="AS759" i="1" s="1"/>
  <c r="AC759" i="1"/>
  <c r="AA759" i="1"/>
  <c r="BE758" i="1"/>
  <c r="BD758" i="1"/>
  <c r="AZ758" i="1"/>
  <c r="BB758" i="1" s="1"/>
  <c r="BC758" i="1" s="1"/>
  <c r="AY758" i="1"/>
  <c r="AX758" i="1"/>
  <c r="AR758" i="1"/>
  <c r="AQ758" i="1"/>
  <c r="AP758" i="1"/>
  <c r="AO758" i="1"/>
  <c r="AN758" i="1"/>
  <c r="AK758" i="1"/>
  <c r="AV758" i="1" s="1"/>
  <c r="AI758" i="1"/>
  <c r="AU758" i="1" s="1"/>
  <c r="AG758" i="1"/>
  <c r="AT758" i="1" s="1"/>
  <c r="AE758" i="1"/>
  <c r="AS758" i="1" s="1"/>
  <c r="AC758" i="1"/>
  <c r="AA758" i="1"/>
  <c r="BE757" i="1"/>
  <c r="BD757" i="1"/>
  <c r="AZ757" i="1"/>
  <c r="BB757" i="1" s="1"/>
  <c r="BC757" i="1" s="1"/>
  <c r="AY757" i="1"/>
  <c r="AX757" i="1"/>
  <c r="AR757" i="1"/>
  <c r="AQ757" i="1"/>
  <c r="AP757" i="1"/>
  <c r="AO757" i="1"/>
  <c r="AN757" i="1"/>
  <c r="AK757" i="1"/>
  <c r="AV757" i="1" s="1"/>
  <c r="AI757" i="1"/>
  <c r="AU757" i="1" s="1"/>
  <c r="AG757" i="1"/>
  <c r="AT757" i="1" s="1"/>
  <c r="AE757" i="1"/>
  <c r="AS757" i="1" s="1"/>
  <c r="AC757" i="1"/>
  <c r="AA757" i="1"/>
  <c r="BE756" i="1"/>
  <c r="BD756" i="1"/>
  <c r="AZ756" i="1"/>
  <c r="BB756" i="1" s="1"/>
  <c r="BC756" i="1" s="1"/>
  <c r="AY756" i="1"/>
  <c r="AX756" i="1"/>
  <c r="AR756" i="1"/>
  <c r="AQ756" i="1"/>
  <c r="AP756" i="1"/>
  <c r="AO756" i="1"/>
  <c r="AN756" i="1"/>
  <c r="AK756" i="1"/>
  <c r="AV756" i="1" s="1"/>
  <c r="AI756" i="1"/>
  <c r="AU756" i="1" s="1"/>
  <c r="AG756" i="1"/>
  <c r="AT756" i="1" s="1"/>
  <c r="AE756" i="1"/>
  <c r="AS756" i="1" s="1"/>
  <c r="AC756" i="1"/>
  <c r="AA756" i="1"/>
  <c r="BE755" i="1"/>
  <c r="BD755" i="1"/>
  <c r="AZ755" i="1"/>
  <c r="BB755" i="1" s="1"/>
  <c r="BC755" i="1" s="1"/>
  <c r="AY755" i="1"/>
  <c r="AX755" i="1"/>
  <c r="AR755" i="1"/>
  <c r="AQ755" i="1"/>
  <c r="AP755" i="1"/>
  <c r="AO755" i="1"/>
  <c r="AN755" i="1"/>
  <c r="AK755" i="1"/>
  <c r="AV755" i="1" s="1"/>
  <c r="AI755" i="1"/>
  <c r="AU755" i="1" s="1"/>
  <c r="AG755" i="1"/>
  <c r="AT755" i="1" s="1"/>
  <c r="AE755" i="1"/>
  <c r="AS755" i="1" s="1"/>
  <c r="AC755" i="1"/>
  <c r="AA755" i="1"/>
  <c r="BE754" i="1"/>
  <c r="BD754" i="1"/>
  <c r="AZ754" i="1"/>
  <c r="BB754" i="1" s="1"/>
  <c r="BC754" i="1" s="1"/>
  <c r="AY754" i="1"/>
  <c r="AX754" i="1"/>
  <c r="AR754" i="1"/>
  <c r="AQ754" i="1"/>
  <c r="AP754" i="1"/>
  <c r="AO754" i="1"/>
  <c r="AN754" i="1"/>
  <c r="AK754" i="1"/>
  <c r="AV754" i="1" s="1"/>
  <c r="AI754" i="1"/>
  <c r="AU754" i="1" s="1"/>
  <c r="AG754" i="1"/>
  <c r="AT754" i="1" s="1"/>
  <c r="AE754" i="1"/>
  <c r="AS754" i="1" s="1"/>
  <c r="AC754" i="1"/>
  <c r="AA754" i="1"/>
  <c r="BE753" i="1"/>
  <c r="BD753" i="1"/>
  <c r="AZ753" i="1"/>
  <c r="BB753" i="1" s="1"/>
  <c r="BC753" i="1" s="1"/>
  <c r="AY753" i="1"/>
  <c r="AX753" i="1"/>
  <c r="AR753" i="1"/>
  <c r="AQ753" i="1"/>
  <c r="AP753" i="1"/>
  <c r="AO753" i="1"/>
  <c r="AN753" i="1"/>
  <c r="AK753" i="1"/>
  <c r="AV753" i="1" s="1"/>
  <c r="AI753" i="1"/>
  <c r="AU753" i="1" s="1"/>
  <c r="AG753" i="1"/>
  <c r="AT753" i="1" s="1"/>
  <c r="AE753" i="1"/>
  <c r="AS753" i="1" s="1"/>
  <c r="AC753" i="1"/>
  <c r="AA753" i="1"/>
  <c r="BE752" i="1"/>
  <c r="BD752" i="1"/>
  <c r="AZ752" i="1"/>
  <c r="BB752" i="1" s="1"/>
  <c r="BC752" i="1" s="1"/>
  <c r="AY752" i="1"/>
  <c r="AX752" i="1"/>
  <c r="AR752" i="1"/>
  <c r="AQ752" i="1"/>
  <c r="AP752" i="1"/>
  <c r="AO752" i="1"/>
  <c r="AN752" i="1"/>
  <c r="AK752" i="1"/>
  <c r="AV752" i="1" s="1"/>
  <c r="AI752" i="1"/>
  <c r="AU752" i="1" s="1"/>
  <c r="AG752" i="1"/>
  <c r="AT752" i="1" s="1"/>
  <c r="AE752" i="1"/>
  <c r="AS752" i="1" s="1"/>
  <c r="AC752" i="1"/>
  <c r="AA752" i="1"/>
  <c r="BE751" i="1"/>
  <c r="BD751" i="1"/>
  <c r="AZ751" i="1"/>
  <c r="BB751" i="1" s="1"/>
  <c r="BC751" i="1" s="1"/>
  <c r="AY751" i="1"/>
  <c r="AX751" i="1"/>
  <c r="AR751" i="1"/>
  <c r="AQ751" i="1"/>
  <c r="AP751" i="1"/>
  <c r="AO751" i="1"/>
  <c r="AN751" i="1"/>
  <c r="AK751" i="1"/>
  <c r="AV751" i="1" s="1"/>
  <c r="AI751" i="1"/>
  <c r="AU751" i="1" s="1"/>
  <c r="AG751" i="1"/>
  <c r="AT751" i="1" s="1"/>
  <c r="AE751" i="1"/>
  <c r="AS751" i="1" s="1"/>
  <c r="AC751" i="1"/>
  <c r="AA751" i="1"/>
  <c r="BE750" i="1"/>
  <c r="BD750" i="1"/>
  <c r="AZ750" i="1"/>
  <c r="BB750" i="1" s="1"/>
  <c r="BC750" i="1" s="1"/>
  <c r="AY750" i="1"/>
  <c r="AX750" i="1"/>
  <c r="AR750" i="1"/>
  <c r="AQ750" i="1"/>
  <c r="AP750" i="1"/>
  <c r="AO750" i="1"/>
  <c r="AN750" i="1"/>
  <c r="AK750" i="1"/>
  <c r="AV750" i="1" s="1"/>
  <c r="AI750" i="1"/>
  <c r="AU750" i="1" s="1"/>
  <c r="AG750" i="1"/>
  <c r="AT750" i="1" s="1"/>
  <c r="AE750" i="1"/>
  <c r="AS750" i="1" s="1"/>
  <c r="AC750" i="1"/>
  <c r="AA750" i="1"/>
  <c r="BE749" i="1"/>
  <c r="BD749" i="1"/>
  <c r="AZ749" i="1"/>
  <c r="BB749" i="1" s="1"/>
  <c r="BC749" i="1" s="1"/>
  <c r="AY749" i="1"/>
  <c r="AX749" i="1"/>
  <c r="AR749" i="1"/>
  <c r="AQ749" i="1"/>
  <c r="AP749" i="1"/>
  <c r="AO749" i="1"/>
  <c r="AN749" i="1"/>
  <c r="AK749" i="1"/>
  <c r="AV749" i="1" s="1"/>
  <c r="AI749" i="1"/>
  <c r="AU749" i="1" s="1"/>
  <c r="AG749" i="1"/>
  <c r="AT749" i="1" s="1"/>
  <c r="AE749" i="1"/>
  <c r="AS749" i="1" s="1"/>
  <c r="AC749" i="1"/>
  <c r="AA749" i="1"/>
  <c r="BE748" i="1"/>
  <c r="BD748" i="1"/>
  <c r="AZ748" i="1"/>
  <c r="BB748" i="1" s="1"/>
  <c r="BC748" i="1" s="1"/>
  <c r="AY748" i="1"/>
  <c r="AX748" i="1"/>
  <c r="AR748" i="1"/>
  <c r="AQ748" i="1"/>
  <c r="AP748" i="1"/>
  <c r="AO748" i="1"/>
  <c r="AN748" i="1"/>
  <c r="AK748" i="1"/>
  <c r="AV748" i="1" s="1"/>
  <c r="AI748" i="1"/>
  <c r="AU748" i="1" s="1"/>
  <c r="AG748" i="1"/>
  <c r="AT748" i="1" s="1"/>
  <c r="AE748" i="1"/>
  <c r="AS748" i="1" s="1"/>
  <c r="AC748" i="1"/>
  <c r="AA748" i="1"/>
  <c r="BE747" i="1"/>
  <c r="BD747" i="1"/>
  <c r="AZ747" i="1"/>
  <c r="BB747" i="1" s="1"/>
  <c r="BC747" i="1" s="1"/>
  <c r="AY747" i="1"/>
  <c r="AX747" i="1"/>
  <c r="AR747" i="1"/>
  <c r="AQ747" i="1"/>
  <c r="AP747" i="1"/>
  <c r="AO747" i="1"/>
  <c r="AN747" i="1"/>
  <c r="AK747" i="1"/>
  <c r="AI747" i="1"/>
  <c r="AU747" i="1" s="1"/>
  <c r="AG747" i="1"/>
  <c r="AT747" i="1" s="1"/>
  <c r="AE747" i="1"/>
  <c r="AS747" i="1" s="1"/>
  <c r="AC747" i="1"/>
  <c r="AA747" i="1"/>
  <c r="BE746" i="1"/>
  <c r="BD746" i="1"/>
  <c r="AZ746" i="1"/>
  <c r="BB746" i="1" s="1"/>
  <c r="BC746" i="1" s="1"/>
  <c r="AY746" i="1"/>
  <c r="AX746" i="1"/>
  <c r="AR746" i="1"/>
  <c r="AQ746" i="1"/>
  <c r="AP746" i="1"/>
  <c r="AO746" i="1"/>
  <c r="AN746" i="1"/>
  <c r="AK746" i="1"/>
  <c r="AV746" i="1" s="1"/>
  <c r="AI746" i="1"/>
  <c r="AU746" i="1" s="1"/>
  <c r="AG746" i="1"/>
  <c r="AT746" i="1" s="1"/>
  <c r="AE746" i="1"/>
  <c r="AS746" i="1" s="1"/>
  <c r="AC746" i="1"/>
  <c r="AA746" i="1"/>
  <c r="BE745" i="1"/>
  <c r="BD745" i="1"/>
  <c r="AZ745" i="1"/>
  <c r="BB745" i="1" s="1"/>
  <c r="BC745" i="1" s="1"/>
  <c r="AY745" i="1"/>
  <c r="AX745" i="1"/>
  <c r="AR745" i="1"/>
  <c r="AQ745" i="1"/>
  <c r="AP745" i="1"/>
  <c r="AO745" i="1"/>
  <c r="AN745" i="1"/>
  <c r="AK745" i="1"/>
  <c r="AI745" i="1"/>
  <c r="AU745" i="1" s="1"/>
  <c r="AG745" i="1"/>
  <c r="AT745" i="1" s="1"/>
  <c r="AE745" i="1"/>
  <c r="AS745" i="1" s="1"/>
  <c r="AC745" i="1"/>
  <c r="AA745" i="1"/>
  <c r="BE744" i="1"/>
  <c r="BD744" i="1"/>
  <c r="AZ744" i="1"/>
  <c r="BB744" i="1" s="1"/>
  <c r="BC744" i="1" s="1"/>
  <c r="AY744" i="1"/>
  <c r="AX744" i="1"/>
  <c r="AR744" i="1"/>
  <c r="AQ744" i="1"/>
  <c r="AP744" i="1"/>
  <c r="AO744" i="1"/>
  <c r="AN744" i="1"/>
  <c r="AK744" i="1"/>
  <c r="AV744" i="1" s="1"/>
  <c r="AI744" i="1"/>
  <c r="AU744" i="1" s="1"/>
  <c r="AG744" i="1"/>
  <c r="AT744" i="1" s="1"/>
  <c r="AE744" i="1"/>
  <c r="AS744" i="1" s="1"/>
  <c r="AC744" i="1"/>
  <c r="AA744" i="1"/>
  <c r="BE743" i="1"/>
  <c r="BD743" i="1"/>
  <c r="AZ743" i="1"/>
  <c r="BB743" i="1" s="1"/>
  <c r="BC743" i="1" s="1"/>
  <c r="AY743" i="1"/>
  <c r="AX743" i="1"/>
  <c r="AR743" i="1"/>
  <c r="AQ743" i="1"/>
  <c r="AP743" i="1"/>
  <c r="AO743" i="1"/>
  <c r="AN743" i="1"/>
  <c r="AK743" i="1"/>
  <c r="AV743" i="1" s="1"/>
  <c r="AI743" i="1"/>
  <c r="AU743" i="1" s="1"/>
  <c r="AG743" i="1"/>
  <c r="AT743" i="1" s="1"/>
  <c r="AE743" i="1"/>
  <c r="AS743" i="1" s="1"/>
  <c r="AC743" i="1"/>
  <c r="AA743" i="1"/>
  <c r="BE742" i="1"/>
  <c r="BD742" i="1"/>
  <c r="AZ742" i="1"/>
  <c r="BB742" i="1" s="1"/>
  <c r="BC742" i="1" s="1"/>
  <c r="AY742" i="1"/>
  <c r="AX742" i="1"/>
  <c r="AR742" i="1"/>
  <c r="AQ742" i="1"/>
  <c r="AP742" i="1"/>
  <c r="AO742" i="1"/>
  <c r="AN742" i="1"/>
  <c r="AK742" i="1"/>
  <c r="AV742" i="1" s="1"/>
  <c r="AI742" i="1"/>
  <c r="AU742" i="1" s="1"/>
  <c r="AG742" i="1"/>
  <c r="AT742" i="1" s="1"/>
  <c r="AE742" i="1"/>
  <c r="AS742" i="1" s="1"/>
  <c r="AC742" i="1"/>
  <c r="AA742" i="1"/>
  <c r="BE741" i="1"/>
  <c r="BD741" i="1"/>
  <c r="AZ741" i="1"/>
  <c r="BB741" i="1" s="1"/>
  <c r="BC741" i="1" s="1"/>
  <c r="AY741" i="1"/>
  <c r="AX741" i="1"/>
  <c r="AR741" i="1"/>
  <c r="AQ741" i="1"/>
  <c r="AP741" i="1"/>
  <c r="AO741" i="1"/>
  <c r="AN741" i="1"/>
  <c r="AK741" i="1"/>
  <c r="AV741" i="1" s="1"/>
  <c r="AI741" i="1"/>
  <c r="AU741" i="1" s="1"/>
  <c r="AG741" i="1"/>
  <c r="AT741" i="1" s="1"/>
  <c r="AE741" i="1"/>
  <c r="AS741" i="1" s="1"/>
  <c r="AC741" i="1"/>
  <c r="AA741" i="1"/>
  <c r="BE740" i="1"/>
  <c r="BD740" i="1"/>
  <c r="AZ740" i="1"/>
  <c r="BB740" i="1" s="1"/>
  <c r="BC740" i="1" s="1"/>
  <c r="AY740" i="1"/>
  <c r="AX740" i="1"/>
  <c r="AR740" i="1"/>
  <c r="AQ740" i="1"/>
  <c r="AP740" i="1"/>
  <c r="AO740" i="1"/>
  <c r="AN740" i="1"/>
  <c r="AK740" i="1"/>
  <c r="AV740" i="1" s="1"/>
  <c r="AI740" i="1"/>
  <c r="AU740" i="1" s="1"/>
  <c r="AG740" i="1"/>
  <c r="AT740" i="1" s="1"/>
  <c r="AE740" i="1"/>
  <c r="AS740" i="1" s="1"/>
  <c r="AC740" i="1"/>
  <c r="AA740" i="1"/>
  <c r="BE739" i="1"/>
  <c r="BD739" i="1"/>
  <c r="AZ739" i="1"/>
  <c r="BB739" i="1" s="1"/>
  <c r="BC739" i="1" s="1"/>
  <c r="AY739" i="1"/>
  <c r="AX739" i="1"/>
  <c r="AR739" i="1"/>
  <c r="AQ739" i="1"/>
  <c r="AP739" i="1"/>
  <c r="AO739" i="1"/>
  <c r="AN739" i="1"/>
  <c r="AK739" i="1"/>
  <c r="AV739" i="1" s="1"/>
  <c r="AI739" i="1"/>
  <c r="AU739" i="1" s="1"/>
  <c r="AG739" i="1"/>
  <c r="AT739" i="1" s="1"/>
  <c r="AE739" i="1"/>
  <c r="AS739" i="1" s="1"/>
  <c r="AC739" i="1"/>
  <c r="AA739" i="1"/>
  <c r="BE738" i="1"/>
  <c r="BD738" i="1"/>
  <c r="AZ738" i="1"/>
  <c r="BB738" i="1" s="1"/>
  <c r="BC738" i="1" s="1"/>
  <c r="AY738" i="1"/>
  <c r="AX738" i="1"/>
  <c r="AR738" i="1"/>
  <c r="AQ738" i="1"/>
  <c r="AP738" i="1"/>
  <c r="AO738" i="1"/>
  <c r="AN738" i="1"/>
  <c r="AK738" i="1"/>
  <c r="AV738" i="1" s="1"/>
  <c r="AI738" i="1"/>
  <c r="AU738" i="1" s="1"/>
  <c r="AG738" i="1"/>
  <c r="AT738" i="1" s="1"/>
  <c r="AE738" i="1"/>
  <c r="AS738" i="1" s="1"/>
  <c r="AC738" i="1"/>
  <c r="AA738" i="1"/>
  <c r="BE737" i="1"/>
  <c r="BD737" i="1"/>
  <c r="AZ737" i="1"/>
  <c r="BB737" i="1" s="1"/>
  <c r="BC737" i="1" s="1"/>
  <c r="AY737" i="1"/>
  <c r="AX737" i="1"/>
  <c r="AR737" i="1"/>
  <c r="AQ737" i="1"/>
  <c r="AP737" i="1"/>
  <c r="AO737" i="1"/>
  <c r="AN737" i="1"/>
  <c r="AK737" i="1"/>
  <c r="AV737" i="1" s="1"/>
  <c r="AI737" i="1"/>
  <c r="AU737" i="1" s="1"/>
  <c r="AG737" i="1"/>
  <c r="AT737" i="1" s="1"/>
  <c r="AE737" i="1"/>
  <c r="AS737" i="1" s="1"/>
  <c r="AC737" i="1"/>
  <c r="AA737" i="1"/>
  <c r="BE736" i="1"/>
  <c r="BD736" i="1"/>
  <c r="AZ736" i="1"/>
  <c r="BB736" i="1" s="1"/>
  <c r="BC736" i="1" s="1"/>
  <c r="AY736" i="1"/>
  <c r="AX736" i="1"/>
  <c r="AR736" i="1"/>
  <c r="AQ736" i="1"/>
  <c r="AP736" i="1"/>
  <c r="AO736" i="1"/>
  <c r="AN736" i="1"/>
  <c r="AK736" i="1"/>
  <c r="AV736" i="1" s="1"/>
  <c r="AI736" i="1"/>
  <c r="AU736" i="1" s="1"/>
  <c r="AG736" i="1"/>
  <c r="AT736" i="1" s="1"/>
  <c r="AE736" i="1"/>
  <c r="AS736" i="1" s="1"/>
  <c r="AC736" i="1"/>
  <c r="AA736" i="1"/>
  <c r="BE735" i="1"/>
  <c r="BD735" i="1"/>
  <c r="AZ735" i="1"/>
  <c r="BB735" i="1" s="1"/>
  <c r="BC735" i="1" s="1"/>
  <c r="AY735" i="1"/>
  <c r="AX735" i="1"/>
  <c r="AR735" i="1"/>
  <c r="AQ735" i="1"/>
  <c r="AP735" i="1"/>
  <c r="AO735" i="1"/>
  <c r="AN735" i="1"/>
  <c r="AK735" i="1"/>
  <c r="AI735" i="1"/>
  <c r="AU735" i="1" s="1"/>
  <c r="AG735" i="1"/>
  <c r="AT735" i="1" s="1"/>
  <c r="AE735" i="1"/>
  <c r="AS735" i="1" s="1"/>
  <c r="AC735" i="1"/>
  <c r="AA735" i="1"/>
  <c r="BE734" i="1"/>
  <c r="BD734" i="1"/>
  <c r="AZ734" i="1"/>
  <c r="BB734" i="1" s="1"/>
  <c r="BC734" i="1" s="1"/>
  <c r="AY734" i="1"/>
  <c r="AX734" i="1"/>
  <c r="AR734" i="1"/>
  <c r="AQ734" i="1"/>
  <c r="AP734" i="1"/>
  <c r="AO734" i="1"/>
  <c r="AN734" i="1"/>
  <c r="AK734" i="1"/>
  <c r="AV734" i="1" s="1"/>
  <c r="AI734" i="1"/>
  <c r="AU734" i="1" s="1"/>
  <c r="AG734" i="1"/>
  <c r="AT734" i="1" s="1"/>
  <c r="AE734" i="1"/>
  <c r="AS734" i="1" s="1"/>
  <c r="AC734" i="1"/>
  <c r="AA734" i="1"/>
  <c r="BE733" i="1"/>
  <c r="BD733" i="1"/>
  <c r="AZ733" i="1"/>
  <c r="BB733" i="1" s="1"/>
  <c r="BC733" i="1" s="1"/>
  <c r="AY733" i="1"/>
  <c r="AX733" i="1"/>
  <c r="AR733" i="1"/>
  <c r="AQ733" i="1"/>
  <c r="AP733" i="1"/>
  <c r="AO733" i="1"/>
  <c r="AN733" i="1"/>
  <c r="AK733" i="1"/>
  <c r="AV733" i="1" s="1"/>
  <c r="AI733" i="1"/>
  <c r="AU733" i="1" s="1"/>
  <c r="AG733" i="1"/>
  <c r="AT733" i="1" s="1"/>
  <c r="AE733" i="1"/>
  <c r="AS733" i="1" s="1"/>
  <c r="AC733" i="1"/>
  <c r="AA733" i="1"/>
  <c r="BE732" i="1"/>
  <c r="BD732" i="1"/>
  <c r="AZ732" i="1"/>
  <c r="BB732" i="1" s="1"/>
  <c r="BC732" i="1" s="1"/>
  <c r="AY732" i="1"/>
  <c r="AX732" i="1"/>
  <c r="AR732" i="1"/>
  <c r="AQ732" i="1"/>
  <c r="AP732" i="1"/>
  <c r="AO732" i="1"/>
  <c r="AN732" i="1"/>
  <c r="AK732" i="1"/>
  <c r="AV732" i="1" s="1"/>
  <c r="AI732" i="1"/>
  <c r="AU732" i="1" s="1"/>
  <c r="AG732" i="1"/>
  <c r="AT732" i="1" s="1"/>
  <c r="AE732" i="1"/>
  <c r="AS732" i="1" s="1"/>
  <c r="AC732" i="1"/>
  <c r="AA732" i="1"/>
  <c r="BE731" i="1"/>
  <c r="BD731" i="1"/>
  <c r="AZ731" i="1"/>
  <c r="BB731" i="1" s="1"/>
  <c r="BC731" i="1" s="1"/>
  <c r="AY731" i="1"/>
  <c r="AX731" i="1"/>
  <c r="AR731" i="1"/>
  <c r="AQ731" i="1"/>
  <c r="AP731" i="1"/>
  <c r="AO731" i="1"/>
  <c r="AN731" i="1"/>
  <c r="AK731" i="1"/>
  <c r="AI731" i="1"/>
  <c r="AU731" i="1" s="1"/>
  <c r="AG731" i="1"/>
  <c r="AT731" i="1" s="1"/>
  <c r="AE731" i="1"/>
  <c r="AS731" i="1" s="1"/>
  <c r="AC731" i="1"/>
  <c r="AA731" i="1"/>
  <c r="BE730" i="1"/>
  <c r="BD730" i="1"/>
  <c r="AZ730" i="1"/>
  <c r="BB730" i="1" s="1"/>
  <c r="BC730" i="1" s="1"/>
  <c r="AY730" i="1"/>
  <c r="AX730" i="1"/>
  <c r="AR730" i="1"/>
  <c r="AQ730" i="1"/>
  <c r="AP730" i="1"/>
  <c r="AO730" i="1"/>
  <c r="AN730" i="1"/>
  <c r="AK730" i="1"/>
  <c r="AV730" i="1" s="1"/>
  <c r="AI730" i="1"/>
  <c r="AU730" i="1" s="1"/>
  <c r="AG730" i="1"/>
  <c r="AT730" i="1" s="1"/>
  <c r="AE730" i="1"/>
  <c r="AS730" i="1" s="1"/>
  <c r="AC730" i="1"/>
  <c r="AA730" i="1"/>
  <c r="BE729" i="1"/>
  <c r="BD729" i="1"/>
  <c r="AZ729" i="1"/>
  <c r="BB729" i="1" s="1"/>
  <c r="BC729" i="1" s="1"/>
  <c r="AY729" i="1"/>
  <c r="AX729" i="1"/>
  <c r="AR729" i="1"/>
  <c r="AQ729" i="1"/>
  <c r="AP729" i="1"/>
  <c r="AO729" i="1"/>
  <c r="AN729" i="1"/>
  <c r="AK729" i="1"/>
  <c r="AI729" i="1"/>
  <c r="AU729" i="1" s="1"/>
  <c r="AG729" i="1"/>
  <c r="AT729" i="1" s="1"/>
  <c r="AE729" i="1"/>
  <c r="AS729" i="1" s="1"/>
  <c r="AC729" i="1"/>
  <c r="AA729" i="1"/>
  <c r="BE728" i="1"/>
  <c r="BD728" i="1"/>
  <c r="AZ728" i="1"/>
  <c r="BB728" i="1" s="1"/>
  <c r="BC728" i="1" s="1"/>
  <c r="AY728" i="1"/>
  <c r="AX728" i="1"/>
  <c r="AR728" i="1"/>
  <c r="AQ728" i="1"/>
  <c r="AP728" i="1"/>
  <c r="AO728" i="1"/>
  <c r="AN728" i="1"/>
  <c r="AK728" i="1"/>
  <c r="AV728" i="1" s="1"/>
  <c r="AI728" i="1"/>
  <c r="AU728" i="1" s="1"/>
  <c r="AG728" i="1"/>
  <c r="AT728" i="1" s="1"/>
  <c r="AE728" i="1"/>
  <c r="AS728" i="1" s="1"/>
  <c r="AC728" i="1"/>
  <c r="AA728" i="1"/>
  <c r="BE727" i="1"/>
  <c r="BD727" i="1"/>
  <c r="AZ727" i="1"/>
  <c r="BB727" i="1" s="1"/>
  <c r="BC727" i="1" s="1"/>
  <c r="AY727" i="1"/>
  <c r="AX727" i="1"/>
  <c r="AR727" i="1"/>
  <c r="AQ727" i="1"/>
  <c r="AP727" i="1"/>
  <c r="AO727" i="1"/>
  <c r="AN727" i="1"/>
  <c r="AK727" i="1"/>
  <c r="AV727" i="1" s="1"/>
  <c r="AI727" i="1"/>
  <c r="AU727" i="1" s="1"/>
  <c r="AG727" i="1"/>
  <c r="AT727" i="1" s="1"/>
  <c r="AE727" i="1"/>
  <c r="AS727" i="1" s="1"/>
  <c r="AC727" i="1"/>
  <c r="AA727" i="1"/>
  <c r="BE726" i="1"/>
  <c r="BD726" i="1"/>
  <c r="AZ726" i="1"/>
  <c r="BB726" i="1" s="1"/>
  <c r="BC726" i="1" s="1"/>
  <c r="AY726" i="1"/>
  <c r="AX726" i="1"/>
  <c r="AR726" i="1"/>
  <c r="AQ726" i="1"/>
  <c r="AP726" i="1"/>
  <c r="AO726" i="1"/>
  <c r="AN726" i="1"/>
  <c r="AK726" i="1"/>
  <c r="AV726" i="1" s="1"/>
  <c r="AI726" i="1"/>
  <c r="AU726" i="1" s="1"/>
  <c r="AG726" i="1"/>
  <c r="AT726" i="1" s="1"/>
  <c r="AE726" i="1"/>
  <c r="AS726" i="1" s="1"/>
  <c r="AC726" i="1"/>
  <c r="AA726" i="1"/>
  <c r="BE725" i="1"/>
  <c r="BD725" i="1"/>
  <c r="AZ725" i="1"/>
  <c r="BB725" i="1" s="1"/>
  <c r="BC725" i="1" s="1"/>
  <c r="AY725" i="1"/>
  <c r="AX725" i="1"/>
  <c r="AR725" i="1"/>
  <c r="AQ725" i="1"/>
  <c r="AP725" i="1"/>
  <c r="AO725" i="1"/>
  <c r="AN725" i="1"/>
  <c r="AK725" i="1"/>
  <c r="AV725" i="1" s="1"/>
  <c r="AI725" i="1"/>
  <c r="AU725" i="1" s="1"/>
  <c r="AG725" i="1"/>
  <c r="AT725" i="1" s="1"/>
  <c r="AE725" i="1"/>
  <c r="AS725" i="1" s="1"/>
  <c r="AC725" i="1"/>
  <c r="AA725" i="1"/>
  <c r="BE724" i="1"/>
  <c r="BD724" i="1"/>
  <c r="AZ724" i="1"/>
  <c r="BB724" i="1" s="1"/>
  <c r="BC724" i="1" s="1"/>
  <c r="AY724" i="1"/>
  <c r="AX724" i="1"/>
  <c r="AR724" i="1"/>
  <c r="AQ724" i="1"/>
  <c r="AP724" i="1"/>
  <c r="AO724" i="1"/>
  <c r="AN724" i="1"/>
  <c r="AK724" i="1"/>
  <c r="AV724" i="1" s="1"/>
  <c r="AI724" i="1"/>
  <c r="AU724" i="1" s="1"/>
  <c r="AG724" i="1"/>
  <c r="AT724" i="1" s="1"/>
  <c r="AE724" i="1"/>
  <c r="AS724" i="1" s="1"/>
  <c r="AC724" i="1"/>
  <c r="AA724" i="1"/>
  <c r="BE723" i="1"/>
  <c r="BD723" i="1"/>
  <c r="AZ723" i="1"/>
  <c r="BB723" i="1" s="1"/>
  <c r="BC723" i="1" s="1"/>
  <c r="AY723" i="1"/>
  <c r="AX723" i="1"/>
  <c r="AR723" i="1"/>
  <c r="AQ723" i="1"/>
  <c r="AP723" i="1"/>
  <c r="AO723" i="1"/>
  <c r="AN723" i="1"/>
  <c r="AK723" i="1"/>
  <c r="AV723" i="1" s="1"/>
  <c r="AI723" i="1"/>
  <c r="AU723" i="1" s="1"/>
  <c r="AG723" i="1"/>
  <c r="AT723" i="1" s="1"/>
  <c r="AE723" i="1"/>
  <c r="AS723" i="1" s="1"/>
  <c r="AC723" i="1"/>
  <c r="AA723" i="1"/>
  <c r="BE722" i="1"/>
  <c r="BD722" i="1"/>
  <c r="AZ722" i="1"/>
  <c r="BB722" i="1" s="1"/>
  <c r="BC722" i="1" s="1"/>
  <c r="AY722" i="1"/>
  <c r="AX722" i="1"/>
  <c r="AR722" i="1"/>
  <c r="AQ722" i="1"/>
  <c r="AP722" i="1"/>
  <c r="AO722" i="1"/>
  <c r="AN722" i="1"/>
  <c r="AK722" i="1"/>
  <c r="AV722" i="1" s="1"/>
  <c r="AI722" i="1"/>
  <c r="AU722" i="1" s="1"/>
  <c r="AG722" i="1"/>
  <c r="AT722" i="1" s="1"/>
  <c r="AE722" i="1"/>
  <c r="AS722" i="1" s="1"/>
  <c r="AC722" i="1"/>
  <c r="AA722" i="1"/>
  <c r="BE721" i="1"/>
  <c r="BD721" i="1"/>
  <c r="AZ721" i="1"/>
  <c r="BB721" i="1" s="1"/>
  <c r="BC721" i="1" s="1"/>
  <c r="AY721" i="1"/>
  <c r="AX721" i="1"/>
  <c r="AR721" i="1"/>
  <c r="AQ721" i="1"/>
  <c r="AP721" i="1"/>
  <c r="AO721" i="1"/>
  <c r="AN721" i="1"/>
  <c r="AK721" i="1"/>
  <c r="AV721" i="1" s="1"/>
  <c r="AI721" i="1"/>
  <c r="AU721" i="1" s="1"/>
  <c r="AG721" i="1"/>
  <c r="AT721" i="1" s="1"/>
  <c r="AE721" i="1"/>
  <c r="AS721" i="1" s="1"/>
  <c r="AC721" i="1"/>
  <c r="AA721" i="1"/>
  <c r="BE720" i="1"/>
  <c r="BD720" i="1"/>
  <c r="AZ720" i="1"/>
  <c r="BB720" i="1" s="1"/>
  <c r="BC720" i="1" s="1"/>
  <c r="AY720" i="1"/>
  <c r="AX720" i="1"/>
  <c r="AR720" i="1"/>
  <c r="AQ720" i="1"/>
  <c r="AP720" i="1"/>
  <c r="AO720" i="1"/>
  <c r="AN720" i="1"/>
  <c r="AK720" i="1"/>
  <c r="AV720" i="1" s="1"/>
  <c r="AI720" i="1"/>
  <c r="AU720" i="1" s="1"/>
  <c r="AG720" i="1"/>
  <c r="AT720" i="1" s="1"/>
  <c r="AE720" i="1"/>
  <c r="AS720" i="1" s="1"/>
  <c r="AC720" i="1"/>
  <c r="AA720" i="1"/>
  <c r="BE719" i="1"/>
  <c r="BD719" i="1"/>
  <c r="AZ719" i="1"/>
  <c r="BB719" i="1" s="1"/>
  <c r="BC719" i="1" s="1"/>
  <c r="AY719" i="1"/>
  <c r="AX719" i="1"/>
  <c r="AR719" i="1"/>
  <c r="AQ719" i="1"/>
  <c r="AP719" i="1"/>
  <c r="AO719" i="1"/>
  <c r="AN719" i="1"/>
  <c r="AK719" i="1"/>
  <c r="AV719" i="1" s="1"/>
  <c r="AI719" i="1"/>
  <c r="AU719" i="1" s="1"/>
  <c r="AG719" i="1"/>
  <c r="AT719" i="1" s="1"/>
  <c r="AE719" i="1"/>
  <c r="AS719" i="1" s="1"/>
  <c r="AC719" i="1"/>
  <c r="AA719" i="1"/>
  <c r="BE718" i="1"/>
  <c r="BD718" i="1"/>
  <c r="AZ718" i="1"/>
  <c r="BB718" i="1" s="1"/>
  <c r="BC718" i="1" s="1"/>
  <c r="AY718" i="1"/>
  <c r="AX718" i="1"/>
  <c r="AR718" i="1"/>
  <c r="AQ718" i="1"/>
  <c r="AP718" i="1"/>
  <c r="AO718" i="1"/>
  <c r="AN718" i="1"/>
  <c r="AK718" i="1"/>
  <c r="AV718" i="1" s="1"/>
  <c r="AI718" i="1"/>
  <c r="AU718" i="1" s="1"/>
  <c r="AG718" i="1"/>
  <c r="AT718" i="1" s="1"/>
  <c r="AE718" i="1"/>
  <c r="AS718" i="1" s="1"/>
  <c r="AC718" i="1"/>
  <c r="AA718" i="1"/>
  <c r="BE717" i="1"/>
  <c r="BD717" i="1"/>
  <c r="AZ717" i="1"/>
  <c r="BB717" i="1" s="1"/>
  <c r="BC717" i="1" s="1"/>
  <c r="AY717" i="1"/>
  <c r="AX717" i="1"/>
  <c r="AR717" i="1"/>
  <c r="AQ717" i="1"/>
  <c r="AP717" i="1"/>
  <c r="AO717" i="1"/>
  <c r="AN717" i="1"/>
  <c r="AK717" i="1"/>
  <c r="AV717" i="1" s="1"/>
  <c r="AI717" i="1"/>
  <c r="AU717" i="1" s="1"/>
  <c r="AG717" i="1"/>
  <c r="AT717" i="1" s="1"/>
  <c r="AE717" i="1"/>
  <c r="AS717" i="1" s="1"/>
  <c r="AC717" i="1"/>
  <c r="AA717" i="1"/>
  <c r="BE716" i="1"/>
  <c r="BD716" i="1"/>
  <c r="AZ716" i="1"/>
  <c r="BB716" i="1" s="1"/>
  <c r="BC716" i="1" s="1"/>
  <c r="AY716" i="1"/>
  <c r="AX716" i="1"/>
  <c r="AR716" i="1"/>
  <c r="AQ716" i="1"/>
  <c r="AP716" i="1"/>
  <c r="AO716" i="1"/>
  <c r="AN716" i="1"/>
  <c r="AK716" i="1"/>
  <c r="AV716" i="1" s="1"/>
  <c r="AI716" i="1"/>
  <c r="AU716" i="1" s="1"/>
  <c r="AG716" i="1"/>
  <c r="AT716" i="1" s="1"/>
  <c r="AE716" i="1"/>
  <c r="AS716" i="1" s="1"/>
  <c r="AC716" i="1"/>
  <c r="AA716" i="1"/>
  <c r="BE715" i="1"/>
  <c r="BD715" i="1"/>
  <c r="AZ715" i="1"/>
  <c r="BB715" i="1" s="1"/>
  <c r="BC715" i="1" s="1"/>
  <c r="AY715" i="1"/>
  <c r="AX715" i="1"/>
  <c r="AR715" i="1"/>
  <c r="AQ715" i="1"/>
  <c r="AP715" i="1"/>
  <c r="AO715" i="1"/>
  <c r="AN715" i="1"/>
  <c r="AK715" i="1"/>
  <c r="AV715" i="1" s="1"/>
  <c r="AI715" i="1"/>
  <c r="AU715" i="1" s="1"/>
  <c r="AG715" i="1"/>
  <c r="AT715" i="1" s="1"/>
  <c r="AE715" i="1"/>
  <c r="AS715" i="1" s="1"/>
  <c r="AC715" i="1"/>
  <c r="AA715" i="1"/>
  <c r="BE714" i="1"/>
  <c r="BD714" i="1"/>
  <c r="AZ714" i="1"/>
  <c r="BB714" i="1" s="1"/>
  <c r="BC714" i="1" s="1"/>
  <c r="AY714" i="1"/>
  <c r="AX714" i="1"/>
  <c r="AR714" i="1"/>
  <c r="AQ714" i="1"/>
  <c r="AP714" i="1"/>
  <c r="AO714" i="1"/>
  <c r="AN714" i="1"/>
  <c r="AK714" i="1"/>
  <c r="AV714" i="1" s="1"/>
  <c r="AI714" i="1"/>
  <c r="AU714" i="1" s="1"/>
  <c r="AG714" i="1"/>
  <c r="AT714" i="1" s="1"/>
  <c r="AE714" i="1"/>
  <c r="AS714" i="1" s="1"/>
  <c r="AC714" i="1"/>
  <c r="AA714" i="1"/>
  <c r="BE713" i="1"/>
  <c r="BD713" i="1"/>
  <c r="AZ713" i="1"/>
  <c r="BB713" i="1" s="1"/>
  <c r="BC713" i="1" s="1"/>
  <c r="AY713" i="1"/>
  <c r="AX713" i="1"/>
  <c r="AR713" i="1"/>
  <c r="AQ713" i="1"/>
  <c r="AP713" i="1"/>
  <c r="AO713" i="1"/>
  <c r="AN713" i="1"/>
  <c r="AK713" i="1"/>
  <c r="AV713" i="1" s="1"/>
  <c r="AI713" i="1"/>
  <c r="AU713" i="1" s="1"/>
  <c r="AG713" i="1"/>
  <c r="AT713" i="1" s="1"/>
  <c r="AE713" i="1"/>
  <c r="AS713" i="1" s="1"/>
  <c r="AC713" i="1"/>
  <c r="AA713" i="1"/>
  <c r="BE712" i="1"/>
  <c r="BD712" i="1"/>
  <c r="AZ712" i="1"/>
  <c r="BB712" i="1" s="1"/>
  <c r="BC712" i="1" s="1"/>
  <c r="AY712" i="1"/>
  <c r="AX712" i="1"/>
  <c r="AR712" i="1"/>
  <c r="AQ712" i="1"/>
  <c r="AP712" i="1"/>
  <c r="AO712" i="1"/>
  <c r="AN712" i="1"/>
  <c r="AK712" i="1"/>
  <c r="AV712" i="1" s="1"/>
  <c r="AI712" i="1"/>
  <c r="AU712" i="1" s="1"/>
  <c r="AG712" i="1"/>
  <c r="AT712" i="1" s="1"/>
  <c r="AE712" i="1"/>
  <c r="AS712" i="1" s="1"/>
  <c r="AC712" i="1"/>
  <c r="AA712" i="1"/>
  <c r="BE711" i="1"/>
  <c r="BD711" i="1"/>
  <c r="AZ711" i="1"/>
  <c r="BB711" i="1" s="1"/>
  <c r="BC711" i="1" s="1"/>
  <c r="AY711" i="1"/>
  <c r="AX711" i="1"/>
  <c r="AR711" i="1"/>
  <c r="AQ711" i="1"/>
  <c r="AP711" i="1"/>
  <c r="AO711" i="1"/>
  <c r="AN711" i="1"/>
  <c r="AK711" i="1"/>
  <c r="AV711" i="1" s="1"/>
  <c r="AI711" i="1"/>
  <c r="AU711" i="1" s="1"/>
  <c r="AG711" i="1"/>
  <c r="AT711" i="1" s="1"/>
  <c r="AE711" i="1"/>
  <c r="AS711" i="1" s="1"/>
  <c r="AC711" i="1"/>
  <c r="AA711" i="1"/>
  <c r="BE710" i="1"/>
  <c r="BD710" i="1"/>
  <c r="AZ710" i="1"/>
  <c r="BB710" i="1" s="1"/>
  <c r="BC710" i="1" s="1"/>
  <c r="AY710" i="1"/>
  <c r="AX710" i="1"/>
  <c r="AR710" i="1"/>
  <c r="AQ710" i="1"/>
  <c r="AP710" i="1"/>
  <c r="AO710" i="1"/>
  <c r="AN710" i="1"/>
  <c r="AK710" i="1"/>
  <c r="AV710" i="1" s="1"/>
  <c r="AI710" i="1"/>
  <c r="AU710" i="1" s="1"/>
  <c r="AG710" i="1"/>
  <c r="AT710" i="1" s="1"/>
  <c r="AE710" i="1"/>
  <c r="AS710" i="1" s="1"/>
  <c r="AC710" i="1"/>
  <c r="AA710" i="1"/>
  <c r="BE709" i="1"/>
  <c r="BD709" i="1"/>
  <c r="AZ709" i="1"/>
  <c r="BB709" i="1" s="1"/>
  <c r="BC709" i="1" s="1"/>
  <c r="AY709" i="1"/>
  <c r="AX709" i="1"/>
  <c r="AR709" i="1"/>
  <c r="AQ709" i="1"/>
  <c r="AP709" i="1"/>
  <c r="AO709" i="1"/>
  <c r="AN709" i="1"/>
  <c r="AK709" i="1"/>
  <c r="AV709" i="1" s="1"/>
  <c r="AI709" i="1"/>
  <c r="AU709" i="1" s="1"/>
  <c r="AG709" i="1"/>
  <c r="AT709" i="1" s="1"/>
  <c r="AE709" i="1"/>
  <c r="AS709" i="1" s="1"/>
  <c r="AC709" i="1"/>
  <c r="AA709" i="1"/>
  <c r="BE708" i="1"/>
  <c r="BD708" i="1"/>
  <c r="AZ708" i="1"/>
  <c r="BB708" i="1" s="1"/>
  <c r="BC708" i="1" s="1"/>
  <c r="AY708" i="1"/>
  <c r="AX708" i="1"/>
  <c r="AR708" i="1"/>
  <c r="AQ708" i="1"/>
  <c r="AP708" i="1"/>
  <c r="AO708" i="1"/>
  <c r="AN708" i="1"/>
  <c r="AK708" i="1"/>
  <c r="AV708" i="1" s="1"/>
  <c r="AI708" i="1"/>
  <c r="AU708" i="1" s="1"/>
  <c r="AG708" i="1"/>
  <c r="AT708" i="1" s="1"/>
  <c r="AE708" i="1"/>
  <c r="AS708" i="1" s="1"/>
  <c r="AC708" i="1"/>
  <c r="AA708" i="1"/>
  <c r="BE707" i="1"/>
  <c r="BD707" i="1"/>
  <c r="AZ707" i="1"/>
  <c r="BB707" i="1" s="1"/>
  <c r="BC707" i="1" s="1"/>
  <c r="AY707" i="1"/>
  <c r="AX707" i="1"/>
  <c r="AR707" i="1"/>
  <c r="AQ707" i="1"/>
  <c r="AP707" i="1"/>
  <c r="AO707" i="1"/>
  <c r="AN707" i="1"/>
  <c r="AK707" i="1"/>
  <c r="AV707" i="1" s="1"/>
  <c r="AI707" i="1"/>
  <c r="AU707" i="1" s="1"/>
  <c r="AG707" i="1"/>
  <c r="AT707" i="1" s="1"/>
  <c r="AE707" i="1"/>
  <c r="AS707" i="1" s="1"/>
  <c r="AC707" i="1"/>
  <c r="AA707" i="1"/>
  <c r="BE706" i="1"/>
  <c r="BD706" i="1"/>
  <c r="AZ706" i="1"/>
  <c r="BB706" i="1" s="1"/>
  <c r="BC706" i="1" s="1"/>
  <c r="AY706" i="1"/>
  <c r="AX706" i="1"/>
  <c r="AR706" i="1"/>
  <c r="AQ706" i="1"/>
  <c r="AP706" i="1"/>
  <c r="AO706" i="1"/>
  <c r="AN706" i="1"/>
  <c r="AK706" i="1"/>
  <c r="AV706" i="1" s="1"/>
  <c r="AI706" i="1"/>
  <c r="AU706" i="1" s="1"/>
  <c r="AG706" i="1"/>
  <c r="AT706" i="1" s="1"/>
  <c r="AE706" i="1"/>
  <c r="AS706" i="1" s="1"/>
  <c r="AC706" i="1"/>
  <c r="AA706" i="1"/>
  <c r="BE705" i="1"/>
  <c r="BD705" i="1"/>
  <c r="AZ705" i="1"/>
  <c r="BB705" i="1" s="1"/>
  <c r="BC705" i="1" s="1"/>
  <c r="AY705" i="1"/>
  <c r="AX705" i="1"/>
  <c r="AR705" i="1"/>
  <c r="AQ705" i="1"/>
  <c r="AP705" i="1"/>
  <c r="AO705" i="1"/>
  <c r="AN705" i="1"/>
  <c r="AK705" i="1"/>
  <c r="AV705" i="1" s="1"/>
  <c r="AI705" i="1"/>
  <c r="AU705" i="1" s="1"/>
  <c r="AG705" i="1"/>
  <c r="AT705" i="1" s="1"/>
  <c r="AE705" i="1"/>
  <c r="AS705" i="1" s="1"/>
  <c r="AC705" i="1"/>
  <c r="AA705" i="1"/>
  <c r="BE704" i="1"/>
  <c r="BD704" i="1"/>
  <c r="AZ704" i="1"/>
  <c r="BB704" i="1" s="1"/>
  <c r="BC704" i="1" s="1"/>
  <c r="AY704" i="1"/>
  <c r="AX704" i="1"/>
  <c r="AR704" i="1"/>
  <c r="AQ704" i="1"/>
  <c r="AP704" i="1"/>
  <c r="AO704" i="1"/>
  <c r="AN704" i="1"/>
  <c r="AK704" i="1"/>
  <c r="AV704" i="1" s="1"/>
  <c r="AI704" i="1"/>
  <c r="AU704" i="1" s="1"/>
  <c r="AG704" i="1"/>
  <c r="AT704" i="1" s="1"/>
  <c r="AE704" i="1"/>
  <c r="AS704" i="1" s="1"/>
  <c r="AC704" i="1"/>
  <c r="AA704" i="1"/>
  <c r="BE703" i="1"/>
  <c r="BD703" i="1"/>
  <c r="AZ703" i="1"/>
  <c r="BB703" i="1" s="1"/>
  <c r="BC703" i="1" s="1"/>
  <c r="AY703" i="1"/>
  <c r="AX703" i="1"/>
  <c r="AR703" i="1"/>
  <c r="AQ703" i="1"/>
  <c r="AP703" i="1"/>
  <c r="AO703" i="1"/>
  <c r="AN703" i="1"/>
  <c r="AK703" i="1"/>
  <c r="AV703" i="1" s="1"/>
  <c r="AI703" i="1"/>
  <c r="AU703" i="1" s="1"/>
  <c r="AG703" i="1"/>
  <c r="AT703" i="1" s="1"/>
  <c r="AE703" i="1"/>
  <c r="AS703" i="1" s="1"/>
  <c r="AC703" i="1"/>
  <c r="AA703" i="1"/>
  <c r="BE702" i="1"/>
  <c r="BD702" i="1"/>
  <c r="AZ702" i="1"/>
  <c r="BB702" i="1" s="1"/>
  <c r="BC702" i="1" s="1"/>
  <c r="AY702" i="1"/>
  <c r="AX702" i="1"/>
  <c r="AR702" i="1"/>
  <c r="AQ702" i="1"/>
  <c r="AP702" i="1"/>
  <c r="AO702" i="1"/>
  <c r="AN702" i="1"/>
  <c r="AK702" i="1"/>
  <c r="AV702" i="1" s="1"/>
  <c r="AI702" i="1"/>
  <c r="AU702" i="1" s="1"/>
  <c r="AG702" i="1"/>
  <c r="AT702" i="1" s="1"/>
  <c r="AE702" i="1"/>
  <c r="AS702" i="1" s="1"/>
  <c r="AC702" i="1"/>
  <c r="AA702" i="1"/>
  <c r="BE701" i="1"/>
  <c r="BD701" i="1"/>
  <c r="AZ701" i="1"/>
  <c r="BB701" i="1" s="1"/>
  <c r="BC701" i="1" s="1"/>
  <c r="AY701" i="1"/>
  <c r="AX701" i="1"/>
  <c r="AR701" i="1"/>
  <c r="AQ701" i="1"/>
  <c r="AP701" i="1"/>
  <c r="AO701" i="1"/>
  <c r="AN701" i="1"/>
  <c r="AK701" i="1"/>
  <c r="AV701" i="1" s="1"/>
  <c r="AI701" i="1"/>
  <c r="AU701" i="1" s="1"/>
  <c r="AG701" i="1"/>
  <c r="AT701" i="1" s="1"/>
  <c r="AE701" i="1"/>
  <c r="AS701" i="1" s="1"/>
  <c r="AC701" i="1"/>
  <c r="AA701" i="1"/>
  <c r="BE700" i="1"/>
  <c r="BD700" i="1"/>
  <c r="AZ700" i="1"/>
  <c r="BB700" i="1" s="1"/>
  <c r="BC700" i="1" s="1"/>
  <c r="AY700" i="1"/>
  <c r="AX700" i="1"/>
  <c r="AR700" i="1"/>
  <c r="AQ700" i="1"/>
  <c r="AP700" i="1"/>
  <c r="AO700" i="1"/>
  <c r="AN700" i="1"/>
  <c r="AK700" i="1"/>
  <c r="AV700" i="1" s="1"/>
  <c r="AI700" i="1"/>
  <c r="AU700" i="1" s="1"/>
  <c r="AG700" i="1"/>
  <c r="AT700" i="1" s="1"/>
  <c r="AE700" i="1"/>
  <c r="AS700" i="1" s="1"/>
  <c r="AC700" i="1"/>
  <c r="AA700" i="1"/>
  <c r="BE699" i="1"/>
  <c r="BD699" i="1"/>
  <c r="AZ699" i="1"/>
  <c r="BB699" i="1" s="1"/>
  <c r="BC699" i="1" s="1"/>
  <c r="AY699" i="1"/>
  <c r="AX699" i="1"/>
  <c r="AR699" i="1"/>
  <c r="AQ699" i="1"/>
  <c r="AP699" i="1"/>
  <c r="AO699" i="1"/>
  <c r="AN699" i="1"/>
  <c r="AK699" i="1"/>
  <c r="AV699" i="1" s="1"/>
  <c r="AI699" i="1"/>
  <c r="AU699" i="1" s="1"/>
  <c r="AG699" i="1"/>
  <c r="AT699" i="1" s="1"/>
  <c r="AE699" i="1"/>
  <c r="AS699" i="1" s="1"/>
  <c r="AC699" i="1"/>
  <c r="AA699" i="1"/>
  <c r="BE698" i="1"/>
  <c r="BD698" i="1"/>
  <c r="AZ698" i="1"/>
  <c r="BB698" i="1" s="1"/>
  <c r="BC698" i="1" s="1"/>
  <c r="AY698" i="1"/>
  <c r="AX698" i="1"/>
  <c r="AR698" i="1"/>
  <c r="AQ698" i="1"/>
  <c r="AP698" i="1"/>
  <c r="AO698" i="1"/>
  <c r="AN698" i="1"/>
  <c r="AK698" i="1"/>
  <c r="AV698" i="1" s="1"/>
  <c r="AI698" i="1"/>
  <c r="AU698" i="1" s="1"/>
  <c r="AG698" i="1"/>
  <c r="AT698" i="1" s="1"/>
  <c r="AE698" i="1"/>
  <c r="AS698" i="1" s="1"/>
  <c r="AC698" i="1"/>
  <c r="AA698" i="1"/>
  <c r="BE697" i="1"/>
  <c r="BD697" i="1"/>
  <c r="AZ697" i="1"/>
  <c r="BB697" i="1" s="1"/>
  <c r="BC697" i="1" s="1"/>
  <c r="AY697" i="1"/>
  <c r="AX697" i="1"/>
  <c r="AR697" i="1"/>
  <c r="AQ697" i="1"/>
  <c r="AP697" i="1"/>
  <c r="AO697" i="1"/>
  <c r="AN697" i="1"/>
  <c r="AK697" i="1"/>
  <c r="AV697" i="1" s="1"/>
  <c r="AI697" i="1"/>
  <c r="AU697" i="1" s="1"/>
  <c r="AG697" i="1"/>
  <c r="AT697" i="1" s="1"/>
  <c r="AE697" i="1"/>
  <c r="AS697" i="1" s="1"/>
  <c r="AC697" i="1"/>
  <c r="AA697" i="1"/>
  <c r="BE696" i="1"/>
  <c r="BD696" i="1"/>
  <c r="AZ696" i="1"/>
  <c r="BB696" i="1" s="1"/>
  <c r="BC696" i="1" s="1"/>
  <c r="AY696" i="1"/>
  <c r="AX696" i="1"/>
  <c r="AR696" i="1"/>
  <c r="AQ696" i="1"/>
  <c r="AP696" i="1"/>
  <c r="AO696" i="1"/>
  <c r="AN696" i="1"/>
  <c r="AK696" i="1"/>
  <c r="AV696" i="1" s="1"/>
  <c r="AI696" i="1"/>
  <c r="AU696" i="1" s="1"/>
  <c r="AG696" i="1"/>
  <c r="AT696" i="1" s="1"/>
  <c r="AE696" i="1"/>
  <c r="AS696" i="1" s="1"/>
  <c r="AC696" i="1"/>
  <c r="AA696" i="1"/>
  <c r="BE695" i="1"/>
  <c r="BD695" i="1"/>
  <c r="AZ695" i="1"/>
  <c r="BB695" i="1" s="1"/>
  <c r="BC695" i="1" s="1"/>
  <c r="AY695" i="1"/>
  <c r="AX695" i="1"/>
  <c r="AR695" i="1"/>
  <c r="AQ695" i="1"/>
  <c r="AP695" i="1"/>
  <c r="AO695" i="1"/>
  <c r="AN695" i="1"/>
  <c r="AK695" i="1"/>
  <c r="AV695" i="1" s="1"/>
  <c r="AI695" i="1"/>
  <c r="AU695" i="1" s="1"/>
  <c r="AG695" i="1"/>
  <c r="AT695" i="1" s="1"/>
  <c r="AE695" i="1"/>
  <c r="AS695" i="1" s="1"/>
  <c r="AC695" i="1"/>
  <c r="AA695" i="1"/>
  <c r="BE694" i="1"/>
  <c r="BD694" i="1"/>
  <c r="AZ694" i="1"/>
  <c r="BB694" i="1" s="1"/>
  <c r="BC694" i="1" s="1"/>
  <c r="AY694" i="1"/>
  <c r="AX694" i="1"/>
  <c r="AR694" i="1"/>
  <c r="AQ694" i="1"/>
  <c r="AP694" i="1"/>
  <c r="AO694" i="1"/>
  <c r="AN694" i="1"/>
  <c r="AK694" i="1"/>
  <c r="AV694" i="1" s="1"/>
  <c r="AI694" i="1"/>
  <c r="AU694" i="1" s="1"/>
  <c r="AG694" i="1"/>
  <c r="AT694" i="1" s="1"/>
  <c r="AE694" i="1"/>
  <c r="AS694" i="1" s="1"/>
  <c r="AC694" i="1"/>
  <c r="AA694" i="1"/>
  <c r="BE693" i="1"/>
  <c r="BD693" i="1"/>
  <c r="AZ693" i="1"/>
  <c r="BB693" i="1" s="1"/>
  <c r="BC693" i="1" s="1"/>
  <c r="AY693" i="1"/>
  <c r="AX693" i="1"/>
  <c r="AR693" i="1"/>
  <c r="AQ693" i="1"/>
  <c r="AP693" i="1"/>
  <c r="AO693" i="1"/>
  <c r="AN693" i="1"/>
  <c r="AK693" i="1"/>
  <c r="AV693" i="1" s="1"/>
  <c r="AI693" i="1"/>
  <c r="AU693" i="1" s="1"/>
  <c r="AG693" i="1"/>
  <c r="AT693" i="1" s="1"/>
  <c r="AE693" i="1"/>
  <c r="AS693" i="1" s="1"/>
  <c r="AC693" i="1"/>
  <c r="AA693" i="1"/>
  <c r="BE692" i="1"/>
  <c r="BD692" i="1"/>
  <c r="AZ692" i="1"/>
  <c r="BB692" i="1" s="1"/>
  <c r="BC692" i="1" s="1"/>
  <c r="AY692" i="1"/>
  <c r="AX692" i="1"/>
  <c r="AR692" i="1"/>
  <c r="AQ692" i="1"/>
  <c r="AP692" i="1"/>
  <c r="AO692" i="1"/>
  <c r="AN692" i="1"/>
  <c r="AK692" i="1"/>
  <c r="AV692" i="1" s="1"/>
  <c r="AI692" i="1"/>
  <c r="AU692" i="1" s="1"/>
  <c r="AG692" i="1"/>
  <c r="AT692" i="1" s="1"/>
  <c r="AE692" i="1"/>
  <c r="AS692" i="1" s="1"/>
  <c r="AC692" i="1"/>
  <c r="AA692" i="1"/>
  <c r="BE691" i="1"/>
  <c r="BD691" i="1"/>
  <c r="AZ691" i="1"/>
  <c r="BB691" i="1" s="1"/>
  <c r="BC691" i="1" s="1"/>
  <c r="AY691" i="1"/>
  <c r="AX691" i="1"/>
  <c r="AR691" i="1"/>
  <c r="AQ691" i="1"/>
  <c r="AP691" i="1"/>
  <c r="AO691" i="1"/>
  <c r="AN691" i="1"/>
  <c r="AK691" i="1"/>
  <c r="AV691" i="1" s="1"/>
  <c r="AI691" i="1"/>
  <c r="AU691" i="1" s="1"/>
  <c r="AG691" i="1"/>
  <c r="AT691" i="1" s="1"/>
  <c r="AE691" i="1"/>
  <c r="AS691" i="1" s="1"/>
  <c r="AC691" i="1"/>
  <c r="AA691" i="1"/>
  <c r="BE690" i="1"/>
  <c r="BD690" i="1"/>
  <c r="AZ690" i="1"/>
  <c r="BB690" i="1" s="1"/>
  <c r="BC690" i="1" s="1"/>
  <c r="AY690" i="1"/>
  <c r="AX690" i="1"/>
  <c r="AR690" i="1"/>
  <c r="AQ690" i="1"/>
  <c r="AP690" i="1"/>
  <c r="AO690" i="1"/>
  <c r="AN690" i="1"/>
  <c r="AK690" i="1"/>
  <c r="AV690" i="1" s="1"/>
  <c r="AI690" i="1"/>
  <c r="AU690" i="1" s="1"/>
  <c r="AG690" i="1"/>
  <c r="AT690" i="1" s="1"/>
  <c r="AE690" i="1"/>
  <c r="AS690" i="1" s="1"/>
  <c r="AC690" i="1"/>
  <c r="AA690" i="1"/>
  <c r="BE689" i="1"/>
  <c r="BD689" i="1"/>
  <c r="AZ689" i="1"/>
  <c r="BB689" i="1" s="1"/>
  <c r="BC689" i="1" s="1"/>
  <c r="AY689" i="1"/>
  <c r="AX689" i="1"/>
  <c r="AR689" i="1"/>
  <c r="AQ689" i="1"/>
  <c r="AP689" i="1"/>
  <c r="AO689" i="1"/>
  <c r="AN689" i="1"/>
  <c r="AK689" i="1"/>
  <c r="AV689" i="1" s="1"/>
  <c r="AI689" i="1"/>
  <c r="AU689" i="1" s="1"/>
  <c r="AG689" i="1"/>
  <c r="AT689" i="1" s="1"/>
  <c r="AE689" i="1"/>
  <c r="AS689" i="1" s="1"/>
  <c r="AC689" i="1"/>
  <c r="AA689" i="1"/>
  <c r="BE688" i="1"/>
  <c r="BD688" i="1"/>
  <c r="AZ688" i="1"/>
  <c r="BB688" i="1" s="1"/>
  <c r="BC688" i="1" s="1"/>
  <c r="AY688" i="1"/>
  <c r="AX688" i="1"/>
  <c r="AR688" i="1"/>
  <c r="AQ688" i="1"/>
  <c r="AP688" i="1"/>
  <c r="AO688" i="1"/>
  <c r="AN688" i="1"/>
  <c r="AK688" i="1"/>
  <c r="AV688" i="1" s="1"/>
  <c r="AI688" i="1"/>
  <c r="AU688" i="1" s="1"/>
  <c r="AG688" i="1"/>
  <c r="AT688" i="1" s="1"/>
  <c r="AE688" i="1"/>
  <c r="AS688" i="1" s="1"/>
  <c r="AC688" i="1"/>
  <c r="AA688" i="1"/>
  <c r="BE687" i="1"/>
  <c r="BD687" i="1"/>
  <c r="AZ687" i="1"/>
  <c r="BB687" i="1" s="1"/>
  <c r="BC687" i="1" s="1"/>
  <c r="AY687" i="1"/>
  <c r="AX687" i="1"/>
  <c r="AR687" i="1"/>
  <c r="AQ687" i="1"/>
  <c r="AP687" i="1"/>
  <c r="AO687" i="1"/>
  <c r="AN687" i="1"/>
  <c r="AK687" i="1"/>
  <c r="AV687" i="1" s="1"/>
  <c r="AI687" i="1"/>
  <c r="AU687" i="1" s="1"/>
  <c r="AG687" i="1"/>
  <c r="AT687" i="1" s="1"/>
  <c r="AE687" i="1"/>
  <c r="AS687" i="1" s="1"/>
  <c r="AC687" i="1"/>
  <c r="AA687" i="1"/>
  <c r="BE686" i="1"/>
  <c r="BD686" i="1"/>
  <c r="AZ686" i="1"/>
  <c r="BB686" i="1" s="1"/>
  <c r="BC686" i="1" s="1"/>
  <c r="AY686" i="1"/>
  <c r="AX686" i="1"/>
  <c r="AR686" i="1"/>
  <c r="AQ686" i="1"/>
  <c r="AP686" i="1"/>
  <c r="AO686" i="1"/>
  <c r="AN686" i="1"/>
  <c r="AK686" i="1"/>
  <c r="AV686" i="1" s="1"/>
  <c r="AI686" i="1"/>
  <c r="AU686" i="1" s="1"/>
  <c r="AG686" i="1"/>
  <c r="AT686" i="1" s="1"/>
  <c r="AE686" i="1"/>
  <c r="AS686" i="1" s="1"/>
  <c r="AC686" i="1"/>
  <c r="AA686" i="1"/>
  <c r="BE685" i="1"/>
  <c r="BD685" i="1"/>
  <c r="AZ685" i="1"/>
  <c r="BB685" i="1" s="1"/>
  <c r="BC685" i="1" s="1"/>
  <c r="AY685" i="1"/>
  <c r="AX685" i="1"/>
  <c r="AR685" i="1"/>
  <c r="AQ685" i="1"/>
  <c r="AP685" i="1"/>
  <c r="AO685" i="1"/>
  <c r="AN685" i="1"/>
  <c r="AK685" i="1"/>
  <c r="AV685" i="1" s="1"/>
  <c r="AI685" i="1"/>
  <c r="AU685" i="1" s="1"/>
  <c r="AG685" i="1"/>
  <c r="AT685" i="1" s="1"/>
  <c r="AE685" i="1"/>
  <c r="AS685" i="1" s="1"/>
  <c r="AC685" i="1"/>
  <c r="AA685" i="1"/>
  <c r="BE684" i="1"/>
  <c r="BD684" i="1"/>
  <c r="AZ684" i="1"/>
  <c r="BB684" i="1" s="1"/>
  <c r="BC684" i="1" s="1"/>
  <c r="AY684" i="1"/>
  <c r="AX684" i="1"/>
  <c r="AR684" i="1"/>
  <c r="AQ684" i="1"/>
  <c r="AP684" i="1"/>
  <c r="AO684" i="1"/>
  <c r="AN684" i="1"/>
  <c r="AK684" i="1"/>
  <c r="AV684" i="1" s="1"/>
  <c r="AI684" i="1"/>
  <c r="AU684" i="1" s="1"/>
  <c r="AG684" i="1"/>
  <c r="AT684" i="1" s="1"/>
  <c r="AE684" i="1"/>
  <c r="AS684" i="1" s="1"/>
  <c r="AC684" i="1"/>
  <c r="AA684" i="1"/>
  <c r="BE683" i="1"/>
  <c r="BD683" i="1"/>
  <c r="AZ683" i="1"/>
  <c r="BB683" i="1" s="1"/>
  <c r="BC683" i="1" s="1"/>
  <c r="AY683" i="1"/>
  <c r="AX683" i="1"/>
  <c r="AR683" i="1"/>
  <c r="AQ683" i="1"/>
  <c r="AP683" i="1"/>
  <c r="AO683" i="1"/>
  <c r="AN683" i="1"/>
  <c r="AK683" i="1"/>
  <c r="AV683" i="1" s="1"/>
  <c r="AI683" i="1"/>
  <c r="AU683" i="1" s="1"/>
  <c r="AG683" i="1"/>
  <c r="AT683" i="1" s="1"/>
  <c r="AE683" i="1"/>
  <c r="AS683" i="1" s="1"/>
  <c r="AC683" i="1"/>
  <c r="AA683" i="1"/>
  <c r="BE682" i="1"/>
  <c r="BD682" i="1"/>
  <c r="AZ682" i="1"/>
  <c r="BB682" i="1" s="1"/>
  <c r="BC682" i="1" s="1"/>
  <c r="AY682" i="1"/>
  <c r="AX682" i="1"/>
  <c r="AR682" i="1"/>
  <c r="AQ682" i="1"/>
  <c r="AP682" i="1"/>
  <c r="AO682" i="1"/>
  <c r="AN682" i="1"/>
  <c r="AK682" i="1"/>
  <c r="AV682" i="1" s="1"/>
  <c r="AI682" i="1"/>
  <c r="AU682" i="1" s="1"/>
  <c r="AG682" i="1"/>
  <c r="AT682" i="1" s="1"/>
  <c r="AE682" i="1"/>
  <c r="AS682" i="1" s="1"/>
  <c r="AC682" i="1"/>
  <c r="AA682" i="1"/>
  <c r="BE681" i="1"/>
  <c r="BD681" i="1"/>
  <c r="AZ681" i="1"/>
  <c r="BB681" i="1" s="1"/>
  <c r="BC681" i="1" s="1"/>
  <c r="AY681" i="1"/>
  <c r="AX681" i="1"/>
  <c r="AR681" i="1"/>
  <c r="AQ681" i="1"/>
  <c r="AP681" i="1"/>
  <c r="AO681" i="1"/>
  <c r="AN681" i="1"/>
  <c r="AK681" i="1"/>
  <c r="AV681" i="1" s="1"/>
  <c r="AI681" i="1"/>
  <c r="AU681" i="1" s="1"/>
  <c r="AG681" i="1"/>
  <c r="AT681" i="1" s="1"/>
  <c r="AE681" i="1"/>
  <c r="AS681" i="1" s="1"/>
  <c r="AC681" i="1"/>
  <c r="AA681" i="1"/>
  <c r="BE680" i="1"/>
  <c r="BD680" i="1"/>
  <c r="AZ680" i="1"/>
  <c r="BB680" i="1" s="1"/>
  <c r="BC680" i="1" s="1"/>
  <c r="AY680" i="1"/>
  <c r="AX680" i="1"/>
  <c r="AR680" i="1"/>
  <c r="AQ680" i="1"/>
  <c r="AP680" i="1"/>
  <c r="AO680" i="1"/>
  <c r="AN680" i="1"/>
  <c r="AK680" i="1"/>
  <c r="AV680" i="1" s="1"/>
  <c r="AI680" i="1"/>
  <c r="AU680" i="1" s="1"/>
  <c r="AG680" i="1"/>
  <c r="AT680" i="1" s="1"/>
  <c r="AE680" i="1"/>
  <c r="AS680" i="1" s="1"/>
  <c r="AC680" i="1"/>
  <c r="AA680" i="1"/>
  <c r="BE679" i="1"/>
  <c r="BD679" i="1"/>
  <c r="AZ679" i="1"/>
  <c r="BB679" i="1" s="1"/>
  <c r="BC679" i="1" s="1"/>
  <c r="AY679" i="1"/>
  <c r="AX679" i="1"/>
  <c r="AR679" i="1"/>
  <c r="AQ679" i="1"/>
  <c r="AP679" i="1"/>
  <c r="AO679" i="1"/>
  <c r="AN679" i="1"/>
  <c r="AK679" i="1"/>
  <c r="AV679" i="1" s="1"/>
  <c r="AI679" i="1"/>
  <c r="AU679" i="1" s="1"/>
  <c r="AG679" i="1"/>
  <c r="AT679" i="1" s="1"/>
  <c r="AE679" i="1"/>
  <c r="AS679" i="1" s="1"/>
  <c r="AC679" i="1"/>
  <c r="AA679" i="1"/>
  <c r="BE678" i="1"/>
  <c r="BD678" i="1"/>
  <c r="AZ678" i="1"/>
  <c r="BB678" i="1" s="1"/>
  <c r="BC678" i="1" s="1"/>
  <c r="AY678" i="1"/>
  <c r="AX678" i="1"/>
  <c r="AR678" i="1"/>
  <c r="AQ678" i="1"/>
  <c r="AP678" i="1"/>
  <c r="AO678" i="1"/>
  <c r="AN678" i="1"/>
  <c r="AK678" i="1"/>
  <c r="AV678" i="1" s="1"/>
  <c r="AI678" i="1"/>
  <c r="AU678" i="1" s="1"/>
  <c r="AG678" i="1"/>
  <c r="AT678" i="1" s="1"/>
  <c r="AE678" i="1"/>
  <c r="AS678" i="1" s="1"/>
  <c r="AC678" i="1"/>
  <c r="AA678" i="1"/>
  <c r="BE677" i="1"/>
  <c r="BD677" i="1"/>
  <c r="AZ677" i="1"/>
  <c r="BB677" i="1" s="1"/>
  <c r="BC677" i="1" s="1"/>
  <c r="AY677" i="1"/>
  <c r="AX677" i="1"/>
  <c r="AR677" i="1"/>
  <c r="AQ677" i="1"/>
  <c r="AP677" i="1"/>
  <c r="AO677" i="1"/>
  <c r="AN677" i="1"/>
  <c r="AK677" i="1"/>
  <c r="AV677" i="1" s="1"/>
  <c r="AI677" i="1"/>
  <c r="AU677" i="1" s="1"/>
  <c r="AG677" i="1"/>
  <c r="AT677" i="1" s="1"/>
  <c r="AE677" i="1"/>
  <c r="AS677" i="1" s="1"/>
  <c r="AC677" i="1"/>
  <c r="AA677" i="1"/>
  <c r="BE676" i="1"/>
  <c r="BD676" i="1"/>
  <c r="AZ676" i="1"/>
  <c r="BB676" i="1" s="1"/>
  <c r="BC676" i="1" s="1"/>
  <c r="AY676" i="1"/>
  <c r="AX676" i="1"/>
  <c r="AR676" i="1"/>
  <c r="AQ676" i="1"/>
  <c r="AP676" i="1"/>
  <c r="AO676" i="1"/>
  <c r="AN676" i="1"/>
  <c r="AK676" i="1"/>
  <c r="AV676" i="1" s="1"/>
  <c r="AI676" i="1"/>
  <c r="AU676" i="1" s="1"/>
  <c r="AG676" i="1"/>
  <c r="AT676" i="1" s="1"/>
  <c r="AE676" i="1"/>
  <c r="AS676" i="1" s="1"/>
  <c r="AC676" i="1"/>
  <c r="AA676" i="1"/>
  <c r="BE675" i="1"/>
  <c r="BD675" i="1"/>
  <c r="AZ675" i="1"/>
  <c r="BB675" i="1" s="1"/>
  <c r="BC675" i="1" s="1"/>
  <c r="AY675" i="1"/>
  <c r="AX675" i="1"/>
  <c r="AR675" i="1"/>
  <c r="AQ675" i="1"/>
  <c r="AP675" i="1"/>
  <c r="AO675" i="1"/>
  <c r="AN675" i="1"/>
  <c r="AK675" i="1"/>
  <c r="AV675" i="1" s="1"/>
  <c r="AI675" i="1"/>
  <c r="AU675" i="1" s="1"/>
  <c r="AG675" i="1"/>
  <c r="AT675" i="1" s="1"/>
  <c r="AE675" i="1"/>
  <c r="AS675" i="1" s="1"/>
  <c r="AC675" i="1"/>
  <c r="AA675" i="1"/>
  <c r="BE674" i="1"/>
  <c r="BD674" i="1"/>
  <c r="AZ674" i="1"/>
  <c r="BB674" i="1" s="1"/>
  <c r="BC674" i="1" s="1"/>
  <c r="AY674" i="1"/>
  <c r="AX674" i="1"/>
  <c r="AR674" i="1"/>
  <c r="AQ674" i="1"/>
  <c r="AP674" i="1"/>
  <c r="AO674" i="1"/>
  <c r="AN674" i="1"/>
  <c r="AK674" i="1"/>
  <c r="AV674" i="1" s="1"/>
  <c r="AI674" i="1"/>
  <c r="AU674" i="1" s="1"/>
  <c r="AG674" i="1"/>
  <c r="AT674" i="1" s="1"/>
  <c r="AE674" i="1"/>
  <c r="AS674" i="1" s="1"/>
  <c r="AC674" i="1"/>
  <c r="AA674" i="1"/>
  <c r="BE673" i="1"/>
  <c r="BD673" i="1"/>
  <c r="AZ673" i="1"/>
  <c r="BB673" i="1" s="1"/>
  <c r="BC673" i="1" s="1"/>
  <c r="AY673" i="1"/>
  <c r="AX673" i="1"/>
  <c r="AR673" i="1"/>
  <c r="AQ673" i="1"/>
  <c r="AP673" i="1"/>
  <c r="AO673" i="1"/>
  <c r="AN673" i="1"/>
  <c r="AK673" i="1"/>
  <c r="AV673" i="1" s="1"/>
  <c r="AI673" i="1"/>
  <c r="AU673" i="1" s="1"/>
  <c r="AG673" i="1"/>
  <c r="AT673" i="1" s="1"/>
  <c r="AE673" i="1"/>
  <c r="AS673" i="1" s="1"/>
  <c r="AC673" i="1"/>
  <c r="AA673" i="1"/>
  <c r="BE672" i="1"/>
  <c r="BD672" i="1"/>
  <c r="AZ672" i="1"/>
  <c r="BB672" i="1" s="1"/>
  <c r="BC672" i="1" s="1"/>
  <c r="AY672" i="1"/>
  <c r="AX672" i="1"/>
  <c r="AR672" i="1"/>
  <c r="AQ672" i="1"/>
  <c r="AP672" i="1"/>
  <c r="AO672" i="1"/>
  <c r="AN672" i="1"/>
  <c r="AK672" i="1"/>
  <c r="AV672" i="1" s="1"/>
  <c r="AI672" i="1"/>
  <c r="AU672" i="1" s="1"/>
  <c r="AG672" i="1"/>
  <c r="AT672" i="1" s="1"/>
  <c r="AE672" i="1"/>
  <c r="AS672" i="1" s="1"/>
  <c r="AC672" i="1"/>
  <c r="AA672" i="1"/>
  <c r="BE671" i="1"/>
  <c r="BD671" i="1"/>
  <c r="AZ671" i="1"/>
  <c r="BB671" i="1" s="1"/>
  <c r="BC671" i="1" s="1"/>
  <c r="AY671" i="1"/>
  <c r="AX671" i="1"/>
  <c r="AR671" i="1"/>
  <c r="AQ671" i="1"/>
  <c r="AP671" i="1"/>
  <c r="AO671" i="1"/>
  <c r="AN671" i="1"/>
  <c r="AK671" i="1"/>
  <c r="AV671" i="1" s="1"/>
  <c r="AI671" i="1"/>
  <c r="AU671" i="1" s="1"/>
  <c r="AG671" i="1"/>
  <c r="AT671" i="1" s="1"/>
  <c r="AE671" i="1"/>
  <c r="AS671" i="1" s="1"/>
  <c r="AC671" i="1"/>
  <c r="AA671" i="1"/>
  <c r="BE670" i="1"/>
  <c r="BD670" i="1"/>
  <c r="AZ670" i="1"/>
  <c r="BB670" i="1" s="1"/>
  <c r="BC670" i="1" s="1"/>
  <c r="AY670" i="1"/>
  <c r="AX670" i="1"/>
  <c r="AR670" i="1"/>
  <c r="AQ670" i="1"/>
  <c r="AP670" i="1"/>
  <c r="AO670" i="1"/>
  <c r="AN670" i="1"/>
  <c r="AK670" i="1"/>
  <c r="AV670" i="1" s="1"/>
  <c r="AI670" i="1"/>
  <c r="AU670" i="1" s="1"/>
  <c r="AG670" i="1"/>
  <c r="AT670" i="1" s="1"/>
  <c r="AE670" i="1"/>
  <c r="AS670" i="1" s="1"/>
  <c r="AC670" i="1"/>
  <c r="AA670" i="1"/>
  <c r="BE669" i="1"/>
  <c r="BD669" i="1"/>
  <c r="AZ669" i="1"/>
  <c r="BB669" i="1" s="1"/>
  <c r="BC669" i="1" s="1"/>
  <c r="AY669" i="1"/>
  <c r="AX669" i="1"/>
  <c r="AR669" i="1"/>
  <c r="AQ669" i="1"/>
  <c r="AP669" i="1"/>
  <c r="AO669" i="1"/>
  <c r="AN669" i="1"/>
  <c r="AK669" i="1"/>
  <c r="AI669" i="1"/>
  <c r="AU669" i="1" s="1"/>
  <c r="AG669" i="1"/>
  <c r="AT669" i="1" s="1"/>
  <c r="AE669" i="1"/>
  <c r="AS669" i="1" s="1"/>
  <c r="AC669" i="1"/>
  <c r="AA669" i="1"/>
  <c r="BE668" i="1"/>
  <c r="BD668" i="1"/>
  <c r="AZ668" i="1"/>
  <c r="BB668" i="1" s="1"/>
  <c r="BC668" i="1" s="1"/>
  <c r="AY668" i="1"/>
  <c r="AX668" i="1"/>
  <c r="AR668" i="1"/>
  <c r="AQ668" i="1"/>
  <c r="AP668" i="1"/>
  <c r="AO668" i="1"/>
  <c r="AN668" i="1"/>
  <c r="AK668" i="1"/>
  <c r="AV668" i="1" s="1"/>
  <c r="AI668" i="1"/>
  <c r="AU668" i="1" s="1"/>
  <c r="AG668" i="1"/>
  <c r="AT668" i="1" s="1"/>
  <c r="AE668" i="1"/>
  <c r="AS668" i="1" s="1"/>
  <c r="AC668" i="1"/>
  <c r="AA668" i="1"/>
  <c r="BE667" i="1"/>
  <c r="BD667" i="1"/>
  <c r="AZ667" i="1"/>
  <c r="BB667" i="1" s="1"/>
  <c r="BC667" i="1" s="1"/>
  <c r="AY667" i="1"/>
  <c r="AX667" i="1"/>
  <c r="AR667" i="1"/>
  <c r="AQ667" i="1"/>
  <c r="AP667" i="1"/>
  <c r="AO667" i="1"/>
  <c r="AN667" i="1"/>
  <c r="AK667" i="1"/>
  <c r="AV667" i="1" s="1"/>
  <c r="AI667" i="1"/>
  <c r="AU667" i="1" s="1"/>
  <c r="AG667" i="1"/>
  <c r="AT667" i="1" s="1"/>
  <c r="AE667" i="1"/>
  <c r="AS667" i="1" s="1"/>
  <c r="AC667" i="1"/>
  <c r="AA667" i="1"/>
  <c r="BE666" i="1"/>
  <c r="BD666" i="1"/>
  <c r="AZ666" i="1"/>
  <c r="BB666" i="1" s="1"/>
  <c r="BC666" i="1" s="1"/>
  <c r="AY666" i="1"/>
  <c r="AX666" i="1"/>
  <c r="AR666" i="1"/>
  <c r="AQ666" i="1"/>
  <c r="AP666" i="1"/>
  <c r="AO666" i="1"/>
  <c r="AN666" i="1"/>
  <c r="AK666" i="1"/>
  <c r="AV666" i="1" s="1"/>
  <c r="AI666" i="1"/>
  <c r="AU666" i="1" s="1"/>
  <c r="AG666" i="1"/>
  <c r="AT666" i="1" s="1"/>
  <c r="AE666" i="1"/>
  <c r="AS666" i="1" s="1"/>
  <c r="AC666" i="1"/>
  <c r="AA666" i="1"/>
  <c r="BE665" i="1"/>
  <c r="BD665" i="1"/>
  <c r="AZ665" i="1"/>
  <c r="BB665" i="1" s="1"/>
  <c r="BC665" i="1" s="1"/>
  <c r="AY665" i="1"/>
  <c r="AX665" i="1"/>
  <c r="AR665" i="1"/>
  <c r="AQ665" i="1"/>
  <c r="AP665" i="1"/>
  <c r="AO665" i="1"/>
  <c r="AN665" i="1"/>
  <c r="AK665" i="1"/>
  <c r="AV665" i="1" s="1"/>
  <c r="AI665" i="1"/>
  <c r="AU665" i="1" s="1"/>
  <c r="AG665" i="1"/>
  <c r="AT665" i="1" s="1"/>
  <c r="AE665" i="1"/>
  <c r="AS665" i="1" s="1"/>
  <c r="AC665" i="1"/>
  <c r="AA665" i="1"/>
  <c r="BE664" i="1"/>
  <c r="BD664" i="1"/>
  <c r="AZ664" i="1"/>
  <c r="BB664" i="1" s="1"/>
  <c r="BC664" i="1" s="1"/>
  <c r="AY664" i="1"/>
  <c r="AX664" i="1"/>
  <c r="AR664" i="1"/>
  <c r="AQ664" i="1"/>
  <c r="AP664" i="1"/>
  <c r="AO664" i="1"/>
  <c r="AN664" i="1"/>
  <c r="AK664" i="1"/>
  <c r="AV664" i="1" s="1"/>
  <c r="AI664" i="1"/>
  <c r="AU664" i="1" s="1"/>
  <c r="AG664" i="1"/>
  <c r="AT664" i="1" s="1"/>
  <c r="AE664" i="1"/>
  <c r="AS664" i="1" s="1"/>
  <c r="AC664" i="1"/>
  <c r="AA664" i="1"/>
  <c r="BE663" i="1"/>
  <c r="BD663" i="1"/>
  <c r="AZ663" i="1"/>
  <c r="BB663" i="1" s="1"/>
  <c r="BC663" i="1" s="1"/>
  <c r="AY663" i="1"/>
  <c r="AX663" i="1"/>
  <c r="AR663" i="1"/>
  <c r="AQ663" i="1"/>
  <c r="AP663" i="1"/>
  <c r="AO663" i="1"/>
  <c r="AN663" i="1"/>
  <c r="AK663" i="1"/>
  <c r="AV663" i="1" s="1"/>
  <c r="AI663" i="1"/>
  <c r="AU663" i="1" s="1"/>
  <c r="AG663" i="1"/>
  <c r="AT663" i="1" s="1"/>
  <c r="AE663" i="1"/>
  <c r="AS663" i="1" s="1"/>
  <c r="AC663" i="1"/>
  <c r="AA663" i="1"/>
  <c r="BE662" i="1"/>
  <c r="BD662" i="1"/>
  <c r="AZ662" i="1"/>
  <c r="BB662" i="1" s="1"/>
  <c r="BC662" i="1" s="1"/>
  <c r="AY662" i="1"/>
  <c r="AX662" i="1"/>
  <c r="AR662" i="1"/>
  <c r="AQ662" i="1"/>
  <c r="AP662" i="1"/>
  <c r="AO662" i="1"/>
  <c r="AN662" i="1"/>
  <c r="AK662" i="1"/>
  <c r="AV662" i="1" s="1"/>
  <c r="AI662" i="1"/>
  <c r="AU662" i="1" s="1"/>
  <c r="AG662" i="1"/>
  <c r="AT662" i="1" s="1"/>
  <c r="AE662" i="1"/>
  <c r="AS662" i="1" s="1"/>
  <c r="AC662" i="1"/>
  <c r="AA662" i="1"/>
  <c r="BE661" i="1"/>
  <c r="BD661" i="1"/>
  <c r="AZ661" i="1"/>
  <c r="BB661" i="1" s="1"/>
  <c r="BC661" i="1" s="1"/>
  <c r="AY661" i="1"/>
  <c r="AX661" i="1"/>
  <c r="AR661" i="1"/>
  <c r="AQ661" i="1"/>
  <c r="AP661" i="1"/>
  <c r="AO661" i="1"/>
  <c r="AN661" i="1"/>
  <c r="AK661" i="1"/>
  <c r="AV661" i="1" s="1"/>
  <c r="AI661" i="1"/>
  <c r="AU661" i="1" s="1"/>
  <c r="AG661" i="1"/>
  <c r="AT661" i="1" s="1"/>
  <c r="AE661" i="1"/>
  <c r="AS661" i="1" s="1"/>
  <c r="AC661" i="1"/>
  <c r="AA661" i="1"/>
  <c r="BE660" i="1"/>
  <c r="BD660" i="1"/>
  <c r="AZ660" i="1"/>
  <c r="BB660" i="1" s="1"/>
  <c r="BC660" i="1" s="1"/>
  <c r="AY660" i="1"/>
  <c r="AX660" i="1"/>
  <c r="AR660" i="1"/>
  <c r="AQ660" i="1"/>
  <c r="AP660" i="1"/>
  <c r="AO660" i="1"/>
  <c r="AN660" i="1"/>
  <c r="AK660" i="1"/>
  <c r="AV660" i="1" s="1"/>
  <c r="AI660" i="1"/>
  <c r="AU660" i="1" s="1"/>
  <c r="AG660" i="1"/>
  <c r="AT660" i="1" s="1"/>
  <c r="AE660" i="1"/>
  <c r="AS660" i="1" s="1"/>
  <c r="AC660" i="1"/>
  <c r="AA660" i="1"/>
  <c r="BE659" i="1"/>
  <c r="BD659" i="1"/>
  <c r="AZ659" i="1"/>
  <c r="BB659" i="1" s="1"/>
  <c r="BC659" i="1" s="1"/>
  <c r="AY659" i="1"/>
  <c r="AX659" i="1"/>
  <c r="AR659" i="1"/>
  <c r="AQ659" i="1"/>
  <c r="AP659" i="1"/>
  <c r="AO659" i="1"/>
  <c r="AN659" i="1"/>
  <c r="AK659" i="1"/>
  <c r="AV659" i="1" s="1"/>
  <c r="AI659" i="1"/>
  <c r="AU659" i="1" s="1"/>
  <c r="AG659" i="1"/>
  <c r="AT659" i="1" s="1"/>
  <c r="AE659" i="1"/>
  <c r="AS659" i="1" s="1"/>
  <c r="AC659" i="1"/>
  <c r="AA659" i="1"/>
  <c r="BE658" i="1"/>
  <c r="BD658" i="1"/>
  <c r="AZ658" i="1"/>
  <c r="BB658" i="1" s="1"/>
  <c r="BC658" i="1" s="1"/>
  <c r="AY658" i="1"/>
  <c r="AX658" i="1"/>
  <c r="AR658" i="1"/>
  <c r="AQ658" i="1"/>
  <c r="AP658" i="1"/>
  <c r="AO658" i="1"/>
  <c r="AN658" i="1"/>
  <c r="AK658" i="1"/>
  <c r="AV658" i="1" s="1"/>
  <c r="AI658" i="1"/>
  <c r="AU658" i="1" s="1"/>
  <c r="AG658" i="1"/>
  <c r="AT658" i="1" s="1"/>
  <c r="AE658" i="1"/>
  <c r="AS658" i="1" s="1"/>
  <c r="AC658" i="1"/>
  <c r="AA658" i="1"/>
  <c r="BE657" i="1"/>
  <c r="BD657" i="1"/>
  <c r="AZ657" i="1"/>
  <c r="BB657" i="1" s="1"/>
  <c r="BC657" i="1" s="1"/>
  <c r="AY657" i="1"/>
  <c r="AX657" i="1"/>
  <c r="AR657" i="1"/>
  <c r="AQ657" i="1"/>
  <c r="AP657" i="1"/>
  <c r="AO657" i="1"/>
  <c r="AN657" i="1"/>
  <c r="AK657" i="1"/>
  <c r="AV657" i="1" s="1"/>
  <c r="AI657" i="1"/>
  <c r="AU657" i="1" s="1"/>
  <c r="AG657" i="1"/>
  <c r="AT657" i="1" s="1"/>
  <c r="AE657" i="1"/>
  <c r="AS657" i="1" s="1"/>
  <c r="AC657" i="1"/>
  <c r="AA657" i="1"/>
  <c r="BE656" i="1"/>
  <c r="BD656" i="1"/>
  <c r="AZ656" i="1"/>
  <c r="BB656" i="1" s="1"/>
  <c r="BC656" i="1" s="1"/>
  <c r="AY656" i="1"/>
  <c r="AX656" i="1"/>
  <c r="AR656" i="1"/>
  <c r="AQ656" i="1"/>
  <c r="AP656" i="1"/>
  <c r="AO656" i="1"/>
  <c r="AN656" i="1"/>
  <c r="AK656" i="1"/>
  <c r="AV656" i="1" s="1"/>
  <c r="AI656" i="1"/>
  <c r="AU656" i="1" s="1"/>
  <c r="AG656" i="1"/>
  <c r="AT656" i="1" s="1"/>
  <c r="AE656" i="1"/>
  <c r="AS656" i="1" s="1"/>
  <c r="AC656" i="1"/>
  <c r="AA656" i="1"/>
  <c r="BE655" i="1"/>
  <c r="BD655" i="1"/>
  <c r="AZ655" i="1"/>
  <c r="BB655" i="1" s="1"/>
  <c r="BC655" i="1" s="1"/>
  <c r="AY655" i="1"/>
  <c r="AX655" i="1"/>
  <c r="AR655" i="1"/>
  <c r="AQ655" i="1"/>
  <c r="AP655" i="1"/>
  <c r="AO655" i="1"/>
  <c r="AN655" i="1"/>
  <c r="AK655" i="1"/>
  <c r="AV655" i="1" s="1"/>
  <c r="AI655" i="1"/>
  <c r="AU655" i="1" s="1"/>
  <c r="AG655" i="1"/>
  <c r="AT655" i="1" s="1"/>
  <c r="AE655" i="1"/>
  <c r="AS655" i="1" s="1"/>
  <c r="AC655" i="1"/>
  <c r="AA655" i="1"/>
  <c r="BE654" i="1"/>
  <c r="BD654" i="1"/>
  <c r="AZ654" i="1"/>
  <c r="BB654" i="1" s="1"/>
  <c r="BC654" i="1" s="1"/>
  <c r="AY654" i="1"/>
  <c r="AX654" i="1"/>
  <c r="AR654" i="1"/>
  <c r="AQ654" i="1"/>
  <c r="AP654" i="1"/>
  <c r="AO654" i="1"/>
  <c r="AN654" i="1"/>
  <c r="AK654" i="1"/>
  <c r="AV654" i="1" s="1"/>
  <c r="AI654" i="1"/>
  <c r="AU654" i="1" s="1"/>
  <c r="AG654" i="1"/>
  <c r="AT654" i="1" s="1"/>
  <c r="AE654" i="1"/>
  <c r="AS654" i="1" s="1"/>
  <c r="AC654" i="1"/>
  <c r="AA654" i="1"/>
  <c r="BE653" i="1"/>
  <c r="BD653" i="1"/>
  <c r="AZ653" i="1"/>
  <c r="BB653" i="1" s="1"/>
  <c r="BC653" i="1" s="1"/>
  <c r="AY653" i="1"/>
  <c r="AX653" i="1"/>
  <c r="AR653" i="1"/>
  <c r="AQ653" i="1"/>
  <c r="AP653" i="1"/>
  <c r="AO653" i="1"/>
  <c r="AN653" i="1"/>
  <c r="AK653" i="1"/>
  <c r="AV653" i="1" s="1"/>
  <c r="AI653" i="1"/>
  <c r="AU653" i="1" s="1"/>
  <c r="AG653" i="1"/>
  <c r="AT653" i="1" s="1"/>
  <c r="AE653" i="1"/>
  <c r="AS653" i="1" s="1"/>
  <c r="AC653" i="1"/>
  <c r="AA653" i="1"/>
  <c r="BE652" i="1"/>
  <c r="BD652" i="1"/>
  <c r="AZ652" i="1"/>
  <c r="BB652" i="1" s="1"/>
  <c r="BC652" i="1" s="1"/>
  <c r="AY652" i="1"/>
  <c r="AX652" i="1"/>
  <c r="AR652" i="1"/>
  <c r="AQ652" i="1"/>
  <c r="AP652" i="1"/>
  <c r="AO652" i="1"/>
  <c r="AN652" i="1"/>
  <c r="AK652" i="1"/>
  <c r="AV652" i="1" s="1"/>
  <c r="AI652" i="1"/>
  <c r="AU652" i="1" s="1"/>
  <c r="AG652" i="1"/>
  <c r="AT652" i="1" s="1"/>
  <c r="AE652" i="1"/>
  <c r="AS652" i="1" s="1"/>
  <c r="AC652" i="1"/>
  <c r="AA652" i="1"/>
  <c r="BE651" i="1"/>
  <c r="BD651" i="1"/>
  <c r="AZ651" i="1"/>
  <c r="BB651" i="1" s="1"/>
  <c r="BC651" i="1" s="1"/>
  <c r="AY651" i="1"/>
  <c r="AX651" i="1"/>
  <c r="AR651" i="1"/>
  <c r="AQ651" i="1"/>
  <c r="AP651" i="1"/>
  <c r="AO651" i="1"/>
  <c r="AN651" i="1"/>
  <c r="AK651" i="1"/>
  <c r="AV651" i="1" s="1"/>
  <c r="AI651" i="1"/>
  <c r="AU651" i="1" s="1"/>
  <c r="AG651" i="1"/>
  <c r="AT651" i="1" s="1"/>
  <c r="AE651" i="1"/>
  <c r="AS651" i="1" s="1"/>
  <c r="AC651" i="1"/>
  <c r="AA651" i="1"/>
  <c r="BE650" i="1"/>
  <c r="BD650" i="1"/>
  <c r="AZ650" i="1"/>
  <c r="BB650" i="1" s="1"/>
  <c r="BC650" i="1" s="1"/>
  <c r="AY650" i="1"/>
  <c r="AX650" i="1"/>
  <c r="AR650" i="1"/>
  <c r="AQ650" i="1"/>
  <c r="AP650" i="1"/>
  <c r="AO650" i="1"/>
  <c r="AN650" i="1"/>
  <c r="AK650" i="1"/>
  <c r="AV650" i="1" s="1"/>
  <c r="AI650" i="1"/>
  <c r="AU650" i="1" s="1"/>
  <c r="AG650" i="1"/>
  <c r="AT650" i="1" s="1"/>
  <c r="AE650" i="1"/>
  <c r="AS650" i="1" s="1"/>
  <c r="AC650" i="1"/>
  <c r="AA650" i="1"/>
  <c r="BE649" i="1"/>
  <c r="BD649" i="1"/>
  <c r="AZ649" i="1"/>
  <c r="BB649" i="1" s="1"/>
  <c r="BC649" i="1" s="1"/>
  <c r="AY649" i="1"/>
  <c r="AX649" i="1"/>
  <c r="AR649" i="1"/>
  <c r="AQ649" i="1"/>
  <c r="AP649" i="1"/>
  <c r="AO649" i="1"/>
  <c r="AN649" i="1"/>
  <c r="AK649" i="1"/>
  <c r="AV649" i="1" s="1"/>
  <c r="AI649" i="1"/>
  <c r="AU649" i="1" s="1"/>
  <c r="AG649" i="1"/>
  <c r="AT649" i="1" s="1"/>
  <c r="AE649" i="1"/>
  <c r="AS649" i="1" s="1"/>
  <c r="AC649" i="1"/>
  <c r="AA649" i="1"/>
  <c r="BE648" i="1"/>
  <c r="BD648" i="1"/>
  <c r="AZ648" i="1"/>
  <c r="BB648" i="1" s="1"/>
  <c r="BC648" i="1" s="1"/>
  <c r="AY648" i="1"/>
  <c r="AX648" i="1"/>
  <c r="AR648" i="1"/>
  <c r="AQ648" i="1"/>
  <c r="AP648" i="1"/>
  <c r="AO648" i="1"/>
  <c r="AN648" i="1"/>
  <c r="AK648" i="1"/>
  <c r="AV648" i="1" s="1"/>
  <c r="AI648" i="1"/>
  <c r="AU648" i="1" s="1"/>
  <c r="AG648" i="1"/>
  <c r="AT648" i="1" s="1"/>
  <c r="AE648" i="1"/>
  <c r="AS648" i="1" s="1"/>
  <c r="AC648" i="1"/>
  <c r="AA648" i="1"/>
  <c r="BE647" i="1"/>
  <c r="BD647" i="1"/>
  <c r="AZ647" i="1"/>
  <c r="BB647" i="1" s="1"/>
  <c r="BC647" i="1" s="1"/>
  <c r="AY647" i="1"/>
  <c r="AX647" i="1"/>
  <c r="AR647" i="1"/>
  <c r="AQ647" i="1"/>
  <c r="AP647" i="1"/>
  <c r="AO647" i="1"/>
  <c r="AN647" i="1"/>
  <c r="AK647" i="1"/>
  <c r="AV647" i="1" s="1"/>
  <c r="AI647" i="1"/>
  <c r="AU647" i="1" s="1"/>
  <c r="AG647" i="1"/>
  <c r="AT647" i="1" s="1"/>
  <c r="AE647" i="1"/>
  <c r="AS647" i="1" s="1"/>
  <c r="AC647" i="1"/>
  <c r="AA647" i="1"/>
  <c r="BE646" i="1"/>
  <c r="BD646" i="1"/>
  <c r="AZ646" i="1"/>
  <c r="BB646" i="1" s="1"/>
  <c r="BC646" i="1" s="1"/>
  <c r="AY646" i="1"/>
  <c r="AX646" i="1"/>
  <c r="AR646" i="1"/>
  <c r="AQ646" i="1"/>
  <c r="AP646" i="1"/>
  <c r="AO646" i="1"/>
  <c r="AN646" i="1"/>
  <c r="AK646" i="1"/>
  <c r="AV646" i="1" s="1"/>
  <c r="AI646" i="1"/>
  <c r="AU646" i="1" s="1"/>
  <c r="AG646" i="1"/>
  <c r="AT646" i="1" s="1"/>
  <c r="AE646" i="1"/>
  <c r="AS646" i="1" s="1"/>
  <c r="AC646" i="1"/>
  <c r="AA646" i="1"/>
  <c r="BE645" i="1"/>
  <c r="BD645" i="1"/>
  <c r="AZ645" i="1"/>
  <c r="BB645" i="1" s="1"/>
  <c r="BC645" i="1" s="1"/>
  <c r="AY645" i="1"/>
  <c r="AX645" i="1"/>
  <c r="AR645" i="1"/>
  <c r="AQ645" i="1"/>
  <c r="AP645" i="1"/>
  <c r="AO645" i="1"/>
  <c r="AN645" i="1"/>
  <c r="AK645" i="1"/>
  <c r="AV645" i="1" s="1"/>
  <c r="AI645" i="1"/>
  <c r="AU645" i="1" s="1"/>
  <c r="AG645" i="1"/>
  <c r="AT645" i="1" s="1"/>
  <c r="AE645" i="1"/>
  <c r="AS645" i="1" s="1"/>
  <c r="AC645" i="1"/>
  <c r="AA645" i="1"/>
  <c r="BE644" i="1"/>
  <c r="BD644" i="1"/>
  <c r="AZ644" i="1"/>
  <c r="BB644" i="1" s="1"/>
  <c r="BC644" i="1" s="1"/>
  <c r="AY644" i="1"/>
  <c r="AX644" i="1"/>
  <c r="AR644" i="1"/>
  <c r="AQ644" i="1"/>
  <c r="AP644" i="1"/>
  <c r="AO644" i="1"/>
  <c r="AN644" i="1"/>
  <c r="AK644" i="1"/>
  <c r="AV644" i="1" s="1"/>
  <c r="AI644" i="1"/>
  <c r="AU644" i="1" s="1"/>
  <c r="AG644" i="1"/>
  <c r="AT644" i="1" s="1"/>
  <c r="AE644" i="1"/>
  <c r="AS644" i="1" s="1"/>
  <c r="AC644" i="1"/>
  <c r="AA644" i="1"/>
  <c r="BE643" i="1"/>
  <c r="BD643" i="1"/>
  <c r="AZ643" i="1"/>
  <c r="BB643" i="1" s="1"/>
  <c r="BC643" i="1" s="1"/>
  <c r="AY643" i="1"/>
  <c r="AX643" i="1"/>
  <c r="AR643" i="1"/>
  <c r="AQ643" i="1"/>
  <c r="AP643" i="1"/>
  <c r="AO643" i="1"/>
  <c r="AN643" i="1"/>
  <c r="AK643" i="1"/>
  <c r="AV643" i="1" s="1"/>
  <c r="AI643" i="1"/>
  <c r="AU643" i="1" s="1"/>
  <c r="AG643" i="1"/>
  <c r="AT643" i="1" s="1"/>
  <c r="AE643" i="1"/>
  <c r="AS643" i="1" s="1"/>
  <c r="AC643" i="1"/>
  <c r="AA643" i="1"/>
  <c r="BE642" i="1"/>
  <c r="BD642" i="1"/>
  <c r="AZ642" i="1"/>
  <c r="BB642" i="1" s="1"/>
  <c r="BC642" i="1" s="1"/>
  <c r="AY642" i="1"/>
  <c r="AX642" i="1"/>
  <c r="AR642" i="1"/>
  <c r="AQ642" i="1"/>
  <c r="AP642" i="1"/>
  <c r="AO642" i="1"/>
  <c r="AN642" i="1"/>
  <c r="AK642" i="1"/>
  <c r="AV642" i="1" s="1"/>
  <c r="AI642" i="1"/>
  <c r="AU642" i="1" s="1"/>
  <c r="AG642" i="1"/>
  <c r="AT642" i="1" s="1"/>
  <c r="AE642" i="1"/>
  <c r="AS642" i="1" s="1"/>
  <c r="AC642" i="1"/>
  <c r="AA642" i="1"/>
  <c r="BE641" i="1"/>
  <c r="BD641" i="1"/>
  <c r="AZ641" i="1"/>
  <c r="BB641" i="1" s="1"/>
  <c r="BC641" i="1" s="1"/>
  <c r="AY641" i="1"/>
  <c r="AX641" i="1"/>
  <c r="AR641" i="1"/>
  <c r="AQ641" i="1"/>
  <c r="AP641" i="1"/>
  <c r="AO641" i="1"/>
  <c r="AN641" i="1"/>
  <c r="AK641" i="1"/>
  <c r="AV641" i="1" s="1"/>
  <c r="AI641" i="1"/>
  <c r="AU641" i="1" s="1"/>
  <c r="AG641" i="1"/>
  <c r="AT641" i="1" s="1"/>
  <c r="AE641" i="1"/>
  <c r="AS641" i="1" s="1"/>
  <c r="AC641" i="1"/>
  <c r="AA641" i="1"/>
  <c r="BE640" i="1"/>
  <c r="BD640" i="1"/>
  <c r="AZ640" i="1"/>
  <c r="BB640" i="1" s="1"/>
  <c r="BC640" i="1" s="1"/>
  <c r="AY640" i="1"/>
  <c r="AX640" i="1"/>
  <c r="AR640" i="1"/>
  <c r="AQ640" i="1"/>
  <c r="AP640" i="1"/>
  <c r="AO640" i="1"/>
  <c r="AN640" i="1"/>
  <c r="AK640" i="1"/>
  <c r="AV640" i="1" s="1"/>
  <c r="AI640" i="1"/>
  <c r="AU640" i="1" s="1"/>
  <c r="AG640" i="1"/>
  <c r="AT640" i="1" s="1"/>
  <c r="AE640" i="1"/>
  <c r="AS640" i="1" s="1"/>
  <c r="AC640" i="1"/>
  <c r="AA640" i="1"/>
  <c r="BE639" i="1"/>
  <c r="BD639" i="1"/>
  <c r="AZ639" i="1"/>
  <c r="BB639" i="1" s="1"/>
  <c r="BC639" i="1" s="1"/>
  <c r="AY639" i="1"/>
  <c r="AX639" i="1"/>
  <c r="AR639" i="1"/>
  <c r="AQ639" i="1"/>
  <c r="AP639" i="1"/>
  <c r="AO639" i="1"/>
  <c r="AN639" i="1"/>
  <c r="AK639" i="1"/>
  <c r="AV639" i="1" s="1"/>
  <c r="AI639" i="1"/>
  <c r="AU639" i="1" s="1"/>
  <c r="AG639" i="1"/>
  <c r="AT639" i="1" s="1"/>
  <c r="AE639" i="1"/>
  <c r="AS639" i="1" s="1"/>
  <c r="AC639" i="1"/>
  <c r="AA639" i="1"/>
  <c r="BE638" i="1"/>
  <c r="BD638" i="1"/>
  <c r="AZ638" i="1"/>
  <c r="BB638" i="1" s="1"/>
  <c r="BC638" i="1" s="1"/>
  <c r="AY638" i="1"/>
  <c r="AX638" i="1"/>
  <c r="AR638" i="1"/>
  <c r="AQ638" i="1"/>
  <c r="AP638" i="1"/>
  <c r="AO638" i="1"/>
  <c r="AN638" i="1"/>
  <c r="AK638" i="1"/>
  <c r="AV638" i="1" s="1"/>
  <c r="AI638" i="1"/>
  <c r="AU638" i="1" s="1"/>
  <c r="AG638" i="1"/>
  <c r="AT638" i="1" s="1"/>
  <c r="AE638" i="1"/>
  <c r="AS638" i="1" s="1"/>
  <c r="AC638" i="1"/>
  <c r="AA638" i="1"/>
  <c r="BE637" i="1"/>
  <c r="BD637" i="1"/>
  <c r="AZ637" i="1"/>
  <c r="BB637" i="1" s="1"/>
  <c r="BC637" i="1" s="1"/>
  <c r="AY637" i="1"/>
  <c r="AX637" i="1"/>
  <c r="AR637" i="1"/>
  <c r="AQ637" i="1"/>
  <c r="AP637" i="1"/>
  <c r="AO637" i="1"/>
  <c r="AN637" i="1"/>
  <c r="AK637" i="1"/>
  <c r="AV637" i="1" s="1"/>
  <c r="AI637" i="1"/>
  <c r="AU637" i="1" s="1"/>
  <c r="AG637" i="1"/>
  <c r="AT637" i="1" s="1"/>
  <c r="AE637" i="1"/>
  <c r="AS637" i="1" s="1"/>
  <c r="AC637" i="1"/>
  <c r="AA637" i="1"/>
  <c r="BE636" i="1"/>
  <c r="BD636" i="1"/>
  <c r="AZ636" i="1"/>
  <c r="BB636" i="1" s="1"/>
  <c r="BC636" i="1" s="1"/>
  <c r="AY636" i="1"/>
  <c r="AX636" i="1"/>
  <c r="AR636" i="1"/>
  <c r="AQ636" i="1"/>
  <c r="AP636" i="1"/>
  <c r="AO636" i="1"/>
  <c r="AN636" i="1"/>
  <c r="AK636" i="1"/>
  <c r="AV636" i="1" s="1"/>
  <c r="AI636" i="1"/>
  <c r="AU636" i="1" s="1"/>
  <c r="AG636" i="1"/>
  <c r="AT636" i="1" s="1"/>
  <c r="AE636" i="1"/>
  <c r="AS636" i="1" s="1"/>
  <c r="AC636" i="1"/>
  <c r="AA636" i="1"/>
  <c r="BE635" i="1"/>
  <c r="BD635" i="1"/>
  <c r="AZ635" i="1"/>
  <c r="BB635" i="1" s="1"/>
  <c r="BC635" i="1" s="1"/>
  <c r="AY635" i="1"/>
  <c r="AX635" i="1"/>
  <c r="AR635" i="1"/>
  <c r="AQ635" i="1"/>
  <c r="AP635" i="1"/>
  <c r="AO635" i="1"/>
  <c r="AN635" i="1"/>
  <c r="AK635" i="1"/>
  <c r="AV635" i="1" s="1"/>
  <c r="AI635" i="1"/>
  <c r="AU635" i="1" s="1"/>
  <c r="AG635" i="1"/>
  <c r="AT635" i="1" s="1"/>
  <c r="AE635" i="1"/>
  <c r="AS635" i="1" s="1"/>
  <c r="AC635" i="1"/>
  <c r="AA635" i="1"/>
  <c r="BE634" i="1"/>
  <c r="BD634" i="1"/>
  <c r="AZ634" i="1"/>
  <c r="BB634" i="1" s="1"/>
  <c r="BC634" i="1" s="1"/>
  <c r="AY634" i="1"/>
  <c r="AX634" i="1"/>
  <c r="AR634" i="1"/>
  <c r="AQ634" i="1"/>
  <c r="AP634" i="1"/>
  <c r="AO634" i="1"/>
  <c r="AN634" i="1"/>
  <c r="AK634" i="1"/>
  <c r="AV634" i="1" s="1"/>
  <c r="AI634" i="1"/>
  <c r="AU634" i="1" s="1"/>
  <c r="AG634" i="1"/>
  <c r="AT634" i="1" s="1"/>
  <c r="AE634" i="1"/>
  <c r="AS634" i="1" s="1"/>
  <c r="AC634" i="1"/>
  <c r="AA634" i="1"/>
  <c r="BE633" i="1"/>
  <c r="BD633" i="1"/>
  <c r="AZ633" i="1"/>
  <c r="BB633" i="1" s="1"/>
  <c r="BC633" i="1" s="1"/>
  <c r="AY633" i="1"/>
  <c r="AX633" i="1"/>
  <c r="AR633" i="1"/>
  <c r="AQ633" i="1"/>
  <c r="AP633" i="1"/>
  <c r="AO633" i="1"/>
  <c r="AN633" i="1"/>
  <c r="AK633" i="1"/>
  <c r="AV633" i="1" s="1"/>
  <c r="AI633" i="1"/>
  <c r="AU633" i="1" s="1"/>
  <c r="AG633" i="1"/>
  <c r="AT633" i="1" s="1"/>
  <c r="AE633" i="1"/>
  <c r="AS633" i="1" s="1"/>
  <c r="AC633" i="1"/>
  <c r="AA633" i="1"/>
  <c r="BE632" i="1"/>
  <c r="BD632" i="1"/>
  <c r="AZ632" i="1"/>
  <c r="BB632" i="1" s="1"/>
  <c r="BC632" i="1" s="1"/>
  <c r="AY632" i="1"/>
  <c r="AX632" i="1"/>
  <c r="AR632" i="1"/>
  <c r="AQ632" i="1"/>
  <c r="AP632" i="1"/>
  <c r="AO632" i="1"/>
  <c r="AN632" i="1"/>
  <c r="AK632" i="1"/>
  <c r="AV632" i="1" s="1"/>
  <c r="AI632" i="1"/>
  <c r="AU632" i="1" s="1"/>
  <c r="AG632" i="1"/>
  <c r="AT632" i="1" s="1"/>
  <c r="AE632" i="1"/>
  <c r="AS632" i="1" s="1"/>
  <c r="AC632" i="1"/>
  <c r="AA632" i="1"/>
  <c r="BE631" i="1"/>
  <c r="BD631" i="1"/>
  <c r="AZ631" i="1"/>
  <c r="BB631" i="1" s="1"/>
  <c r="BC631" i="1" s="1"/>
  <c r="AY631" i="1"/>
  <c r="AX631" i="1"/>
  <c r="AR631" i="1"/>
  <c r="AQ631" i="1"/>
  <c r="AP631" i="1"/>
  <c r="AO631" i="1"/>
  <c r="AN631" i="1"/>
  <c r="AK631" i="1"/>
  <c r="AV631" i="1" s="1"/>
  <c r="AI631" i="1"/>
  <c r="AU631" i="1" s="1"/>
  <c r="AG631" i="1"/>
  <c r="AT631" i="1" s="1"/>
  <c r="AE631" i="1"/>
  <c r="AS631" i="1" s="1"/>
  <c r="AC631" i="1"/>
  <c r="AA631" i="1"/>
  <c r="BE630" i="1"/>
  <c r="BD630" i="1"/>
  <c r="AZ630" i="1"/>
  <c r="BB630" i="1" s="1"/>
  <c r="BC630" i="1" s="1"/>
  <c r="AY630" i="1"/>
  <c r="AX630" i="1"/>
  <c r="AR630" i="1"/>
  <c r="AQ630" i="1"/>
  <c r="AP630" i="1"/>
  <c r="AO630" i="1"/>
  <c r="AN630" i="1"/>
  <c r="AK630" i="1"/>
  <c r="AV630" i="1" s="1"/>
  <c r="AI630" i="1"/>
  <c r="AU630" i="1" s="1"/>
  <c r="AG630" i="1"/>
  <c r="AT630" i="1" s="1"/>
  <c r="AE630" i="1"/>
  <c r="AS630" i="1" s="1"/>
  <c r="AC630" i="1"/>
  <c r="AA630" i="1"/>
  <c r="BE629" i="1"/>
  <c r="BD629" i="1"/>
  <c r="AZ629" i="1"/>
  <c r="BB629" i="1" s="1"/>
  <c r="BC629" i="1" s="1"/>
  <c r="AY629" i="1"/>
  <c r="AX629" i="1"/>
  <c r="AR629" i="1"/>
  <c r="AQ629" i="1"/>
  <c r="AP629" i="1"/>
  <c r="AO629" i="1"/>
  <c r="AN629" i="1"/>
  <c r="AK629" i="1"/>
  <c r="AV629" i="1" s="1"/>
  <c r="AI629" i="1"/>
  <c r="AU629" i="1" s="1"/>
  <c r="AG629" i="1"/>
  <c r="AT629" i="1" s="1"/>
  <c r="AE629" i="1"/>
  <c r="AS629" i="1" s="1"/>
  <c r="AC629" i="1"/>
  <c r="AA629" i="1"/>
  <c r="BE628" i="1"/>
  <c r="BD628" i="1"/>
  <c r="AZ628" i="1"/>
  <c r="BB628" i="1" s="1"/>
  <c r="BC628" i="1" s="1"/>
  <c r="AY628" i="1"/>
  <c r="AX628" i="1"/>
  <c r="AR628" i="1"/>
  <c r="AQ628" i="1"/>
  <c r="AP628" i="1"/>
  <c r="AO628" i="1"/>
  <c r="AN628" i="1"/>
  <c r="AK628" i="1"/>
  <c r="AV628" i="1" s="1"/>
  <c r="AI628" i="1"/>
  <c r="AU628" i="1" s="1"/>
  <c r="AG628" i="1"/>
  <c r="AT628" i="1" s="1"/>
  <c r="AE628" i="1"/>
  <c r="AS628" i="1" s="1"/>
  <c r="AC628" i="1"/>
  <c r="AA628" i="1"/>
  <c r="BE627" i="1"/>
  <c r="BD627" i="1"/>
  <c r="AZ627" i="1"/>
  <c r="BB627" i="1" s="1"/>
  <c r="BC627" i="1" s="1"/>
  <c r="AY627" i="1"/>
  <c r="AX627" i="1"/>
  <c r="AR627" i="1"/>
  <c r="AQ627" i="1"/>
  <c r="AP627" i="1"/>
  <c r="AO627" i="1"/>
  <c r="AN627" i="1"/>
  <c r="AK627" i="1"/>
  <c r="AV627" i="1" s="1"/>
  <c r="AI627" i="1"/>
  <c r="AU627" i="1" s="1"/>
  <c r="AG627" i="1"/>
  <c r="AT627" i="1" s="1"/>
  <c r="AE627" i="1"/>
  <c r="AS627" i="1" s="1"/>
  <c r="AC627" i="1"/>
  <c r="AA627" i="1"/>
  <c r="BE626" i="1"/>
  <c r="BD626" i="1"/>
  <c r="AZ626" i="1"/>
  <c r="BB626" i="1" s="1"/>
  <c r="BC626" i="1" s="1"/>
  <c r="AY626" i="1"/>
  <c r="AX626" i="1"/>
  <c r="AR626" i="1"/>
  <c r="AQ626" i="1"/>
  <c r="AP626" i="1"/>
  <c r="AO626" i="1"/>
  <c r="AN626" i="1"/>
  <c r="AK626" i="1"/>
  <c r="AV626" i="1" s="1"/>
  <c r="AI626" i="1"/>
  <c r="AU626" i="1" s="1"/>
  <c r="AG626" i="1"/>
  <c r="AT626" i="1" s="1"/>
  <c r="AE626" i="1"/>
  <c r="AS626" i="1" s="1"/>
  <c r="AC626" i="1"/>
  <c r="AA626" i="1"/>
  <c r="BE625" i="1"/>
  <c r="BD625" i="1"/>
  <c r="AZ625" i="1"/>
  <c r="BB625" i="1" s="1"/>
  <c r="BC625" i="1" s="1"/>
  <c r="AY625" i="1"/>
  <c r="AX625" i="1"/>
  <c r="AR625" i="1"/>
  <c r="AQ625" i="1"/>
  <c r="AP625" i="1"/>
  <c r="AO625" i="1"/>
  <c r="AN625" i="1"/>
  <c r="AK625" i="1"/>
  <c r="AV625" i="1" s="1"/>
  <c r="AI625" i="1"/>
  <c r="AU625" i="1" s="1"/>
  <c r="AG625" i="1"/>
  <c r="AT625" i="1" s="1"/>
  <c r="AE625" i="1"/>
  <c r="AS625" i="1" s="1"/>
  <c r="AC625" i="1"/>
  <c r="AA625" i="1"/>
  <c r="BE624" i="1"/>
  <c r="BD624" i="1"/>
  <c r="AZ624" i="1"/>
  <c r="BB624" i="1" s="1"/>
  <c r="BC624" i="1" s="1"/>
  <c r="AY624" i="1"/>
  <c r="AX624" i="1"/>
  <c r="AR624" i="1"/>
  <c r="AQ624" i="1"/>
  <c r="AP624" i="1"/>
  <c r="AO624" i="1"/>
  <c r="AN624" i="1"/>
  <c r="AK624" i="1"/>
  <c r="AV624" i="1" s="1"/>
  <c r="AI624" i="1"/>
  <c r="AU624" i="1" s="1"/>
  <c r="AG624" i="1"/>
  <c r="AT624" i="1" s="1"/>
  <c r="AE624" i="1"/>
  <c r="AS624" i="1" s="1"/>
  <c r="AC624" i="1"/>
  <c r="AA624" i="1"/>
  <c r="BE623" i="1"/>
  <c r="BD623" i="1"/>
  <c r="AZ623" i="1"/>
  <c r="BB623" i="1" s="1"/>
  <c r="BC623" i="1" s="1"/>
  <c r="AY623" i="1"/>
  <c r="AX623" i="1"/>
  <c r="AR623" i="1"/>
  <c r="AQ623" i="1"/>
  <c r="AP623" i="1"/>
  <c r="AO623" i="1"/>
  <c r="AN623" i="1"/>
  <c r="AK623" i="1"/>
  <c r="AV623" i="1" s="1"/>
  <c r="AI623" i="1"/>
  <c r="AU623" i="1" s="1"/>
  <c r="AG623" i="1"/>
  <c r="AT623" i="1" s="1"/>
  <c r="AE623" i="1"/>
  <c r="AS623" i="1" s="1"/>
  <c r="AC623" i="1"/>
  <c r="AA623" i="1"/>
  <c r="BE622" i="1"/>
  <c r="BD622" i="1"/>
  <c r="AZ622" i="1"/>
  <c r="BB622" i="1" s="1"/>
  <c r="BC622" i="1" s="1"/>
  <c r="AY622" i="1"/>
  <c r="AX622" i="1"/>
  <c r="AR622" i="1"/>
  <c r="AQ622" i="1"/>
  <c r="AP622" i="1"/>
  <c r="AO622" i="1"/>
  <c r="AN622" i="1"/>
  <c r="AK622" i="1"/>
  <c r="AV622" i="1" s="1"/>
  <c r="AI622" i="1"/>
  <c r="AU622" i="1" s="1"/>
  <c r="AG622" i="1"/>
  <c r="AT622" i="1" s="1"/>
  <c r="AE622" i="1"/>
  <c r="AS622" i="1" s="1"/>
  <c r="AC622" i="1"/>
  <c r="AA622" i="1"/>
  <c r="BE621" i="1"/>
  <c r="BD621" i="1"/>
  <c r="AZ621" i="1"/>
  <c r="BB621" i="1" s="1"/>
  <c r="BC621" i="1" s="1"/>
  <c r="AY621" i="1"/>
  <c r="AX621" i="1"/>
  <c r="AR621" i="1"/>
  <c r="AQ621" i="1"/>
  <c r="AP621" i="1"/>
  <c r="AO621" i="1"/>
  <c r="AN621" i="1"/>
  <c r="AK621" i="1"/>
  <c r="AV621" i="1" s="1"/>
  <c r="AI621" i="1"/>
  <c r="AU621" i="1" s="1"/>
  <c r="AG621" i="1"/>
  <c r="AT621" i="1" s="1"/>
  <c r="AE621" i="1"/>
  <c r="AS621" i="1" s="1"/>
  <c r="AC621" i="1"/>
  <c r="AA621" i="1"/>
  <c r="BE620" i="1"/>
  <c r="BD620" i="1"/>
  <c r="AZ620" i="1"/>
  <c r="BB620" i="1" s="1"/>
  <c r="BC620" i="1" s="1"/>
  <c r="AY620" i="1"/>
  <c r="AX620" i="1"/>
  <c r="AR620" i="1"/>
  <c r="AQ620" i="1"/>
  <c r="AP620" i="1"/>
  <c r="AO620" i="1"/>
  <c r="AN620" i="1"/>
  <c r="AK620" i="1"/>
  <c r="AV620" i="1" s="1"/>
  <c r="AI620" i="1"/>
  <c r="AU620" i="1" s="1"/>
  <c r="AG620" i="1"/>
  <c r="AT620" i="1" s="1"/>
  <c r="AE620" i="1"/>
  <c r="AS620" i="1" s="1"/>
  <c r="AC620" i="1"/>
  <c r="AA620" i="1"/>
  <c r="BE619" i="1"/>
  <c r="BD619" i="1"/>
  <c r="AZ619" i="1"/>
  <c r="BB619" i="1" s="1"/>
  <c r="BC619" i="1" s="1"/>
  <c r="AY619" i="1"/>
  <c r="AX619" i="1"/>
  <c r="AR619" i="1"/>
  <c r="AQ619" i="1"/>
  <c r="AP619" i="1"/>
  <c r="AO619" i="1"/>
  <c r="AN619" i="1"/>
  <c r="AK619" i="1"/>
  <c r="AV619" i="1" s="1"/>
  <c r="AI619" i="1"/>
  <c r="AU619" i="1" s="1"/>
  <c r="AG619" i="1"/>
  <c r="AT619" i="1" s="1"/>
  <c r="AE619" i="1"/>
  <c r="AS619" i="1" s="1"/>
  <c r="AC619" i="1"/>
  <c r="AA619" i="1"/>
  <c r="BE618" i="1"/>
  <c r="BD618" i="1"/>
  <c r="AZ618" i="1"/>
  <c r="BB618" i="1" s="1"/>
  <c r="BC618" i="1" s="1"/>
  <c r="AY618" i="1"/>
  <c r="AX618" i="1"/>
  <c r="AR618" i="1"/>
  <c r="AQ618" i="1"/>
  <c r="AP618" i="1"/>
  <c r="AO618" i="1"/>
  <c r="AN618" i="1"/>
  <c r="AK618" i="1"/>
  <c r="AV618" i="1" s="1"/>
  <c r="AI618" i="1"/>
  <c r="AU618" i="1" s="1"/>
  <c r="AG618" i="1"/>
  <c r="AT618" i="1" s="1"/>
  <c r="AE618" i="1"/>
  <c r="AS618" i="1" s="1"/>
  <c r="AC618" i="1"/>
  <c r="AA618" i="1"/>
  <c r="BE617" i="1"/>
  <c r="BD617" i="1"/>
  <c r="AZ617" i="1"/>
  <c r="BB617" i="1" s="1"/>
  <c r="BC617" i="1" s="1"/>
  <c r="AY617" i="1"/>
  <c r="AX617" i="1"/>
  <c r="AR617" i="1"/>
  <c r="AQ617" i="1"/>
  <c r="AP617" i="1"/>
  <c r="AO617" i="1"/>
  <c r="AN617" i="1"/>
  <c r="AK617" i="1"/>
  <c r="AV617" i="1" s="1"/>
  <c r="AI617" i="1"/>
  <c r="AU617" i="1" s="1"/>
  <c r="AG617" i="1"/>
  <c r="AT617" i="1" s="1"/>
  <c r="AE617" i="1"/>
  <c r="AS617" i="1" s="1"/>
  <c r="AC617" i="1"/>
  <c r="AA617" i="1"/>
  <c r="BE616" i="1"/>
  <c r="BD616" i="1"/>
  <c r="AZ616" i="1"/>
  <c r="BB616" i="1" s="1"/>
  <c r="BC616" i="1" s="1"/>
  <c r="AY616" i="1"/>
  <c r="AX616" i="1"/>
  <c r="AR616" i="1"/>
  <c r="AQ616" i="1"/>
  <c r="AP616" i="1"/>
  <c r="AO616" i="1"/>
  <c r="AN616" i="1"/>
  <c r="AK616" i="1"/>
  <c r="AV616" i="1" s="1"/>
  <c r="AI616" i="1"/>
  <c r="AU616" i="1" s="1"/>
  <c r="AG616" i="1"/>
  <c r="AT616" i="1" s="1"/>
  <c r="AE616" i="1"/>
  <c r="AS616" i="1" s="1"/>
  <c r="AC616" i="1"/>
  <c r="AA616" i="1"/>
  <c r="BE615" i="1"/>
  <c r="BD615" i="1"/>
  <c r="AZ615" i="1"/>
  <c r="BB615" i="1" s="1"/>
  <c r="BC615" i="1" s="1"/>
  <c r="AY615" i="1"/>
  <c r="AX615" i="1"/>
  <c r="AR615" i="1"/>
  <c r="AQ615" i="1"/>
  <c r="AP615" i="1"/>
  <c r="AO615" i="1"/>
  <c r="AN615" i="1"/>
  <c r="AK615" i="1"/>
  <c r="AV615" i="1" s="1"/>
  <c r="AI615" i="1"/>
  <c r="AU615" i="1" s="1"/>
  <c r="AG615" i="1"/>
  <c r="AT615" i="1" s="1"/>
  <c r="AE615" i="1"/>
  <c r="AS615" i="1" s="1"/>
  <c r="AC615" i="1"/>
  <c r="AA615" i="1"/>
  <c r="BE614" i="1"/>
  <c r="BD614" i="1"/>
  <c r="AZ614" i="1"/>
  <c r="BB614" i="1" s="1"/>
  <c r="BC614" i="1" s="1"/>
  <c r="AY614" i="1"/>
  <c r="AX614" i="1"/>
  <c r="AR614" i="1"/>
  <c r="AQ614" i="1"/>
  <c r="AP614" i="1"/>
  <c r="AO614" i="1"/>
  <c r="AN614" i="1"/>
  <c r="AK614" i="1"/>
  <c r="AV614" i="1" s="1"/>
  <c r="AI614" i="1"/>
  <c r="AU614" i="1" s="1"/>
  <c r="AG614" i="1"/>
  <c r="AT614" i="1" s="1"/>
  <c r="AE614" i="1"/>
  <c r="AS614" i="1" s="1"/>
  <c r="AC614" i="1"/>
  <c r="AA614" i="1"/>
  <c r="BE613" i="1"/>
  <c r="BD613" i="1"/>
  <c r="AZ613" i="1"/>
  <c r="BB613" i="1" s="1"/>
  <c r="BC613" i="1" s="1"/>
  <c r="AY613" i="1"/>
  <c r="AX613" i="1"/>
  <c r="AR613" i="1"/>
  <c r="AQ613" i="1"/>
  <c r="AP613" i="1"/>
  <c r="AO613" i="1"/>
  <c r="AN613" i="1"/>
  <c r="AK613" i="1"/>
  <c r="AV613" i="1" s="1"/>
  <c r="AI613" i="1"/>
  <c r="AU613" i="1" s="1"/>
  <c r="AG613" i="1"/>
  <c r="AT613" i="1" s="1"/>
  <c r="AE613" i="1"/>
  <c r="AS613" i="1" s="1"/>
  <c r="AC613" i="1"/>
  <c r="AA613" i="1"/>
  <c r="BE612" i="1"/>
  <c r="BD612" i="1"/>
  <c r="AZ612" i="1"/>
  <c r="BB612" i="1" s="1"/>
  <c r="BC612" i="1" s="1"/>
  <c r="AY612" i="1"/>
  <c r="AX612" i="1"/>
  <c r="AR612" i="1"/>
  <c r="AQ612" i="1"/>
  <c r="AP612" i="1"/>
  <c r="AO612" i="1"/>
  <c r="AN612" i="1"/>
  <c r="AK612" i="1"/>
  <c r="AV612" i="1" s="1"/>
  <c r="AI612" i="1"/>
  <c r="AU612" i="1" s="1"/>
  <c r="AG612" i="1"/>
  <c r="AT612" i="1" s="1"/>
  <c r="AE612" i="1"/>
  <c r="AS612" i="1" s="1"/>
  <c r="AC612" i="1"/>
  <c r="AA612" i="1"/>
  <c r="BE611" i="1"/>
  <c r="BD611" i="1"/>
  <c r="AZ611" i="1"/>
  <c r="BB611" i="1" s="1"/>
  <c r="BC611" i="1" s="1"/>
  <c r="AY611" i="1"/>
  <c r="AX611" i="1"/>
  <c r="AR611" i="1"/>
  <c r="AQ611" i="1"/>
  <c r="AP611" i="1"/>
  <c r="AO611" i="1"/>
  <c r="AN611" i="1"/>
  <c r="AK611" i="1"/>
  <c r="AV611" i="1" s="1"/>
  <c r="AI611" i="1"/>
  <c r="AU611" i="1" s="1"/>
  <c r="AG611" i="1"/>
  <c r="AT611" i="1" s="1"/>
  <c r="AE611" i="1"/>
  <c r="AS611" i="1" s="1"/>
  <c r="AC611" i="1"/>
  <c r="AA611" i="1"/>
  <c r="BE610" i="1"/>
  <c r="BD610" i="1"/>
  <c r="AZ610" i="1"/>
  <c r="BB610" i="1" s="1"/>
  <c r="BC610" i="1" s="1"/>
  <c r="AY610" i="1"/>
  <c r="AX610" i="1"/>
  <c r="AR610" i="1"/>
  <c r="AQ610" i="1"/>
  <c r="AP610" i="1"/>
  <c r="AO610" i="1"/>
  <c r="AN610" i="1"/>
  <c r="AK610" i="1"/>
  <c r="AV610" i="1" s="1"/>
  <c r="AI610" i="1"/>
  <c r="AU610" i="1" s="1"/>
  <c r="AG610" i="1"/>
  <c r="AT610" i="1" s="1"/>
  <c r="AE610" i="1"/>
  <c r="AS610" i="1" s="1"/>
  <c r="AC610" i="1"/>
  <c r="AA610" i="1"/>
  <c r="BE609" i="1"/>
  <c r="BD609" i="1"/>
  <c r="AZ609" i="1"/>
  <c r="BB609" i="1" s="1"/>
  <c r="BC609" i="1" s="1"/>
  <c r="AY609" i="1"/>
  <c r="AX609" i="1"/>
  <c r="AR609" i="1"/>
  <c r="AQ609" i="1"/>
  <c r="AP609" i="1"/>
  <c r="AO609" i="1"/>
  <c r="AN609" i="1"/>
  <c r="AK609" i="1"/>
  <c r="AV609" i="1" s="1"/>
  <c r="AI609" i="1"/>
  <c r="AU609" i="1" s="1"/>
  <c r="AG609" i="1"/>
  <c r="AT609" i="1" s="1"/>
  <c r="AE609" i="1"/>
  <c r="AS609" i="1" s="1"/>
  <c r="AC609" i="1"/>
  <c r="AA609" i="1"/>
  <c r="BE608" i="1"/>
  <c r="BD608" i="1"/>
  <c r="AZ608" i="1"/>
  <c r="BB608" i="1" s="1"/>
  <c r="BC608" i="1" s="1"/>
  <c r="AY608" i="1"/>
  <c r="AX608" i="1"/>
  <c r="AR608" i="1"/>
  <c r="AQ608" i="1"/>
  <c r="AP608" i="1"/>
  <c r="AO608" i="1"/>
  <c r="AN608" i="1"/>
  <c r="AK608" i="1"/>
  <c r="AV608" i="1" s="1"/>
  <c r="AI608" i="1"/>
  <c r="AU608" i="1" s="1"/>
  <c r="AG608" i="1"/>
  <c r="AT608" i="1" s="1"/>
  <c r="AE608" i="1"/>
  <c r="AS608" i="1" s="1"/>
  <c r="AC608" i="1"/>
  <c r="AA608" i="1"/>
  <c r="BE607" i="1"/>
  <c r="BD607" i="1"/>
  <c r="AZ607" i="1"/>
  <c r="BB607" i="1" s="1"/>
  <c r="BC607" i="1" s="1"/>
  <c r="AY607" i="1"/>
  <c r="AX607" i="1"/>
  <c r="AR607" i="1"/>
  <c r="AQ607" i="1"/>
  <c r="AP607" i="1"/>
  <c r="AO607" i="1"/>
  <c r="AN607" i="1"/>
  <c r="AK607" i="1"/>
  <c r="AV607" i="1" s="1"/>
  <c r="AI607" i="1"/>
  <c r="AU607" i="1" s="1"/>
  <c r="AG607" i="1"/>
  <c r="AT607" i="1" s="1"/>
  <c r="AE607" i="1"/>
  <c r="AS607" i="1" s="1"/>
  <c r="AC607" i="1"/>
  <c r="AA607" i="1"/>
  <c r="BE606" i="1"/>
  <c r="BD606" i="1"/>
  <c r="AZ606" i="1"/>
  <c r="BB606" i="1" s="1"/>
  <c r="BC606" i="1" s="1"/>
  <c r="AY606" i="1"/>
  <c r="AX606" i="1"/>
  <c r="AR606" i="1"/>
  <c r="AQ606" i="1"/>
  <c r="AP606" i="1"/>
  <c r="AO606" i="1"/>
  <c r="AN606" i="1"/>
  <c r="AK606" i="1"/>
  <c r="AV606" i="1" s="1"/>
  <c r="AI606" i="1"/>
  <c r="AU606" i="1" s="1"/>
  <c r="AG606" i="1"/>
  <c r="AT606" i="1" s="1"/>
  <c r="AE606" i="1"/>
  <c r="AS606" i="1" s="1"/>
  <c r="AC606" i="1"/>
  <c r="AA606" i="1"/>
  <c r="BE605" i="1"/>
  <c r="BD605" i="1"/>
  <c r="AZ605" i="1"/>
  <c r="BB605" i="1" s="1"/>
  <c r="BC605" i="1" s="1"/>
  <c r="AY605" i="1"/>
  <c r="AX605" i="1"/>
  <c r="AR605" i="1"/>
  <c r="AQ605" i="1"/>
  <c r="AP605" i="1"/>
  <c r="AO605" i="1"/>
  <c r="AN605" i="1"/>
  <c r="AK605" i="1"/>
  <c r="AV605" i="1" s="1"/>
  <c r="AI605" i="1"/>
  <c r="AU605" i="1" s="1"/>
  <c r="AG605" i="1"/>
  <c r="AT605" i="1" s="1"/>
  <c r="AE605" i="1"/>
  <c r="AS605" i="1" s="1"/>
  <c r="AC605" i="1"/>
  <c r="AA605" i="1"/>
  <c r="BE604" i="1"/>
  <c r="BD604" i="1"/>
  <c r="AZ604" i="1"/>
  <c r="BB604" i="1" s="1"/>
  <c r="BC604" i="1" s="1"/>
  <c r="AY604" i="1"/>
  <c r="AX604" i="1"/>
  <c r="AR604" i="1"/>
  <c r="AQ604" i="1"/>
  <c r="AP604" i="1"/>
  <c r="AO604" i="1"/>
  <c r="AN604" i="1"/>
  <c r="AK604" i="1"/>
  <c r="AV604" i="1" s="1"/>
  <c r="AI604" i="1"/>
  <c r="AU604" i="1" s="1"/>
  <c r="AG604" i="1"/>
  <c r="AT604" i="1" s="1"/>
  <c r="AE604" i="1"/>
  <c r="AS604" i="1" s="1"/>
  <c r="AC604" i="1"/>
  <c r="AA604" i="1"/>
  <c r="BE603" i="1"/>
  <c r="BD603" i="1"/>
  <c r="AZ603" i="1"/>
  <c r="BB603" i="1" s="1"/>
  <c r="BC603" i="1" s="1"/>
  <c r="AY603" i="1"/>
  <c r="AX603" i="1"/>
  <c r="AR603" i="1"/>
  <c r="AQ603" i="1"/>
  <c r="AP603" i="1"/>
  <c r="AO603" i="1"/>
  <c r="AN603" i="1"/>
  <c r="AK603" i="1"/>
  <c r="AV603" i="1" s="1"/>
  <c r="AI603" i="1"/>
  <c r="AU603" i="1" s="1"/>
  <c r="AG603" i="1"/>
  <c r="AT603" i="1" s="1"/>
  <c r="AE603" i="1"/>
  <c r="AS603" i="1" s="1"/>
  <c r="AC603" i="1"/>
  <c r="AA603" i="1"/>
  <c r="BE602" i="1"/>
  <c r="BD602" i="1"/>
  <c r="AZ602" i="1"/>
  <c r="BB602" i="1" s="1"/>
  <c r="BC602" i="1" s="1"/>
  <c r="AY602" i="1"/>
  <c r="AX602" i="1"/>
  <c r="AR602" i="1"/>
  <c r="AQ602" i="1"/>
  <c r="AP602" i="1"/>
  <c r="AO602" i="1"/>
  <c r="AN602" i="1"/>
  <c r="AK602" i="1"/>
  <c r="AV602" i="1" s="1"/>
  <c r="AI602" i="1"/>
  <c r="AU602" i="1" s="1"/>
  <c r="AG602" i="1"/>
  <c r="AT602" i="1" s="1"/>
  <c r="AE602" i="1"/>
  <c r="AS602" i="1" s="1"/>
  <c r="AC602" i="1"/>
  <c r="AA602" i="1"/>
  <c r="BE601" i="1"/>
  <c r="BD601" i="1"/>
  <c r="AZ601" i="1"/>
  <c r="BB601" i="1" s="1"/>
  <c r="BC601" i="1" s="1"/>
  <c r="AY601" i="1"/>
  <c r="AX601" i="1"/>
  <c r="AR601" i="1"/>
  <c r="AQ601" i="1"/>
  <c r="AP601" i="1"/>
  <c r="AO601" i="1"/>
  <c r="AN601" i="1"/>
  <c r="AK601" i="1"/>
  <c r="AV601" i="1" s="1"/>
  <c r="AI601" i="1"/>
  <c r="AU601" i="1" s="1"/>
  <c r="AG601" i="1"/>
  <c r="AT601" i="1" s="1"/>
  <c r="AE601" i="1"/>
  <c r="AS601" i="1" s="1"/>
  <c r="AC601" i="1"/>
  <c r="AA601" i="1"/>
  <c r="BE600" i="1"/>
  <c r="BD600" i="1"/>
  <c r="AZ600" i="1"/>
  <c r="BB600" i="1" s="1"/>
  <c r="BC600" i="1" s="1"/>
  <c r="AY600" i="1"/>
  <c r="AX600" i="1"/>
  <c r="AR600" i="1"/>
  <c r="AQ600" i="1"/>
  <c r="AP600" i="1"/>
  <c r="AO600" i="1"/>
  <c r="AN600" i="1"/>
  <c r="AK600" i="1"/>
  <c r="AV600" i="1" s="1"/>
  <c r="AI600" i="1"/>
  <c r="AU600" i="1" s="1"/>
  <c r="AG600" i="1"/>
  <c r="AT600" i="1" s="1"/>
  <c r="AE600" i="1"/>
  <c r="AS600" i="1" s="1"/>
  <c r="AC600" i="1"/>
  <c r="AA600" i="1"/>
  <c r="BE599" i="1"/>
  <c r="BD599" i="1"/>
  <c r="AZ599" i="1"/>
  <c r="BB599" i="1" s="1"/>
  <c r="BC599" i="1" s="1"/>
  <c r="AY599" i="1"/>
  <c r="AX599" i="1"/>
  <c r="AR599" i="1"/>
  <c r="AQ599" i="1"/>
  <c r="AP599" i="1"/>
  <c r="AO599" i="1"/>
  <c r="AN599" i="1"/>
  <c r="AK599" i="1"/>
  <c r="AV599" i="1" s="1"/>
  <c r="AI599" i="1"/>
  <c r="AU599" i="1" s="1"/>
  <c r="AG599" i="1"/>
  <c r="AT599" i="1" s="1"/>
  <c r="AE599" i="1"/>
  <c r="AS599" i="1" s="1"/>
  <c r="AC599" i="1"/>
  <c r="AA599" i="1"/>
  <c r="BE598" i="1"/>
  <c r="BD598" i="1"/>
  <c r="AZ598" i="1"/>
  <c r="BB598" i="1" s="1"/>
  <c r="BC598" i="1" s="1"/>
  <c r="AY598" i="1"/>
  <c r="AX598" i="1"/>
  <c r="AR598" i="1"/>
  <c r="AQ598" i="1"/>
  <c r="AP598" i="1"/>
  <c r="AO598" i="1"/>
  <c r="AN598" i="1"/>
  <c r="AK598" i="1"/>
  <c r="AV598" i="1" s="1"/>
  <c r="AI598" i="1"/>
  <c r="AU598" i="1" s="1"/>
  <c r="AG598" i="1"/>
  <c r="AT598" i="1" s="1"/>
  <c r="AE598" i="1"/>
  <c r="AS598" i="1" s="1"/>
  <c r="AC598" i="1"/>
  <c r="AA598" i="1"/>
  <c r="BE597" i="1"/>
  <c r="BD597" i="1"/>
  <c r="AZ597" i="1"/>
  <c r="BB597" i="1" s="1"/>
  <c r="BC597" i="1" s="1"/>
  <c r="AY597" i="1"/>
  <c r="AX597" i="1"/>
  <c r="AR597" i="1"/>
  <c r="AQ597" i="1"/>
  <c r="AP597" i="1"/>
  <c r="AO597" i="1"/>
  <c r="AN597" i="1"/>
  <c r="AK597" i="1"/>
  <c r="AV597" i="1" s="1"/>
  <c r="AI597" i="1"/>
  <c r="AU597" i="1" s="1"/>
  <c r="AG597" i="1"/>
  <c r="AT597" i="1" s="1"/>
  <c r="AE597" i="1"/>
  <c r="AS597" i="1" s="1"/>
  <c r="AC597" i="1"/>
  <c r="AA597" i="1"/>
  <c r="BE596" i="1"/>
  <c r="BD596" i="1"/>
  <c r="AZ596" i="1"/>
  <c r="BB596" i="1" s="1"/>
  <c r="BC596" i="1" s="1"/>
  <c r="AY596" i="1"/>
  <c r="AX596" i="1"/>
  <c r="AR596" i="1"/>
  <c r="AQ596" i="1"/>
  <c r="AP596" i="1"/>
  <c r="AO596" i="1"/>
  <c r="AN596" i="1"/>
  <c r="AK596" i="1"/>
  <c r="AV596" i="1" s="1"/>
  <c r="AI596" i="1"/>
  <c r="AU596" i="1" s="1"/>
  <c r="AG596" i="1"/>
  <c r="AT596" i="1" s="1"/>
  <c r="AE596" i="1"/>
  <c r="AS596" i="1" s="1"/>
  <c r="AC596" i="1"/>
  <c r="AA596" i="1"/>
  <c r="BE595" i="1"/>
  <c r="BD595" i="1"/>
  <c r="AZ595" i="1"/>
  <c r="BB595" i="1" s="1"/>
  <c r="BC595" i="1" s="1"/>
  <c r="AY595" i="1"/>
  <c r="AX595" i="1"/>
  <c r="AR595" i="1"/>
  <c r="AQ595" i="1"/>
  <c r="AP595" i="1"/>
  <c r="AO595" i="1"/>
  <c r="AN595" i="1"/>
  <c r="AK595" i="1"/>
  <c r="AV595" i="1" s="1"/>
  <c r="AI595" i="1"/>
  <c r="AU595" i="1" s="1"/>
  <c r="AG595" i="1"/>
  <c r="AT595" i="1" s="1"/>
  <c r="AE595" i="1"/>
  <c r="AS595" i="1" s="1"/>
  <c r="AC595" i="1"/>
  <c r="AA595" i="1"/>
  <c r="BE594" i="1"/>
  <c r="BD594" i="1"/>
  <c r="AZ594" i="1"/>
  <c r="BB594" i="1" s="1"/>
  <c r="BC594" i="1" s="1"/>
  <c r="AY594" i="1"/>
  <c r="AX594" i="1"/>
  <c r="AR594" i="1"/>
  <c r="AQ594" i="1"/>
  <c r="AP594" i="1"/>
  <c r="AO594" i="1"/>
  <c r="AN594" i="1"/>
  <c r="AK594" i="1"/>
  <c r="AV594" i="1" s="1"/>
  <c r="AI594" i="1"/>
  <c r="AU594" i="1" s="1"/>
  <c r="AG594" i="1"/>
  <c r="AT594" i="1" s="1"/>
  <c r="AE594" i="1"/>
  <c r="AS594" i="1" s="1"/>
  <c r="AC594" i="1"/>
  <c r="AA594" i="1"/>
  <c r="BE593" i="1"/>
  <c r="BD593" i="1"/>
  <c r="AZ593" i="1"/>
  <c r="BB593" i="1" s="1"/>
  <c r="BC593" i="1" s="1"/>
  <c r="AY593" i="1"/>
  <c r="AX593" i="1"/>
  <c r="AR593" i="1"/>
  <c r="AQ593" i="1"/>
  <c r="AP593" i="1"/>
  <c r="AO593" i="1"/>
  <c r="AN593" i="1"/>
  <c r="AK593" i="1"/>
  <c r="AV593" i="1" s="1"/>
  <c r="AI593" i="1"/>
  <c r="AU593" i="1" s="1"/>
  <c r="AG593" i="1"/>
  <c r="AT593" i="1" s="1"/>
  <c r="AE593" i="1"/>
  <c r="AS593" i="1" s="1"/>
  <c r="AC593" i="1"/>
  <c r="AA593" i="1"/>
  <c r="BE592" i="1"/>
  <c r="BD592" i="1"/>
  <c r="AZ592" i="1"/>
  <c r="BB592" i="1" s="1"/>
  <c r="BC592" i="1" s="1"/>
  <c r="AY592" i="1"/>
  <c r="AX592" i="1"/>
  <c r="AR592" i="1"/>
  <c r="AQ592" i="1"/>
  <c r="AP592" i="1"/>
  <c r="AO592" i="1"/>
  <c r="AN592" i="1"/>
  <c r="AK592" i="1"/>
  <c r="AV592" i="1" s="1"/>
  <c r="AI592" i="1"/>
  <c r="AU592" i="1" s="1"/>
  <c r="AG592" i="1"/>
  <c r="AT592" i="1" s="1"/>
  <c r="AE592" i="1"/>
  <c r="AS592" i="1" s="1"/>
  <c r="AC592" i="1"/>
  <c r="AA592" i="1"/>
  <c r="BE591" i="1"/>
  <c r="BD591" i="1"/>
  <c r="AZ591" i="1"/>
  <c r="BB591" i="1" s="1"/>
  <c r="BC591" i="1" s="1"/>
  <c r="AY591" i="1"/>
  <c r="AX591" i="1"/>
  <c r="AR591" i="1"/>
  <c r="AQ591" i="1"/>
  <c r="AP591" i="1"/>
  <c r="AO591" i="1"/>
  <c r="AN591" i="1"/>
  <c r="AK591" i="1"/>
  <c r="AV591" i="1" s="1"/>
  <c r="AI591" i="1"/>
  <c r="AU591" i="1" s="1"/>
  <c r="AG591" i="1"/>
  <c r="AT591" i="1" s="1"/>
  <c r="AE591" i="1"/>
  <c r="AS591" i="1" s="1"/>
  <c r="AC591" i="1"/>
  <c r="AA591" i="1"/>
  <c r="BE590" i="1"/>
  <c r="BD590" i="1"/>
  <c r="AZ590" i="1"/>
  <c r="BB590" i="1" s="1"/>
  <c r="BC590" i="1" s="1"/>
  <c r="AY590" i="1"/>
  <c r="AX590" i="1"/>
  <c r="AR590" i="1"/>
  <c r="AQ590" i="1"/>
  <c r="AP590" i="1"/>
  <c r="AO590" i="1"/>
  <c r="AN590" i="1"/>
  <c r="AK590" i="1"/>
  <c r="AV590" i="1" s="1"/>
  <c r="AI590" i="1"/>
  <c r="AU590" i="1" s="1"/>
  <c r="AG590" i="1"/>
  <c r="AT590" i="1" s="1"/>
  <c r="AE590" i="1"/>
  <c r="AS590" i="1" s="1"/>
  <c r="AC590" i="1"/>
  <c r="AA590" i="1"/>
  <c r="BE589" i="1"/>
  <c r="BD589" i="1"/>
  <c r="AZ589" i="1"/>
  <c r="BB589" i="1" s="1"/>
  <c r="BC589" i="1" s="1"/>
  <c r="AY589" i="1"/>
  <c r="AX589" i="1"/>
  <c r="AR589" i="1"/>
  <c r="AQ589" i="1"/>
  <c r="AP589" i="1"/>
  <c r="AO589" i="1"/>
  <c r="AN589" i="1"/>
  <c r="AK589" i="1"/>
  <c r="AV589" i="1" s="1"/>
  <c r="AI589" i="1"/>
  <c r="AU589" i="1" s="1"/>
  <c r="AG589" i="1"/>
  <c r="AT589" i="1" s="1"/>
  <c r="AE589" i="1"/>
  <c r="AS589" i="1" s="1"/>
  <c r="AC589" i="1"/>
  <c r="AA589" i="1"/>
  <c r="BE588" i="1"/>
  <c r="BD588" i="1"/>
  <c r="AZ588" i="1"/>
  <c r="BB588" i="1" s="1"/>
  <c r="BC588" i="1" s="1"/>
  <c r="AY588" i="1"/>
  <c r="AX588" i="1"/>
  <c r="AR588" i="1"/>
  <c r="AQ588" i="1"/>
  <c r="AP588" i="1"/>
  <c r="AO588" i="1"/>
  <c r="AN588" i="1"/>
  <c r="AK588" i="1"/>
  <c r="AV588" i="1" s="1"/>
  <c r="AI588" i="1"/>
  <c r="AU588" i="1" s="1"/>
  <c r="AG588" i="1"/>
  <c r="AT588" i="1" s="1"/>
  <c r="AE588" i="1"/>
  <c r="AS588" i="1" s="1"/>
  <c r="AC588" i="1"/>
  <c r="AA588" i="1"/>
  <c r="BE587" i="1"/>
  <c r="BD587" i="1"/>
  <c r="AZ587" i="1"/>
  <c r="BB587" i="1" s="1"/>
  <c r="BC587" i="1" s="1"/>
  <c r="AY587" i="1"/>
  <c r="AX587" i="1"/>
  <c r="AR587" i="1"/>
  <c r="AQ587" i="1"/>
  <c r="AP587" i="1"/>
  <c r="AO587" i="1"/>
  <c r="AN587" i="1"/>
  <c r="AK587" i="1"/>
  <c r="AV587" i="1" s="1"/>
  <c r="AI587" i="1"/>
  <c r="AU587" i="1" s="1"/>
  <c r="AG587" i="1"/>
  <c r="AT587" i="1" s="1"/>
  <c r="AE587" i="1"/>
  <c r="AS587" i="1" s="1"/>
  <c r="AC587" i="1"/>
  <c r="AA587" i="1"/>
  <c r="BE586" i="1"/>
  <c r="BD586" i="1"/>
  <c r="AZ586" i="1"/>
  <c r="BB586" i="1" s="1"/>
  <c r="BC586" i="1" s="1"/>
  <c r="AY586" i="1"/>
  <c r="AX586" i="1"/>
  <c r="AR586" i="1"/>
  <c r="AQ586" i="1"/>
  <c r="AP586" i="1"/>
  <c r="AO586" i="1"/>
  <c r="AN586" i="1"/>
  <c r="AK586" i="1"/>
  <c r="AV586" i="1" s="1"/>
  <c r="AI586" i="1"/>
  <c r="AU586" i="1" s="1"/>
  <c r="AG586" i="1"/>
  <c r="AT586" i="1" s="1"/>
  <c r="AE586" i="1"/>
  <c r="AS586" i="1" s="1"/>
  <c r="AC586" i="1"/>
  <c r="AA586" i="1"/>
  <c r="BE585" i="1"/>
  <c r="BD585" i="1"/>
  <c r="AZ585" i="1"/>
  <c r="BB585" i="1" s="1"/>
  <c r="BC585" i="1" s="1"/>
  <c r="AY585" i="1"/>
  <c r="AX585" i="1"/>
  <c r="AR585" i="1"/>
  <c r="AQ585" i="1"/>
  <c r="AP585" i="1"/>
  <c r="AO585" i="1"/>
  <c r="AN585" i="1"/>
  <c r="AK585" i="1"/>
  <c r="AV585" i="1" s="1"/>
  <c r="AI585" i="1"/>
  <c r="AU585" i="1" s="1"/>
  <c r="AG585" i="1"/>
  <c r="AT585" i="1" s="1"/>
  <c r="AE585" i="1"/>
  <c r="AS585" i="1" s="1"/>
  <c r="AC585" i="1"/>
  <c r="AA585" i="1"/>
  <c r="BE584" i="1"/>
  <c r="BD584" i="1"/>
  <c r="AZ584" i="1"/>
  <c r="BB584" i="1" s="1"/>
  <c r="BC584" i="1" s="1"/>
  <c r="AY584" i="1"/>
  <c r="AX584" i="1"/>
  <c r="AR584" i="1"/>
  <c r="AQ584" i="1"/>
  <c r="AP584" i="1"/>
  <c r="AO584" i="1"/>
  <c r="AN584" i="1"/>
  <c r="AK584" i="1"/>
  <c r="AV584" i="1" s="1"/>
  <c r="AI584" i="1"/>
  <c r="AU584" i="1" s="1"/>
  <c r="AG584" i="1"/>
  <c r="AT584" i="1" s="1"/>
  <c r="AE584" i="1"/>
  <c r="AS584" i="1" s="1"/>
  <c r="AC584" i="1"/>
  <c r="AA584" i="1"/>
  <c r="BE583" i="1"/>
  <c r="BD583" i="1"/>
  <c r="AZ583" i="1"/>
  <c r="BB583" i="1" s="1"/>
  <c r="BC583" i="1" s="1"/>
  <c r="AY583" i="1"/>
  <c r="AX583" i="1"/>
  <c r="AR583" i="1"/>
  <c r="AQ583" i="1"/>
  <c r="AP583" i="1"/>
  <c r="AO583" i="1"/>
  <c r="AN583" i="1"/>
  <c r="AK583" i="1"/>
  <c r="AV583" i="1" s="1"/>
  <c r="AI583" i="1"/>
  <c r="AU583" i="1" s="1"/>
  <c r="AG583" i="1"/>
  <c r="AT583" i="1" s="1"/>
  <c r="AE583" i="1"/>
  <c r="AS583" i="1" s="1"/>
  <c r="AC583" i="1"/>
  <c r="AA583" i="1"/>
  <c r="BE582" i="1"/>
  <c r="BD582" i="1"/>
  <c r="AZ582" i="1"/>
  <c r="BB582" i="1" s="1"/>
  <c r="BC582" i="1" s="1"/>
  <c r="AY582" i="1"/>
  <c r="AX582" i="1"/>
  <c r="AR582" i="1"/>
  <c r="AQ582" i="1"/>
  <c r="AP582" i="1"/>
  <c r="AO582" i="1"/>
  <c r="AN582" i="1"/>
  <c r="AK582" i="1"/>
  <c r="AV582" i="1" s="1"/>
  <c r="AI582" i="1"/>
  <c r="AU582" i="1" s="1"/>
  <c r="AG582" i="1"/>
  <c r="AT582" i="1" s="1"/>
  <c r="AE582" i="1"/>
  <c r="AS582" i="1" s="1"/>
  <c r="AC582" i="1"/>
  <c r="AA582" i="1"/>
  <c r="BE581" i="1"/>
  <c r="BD581" i="1"/>
  <c r="AZ581" i="1"/>
  <c r="BB581" i="1" s="1"/>
  <c r="BC581" i="1" s="1"/>
  <c r="AY581" i="1"/>
  <c r="AX581" i="1"/>
  <c r="AR581" i="1"/>
  <c r="AQ581" i="1"/>
  <c r="AP581" i="1"/>
  <c r="AO581" i="1"/>
  <c r="AN581" i="1"/>
  <c r="AK581" i="1"/>
  <c r="AV581" i="1" s="1"/>
  <c r="AI581" i="1"/>
  <c r="AU581" i="1" s="1"/>
  <c r="AG581" i="1"/>
  <c r="AT581" i="1" s="1"/>
  <c r="AE581" i="1"/>
  <c r="AS581" i="1" s="1"/>
  <c r="AC581" i="1"/>
  <c r="AA581" i="1"/>
  <c r="BE580" i="1"/>
  <c r="BD580" i="1"/>
  <c r="AZ580" i="1"/>
  <c r="BB580" i="1" s="1"/>
  <c r="BC580" i="1" s="1"/>
  <c r="AY580" i="1"/>
  <c r="AX580" i="1"/>
  <c r="AR580" i="1"/>
  <c r="AQ580" i="1"/>
  <c r="AP580" i="1"/>
  <c r="AO580" i="1"/>
  <c r="AN580" i="1"/>
  <c r="AK580" i="1"/>
  <c r="AV580" i="1" s="1"/>
  <c r="AI580" i="1"/>
  <c r="AU580" i="1" s="1"/>
  <c r="AG580" i="1"/>
  <c r="AT580" i="1" s="1"/>
  <c r="AE580" i="1"/>
  <c r="AS580" i="1" s="1"/>
  <c r="AC580" i="1"/>
  <c r="AA580" i="1"/>
  <c r="BE579" i="1"/>
  <c r="BD579" i="1"/>
  <c r="AZ579" i="1"/>
  <c r="BB579" i="1" s="1"/>
  <c r="BC579" i="1" s="1"/>
  <c r="AY579" i="1"/>
  <c r="AX579" i="1"/>
  <c r="AR579" i="1"/>
  <c r="AQ579" i="1"/>
  <c r="AP579" i="1"/>
  <c r="AO579" i="1"/>
  <c r="AN579" i="1"/>
  <c r="AK579" i="1"/>
  <c r="AV579" i="1" s="1"/>
  <c r="AI579" i="1"/>
  <c r="AU579" i="1" s="1"/>
  <c r="AG579" i="1"/>
  <c r="AT579" i="1" s="1"/>
  <c r="AE579" i="1"/>
  <c r="AS579" i="1" s="1"/>
  <c r="AC579" i="1"/>
  <c r="AA579" i="1"/>
  <c r="BE578" i="1"/>
  <c r="BD578" i="1"/>
  <c r="AZ578" i="1"/>
  <c r="BB578" i="1" s="1"/>
  <c r="BC578" i="1" s="1"/>
  <c r="AY578" i="1"/>
  <c r="AX578" i="1"/>
  <c r="AR578" i="1"/>
  <c r="AQ578" i="1"/>
  <c r="AP578" i="1"/>
  <c r="AO578" i="1"/>
  <c r="AN578" i="1"/>
  <c r="AK578" i="1"/>
  <c r="AV578" i="1" s="1"/>
  <c r="AI578" i="1"/>
  <c r="AU578" i="1" s="1"/>
  <c r="AG578" i="1"/>
  <c r="AT578" i="1" s="1"/>
  <c r="AE578" i="1"/>
  <c r="AS578" i="1" s="1"/>
  <c r="AC578" i="1"/>
  <c r="AA578" i="1"/>
  <c r="BE577" i="1"/>
  <c r="BD577" i="1"/>
  <c r="AZ577" i="1"/>
  <c r="BB577" i="1" s="1"/>
  <c r="BC577" i="1" s="1"/>
  <c r="AY577" i="1"/>
  <c r="AX577" i="1"/>
  <c r="AR577" i="1"/>
  <c r="AQ577" i="1"/>
  <c r="AP577" i="1"/>
  <c r="AO577" i="1"/>
  <c r="AN577" i="1"/>
  <c r="AK577" i="1"/>
  <c r="AV577" i="1" s="1"/>
  <c r="AI577" i="1"/>
  <c r="AU577" i="1" s="1"/>
  <c r="AG577" i="1"/>
  <c r="AT577" i="1" s="1"/>
  <c r="AE577" i="1"/>
  <c r="AS577" i="1" s="1"/>
  <c r="AC577" i="1"/>
  <c r="AA577" i="1"/>
  <c r="BE576" i="1"/>
  <c r="BD576" i="1"/>
  <c r="AZ576" i="1"/>
  <c r="BB576" i="1" s="1"/>
  <c r="BC576" i="1" s="1"/>
  <c r="AY576" i="1"/>
  <c r="AX576" i="1"/>
  <c r="AR576" i="1"/>
  <c r="AQ576" i="1"/>
  <c r="AP576" i="1"/>
  <c r="AO576" i="1"/>
  <c r="AN576" i="1"/>
  <c r="AK576" i="1"/>
  <c r="AV576" i="1" s="1"/>
  <c r="AI576" i="1"/>
  <c r="AU576" i="1" s="1"/>
  <c r="AG576" i="1"/>
  <c r="AT576" i="1" s="1"/>
  <c r="AE576" i="1"/>
  <c r="AS576" i="1" s="1"/>
  <c r="AC576" i="1"/>
  <c r="AA576" i="1"/>
  <c r="BE575" i="1"/>
  <c r="BD575" i="1"/>
  <c r="AZ575" i="1"/>
  <c r="BB575" i="1" s="1"/>
  <c r="BC575" i="1" s="1"/>
  <c r="AY575" i="1"/>
  <c r="AX575" i="1"/>
  <c r="AR575" i="1"/>
  <c r="AQ575" i="1"/>
  <c r="AP575" i="1"/>
  <c r="AO575" i="1"/>
  <c r="AN575" i="1"/>
  <c r="AK575" i="1"/>
  <c r="AV575" i="1" s="1"/>
  <c r="AI575" i="1"/>
  <c r="AU575" i="1" s="1"/>
  <c r="AG575" i="1"/>
  <c r="AT575" i="1" s="1"/>
  <c r="AE575" i="1"/>
  <c r="AS575" i="1" s="1"/>
  <c r="AC575" i="1"/>
  <c r="AA575" i="1"/>
  <c r="BE574" i="1"/>
  <c r="BD574" i="1"/>
  <c r="AZ574" i="1"/>
  <c r="BB574" i="1" s="1"/>
  <c r="BC574" i="1" s="1"/>
  <c r="AY574" i="1"/>
  <c r="AX574" i="1"/>
  <c r="AR574" i="1"/>
  <c r="AQ574" i="1"/>
  <c r="AP574" i="1"/>
  <c r="AO574" i="1"/>
  <c r="AN574" i="1"/>
  <c r="AK574" i="1"/>
  <c r="AV574" i="1" s="1"/>
  <c r="AI574" i="1"/>
  <c r="AU574" i="1" s="1"/>
  <c r="AG574" i="1"/>
  <c r="AT574" i="1" s="1"/>
  <c r="AE574" i="1"/>
  <c r="AS574" i="1" s="1"/>
  <c r="AC574" i="1"/>
  <c r="AA574" i="1"/>
  <c r="BE573" i="1"/>
  <c r="BD573" i="1"/>
  <c r="AZ573" i="1"/>
  <c r="BB573" i="1" s="1"/>
  <c r="BC573" i="1" s="1"/>
  <c r="AY573" i="1"/>
  <c r="AX573" i="1"/>
  <c r="AR573" i="1"/>
  <c r="AQ573" i="1"/>
  <c r="AP573" i="1"/>
  <c r="AO573" i="1"/>
  <c r="AN573" i="1"/>
  <c r="AK573" i="1"/>
  <c r="AV573" i="1" s="1"/>
  <c r="AI573" i="1"/>
  <c r="AU573" i="1" s="1"/>
  <c r="AG573" i="1"/>
  <c r="AT573" i="1" s="1"/>
  <c r="AE573" i="1"/>
  <c r="AS573" i="1" s="1"/>
  <c r="AC573" i="1"/>
  <c r="AA573" i="1"/>
  <c r="BE572" i="1"/>
  <c r="BD572" i="1"/>
  <c r="AZ572" i="1"/>
  <c r="BB572" i="1" s="1"/>
  <c r="BC572" i="1" s="1"/>
  <c r="AY572" i="1"/>
  <c r="AX572" i="1"/>
  <c r="AR572" i="1"/>
  <c r="AQ572" i="1"/>
  <c r="AP572" i="1"/>
  <c r="AO572" i="1"/>
  <c r="AN572" i="1"/>
  <c r="AK572" i="1"/>
  <c r="AV572" i="1" s="1"/>
  <c r="AI572" i="1"/>
  <c r="AU572" i="1" s="1"/>
  <c r="AG572" i="1"/>
  <c r="AT572" i="1" s="1"/>
  <c r="AE572" i="1"/>
  <c r="AS572" i="1" s="1"/>
  <c r="AC572" i="1"/>
  <c r="AA572" i="1"/>
  <c r="BE571" i="1"/>
  <c r="BD571" i="1"/>
  <c r="AZ571" i="1"/>
  <c r="BB571" i="1" s="1"/>
  <c r="BC571" i="1" s="1"/>
  <c r="AY571" i="1"/>
  <c r="AX571" i="1"/>
  <c r="AR571" i="1"/>
  <c r="AQ571" i="1"/>
  <c r="AP571" i="1"/>
  <c r="AO571" i="1"/>
  <c r="AN571" i="1"/>
  <c r="AK571" i="1"/>
  <c r="AV571" i="1" s="1"/>
  <c r="AI571" i="1"/>
  <c r="AU571" i="1" s="1"/>
  <c r="AG571" i="1"/>
  <c r="AT571" i="1" s="1"/>
  <c r="AE571" i="1"/>
  <c r="AS571" i="1" s="1"/>
  <c r="AC571" i="1"/>
  <c r="AA571" i="1"/>
  <c r="BE570" i="1"/>
  <c r="BD570" i="1"/>
  <c r="AZ570" i="1"/>
  <c r="BB570" i="1" s="1"/>
  <c r="BC570" i="1" s="1"/>
  <c r="AY570" i="1"/>
  <c r="AX570" i="1"/>
  <c r="AR570" i="1"/>
  <c r="AQ570" i="1"/>
  <c r="AP570" i="1"/>
  <c r="AO570" i="1"/>
  <c r="AN570" i="1"/>
  <c r="AK570" i="1"/>
  <c r="AV570" i="1" s="1"/>
  <c r="AI570" i="1"/>
  <c r="AU570" i="1" s="1"/>
  <c r="AG570" i="1"/>
  <c r="AT570" i="1" s="1"/>
  <c r="AE570" i="1"/>
  <c r="AS570" i="1" s="1"/>
  <c r="AC570" i="1"/>
  <c r="AA570" i="1"/>
  <c r="BE569" i="1"/>
  <c r="BD569" i="1"/>
  <c r="AZ569" i="1"/>
  <c r="BB569" i="1" s="1"/>
  <c r="BC569" i="1" s="1"/>
  <c r="AY569" i="1"/>
  <c r="AX569" i="1"/>
  <c r="AR569" i="1"/>
  <c r="AQ569" i="1"/>
  <c r="AP569" i="1"/>
  <c r="AO569" i="1"/>
  <c r="AN569" i="1"/>
  <c r="AK569" i="1"/>
  <c r="AV569" i="1" s="1"/>
  <c r="AI569" i="1"/>
  <c r="AU569" i="1" s="1"/>
  <c r="AG569" i="1"/>
  <c r="AT569" i="1" s="1"/>
  <c r="AE569" i="1"/>
  <c r="AS569" i="1" s="1"/>
  <c r="AC569" i="1"/>
  <c r="AA569" i="1"/>
  <c r="BE568" i="1"/>
  <c r="BD568" i="1"/>
  <c r="AZ568" i="1"/>
  <c r="BB568" i="1" s="1"/>
  <c r="BC568" i="1" s="1"/>
  <c r="AY568" i="1"/>
  <c r="AX568" i="1"/>
  <c r="AR568" i="1"/>
  <c r="AQ568" i="1"/>
  <c r="AP568" i="1"/>
  <c r="AO568" i="1"/>
  <c r="AN568" i="1"/>
  <c r="AK568" i="1"/>
  <c r="AV568" i="1" s="1"/>
  <c r="AI568" i="1"/>
  <c r="AU568" i="1" s="1"/>
  <c r="AG568" i="1"/>
  <c r="AT568" i="1" s="1"/>
  <c r="AE568" i="1"/>
  <c r="AS568" i="1" s="1"/>
  <c r="AC568" i="1"/>
  <c r="AA568" i="1"/>
  <c r="BE567" i="1"/>
  <c r="BD567" i="1"/>
  <c r="AZ567" i="1"/>
  <c r="BB567" i="1" s="1"/>
  <c r="BC567" i="1" s="1"/>
  <c r="AY567" i="1"/>
  <c r="AX567" i="1"/>
  <c r="AR567" i="1"/>
  <c r="AQ567" i="1"/>
  <c r="AP567" i="1"/>
  <c r="AO567" i="1"/>
  <c r="AN567" i="1"/>
  <c r="AK567" i="1"/>
  <c r="AV567" i="1" s="1"/>
  <c r="AI567" i="1"/>
  <c r="AU567" i="1" s="1"/>
  <c r="AG567" i="1"/>
  <c r="AT567" i="1" s="1"/>
  <c r="AE567" i="1"/>
  <c r="AS567" i="1" s="1"/>
  <c r="AC567" i="1"/>
  <c r="AA567" i="1"/>
  <c r="BE566" i="1"/>
  <c r="BD566" i="1"/>
  <c r="AZ566" i="1"/>
  <c r="BB566" i="1" s="1"/>
  <c r="BC566" i="1" s="1"/>
  <c r="AY566" i="1"/>
  <c r="AX566" i="1"/>
  <c r="AR566" i="1"/>
  <c r="AQ566" i="1"/>
  <c r="AP566" i="1"/>
  <c r="AO566" i="1"/>
  <c r="AN566" i="1"/>
  <c r="AK566" i="1"/>
  <c r="AV566" i="1" s="1"/>
  <c r="AI566" i="1"/>
  <c r="AU566" i="1" s="1"/>
  <c r="AG566" i="1"/>
  <c r="AT566" i="1" s="1"/>
  <c r="AE566" i="1"/>
  <c r="AS566" i="1" s="1"/>
  <c r="AC566" i="1"/>
  <c r="AA566" i="1"/>
  <c r="BE565" i="1"/>
  <c r="BD565" i="1"/>
  <c r="AZ565" i="1"/>
  <c r="BB565" i="1" s="1"/>
  <c r="BC565" i="1" s="1"/>
  <c r="AY565" i="1"/>
  <c r="AX565" i="1"/>
  <c r="AR565" i="1"/>
  <c r="AQ565" i="1"/>
  <c r="AP565" i="1"/>
  <c r="AO565" i="1"/>
  <c r="AN565" i="1"/>
  <c r="AK565" i="1"/>
  <c r="AV565" i="1" s="1"/>
  <c r="AI565" i="1"/>
  <c r="AU565" i="1" s="1"/>
  <c r="AG565" i="1"/>
  <c r="AT565" i="1" s="1"/>
  <c r="AE565" i="1"/>
  <c r="AS565" i="1" s="1"/>
  <c r="AC565" i="1"/>
  <c r="AA565" i="1"/>
  <c r="BE564" i="1"/>
  <c r="BD564" i="1"/>
  <c r="AZ564" i="1"/>
  <c r="BB564" i="1" s="1"/>
  <c r="BC564" i="1" s="1"/>
  <c r="AY564" i="1"/>
  <c r="AX564" i="1"/>
  <c r="AR564" i="1"/>
  <c r="AQ564" i="1"/>
  <c r="AP564" i="1"/>
  <c r="AO564" i="1"/>
  <c r="AN564" i="1"/>
  <c r="AK564" i="1"/>
  <c r="AV564" i="1" s="1"/>
  <c r="AI564" i="1"/>
  <c r="AU564" i="1" s="1"/>
  <c r="AG564" i="1"/>
  <c r="AT564" i="1" s="1"/>
  <c r="AE564" i="1"/>
  <c r="AS564" i="1" s="1"/>
  <c r="AC564" i="1"/>
  <c r="AA564" i="1"/>
  <c r="BE563" i="1"/>
  <c r="BD563" i="1"/>
  <c r="AZ563" i="1"/>
  <c r="BB563" i="1" s="1"/>
  <c r="BC563" i="1" s="1"/>
  <c r="AY563" i="1"/>
  <c r="AX563" i="1"/>
  <c r="AR563" i="1"/>
  <c r="AQ563" i="1"/>
  <c r="AP563" i="1"/>
  <c r="AO563" i="1"/>
  <c r="AN563" i="1"/>
  <c r="AK563" i="1"/>
  <c r="AV563" i="1" s="1"/>
  <c r="AI563" i="1"/>
  <c r="AU563" i="1" s="1"/>
  <c r="AG563" i="1"/>
  <c r="AT563" i="1" s="1"/>
  <c r="AE563" i="1"/>
  <c r="AS563" i="1" s="1"/>
  <c r="AC563" i="1"/>
  <c r="AA563" i="1"/>
  <c r="BE562" i="1"/>
  <c r="BD562" i="1"/>
  <c r="AZ562" i="1"/>
  <c r="BB562" i="1" s="1"/>
  <c r="BC562" i="1" s="1"/>
  <c r="AY562" i="1"/>
  <c r="AX562" i="1"/>
  <c r="AR562" i="1"/>
  <c r="AQ562" i="1"/>
  <c r="AP562" i="1"/>
  <c r="AO562" i="1"/>
  <c r="AN562" i="1"/>
  <c r="AK562" i="1"/>
  <c r="AV562" i="1" s="1"/>
  <c r="AI562" i="1"/>
  <c r="AU562" i="1" s="1"/>
  <c r="AG562" i="1"/>
  <c r="AT562" i="1" s="1"/>
  <c r="AE562" i="1"/>
  <c r="AS562" i="1" s="1"/>
  <c r="AC562" i="1"/>
  <c r="AA562" i="1"/>
  <c r="BE561" i="1"/>
  <c r="BD561" i="1"/>
  <c r="AZ561" i="1"/>
  <c r="BB561" i="1" s="1"/>
  <c r="BC561" i="1" s="1"/>
  <c r="AY561" i="1"/>
  <c r="AX561" i="1"/>
  <c r="AR561" i="1"/>
  <c r="AQ561" i="1"/>
  <c r="AP561" i="1"/>
  <c r="AO561" i="1"/>
  <c r="AN561" i="1"/>
  <c r="AK561" i="1"/>
  <c r="AV561" i="1" s="1"/>
  <c r="AI561" i="1"/>
  <c r="AU561" i="1" s="1"/>
  <c r="AG561" i="1"/>
  <c r="AT561" i="1" s="1"/>
  <c r="AE561" i="1"/>
  <c r="AS561" i="1" s="1"/>
  <c r="AC561" i="1"/>
  <c r="AA561" i="1"/>
  <c r="BE560" i="1"/>
  <c r="BD560" i="1"/>
  <c r="AZ560" i="1"/>
  <c r="BB560" i="1" s="1"/>
  <c r="BC560" i="1" s="1"/>
  <c r="AY560" i="1"/>
  <c r="AX560" i="1"/>
  <c r="AR560" i="1"/>
  <c r="AQ560" i="1"/>
  <c r="AP560" i="1"/>
  <c r="AO560" i="1"/>
  <c r="AN560" i="1"/>
  <c r="AK560" i="1"/>
  <c r="AV560" i="1" s="1"/>
  <c r="AI560" i="1"/>
  <c r="AU560" i="1" s="1"/>
  <c r="AG560" i="1"/>
  <c r="AT560" i="1" s="1"/>
  <c r="AE560" i="1"/>
  <c r="AS560" i="1" s="1"/>
  <c r="AC560" i="1"/>
  <c r="AA560" i="1"/>
  <c r="BE559" i="1"/>
  <c r="BD559" i="1"/>
  <c r="AZ559" i="1"/>
  <c r="BB559" i="1" s="1"/>
  <c r="BC559" i="1" s="1"/>
  <c r="AY559" i="1"/>
  <c r="AX559" i="1"/>
  <c r="AR559" i="1"/>
  <c r="AQ559" i="1"/>
  <c r="AP559" i="1"/>
  <c r="AO559" i="1"/>
  <c r="AN559" i="1"/>
  <c r="AK559" i="1"/>
  <c r="AV559" i="1" s="1"/>
  <c r="AI559" i="1"/>
  <c r="AU559" i="1" s="1"/>
  <c r="AG559" i="1"/>
  <c r="AT559" i="1" s="1"/>
  <c r="AE559" i="1"/>
  <c r="AS559" i="1" s="1"/>
  <c r="AC559" i="1"/>
  <c r="AA559" i="1"/>
  <c r="BE558" i="1"/>
  <c r="BD558" i="1"/>
  <c r="AZ558" i="1"/>
  <c r="BB558" i="1" s="1"/>
  <c r="BC558" i="1" s="1"/>
  <c r="AY558" i="1"/>
  <c r="AX558" i="1"/>
  <c r="AR558" i="1"/>
  <c r="AQ558" i="1"/>
  <c r="AP558" i="1"/>
  <c r="AO558" i="1"/>
  <c r="AN558" i="1"/>
  <c r="AK558" i="1"/>
  <c r="AV558" i="1" s="1"/>
  <c r="AI558" i="1"/>
  <c r="AU558" i="1" s="1"/>
  <c r="AG558" i="1"/>
  <c r="AT558" i="1" s="1"/>
  <c r="AE558" i="1"/>
  <c r="AS558" i="1" s="1"/>
  <c r="AC558" i="1"/>
  <c r="AA558" i="1"/>
  <c r="BE557" i="1"/>
  <c r="BD557" i="1"/>
  <c r="AZ557" i="1"/>
  <c r="BB557" i="1" s="1"/>
  <c r="BC557" i="1" s="1"/>
  <c r="AY557" i="1"/>
  <c r="AX557" i="1"/>
  <c r="AR557" i="1"/>
  <c r="AQ557" i="1"/>
  <c r="AP557" i="1"/>
  <c r="AO557" i="1"/>
  <c r="AN557" i="1"/>
  <c r="AK557" i="1"/>
  <c r="AV557" i="1" s="1"/>
  <c r="AI557" i="1"/>
  <c r="AU557" i="1" s="1"/>
  <c r="AG557" i="1"/>
  <c r="AT557" i="1" s="1"/>
  <c r="AE557" i="1"/>
  <c r="AS557" i="1" s="1"/>
  <c r="AC557" i="1"/>
  <c r="AA557" i="1"/>
  <c r="BE556" i="1"/>
  <c r="BD556" i="1"/>
  <c r="AZ556" i="1"/>
  <c r="BB556" i="1" s="1"/>
  <c r="BC556" i="1" s="1"/>
  <c r="AY556" i="1"/>
  <c r="AX556" i="1"/>
  <c r="AR556" i="1"/>
  <c r="AQ556" i="1"/>
  <c r="AP556" i="1"/>
  <c r="AO556" i="1"/>
  <c r="AN556" i="1"/>
  <c r="AK556" i="1"/>
  <c r="AV556" i="1" s="1"/>
  <c r="AI556" i="1"/>
  <c r="AU556" i="1" s="1"/>
  <c r="AG556" i="1"/>
  <c r="AT556" i="1" s="1"/>
  <c r="AE556" i="1"/>
  <c r="AS556" i="1" s="1"/>
  <c r="AC556" i="1"/>
  <c r="AA556" i="1"/>
  <c r="BE555" i="1"/>
  <c r="BD555" i="1"/>
  <c r="AZ555" i="1"/>
  <c r="BB555" i="1" s="1"/>
  <c r="BC555" i="1" s="1"/>
  <c r="AY555" i="1"/>
  <c r="AX555" i="1"/>
  <c r="AR555" i="1"/>
  <c r="AQ555" i="1"/>
  <c r="AP555" i="1"/>
  <c r="AO555" i="1"/>
  <c r="AN555" i="1"/>
  <c r="AK555" i="1"/>
  <c r="AV555" i="1" s="1"/>
  <c r="AI555" i="1"/>
  <c r="AU555" i="1" s="1"/>
  <c r="AG555" i="1"/>
  <c r="AT555" i="1" s="1"/>
  <c r="AE555" i="1"/>
  <c r="AS555" i="1" s="1"/>
  <c r="AC555" i="1"/>
  <c r="AA555" i="1"/>
  <c r="BE554" i="1"/>
  <c r="BD554" i="1"/>
  <c r="AZ554" i="1"/>
  <c r="BB554" i="1" s="1"/>
  <c r="BC554" i="1" s="1"/>
  <c r="AY554" i="1"/>
  <c r="AX554" i="1"/>
  <c r="AR554" i="1"/>
  <c r="AQ554" i="1"/>
  <c r="AP554" i="1"/>
  <c r="AO554" i="1"/>
  <c r="AN554" i="1"/>
  <c r="AK554" i="1"/>
  <c r="AV554" i="1" s="1"/>
  <c r="AI554" i="1"/>
  <c r="AU554" i="1" s="1"/>
  <c r="AG554" i="1"/>
  <c r="AT554" i="1" s="1"/>
  <c r="AE554" i="1"/>
  <c r="AS554" i="1" s="1"/>
  <c r="AC554" i="1"/>
  <c r="AA554" i="1"/>
  <c r="BE553" i="1"/>
  <c r="BD553" i="1"/>
  <c r="AZ553" i="1"/>
  <c r="BB553" i="1" s="1"/>
  <c r="BC553" i="1" s="1"/>
  <c r="AY553" i="1"/>
  <c r="AX553" i="1"/>
  <c r="AR553" i="1"/>
  <c r="AQ553" i="1"/>
  <c r="AP553" i="1"/>
  <c r="AO553" i="1"/>
  <c r="AN553" i="1"/>
  <c r="AK553" i="1"/>
  <c r="AV553" i="1" s="1"/>
  <c r="AI553" i="1"/>
  <c r="AU553" i="1" s="1"/>
  <c r="AG553" i="1"/>
  <c r="AT553" i="1" s="1"/>
  <c r="AE553" i="1"/>
  <c r="AS553" i="1" s="1"/>
  <c r="AC553" i="1"/>
  <c r="AA553" i="1"/>
  <c r="BE552" i="1"/>
  <c r="BD552" i="1"/>
  <c r="AZ552" i="1"/>
  <c r="BB552" i="1" s="1"/>
  <c r="BC552" i="1" s="1"/>
  <c r="AY552" i="1"/>
  <c r="AX552" i="1"/>
  <c r="AR552" i="1"/>
  <c r="AQ552" i="1"/>
  <c r="AP552" i="1"/>
  <c r="AO552" i="1"/>
  <c r="AN552" i="1"/>
  <c r="AK552" i="1"/>
  <c r="AV552" i="1" s="1"/>
  <c r="AI552" i="1"/>
  <c r="AU552" i="1" s="1"/>
  <c r="AG552" i="1"/>
  <c r="AT552" i="1" s="1"/>
  <c r="AE552" i="1"/>
  <c r="AS552" i="1" s="1"/>
  <c r="AC552" i="1"/>
  <c r="AA552" i="1"/>
  <c r="BE551" i="1"/>
  <c r="BD551" i="1"/>
  <c r="AZ551" i="1"/>
  <c r="BB551" i="1" s="1"/>
  <c r="BC551" i="1" s="1"/>
  <c r="AY551" i="1"/>
  <c r="AX551" i="1"/>
  <c r="AR551" i="1"/>
  <c r="AQ551" i="1"/>
  <c r="AP551" i="1"/>
  <c r="AO551" i="1"/>
  <c r="AN551" i="1"/>
  <c r="AK551" i="1"/>
  <c r="AV551" i="1" s="1"/>
  <c r="AI551" i="1"/>
  <c r="AU551" i="1" s="1"/>
  <c r="AG551" i="1"/>
  <c r="AT551" i="1" s="1"/>
  <c r="AE551" i="1"/>
  <c r="AS551" i="1" s="1"/>
  <c r="AC551" i="1"/>
  <c r="AA551" i="1"/>
  <c r="BE550" i="1"/>
  <c r="BD550" i="1"/>
  <c r="AZ550" i="1"/>
  <c r="BB550" i="1" s="1"/>
  <c r="BC550" i="1" s="1"/>
  <c r="AY550" i="1"/>
  <c r="AX550" i="1"/>
  <c r="AR550" i="1"/>
  <c r="AQ550" i="1"/>
  <c r="AP550" i="1"/>
  <c r="AO550" i="1"/>
  <c r="AN550" i="1"/>
  <c r="AK550" i="1"/>
  <c r="AV550" i="1" s="1"/>
  <c r="AI550" i="1"/>
  <c r="AU550" i="1" s="1"/>
  <c r="AG550" i="1"/>
  <c r="AT550" i="1" s="1"/>
  <c r="AE550" i="1"/>
  <c r="AS550" i="1" s="1"/>
  <c r="AC550" i="1"/>
  <c r="AA550" i="1"/>
  <c r="BE549" i="1"/>
  <c r="BD549" i="1"/>
  <c r="AZ549" i="1"/>
  <c r="BB549" i="1" s="1"/>
  <c r="BC549" i="1" s="1"/>
  <c r="AY549" i="1"/>
  <c r="AX549" i="1"/>
  <c r="AR549" i="1"/>
  <c r="AQ549" i="1"/>
  <c r="AP549" i="1"/>
  <c r="AO549" i="1"/>
  <c r="AN549" i="1"/>
  <c r="AK549" i="1"/>
  <c r="AV549" i="1" s="1"/>
  <c r="AI549" i="1"/>
  <c r="AU549" i="1" s="1"/>
  <c r="AG549" i="1"/>
  <c r="AT549" i="1" s="1"/>
  <c r="AE549" i="1"/>
  <c r="AS549" i="1" s="1"/>
  <c r="AC549" i="1"/>
  <c r="AA549" i="1"/>
  <c r="BE548" i="1"/>
  <c r="BD548" i="1"/>
  <c r="AZ548" i="1"/>
  <c r="BB548" i="1" s="1"/>
  <c r="BC548" i="1" s="1"/>
  <c r="AY548" i="1"/>
  <c r="AX548" i="1"/>
  <c r="AR548" i="1"/>
  <c r="AQ548" i="1"/>
  <c r="AP548" i="1"/>
  <c r="AO548" i="1"/>
  <c r="AN548" i="1"/>
  <c r="AK548" i="1"/>
  <c r="AV548" i="1" s="1"/>
  <c r="AI548" i="1"/>
  <c r="AU548" i="1" s="1"/>
  <c r="AG548" i="1"/>
  <c r="AT548" i="1" s="1"/>
  <c r="AE548" i="1"/>
  <c r="AS548" i="1" s="1"/>
  <c r="AC548" i="1"/>
  <c r="AA548" i="1"/>
  <c r="BE547" i="1"/>
  <c r="BD547" i="1"/>
  <c r="AZ547" i="1"/>
  <c r="BB547" i="1" s="1"/>
  <c r="BC547" i="1" s="1"/>
  <c r="AY547" i="1"/>
  <c r="AX547" i="1"/>
  <c r="AR547" i="1"/>
  <c r="AQ547" i="1"/>
  <c r="AP547" i="1"/>
  <c r="AO547" i="1"/>
  <c r="AN547" i="1"/>
  <c r="AK547" i="1"/>
  <c r="AV547" i="1" s="1"/>
  <c r="AI547" i="1"/>
  <c r="AU547" i="1" s="1"/>
  <c r="AG547" i="1"/>
  <c r="AT547" i="1" s="1"/>
  <c r="AE547" i="1"/>
  <c r="AS547" i="1" s="1"/>
  <c r="AC547" i="1"/>
  <c r="AA547" i="1"/>
  <c r="BE546" i="1"/>
  <c r="BD546" i="1"/>
  <c r="AZ546" i="1"/>
  <c r="BB546" i="1" s="1"/>
  <c r="BC546" i="1" s="1"/>
  <c r="AY546" i="1"/>
  <c r="AX546" i="1"/>
  <c r="AR546" i="1"/>
  <c r="AQ546" i="1"/>
  <c r="AP546" i="1"/>
  <c r="AO546" i="1"/>
  <c r="AN546" i="1"/>
  <c r="AK546" i="1"/>
  <c r="AV546" i="1" s="1"/>
  <c r="AI546" i="1"/>
  <c r="AU546" i="1" s="1"/>
  <c r="AG546" i="1"/>
  <c r="AT546" i="1" s="1"/>
  <c r="AE546" i="1"/>
  <c r="AS546" i="1" s="1"/>
  <c r="AC546" i="1"/>
  <c r="AA546" i="1"/>
  <c r="BE545" i="1"/>
  <c r="BD545" i="1"/>
  <c r="AZ545" i="1"/>
  <c r="BB545" i="1" s="1"/>
  <c r="BC545" i="1" s="1"/>
  <c r="AY545" i="1"/>
  <c r="AX545" i="1"/>
  <c r="AR545" i="1"/>
  <c r="AQ545" i="1"/>
  <c r="AP545" i="1"/>
  <c r="AO545" i="1"/>
  <c r="AN545" i="1"/>
  <c r="AK545" i="1"/>
  <c r="AV545" i="1" s="1"/>
  <c r="AI545" i="1"/>
  <c r="AU545" i="1" s="1"/>
  <c r="AG545" i="1"/>
  <c r="AT545" i="1" s="1"/>
  <c r="AE545" i="1"/>
  <c r="AS545" i="1" s="1"/>
  <c r="AC545" i="1"/>
  <c r="AA545" i="1"/>
  <c r="BE544" i="1"/>
  <c r="BD544" i="1"/>
  <c r="AZ544" i="1"/>
  <c r="BB544" i="1" s="1"/>
  <c r="BC544" i="1" s="1"/>
  <c r="AY544" i="1"/>
  <c r="AX544" i="1"/>
  <c r="AR544" i="1"/>
  <c r="AQ544" i="1"/>
  <c r="AP544" i="1"/>
  <c r="AO544" i="1"/>
  <c r="AN544" i="1"/>
  <c r="AK544" i="1"/>
  <c r="AV544" i="1" s="1"/>
  <c r="AI544" i="1"/>
  <c r="AU544" i="1" s="1"/>
  <c r="AG544" i="1"/>
  <c r="AT544" i="1" s="1"/>
  <c r="AE544" i="1"/>
  <c r="AS544" i="1" s="1"/>
  <c r="AC544" i="1"/>
  <c r="AA544" i="1"/>
  <c r="BE543" i="1"/>
  <c r="BD543" i="1"/>
  <c r="AZ543" i="1"/>
  <c r="BB543" i="1" s="1"/>
  <c r="BC543" i="1" s="1"/>
  <c r="AY543" i="1"/>
  <c r="AX543" i="1"/>
  <c r="AR543" i="1"/>
  <c r="AQ543" i="1"/>
  <c r="AP543" i="1"/>
  <c r="AO543" i="1"/>
  <c r="AN543" i="1"/>
  <c r="AK543" i="1"/>
  <c r="AV543" i="1" s="1"/>
  <c r="AI543" i="1"/>
  <c r="AU543" i="1" s="1"/>
  <c r="AG543" i="1"/>
  <c r="AT543" i="1" s="1"/>
  <c r="AE543" i="1"/>
  <c r="AS543" i="1" s="1"/>
  <c r="AC543" i="1"/>
  <c r="AA543" i="1"/>
  <c r="BE542" i="1"/>
  <c r="BD542" i="1"/>
  <c r="AZ542" i="1"/>
  <c r="BB542" i="1" s="1"/>
  <c r="BC542" i="1" s="1"/>
  <c r="AY542" i="1"/>
  <c r="AX542" i="1"/>
  <c r="AR542" i="1"/>
  <c r="AQ542" i="1"/>
  <c r="AP542" i="1"/>
  <c r="AO542" i="1"/>
  <c r="AN542" i="1"/>
  <c r="AK542" i="1"/>
  <c r="AV542" i="1" s="1"/>
  <c r="AI542" i="1"/>
  <c r="AU542" i="1" s="1"/>
  <c r="AG542" i="1"/>
  <c r="AT542" i="1" s="1"/>
  <c r="AE542" i="1"/>
  <c r="AS542" i="1" s="1"/>
  <c r="AC542" i="1"/>
  <c r="AA542" i="1"/>
  <c r="BE541" i="1"/>
  <c r="BD541" i="1"/>
  <c r="AZ541" i="1"/>
  <c r="BB541" i="1" s="1"/>
  <c r="BC541" i="1" s="1"/>
  <c r="AY541" i="1"/>
  <c r="AX541" i="1"/>
  <c r="AR541" i="1"/>
  <c r="AQ541" i="1"/>
  <c r="AP541" i="1"/>
  <c r="AO541" i="1"/>
  <c r="AN541" i="1"/>
  <c r="AK541" i="1"/>
  <c r="AV541" i="1" s="1"/>
  <c r="AI541" i="1"/>
  <c r="AU541" i="1" s="1"/>
  <c r="AG541" i="1"/>
  <c r="AT541" i="1" s="1"/>
  <c r="AE541" i="1"/>
  <c r="AS541" i="1" s="1"/>
  <c r="AC541" i="1"/>
  <c r="AA541" i="1"/>
  <c r="BE540" i="1"/>
  <c r="BD540" i="1"/>
  <c r="AZ540" i="1"/>
  <c r="BB540" i="1" s="1"/>
  <c r="BC540" i="1" s="1"/>
  <c r="AY540" i="1"/>
  <c r="AX540" i="1"/>
  <c r="AR540" i="1"/>
  <c r="AQ540" i="1"/>
  <c r="AP540" i="1"/>
  <c r="AO540" i="1"/>
  <c r="AN540" i="1"/>
  <c r="AK540" i="1"/>
  <c r="AV540" i="1" s="1"/>
  <c r="AI540" i="1"/>
  <c r="AU540" i="1" s="1"/>
  <c r="AG540" i="1"/>
  <c r="AT540" i="1" s="1"/>
  <c r="AE540" i="1"/>
  <c r="AS540" i="1" s="1"/>
  <c r="AC540" i="1"/>
  <c r="AA540" i="1"/>
  <c r="BE539" i="1"/>
  <c r="BD539" i="1"/>
  <c r="AZ539" i="1"/>
  <c r="BB539" i="1" s="1"/>
  <c r="BC539" i="1" s="1"/>
  <c r="AY539" i="1"/>
  <c r="AX539" i="1"/>
  <c r="AR539" i="1"/>
  <c r="AQ539" i="1"/>
  <c r="AP539" i="1"/>
  <c r="AO539" i="1"/>
  <c r="AN539" i="1"/>
  <c r="AK539" i="1"/>
  <c r="AV539" i="1" s="1"/>
  <c r="AI539" i="1"/>
  <c r="AU539" i="1" s="1"/>
  <c r="AG539" i="1"/>
  <c r="AT539" i="1" s="1"/>
  <c r="AE539" i="1"/>
  <c r="AS539" i="1" s="1"/>
  <c r="AC539" i="1"/>
  <c r="AA539" i="1"/>
  <c r="BE538" i="1"/>
  <c r="BD538" i="1"/>
  <c r="AZ538" i="1"/>
  <c r="BB538" i="1" s="1"/>
  <c r="BC538" i="1" s="1"/>
  <c r="AY538" i="1"/>
  <c r="AX538" i="1"/>
  <c r="AR538" i="1"/>
  <c r="AQ538" i="1"/>
  <c r="AP538" i="1"/>
  <c r="AO538" i="1"/>
  <c r="AN538" i="1"/>
  <c r="AK538" i="1"/>
  <c r="AV538" i="1" s="1"/>
  <c r="AI538" i="1"/>
  <c r="AU538" i="1" s="1"/>
  <c r="AG538" i="1"/>
  <c r="AT538" i="1" s="1"/>
  <c r="AE538" i="1"/>
  <c r="AS538" i="1" s="1"/>
  <c r="AC538" i="1"/>
  <c r="AA538" i="1"/>
  <c r="BE537" i="1"/>
  <c r="BD537" i="1"/>
  <c r="AZ537" i="1"/>
  <c r="BB537" i="1" s="1"/>
  <c r="BC537" i="1" s="1"/>
  <c r="AY537" i="1"/>
  <c r="AX537" i="1"/>
  <c r="AR537" i="1"/>
  <c r="AQ537" i="1"/>
  <c r="AP537" i="1"/>
  <c r="AO537" i="1"/>
  <c r="AN537" i="1"/>
  <c r="AK537" i="1"/>
  <c r="AV537" i="1" s="1"/>
  <c r="AI537" i="1"/>
  <c r="AU537" i="1" s="1"/>
  <c r="AG537" i="1"/>
  <c r="AT537" i="1" s="1"/>
  <c r="AE537" i="1"/>
  <c r="AS537" i="1" s="1"/>
  <c r="AC537" i="1"/>
  <c r="AA537" i="1"/>
  <c r="BE536" i="1"/>
  <c r="BD536" i="1"/>
  <c r="AZ536" i="1"/>
  <c r="BB536" i="1" s="1"/>
  <c r="BC536" i="1" s="1"/>
  <c r="AY536" i="1"/>
  <c r="AX536" i="1"/>
  <c r="AR536" i="1"/>
  <c r="AQ536" i="1"/>
  <c r="AP536" i="1"/>
  <c r="AO536" i="1"/>
  <c r="AN536" i="1"/>
  <c r="AK536" i="1"/>
  <c r="AV536" i="1" s="1"/>
  <c r="AI536" i="1"/>
  <c r="AU536" i="1" s="1"/>
  <c r="AG536" i="1"/>
  <c r="AT536" i="1" s="1"/>
  <c r="AE536" i="1"/>
  <c r="AS536" i="1" s="1"/>
  <c r="AC536" i="1"/>
  <c r="AA536" i="1"/>
  <c r="BE535" i="1"/>
  <c r="BD535" i="1"/>
  <c r="AZ535" i="1"/>
  <c r="BB535" i="1" s="1"/>
  <c r="BC535" i="1" s="1"/>
  <c r="AY535" i="1"/>
  <c r="AX535" i="1"/>
  <c r="AR535" i="1"/>
  <c r="AQ535" i="1"/>
  <c r="AP535" i="1"/>
  <c r="AO535" i="1"/>
  <c r="AN535" i="1"/>
  <c r="AK535" i="1"/>
  <c r="AV535" i="1" s="1"/>
  <c r="AI535" i="1"/>
  <c r="AU535" i="1" s="1"/>
  <c r="AG535" i="1"/>
  <c r="AT535" i="1" s="1"/>
  <c r="AE535" i="1"/>
  <c r="AS535" i="1" s="1"/>
  <c r="AC535" i="1"/>
  <c r="AA535" i="1"/>
  <c r="BE534" i="1"/>
  <c r="BD534" i="1"/>
  <c r="AZ534" i="1"/>
  <c r="BB534" i="1" s="1"/>
  <c r="BC534" i="1" s="1"/>
  <c r="AY534" i="1"/>
  <c r="AX534" i="1"/>
  <c r="AR534" i="1"/>
  <c r="AQ534" i="1"/>
  <c r="AP534" i="1"/>
  <c r="AO534" i="1"/>
  <c r="AN534" i="1"/>
  <c r="AK534" i="1"/>
  <c r="AV534" i="1" s="1"/>
  <c r="AI534" i="1"/>
  <c r="AU534" i="1" s="1"/>
  <c r="AG534" i="1"/>
  <c r="AT534" i="1" s="1"/>
  <c r="AE534" i="1"/>
  <c r="AS534" i="1" s="1"/>
  <c r="AC534" i="1"/>
  <c r="AA534" i="1"/>
  <c r="BE533" i="1"/>
  <c r="BD533" i="1"/>
  <c r="AZ533" i="1"/>
  <c r="BB533" i="1" s="1"/>
  <c r="BC533" i="1" s="1"/>
  <c r="AY533" i="1"/>
  <c r="AX533" i="1"/>
  <c r="AR533" i="1"/>
  <c r="AQ533" i="1"/>
  <c r="AP533" i="1"/>
  <c r="AO533" i="1"/>
  <c r="AN533" i="1"/>
  <c r="AK533" i="1"/>
  <c r="AV533" i="1" s="1"/>
  <c r="AI533" i="1"/>
  <c r="AU533" i="1" s="1"/>
  <c r="AG533" i="1"/>
  <c r="AT533" i="1" s="1"/>
  <c r="AE533" i="1"/>
  <c r="AS533" i="1" s="1"/>
  <c r="AC533" i="1"/>
  <c r="AA533" i="1"/>
  <c r="BE532" i="1"/>
  <c r="BD532" i="1"/>
  <c r="AZ532" i="1"/>
  <c r="BB532" i="1" s="1"/>
  <c r="BC532" i="1" s="1"/>
  <c r="AY532" i="1"/>
  <c r="AX532" i="1"/>
  <c r="AR532" i="1"/>
  <c r="AQ532" i="1"/>
  <c r="AP532" i="1"/>
  <c r="AO532" i="1"/>
  <c r="AN532" i="1"/>
  <c r="AK532" i="1"/>
  <c r="AV532" i="1" s="1"/>
  <c r="AI532" i="1"/>
  <c r="AU532" i="1" s="1"/>
  <c r="AG532" i="1"/>
  <c r="AT532" i="1" s="1"/>
  <c r="AE532" i="1"/>
  <c r="AS532" i="1" s="1"/>
  <c r="AC532" i="1"/>
  <c r="AA532" i="1"/>
  <c r="BE531" i="1"/>
  <c r="BD531" i="1"/>
  <c r="AZ531" i="1"/>
  <c r="BB531" i="1" s="1"/>
  <c r="BC531" i="1" s="1"/>
  <c r="AY531" i="1"/>
  <c r="AX531" i="1"/>
  <c r="AR531" i="1"/>
  <c r="AQ531" i="1"/>
  <c r="AP531" i="1"/>
  <c r="AO531" i="1"/>
  <c r="AN531" i="1"/>
  <c r="AK531" i="1"/>
  <c r="AV531" i="1" s="1"/>
  <c r="AI531" i="1"/>
  <c r="AU531" i="1" s="1"/>
  <c r="AG531" i="1"/>
  <c r="AT531" i="1" s="1"/>
  <c r="AE531" i="1"/>
  <c r="AS531" i="1" s="1"/>
  <c r="AC531" i="1"/>
  <c r="AA531" i="1"/>
  <c r="BE530" i="1"/>
  <c r="BD530" i="1"/>
  <c r="AZ530" i="1"/>
  <c r="BB530" i="1" s="1"/>
  <c r="BC530" i="1" s="1"/>
  <c r="AY530" i="1"/>
  <c r="AX530" i="1"/>
  <c r="AR530" i="1"/>
  <c r="AQ530" i="1"/>
  <c r="AP530" i="1"/>
  <c r="AO530" i="1"/>
  <c r="AN530" i="1"/>
  <c r="AK530" i="1"/>
  <c r="AV530" i="1" s="1"/>
  <c r="AI530" i="1"/>
  <c r="AU530" i="1" s="1"/>
  <c r="AG530" i="1"/>
  <c r="AT530" i="1" s="1"/>
  <c r="AE530" i="1"/>
  <c r="AS530" i="1" s="1"/>
  <c r="AC530" i="1"/>
  <c r="AA530" i="1"/>
  <c r="BE529" i="1"/>
  <c r="BD529" i="1"/>
  <c r="AZ529" i="1"/>
  <c r="BB529" i="1" s="1"/>
  <c r="BC529" i="1" s="1"/>
  <c r="AY529" i="1"/>
  <c r="AX529" i="1"/>
  <c r="AR529" i="1"/>
  <c r="AQ529" i="1"/>
  <c r="AP529" i="1"/>
  <c r="AO529" i="1"/>
  <c r="AN529" i="1"/>
  <c r="AK529" i="1"/>
  <c r="AV529" i="1" s="1"/>
  <c r="AI529" i="1"/>
  <c r="AU529" i="1" s="1"/>
  <c r="AG529" i="1"/>
  <c r="AT529" i="1" s="1"/>
  <c r="AE529" i="1"/>
  <c r="AS529" i="1" s="1"/>
  <c r="AC529" i="1"/>
  <c r="AA529" i="1"/>
  <c r="BE528" i="1"/>
  <c r="BD528" i="1"/>
  <c r="AZ528" i="1"/>
  <c r="BB528" i="1" s="1"/>
  <c r="BC528" i="1" s="1"/>
  <c r="AY528" i="1"/>
  <c r="AX528" i="1"/>
  <c r="AR528" i="1"/>
  <c r="AQ528" i="1"/>
  <c r="AP528" i="1"/>
  <c r="AO528" i="1"/>
  <c r="AN528" i="1"/>
  <c r="AK528" i="1"/>
  <c r="AV528" i="1" s="1"/>
  <c r="AI528" i="1"/>
  <c r="AU528" i="1" s="1"/>
  <c r="AG528" i="1"/>
  <c r="AT528" i="1" s="1"/>
  <c r="AE528" i="1"/>
  <c r="AS528" i="1" s="1"/>
  <c r="AC528" i="1"/>
  <c r="AA528" i="1"/>
  <c r="BE527" i="1"/>
  <c r="BD527" i="1"/>
  <c r="AZ527" i="1"/>
  <c r="BB527" i="1" s="1"/>
  <c r="BC527" i="1" s="1"/>
  <c r="AY527" i="1"/>
  <c r="AX527" i="1"/>
  <c r="AR527" i="1"/>
  <c r="AQ527" i="1"/>
  <c r="AP527" i="1"/>
  <c r="AO527" i="1"/>
  <c r="AN527" i="1"/>
  <c r="AK527" i="1"/>
  <c r="AV527" i="1" s="1"/>
  <c r="AI527" i="1"/>
  <c r="AU527" i="1" s="1"/>
  <c r="AG527" i="1"/>
  <c r="AT527" i="1" s="1"/>
  <c r="AE527" i="1"/>
  <c r="AS527" i="1" s="1"/>
  <c r="AC527" i="1"/>
  <c r="AA527" i="1"/>
  <c r="BE526" i="1"/>
  <c r="BD526" i="1"/>
  <c r="AZ526" i="1"/>
  <c r="BB526" i="1" s="1"/>
  <c r="BC526" i="1" s="1"/>
  <c r="AY526" i="1"/>
  <c r="AX526" i="1"/>
  <c r="AR526" i="1"/>
  <c r="AQ526" i="1"/>
  <c r="AP526" i="1"/>
  <c r="AO526" i="1"/>
  <c r="AN526" i="1"/>
  <c r="AK526" i="1"/>
  <c r="AV526" i="1" s="1"/>
  <c r="AI526" i="1"/>
  <c r="AU526" i="1" s="1"/>
  <c r="AG526" i="1"/>
  <c r="AT526" i="1" s="1"/>
  <c r="AE526" i="1"/>
  <c r="AS526" i="1" s="1"/>
  <c r="AC526" i="1"/>
  <c r="AA526" i="1"/>
  <c r="BE525" i="1"/>
  <c r="BD525" i="1"/>
  <c r="AZ525" i="1"/>
  <c r="BB525" i="1" s="1"/>
  <c r="BC525" i="1" s="1"/>
  <c r="AY525" i="1"/>
  <c r="AX525" i="1"/>
  <c r="AR525" i="1"/>
  <c r="AQ525" i="1"/>
  <c r="AP525" i="1"/>
  <c r="AO525" i="1"/>
  <c r="AN525" i="1"/>
  <c r="AK525" i="1"/>
  <c r="AV525" i="1" s="1"/>
  <c r="AI525" i="1"/>
  <c r="AU525" i="1" s="1"/>
  <c r="AG525" i="1"/>
  <c r="AT525" i="1" s="1"/>
  <c r="AE525" i="1"/>
  <c r="AS525" i="1" s="1"/>
  <c r="AC525" i="1"/>
  <c r="AA525" i="1"/>
  <c r="BE524" i="1"/>
  <c r="BD524" i="1"/>
  <c r="AZ524" i="1"/>
  <c r="BB524" i="1" s="1"/>
  <c r="BC524" i="1" s="1"/>
  <c r="AY524" i="1"/>
  <c r="AX524" i="1"/>
  <c r="AR524" i="1"/>
  <c r="AQ524" i="1"/>
  <c r="AP524" i="1"/>
  <c r="AO524" i="1"/>
  <c r="AN524" i="1"/>
  <c r="AK524" i="1"/>
  <c r="AV524" i="1" s="1"/>
  <c r="AI524" i="1"/>
  <c r="AU524" i="1" s="1"/>
  <c r="AG524" i="1"/>
  <c r="AT524" i="1" s="1"/>
  <c r="AE524" i="1"/>
  <c r="AS524" i="1" s="1"/>
  <c r="AC524" i="1"/>
  <c r="AA524" i="1"/>
  <c r="BE523" i="1"/>
  <c r="BD523" i="1"/>
  <c r="AZ523" i="1"/>
  <c r="BB523" i="1" s="1"/>
  <c r="BC523" i="1" s="1"/>
  <c r="AY523" i="1"/>
  <c r="AX523" i="1"/>
  <c r="AR523" i="1"/>
  <c r="AQ523" i="1"/>
  <c r="AP523" i="1"/>
  <c r="AO523" i="1"/>
  <c r="AN523" i="1"/>
  <c r="AK523" i="1"/>
  <c r="AV523" i="1" s="1"/>
  <c r="AI523" i="1"/>
  <c r="AU523" i="1" s="1"/>
  <c r="AG523" i="1"/>
  <c r="AT523" i="1" s="1"/>
  <c r="AE523" i="1"/>
  <c r="AS523" i="1" s="1"/>
  <c r="AC523" i="1"/>
  <c r="AA523" i="1"/>
  <c r="BE522" i="1"/>
  <c r="BD522" i="1"/>
  <c r="AZ522" i="1"/>
  <c r="BB522" i="1" s="1"/>
  <c r="BC522" i="1" s="1"/>
  <c r="AY522" i="1"/>
  <c r="AX522" i="1"/>
  <c r="AR522" i="1"/>
  <c r="AQ522" i="1"/>
  <c r="AP522" i="1"/>
  <c r="AO522" i="1"/>
  <c r="AN522" i="1"/>
  <c r="AK522" i="1"/>
  <c r="AV522" i="1" s="1"/>
  <c r="AI522" i="1"/>
  <c r="AU522" i="1" s="1"/>
  <c r="AG522" i="1"/>
  <c r="AT522" i="1" s="1"/>
  <c r="AE522" i="1"/>
  <c r="AS522" i="1" s="1"/>
  <c r="AC522" i="1"/>
  <c r="AA522" i="1"/>
  <c r="BE521" i="1"/>
  <c r="BD521" i="1"/>
  <c r="AZ521" i="1"/>
  <c r="BB521" i="1" s="1"/>
  <c r="BC521" i="1" s="1"/>
  <c r="AY521" i="1"/>
  <c r="AX521" i="1"/>
  <c r="AR521" i="1"/>
  <c r="AQ521" i="1"/>
  <c r="AP521" i="1"/>
  <c r="AO521" i="1"/>
  <c r="AN521" i="1"/>
  <c r="AK521" i="1"/>
  <c r="AV521" i="1" s="1"/>
  <c r="AI521" i="1"/>
  <c r="AU521" i="1" s="1"/>
  <c r="AG521" i="1"/>
  <c r="AT521" i="1" s="1"/>
  <c r="AE521" i="1"/>
  <c r="AS521" i="1" s="1"/>
  <c r="AC521" i="1"/>
  <c r="AA521" i="1"/>
  <c r="BE520" i="1"/>
  <c r="BD520" i="1"/>
  <c r="AZ520" i="1"/>
  <c r="BB520" i="1" s="1"/>
  <c r="BC520" i="1" s="1"/>
  <c r="AY520" i="1"/>
  <c r="AX520" i="1"/>
  <c r="AR520" i="1"/>
  <c r="AQ520" i="1"/>
  <c r="AP520" i="1"/>
  <c r="AO520" i="1"/>
  <c r="AN520" i="1"/>
  <c r="AK520" i="1"/>
  <c r="AV520" i="1" s="1"/>
  <c r="AI520" i="1"/>
  <c r="AU520" i="1" s="1"/>
  <c r="AG520" i="1"/>
  <c r="AT520" i="1" s="1"/>
  <c r="AE520" i="1"/>
  <c r="AS520" i="1" s="1"/>
  <c r="AC520" i="1"/>
  <c r="AA520" i="1"/>
  <c r="BE519" i="1"/>
  <c r="BD519" i="1"/>
  <c r="AZ519" i="1"/>
  <c r="BB519" i="1" s="1"/>
  <c r="BC519" i="1" s="1"/>
  <c r="AY519" i="1"/>
  <c r="AX519" i="1"/>
  <c r="AR519" i="1"/>
  <c r="AQ519" i="1"/>
  <c r="AP519" i="1"/>
  <c r="AO519" i="1"/>
  <c r="AN519" i="1"/>
  <c r="AK519" i="1"/>
  <c r="AV519" i="1" s="1"/>
  <c r="AI519" i="1"/>
  <c r="AU519" i="1" s="1"/>
  <c r="AG519" i="1"/>
  <c r="AT519" i="1" s="1"/>
  <c r="AE519" i="1"/>
  <c r="AS519" i="1" s="1"/>
  <c r="AC519" i="1"/>
  <c r="AA519" i="1"/>
  <c r="BE518" i="1"/>
  <c r="BD518" i="1"/>
  <c r="AZ518" i="1"/>
  <c r="BB518" i="1" s="1"/>
  <c r="BC518" i="1" s="1"/>
  <c r="AY518" i="1"/>
  <c r="AX518" i="1"/>
  <c r="AR518" i="1"/>
  <c r="AQ518" i="1"/>
  <c r="AP518" i="1"/>
  <c r="AO518" i="1"/>
  <c r="AN518" i="1"/>
  <c r="AK518" i="1"/>
  <c r="AV518" i="1" s="1"/>
  <c r="AI518" i="1"/>
  <c r="AU518" i="1" s="1"/>
  <c r="AG518" i="1"/>
  <c r="AT518" i="1" s="1"/>
  <c r="AE518" i="1"/>
  <c r="AS518" i="1" s="1"/>
  <c r="AC518" i="1"/>
  <c r="AA518" i="1"/>
  <c r="BE517" i="1"/>
  <c r="BD517" i="1"/>
  <c r="AZ517" i="1"/>
  <c r="BB517" i="1" s="1"/>
  <c r="BC517" i="1" s="1"/>
  <c r="AY517" i="1"/>
  <c r="AX517" i="1"/>
  <c r="AR517" i="1"/>
  <c r="AQ517" i="1"/>
  <c r="AP517" i="1"/>
  <c r="AO517" i="1"/>
  <c r="AN517" i="1"/>
  <c r="AK517" i="1"/>
  <c r="AV517" i="1" s="1"/>
  <c r="AI517" i="1"/>
  <c r="AU517" i="1" s="1"/>
  <c r="AG517" i="1"/>
  <c r="AT517" i="1" s="1"/>
  <c r="AE517" i="1"/>
  <c r="AS517" i="1" s="1"/>
  <c r="AC517" i="1"/>
  <c r="AA517" i="1"/>
  <c r="BE516" i="1"/>
  <c r="BD516" i="1"/>
  <c r="AZ516" i="1"/>
  <c r="BB516" i="1" s="1"/>
  <c r="BC516" i="1" s="1"/>
  <c r="AY516" i="1"/>
  <c r="AX516" i="1"/>
  <c r="AR516" i="1"/>
  <c r="AQ516" i="1"/>
  <c r="AP516" i="1"/>
  <c r="AO516" i="1"/>
  <c r="AN516" i="1"/>
  <c r="AK516" i="1"/>
  <c r="AV516" i="1" s="1"/>
  <c r="AI516" i="1"/>
  <c r="AU516" i="1" s="1"/>
  <c r="AG516" i="1"/>
  <c r="AT516" i="1" s="1"/>
  <c r="AE516" i="1"/>
  <c r="AS516" i="1" s="1"/>
  <c r="AC516" i="1"/>
  <c r="AA516" i="1"/>
  <c r="BE515" i="1"/>
  <c r="BD515" i="1"/>
  <c r="AZ515" i="1"/>
  <c r="BB515" i="1" s="1"/>
  <c r="BC515" i="1" s="1"/>
  <c r="AY515" i="1"/>
  <c r="AX515" i="1"/>
  <c r="AR515" i="1"/>
  <c r="AQ515" i="1"/>
  <c r="AP515" i="1"/>
  <c r="AO515" i="1"/>
  <c r="AN515" i="1"/>
  <c r="AK515" i="1"/>
  <c r="AV515" i="1" s="1"/>
  <c r="AI515" i="1"/>
  <c r="AU515" i="1" s="1"/>
  <c r="AG515" i="1"/>
  <c r="AT515" i="1" s="1"/>
  <c r="AE515" i="1"/>
  <c r="AS515" i="1" s="1"/>
  <c r="AC515" i="1"/>
  <c r="AA515" i="1"/>
  <c r="BE514" i="1"/>
  <c r="BD514" i="1"/>
  <c r="AZ514" i="1"/>
  <c r="BB514" i="1" s="1"/>
  <c r="BC514" i="1" s="1"/>
  <c r="AY514" i="1"/>
  <c r="AX514" i="1"/>
  <c r="AR514" i="1"/>
  <c r="AQ514" i="1"/>
  <c r="AP514" i="1"/>
  <c r="AO514" i="1"/>
  <c r="AN514" i="1"/>
  <c r="AK514" i="1"/>
  <c r="AV514" i="1" s="1"/>
  <c r="AI514" i="1"/>
  <c r="AU514" i="1" s="1"/>
  <c r="AG514" i="1"/>
  <c r="AT514" i="1" s="1"/>
  <c r="AE514" i="1"/>
  <c r="AS514" i="1" s="1"/>
  <c r="AC514" i="1"/>
  <c r="AA514" i="1"/>
  <c r="BE513" i="1"/>
  <c r="BD513" i="1"/>
  <c r="AZ513" i="1"/>
  <c r="BB513" i="1" s="1"/>
  <c r="BC513" i="1" s="1"/>
  <c r="AY513" i="1"/>
  <c r="AX513" i="1"/>
  <c r="AR513" i="1"/>
  <c r="AQ513" i="1"/>
  <c r="AP513" i="1"/>
  <c r="AO513" i="1"/>
  <c r="AN513" i="1"/>
  <c r="AK513" i="1"/>
  <c r="AV513" i="1" s="1"/>
  <c r="AI513" i="1"/>
  <c r="AU513" i="1" s="1"/>
  <c r="AG513" i="1"/>
  <c r="AT513" i="1" s="1"/>
  <c r="AE513" i="1"/>
  <c r="AS513" i="1" s="1"/>
  <c r="AC513" i="1"/>
  <c r="AA513" i="1"/>
  <c r="BE512" i="1"/>
  <c r="BD512" i="1"/>
  <c r="AZ512" i="1"/>
  <c r="BB512" i="1" s="1"/>
  <c r="BC512" i="1" s="1"/>
  <c r="AY512" i="1"/>
  <c r="AX512" i="1"/>
  <c r="AR512" i="1"/>
  <c r="AQ512" i="1"/>
  <c r="AP512" i="1"/>
  <c r="AO512" i="1"/>
  <c r="AN512" i="1"/>
  <c r="AK512" i="1"/>
  <c r="AV512" i="1" s="1"/>
  <c r="AI512" i="1"/>
  <c r="AU512" i="1" s="1"/>
  <c r="AG512" i="1"/>
  <c r="AT512" i="1" s="1"/>
  <c r="AE512" i="1"/>
  <c r="AS512" i="1" s="1"/>
  <c r="AC512" i="1"/>
  <c r="AA512" i="1"/>
  <c r="BE511" i="1"/>
  <c r="BD511" i="1"/>
  <c r="AZ511" i="1"/>
  <c r="BB511" i="1" s="1"/>
  <c r="BC511" i="1" s="1"/>
  <c r="AY511" i="1"/>
  <c r="AX511" i="1"/>
  <c r="AR511" i="1"/>
  <c r="AQ511" i="1"/>
  <c r="AP511" i="1"/>
  <c r="AO511" i="1"/>
  <c r="AN511" i="1"/>
  <c r="AK511" i="1"/>
  <c r="AV511" i="1" s="1"/>
  <c r="AI511" i="1"/>
  <c r="AU511" i="1" s="1"/>
  <c r="AG511" i="1"/>
  <c r="AT511" i="1" s="1"/>
  <c r="AE511" i="1"/>
  <c r="AS511" i="1" s="1"/>
  <c r="AC511" i="1"/>
  <c r="AA511" i="1"/>
  <c r="BE510" i="1"/>
  <c r="BD510" i="1"/>
  <c r="AZ510" i="1"/>
  <c r="BB510" i="1" s="1"/>
  <c r="BC510" i="1" s="1"/>
  <c r="AY510" i="1"/>
  <c r="AX510" i="1"/>
  <c r="AR510" i="1"/>
  <c r="AQ510" i="1"/>
  <c r="AP510" i="1"/>
  <c r="AO510" i="1"/>
  <c r="AN510" i="1"/>
  <c r="AK510" i="1"/>
  <c r="AV510" i="1" s="1"/>
  <c r="AI510" i="1"/>
  <c r="AU510" i="1" s="1"/>
  <c r="AG510" i="1"/>
  <c r="AT510" i="1" s="1"/>
  <c r="AE510" i="1"/>
  <c r="AS510" i="1" s="1"/>
  <c r="AC510" i="1"/>
  <c r="AA510" i="1"/>
  <c r="BE509" i="1"/>
  <c r="BD509" i="1"/>
  <c r="AZ509" i="1"/>
  <c r="BB509" i="1" s="1"/>
  <c r="BC509" i="1" s="1"/>
  <c r="AY509" i="1"/>
  <c r="AX509" i="1"/>
  <c r="AR509" i="1"/>
  <c r="AQ509" i="1"/>
  <c r="AP509" i="1"/>
  <c r="AO509" i="1"/>
  <c r="AN509" i="1"/>
  <c r="AK509" i="1"/>
  <c r="AV509" i="1" s="1"/>
  <c r="AI509" i="1"/>
  <c r="AU509" i="1" s="1"/>
  <c r="AG509" i="1"/>
  <c r="AT509" i="1" s="1"/>
  <c r="AE509" i="1"/>
  <c r="AS509" i="1" s="1"/>
  <c r="AC509" i="1"/>
  <c r="AA509" i="1"/>
  <c r="BE508" i="1"/>
  <c r="BD508" i="1"/>
  <c r="AZ508" i="1"/>
  <c r="BB508" i="1" s="1"/>
  <c r="BC508" i="1" s="1"/>
  <c r="AY508" i="1"/>
  <c r="AX508" i="1"/>
  <c r="AR508" i="1"/>
  <c r="AQ508" i="1"/>
  <c r="AP508" i="1"/>
  <c r="AO508" i="1"/>
  <c r="AN508" i="1"/>
  <c r="AK508" i="1"/>
  <c r="AV508" i="1" s="1"/>
  <c r="AI508" i="1"/>
  <c r="AU508" i="1" s="1"/>
  <c r="AG508" i="1"/>
  <c r="AT508" i="1" s="1"/>
  <c r="AE508" i="1"/>
  <c r="AS508" i="1" s="1"/>
  <c r="AC508" i="1"/>
  <c r="AA508" i="1"/>
  <c r="BE507" i="1"/>
  <c r="BD507" i="1"/>
  <c r="AZ507" i="1"/>
  <c r="BB507" i="1" s="1"/>
  <c r="BC507" i="1" s="1"/>
  <c r="AY507" i="1"/>
  <c r="AX507" i="1"/>
  <c r="AR507" i="1"/>
  <c r="AQ507" i="1"/>
  <c r="AP507" i="1"/>
  <c r="AO507" i="1"/>
  <c r="AN507" i="1"/>
  <c r="AK507" i="1"/>
  <c r="AV507" i="1" s="1"/>
  <c r="AI507" i="1"/>
  <c r="AU507" i="1" s="1"/>
  <c r="AG507" i="1"/>
  <c r="AT507" i="1" s="1"/>
  <c r="AE507" i="1"/>
  <c r="AS507" i="1" s="1"/>
  <c r="AC507" i="1"/>
  <c r="AA507" i="1"/>
  <c r="BE506" i="1"/>
  <c r="BD506" i="1"/>
  <c r="AZ506" i="1"/>
  <c r="BB506" i="1" s="1"/>
  <c r="BC506" i="1" s="1"/>
  <c r="AY506" i="1"/>
  <c r="AX506" i="1"/>
  <c r="AR506" i="1"/>
  <c r="AQ506" i="1"/>
  <c r="AP506" i="1"/>
  <c r="AO506" i="1"/>
  <c r="AN506" i="1"/>
  <c r="AK506" i="1"/>
  <c r="AV506" i="1" s="1"/>
  <c r="AI506" i="1"/>
  <c r="AU506" i="1" s="1"/>
  <c r="AG506" i="1"/>
  <c r="AT506" i="1" s="1"/>
  <c r="AE506" i="1"/>
  <c r="AS506" i="1" s="1"/>
  <c r="AC506" i="1"/>
  <c r="AA506" i="1"/>
  <c r="BE505" i="1"/>
  <c r="BD505" i="1"/>
  <c r="AZ505" i="1"/>
  <c r="BB505" i="1" s="1"/>
  <c r="BC505" i="1" s="1"/>
  <c r="AY505" i="1"/>
  <c r="AX505" i="1"/>
  <c r="AR505" i="1"/>
  <c r="AQ505" i="1"/>
  <c r="AP505" i="1"/>
  <c r="AO505" i="1"/>
  <c r="AN505" i="1"/>
  <c r="AK505" i="1"/>
  <c r="AV505" i="1" s="1"/>
  <c r="AI505" i="1"/>
  <c r="AU505" i="1" s="1"/>
  <c r="AG505" i="1"/>
  <c r="AT505" i="1" s="1"/>
  <c r="AE505" i="1"/>
  <c r="AS505" i="1" s="1"/>
  <c r="AC505" i="1"/>
  <c r="AA505" i="1"/>
  <c r="BE504" i="1"/>
  <c r="BD504" i="1"/>
  <c r="AZ504" i="1"/>
  <c r="BB504" i="1" s="1"/>
  <c r="BC504" i="1" s="1"/>
  <c r="AY504" i="1"/>
  <c r="AX504" i="1"/>
  <c r="AR504" i="1"/>
  <c r="AQ504" i="1"/>
  <c r="AP504" i="1"/>
  <c r="AO504" i="1"/>
  <c r="AN504" i="1"/>
  <c r="AK504" i="1"/>
  <c r="AV504" i="1" s="1"/>
  <c r="AI504" i="1"/>
  <c r="AU504" i="1" s="1"/>
  <c r="AG504" i="1"/>
  <c r="AT504" i="1" s="1"/>
  <c r="AE504" i="1"/>
  <c r="AS504" i="1" s="1"/>
  <c r="AC504" i="1"/>
  <c r="AA504" i="1"/>
  <c r="BE503" i="1"/>
  <c r="BD503" i="1"/>
  <c r="AZ503" i="1"/>
  <c r="BB503" i="1" s="1"/>
  <c r="BC503" i="1" s="1"/>
  <c r="AY503" i="1"/>
  <c r="AX503" i="1"/>
  <c r="AR503" i="1"/>
  <c r="AQ503" i="1"/>
  <c r="AP503" i="1"/>
  <c r="AO503" i="1"/>
  <c r="AN503" i="1"/>
  <c r="AK503" i="1"/>
  <c r="AV503" i="1" s="1"/>
  <c r="AI503" i="1"/>
  <c r="AU503" i="1" s="1"/>
  <c r="AG503" i="1"/>
  <c r="AT503" i="1" s="1"/>
  <c r="AE503" i="1"/>
  <c r="AS503" i="1" s="1"/>
  <c r="AC503" i="1"/>
  <c r="AA503" i="1"/>
  <c r="BE502" i="1"/>
  <c r="BD502" i="1"/>
  <c r="AZ502" i="1"/>
  <c r="BB502" i="1" s="1"/>
  <c r="BC502" i="1" s="1"/>
  <c r="AY502" i="1"/>
  <c r="AX502" i="1"/>
  <c r="AR502" i="1"/>
  <c r="AQ502" i="1"/>
  <c r="AP502" i="1"/>
  <c r="AO502" i="1"/>
  <c r="AN502" i="1"/>
  <c r="AK502" i="1"/>
  <c r="AV502" i="1" s="1"/>
  <c r="AI502" i="1"/>
  <c r="AU502" i="1" s="1"/>
  <c r="AG502" i="1"/>
  <c r="AT502" i="1" s="1"/>
  <c r="AE502" i="1"/>
  <c r="AS502" i="1" s="1"/>
  <c r="AC502" i="1"/>
  <c r="AA502" i="1"/>
  <c r="BE501" i="1"/>
  <c r="BD501" i="1"/>
  <c r="AZ501" i="1"/>
  <c r="BB501" i="1" s="1"/>
  <c r="BC501" i="1" s="1"/>
  <c r="AY501" i="1"/>
  <c r="AX501" i="1"/>
  <c r="AR501" i="1"/>
  <c r="AQ501" i="1"/>
  <c r="AP501" i="1"/>
  <c r="AO501" i="1"/>
  <c r="AN501" i="1"/>
  <c r="AK501" i="1"/>
  <c r="AV501" i="1" s="1"/>
  <c r="AI501" i="1"/>
  <c r="AU501" i="1" s="1"/>
  <c r="AG501" i="1"/>
  <c r="AT501" i="1" s="1"/>
  <c r="AE501" i="1"/>
  <c r="AS501" i="1" s="1"/>
  <c r="AC501" i="1"/>
  <c r="AA501" i="1"/>
  <c r="BE500" i="1"/>
  <c r="BD500" i="1"/>
  <c r="AZ500" i="1"/>
  <c r="BB500" i="1" s="1"/>
  <c r="BC500" i="1" s="1"/>
  <c r="AY500" i="1"/>
  <c r="AX500" i="1"/>
  <c r="AR500" i="1"/>
  <c r="AQ500" i="1"/>
  <c r="AP500" i="1"/>
  <c r="AO500" i="1"/>
  <c r="AN500" i="1"/>
  <c r="AK500" i="1"/>
  <c r="AV500" i="1" s="1"/>
  <c r="AI500" i="1"/>
  <c r="AU500" i="1" s="1"/>
  <c r="AG500" i="1"/>
  <c r="AT500" i="1" s="1"/>
  <c r="AE500" i="1"/>
  <c r="AS500" i="1" s="1"/>
  <c r="AC500" i="1"/>
  <c r="AA500" i="1"/>
  <c r="BE499" i="1"/>
  <c r="BD499" i="1"/>
  <c r="AZ499" i="1"/>
  <c r="BB499" i="1" s="1"/>
  <c r="BC499" i="1" s="1"/>
  <c r="AY499" i="1"/>
  <c r="AX499" i="1"/>
  <c r="AR499" i="1"/>
  <c r="AQ499" i="1"/>
  <c r="AP499" i="1"/>
  <c r="AO499" i="1"/>
  <c r="AN499" i="1"/>
  <c r="AK499" i="1"/>
  <c r="AV499" i="1" s="1"/>
  <c r="AI499" i="1"/>
  <c r="AU499" i="1" s="1"/>
  <c r="AG499" i="1"/>
  <c r="AT499" i="1" s="1"/>
  <c r="AE499" i="1"/>
  <c r="AS499" i="1" s="1"/>
  <c r="AC499" i="1"/>
  <c r="AA499" i="1"/>
  <c r="BE498" i="1"/>
  <c r="BD498" i="1"/>
  <c r="AZ498" i="1"/>
  <c r="BB498" i="1" s="1"/>
  <c r="BC498" i="1" s="1"/>
  <c r="AY498" i="1"/>
  <c r="AX498" i="1"/>
  <c r="AR498" i="1"/>
  <c r="AQ498" i="1"/>
  <c r="AP498" i="1"/>
  <c r="AO498" i="1"/>
  <c r="AN498" i="1"/>
  <c r="AK498" i="1"/>
  <c r="AV498" i="1" s="1"/>
  <c r="AI498" i="1"/>
  <c r="AU498" i="1" s="1"/>
  <c r="AG498" i="1"/>
  <c r="AT498" i="1" s="1"/>
  <c r="AE498" i="1"/>
  <c r="AS498" i="1" s="1"/>
  <c r="AC498" i="1"/>
  <c r="AA498" i="1"/>
  <c r="BE497" i="1"/>
  <c r="BD497" i="1"/>
  <c r="AZ497" i="1"/>
  <c r="BB497" i="1" s="1"/>
  <c r="BC497" i="1" s="1"/>
  <c r="AY497" i="1"/>
  <c r="AX497" i="1"/>
  <c r="AR497" i="1"/>
  <c r="AQ497" i="1"/>
  <c r="AP497" i="1"/>
  <c r="AO497" i="1"/>
  <c r="AN497" i="1"/>
  <c r="AK497" i="1"/>
  <c r="AV497" i="1" s="1"/>
  <c r="AI497" i="1"/>
  <c r="AU497" i="1" s="1"/>
  <c r="AG497" i="1"/>
  <c r="AT497" i="1" s="1"/>
  <c r="AE497" i="1"/>
  <c r="AS497" i="1" s="1"/>
  <c r="AC497" i="1"/>
  <c r="AA497" i="1"/>
  <c r="BE496" i="1"/>
  <c r="BD496" i="1"/>
  <c r="AZ496" i="1"/>
  <c r="BB496" i="1" s="1"/>
  <c r="BC496" i="1" s="1"/>
  <c r="AY496" i="1"/>
  <c r="AX496" i="1"/>
  <c r="AR496" i="1"/>
  <c r="AQ496" i="1"/>
  <c r="AP496" i="1"/>
  <c r="AO496" i="1"/>
  <c r="AN496" i="1"/>
  <c r="AK496" i="1"/>
  <c r="AV496" i="1" s="1"/>
  <c r="AI496" i="1"/>
  <c r="AU496" i="1" s="1"/>
  <c r="AG496" i="1"/>
  <c r="AT496" i="1" s="1"/>
  <c r="AE496" i="1"/>
  <c r="AS496" i="1" s="1"/>
  <c r="AC496" i="1"/>
  <c r="AA496" i="1"/>
  <c r="BE495" i="1"/>
  <c r="BD495" i="1"/>
  <c r="AZ495" i="1"/>
  <c r="BB495" i="1" s="1"/>
  <c r="BC495" i="1" s="1"/>
  <c r="AY495" i="1"/>
  <c r="AX495" i="1"/>
  <c r="AR495" i="1"/>
  <c r="AQ495" i="1"/>
  <c r="AP495" i="1"/>
  <c r="AO495" i="1"/>
  <c r="AN495" i="1"/>
  <c r="AK495" i="1"/>
  <c r="AV495" i="1" s="1"/>
  <c r="AI495" i="1"/>
  <c r="AU495" i="1" s="1"/>
  <c r="AG495" i="1"/>
  <c r="AT495" i="1" s="1"/>
  <c r="AE495" i="1"/>
  <c r="AS495" i="1" s="1"/>
  <c r="AC495" i="1"/>
  <c r="AA495" i="1"/>
  <c r="BE494" i="1"/>
  <c r="BD494" i="1"/>
  <c r="AZ494" i="1"/>
  <c r="BB494" i="1" s="1"/>
  <c r="BC494" i="1" s="1"/>
  <c r="AY494" i="1"/>
  <c r="AX494" i="1"/>
  <c r="AR494" i="1"/>
  <c r="AQ494" i="1"/>
  <c r="AP494" i="1"/>
  <c r="AO494" i="1"/>
  <c r="AN494" i="1"/>
  <c r="AK494" i="1"/>
  <c r="AV494" i="1" s="1"/>
  <c r="AI494" i="1"/>
  <c r="AU494" i="1" s="1"/>
  <c r="AG494" i="1"/>
  <c r="AT494" i="1" s="1"/>
  <c r="AE494" i="1"/>
  <c r="AS494" i="1" s="1"/>
  <c r="AC494" i="1"/>
  <c r="AA494" i="1"/>
  <c r="BE493" i="1"/>
  <c r="BD493" i="1"/>
  <c r="AZ493" i="1"/>
  <c r="BB493" i="1" s="1"/>
  <c r="BC493" i="1" s="1"/>
  <c r="AY493" i="1"/>
  <c r="AX493" i="1"/>
  <c r="AR493" i="1"/>
  <c r="AQ493" i="1"/>
  <c r="AP493" i="1"/>
  <c r="AO493" i="1"/>
  <c r="AN493" i="1"/>
  <c r="AK493" i="1"/>
  <c r="AV493" i="1" s="1"/>
  <c r="AI493" i="1"/>
  <c r="AU493" i="1" s="1"/>
  <c r="AG493" i="1"/>
  <c r="AT493" i="1" s="1"/>
  <c r="AE493" i="1"/>
  <c r="AS493" i="1" s="1"/>
  <c r="AC493" i="1"/>
  <c r="AA493" i="1"/>
  <c r="BE492" i="1"/>
  <c r="BD492" i="1"/>
  <c r="AZ492" i="1"/>
  <c r="BB492" i="1" s="1"/>
  <c r="BC492" i="1" s="1"/>
  <c r="AY492" i="1"/>
  <c r="AX492" i="1"/>
  <c r="AR492" i="1"/>
  <c r="AQ492" i="1"/>
  <c r="AP492" i="1"/>
  <c r="AO492" i="1"/>
  <c r="AN492" i="1"/>
  <c r="AK492" i="1"/>
  <c r="AV492" i="1" s="1"/>
  <c r="AI492" i="1"/>
  <c r="AU492" i="1" s="1"/>
  <c r="AG492" i="1"/>
  <c r="AT492" i="1" s="1"/>
  <c r="AE492" i="1"/>
  <c r="AS492" i="1" s="1"/>
  <c r="AC492" i="1"/>
  <c r="AA492" i="1"/>
  <c r="BE491" i="1"/>
  <c r="BD491" i="1"/>
  <c r="AZ491" i="1"/>
  <c r="BB491" i="1" s="1"/>
  <c r="BC491" i="1" s="1"/>
  <c r="AY491" i="1"/>
  <c r="AX491" i="1"/>
  <c r="AR491" i="1"/>
  <c r="AQ491" i="1"/>
  <c r="AP491" i="1"/>
  <c r="AO491" i="1"/>
  <c r="AN491" i="1"/>
  <c r="AK491" i="1"/>
  <c r="AV491" i="1" s="1"/>
  <c r="AI491" i="1"/>
  <c r="AU491" i="1" s="1"/>
  <c r="AG491" i="1"/>
  <c r="AT491" i="1" s="1"/>
  <c r="AE491" i="1"/>
  <c r="AS491" i="1" s="1"/>
  <c r="AC491" i="1"/>
  <c r="AA491" i="1"/>
  <c r="BE490" i="1"/>
  <c r="BD490" i="1"/>
  <c r="AZ490" i="1"/>
  <c r="BB490" i="1" s="1"/>
  <c r="BC490" i="1" s="1"/>
  <c r="AY490" i="1"/>
  <c r="AX490" i="1"/>
  <c r="AR490" i="1"/>
  <c r="AQ490" i="1"/>
  <c r="AP490" i="1"/>
  <c r="AO490" i="1"/>
  <c r="AN490" i="1"/>
  <c r="AK490" i="1"/>
  <c r="AV490" i="1" s="1"/>
  <c r="AI490" i="1"/>
  <c r="AU490" i="1" s="1"/>
  <c r="AG490" i="1"/>
  <c r="AT490" i="1" s="1"/>
  <c r="AE490" i="1"/>
  <c r="AS490" i="1" s="1"/>
  <c r="AC490" i="1"/>
  <c r="AA490" i="1"/>
  <c r="BE489" i="1"/>
  <c r="BD489" i="1"/>
  <c r="AZ489" i="1"/>
  <c r="BB489" i="1" s="1"/>
  <c r="BC489" i="1" s="1"/>
  <c r="AY489" i="1"/>
  <c r="AX489" i="1"/>
  <c r="AR489" i="1"/>
  <c r="AQ489" i="1"/>
  <c r="AP489" i="1"/>
  <c r="AO489" i="1"/>
  <c r="AN489" i="1"/>
  <c r="AK489" i="1"/>
  <c r="AV489" i="1" s="1"/>
  <c r="AI489" i="1"/>
  <c r="AU489" i="1" s="1"/>
  <c r="AG489" i="1"/>
  <c r="AT489" i="1" s="1"/>
  <c r="AE489" i="1"/>
  <c r="AS489" i="1" s="1"/>
  <c r="AC489" i="1"/>
  <c r="AA489" i="1"/>
  <c r="BE488" i="1"/>
  <c r="BD488" i="1"/>
  <c r="AZ488" i="1"/>
  <c r="BB488" i="1" s="1"/>
  <c r="BC488" i="1" s="1"/>
  <c r="AY488" i="1"/>
  <c r="AX488" i="1"/>
  <c r="AR488" i="1"/>
  <c r="AQ488" i="1"/>
  <c r="AP488" i="1"/>
  <c r="AO488" i="1"/>
  <c r="AN488" i="1"/>
  <c r="AK488" i="1"/>
  <c r="AV488" i="1" s="1"/>
  <c r="AI488" i="1"/>
  <c r="AU488" i="1" s="1"/>
  <c r="AG488" i="1"/>
  <c r="AT488" i="1" s="1"/>
  <c r="AE488" i="1"/>
  <c r="AS488" i="1" s="1"/>
  <c r="AC488" i="1"/>
  <c r="AA488" i="1"/>
  <c r="BE487" i="1"/>
  <c r="BD487" i="1"/>
  <c r="AZ487" i="1"/>
  <c r="BB487" i="1" s="1"/>
  <c r="BC487" i="1" s="1"/>
  <c r="AY487" i="1"/>
  <c r="AX487" i="1"/>
  <c r="AR487" i="1"/>
  <c r="AQ487" i="1"/>
  <c r="AP487" i="1"/>
  <c r="AO487" i="1"/>
  <c r="AN487" i="1"/>
  <c r="AK487" i="1"/>
  <c r="AV487" i="1" s="1"/>
  <c r="AI487" i="1"/>
  <c r="AU487" i="1" s="1"/>
  <c r="AG487" i="1"/>
  <c r="AT487" i="1" s="1"/>
  <c r="AE487" i="1"/>
  <c r="AS487" i="1" s="1"/>
  <c r="AC487" i="1"/>
  <c r="AA487" i="1"/>
  <c r="BE486" i="1"/>
  <c r="BD486" i="1"/>
  <c r="AZ486" i="1"/>
  <c r="BB486" i="1" s="1"/>
  <c r="BC486" i="1" s="1"/>
  <c r="AY486" i="1"/>
  <c r="AX486" i="1"/>
  <c r="AR486" i="1"/>
  <c r="AQ486" i="1"/>
  <c r="AP486" i="1"/>
  <c r="AO486" i="1"/>
  <c r="AN486" i="1"/>
  <c r="AK486" i="1"/>
  <c r="AV486" i="1" s="1"/>
  <c r="AI486" i="1"/>
  <c r="AU486" i="1" s="1"/>
  <c r="AG486" i="1"/>
  <c r="AT486" i="1" s="1"/>
  <c r="AE486" i="1"/>
  <c r="AS486" i="1" s="1"/>
  <c r="AC486" i="1"/>
  <c r="AA486" i="1"/>
  <c r="BE485" i="1"/>
  <c r="BD485" i="1"/>
  <c r="AZ485" i="1"/>
  <c r="BB485" i="1" s="1"/>
  <c r="BC485" i="1" s="1"/>
  <c r="AY485" i="1"/>
  <c r="AX485" i="1"/>
  <c r="AR485" i="1"/>
  <c r="AQ485" i="1"/>
  <c r="AP485" i="1"/>
  <c r="AO485" i="1"/>
  <c r="AN485" i="1"/>
  <c r="AK485" i="1"/>
  <c r="AV485" i="1" s="1"/>
  <c r="AI485" i="1"/>
  <c r="AU485" i="1" s="1"/>
  <c r="AG485" i="1"/>
  <c r="AT485" i="1" s="1"/>
  <c r="AE485" i="1"/>
  <c r="AS485" i="1" s="1"/>
  <c r="AC485" i="1"/>
  <c r="AA485" i="1"/>
  <c r="BE484" i="1"/>
  <c r="BD484" i="1"/>
  <c r="AZ484" i="1"/>
  <c r="BB484" i="1" s="1"/>
  <c r="BC484" i="1" s="1"/>
  <c r="AY484" i="1"/>
  <c r="AX484" i="1"/>
  <c r="AR484" i="1"/>
  <c r="AQ484" i="1"/>
  <c r="AP484" i="1"/>
  <c r="AO484" i="1"/>
  <c r="AN484" i="1"/>
  <c r="AK484" i="1"/>
  <c r="AV484" i="1" s="1"/>
  <c r="AI484" i="1"/>
  <c r="AU484" i="1" s="1"/>
  <c r="AG484" i="1"/>
  <c r="AT484" i="1" s="1"/>
  <c r="AE484" i="1"/>
  <c r="AS484" i="1" s="1"/>
  <c r="AC484" i="1"/>
  <c r="AA484" i="1"/>
  <c r="BE483" i="1"/>
  <c r="BD483" i="1"/>
  <c r="AZ483" i="1"/>
  <c r="BB483" i="1" s="1"/>
  <c r="BC483" i="1" s="1"/>
  <c r="AY483" i="1"/>
  <c r="AX483" i="1"/>
  <c r="AR483" i="1"/>
  <c r="AQ483" i="1"/>
  <c r="AP483" i="1"/>
  <c r="AO483" i="1"/>
  <c r="AN483" i="1"/>
  <c r="AK483" i="1"/>
  <c r="AV483" i="1" s="1"/>
  <c r="AI483" i="1"/>
  <c r="AU483" i="1" s="1"/>
  <c r="AG483" i="1"/>
  <c r="AT483" i="1" s="1"/>
  <c r="AE483" i="1"/>
  <c r="AS483" i="1" s="1"/>
  <c r="AC483" i="1"/>
  <c r="AA483" i="1"/>
  <c r="BE482" i="1"/>
  <c r="BD482" i="1"/>
  <c r="AZ482" i="1"/>
  <c r="BB482" i="1" s="1"/>
  <c r="BC482" i="1" s="1"/>
  <c r="AY482" i="1"/>
  <c r="AX482" i="1"/>
  <c r="AR482" i="1"/>
  <c r="AQ482" i="1"/>
  <c r="AP482" i="1"/>
  <c r="AO482" i="1"/>
  <c r="AN482" i="1"/>
  <c r="AK482" i="1"/>
  <c r="AV482" i="1" s="1"/>
  <c r="AI482" i="1"/>
  <c r="AU482" i="1" s="1"/>
  <c r="AG482" i="1"/>
  <c r="AT482" i="1" s="1"/>
  <c r="AE482" i="1"/>
  <c r="AS482" i="1" s="1"/>
  <c r="AC482" i="1"/>
  <c r="AA482" i="1"/>
  <c r="BE481" i="1"/>
  <c r="BD481" i="1"/>
  <c r="AZ481" i="1"/>
  <c r="BB481" i="1" s="1"/>
  <c r="BC481" i="1" s="1"/>
  <c r="AY481" i="1"/>
  <c r="AX481" i="1"/>
  <c r="AR481" i="1"/>
  <c r="AQ481" i="1"/>
  <c r="AP481" i="1"/>
  <c r="AO481" i="1"/>
  <c r="AN481" i="1"/>
  <c r="AK481" i="1"/>
  <c r="AV481" i="1" s="1"/>
  <c r="AI481" i="1"/>
  <c r="AU481" i="1" s="1"/>
  <c r="AG481" i="1"/>
  <c r="AT481" i="1" s="1"/>
  <c r="AE481" i="1"/>
  <c r="AS481" i="1" s="1"/>
  <c r="AC481" i="1"/>
  <c r="AA481" i="1"/>
  <c r="AP1561" i="1" l="1"/>
  <c r="AP1562" i="1"/>
  <c r="AO1562" i="1" s="1"/>
  <c r="AW1562" i="1" s="1"/>
  <c r="AQ1560" i="1"/>
  <c r="AZ1560" i="1"/>
  <c r="BB1560" i="1" s="1"/>
  <c r="BC1560" i="1" s="1"/>
  <c r="AQ1561" i="1"/>
  <c r="AZ1561" i="1"/>
  <c r="BB1561" i="1" s="1"/>
  <c r="BC1561" i="1" s="1"/>
  <c r="AQ1562" i="1"/>
  <c r="AZ1562" i="1"/>
  <c r="BB1562" i="1" s="1"/>
  <c r="BC1562" i="1" s="1"/>
  <c r="AN1560" i="1"/>
  <c r="AW986" i="1"/>
  <c r="AW1794" i="1"/>
  <c r="AW1550" i="1"/>
  <c r="AW1535" i="1"/>
  <c r="AW1424" i="1"/>
  <c r="AW1849" i="1"/>
  <c r="AW1113" i="1"/>
  <c r="AW1893" i="1"/>
  <c r="AW652" i="1"/>
  <c r="AW1430" i="1"/>
  <c r="AW730" i="1"/>
  <c r="AW981" i="1"/>
  <c r="AW1339" i="1"/>
  <c r="AW1746" i="1"/>
  <c r="AW734" i="1"/>
  <c r="AW741" i="1"/>
  <c r="AW1414" i="1"/>
  <c r="AW1736" i="1"/>
  <c r="AW1754" i="1"/>
  <c r="AW1068" i="1"/>
  <c r="AW1262" i="1"/>
  <c r="AW1278" i="1"/>
  <c r="AW1346" i="1"/>
  <c r="AW1416" i="1"/>
  <c r="AW1419" i="1"/>
  <c r="AW1426" i="1"/>
  <c r="AW1538" i="1"/>
  <c r="AW549" i="1"/>
  <c r="AW783" i="1"/>
  <c r="AW1690" i="1"/>
  <c r="AW655" i="1"/>
  <c r="AW847" i="1"/>
  <c r="AW1037" i="1"/>
  <c r="AW1040" i="1"/>
  <c r="AW1281" i="1"/>
  <c r="AW1446" i="1"/>
  <c r="AW1512" i="1"/>
  <c r="AW1566" i="1"/>
  <c r="AW1668" i="1"/>
  <c r="AW1671" i="1"/>
  <c r="AW1683" i="1"/>
  <c r="AW1782" i="1"/>
  <c r="AW1833" i="1"/>
  <c r="AW1836" i="1"/>
  <c r="AW1882" i="1"/>
  <c r="AW681" i="1"/>
  <c r="AW770" i="1"/>
  <c r="AW517" i="1"/>
  <c r="AW715" i="1"/>
  <c r="AW488" i="1"/>
  <c r="AW589" i="1"/>
  <c r="AW664" i="1"/>
  <c r="AW809" i="1"/>
  <c r="AW887" i="1"/>
  <c r="AW974" i="1"/>
  <c r="AW1017" i="1"/>
  <c r="AW1049" i="1"/>
  <c r="AW1078" i="1"/>
  <c r="AW1085" i="1"/>
  <c r="AW1106" i="1"/>
  <c r="AW1129" i="1"/>
  <c r="AW1193" i="1"/>
  <c r="AW1229" i="1"/>
  <c r="AW1247" i="1"/>
  <c r="AW1302" i="1"/>
  <c r="AW1310" i="1"/>
  <c r="AW1321" i="1"/>
  <c r="AW1367" i="1"/>
  <c r="AW1385" i="1"/>
  <c r="AW1388" i="1"/>
  <c r="AW1462" i="1"/>
  <c r="AW1496" i="1"/>
  <c r="AW1506" i="1"/>
  <c r="AW1586" i="1"/>
  <c r="AW1610" i="1"/>
  <c r="AW1644" i="1"/>
  <c r="AW1647" i="1"/>
  <c r="AW1658" i="1"/>
  <c r="AW1714" i="1"/>
  <c r="AW1773" i="1"/>
  <c r="AW1852" i="1"/>
  <c r="AW919" i="1"/>
  <c r="AW1014" i="1"/>
  <c r="AW1025" i="1"/>
  <c r="AW1071" i="1"/>
  <c r="AW1141" i="1"/>
  <c r="AW1170" i="1"/>
  <c r="AW1186" i="1"/>
  <c r="AW1190" i="1"/>
  <c r="AW1205" i="1"/>
  <c r="AW1241" i="1"/>
  <c r="AW1244" i="1"/>
  <c r="AW1441" i="1"/>
  <c r="AW1476" i="1"/>
  <c r="AW1503" i="1"/>
  <c r="AW1602" i="1"/>
  <c r="AW1638" i="1"/>
  <c r="AW1700" i="1"/>
  <c r="AW1767" i="1"/>
  <c r="AW1817" i="1"/>
  <c r="AW1890" i="1"/>
  <c r="AW1896" i="1"/>
  <c r="AW497" i="1"/>
  <c r="AW524" i="1"/>
  <c r="AW552" i="1"/>
  <c r="AW621" i="1"/>
  <c r="AW624" i="1"/>
  <c r="AW892" i="1"/>
  <c r="AW906" i="1"/>
  <c r="AW482" i="1"/>
  <c r="AW533" i="1"/>
  <c r="AW536" i="1"/>
  <c r="AW658" i="1"/>
  <c r="AW667" i="1"/>
  <c r="AW674" i="1"/>
  <c r="AW726" i="1"/>
  <c r="AW748" i="1"/>
  <c r="AW801" i="1"/>
  <c r="AW816" i="1"/>
  <c r="AW820" i="1"/>
  <c r="AW827" i="1"/>
  <c r="AW878" i="1"/>
  <c r="AW930" i="1"/>
  <c r="AW944" i="1"/>
  <c r="AW948" i="1"/>
  <c r="AW958" i="1"/>
  <c r="AW970" i="1"/>
  <c r="AW990" i="1"/>
  <c r="AW999" i="1"/>
  <c r="AW1004" i="1"/>
  <c r="AW1054" i="1"/>
  <c r="AW1060" i="1"/>
  <c r="AW1119" i="1"/>
  <c r="AW1134" i="1"/>
  <c r="AW1137" i="1"/>
  <c r="AW1149" i="1"/>
  <c r="AW1152" i="1"/>
  <c r="AW1177" i="1"/>
  <c r="AW1180" i="1"/>
  <c r="AW1250" i="1"/>
  <c r="AW1265" i="1"/>
  <c r="AW1268" i="1"/>
  <c r="AW1295" i="1"/>
  <c r="AW1307" i="1"/>
  <c r="AW1314" i="1"/>
  <c r="AW1334" i="1"/>
  <c r="AW1354" i="1"/>
  <c r="AW1357" i="1"/>
  <c r="AW1472" i="1"/>
  <c r="AW1486" i="1"/>
  <c r="AW694" i="1"/>
  <c r="AW759" i="1"/>
  <c r="AW861" i="1"/>
  <c r="AW880" i="1"/>
  <c r="AW965" i="1"/>
  <c r="AW1001" i="1"/>
  <c r="AW1022" i="1"/>
  <c r="AW1029" i="1"/>
  <c r="AW1046" i="1"/>
  <c r="AW1057" i="1"/>
  <c r="AW1101" i="1"/>
  <c r="AW1122" i="1"/>
  <c r="AW1126" i="1"/>
  <c r="AW1158" i="1"/>
  <c r="AW1165" i="1"/>
  <c r="AW1183" i="1"/>
  <c r="AW1198" i="1"/>
  <c r="AW1404" i="1"/>
  <c r="AW1407" i="1"/>
  <c r="AW1457" i="1"/>
  <c r="AW1519" i="1"/>
  <c r="AW1201" i="1"/>
  <c r="AW1213" i="1"/>
  <c r="AW1216" i="1"/>
  <c r="AW1234" i="1"/>
  <c r="AW1252" i="1"/>
  <c r="AW1286" i="1"/>
  <c r="AW1289" i="1"/>
  <c r="AW1329" i="1"/>
  <c r="AW1360" i="1"/>
  <c r="AW1376" i="1"/>
  <c r="AW1398" i="1"/>
  <c r="AW1434" i="1"/>
  <c r="AW1450" i="1"/>
  <c r="AW1479" i="1"/>
  <c r="AW1489" i="1"/>
  <c r="AW1492" i="1"/>
  <c r="AW1516" i="1"/>
  <c r="AW1522" i="1"/>
  <c r="AW1554" i="1"/>
  <c r="AW1582" i="1"/>
  <c r="AW1615" i="1"/>
  <c r="AW1622" i="1"/>
  <c r="AW1716" i="1"/>
  <c r="AW1731" i="1"/>
  <c r="AW1738" i="1"/>
  <c r="AW1741" i="1"/>
  <c r="AW1758" i="1"/>
  <c r="AW1789" i="1"/>
  <c r="AW1798" i="1"/>
  <c r="AW1813" i="1"/>
  <c r="AW1871" i="1"/>
  <c r="AW1877" i="1"/>
  <c r="AW1898" i="1"/>
  <c r="AW1909" i="1"/>
  <c r="AW1570" i="1"/>
  <c r="AW1598" i="1"/>
  <c r="AW1618" i="1"/>
  <c r="AW1621" i="1"/>
  <c r="AW1624" i="1"/>
  <c r="AW1656" i="1"/>
  <c r="AW1666" i="1"/>
  <c r="AW1688" i="1"/>
  <c r="AW1698" i="1"/>
  <c r="AW1778" i="1"/>
  <c r="AW1805" i="1"/>
  <c r="AW1820" i="1"/>
  <c r="AW1826" i="1"/>
  <c r="AW1829" i="1"/>
  <c r="AW1842" i="1"/>
  <c r="AW1845" i="1"/>
  <c r="AW1858" i="1"/>
  <c r="AW1861" i="1"/>
  <c r="AW1867" i="1"/>
  <c r="AW1880" i="1"/>
  <c r="AW1906" i="1"/>
  <c r="AW512" i="1"/>
  <c r="AW540" i="1"/>
  <c r="AW566" i="1"/>
  <c r="AW570" i="1"/>
  <c r="AW581" i="1"/>
  <c r="AW612" i="1"/>
  <c r="AW616" i="1"/>
  <c r="AW629" i="1"/>
  <c r="AW636" i="1"/>
  <c r="AW639" i="1"/>
  <c r="AW642" i="1"/>
  <c r="AW647" i="1"/>
  <c r="AW650" i="1"/>
  <c r="AW706" i="1"/>
  <c r="AW757" i="1"/>
  <c r="AW768" i="1"/>
  <c r="AW778" i="1"/>
  <c r="AW791" i="1"/>
  <c r="AW855" i="1"/>
  <c r="AW871" i="1"/>
  <c r="AW882" i="1"/>
  <c r="AW899" i="1"/>
  <c r="AW917" i="1"/>
  <c r="AW928" i="1"/>
  <c r="AW935" i="1"/>
  <c r="AW939" i="1"/>
  <c r="AW946" i="1"/>
  <c r="AW966" i="1"/>
  <c r="AW973" i="1"/>
  <c r="AW982" i="1"/>
  <c r="AW989" i="1"/>
  <c r="AW996" i="1"/>
  <c r="AW1002" i="1"/>
  <c r="AW1020" i="1"/>
  <c r="AW1035" i="1"/>
  <c r="AW1038" i="1"/>
  <c r="AW1052" i="1"/>
  <c r="AW1055" i="1"/>
  <c r="AW1070" i="1"/>
  <c r="AW1073" i="1"/>
  <c r="AW1088" i="1"/>
  <c r="AW1099" i="1"/>
  <c r="AW1116" i="1"/>
  <c r="AW499" i="1"/>
  <c r="AW510" i="1"/>
  <c r="AW518" i="1"/>
  <c r="AW538" i="1"/>
  <c r="AW554" i="1"/>
  <c r="AW576" i="1"/>
  <c r="AW588" i="1"/>
  <c r="AW591" i="1"/>
  <c r="AW676" i="1"/>
  <c r="AW683" i="1"/>
  <c r="AW687" i="1"/>
  <c r="AW690" i="1"/>
  <c r="AW709" i="1"/>
  <c r="AW732" i="1"/>
  <c r="AW739" i="1"/>
  <c r="AW743" i="1"/>
  <c r="AW803" i="1"/>
  <c r="AW818" i="1"/>
  <c r="AW839" i="1"/>
  <c r="AW859" i="1"/>
  <c r="AW866" i="1"/>
  <c r="AW904" i="1"/>
  <c r="AW953" i="1"/>
  <c r="AW962" i="1"/>
  <c r="AW978" i="1"/>
  <c r="AW994" i="1"/>
  <c r="AW1009" i="1"/>
  <c r="AW1012" i="1"/>
  <c r="AW1030" i="1"/>
  <c r="AW1045" i="1"/>
  <c r="AW1062" i="1"/>
  <c r="AW1065" i="1"/>
  <c r="AW1077" i="1"/>
  <c r="AW1083" i="1"/>
  <c r="AW1086" i="1"/>
  <c r="AW1093" i="1"/>
  <c r="AW1104" i="1"/>
  <c r="AW1108" i="1"/>
  <c r="AW1132" i="1"/>
  <c r="AW1135" i="1"/>
  <c r="AW1147" i="1"/>
  <c r="AW1150" i="1"/>
  <c r="AW1168" i="1"/>
  <c r="AW1172" i="1"/>
  <c r="AW1196" i="1"/>
  <c r="AW1199" i="1"/>
  <c r="AW1211" i="1"/>
  <c r="AW1214" i="1"/>
  <c r="AW1221" i="1"/>
  <c r="AW1232" i="1"/>
  <c r="AW1236" i="1"/>
  <c r="AW1257" i="1"/>
  <c r="AW1260" i="1"/>
  <c r="AW1264" i="1"/>
  <c r="AW1284" i="1"/>
  <c r="AW1294" i="1"/>
  <c r="AW1297" i="1"/>
  <c r="AW1309" i="1"/>
  <c r="AW1324" i="1"/>
  <c r="AW1327" i="1"/>
  <c r="AW1338" i="1"/>
  <c r="AW1341" i="1"/>
  <c r="AW1349" i="1"/>
  <c r="AW1355" i="1"/>
  <c r="AW1362" i="1"/>
  <c r="AW1372" i="1"/>
  <c r="AW1375" i="1"/>
  <c r="AW1384" i="1"/>
  <c r="AW1396" i="1"/>
  <c r="AW1402" i="1"/>
  <c r="AW1408" i="1"/>
  <c r="AW1417" i="1"/>
  <c r="AW1442" i="1"/>
  <c r="AW1458" i="1"/>
  <c r="AW1488" i="1"/>
  <c r="AW1495" i="1"/>
  <c r="AW1497" i="1"/>
  <c r="AW1505" i="1"/>
  <c r="AW1525" i="1"/>
  <c r="AW1528" i="1"/>
  <c r="AW1121" i="1"/>
  <c r="AW1124" i="1"/>
  <c r="AW1142" i="1"/>
  <c r="AW1157" i="1"/>
  <c r="AW1163" i="1"/>
  <c r="AW1185" i="1"/>
  <c r="AW1188" i="1"/>
  <c r="AW1206" i="1"/>
  <c r="AW1227" i="1"/>
  <c r="AW1246" i="1"/>
  <c r="AW1249" i="1"/>
  <c r="AW1273" i="1"/>
  <c r="AW1276" i="1"/>
  <c r="AW1280" i="1"/>
  <c r="AW1291" i="1"/>
  <c r="AW1301" i="1"/>
  <c r="AW1312" i="1"/>
  <c r="AW1316" i="1"/>
  <c r="AW1344" i="1"/>
  <c r="AW1347" i="1"/>
  <c r="AW1366" i="1"/>
  <c r="AW1369" i="1"/>
  <c r="AW1380" i="1"/>
  <c r="AW1387" i="1"/>
  <c r="AW1390" i="1"/>
  <c r="AW1393" i="1"/>
  <c r="AW1399" i="1"/>
  <c r="AW1438" i="1"/>
  <c r="AW1454" i="1"/>
  <c r="AW1470" i="1"/>
  <c r="AW1473" i="1"/>
  <c r="AW1481" i="1"/>
  <c r="AW1493" i="1"/>
  <c r="AW1500" i="1"/>
  <c r="AW1513" i="1"/>
  <c r="AW1521" i="1"/>
  <c r="AW1546" i="1"/>
  <c r="AW1578" i="1"/>
  <c r="AW1594" i="1"/>
  <c r="AW1625" i="1"/>
  <c r="AW1629" i="1"/>
  <c r="AW1636" i="1"/>
  <c r="AW1642" i="1"/>
  <c r="AW1650" i="1"/>
  <c r="AW1663" i="1"/>
  <c r="AW1676" i="1"/>
  <c r="AW1682" i="1"/>
  <c r="AW1691" i="1"/>
  <c r="AW1708" i="1"/>
  <c r="AW1724" i="1"/>
  <c r="AW1730" i="1"/>
  <c r="AW1733" i="1"/>
  <c r="AW1750" i="1"/>
  <c r="AW1757" i="1"/>
  <c r="AW1766" i="1"/>
  <c r="AW1774" i="1"/>
  <c r="AW1783" i="1"/>
  <c r="AW1790" i="1"/>
  <c r="AW1799" i="1"/>
  <c r="AW1806" i="1"/>
  <c r="AW1809" i="1"/>
  <c r="AW1816" i="1"/>
  <c r="AW1825" i="1"/>
  <c r="AW1832" i="1"/>
  <c r="AW1841" i="1"/>
  <c r="AW1848" i="1"/>
  <c r="AW1857" i="1"/>
  <c r="AW1870" i="1"/>
  <c r="AW1883" i="1"/>
  <c r="AW1886" i="1"/>
  <c r="AW1899" i="1"/>
  <c r="AW1902" i="1"/>
  <c r="AW1532" i="1"/>
  <c r="AW1542" i="1"/>
  <c r="AW1551" i="1"/>
  <c r="AW1558" i="1"/>
  <c r="AW1567" i="1"/>
  <c r="AW1574" i="1"/>
  <c r="AW1583" i="1"/>
  <c r="AW1590" i="1"/>
  <c r="AW1599" i="1"/>
  <c r="AW1606" i="1"/>
  <c r="AW1614" i="1"/>
  <c r="AW1630" i="1"/>
  <c r="AW1633" i="1"/>
  <c r="AW1639" i="1"/>
  <c r="AW1645" i="1"/>
  <c r="AW1648" i="1"/>
  <c r="AW1674" i="1"/>
  <c r="AW1680" i="1"/>
  <c r="AW1706" i="1"/>
  <c r="AW1722" i="1"/>
  <c r="AW1728" i="1"/>
  <c r="AW1762" i="1"/>
  <c r="AW1770" i="1"/>
  <c r="AW1779" i="1"/>
  <c r="AW1786" i="1"/>
  <c r="AW1795" i="1"/>
  <c r="AW1802" i="1"/>
  <c r="AW1814" i="1"/>
  <c r="AW1821" i="1"/>
  <c r="AW1837" i="1"/>
  <c r="AW1853" i="1"/>
  <c r="AW1865" i="1"/>
  <c r="AW1868" i="1"/>
  <c r="AW1873" i="1"/>
  <c r="AW1876" i="1"/>
  <c r="AW1879" i="1"/>
  <c r="AW1895" i="1"/>
  <c r="AW481" i="1"/>
  <c r="AW508" i="1"/>
  <c r="AW561" i="1"/>
  <c r="AW633" i="1"/>
  <c r="AW640" i="1"/>
  <c r="AW644" i="1"/>
  <c r="AW656" i="1"/>
  <c r="AW659" i="1"/>
  <c r="AW662" i="1"/>
  <c r="AW700" i="1"/>
  <c r="AW718" i="1"/>
  <c r="AW737" i="1"/>
  <c r="AW765" i="1"/>
  <c r="AW767" i="1"/>
  <c r="AW774" i="1"/>
  <c r="AW777" i="1"/>
  <c r="AW782" i="1"/>
  <c r="AW787" i="1"/>
  <c r="AW489" i="1"/>
  <c r="AW493" i="1"/>
  <c r="AW526" i="1"/>
  <c r="AW537" i="1"/>
  <c r="AW553" i="1"/>
  <c r="AW574" i="1"/>
  <c r="AW582" i="1"/>
  <c r="AW605" i="1"/>
  <c r="AW618" i="1"/>
  <c r="AW648" i="1"/>
  <c r="AW651" i="1"/>
  <c r="AW666" i="1"/>
  <c r="AW682" i="1"/>
  <c r="AW802" i="1"/>
  <c r="AW833" i="1"/>
  <c r="AW835" i="1"/>
  <c r="AW856" i="1"/>
  <c r="AW872" i="1"/>
  <c r="AW891" i="1"/>
  <c r="AW898" i="1"/>
  <c r="AW903" i="1"/>
  <c r="AW916" i="1"/>
  <c r="AW918" i="1"/>
  <c r="AW923" i="1"/>
  <c r="AW938" i="1"/>
  <c r="AW945" i="1"/>
  <c r="AW947" i="1"/>
  <c r="AW952" i="1"/>
  <c r="AW960" i="1"/>
  <c r="AW964" i="1"/>
  <c r="AW968" i="1"/>
  <c r="AW972" i="1"/>
  <c r="AW976" i="1"/>
  <c r="AW980" i="1"/>
  <c r="AW984" i="1"/>
  <c r="AW988" i="1"/>
  <c r="AW992" i="1"/>
  <c r="AW998" i="1"/>
  <c r="AW1006" i="1"/>
  <c r="AW1013" i="1"/>
  <c r="AW1019" i="1"/>
  <c r="AW1021" i="1"/>
  <c r="AW1024" i="1"/>
  <c r="AW1031" i="1"/>
  <c r="AW1034" i="1"/>
  <c r="AW1039" i="1"/>
  <c r="AW1042" i="1"/>
  <c r="AW1051" i="1"/>
  <c r="AW1053" i="1"/>
  <c r="AW1056" i="1"/>
  <c r="AW1061" i="1"/>
  <c r="AW1067" i="1"/>
  <c r="AW1069" i="1"/>
  <c r="AW1072" i="1"/>
  <c r="AW1090" i="1"/>
  <c r="AW1092" i="1"/>
  <c r="AW1097" i="1"/>
  <c r="AW1100" i="1"/>
  <c r="AW1103" i="1"/>
  <c r="AW1105" i="1"/>
  <c r="AW1110" i="1"/>
  <c r="AW1118" i="1"/>
  <c r="AW1125" i="1"/>
  <c r="AW1131" i="1"/>
  <c r="AW1133" i="1"/>
  <c r="AW1136" i="1"/>
  <c r="AW1143" i="1"/>
  <c r="AW1146" i="1"/>
  <c r="AW1164" i="1"/>
  <c r="AW1167" i="1"/>
  <c r="AW1169" i="1"/>
  <c r="AW1174" i="1"/>
  <c r="AW1182" i="1"/>
  <c r="AW1189" i="1"/>
  <c r="AW1195" i="1"/>
  <c r="AW1197" i="1"/>
  <c r="AW1200" i="1"/>
  <c r="AW1218" i="1"/>
  <c r="AW1220" i="1"/>
  <c r="AW1225" i="1"/>
  <c r="AW1228" i="1"/>
  <c r="AW1231" i="1"/>
  <c r="AW1233" i="1"/>
  <c r="AW1238" i="1"/>
  <c r="AW1263" i="1"/>
  <c r="AW1266" i="1"/>
  <c r="AW487" i="1"/>
  <c r="AW494" i="1"/>
  <c r="AW496" i="1"/>
  <c r="AW498" i="1"/>
  <c r="AW500" i="1"/>
  <c r="AW506" i="1"/>
  <c r="AW522" i="1"/>
  <c r="AW528" i="1"/>
  <c r="AW545" i="1"/>
  <c r="AW556" i="1"/>
  <c r="AW565" i="1"/>
  <c r="AW572" i="1"/>
  <c r="AW592" i="1"/>
  <c r="AW597" i="1"/>
  <c r="AW613" i="1"/>
  <c r="AW617" i="1"/>
  <c r="AW637" i="1"/>
  <c r="AW643" i="1"/>
  <c r="AW646" i="1"/>
  <c r="AW654" i="1"/>
  <c r="AW660" i="1"/>
  <c r="AW663" i="1"/>
  <c r="AW677" i="1"/>
  <c r="AW697" i="1"/>
  <c r="AW702" i="1"/>
  <c r="AW710" i="1"/>
  <c r="AW719" i="1"/>
  <c r="AW721" i="1"/>
  <c r="AW725" i="1"/>
  <c r="AW746" i="1"/>
  <c r="AW749" i="1"/>
  <c r="AW758" i="1"/>
  <c r="AW760" i="1"/>
  <c r="AW789" i="1"/>
  <c r="AW798" i="1"/>
  <c r="AW805" i="1"/>
  <c r="AW810" i="1"/>
  <c r="AW815" i="1"/>
  <c r="AW821" i="1"/>
  <c r="AW830" i="1"/>
  <c r="AW832" i="1"/>
  <c r="AW843" i="1"/>
  <c r="AW851" i="1"/>
  <c r="AW858" i="1"/>
  <c r="AW860" i="1"/>
  <c r="AW867" i="1"/>
  <c r="AW876" i="1"/>
  <c r="AW886" i="1"/>
  <c r="AW900" i="1"/>
  <c r="AW902" i="1"/>
  <c r="AW907" i="1"/>
  <c r="AW915" i="1"/>
  <c r="AW922" i="1"/>
  <c r="AW929" i="1"/>
  <c r="AW956" i="1"/>
  <c r="AW963" i="1"/>
  <c r="AW971" i="1"/>
  <c r="AW979" i="1"/>
  <c r="AW987" i="1"/>
  <c r="AW997" i="1"/>
  <c r="AW1003" i="1"/>
  <c r="AW1005" i="1"/>
  <c r="AW1008" i="1"/>
  <c r="AW1015" i="1"/>
  <c r="AW1018" i="1"/>
  <c r="AW1028" i="1"/>
  <c r="AW1033" i="1"/>
  <c r="AW1036" i="1"/>
  <c r="AW1041" i="1"/>
  <c r="AW1044" i="1"/>
  <c r="AW1058" i="1"/>
  <c r="AW1074" i="1"/>
  <c r="AW1076" i="1"/>
  <c r="AW1081" i="1"/>
  <c r="AW1084" i="1"/>
  <c r="AW1087" i="1"/>
  <c r="AW1089" i="1"/>
  <c r="AW1094" i="1"/>
  <c r="AW1102" i="1"/>
  <c r="AW1109" i="1"/>
  <c r="AW1115" i="1"/>
  <c r="AW1117" i="1"/>
  <c r="AW1120" i="1"/>
  <c r="AW1138" i="1"/>
  <c r="AW1140" i="1"/>
  <c r="AW1145" i="1"/>
  <c r="AW1148" i="1"/>
  <c r="AW1153" i="1"/>
  <c r="AW1156" i="1"/>
  <c r="AW1161" i="1"/>
  <c r="AW1166" i="1"/>
  <c r="AW1173" i="1"/>
  <c r="AW1179" i="1"/>
  <c r="AW1181" i="1"/>
  <c r="AW1184" i="1"/>
  <c r="AW1202" i="1"/>
  <c r="AW1204" i="1"/>
  <c r="AW1209" i="1"/>
  <c r="AW1212" i="1"/>
  <c r="AW1215" i="1"/>
  <c r="AW1217" i="1"/>
  <c r="AW1222" i="1"/>
  <c r="AW1230" i="1"/>
  <c r="AW1237" i="1"/>
  <c r="AW1243" i="1"/>
  <c r="AW1245" i="1"/>
  <c r="AW1253" i="1"/>
  <c r="AW1270" i="1"/>
  <c r="AW1275" i="1"/>
  <c r="AW1277" i="1"/>
  <c r="AW1285" i="1"/>
  <c r="AW1293" i="1"/>
  <c r="AW1296" i="1"/>
  <c r="AW1317" i="1"/>
  <c r="AW1323" i="1"/>
  <c r="AW1325" i="1"/>
  <c r="AW1328" i="1"/>
  <c r="AW1330" i="1"/>
  <c r="AW1335" i="1"/>
  <c r="AW1337" i="1"/>
  <c r="AW1342" i="1"/>
  <c r="AW1345" i="1"/>
  <c r="AW1350" i="1"/>
  <c r="AW1353" i="1"/>
  <c r="AW1356" i="1"/>
  <c r="AW1358" i="1"/>
  <c r="AW1363" i="1"/>
  <c r="AW1365" i="1"/>
  <c r="AW1373" i="1"/>
  <c r="AW1401" i="1"/>
  <c r="AW1406" i="1"/>
  <c r="AW1410" i="1"/>
  <c r="AW1422" i="1"/>
  <c r="AW1425" i="1"/>
  <c r="AW1433" i="1"/>
  <c r="AW1449" i="1"/>
  <c r="AW1465" i="1"/>
  <c r="AW1477" i="1"/>
  <c r="AW1509" i="1"/>
  <c r="AW1523" i="1"/>
  <c r="AW1543" i="1"/>
  <c r="AW1559" i="1"/>
  <c r="AW1575" i="1"/>
  <c r="AW1591" i="1"/>
  <c r="AW1607" i="1"/>
  <c r="AW1613" i="1"/>
  <c r="AW1631" i="1"/>
  <c r="AW1641" i="1"/>
  <c r="AW1646" i="1"/>
  <c r="AW1652" i="1"/>
  <c r="AW1664" i="1"/>
  <c r="AW1679" i="1"/>
  <c r="AW1684" i="1"/>
  <c r="AW1696" i="1"/>
  <c r="AW1699" i="1"/>
  <c r="AW1720" i="1"/>
  <c r="AW1723" i="1"/>
  <c r="AW1749" i="1"/>
  <c r="AW1765" i="1"/>
  <c r="AW1775" i="1"/>
  <c r="AW1781" i="1"/>
  <c r="AW1791" i="1"/>
  <c r="AW1797" i="1"/>
  <c r="AW1812" i="1"/>
  <c r="AW1828" i="1"/>
  <c r="AW1844" i="1"/>
  <c r="AW1860" i="1"/>
  <c r="AW1863" i="1"/>
  <c r="AW1866" i="1"/>
  <c r="AW1897" i="1"/>
  <c r="AW1900" i="1"/>
  <c r="AW1903" i="1"/>
  <c r="AW1377" i="1"/>
  <c r="AW1394" i="1"/>
  <c r="AW1418" i="1"/>
  <c r="AW1491" i="1"/>
  <c r="AW1529" i="1"/>
  <c r="AW1617" i="1"/>
  <c r="AW1620" i="1"/>
  <c r="AW1626" i="1"/>
  <c r="AW1634" i="1"/>
  <c r="AW1637" i="1"/>
  <c r="AW1655" i="1"/>
  <c r="AW1660" i="1"/>
  <c r="AW1672" i="1"/>
  <c r="AW1692" i="1"/>
  <c r="AW1704" i="1"/>
  <c r="AW1707" i="1"/>
  <c r="AW1740" i="1"/>
  <c r="AW1881" i="1"/>
  <c r="AW1884" i="1"/>
  <c r="AW1887" i="1"/>
  <c r="AW1248" i="1"/>
  <c r="AW1254" i="1"/>
  <c r="AW1259" i="1"/>
  <c r="AW1261" i="1"/>
  <c r="AW1269" i="1"/>
  <c r="AW1279" i="1"/>
  <c r="AW1282" i="1"/>
  <c r="AW1292" i="1"/>
  <c r="AW1298" i="1"/>
  <c r="AW1300" i="1"/>
  <c r="AW1305" i="1"/>
  <c r="AW1308" i="1"/>
  <c r="AW1311" i="1"/>
  <c r="AW1313" i="1"/>
  <c r="AW1318" i="1"/>
  <c r="AW1326" i="1"/>
  <c r="AW1331" i="1"/>
  <c r="AW1333" i="1"/>
  <c r="AW1340" i="1"/>
  <c r="AW1343" i="1"/>
  <c r="AW1351" i="1"/>
  <c r="AW1359" i="1"/>
  <c r="AW1361" i="1"/>
  <c r="AW1370" i="1"/>
  <c r="AW1371" i="1"/>
  <c r="AW1374" i="1"/>
  <c r="AW1378" i="1"/>
  <c r="AW1382" i="1"/>
  <c r="AW1386" i="1"/>
  <c r="AW1392" i="1"/>
  <c r="AW1400" i="1"/>
  <c r="AW1403" i="1"/>
  <c r="AW1409" i="1"/>
  <c r="AW1412" i="1"/>
  <c r="AW1420" i="1"/>
  <c r="AW1428" i="1"/>
  <c r="AW1432" i="1"/>
  <c r="AW1436" i="1"/>
  <c r="AW1440" i="1"/>
  <c r="AW1444" i="1"/>
  <c r="AW1448" i="1"/>
  <c r="AW1452" i="1"/>
  <c r="AW1456" i="1"/>
  <c r="AW1460" i="1"/>
  <c r="AW1464" i="1"/>
  <c r="AW1468" i="1"/>
  <c r="AW1471" i="1"/>
  <c r="AW1474" i="1"/>
  <c r="AW1480" i="1"/>
  <c r="AW1484" i="1"/>
  <c r="AW1487" i="1"/>
  <c r="AW1490" i="1"/>
  <c r="AW1502" i="1"/>
  <c r="AW1504" i="1"/>
  <c r="AW1508" i="1"/>
  <c r="AW1511" i="1"/>
  <c r="AW1518" i="1"/>
  <c r="AW1520" i="1"/>
  <c r="AW1524" i="1"/>
  <c r="AW1527" i="1"/>
  <c r="AW1534" i="1"/>
  <c r="AW1536" i="1"/>
  <c r="AW1540" i="1"/>
  <c r="AW1544" i="1"/>
  <c r="AW1548" i="1"/>
  <c r="AW1552" i="1"/>
  <c r="AW1556" i="1"/>
  <c r="AW1560" i="1"/>
  <c r="AW1564" i="1"/>
  <c r="AW1568" i="1"/>
  <c r="AW1572" i="1"/>
  <c r="AW1576" i="1"/>
  <c r="AW1580" i="1"/>
  <c r="AW1584" i="1"/>
  <c r="AW1588" i="1"/>
  <c r="AW1592" i="1"/>
  <c r="AW1596" i="1"/>
  <c r="AW1600" i="1"/>
  <c r="AW1604" i="1"/>
  <c r="AW1608" i="1"/>
  <c r="AW1612" i="1"/>
  <c r="AW1616" i="1"/>
  <c r="AW1623" i="1"/>
  <c r="AW1628" i="1"/>
  <c r="AW1632" i="1"/>
  <c r="AW1640" i="1"/>
  <c r="AW1654" i="1"/>
  <c r="AW1662" i="1"/>
  <c r="AW1670" i="1"/>
  <c r="AW1678" i="1"/>
  <c r="AW1686" i="1"/>
  <c r="AW1694" i="1"/>
  <c r="AW1702" i="1"/>
  <c r="AW1710" i="1"/>
  <c r="AW1712" i="1"/>
  <c r="AW1715" i="1"/>
  <c r="AW1732" i="1"/>
  <c r="AW1744" i="1"/>
  <c r="AW1905" i="1"/>
  <c r="AW1908" i="1"/>
  <c r="AW1771" i="1"/>
  <c r="AW1787" i="1"/>
  <c r="AW1803" i="1"/>
  <c r="AW1808" i="1"/>
  <c r="AW1824" i="1"/>
  <c r="AW1834" i="1"/>
  <c r="AW1840" i="1"/>
  <c r="AW1850" i="1"/>
  <c r="AW1856" i="1"/>
  <c r="AW1874" i="1"/>
  <c r="AW1889" i="1"/>
  <c r="AW1892" i="1"/>
  <c r="AW1718" i="1"/>
  <c r="AW1726" i="1"/>
  <c r="AW1734" i="1"/>
  <c r="AW1742" i="1"/>
  <c r="AW1748" i="1"/>
  <c r="AW1752" i="1"/>
  <c r="AW1756" i="1"/>
  <c r="AW1760" i="1"/>
  <c r="AW1764" i="1"/>
  <c r="AW1768" i="1"/>
  <c r="AW1772" i="1"/>
  <c r="AW1776" i="1"/>
  <c r="AW1780" i="1"/>
  <c r="AW1784" i="1"/>
  <c r="AW1788" i="1"/>
  <c r="AW1792" i="1"/>
  <c r="AW1796" i="1"/>
  <c r="AW1800" i="1"/>
  <c r="AW1804" i="1"/>
  <c r="AW1807" i="1"/>
  <c r="AW1811" i="1"/>
  <c r="AW1815" i="1"/>
  <c r="AW1819" i="1"/>
  <c r="AW1823" i="1"/>
  <c r="AW1827" i="1"/>
  <c r="AW1831" i="1"/>
  <c r="AW1835" i="1"/>
  <c r="AW1839" i="1"/>
  <c r="AW1843" i="1"/>
  <c r="AW1847" i="1"/>
  <c r="AW1851" i="1"/>
  <c r="AW1855" i="1"/>
  <c r="AW1859" i="1"/>
  <c r="AW1869" i="1"/>
  <c r="AW1872" i="1"/>
  <c r="AW1875" i="1"/>
  <c r="AW1878" i="1"/>
  <c r="AW1885" i="1"/>
  <c r="AW1888" i="1"/>
  <c r="AW1891" i="1"/>
  <c r="AW1894" i="1"/>
  <c r="AW1901" i="1"/>
  <c r="AW1904" i="1"/>
  <c r="AW1907" i="1"/>
  <c r="AW1910" i="1"/>
  <c r="AW641" i="1"/>
  <c r="AW661" i="1"/>
  <c r="AW705" i="1"/>
  <c r="AW665" i="1"/>
  <c r="AW823" i="1"/>
  <c r="AW593" i="1"/>
  <c r="AW649" i="1"/>
  <c r="AW735" i="1"/>
  <c r="AW596" i="1"/>
  <c r="AW653" i="1"/>
  <c r="AW657" i="1"/>
  <c r="AW731" i="1"/>
  <c r="AW645" i="1"/>
  <c r="AW936" i="1"/>
  <c r="AW937" i="1"/>
  <c r="AW950" i="1"/>
  <c r="AW1007" i="1"/>
  <c r="AW1010" i="1"/>
  <c r="AW1023" i="1"/>
  <c r="AW1026" i="1"/>
  <c r="AW1151" i="1"/>
  <c r="AW1154" i="1"/>
  <c r="AW1391" i="1"/>
  <c r="AW1423" i="1"/>
  <c r="AW961" i="1"/>
  <c r="AW969" i="1"/>
  <c r="AW977" i="1"/>
  <c r="AW985" i="1"/>
  <c r="AW993" i="1"/>
  <c r="AW1383" i="1"/>
  <c r="AW1415" i="1"/>
  <c r="AW1537" i="1"/>
  <c r="AW1541" i="1"/>
  <c r="AW1545" i="1"/>
  <c r="AW1549" i="1"/>
  <c r="AW1553" i="1"/>
  <c r="AW1557" i="1"/>
  <c r="AW1565" i="1"/>
  <c r="AW1569" i="1"/>
  <c r="AW1573" i="1"/>
  <c r="AW1577" i="1"/>
  <c r="AW1581" i="1"/>
  <c r="AW1585" i="1"/>
  <c r="AW1589" i="1"/>
  <c r="AW1593" i="1"/>
  <c r="AW1597" i="1"/>
  <c r="AW1601" i="1"/>
  <c r="AW1605" i="1"/>
  <c r="AW1609" i="1"/>
  <c r="AW485" i="1"/>
  <c r="AW486" i="1"/>
  <c r="AW504" i="1"/>
  <c r="AW505" i="1"/>
  <c r="AW513" i="1"/>
  <c r="AW534" i="1"/>
  <c r="AW542" i="1"/>
  <c r="AW544" i="1"/>
  <c r="AW568" i="1"/>
  <c r="AW569" i="1"/>
  <c r="AW577" i="1"/>
  <c r="AW635" i="1"/>
  <c r="AW638" i="1"/>
  <c r="AW670" i="1"/>
  <c r="AW675" i="1"/>
  <c r="AW692" i="1"/>
  <c r="AW693" i="1"/>
  <c r="AW695" i="1"/>
  <c r="AW699" i="1"/>
  <c r="AW704" i="1"/>
  <c r="AW712" i="1"/>
  <c r="AW713" i="1"/>
  <c r="AW714" i="1"/>
  <c r="AW722" i="1"/>
  <c r="AW744" i="1"/>
  <c r="AW750" i="1"/>
  <c r="AW753" i="1"/>
  <c r="AW762" i="1"/>
  <c r="AW776" i="1"/>
  <c r="AW793" i="1"/>
  <c r="AW794" i="1"/>
  <c r="AW807" i="1"/>
  <c r="AW819" i="1"/>
  <c r="AW828" i="1"/>
  <c r="AW831" i="1"/>
  <c r="AW834" i="1"/>
  <c r="AW854" i="1"/>
  <c r="AW857" i="1"/>
  <c r="AW864" i="1"/>
  <c r="AW870" i="1"/>
  <c r="AW883" i="1"/>
  <c r="AW896" i="1"/>
  <c r="AW910" i="1"/>
  <c r="AW920" i="1"/>
  <c r="AW921" i="1"/>
  <c r="AW959" i="1"/>
  <c r="AW967" i="1"/>
  <c r="AW975" i="1"/>
  <c r="AW983" i="1"/>
  <c r="AW991" i="1"/>
  <c r="AW1047" i="1"/>
  <c r="AW1050" i="1"/>
  <c r="AW1063" i="1"/>
  <c r="AW1066" i="1"/>
  <c r="AW1079" i="1"/>
  <c r="AW1082" i="1"/>
  <c r="AW1095" i="1"/>
  <c r="AW1098" i="1"/>
  <c r="AW1111" i="1"/>
  <c r="AW1114" i="1"/>
  <c r="AW1127" i="1"/>
  <c r="AW1130" i="1"/>
  <c r="AW1159" i="1"/>
  <c r="AW1162" i="1"/>
  <c r="AW1175" i="1"/>
  <c r="AW1178" i="1"/>
  <c r="AW1191" i="1"/>
  <c r="AW1194" i="1"/>
  <c r="AW1207" i="1"/>
  <c r="AW1210" i="1"/>
  <c r="AW1223" i="1"/>
  <c r="AW1226" i="1"/>
  <c r="AW1239" i="1"/>
  <c r="AW1242" i="1"/>
  <c r="AW1255" i="1"/>
  <c r="AW1258" i="1"/>
  <c r="AW1271" i="1"/>
  <c r="AW1274" i="1"/>
  <c r="AW1287" i="1"/>
  <c r="AW1290" i="1"/>
  <c r="AW1303" i="1"/>
  <c r="AW1306" i="1"/>
  <c r="AW1319" i="1"/>
  <c r="AW1322" i="1"/>
  <c r="AW1332" i="1"/>
  <c r="AW1348" i="1"/>
  <c r="AW1364" i="1"/>
  <c r="AW490" i="1"/>
  <c r="AW520" i="1"/>
  <c r="AW521" i="1"/>
  <c r="AW529" i="1"/>
  <c r="AW550" i="1"/>
  <c r="AW558" i="1"/>
  <c r="AW560" i="1"/>
  <c r="AW584" i="1"/>
  <c r="AW585" i="1"/>
  <c r="AW587" i="1"/>
  <c r="AW600" i="1"/>
  <c r="AW609" i="1"/>
  <c r="AW619" i="1"/>
  <c r="AW632" i="1"/>
  <c r="AW634" i="1"/>
  <c r="AW684" i="1"/>
  <c r="AW685" i="1"/>
  <c r="AW686" i="1"/>
  <c r="AW688" i="1"/>
  <c r="AW689" i="1"/>
  <c r="AW716" i="1"/>
  <c r="AW717" i="1"/>
  <c r="AW724" i="1"/>
  <c r="AW742" i="1"/>
  <c r="AW766" i="1"/>
  <c r="AW769" i="1"/>
  <c r="AW775" i="1"/>
  <c r="AW785" i="1"/>
  <c r="AW786" i="1"/>
  <c r="AW799" i="1"/>
  <c r="AW853" i="1"/>
  <c r="AW875" i="1"/>
  <c r="AW888" i="1"/>
  <c r="AW894" i="1"/>
  <c r="AW908" i="1"/>
  <c r="AW932" i="1"/>
  <c r="AW933" i="1"/>
  <c r="AW934" i="1"/>
  <c r="AW954" i="1"/>
  <c r="AW1000" i="1"/>
  <c r="AW1016" i="1"/>
  <c r="AW1032" i="1"/>
  <c r="AW1048" i="1"/>
  <c r="AW1064" i="1"/>
  <c r="AW1080" i="1"/>
  <c r="AW1096" i="1"/>
  <c r="AW1112" i="1"/>
  <c r="AW1128" i="1"/>
  <c r="AW1144" i="1"/>
  <c r="AW1160" i="1"/>
  <c r="AW1176" i="1"/>
  <c r="AW1192" i="1"/>
  <c r="AW1208" i="1"/>
  <c r="AW1224" i="1"/>
  <c r="AW1240" i="1"/>
  <c r="AW1256" i="1"/>
  <c r="AW1272" i="1"/>
  <c r="AW1288" i="1"/>
  <c r="AW1304" i="1"/>
  <c r="AW1320" i="1"/>
  <c r="AW1475" i="1"/>
  <c r="AW1507" i="1"/>
  <c r="AW1735" i="1"/>
  <c r="AW1739" i="1"/>
  <c r="AW1743" i="1"/>
  <c r="AW1747" i="1"/>
  <c r="AW1751" i="1"/>
  <c r="AW1755" i="1"/>
  <c r="AW1759" i="1"/>
  <c r="AW1763" i="1"/>
  <c r="AW483" i="1"/>
  <c r="AW484" i="1"/>
  <c r="AW491" i="1"/>
  <c r="AW492" i="1"/>
  <c r="AW501" i="1"/>
  <c r="AW502" i="1"/>
  <c r="AW503" i="1"/>
  <c r="AW509" i="1"/>
  <c r="AW514" i="1"/>
  <c r="AW516" i="1"/>
  <c r="AW525" i="1"/>
  <c r="AW530" i="1"/>
  <c r="AW532" i="1"/>
  <c r="AW541" i="1"/>
  <c r="AW546" i="1"/>
  <c r="AW548" i="1"/>
  <c r="AW557" i="1"/>
  <c r="AW562" i="1"/>
  <c r="AW564" i="1"/>
  <c r="AW573" i="1"/>
  <c r="AW578" i="1"/>
  <c r="AW580" i="1"/>
  <c r="AW598" i="1"/>
  <c r="AW601" i="1"/>
  <c r="AW604" i="1"/>
  <c r="AW606" i="1"/>
  <c r="AW608" i="1"/>
  <c r="AW620" i="1"/>
  <c r="AW625" i="1"/>
  <c r="AW628" i="1"/>
  <c r="AW668" i="1"/>
  <c r="AW678" i="1"/>
  <c r="AW698" i="1"/>
  <c r="AW701" i="1"/>
  <c r="AW708" i="1"/>
  <c r="AW773" i="1"/>
  <c r="AW814" i="1"/>
  <c r="AW825" i="1"/>
  <c r="AW826" i="1"/>
  <c r="AW836" i="1"/>
  <c r="AW837" i="1"/>
  <c r="AW838" i="1"/>
  <c r="AW840" i="1"/>
  <c r="AW841" i="1"/>
  <c r="AW842" i="1"/>
  <c r="AW844" i="1"/>
  <c r="AW845" i="1"/>
  <c r="AW846" i="1"/>
  <c r="AW848" i="1"/>
  <c r="AW849" i="1"/>
  <c r="AW850" i="1"/>
  <c r="AW852" i="1"/>
  <c r="AW862" i="1"/>
  <c r="AW863" i="1"/>
  <c r="AW868" i="1"/>
  <c r="AW874" i="1"/>
  <c r="AW879" i="1"/>
  <c r="AW884" i="1"/>
  <c r="AW890" i="1"/>
  <c r="AW895" i="1"/>
  <c r="AW911" i="1"/>
  <c r="AW912" i="1"/>
  <c r="AW913" i="1"/>
  <c r="AW914" i="1"/>
  <c r="AW924" i="1"/>
  <c r="AW925" i="1"/>
  <c r="AW926" i="1"/>
  <c r="AW940" i="1"/>
  <c r="AW941" i="1"/>
  <c r="AW942" i="1"/>
  <c r="AW949" i="1"/>
  <c r="AW957" i="1"/>
  <c r="AW995" i="1"/>
  <c r="AW1011" i="1"/>
  <c r="AW1027" i="1"/>
  <c r="AW1043" i="1"/>
  <c r="AW1059" i="1"/>
  <c r="AW1075" i="1"/>
  <c r="AW1091" i="1"/>
  <c r="AW1107" i="1"/>
  <c r="AW1123" i="1"/>
  <c r="AW1139" i="1"/>
  <c r="AW1155" i="1"/>
  <c r="AW1171" i="1"/>
  <c r="AW1187" i="1"/>
  <c r="AW1203" i="1"/>
  <c r="AW1219" i="1"/>
  <c r="AW1235" i="1"/>
  <c r="AW1251" i="1"/>
  <c r="AW1267" i="1"/>
  <c r="AW1283" i="1"/>
  <c r="AW1299" i="1"/>
  <c r="AW1315" i="1"/>
  <c r="AW1381" i="1"/>
  <c r="AW1397" i="1"/>
  <c r="AW1413" i="1"/>
  <c r="AW1467" i="1"/>
  <c r="AW1499" i="1"/>
  <c r="AW1531" i="1"/>
  <c r="AW673" i="1"/>
  <c r="AW720" i="1"/>
  <c r="AW738" i="1"/>
  <c r="AW751" i="1"/>
  <c r="AW752" i="1"/>
  <c r="AW754" i="1"/>
  <c r="AW761" i="1"/>
  <c r="AW779" i="1"/>
  <c r="AW781" i="1"/>
  <c r="AW790" i="1"/>
  <c r="AW795" i="1"/>
  <c r="AW797" i="1"/>
  <c r="AW806" i="1"/>
  <c r="AW811" i="1"/>
  <c r="AW813" i="1"/>
  <c r="AW1379" i="1"/>
  <c r="AW1389" i="1"/>
  <c r="AW1395" i="1"/>
  <c r="AW1405" i="1"/>
  <c r="AW1411" i="1"/>
  <c r="AW1421" i="1"/>
  <c r="AW1427" i="1"/>
  <c r="AW1431" i="1"/>
  <c r="AW1435" i="1"/>
  <c r="AW1439" i="1"/>
  <c r="AW1443" i="1"/>
  <c r="AW1447" i="1"/>
  <c r="AW1451" i="1"/>
  <c r="AW1455" i="1"/>
  <c r="AW1459" i="1"/>
  <c r="AW1463" i="1"/>
  <c r="AW1483" i="1"/>
  <c r="AW1515" i="1"/>
  <c r="AW1336" i="1"/>
  <c r="AW1352" i="1"/>
  <c r="AW1368" i="1"/>
  <c r="AW1466" i="1"/>
  <c r="AW1469" i="1"/>
  <c r="AW1482" i="1"/>
  <c r="AW1485" i="1"/>
  <c r="AW1498" i="1"/>
  <c r="AW1501" i="1"/>
  <c r="AW1514" i="1"/>
  <c r="AW1517" i="1"/>
  <c r="AW1530" i="1"/>
  <c r="AW1533" i="1"/>
  <c r="AW1429" i="1"/>
  <c r="AW1437" i="1"/>
  <c r="AW1445" i="1"/>
  <c r="AW1453" i="1"/>
  <c r="AW1461" i="1"/>
  <c r="AW1539" i="1"/>
  <c r="AW1547" i="1"/>
  <c r="AW1555" i="1"/>
  <c r="AW1563" i="1"/>
  <c r="AW1571" i="1"/>
  <c r="AW1579" i="1"/>
  <c r="AW1587" i="1"/>
  <c r="AW1595" i="1"/>
  <c r="AW1603" i="1"/>
  <c r="AW1611" i="1"/>
  <c r="AW1619" i="1"/>
  <c r="AW1627" i="1"/>
  <c r="AW1635" i="1"/>
  <c r="AW1643" i="1"/>
  <c r="AW1649" i="1"/>
  <c r="AW1653" i="1"/>
  <c r="AW1657" i="1"/>
  <c r="AW1661" i="1"/>
  <c r="AW1665" i="1"/>
  <c r="AW1669" i="1"/>
  <c r="AW1673" i="1"/>
  <c r="AW1677" i="1"/>
  <c r="AW1681" i="1"/>
  <c r="AW1685" i="1"/>
  <c r="AW1689" i="1"/>
  <c r="AW1693" i="1"/>
  <c r="AW1697" i="1"/>
  <c r="AW1701" i="1"/>
  <c r="AW1705" i="1"/>
  <c r="AW1709" i="1"/>
  <c r="AW1713" i="1"/>
  <c r="AW1717" i="1"/>
  <c r="AW1721" i="1"/>
  <c r="AW1725" i="1"/>
  <c r="AW1729" i="1"/>
  <c r="AW1478" i="1"/>
  <c r="AW1494" i="1"/>
  <c r="AW1510" i="1"/>
  <c r="AW1526" i="1"/>
  <c r="AW1687" i="1"/>
  <c r="AW1695" i="1"/>
  <c r="AW1703" i="1"/>
  <c r="AW1711" i="1"/>
  <c r="AW1719" i="1"/>
  <c r="AW1727" i="1"/>
  <c r="AW1651" i="1"/>
  <c r="AW1659" i="1"/>
  <c r="AW1667" i="1"/>
  <c r="AW1675" i="1"/>
  <c r="AW1737" i="1"/>
  <c r="AW1745" i="1"/>
  <c r="AW1753" i="1"/>
  <c r="AW1761" i="1"/>
  <c r="AW1769" i="1"/>
  <c r="AW1777" i="1"/>
  <c r="AW1785" i="1"/>
  <c r="AW1793" i="1"/>
  <c r="AW1801" i="1"/>
  <c r="AW1810" i="1"/>
  <c r="AW1818" i="1"/>
  <c r="AW1822" i="1"/>
  <c r="AW1830" i="1"/>
  <c r="AW1838" i="1"/>
  <c r="AW1846" i="1"/>
  <c r="AW1854" i="1"/>
  <c r="AW1862" i="1"/>
  <c r="AW1864" i="1"/>
  <c r="AW1911" i="1"/>
  <c r="AW507" i="1"/>
  <c r="AW511" i="1"/>
  <c r="AW523" i="1"/>
  <c r="AW527" i="1"/>
  <c r="AW531" i="1"/>
  <c r="AW535" i="1"/>
  <c r="AW539" i="1"/>
  <c r="AW543" i="1"/>
  <c r="AW547" i="1"/>
  <c r="AW551" i="1"/>
  <c r="AW555" i="1"/>
  <c r="AW559" i="1"/>
  <c r="AW563" i="1"/>
  <c r="AW567" i="1"/>
  <c r="AW571" i="1"/>
  <c r="AW575" i="1"/>
  <c r="AW579" i="1"/>
  <c r="AW583" i="1"/>
  <c r="AW515" i="1"/>
  <c r="AW519" i="1"/>
  <c r="AW495" i="1"/>
  <c r="AW747" i="1"/>
  <c r="AV747" i="1"/>
  <c r="AW586" i="1"/>
  <c r="AW594" i="1"/>
  <c r="AW599" i="1"/>
  <c r="AW602" i="1"/>
  <c r="AW603" i="1"/>
  <c r="AW607" i="1"/>
  <c r="AW614" i="1"/>
  <c r="AW590" i="1"/>
  <c r="AW595" i="1"/>
  <c r="AW610" i="1"/>
  <c r="AW615" i="1"/>
  <c r="AW622" i="1"/>
  <c r="AW623" i="1"/>
  <c r="AW626" i="1"/>
  <c r="AW627" i="1"/>
  <c r="AW630" i="1"/>
  <c r="AW631" i="1"/>
  <c r="AV669" i="1"/>
  <c r="AW669" i="1"/>
  <c r="AW611" i="1"/>
  <c r="AW671" i="1"/>
  <c r="AW672" i="1"/>
  <c r="AW679" i="1"/>
  <c r="AW680" i="1"/>
  <c r="AW696" i="1"/>
  <c r="AW703" i="1"/>
  <c r="AW711" i="1"/>
  <c r="AW727" i="1"/>
  <c r="AV729" i="1"/>
  <c r="AW729" i="1"/>
  <c r="AV731" i="1"/>
  <c r="AW824" i="1"/>
  <c r="AV824" i="1"/>
  <c r="AW691" i="1"/>
  <c r="AW707" i="1"/>
  <c r="AW723" i="1"/>
  <c r="AV745" i="1"/>
  <c r="AW745" i="1"/>
  <c r="AV735" i="1"/>
  <c r="AV822" i="1"/>
  <c r="AW822" i="1"/>
  <c r="AW733" i="1"/>
  <c r="AW736" i="1"/>
  <c r="AW755" i="1"/>
  <c r="AW756" i="1"/>
  <c r="AW763" i="1"/>
  <c r="AW764" i="1"/>
  <c r="AW771" i="1"/>
  <c r="AW772" i="1"/>
  <c r="AW780" i="1"/>
  <c r="AW784" i="1"/>
  <c r="AW788" i="1"/>
  <c r="AW792" i="1"/>
  <c r="AW796" i="1"/>
  <c r="AW800" i="1"/>
  <c r="AW804" i="1"/>
  <c r="AW808" i="1"/>
  <c r="AW812" i="1"/>
  <c r="AW728" i="1"/>
  <c r="AW740" i="1"/>
  <c r="AW829" i="1"/>
  <c r="AW817" i="1"/>
  <c r="AW865" i="1"/>
  <c r="AW869" i="1"/>
  <c r="AW873" i="1"/>
  <c r="AW877" i="1"/>
  <c r="AW881" i="1"/>
  <c r="AW885" i="1"/>
  <c r="AW889" i="1"/>
  <c r="AW893" i="1"/>
  <c r="AW897" i="1"/>
  <c r="AW901" i="1"/>
  <c r="AW905" i="1"/>
  <c r="AW909" i="1"/>
  <c r="AW931" i="1"/>
  <c r="AW951" i="1"/>
  <c r="AW955" i="1"/>
  <c r="AW927" i="1"/>
  <c r="AW943" i="1"/>
  <c r="BD1560" i="1" l="1"/>
  <c r="BE1560" i="1" s="1"/>
  <c r="AO1561" i="1"/>
  <c r="AW1561" i="1" s="1"/>
  <c r="AO1560" i="1"/>
  <c r="AX1560" i="1" s="1"/>
  <c r="AY1560" i="1" s="1"/>
  <c r="BE6" i="1"/>
  <c r="BE7" i="1"/>
  <c r="BE8" i="1"/>
  <c r="BE13" i="1"/>
  <c r="BE14" i="1"/>
  <c r="BE17" i="1"/>
  <c r="BE18" i="1"/>
  <c r="BE20" i="1"/>
  <c r="BE23" i="1"/>
  <c r="BE24" i="1"/>
  <c r="BE26" i="1"/>
  <c r="BE27" i="1"/>
  <c r="BE28" i="1"/>
  <c r="BE29" i="1"/>
  <c r="BE31" i="1"/>
  <c r="BE32" i="1"/>
  <c r="BE33" i="1"/>
  <c r="BE35" i="1"/>
  <c r="BE39" i="1"/>
  <c r="BE40" i="1"/>
  <c r="BE41" i="1"/>
  <c r="BE43" i="1"/>
  <c r="BE44" i="1"/>
  <c r="BE46" i="1"/>
  <c r="BE47" i="1"/>
  <c r="BE50" i="1"/>
  <c r="BE51" i="1"/>
  <c r="BE52" i="1"/>
  <c r="BE55" i="1"/>
  <c r="BE57" i="1"/>
  <c r="BE58" i="1"/>
  <c r="BE61" i="1"/>
  <c r="BE63" i="1"/>
  <c r="BE64" i="1"/>
  <c r="BE66" i="1"/>
  <c r="BE67" i="1"/>
  <c r="BE69" i="1"/>
  <c r="BE70" i="1"/>
  <c r="BE72" i="1"/>
  <c r="BE73" i="1"/>
  <c r="BE75" i="1"/>
  <c r="BE76" i="1"/>
  <c r="BE78" i="1"/>
  <c r="BE79" i="1"/>
  <c r="BE81" i="1"/>
  <c r="BE82" i="1"/>
  <c r="BE84" i="1"/>
  <c r="BE86" i="1"/>
  <c r="BE88" i="1"/>
  <c r="BE89" i="1"/>
  <c r="BE91" i="1"/>
  <c r="BE92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50" i="1"/>
  <c r="BE151" i="1"/>
  <c r="BE153" i="1"/>
  <c r="BE154" i="1"/>
  <c r="BE155" i="1"/>
  <c r="BE156" i="1"/>
  <c r="BE157" i="1"/>
  <c r="BE158" i="1"/>
  <c r="BE159" i="1"/>
  <c r="BE160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43" i="1"/>
  <c r="BE244" i="1"/>
  <c r="BE245" i="1"/>
  <c r="BE246" i="1"/>
  <c r="BE250" i="1"/>
  <c r="BE251" i="1"/>
  <c r="BE252" i="1"/>
  <c r="BE253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4" i="1"/>
  <c r="BE285" i="1"/>
  <c r="BE287" i="1"/>
  <c r="BE288" i="1"/>
  <c r="BE289" i="1"/>
  <c r="BE291" i="1"/>
  <c r="BE292" i="1"/>
  <c r="BE294" i="1"/>
  <c r="BE295" i="1"/>
  <c r="BE296" i="1"/>
  <c r="BE297" i="1"/>
  <c r="BE298" i="1"/>
  <c r="BE300" i="1"/>
  <c r="BE301" i="1"/>
  <c r="BE302" i="1"/>
  <c r="BE304" i="1"/>
  <c r="BE305" i="1"/>
  <c r="BE307" i="1"/>
  <c r="BE308" i="1"/>
  <c r="BE312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2" i="1"/>
  <c r="BE383" i="1"/>
  <c r="BE384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10" i="1"/>
  <c r="BE411" i="1"/>
  <c r="BE412" i="1"/>
  <c r="BE413" i="1"/>
  <c r="BE414" i="1"/>
  <c r="BE415" i="1"/>
  <c r="BE416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D6" i="1"/>
  <c r="BD7" i="1"/>
  <c r="BD8" i="1"/>
  <c r="BD13" i="1"/>
  <c r="BD14" i="1"/>
  <c r="BD17" i="1"/>
  <c r="BD18" i="1"/>
  <c r="BD20" i="1"/>
  <c r="BD23" i="1"/>
  <c r="BD24" i="1"/>
  <c r="BD26" i="1"/>
  <c r="BD27" i="1"/>
  <c r="BD28" i="1"/>
  <c r="BD29" i="1"/>
  <c r="BD31" i="1"/>
  <c r="BD32" i="1"/>
  <c r="BD33" i="1"/>
  <c r="BD35" i="1"/>
  <c r="BD39" i="1"/>
  <c r="BD40" i="1"/>
  <c r="BD41" i="1"/>
  <c r="BD43" i="1"/>
  <c r="BD44" i="1"/>
  <c r="BD46" i="1"/>
  <c r="BD47" i="1"/>
  <c r="BD50" i="1"/>
  <c r="BD51" i="1"/>
  <c r="BD52" i="1"/>
  <c r="BD55" i="1"/>
  <c r="BD57" i="1"/>
  <c r="BD58" i="1"/>
  <c r="BD61" i="1"/>
  <c r="BD63" i="1"/>
  <c r="BD64" i="1"/>
  <c r="BD66" i="1"/>
  <c r="BD67" i="1"/>
  <c r="BD69" i="1"/>
  <c r="BD70" i="1"/>
  <c r="BD72" i="1"/>
  <c r="BD73" i="1"/>
  <c r="BD75" i="1"/>
  <c r="BD76" i="1"/>
  <c r="BD78" i="1"/>
  <c r="BD79" i="1"/>
  <c r="BD81" i="1"/>
  <c r="BD82" i="1"/>
  <c r="BD84" i="1"/>
  <c r="BD86" i="1"/>
  <c r="BD88" i="1"/>
  <c r="BD89" i="1"/>
  <c r="BD91" i="1"/>
  <c r="BD92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50" i="1"/>
  <c r="BD151" i="1"/>
  <c r="BD153" i="1"/>
  <c r="BD154" i="1"/>
  <c r="BD155" i="1"/>
  <c r="BD156" i="1"/>
  <c r="BD157" i="1"/>
  <c r="BD158" i="1"/>
  <c r="BD159" i="1"/>
  <c r="BD160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43" i="1"/>
  <c r="BD244" i="1"/>
  <c r="BD245" i="1"/>
  <c r="BD246" i="1"/>
  <c r="BD250" i="1"/>
  <c r="BD251" i="1"/>
  <c r="BD252" i="1"/>
  <c r="BD253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4" i="1"/>
  <c r="BD285" i="1"/>
  <c r="BD287" i="1"/>
  <c r="BD288" i="1"/>
  <c r="BD289" i="1"/>
  <c r="BD291" i="1"/>
  <c r="BD292" i="1"/>
  <c r="BD294" i="1"/>
  <c r="BD295" i="1"/>
  <c r="BD296" i="1"/>
  <c r="BD297" i="1"/>
  <c r="BD298" i="1"/>
  <c r="BD300" i="1"/>
  <c r="BD301" i="1"/>
  <c r="BD302" i="1"/>
  <c r="BD304" i="1"/>
  <c r="BD305" i="1"/>
  <c r="BD307" i="1"/>
  <c r="BD308" i="1"/>
  <c r="BD312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2" i="1"/>
  <c r="BD383" i="1"/>
  <c r="BD384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10" i="1"/>
  <c r="BD411" i="1"/>
  <c r="BD412" i="1"/>
  <c r="BD413" i="1"/>
  <c r="BD414" i="1"/>
  <c r="BD415" i="1"/>
  <c r="BD416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AZ420" i="1"/>
  <c r="BB420" i="1" s="1"/>
  <c r="BC420" i="1" s="1"/>
  <c r="AZ422" i="1"/>
  <c r="BB422" i="1" s="1"/>
  <c r="BC422" i="1" s="1"/>
  <c r="AZ423" i="1"/>
  <c r="BB423" i="1" s="1"/>
  <c r="BC423" i="1" s="1"/>
  <c r="AZ424" i="1"/>
  <c r="BB424" i="1" s="1"/>
  <c r="BC424" i="1" s="1"/>
  <c r="AZ425" i="1"/>
  <c r="BB425" i="1" s="1"/>
  <c r="BC425" i="1" s="1"/>
  <c r="AZ426" i="1"/>
  <c r="BB426" i="1" s="1"/>
  <c r="BC426" i="1" s="1"/>
  <c r="AZ427" i="1"/>
  <c r="BB427" i="1" s="1"/>
  <c r="BC427" i="1" s="1"/>
  <c r="AZ428" i="1"/>
  <c r="BB428" i="1" s="1"/>
  <c r="BC428" i="1" s="1"/>
  <c r="AZ429" i="1"/>
  <c r="BB429" i="1" s="1"/>
  <c r="BC429" i="1" s="1"/>
  <c r="AZ430" i="1"/>
  <c r="BB430" i="1" s="1"/>
  <c r="BC430" i="1" s="1"/>
  <c r="AZ431" i="1"/>
  <c r="BB431" i="1" s="1"/>
  <c r="BC431" i="1" s="1"/>
  <c r="AZ432" i="1"/>
  <c r="BB432" i="1" s="1"/>
  <c r="BC432" i="1" s="1"/>
  <c r="AZ433" i="1"/>
  <c r="BB433" i="1" s="1"/>
  <c r="BC433" i="1" s="1"/>
  <c r="AZ434" i="1"/>
  <c r="BB434" i="1" s="1"/>
  <c r="BC434" i="1" s="1"/>
  <c r="AZ435" i="1"/>
  <c r="BB435" i="1" s="1"/>
  <c r="BC435" i="1" s="1"/>
  <c r="AZ436" i="1"/>
  <c r="BB436" i="1" s="1"/>
  <c r="BC436" i="1" s="1"/>
  <c r="AZ437" i="1"/>
  <c r="BB437" i="1" s="1"/>
  <c r="BC437" i="1" s="1"/>
  <c r="AZ438" i="1"/>
  <c r="BB438" i="1" s="1"/>
  <c r="BC438" i="1" s="1"/>
  <c r="AZ439" i="1"/>
  <c r="BB439" i="1" s="1"/>
  <c r="BC439" i="1" s="1"/>
  <c r="AZ440" i="1"/>
  <c r="BB440" i="1" s="1"/>
  <c r="BC440" i="1" s="1"/>
  <c r="AZ441" i="1"/>
  <c r="BB441" i="1" s="1"/>
  <c r="BC441" i="1" s="1"/>
  <c r="AZ442" i="1"/>
  <c r="BB442" i="1" s="1"/>
  <c r="BC442" i="1" s="1"/>
  <c r="AZ443" i="1"/>
  <c r="BB443" i="1" s="1"/>
  <c r="BC443" i="1" s="1"/>
  <c r="AZ444" i="1"/>
  <c r="BB444" i="1" s="1"/>
  <c r="BC444" i="1" s="1"/>
  <c r="AZ445" i="1"/>
  <c r="BB445" i="1" s="1"/>
  <c r="BC445" i="1" s="1"/>
  <c r="AZ446" i="1"/>
  <c r="BB446" i="1" s="1"/>
  <c r="BC446" i="1" s="1"/>
  <c r="AZ447" i="1"/>
  <c r="BB447" i="1" s="1"/>
  <c r="BC447" i="1" s="1"/>
  <c r="AZ448" i="1"/>
  <c r="BB448" i="1" s="1"/>
  <c r="BC448" i="1" s="1"/>
  <c r="AZ449" i="1"/>
  <c r="BB449" i="1" s="1"/>
  <c r="BC449" i="1" s="1"/>
  <c r="AZ450" i="1"/>
  <c r="BB450" i="1" s="1"/>
  <c r="BC450" i="1" s="1"/>
  <c r="AZ451" i="1"/>
  <c r="BB451" i="1" s="1"/>
  <c r="BC451" i="1" s="1"/>
  <c r="AZ452" i="1"/>
  <c r="BB452" i="1" s="1"/>
  <c r="BC452" i="1" s="1"/>
  <c r="AZ453" i="1"/>
  <c r="BB453" i="1" s="1"/>
  <c r="BC453" i="1" s="1"/>
  <c r="AZ454" i="1"/>
  <c r="BB454" i="1" s="1"/>
  <c r="BC454" i="1" s="1"/>
  <c r="AZ455" i="1"/>
  <c r="BB455" i="1" s="1"/>
  <c r="BC455" i="1" s="1"/>
  <c r="AZ456" i="1"/>
  <c r="BB456" i="1" s="1"/>
  <c r="BC456" i="1" s="1"/>
  <c r="AZ457" i="1"/>
  <c r="BB457" i="1" s="1"/>
  <c r="BC457" i="1" s="1"/>
  <c r="AZ458" i="1"/>
  <c r="BB458" i="1" s="1"/>
  <c r="BC458" i="1" s="1"/>
  <c r="AZ459" i="1"/>
  <c r="BB459" i="1" s="1"/>
  <c r="BC459" i="1" s="1"/>
  <c r="AZ460" i="1"/>
  <c r="BB460" i="1" s="1"/>
  <c r="BC460" i="1" s="1"/>
  <c r="AZ461" i="1"/>
  <c r="BB461" i="1" s="1"/>
  <c r="BC461" i="1" s="1"/>
  <c r="AZ462" i="1"/>
  <c r="BB462" i="1" s="1"/>
  <c r="BC462" i="1" s="1"/>
  <c r="AZ463" i="1"/>
  <c r="BB463" i="1" s="1"/>
  <c r="BC463" i="1" s="1"/>
  <c r="AZ464" i="1"/>
  <c r="BB464" i="1" s="1"/>
  <c r="BC464" i="1" s="1"/>
  <c r="AZ465" i="1"/>
  <c r="BB465" i="1" s="1"/>
  <c r="BC465" i="1" s="1"/>
  <c r="AZ466" i="1"/>
  <c r="BB466" i="1" s="1"/>
  <c r="BC466" i="1" s="1"/>
  <c r="AZ467" i="1"/>
  <c r="BB467" i="1" s="1"/>
  <c r="BC467" i="1" s="1"/>
  <c r="AZ468" i="1"/>
  <c r="BB468" i="1" s="1"/>
  <c r="BC468" i="1" s="1"/>
  <c r="AZ469" i="1"/>
  <c r="BB469" i="1" s="1"/>
  <c r="BC469" i="1" s="1"/>
  <c r="AZ470" i="1"/>
  <c r="BB470" i="1" s="1"/>
  <c r="BC470" i="1" s="1"/>
  <c r="AZ471" i="1"/>
  <c r="BB471" i="1" s="1"/>
  <c r="BC471" i="1" s="1"/>
  <c r="AZ472" i="1"/>
  <c r="BB472" i="1" s="1"/>
  <c r="BC472" i="1" s="1"/>
  <c r="AZ473" i="1"/>
  <c r="BB473" i="1" s="1"/>
  <c r="BC473" i="1" s="1"/>
  <c r="AZ474" i="1"/>
  <c r="BB474" i="1" s="1"/>
  <c r="BC474" i="1" s="1"/>
  <c r="AZ475" i="1"/>
  <c r="BB475" i="1" s="1"/>
  <c r="BC475" i="1" s="1"/>
  <c r="AZ476" i="1"/>
  <c r="BB476" i="1" s="1"/>
  <c r="BC476" i="1" s="1"/>
  <c r="AZ477" i="1"/>
  <c r="BB477" i="1" s="1"/>
  <c r="BC477" i="1" s="1"/>
  <c r="AZ478" i="1"/>
  <c r="BB478" i="1" s="1"/>
  <c r="BC478" i="1" s="1"/>
  <c r="AZ479" i="1"/>
  <c r="BB479" i="1" s="1"/>
  <c r="BC479" i="1" s="1"/>
  <c r="AZ480" i="1"/>
  <c r="BB480" i="1" s="1"/>
  <c r="BC480" i="1" s="1"/>
  <c r="AZ162" i="1"/>
  <c r="BB162" i="1" s="1"/>
  <c r="BC162" i="1" s="1"/>
  <c r="AZ163" i="1"/>
  <c r="BB163" i="1" s="1"/>
  <c r="BC163" i="1" s="1"/>
  <c r="AZ164" i="1"/>
  <c r="BB164" i="1" s="1"/>
  <c r="BC164" i="1" s="1"/>
  <c r="AZ165" i="1"/>
  <c r="BB165" i="1" s="1"/>
  <c r="BC165" i="1" s="1"/>
  <c r="AZ166" i="1"/>
  <c r="BB166" i="1" s="1"/>
  <c r="BC166" i="1" s="1"/>
  <c r="AZ167" i="1"/>
  <c r="BB167" i="1" s="1"/>
  <c r="BC167" i="1" s="1"/>
  <c r="AZ168" i="1"/>
  <c r="BB168" i="1" s="1"/>
  <c r="BC168" i="1" s="1"/>
  <c r="AZ169" i="1"/>
  <c r="BB169" i="1" s="1"/>
  <c r="BC169" i="1" s="1"/>
  <c r="AZ170" i="1"/>
  <c r="BB170" i="1" s="1"/>
  <c r="BC170" i="1" s="1"/>
  <c r="AZ171" i="1"/>
  <c r="BB171" i="1" s="1"/>
  <c r="BC171" i="1" s="1"/>
  <c r="AZ172" i="1"/>
  <c r="BB172" i="1" s="1"/>
  <c r="BC172" i="1" s="1"/>
  <c r="AZ173" i="1"/>
  <c r="BB173" i="1" s="1"/>
  <c r="BC173" i="1" s="1"/>
  <c r="AZ174" i="1"/>
  <c r="BB174" i="1" s="1"/>
  <c r="BC174" i="1" s="1"/>
  <c r="AZ175" i="1"/>
  <c r="BB175" i="1" s="1"/>
  <c r="BC175" i="1" s="1"/>
  <c r="AZ176" i="1"/>
  <c r="BB176" i="1" s="1"/>
  <c r="BC176" i="1" s="1"/>
  <c r="AZ177" i="1"/>
  <c r="BB177" i="1" s="1"/>
  <c r="BC177" i="1" s="1"/>
  <c r="AZ178" i="1"/>
  <c r="BB178" i="1" s="1"/>
  <c r="BC178" i="1" s="1"/>
  <c r="AZ179" i="1"/>
  <c r="BB179" i="1" s="1"/>
  <c r="BC179" i="1" s="1"/>
  <c r="AZ180" i="1"/>
  <c r="BB180" i="1" s="1"/>
  <c r="BC180" i="1" s="1"/>
  <c r="AZ181" i="1"/>
  <c r="BB181" i="1" s="1"/>
  <c r="BC181" i="1" s="1"/>
  <c r="AZ182" i="1"/>
  <c r="BB182" i="1" s="1"/>
  <c r="BC182" i="1" s="1"/>
  <c r="AZ183" i="1"/>
  <c r="BB183" i="1" s="1"/>
  <c r="BC183" i="1" s="1"/>
  <c r="AZ184" i="1"/>
  <c r="BB184" i="1" s="1"/>
  <c r="BC184" i="1" s="1"/>
  <c r="AZ185" i="1"/>
  <c r="BB185" i="1" s="1"/>
  <c r="BC185" i="1" s="1"/>
  <c r="AZ186" i="1"/>
  <c r="BB186" i="1" s="1"/>
  <c r="BC186" i="1" s="1"/>
  <c r="AZ187" i="1"/>
  <c r="BB187" i="1" s="1"/>
  <c r="BC187" i="1" s="1"/>
  <c r="AZ188" i="1"/>
  <c r="BB188" i="1" s="1"/>
  <c r="BC188" i="1" s="1"/>
  <c r="AZ189" i="1"/>
  <c r="BB189" i="1" s="1"/>
  <c r="BC189" i="1" s="1"/>
  <c r="AZ190" i="1"/>
  <c r="BB190" i="1" s="1"/>
  <c r="BC190" i="1" s="1"/>
  <c r="AZ191" i="1"/>
  <c r="BB191" i="1" s="1"/>
  <c r="BC191" i="1" s="1"/>
  <c r="AZ192" i="1"/>
  <c r="BB192" i="1" s="1"/>
  <c r="BC192" i="1" s="1"/>
  <c r="AZ193" i="1"/>
  <c r="BB193" i="1" s="1"/>
  <c r="BC193" i="1" s="1"/>
  <c r="AZ194" i="1"/>
  <c r="BB194" i="1" s="1"/>
  <c r="BC194" i="1" s="1"/>
  <c r="AZ195" i="1"/>
  <c r="BB195" i="1" s="1"/>
  <c r="BC195" i="1" s="1"/>
  <c r="AZ196" i="1"/>
  <c r="BB196" i="1" s="1"/>
  <c r="BC196" i="1" s="1"/>
  <c r="AZ197" i="1"/>
  <c r="BB197" i="1" s="1"/>
  <c r="BC197" i="1" s="1"/>
  <c r="AZ198" i="1"/>
  <c r="BB198" i="1" s="1"/>
  <c r="BC198" i="1" s="1"/>
  <c r="AZ199" i="1"/>
  <c r="BB199" i="1" s="1"/>
  <c r="BC199" i="1" s="1"/>
  <c r="AZ200" i="1"/>
  <c r="BB200" i="1" s="1"/>
  <c r="BC200" i="1" s="1"/>
  <c r="AZ201" i="1"/>
  <c r="BB201" i="1" s="1"/>
  <c r="BC201" i="1" s="1"/>
  <c r="AZ202" i="1"/>
  <c r="BB202" i="1" s="1"/>
  <c r="BC202" i="1" s="1"/>
  <c r="AZ203" i="1"/>
  <c r="BB203" i="1" s="1"/>
  <c r="BC203" i="1" s="1"/>
  <c r="AZ204" i="1"/>
  <c r="BB204" i="1" s="1"/>
  <c r="BC204" i="1" s="1"/>
  <c r="AZ205" i="1"/>
  <c r="BB205" i="1" s="1"/>
  <c r="BC205" i="1" s="1"/>
  <c r="AZ206" i="1"/>
  <c r="BB206" i="1" s="1"/>
  <c r="BC206" i="1" s="1"/>
  <c r="AZ207" i="1"/>
  <c r="BB207" i="1" s="1"/>
  <c r="BC207" i="1" s="1"/>
  <c r="AZ208" i="1"/>
  <c r="BB208" i="1" s="1"/>
  <c r="BC208" i="1" s="1"/>
  <c r="AZ209" i="1"/>
  <c r="BB209" i="1" s="1"/>
  <c r="BC209" i="1" s="1"/>
  <c r="AZ210" i="1"/>
  <c r="BB210" i="1" s="1"/>
  <c r="BC210" i="1" s="1"/>
  <c r="AZ211" i="1"/>
  <c r="BB211" i="1" s="1"/>
  <c r="BC211" i="1" s="1"/>
  <c r="AZ212" i="1"/>
  <c r="BB212" i="1" s="1"/>
  <c r="BC212" i="1" s="1"/>
  <c r="AZ213" i="1"/>
  <c r="BB213" i="1" s="1"/>
  <c r="BC213" i="1" s="1"/>
  <c r="AZ214" i="1"/>
  <c r="BB214" i="1" s="1"/>
  <c r="BC214" i="1" s="1"/>
  <c r="AZ215" i="1"/>
  <c r="BB215" i="1" s="1"/>
  <c r="BC215" i="1" s="1"/>
  <c r="AZ216" i="1"/>
  <c r="BB216" i="1" s="1"/>
  <c r="BC216" i="1" s="1"/>
  <c r="AZ217" i="1"/>
  <c r="BB217" i="1" s="1"/>
  <c r="BC217" i="1" s="1"/>
  <c r="AZ218" i="1"/>
  <c r="BB218" i="1" s="1"/>
  <c r="BC218" i="1" s="1"/>
  <c r="AZ219" i="1"/>
  <c r="BB219" i="1" s="1"/>
  <c r="BC219" i="1" s="1"/>
  <c r="AZ220" i="1"/>
  <c r="BB220" i="1" s="1"/>
  <c r="BC220" i="1" s="1"/>
  <c r="AZ221" i="1"/>
  <c r="BB221" i="1" s="1"/>
  <c r="BC221" i="1" s="1"/>
  <c r="AZ222" i="1"/>
  <c r="BB222" i="1" s="1"/>
  <c r="BC222" i="1" s="1"/>
  <c r="AZ223" i="1"/>
  <c r="BB223" i="1" s="1"/>
  <c r="BC223" i="1" s="1"/>
  <c r="AZ224" i="1"/>
  <c r="BB224" i="1" s="1"/>
  <c r="BC224" i="1" s="1"/>
  <c r="AZ225" i="1"/>
  <c r="BB225" i="1" s="1"/>
  <c r="BC225" i="1" s="1"/>
  <c r="AZ226" i="1"/>
  <c r="BB226" i="1" s="1"/>
  <c r="BC226" i="1" s="1"/>
  <c r="AZ227" i="1"/>
  <c r="BB227" i="1" s="1"/>
  <c r="BC227" i="1" s="1"/>
  <c r="AZ228" i="1"/>
  <c r="BB228" i="1" s="1"/>
  <c r="BC228" i="1" s="1"/>
  <c r="AZ229" i="1"/>
  <c r="BB229" i="1" s="1"/>
  <c r="BC229" i="1" s="1"/>
  <c r="AZ230" i="1"/>
  <c r="BB230" i="1" s="1"/>
  <c r="BC230" i="1" s="1"/>
  <c r="AZ231" i="1"/>
  <c r="BB231" i="1" s="1"/>
  <c r="BC231" i="1" s="1"/>
  <c r="AZ232" i="1"/>
  <c r="BB232" i="1" s="1"/>
  <c r="BC232" i="1" s="1"/>
  <c r="AZ233" i="1"/>
  <c r="BB233" i="1" s="1"/>
  <c r="BC233" i="1" s="1"/>
  <c r="AZ234" i="1"/>
  <c r="BB234" i="1" s="1"/>
  <c r="BC234" i="1" s="1"/>
  <c r="AZ235" i="1"/>
  <c r="BB235" i="1" s="1"/>
  <c r="BC235" i="1" s="1"/>
  <c r="AZ242" i="1"/>
  <c r="BB242" i="1" s="1"/>
  <c r="BC242" i="1" s="1"/>
  <c r="BD242" i="1" s="1"/>
  <c r="BE242" i="1" s="1"/>
  <c r="AZ243" i="1"/>
  <c r="BB243" i="1" s="1"/>
  <c r="BC243" i="1" s="1"/>
  <c r="AZ244" i="1"/>
  <c r="BB244" i="1" s="1"/>
  <c r="BC244" i="1" s="1"/>
  <c r="AZ247" i="1"/>
  <c r="BB247" i="1" s="1"/>
  <c r="BC247" i="1" s="1"/>
  <c r="BD247" i="1" s="1"/>
  <c r="BE247" i="1" s="1"/>
  <c r="AZ248" i="1"/>
  <c r="BB248" i="1" s="1"/>
  <c r="BC248" i="1" s="1"/>
  <c r="BD248" i="1" s="1"/>
  <c r="BE248" i="1" s="1"/>
  <c r="AZ318" i="1"/>
  <c r="BB318" i="1" s="1"/>
  <c r="BC318" i="1" s="1"/>
  <c r="AZ319" i="1"/>
  <c r="BB319" i="1" s="1"/>
  <c r="BC319" i="1" s="1"/>
  <c r="AZ320" i="1"/>
  <c r="BB320" i="1" s="1"/>
  <c r="BC320" i="1" s="1"/>
  <c r="AZ321" i="1"/>
  <c r="BB321" i="1" s="1"/>
  <c r="BC321" i="1" s="1"/>
  <c r="AZ322" i="1"/>
  <c r="BB322" i="1" s="1"/>
  <c r="BC322" i="1" s="1"/>
  <c r="AZ323" i="1"/>
  <c r="BB323" i="1" s="1"/>
  <c r="BC323" i="1" s="1"/>
  <c r="AZ324" i="1"/>
  <c r="BB324" i="1" s="1"/>
  <c r="BC324" i="1" s="1"/>
  <c r="AZ325" i="1"/>
  <c r="BB325" i="1" s="1"/>
  <c r="BC325" i="1" s="1"/>
  <c r="AZ326" i="1"/>
  <c r="BB326" i="1" s="1"/>
  <c r="BC326" i="1" s="1"/>
  <c r="AZ327" i="1"/>
  <c r="BB327" i="1" s="1"/>
  <c r="BC327" i="1" s="1"/>
  <c r="AZ328" i="1"/>
  <c r="BB328" i="1" s="1"/>
  <c r="BC328" i="1" s="1"/>
  <c r="AZ329" i="1"/>
  <c r="BB329" i="1" s="1"/>
  <c r="BC329" i="1" s="1"/>
  <c r="AZ330" i="1"/>
  <c r="BB330" i="1" s="1"/>
  <c r="BC330" i="1" s="1"/>
  <c r="AZ331" i="1"/>
  <c r="BB331" i="1" s="1"/>
  <c r="BC331" i="1" s="1"/>
  <c r="AZ332" i="1"/>
  <c r="BB332" i="1" s="1"/>
  <c r="BC332" i="1" s="1"/>
  <c r="AZ333" i="1"/>
  <c r="BB333" i="1" s="1"/>
  <c r="BC333" i="1" s="1"/>
  <c r="AZ334" i="1"/>
  <c r="BB334" i="1" s="1"/>
  <c r="BC334" i="1" s="1"/>
  <c r="AZ335" i="1"/>
  <c r="BB335" i="1" s="1"/>
  <c r="BC335" i="1" s="1"/>
  <c r="AZ336" i="1"/>
  <c r="BB336" i="1" s="1"/>
  <c r="BC336" i="1" s="1"/>
  <c r="AZ337" i="1"/>
  <c r="BB337" i="1" s="1"/>
  <c r="BC337" i="1" s="1"/>
  <c r="AZ338" i="1"/>
  <c r="BB338" i="1" s="1"/>
  <c r="BC338" i="1" s="1"/>
  <c r="AZ339" i="1"/>
  <c r="BB339" i="1" s="1"/>
  <c r="BC339" i="1" s="1"/>
  <c r="AZ340" i="1"/>
  <c r="BB340" i="1" s="1"/>
  <c r="BC340" i="1" s="1"/>
  <c r="AZ341" i="1"/>
  <c r="BB341" i="1" s="1"/>
  <c r="BC341" i="1" s="1"/>
  <c r="AZ342" i="1"/>
  <c r="BB342" i="1" s="1"/>
  <c r="BC342" i="1" s="1"/>
  <c r="AZ343" i="1"/>
  <c r="BB343" i="1" s="1"/>
  <c r="BC343" i="1" s="1"/>
  <c r="AZ344" i="1"/>
  <c r="BB344" i="1" s="1"/>
  <c r="BC344" i="1" s="1"/>
  <c r="AZ345" i="1"/>
  <c r="BB345" i="1" s="1"/>
  <c r="BC345" i="1" s="1"/>
  <c r="AZ346" i="1"/>
  <c r="BB346" i="1" s="1"/>
  <c r="BC346" i="1" s="1"/>
  <c r="AZ347" i="1"/>
  <c r="BB347" i="1" s="1"/>
  <c r="BC347" i="1" s="1"/>
  <c r="AZ348" i="1"/>
  <c r="BB348" i="1" s="1"/>
  <c r="BC348" i="1" s="1"/>
  <c r="AZ349" i="1"/>
  <c r="BB349" i="1" s="1"/>
  <c r="BC349" i="1" s="1"/>
  <c r="AZ350" i="1"/>
  <c r="BB350" i="1" s="1"/>
  <c r="BC350" i="1" s="1"/>
  <c r="AZ351" i="1"/>
  <c r="BB351" i="1" s="1"/>
  <c r="BC351" i="1" s="1"/>
  <c r="AZ352" i="1"/>
  <c r="BB352" i="1" s="1"/>
  <c r="BC352" i="1" s="1"/>
  <c r="AZ353" i="1"/>
  <c r="BB353" i="1" s="1"/>
  <c r="BC353" i="1" s="1"/>
  <c r="AZ354" i="1"/>
  <c r="BB354" i="1" s="1"/>
  <c r="BC354" i="1" s="1"/>
  <c r="AZ355" i="1"/>
  <c r="BB355" i="1" s="1"/>
  <c r="BC355" i="1" s="1"/>
  <c r="AZ356" i="1"/>
  <c r="BB356" i="1" s="1"/>
  <c r="BC356" i="1" s="1"/>
  <c r="AZ357" i="1"/>
  <c r="BB357" i="1" s="1"/>
  <c r="BC357" i="1" s="1"/>
  <c r="AZ358" i="1"/>
  <c r="BB358" i="1" s="1"/>
  <c r="BC358" i="1" s="1"/>
  <c r="AZ359" i="1"/>
  <c r="BB359" i="1" s="1"/>
  <c r="BC359" i="1" s="1"/>
  <c r="AZ360" i="1"/>
  <c r="BB360" i="1" s="1"/>
  <c r="BC360" i="1" s="1"/>
  <c r="AZ361" i="1"/>
  <c r="BB361" i="1" s="1"/>
  <c r="BC361" i="1" s="1"/>
  <c r="AZ362" i="1"/>
  <c r="BB362" i="1" s="1"/>
  <c r="BC362" i="1" s="1"/>
  <c r="AZ363" i="1"/>
  <c r="BB363" i="1" s="1"/>
  <c r="BC363" i="1" s="1"/>
  <c r="AZ364" i="1"/>
  <c r="BB364" i="1" s="1"/>
  <c r="BC364" i="1" s="1"/>
  <c r="AZ365" i="1"/>
  <c r="BB365" i="1" s="1"/>
  <c r="BC365" i="1" s="1"/>
  <c r="AZ366" i="1"/>
  <c r="BB366" i="1" s="1"/>
  <c r="BC366" i="1" s="1"/>
  <c r="AZ367" i="1"/>
  <c r="BB367" i="1" s="1"/>
  <c r="BC367" i="1" s="1"/>
  <c r="AZ368" i="1"/>
  <c r="BB368" i="1" s="1"/>
  <c r="BC368" i="1" s="1"/>
  <c r="AZ369" i="1"/>
  <c r="BB369" i="1" s="1"/>
  <c r="BC369" i="1" s="1"/>
  <c r="AZ370" i="1"/>
  <c r="BB370" i="1" s="1"/>
  <c r="BC370" i="1" s="1"/>
  <c r="AZ371" i="1"/>
  <c r="BB371" i="1" s="1"/>
  <c r="BC371" i="1" s="1"/>
  <c r="AZ372" i="1"/>
  <c r="BB372" i="1" s="1"/>
  <c r="BC372" i="1" s="1"/>
  <c r="AZ373" i="1"/>
  <c r="BB373" i="1" s="1"/>
  <c r="BC373" i="1" s="1"/>
  <c r="AZ374" i="1"/>
  <c r="BB374" i="1" s="1"/>
  <c r="BC374" i="1" s="1"/>
  <c r="AZ375" i="1"/>
  <c r="BB375" i="1" s="1"/>
  <c r="BC375" i="1" s="1"/>
  <c r="AY480" i="1"/>
  <c r="AX480" i="1"/>
  <c r="AY479" i="1"/>
  <c r="AX479" i="1"/>
  <c r="AY478" i="1"/>
  <c r="AX478" i="1"/>
  <c r="AY477" i="1"/>
  <c r="AX477" i="1"/>
  <c r="AY476" i="1"/>
  <c r="AX476" i="1"/>
  <c r="AY475" i="1"/>
  <c r="AX475" i="1"/>
  <c r="AY474" i="1"/>
  <c r="AX474" i="1"/>
  <c r="AY473" i="1"/>
  <c r="AX473" i="1"/>
  <c r="AY472" i="1"/>
  <c r="AX472" i="1"/>
  <c r="AY471" i="1"/>
  <c r="AX471" i="1"/>
  <c r="AY470" i="1"/>
  <c r="AX470" i="1"/>
  <c r="AY469" i="1"/>
  <c r="AX469" i="1"/>
  <c r="AY468" i="1"/>
  <c r="AX468" i="1"/>
  <c r="AY467" i="1"/>
  <c r="AX467" i="1"/>
  <c r="AY466" i="1"/>
  <c r="AX466" i="1"/>
  <c r="AY465" i="1"/>
  <c r="AX465" i="1"/>
  <c r="AY464" i="1"/>
  <c r="AX464" i="1"/>
  <c r="AY463" i="1"/>
  <c r="AX463" i="1"/>
  <c r="AY462" i="1"/>
  <c r="AX462" i="1"/>
  <c r="AY461" i="1"/>
  <c r="AX461" i="1"/>
  <c r="AY460" i="1"/>
  <c r="AX460" i="1"/>
  <c r="AY459" i="1"/>
  <c r="AX459" i="1"/>
  <c r="AY458" i="1"/>
  <c r="AX458" i="1"/>
  <c r="AY457" i="1"/>
  <c r="AX457" i="1"/>
  <c r="AY456" i="1"/>
  <c r="AX456" i="1"/>
  <c r="AY455" i="1"/>
  <c r="AX455" i="1"/>
  <c r="AY454" i="1"/>
  <c r="AX454" i="1"/>
  <c r="AY453" i="1"/>
  <c r="AX453" i="1"/>
  <c r="AY452" i="1"/>
  <c r="AX452" i="1"/>
  <c r="AY451" i="1"/>
  <c r="AX451" i="1"/>
  <c r="AY450" i="1"/>
  <c r="AX450" i="1"/>
  <c r="AY449" i="1"/>
  <c r="AX449" i="1"/>
  <c r="AY448" i="1"/>
  <c r="AX448" i="1"/>
  <c r="AY447" i="1"/>
  <c r="AX447" i="1"/>
  <c r="AY446" i="1"/>
  <c r="AX446" i="1"/>
  <c r="AY445" i="1"/>
  <c r="AX445" i="1"/>
  <c r="AY444" i="1"/>
  <c r="AX444" i="1"/>
  <c r="AY443" i="1"/>
  <c r="AX443" i="1"/>
  <c r="AY442" i="1"/>
  <c r="AX442" i="1"/>
  <c r="AY441" i="1"/>
  <c r="AX441" i="1"/>
  <c r="AY440" i="1"/>
  <c r="AX440" i="1"/>
  <c r="AY439" i="1"/>
  <c r="AX439" i="1"/>
  <c r="AY438" i="1"/>
  <c r="AX438" i="1"/>
  <c r="AY437" i="1"/>
  <c r="AX437" i="1"/>
  <c r="AY436" i="1"/>
  <c r="AX436" i="1"/>
  <c r="AY435" i="1"/>
  <c r="AX435" i="1"/>
  <c r="AY434" i="1"/>
  <c r="AX434" i="1"/>
  <c r="AY433" i="1"/>
  <c r="AX433" i="1"/>
  <c r="AY432" i="1"/>
  <c r="AX432" i="1"/>
  <c r="AY431" i="1"/>
  <c r="AX431" i="1"/>
  <c r="AY430" i="1"/>
  <c r="AX430" i="1"/>
  <c r="AY429" i="1"/>
  <c r="AX429" i="1"/>
  <c r="AY428" i="1"/>
  <c r="AX428" i="1"/>
  <c r="AY427" i="1"/>
  <c r="AX427" i="1"/>
  <c r="AY426" i="1"/>
  <c r="AX426" i="1"/>
  <c r="AY425" i="1"/>
  <c r="AX425" i="1"/>
  <c r="AY424" i="1"/>
  <c r="AX424" i="1"/>
  <c r="AY423" i="1"/>
  <c r="AX423" i="1"/>
  <c r="AY422" i="1"/>
  <c r="AX422" i="1"/>
  <c r="AY421" i="1"/>
  <c r="AX421" i="1"/>
  <c r="AY420" i="1"/>
  <c r="AX420" i="1"/>
  <c r="AY416" i="1"/>
  <c r="AX416" i="1"/>
  <c r="AY415" i="1"/>
  <c r="AX415" i="1"/>
  <c r="AY414" i="1"/>
  <c r="AX414" i="1"/>
  <c r="AY413" i="1"/>
  <c r="AX413" i="1"/>
  <c r="AY412" i="1"/>
  <c r="AX412" i="1"/>
  <c r="AY411" i="1"/>
  <c r="AX411" i="1"/>
  <c r="AY410" i="1"/>
  <c r="AX410" i="1"/>
  <c r="AY408" i="1"/>
  <c r="AX408" i="1"/>
  <c r="AY407" i="1"/>
  <c r="AX407" i="1"/>
  <c r="AY406" i="1"/>
  <c r="AX406" i="1"/>
  <c r="AY405" i="1"/>
  <c r="AX405" i="1"/>
  <c r="AY404" i="1"/>
  <c r="AX404" i="1"/>
  <c r="AY403" i="1"/>
  <c r="AX403" i="1"/>
  <c r="AY402" i="1"/>
  <c r="AX402" i="1"/>
  <c r="AY401" i="1"/>
  <c r="AX401" i="1"/>
  <c r="AY400" i="1"/>
  <c r="AX400" i="1"/>
  <c r="AY399" i="1"/>
  <c r="AX399" i="1"/>
  <c r="AY398" i="1"/>
  <c r="AX398" i="1"/>
  <c r="AY397" i="1"/>
  <c r="AX397" i="1"/>
  <c r="AY396" i="1"/>
  <c r="AX396" i="1"/>
  <c r="AY395" i="1"/>
  <c r="AX395" i="1"/>
  <c r="AY394" i="1"/>
  <c r="AX394" i="1"/>
  <c r="AY393" i="1"/>
  <c r="AX393" i="1"/>
  <c r="AY392" i="1"/>
  <c r="AX392" i="1"/>
  <c r="AY391" i="1"/>
  <c r="AX391" i="1"/>
  <c r="AY390" i="1"/>
  <c r="AX390" i="1"/>
  <c r="AY389" i="1"/>
  <c r="AX389" i="1"/>
  <c r="AY388" i="1"/>
  <c r="AX388" i="1"/>
  <c r="AY387" i="1"/>
  <c r="AX387" i="1"/>
  <c r="AY386" i="1"/>
  <c r="AX386" i="1"/>
  <c r="AY384" i="1"/>
  <c r="AX384" i="1"/>
  <c r="AY383" i="1"/>
  <c r="AX383" i="1"/>
  <c r="AY382" i="1"/>
  <c r="AX382" i="1"/>
  <c r="AY380" i="1"/>
  <c r="AX380" i="1"/>
  <c r="AY379" i="1"/>
  <c r="AX379" i="1"/>
  <c r="AY378" i="1"/>
  <c r="AX378" i="1"/>
  <c r="AY377" i="1"/>
  <c r="AX377" i="1"/>
  <c r="AY376" i="1"/>
  <c r="AX376" i="1"/>
  <c r="AY375" i="1"/>
  <c r="AX375" i="1"/>
  <c r="AY374" i="1"/>
  <c r="AX374" i="1"/>
  <c r="AY373" i="1"/>
  <c r="AX373" i="1"/>
  <c r="AY372" i="1"/>
  <c r="AX372" i="1"/>
  <c r="AY371" i="1"/>
  <c r="AX371" i="1"/>
  <c r="AY370" i="1"/>
  <c r="AX370" i="1"/>
  <c r="AY369" i="1"/>
  <c r="AX369" i="1"/>
  <c r="AY368" i="1"/>
  <c r="AX368" i="1"/>
  <c r="AY367" i="1"/>
  <c r="AX367" i="1"/>
  <c r="AY366" i="1"/>
  <c r="AX366" i="1"/>
  <c r="AY365" i="1"/>
  <c r="AX365" i="1"/>
  <c r="AY364" i="1"/>
  <c r="AX364" i="1"/>
  <c r="AY363" i="1"/>
  <c r="AX363" i="1"/>
  <c r="AY362" i="1"/>
  <c r="AX362" i="1"/>
  <c r="AY361" i="1"/>
  <c r="AX361" i="1"/>
  <c r="AY360" i="1"/>
  <c r="AX360" i="1"/>
  <c r="AY359" i="1"/>
  <c r="AX359" i="1"/>
  <c r="AY358" i="1"/>
  <c r="AX358" i="1"/>
  <c r="AY357" i="1"/>
  <c r="AX357" i="1"/>
  <c r="AY356" i="1"/>
  <c r="AX356" i="1"/>
  <c r="AY355" i="1"/>
  <c r="AX355" i="1"/>
  <c r="AY354" i="1"/>
  <c r="AX354" i="1"/>
  <c r="AY353" i="1"/>
  <c r="AX353" i="1"/>
  <c r="AY352" i="1"/>
  <c r="AX352" i="1"/>
  <c r="AY351" i="1"/>
  <c r="AX351" i="1"/>
  <c r="AY350" i="1"/>
  <c r="AX350" i="1"/>
  <c r="AY349" i="1"/>
  <c r="AX349" i="1"/>
  <c r="AY348" i="1"/>
  <c r="AX348" i="1"/>
  <c r="AY347" i="1"/>
  <c r="AX347" i="1"/>
  <c r="AY346" i="1"/>
  <c r="AX346" i="1"/>
  <c r="AY345" i="1"/>
  <c r="AX345" i="1"/>
  <c r="AY344" i="1"/>
  <c r="AX344" i="1"/>
  <c r="AY343" i="1"/>
  <c r="AX343" i="1"/>
  <c r="AY342" i="1"/>
  <c r="AX342" i="1"/>
  <c r="AY341" i="1"/>
  <c r="AX341" i="1"/>
  <c r="AY340" i="1"/>
  <c r="AX340" i="1"/>
  <c r="AY339" i="1"/>
  <c r="AX339" i="1"/>
  <c r="AY338" i="1"/>
  <c r="AX338" i="1"/>
  <c r="AY337" i="1"/>
  <c r="AX337" i="1"/>
  <c r="AY336" i="1"/>
  <c r="AX336" i="1"/>
  <c r="AY335" i="1"/>
  <c r="AX335" i="1"/>
  <c r="AY334" i="1"/>
  <c r="AX334" i="1"/>
  <c r="AY333" i="1"/>
  <c r="AX333" i="1"/>
  <c r="AY332" i="1"/>
  <c r="AX332" i="1"/>
  <c r="AY331" i="1"/>
  <c r="AX331" i="1"/>
  <c r="AY330" i="1"/>
  <c r="AX330" i="1"/>
  <c r="AY329" i="1"/>
  <c r="AX329" i="1"/>
  <c r="AY328" i="1"/>
  <c r="AX328" i="1"/>
  <c r="AY327" i="1"/>
  <c r="AX327" i="1"/>
  <c r="AY326" i="1"/>
  <c r="AX326" i="1"/>
  <c r="AY325" i="1"/>
  <c r="AX325" i="1"/>
  <c r="AY324" i="1"/>
  <c r="AX324" i="1"/>
  <c r="AY323" i="1"/>
  <c r="AX323" i="1"/>
  <c r="AY322" i="1"/>
  <c r="AX322" i="1"/>
  <c r="AY321" i="1"/>
  <c r="AX321" i="1"/>
  <c r="AY320" i="1"/>
  <c r="AX320" i="1"/>
  <c r="AY319" i="1"/>
  <c r="AX319" i="1"/>
  <c r="AY318" i="1"/>
  <c r="AX318" i="1"/>
  <c r="AY317" i="1"/>
  <c r="AX317" i="1"/>
  <c r="AY316" i="1"/>
  <c r="AX316" i="1"/>
  <c r="AY315" i="1"/>
  <c r="AX315" i="1"/>
  <c r="AY314" i="1"/>
  <c r="AX314" i="1"/>
  <c r="AY312" i="1"/>
  <c r="AX312" i="1"/>
  <c r="AY308" i="1"/>
  <c r="AX308" i="1"/>
  <c r="AY307" i="1"/>
  <c r="AX307" i="1"/>
  <c r="AY305" i="1"/>
  <c r="AX305" i="1"/>
  <c r="AY304" i="1"/>
  <c r="AX304" i="1"/>
  <c r="AY302" i="1"/>
  <c r="AX302" i="1"/>
  <c r="AY301" i="1"/>
  <c r="AX301" i="1"/>
  <c r="AY300" i="1"/>
  <c r="AX300" i="1"/>
  <c r="AY298" i="1"/>
  <c r="AX298" i="1"/>
  <c r="AY297" i="1"/>
  <c r="AX297" i="1"/>
  <c r="AY296" i="1"/>
  <c r="AX296" i="1"/>
  <c r="AY295" i="1"/>
  <c r="AX295" i="1"/>
  <c r="AY294" i="1"/>
  <c r="AX294" i="1"/>
  <c r="AY292" i="1"/>
  <c r="AX292" i="1"/>
  <c r="AY291" i="1"/>
  <c r="AX291" i="1"/>
  <c r="AY289" i="1"/>
  <c r="AX289" i="1"/>
  <c r="AY288" i="1"/>
  <c r="AX288" i="1"/>
  <c r="AY287" i="1"/>
  <c r="AX287" i="1"/>
  <c r="AY285" i="1"/>
  <c r="AX285" i="1"/>
  <c r="AY284" i="1"/>
  <c r="AX284" i="1"/>
  <c r="AY282" i="1"/>
  <c r="AX282" i="1"/>
  <c r="AY281" i="1"/>
  <c r="AX281" i="1"/>
  <c r="AY280" i="1"/>
  <c r="AX280" i="1"/>
  <c r="AY279" i="1"/>
  <c r="AX279" i="1"/>
  <c r="AY278" i="1"/>
  <c r="AX278" i="1"/>
  <c r="AY277" i="1"/>
  <c r="AX277" i="1"/>
  <c r="AY276" i="1"/>
  <c r="AX276" i="1"/>
  <c r="AY275" i="1"/>
  <c r="AX275" i="1"/>
  <c r="AY274" i="1"/>
  <c r="AX274" i="1"/>
  <c r="AY273" i="1"/>
  <c r="AX273" i="1"/>
  <c r="AY272" i="1"/>
  <c r="AX272" i="1"/>
  <c r="AY271" i="1"/>
  <c r="AX271" i="1"/>
  <c r="AY270" i="1"/>
  <c r="AX270" i="1"/>
  <c r="AY269" i="1"/>
  <c r="AX269" i="1"/>
  <c r="AY268" i="1"/>
  <c r="AX268" i="1"/>
  <c r="AY267" i="1"/>
  <c r="AX267" i="1"/>
  <c r="AY266" i="1"/>
  <c r="AX266" i="1"/>
  <c r="AY265" i="1"/>
  <c r="AX265" i="1"/>
  <c r="AY264" i="1"/>
  <c r="AX264" i="1"/>
  <c r="AY263" i="1"/>
  <c r="AX263" i="1"/>
  <c r="AY262" i="1"/>
  <c r="AX262" i="1"/>
  <c r="AY261" i="1"/>
  <c r="AX261" i="1"/>
  <c r="AY260" i="1"/>
  <c r="AX260" i="1"/>
  <c r="AY259" i="1"/>
  <c r="AX259" i="1"/>
  <c r="AY258" i="1"/>
  <c r="AX258" i="1"/>
  <c r="AY257" i="1"/>
  <c r="AX257" i="1"/>
  <c r="AY253" i="1"/>
  <c r="AX253" i="1"/>
  <c r="AY252" i="1"/>
  <c r="AX252" i="1"/>
  <c r="AY251" i="1"/>
  <c r="AX251" i="1"/>
  <c r="AY250" i="1"/>
  <c r="AX250" i="1"/>
  <c r="AY246" i="1"/>
  <c r="AX246" i="1"/>
  <c r="AY245" i="1"/>
  <c r="AX245" i="1"/>
  <c r="AY244" i="1"/>
  <c r="AX244" i="1"/>
  <c r="AY243" i="1"/>
  <c r="AX243" i="1"/>
  <c r="AY238" i="1"/>
  <c r="AX238" i="1"/>
  <c r="AY237" i="1"/>
  <c r="AX237" i="1"/>
  <c r="AY236" i="1"/>
  <c r="AX236" i="1"/>
  <c r="AY235" i="1"/>
  <c r="AX235" i="1"/>
  <c r="AY234" i="1"/>
  <c r="AX234" i="1"/>
  <c r="AY233" i="1"/>
  <c r="AX233" i="1"/>
  <c r="AY232" i="1"/>
  <c r="AX232" i="1"/>
  <c r="AY231" i="1"/>
  <c r="AX231" i="1"/>
  <c r="AY230" i="1"/>
  <c r="AX230" i="1"/>
  <c r="AY229" i="1"/>
  <c r="AX229" i="1"/>
  <c r="AY228" i="1"/>
  <c r="AX228" i="1"/>
  <c r="AY227" i="1"/>
  <c r="AX227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Y202" i="1"/>
  <c r="AX202" i="1"/>
  <c r="AY201" i="1"/>
  <c r="AX201" i="1"/>
  <c r="AY200" i="1"/>
  <c r="AX200" i="1"/>
  <c r="AY199" i="1"/>
  <c r="AX199" i="1"/>
  <c r="AY198" i="1"/>
  <c r="AX198" i="1"/>
  <c r="AY197" i="1"/>
  <c r="AX197" i="1"/>
  <c r="AY196" i="1"/>
  <c r="AX196" i="1"/>
  <c r="AY195" i="1"/>
  <c r="AX195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Y170" i="1"/>
  <c r="AX170" i="1"/>
  <c r="AY169" i="1"/>
  <c r="AX169" i="1"/>
  <c r="AY168" i="1"/>
  <c r="AX168" i="1"/>
  <c r="AY167" i="1"/>
  <c r="AX167" i="1"/>
  <c r="AY166" i="1"/>
  <c r="AX166" i="1"/>
  <c r="AY165" i="1"/>
  <c r="AX165" i="1"/>
  <c r="AY164" i="1"/>
  <c r="AX164" i="1"/>
  <c r="AY163" i="1"/>
  <c r="AX163" i="1"/>
  <c r="AY162" i="1"/>
  <c r="AX162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1" i="1"/>
  <c r="AX151" i="1"/>
  <c r="AY150" i="1"/>
  <c r="AX150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2" i="1"/>
  <c r="AX92" i="1"/>
  <c r="AY91" i="1"/>
  <c r="AX91" i="1"/>
  <c r="AY89" i="1"/>
  <c r="AX89" i="1"/>
  <c r="AY88" i="1"/>
  <c r="AX88" i="1"/>
  <c r="AY86" i="1"/>
  <c r="AX86" i="1"/>
  <c r="AY84" i="1"/>
  <c r="AX84" i="1"/>
  <c r="AY82" i="1"/>
  <c r="AX82" i="1"/>
  <c r="AY81" i="1"/>
  <c r="AX81" i="1"/>
  <c r="AY79" i="1"/>
  <c r="AX79" i="1"/>
  <c r="AY78" i="1"/>
  <c r="AX78" i="1"/>
  <c r="AY76" i="1"/>
  <c r="AX76" i="1"/>
  <c r="AY75" i="1"/>
  <c r="AX75" i="1"/>
  <c r="AY73" i="1"/>
  <c r="AX73" i="1"/>
  <c r="AY72" i="1"/>
  <c r="AX72" i="1"/>
  <c r="AY70" i="1"/>
  <c r="AX70" i="1"/>
  <c r="AY69" i="1"/>
  <c r="AX69" i="1"/>
  <c r="AY67" i="1"/>
  <c r="AX67" i="1"/>
  <c r="AY66" i="1"/>
  <c r="AX66" i="1"/>
  <c r="AY64" i="1"/>
  <c r="AX64" i="1"/>
  <c r="AY63" i="1"/>
  <c r="AX63" i="1"/>
  <c r="AY61" i="1"/>
  <c r="AX61" i="1"/>
  <c r="AY58" i="1"/>
  <c r="AX58" i="1"/>
  <c r="AY57" i="1"/>
  <c r="AX57" i="1"/>
  <c r="AY55" i="1"/>
  <c r="AX55" i="1"/>
  <c r="AY52" i="1"/>
  <c r="AX52" i="1"/>
  <c r="AY51" i="1"/>
  <c r="AX51" i="1"/>
  <c r="AY50" i="1"/>
  <c r="AX50" i="1"/>
  <c r="AY47" i="1"/>
  <c r="AX47" i="1"/>
  <c r="AY46" i="1"/>
  <c r="AX46" i="1"/>
  <c r="AY44" i="1"/>
  <c r="AX44" i="1"/>
  <c r="AY43" i="1"/>
  <c r="AX43" i="1"/>
  <c r="AY41" i="1"/>
  <c r="AX41" i="1"/>
  <c r="AY40" i="1"/>
  <c r="AX40" i="1"/>
  <c r="AY39" i="1"/>
  <c r="AX39" i="1"/>
  <c r="AY35" i="1"/>
  <c r="AX35" i="1"/>
  <c r="AY33" i="1"/>
  <c r="AX33" i="1"/>
  <c r="AY32" i="1"/>
  <c r="AX32" i="1"/>
  <c r="AY31" i="1"/>
  <c r="AX31" i="1"/>
  <c r="AY29" i="1"/>
  <c r="AX29" i="1"/>
  <c r="AY28" i="1"/>
  <c r="AX28" i="1"/>
  <c r="AY27" i="1"/>
  <c r="AX27" i="1"/>
  <c r="AY26" i="1"/>
  <c r="AX26" i="1"/>
  <c r="AY24" i="1"/>
  <c r="AX24" i="1"/>
  <c r="AY23" i="1"/>
  <c r="AX23" i="1"/>
  <c r="AY20" i="1"/>
  <c r="AX20" i="1"/>
  <c r="AY18" i="1"/>
  <c r="AX18" i="1"/>
  <c r="AY17" i="1"/>
  <c r="AX17" i="1"/>
  <c r="AY14" i="1"/>
  <c r="AX14" i="1"/>
  <c r="AY13" i="1"/>
  <c r="AX13" i="1"/>
  <c r="AY8" i="1"/>
  <c r="AX8" i="1"/>
  <c r="AY7" i="1"/>
  <c r="AX7" i="1"/>
  <c r="AY6" i="1"/>
  <c r="AX6" i="1"/>
  <c r="AR96" i="1"/>
  <c r="AR134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42" i="1"/>
  <c r="AR243" i="1"/>
  <c r="AR244" i="1"/>
  <c r="AR247" i="1"/>
  <c r="AR248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419" i="1"/>
  <c r="AR420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19" i="1"/>
  <c r="AP418" i="1"/>
  <c r="AP417" i="1"/>
  <c r="AP409" i="1"/>
  <c r="AP385" i="1"/>
  <c r="AP381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09" i="1"/>
  <c r="AP306" i="1"/>
  <c r="AP303" i="1"/>
  <c r="AP299" i="1"/>
  <c r="AP293" i="1"/>
  <c r="AP290" i="1"/>
  <c r="AP286" i="1"/>
  <c r="AP283" i="1"/>
  <c r="AP256" i="1"/>
  <c r="AP255" i="1"/>
  <c r="AP254" i="1"/>
  <c r="AP249" i="1"/>
  <c r="AP248" i="1"/>
  <c r="AP247" i="1"/>
  <c r="AP245" i="1"/>
  <c r="AO245" i="1" s="1"/>
  <c r="AP244" i="1"/>
  <c r="AP243" i="1"/>
  <c r="AP242" i="1"/>
  <c r="AO242" i="1" s="1"/>
  <c r="AP241" i="1"/>
  <c r="AP240" i="1"/>
  <c r="AP239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52" i="1"/>
  <c r="AP149" i="1"/>
  <c r="AP145" i="1"/>
  <c r="AO145" i="1" s="1"/>
  <c r="AP127" i="1"/>
  <c r="AP117" i="1"/>
  <c r="AO117" i="1" s="1"/>
  <c r="AP93" i="1"/>
  <c r="AP90" i="1"/>
  <c r="AP88" i="1"/>
  <c r="AP87" i="1"/>
  <c r="AP85" i="1"/>
  <c r="AP83" i="1"/>
  <c r="AP80" i="1"/>
  <c r="AP77" i="1"/>
  <c r="AP76" i="1"/>
  <c r="AP74" i="1"/>
  <c r="AP71" i="1"/>
  <c r="AP68" i="1"/>
  <c r="AP42" i="1"/>
  <c r="AP34" i="1"/>
  <c r="AP15" i="1"/>
  <c r="AP4" i="1"/>
  <c r="AQ68" i="1"/>
  <c r="AQ76" i="1"/>
  <c r="AQ84" i="1"/>
  <c r="AQ92" i="1"/>
  <c r="AQ100" i="1"/>
  <c r="AQ15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42" i="1"/>
  <c r="AQ243" i="1"/>
  <c r="AQ244" i="1"/>
  <c r="AQ247" i="1"/>
  <c r="AQ248" i="1"/>
  <c r="AQ263" i="1"/>
  <c r="AQ271" i="1"/>
  <c r="AQ279" i="1"/>
  <c r="AQ287" i="1"/>
  <c r="AQ295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83" i="1"/>
  <c r="AQ391" i="1"/>
  <c r="AQ399" i="1"/>
  <c r="AQ407" i="1"/>
  <c r="AQ415" i="1"/>
  <c r="AQ420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O76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9" i="1"/>
  <c r="AO243" i="1"/>
  <c r="AO244" i="1"/>
  <c r="AO247" i="1"/>
  <c r="AO248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N6" i="1"/>
  <c r="AN7" i="1"/>
  <c r="AN8" i="1"/>
  <c r="AN13" i="1"/>
  <c r="AN14" i="1"/>
  <c r="AN17" i="1"/>
  <c r="AN18" i="1"/>
  <c r="AN20" i="1"/>
  <c r="AN23" i="1"/>
  <c r="AN24" i="1"/>
  <c r="AN26" i="1"/>
  <c r="AN27" i="1"/>
  <c r="AN28" i="1"/>
  <c r="AN29" i="1"/>
  <c r="AN31" i="1"/>
  <c r="AN32" i="1"/>
  <c r="AN33" i="1"/>
  <c r="AN35" i="1"/>
  <c r="AN39" i="1"/>
  <c r="AN40" i="1"/>
  <c r="AN41" i="1"/>
  <c r="AN43" i="1"/>
  <c r="AN44" i="1"/>
  <c r="AN46" i="1"/>
  <c r="AN47" i="1"/>
  <c r="AN50" i="1"/>
  <c r="AN51" i="1"/>
  <c r="AN52" i="1"/>
  <c r="AN55" i="1"/>
  <c r="AN57" i="1"/>
  <c r="AN58" i="1"/>
  <c r="AN61" i="1"/>
  <c r="AN63" i="1"/>
  <c r="AN64" i="1"/>
  <c r="AN65" i="1"/>
  <c r="AN66" i="1"/>
  <c r="AN67" i="1"/>
  <c r="AN69" i="1"/>
  <c r="AN70" i="1"/>
  <c r="AN72" i="1"/>
  <c r="AN73" i="1"/>
  <c r="AN75" i="1"/>
  <c r="AN76" i="1"/>
  <c r="AN78" i="1"/>
  <c r="AN79" i="1"/>
  <c r="AN81" i="1"/>
  <c r="AN82" i="1"/>
  <c r="AN84" i="1"/>
  <c r="AN85" i="1"/>
  <c r="AN86" i="1"/>
  <c r="AN88" i="1"/>
  <c r="AN89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50" i="1"/>
  <c r="AN151" i="1"/>
  <c r="AN153" i="1"/>
  <c r="AN154" i="1"/>
  <c r="AN155" i="1"/>
  <c r="AN156" i="1"/>
  <c r="AN157" i="1"/>
  <c r="AN158" i="1"/>
  <c r="AN159" i="1"/>
  <c r="AN160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42" i="1"/>
  <c r="AN243" i="1"/>
  <c r="AN244" i="1"/>
  <c r="AN245" i="1"/>
  <c r="AN246" i="1"/>
  <c r="AN247" i="1"/>
  <c r="AX247" i="1" s="1"/>
  <c r="AY247" i="1" s="1"/>
  <c r="AN248" i="1"/>
  <c r="AN250" i="1"/>
  <c r="AN251" i="1"/>
  <c r="AN252" i="1"/>
  <c r="AN253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4" i="1"/>
  <c r="AN285" i="1"/>
  <c r="AN287" i="1"/>
  <c r="AN288" i="1"/>
  <c r="AN289" i="1"/>
  <c r="AN291" i="1"/>
  <c r="AN292" i="1"/>
  <c r="AN294" i="1"/>
  <c r="AN295" i="1"/>
  <c r="AN296" i="1"/>
  <c r="AN297" i="1"/>
  <c r="AN298" i="1"/>
  <c r="AN300" i="1"/>
  <c r="AN301" i="1"/>
  <c r="AN302" i="1"/>
  <c r="AN304" i="1"/>
  <c r="AN305" i="1"/>
  <c r="AN307" i="1"/>
  <c r="AN308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2" i="1"/>
  <c r="AN383" i="1"/>
  <c r="AN384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10" i="1"/>
  <c r="AN411" i="1"/>
  <c r="AN412" i="1"/>
  <c r="AN413" i="1"/>
  <c r="AN414" i="1"/>
  <c r="AN415" i="1"/>
  <c r="AN416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K480" i="1"/>
  <c r="AV480" i="1" s="1"/>
  <c r="AK479" i="1"/>
  <c r="AV479" i="1" s="1"/>
  <c r="AK478" i="1"/>
  <c r="AV478" i="1" s="1"/>
  <c r="AK477" i="1"/>
  <c r="AV477" i="1" s="1"/>
  <c r="AK476" i="1"/>
  <c r="AV476" i="1" s="1"/>
  <c r="AK475" i="1"/>
  <c r="AV475" i="1" s="1"/>
  <c r="AK474" i="1"/>
  <c r="AV474" i="1" s="1"/>
  <c r="AK473" i="1"/>
  <c r="AV473" i="1" s="1"/>
  <c r="AK472" i="1"/>
  <c r="AV472" i="1" s="1"/>
  <c r="AK471" i="1"/>
  <c r="AV471" i="1" s="1"/>
  <c r="AK470" i="1"/>
  <c r="AV470" i="1" s="1"/>
  <c r="AK469" i="1"/>
  <c r="AV469" i="1" s="1"/>
  <c r="AK468" i="1"/>
  <c r="AV468" i="1" s="1"/>
  <c r="AK467" i="1"/>
  <c r="AV467" i="1" s="1"/>
  <c r="AK466" i="1"/>
  <c r="AV466" i="1" s="1"/>
  <c r="AK465" i="1"/>
  <c r="AV465" i="1" s="1"/>
  <c r="AK464" i="1"/>
  <c r="AV464" i="1" s="1"/>
  <c r="AK463" i="1"/>
  <c r="AV463" i="1" s="1"/>
  <c r="AK462" i="1"/>
  <c r="AV462" i="1" s="1"/>
  <c r="AK461" i="1"/>
  <c r="AV461" i="1" s="1"/>
  <c r="AK460" i="1"/>
  <c r="AV460" i="1" s="1"/>
  <c r="AK459" i="1"/>
  <c r="AV459" i="1" s="1"/>
  <c r="AK458" i="1"/>
  <c r="AV458" i="1" s="1"/>
  <c r="AK457" i="1"/>
  <c r="AV457" i="1" s="1"/>
  <c r="AK456" i="1"/>
  <c r="AV456" i="1" s="1"/>
  <c r="AK455" i="1"/>
  <c r="AV455" i="1" s="1"/>
  <c r="AK454" i="1"/>
  <c r="AV454" i="1" s="1"/>
  <c r="AK453" i="1"/>
  <c r="AV453" i="1" s="1"/>
  <c r="AK452" i="1"/>
  <c r="AV452" i="1" s="1"/>
  <c r="AK451" i="1"/>
  <c r="AV451" i="1" s="1"/>
  <c r="AK450" i="1"/>
  <c r="AV450" i="1" s="1"/>
  <c r="AK449" i="1"/>
  <c r="AV449" i="1" s="1"/>
  <c r="AK448" i="1"/>
  <c r="AV448" i="1" s="1"/>
  <c r="AK447" i="1"/>
  <c r="AV447" i="1" s="1"/>
  <c r="AK446" i="1"/>
  <c r="AV446" i="1" s="1"/>
  <c r="AK445" i="1"/>
  <c r="AV445" i="1" s="1"/>
  <c r="AK444" i="1"/>
  <c r="AV444" i="1" s="1"/>
  <c r="AK443" i="1"/>
  <c r="AV443" i="1" s="1"/>
  <c r="AK442" i="1"/>
  <c r="AV442" i="1" s="1"/>
  <c r="AK441" i="1"/>
  <c r="AV441" i="1" s="1"/>
  <c r="AK440" i="1"/>
  <c r="AV440" i="1" s="1"/>
  <c r="AK439" i="1"/>
  <c r="AV439" i="1" s="1"/>
  <c r="AK438" i="1"/>
  <c r="AV438" i="1" s="1"/>
  <c r="AK437" i="1"/>
  <c r="AV437" i="1" s="1"/>
  <c r="AK436" i="1"/>
  <c r="AV436" i="1" s="1"/>
  <c r="AK435" i="1"/>
  <c r="AV435" i="1" s="1"/>
  <c r="AK434" i="1"/>
  <c r="AV434" i="1" s="1"/>
  <c r="AK433" i="1"/>
  <c r="AV433" i="1" s="1"/>
  <c r="AK432" i="1"/>
  <c r="AV432" i="1" s="1"/>
  <c r="AK431" i="1"/>
  <c r="AV431" i="1" s="1"/>
  <c r="AK430" i="1"/>
  <c r="AV430" i="1" s="1"/>
  <c r="AK429" i="1"/>
  <c r="AV429" i="1" s="1"/>
  <c r="AK428" i="1"/>
  <c r="AV428" i="1" s="1"/>
  <c r="AK427" i="1"/>
  <c r="AV427" i="1" s="1"/>
  <c r="AK426" i="1"/>
  <c r="AV426" i="1" s="1"/>
  <c r="AK425" i="1"/>
  <c r="AV425" i="1" s="1"/>
  <c r="AK424" i="1"/>
  <c r="AV424" i="1" s="1"/>
  <c r="AK423" i="1"/>
  <c r="AV423" i="1" s="1"/>
  <c r="AK422" i="1"/>
  <c r="AV422" i="1" s="1"/>
  <c r="AK421" i="1"/>
  <c r="AV421" i="1" s="1"/>
  <c r="AK420" i="1"/>
  <c r="AV420" i="1" s="1"/>
  <c r="AK419" i="1"/>
  <c r="AV419" i="1" s="1"/>
  <c r="AK418" i="1"/>
  <c r="AV418" i="1" s="1"/>
  <c r="AK417" i="1"/>
  <c r="AV417" i="1" s="1"/>
  <c r="AK416" i="1"/>
  <c r="AV416" i="1" s="1"/>
  <c r="AK415" i="1"/>
  <c r="AV415" i="1" s="1"/>
  <c r="AK414" i="1"/>
  <c r="AV414" i="1" s="1"/>
  <c r="AK413" i="1"/>
  <c r="AV413" i="1" s="1"/>
  <c r="AK412" i="1"/>
  <c r="AV412" i="1" s="1"/>
  <c r="AK411" i="1"/>
  <c r="AV411" i="1" s="1"/>
  <c r="AK410" i="1"/>
  <c r="AV410" i="1" s="1"/>
  <c r="AK409" i="1"/>
  <c r="AV409" i="1" s="1"/>
  <c r="AK408" i="1"/>
  <c r="AV408" i="1" s="1"/>
  <c r="AK407" i="1"/>
  <c r="AV407" i="1" s="1"/>
  <c r="AK406" i="1"/>
  <c r="AV406" i="1" s="1"/>
  <c r="AK405" i="1"/>
  <c r="AV405" i="1" s="1"/>
  <c r="AK404" i="1"/>
  <c r="AV404" i="1" s="1"/>
  <c r="AK403" i="1"/>
  <c r="AV403" i="1" s="1"/>
  <c r="AK402" i="1"/>
  <c r="AV402" i="1" s="1"/>
  <c r="AK401" i="1"/>
  <c r="AV401" i="1" s="1"/>
  <c r="AK400" i="1"/>
  <c r="AV400" i="1" s="1"/>
  <c r="AK399" i="1"/>
  <c r="AV399" i="1" s="1"/>
  <c r="AK398" i="1"/>
  <c r="AV398" i="1" s="1"/>
  <c r="AK397" i="1"/>
  <c r="AV397" i="1" s="1"/>
  <c r="AK396" i="1"/>
  <c r="AV396" i="1" s="1"/>
  <c r="AK395" i="1"/>
  <c r="AV395" i="1" s="1"/>
  <c r="AK394" i="1"/>
  <c r="AV394" i="1" s="1"/>
  <c r="AK393" i="1"/>
  <c r="AV393" i="1" s="1"/>
  <c r="AK392" i="1"/>
  <c r="AV392" i="1" s="1"/>
  <c r="AK391" i="1"/>
  <c r="AV391" i="1" s="1"/>
  <c r="AK390" i="1"/>
  <c r="AV390" i="1" s="1"/>
  <c r="AK389" i="1"/>
  <c r="AV389" i="1" s="1"/>
  <c r="AK388" i="1"/>
  <c r="AV388" i="1" s="1"/>
  <c r="AK387" i="1"/>
  <c r="AV387" i="1" s="1"/>
  <c r="AK386" i="1"/>
  <c r="AV386" i="1" s="1"/>
  <c r="AK385" i="1"/>
  <c r="AV385" i="1" s="1"/>
  <c r="AK384" i="1"/>
  <c r="AV384" i="1" s="1"/>
  <c r="AK383" i="1"/>
  <c r="AV383" i="1" s="1"/>
  <c r="AK382" i="1"/>
  <c r="AV382" i="1" s="1"/>
  <c r="AK381" i="1"/>
  <c r="AV381" i="1" s="1"/>
  <c r="AK380" i="1"/>
  <c r="AV380" i="1" s="1"/>
  <c r="AK379" i="1"/>
  <c r="AV379" i="1" s="1"/>
  <c r="AK378" i="1"/>
  <c r="AV378" i="1" s="1"/>
  <c r="AK377" i="1"/>
  <c r="AV377" i="1" s="1"/>
  <c r="AK376" i="1"/>
  <c r="AV376" i="1" s="1"/>
  <c r="AK375" i="1"/>
  <c r="AV375" i="1" s="1"/>
  <c r="AK374" i="1"/>
  <c r="AV374" i="1" s="1"/>
  <c r="AK373" i="1"/>
  <c r="AV373" i="1" s="1"/>
  <c r="AK372" i="1"/>
  <c r="AV372" i="1" s="1"/>
  <c r="AK371" i="1"/>
  <c r="AV371" i="1" s="1"/>
  <c r="AK370" i="1"/>
  <c r="AV370" i="1" s="1"/>
  <c r="AK369" i="1"/>
  <c r="AV369" i="1" s="1"/>
  <c r="AK368" i="1"/>
  <c r="AV368" i="1" s="1"/>
  <c r="AK367" i="1"/>
  <c r="AV367" i="1" s="1"/>
  <c r="AK366" i="1"/>
  <c r="AV366" i="1" s="1"/>
  <c r="AK365" i="1"/>
  <c r="AV365" i="1" s="1"/>
  <c r="AK364" i="1"/>
  <c r="AV364" i="1" s="1"/>
  <c r="AK363" i="1"/>
  <c r="AV363" i="1" s="1"/>
  <c r="AK362" i="1"/>
  <c r="AV362" i="1" s="1"/>
  <c r="AK361" i="1"/>
  <c r="AV361" i="1" s="1"/>
  <c r="AK360" i="1"/>
  <c r="AV360" i="1" s="1"/>
  <c r="AK359" i="1"/>
  <c r="AV359" i="1" s="1"/>
  <c r="AK358" i="1"/>
  <c r="AV358" i="1" s="1"/>
  <c r="AK357" i="1"/>
  <c r="AV357" i="1" s="1"/>
  <c r="AK356" i="1"/>
  <c r="AV356" i="1" s="1"/>
  <c r="AK355" i="1"/>
  <c r="AV355" i="1" s="1"/>
  <c r="AK354" i="1"/>
  <c r="AV354" i="1" s="1"/>
  <c r="AK353" i="1"/>
  <c r="AV353" i="1" s="1"/>
  <c r="AK352" i="1"/>
  <c r="AV352" i="1" s="1"/>
  <c r="AK351" i="1"/>
  <c r="AV351" i="1" s="1"/>
  <c r="AK350" i="1"/>
  <c r="AV350" i="1" s="1"/>
  <c r="AK349" i="1"/>
  <c r="AV349" i="1" s="1"/>
  <c r="AK348" i="1"/>
  <c r="AV348" i="1" s="1"/>
  <c r="AK347" i="1"/>
  <c r="AV347" i="1" s="1"/>
  <c r="AK346" i="1"/>
  <c r="AV346" i="1" s="1"/>
  <c r="AK345" i="1"/>
  <c r="AV345" i="1" s="1"/>
  <c r="AK344" i="1"/>
  <c r="AV344" i="1" s="1"/>
  <c r="AK343" i="1"/>
  <c r="AV343" i="1" s="1"/>
  <c r="AK342" i="1"/>
  <c r="AV342" i="1" s="1"/>
  <c r="AK341" i="1"/>
  <c r="AV341" i="1" s="1"/>
  <c r="AK340" i="1"/>
  <c r="AV340" i="1" s="1"/>
  <c r="AK339" i="1"/>
  <c r="AV339" i="1" s="1"/>
  <c r="AK338" i="1"/>
  <c r="AV338" i="1" s="1"/>
  <c r="AK337" i="1"/>
  <c r="AV337" i="1" s="1"/>
  <c r="AK336" i="1"/>
  <c r="AV336" i="1" s="1"/>
  <c r="AK335" i="1"/>
  <c r="AV335" i="1" s="1"/>
  <c r="AK334" i="1"/>
  <c r="AV334" i="1" s="1"/>
  <c r="AK333" i="1"/>
  <c r="AV333" i="1" s="1"/>
  <c r="AK332" i="1"/>
  <c r="AV332" i="1" s="1"/>
  <c r="AK331" i="1"/>
  <c r="AV331" i="1" s="1"/>
  <c r="AK330" i="1"/>
  <c r="AV330" i="1" s="1"/>
  <c r="AK329" i="1"/>
  <c r="AV329" i="1" s="1"/>
  <c r="AK328" i="1"/>
  <c r="AV328" i="1" s="1"/>
  <c r="AK327" i="1"/>
  <c r="AV327" i="1" s="1"/>
  <c r="AK326" i="1"/>
  <c r="AV326" i="1" s="1"/>
  <c r="AK325" i="1"/>
  <c r="AV325" i="1" s="1"/>
  <c r="AK324" i="1"/>
  <c r="AV324" i="1" s="1"/>
  <c r="AK323" i="1"/>
  <c r="AV323" i="1" s="1"/>
  <c r="AK322" i="1"/>
  <c r="AV322" i="1" s="1"/>
  <c r="AK321" i="1"/>
  <c r="AV321" i="1" s="1"/>
  <c r="AK320" i="1"/>
  <c r="AV320" i="1" s="1"/>
  <c r="AK319" i="1"/>
  <c r="AV319" i="1" s="1"/>
  <c r="AK318" i="1"/>
  <c r="AV318" i="1" s="1"/>
  <c r="AK317" i="1"/>
  <c r="AV317" i="1" s="1"/>
  <c r="AK316" i="1"/>
  <c r="AV316" i="1" s="1"/>
  <c r="AK315" i="1"/>
  <c r="AV315" i="1" s="1"/>
  <c r="AK314" i="1"/>
  <c r="AV314" i="1" s="1"/>
  <c r="AK313" i="1"/>
  <c r="AV313" i="1" s="1"/>
  <c r="AK312" i="1"/>
  <c r="AV312" i="1" s="1"/>
  <c r="AK311" i="1"/>
  <c r="AV311" i="1" s="1"/>
  <c r="AK310" i="1"/>
  <c r="AV310" i="1" s="1"/>
  <c r="AK309" i="1"/>
  <c r="AV309" i="1" s="1"/>
  <c r="AK308" i="1"/>
  <c r="AV308" i="1" s="1"/>
  <c r="AK307" i="1"/>
  <c r="AV307" i="1" s="1"/>
  <c r="AK306" i="1"/>
  <c r="AV306" i="1" s="1"/>
  <c r="AK305" i="1"/>
  <c r="AV305" i="1" s="1"/>
  <c r="AK304" i="1"/>
  <c r="AV304" i="1" s="1"/>
  <c r="AK303" i="1"/>
  <c r="AV303" i="1" s="1"/>
  <c r="AK302" i="1"/>
  <c r="AV302" i="1" s="1"/>
  <c r="AK301" i="1"/>
  <c r="AV301" i="1" s="1"/>
  <c r="AK300" i="1"/>
  <c r="AV300" i="1" s="1"/>
  <c r="AK299" i="1"/>
  <c r="AV299" i="1" s="1"/>
  <c r="AK298" i="1"/>
  <c r="AV298" i="1" s="1"/>
  <c r="AK297" i="1"/>
  <c r="AV297" i="1" s="1"/>
  <c r="AK296" i="1"/>
  <c r="AV296" i="1" s="1"/>
  <c r="AK295" i="1"/>
  <c r="AV295" i="1" s="1"/>
  <c r="AK294" i="1"/>
  <c r="AV294" i="1" s="1"/>
  <c r="AK293" i="1"/>
  <c r="AV293" i="1" s="1"/>
  <c r="AK292" i="1"/>
  <c r="AV292" i="1" s="1"/>
  <c r="AK291" i="1"/>
  <c r="AV291" i="1" s="1"/>
  <c r="AK290" i="1"/>
  <c r="AV290" i="1" s="1"/>
  <c r="AK289" i="1"/>
  <c r="AV289" i="1" s="1"/>
  <c r="AK288" i="1"/>
  <c r="AV288" i="1" s="1"/>
  <c r="AK287" i="1"/>
  <c r="AV287" i="1" s="1"/>
  <c r="AK286" i="1"/>
  <c r="AV286" i="1" s="1"/>
  <c r="AK285" i="1"/>
  <c r="AV285" i="1" s="1"/>
  <c r="AK284" i="1"/>
  <c r="AV284" i="1" s="1"/>
  <c r="AK283" i="1"/>
  <c r="AV283" i="1" s="1"/>
  <c r="AK282" i="1"/>
  <c r="AV282" i="1" s="1"/>
  <c r="AK281" i="1"/>
  <c r="AV281" i="1" s="1"/>
  <c r="AK280" i="1"/>
  <c r="AV280" i="1" s="1"/>
  <c r="AK279" i="1"/>
  <c r="AV279" i="1" s="1"/>
  <c r="AK278" i="1"/>
  <c r="AV278" i="1" s="1"/>
  <c r="AK277" i="1"/>
  <c r="AV277" i="1" s="1"/>
  <c r="AK276" i="1"/>
  <c r="AV276" i="1" s="1"/>
  <c r="AK275" i="1"/>
  <c r="AV275" i="1" s="1"/>
  <c r="AK274" i="1"/>
  <c r="AV274" i="1" s="1"/>
  <c r="AK273" i="1"/>
  <c r="AV273" i="1" s="1"/>
  <c r="AK272" i="1"/>
  <c r="AV272" i="1" s="1"/>
  <c r="AK271" i="1"/>
  <c r="AV271" i="1" s="1"/>
  <c r="AK270" i="1"/>
  <c r="AV270" i="1" s="1"/>
  <c r="AK269" i="1"/>
  <c r="AV269" i="1" s="1"/>
  <c r="AK268" i="1"/>
  <c r="AV268" i="1" s="1"/>
  <c r="AK267" i="1"/>
  <c r="AV267" i="1" s="1"/>
  <c r="AK266" i="1"/>
  <c r="AV266" i="1" s="1"/>
  <c r="AK265" i="1"/>
  <c r="AV265" i="1" s="1"/>
  <c r="AK264" i="1"/>
  <c r="AV264" i="1" s="1"/>
  <c r="AK263" i="1"/>
  <c r="AV263" i="1" s="1"/>
  <c r="AK262" i="1"/>
  <c r="AV262" i="1" s="1"/>
  <c r="AK261" i="1"/>
  <c r="AV261" i="1" s="1"/>
  <c r="AK260" i="1"/>
  <c r="AV260" i="1" s="1"/>
  <c r="AK259" i="1"/>
  <c r="AV259" i="1" s="1"/>
  <c r="AK258" i="1"/>
  <c r="AV258" i="1" s="1"/>
  <c r="AK257" i="1"/>
  <c r="AV257" i="1" s="1"/>
  <c r="AK256" i="1"/>
  <c r="AV256" i="1" s="1"/>
  <c r="AK255" i="1"/>
  <c r="AV255" i="1" s="1"/>
  <c r="AK254" i="1"/>
  <c r="AV254" i="1" s="1"/>
  <c r="AK253" i="1"/>
  <c r="AV253" i="1" s="1"/>
  <c r="AK252" i="1"/>
  <c r="AV252" i="1" s="1"/>
  <c r="AK251" i="1"/>
  <c r="AV251" i="1" s="1"/>
  <c r="AK250" i="1"/>
  <c r="AV250" i="1" s="1"/>
  <c r="AK249" i="1"/>
  <c r="AV249" i="1" s="1"/>
  <c r="AK248" i="1"/>
  <c r="AV248" i="1" s="1"/>
  <c r="AK247" i="1"/>
  <c r="AV247" i="1" s="1"/>
  <c r="AK246" i="1"/>
  <c r="AV246" i="1" s="1"/>
  <c r="AK245" i="1"/>
  <c r="AV245" i="1" s="1"/>
  <c r="AK244" i="1"/>
  <c r="AV244" i="1" s="1"/>
  <c r="AK243" i="1"/>
  <c r="AV243" i="1" s="1"/>
  <c r="AK242" i="1"/>
  <c r="AV242" i="1" s="1"/>
  <c r="AK241" i="1"/>
  <c r="AV241" i="1" s="1"/>
  <c r="AK240" i="1"/>
  <c r="AV240" i="1" s="1"/>
  <c r="AK239" i="1"/>
  <c r="AV239" i="1" s="1"/>
  <c r="AK238" i="1"/>
  <c r="AV238" i="1" s="1"/>
  <c r="AK237" i="1"/>
  <c r="AV237" i="1" s="1"/>
  <c r="AK236" i="1"/>
  <c r="AV236" i="1" s="1"/>
  <c r="AK235" i="1"/>
  <c r="AV235" i="1" s="1"/>
  <c r="AK234" i="1"/>
  <c r="AV234" i="1" s="1"/>
  <c r="AK233" i="1"/>
  <c r="AV233" i="1" s="1"/>
  <c r="AK232" i="1"/>
  <c r="AV232" i="1" s="1"/>
  <c r="AK231" i="1"/>
  <c r="AV231" i="1" s="1"/>
  <c r="AK230" i="1"/>
  <c r="AV230" i="1" s="1"/>
  <c r="AK229" i="1"/>
  <c r="AV229" i="1" s="1"/>
  <c r="AK228" i="1"/>
  <c r="AV228" i="1" s="1"/>
  <c r="AK227" i="1"/>
  <c r="AV227" i="1" s="1"/>
  <c r="AK226" i="1"/>
  <c r="AV226" i="1" s="1"/>
  <c r="AK225" i="1"/>
  <c r="AV225" i="1" s="1"/>
  <c r="AK224" i="1"/>
  <c r="AV224" i="1" s="1"/>
  <c r="AK223" i="1"/>
  <c r="AV223" i="1" s="1"/>
  <c r="AK222" i="1"/>
  <c r="AV222" i="1" s="1"/>
  <c r="AK221" i="1"/>
  <c r="AV221" i="1" s="1"/>
  <c r="AK220" i="1"/>
  <c r="AV220" i="1" s="1"/>
  <c r="AK219" i="1"/>
  <c r="AV219" i="1" s="1"/>
  <c r="AK218" i="1"/>
  <c r="AV218" i="1" s="1"/>
  <c r="AK217" i="1"/>
  <c r="AV217" i="1" s="1"/>
  <c r="AK216" i="1"/>
  <c r="AV216" i="1" s="1"/>
  <c r="AK215" i="1"/>
  <c r="AV215" i="1" s="1"/>
  <c r="AK214" i="1"/>
  <c r="AV214" i="1" s="1"/>
  <c r="AK213" i="1"/>
  <c r="AV213" i="1" s="1"/>
  <c r="AK212" i="1"/>
  <c r="AV212" i="1" s="1"/>
  <c r="AK211" i="1"/>
  <c r="AV211" i="1" s="1"/>
  <c r="AK210" i="1"/>
  <c r="AV210" i="1" s="1"/>
  <c r="AK209" i="1"/>
  <c r="AV209" i="1" s="1"/>
  <c r="AK208" i="1"/>
  <c r="AV208" i="1" s="1"/>
  <c r="AK207" i="1"/>
  <c r="AV207" i="1" s="1"/>
  <c r="AK206" i="1"/>
  <c r="AV206" i="1" s="1"/>
  <c r="AK205" i="1"/>
  <c r="AV205" i="1" s="1"/>
  <c r="AK204" i="1"/>
  <c r="AV204" i="1" s="1"/>
  <c r="AK203" i="1"/>
  <c r="AV203" i="1" s="1"/>
  <c r="AK202" i="1"/>
  <c r="AV202" i="1" s="1"/>
  <c r="AK201" i="1"/>
  <c r="AV201" i="1" s="1"/>
  <c r="AK200" i="1"/>
  <c r="AV200" i="1" s="1"/>
  <c r="AK199" i="1"/>
  <c r="AV199" i="1" s="1"/>
  <c r="AK198" i="1"/>
  <c r="AV198" i="1" s="1"/>
  <c r="AK197" i="1"/>
  <c r="AV197" i="1" s="1"/>
  <c r="AK196" i="1"/>
  <c r="AV196" i="1" s="1"/>
  <c r="AK195" i="1"/>
  <c r="AV195" i="1" s="1"/>
  <c r="AK194" i="1"/>
  <c r="AV194" i="1" s="1"/>
  <c r="AK193" i="1"/>
  <c r="AV193" i="1" s="1"/>
  <c r="AK192" i="1"/>
  <c r="AV192" i="1" s="1"/>
  <c r="AK191" i="1"/>
  <c r="AV191" i="1" s="1"/>
  <c r="AK190" i="1"/>
  <c r="AV190" i="1" s="1"/>
  <c r="AK189" i="1"/>
  <c r="AV189" i="1" s="1"/>
  <c r="AK188" i="1"/>
  <c r="AV188" i="1" s="1"/>
  <c r="AK187" i="1"/>
  <c r="AV187" i="1" s="1"/>
  <c r="AK186" i="1"/>
  <c r="AV186" i="1" s="1"/>
  <c r="AK185" i="1"/>
  <c r="AV185" i="1" s="1"/>
  <c r="AK184" i="1"/>
  <c r="AV184" i="1" s="1"/>
  <c r="AK183" i="1"/>
  <c r="AV183" i="1" s="1"/>
  <c r="AK182" i="1"/>
  <c r="AV182" i="1" s="1"/>
  <c r="AK181" i="1"/>
  <c r="AV181" i="1" s="1"/>
  <c r="AK180" i="1"/>
  <c r="AV180" i="1" s="1"/>
  <c r="AK179" i="1"/>
  <c r="AV179" i="1" s="1"/>
  <c r="AK178" i="1"/>
  <c r="AV178" i="1" s="1"/>
  <c r="AK177" i="1"/>
  <c r="AV177" i="1" s="1"/>
  <c r="AK176" i="1"/>
  <c r="AV176" i="1" s="1"/>
  <c r="AK175" i="1"/>
  <c r="AV175" i="1" s="1"/>
  <c r="AK174" i="1"/>
  <c r="AV174" i="1" s="1"/>
  <c r="AK173" i="1"/>
  <c r="AV173" i="1" s="1"/>
  <c r="AK172" i="1"/>
  <c r="AV172" i="1" s="1"/>
  <c r="AK171" i="1"/>
  <c r="AV171" i="1" s="1"/>
  <c r="AK170" i="1"/>
  <c r="AV170" i="1" s="1"/>
  <c r="AK169" i="1"/>
  <c r="AV169" i="1" s="1"/>
  <c r="AK168" i="1"/>
  <c r="AV168" i="1" s="1"/>
  <c r="AK167" i="1"/>
  <c r="AV167" i="1" s="1"/>
  <c r="AK166" i="1"/>
  <c r="AV166" i="1" s="1"/>
  <c r="AK165" i="1"/>
  <c r="AV165" i="1" s="1"/>
  <c r="AK164" i="1"/>
  <c r="AV164" i="1" s="1"/>
  <c r="AK163" i="1"/>
  <c r="AV163" i="1" s="1"/>
  <c r="AK162" i="1"/>
  <c r="AV162" i="1" s="1"/>
  <c r="AK161" i="1"/>
  <c r="AV161" i="1" s="1"/>
  <c r="AK160" i="1"/>
  <c r="AV160" i="1" s="1"/>
  <c r="AK159" i="1"/>
  <c r="AV159" i="1" s="1"/>
  <c r="AK158" i="1"/>
  <c r="AV158" i="1" s="1"/>
  <c r="AK157" i="1"/>
  <c r="AV157" i="1" s="1"/>
  <c r="AK156" i="1"/>
  <c r="AV156" i="1" s="1"/>
  <c r="AK155" i="1"/>
  <c r="AV155" i="1" s="1"/>
  <c r="AK154" i="1"/>
  <c r="AV154" i="1" s="1"/>
  <c r="AK153" i="1"/>
  <c r="AV153" i="1" s="1"/>
  <c r="AK152" i="1"/>
  <c r="AV152" i="1" s="1"/>
  <c r="AK151" i="1"/>
  <c r="AV151" i="1" s="1"/>
  <c r="AK150" i="1"/>
  <c r="AV150" i="1" s="1"/>
  <c r="AK149" i="1"/>
  <c r="AV149" i="1" s="1"/>
  <c r="AK148" i="1"/>
  <c r="AV148" i="1" s="1"/>
  <c r="AK147" i="1"/>
  <c r="AV147" i="1" s="1"/>
  <c r="AK146" i="1"/>
  <c r="AV146" i="1" s="1"/>
  <c r="AK145" i="1"/>
  <c r="AV145" i="1" s="1"/>
  <c r="AK144" i="1"/>
  <c r="AV144" i="1" s="1"/>
  <c r="AK143" i="1"/>
  <c r="AV143" i="1" s="1"/>
  <c r="AK142" i="1"/>
  <c r="AV142" i="1" s="1"/>
  <c r="AK141" i="1"/>
  <c r="AV141" i="1" s="1"/>
  <c r="AK140" i="1"/>
  <c r="AV140" i="1" s="1"/>
  <c r="AK139" i="1"/>
  <c r="AV139" i="1" s="1"/>
  <c r="AK138" i="1"/>
  <c r="AV138" i="1" s="1"/>
  <c r="AK137" i="1"/>
  <c r="AV137" i="1" s="1"/>
  <c r="AK136" i="1"/>
  <c r="AV136" i="1" s="1"/>
  <c r="AK135" i="1"/>
  <c r="AV135" i="1" s="1"/>
  <c r="AK134" i="1"/>
  <c r="AV134" i="1" s="1"/>
  <c r="AK133" i="1"/>
  <c r="AV133" i="1" s="1"/>
  <c r="AK132" i="1"/>
  <c r="AV132" i="1" s="1"/>
  <c r="AK131" i="1"/>
  <c r="AV131" i="1" s="1"/>
  <c r="AK130" i="1"/>
  <c r="AV130" i="1" s="1"/>
  <c r="AK129" i="1"/>
  <c r="AV129" i="1" s="1"/>
  <c r="AK128" i="1"/>
  <c r="AV128" i="1" s="1"/>
  <c r="AK127" i="1"/>
  <c r="AV127" i="1" s="1"/>
  <c r="AK126" i="1"/>
  <c r="AV126" i="1" s="1"/>
  <c r="AK125" i="1"/>
  <c r="AV125" i="1" s="1"/>
  <c r="AK124" i="1"/>
  <c r="AV124" i="1" s="1"/>
  <c r="AK123" i="1"/>
  <c r="AV123" i="1" s="1"/>
  <c r="AK122" i="1"/>
  <c r="AV122" i="1" s="1"/>
  <c r="AK121" i="1"/>
  <c r="AV121" i="1" s="1"/>
  <c r="AK120" i="1"/>
  <c r="AV120" i="1" s="1"/>
  <c r="AK119" i="1"/>
  <c r="AV119" i="1" s="1"/>
  <c r="AK118" i="1"/>
  <c r="AV118" i="1" s="1"/>
  <c r="AK117" i="1"/>
  <c r="AV117" i="1" s="1"/>
  <c r="AK116" i="1"/>
  <c r="AV116" i="1" s="1"/>
  <c r="AK115" i="1"/>
  <c r="AV115" i="1" s="1"/>
  <c r="AK114" i="1"/>
  <c r="AV114" i="1" s="1"/>
  <c r="AK113" i="1"/>
  <c r="AV113" i="1" s="1"/>
  <c r="AK112" i="1"/>
  <c r="AV112" i="1" s="1"/>
  <c r="AK111" i="1"/>
  <c r="AV111" i="1" s="1"/>
  <c r="AK110" i="1"/>
  <c r="AV110" i="1" s="1"/>
  <c r="AK109" i="1"/>
  <c r="AV109" i="1" s="1"/>
  <c r="AK108" i="1"/>
  <c r="AV108" i="1" s="1"/>
  <c r="AK107" i="1"/>
  <c r="AV107" i="1" s="1"/>
  <c r="AK106" i="1"/>
  <c r="AV106" i="1" s="1"/>
  <c r="AK105" i="1"/>
  <c r="AV105" i="1" s="1"/>
  <c r="AK104" i="1"/>
  <c r="AV104" i="1" s="1"/>
  <c r="AK103" i="1"/>
  <c r="AV103" i="1" s="1"/>
  <c r="AK102" i="1"/>
  <c r="AV102" i="1" s="1"/>
  <c r="AK101" i="1"/>
  <c r="AV101" i="1" s="1"/>
  <c r="AK100" i="1"/>
  <c r="AV100" i="1" s="1"/>
  <c r="AK99" i="1"/>
  <c r="AV99" i="1" s="1"/>
  <c r="AK98" i="1"/>
  <c r="AV98" i="1" s="1"/>
  <c r="AK97" i="1"/>
  <c r="AV97" i="1" s="1"/>
  <c r="AK96" i="1"/>
  <c r="AV96" i="1" s="1"/>
  <c r="AK95" i="1"/>
  <c r="AV95" i="1" s="1"/>
  <c r="AK94" i="1"/>
  <c r="AV94" i="1" s="1"/>
  <c r="AK93" i="1"/>
  <c r="AV93" i="1" s="1"/>
  <c r="AK92" i="1"/>
  <c r="AV92" i="1" s="1"/>
  <c r="AK91" i="1"/>
  <c r="AV91" i="1" s="1"/>
  <c r="AK90" i="1"/>
  <c r="AV90" i="1" s="1"/>
  <c r="AK89" i="1"/>
  <c r="AV89" i="1" s="1"/>
  <c r="AK88" i="1"/>
  <c r="AV88" i="1" s="1"/>
  <c r="AK87" i="1"/>
  <c r="AV87" i="1" s="1"/>
  <c r="AK86" i="1"/>
  <c r="AV86" i="1" s="1"/>
  <c r="AK85" i="1"/>
  <c r="AV85" i="1" s="1"/>
  <c r="AK84" i="1"/>
  <c r="AV84" i="1" s="1"/>
  <c r="AK83" i="1"/>
  <c r="AV83" i="1" s="1"/>
  <c r="AK82" i="1"/>
  <c r="AV82" i="1" s="1"/>
  <c r="AK81" i="1"/>
  <c r="AV81" i="1" s="1"/>
  <c r="AK80" i="1"/>
  <c r="AV80" i="1" s="1"/>
  <c r="AK79" i="1"/>
  <c r="AV79" i="1" s="1"/>
  <c r="AK78" i="1"/>
  <c r="AV78" i="1" s="1"/>
  <c r="AK77" i="1"/>
  <c r="AV77" i="1" s="1"/>
  <c r="AK76" i="1"/>
  <c r="AV76" i="1" s="1"/>
  <c r="AK75" i="1"/>
  <c r="AV75" i="1" s="1"/>
  <c r="AK74" i="1"/>
  <c r="AV74" i="1" s="1"/>
  <c r="AK73" i="1"/>
  <c r="AV73" i="1" s="1"/>
  <c r="AK72" i="1"/>
  <c r="AV72" i="1" s="1"/>
  <c r="AK71" i="1"/>
  <c r="AV71" i="1" s="1"/>
  <c r="AK70" i="1"/>
  <c r="AV70" i="1" s="1"/>
  <c r="AK69" i="1"/>
  <c r="AV69" i="1" s="1"/>
  <c r="AK68" i="1"/>
  <c r="AV68" i="1" s="1"/>
  <c r="AK67" i="1"/>
  <c r="AV67" i="1" s="1"/>
  <c r="AK66" i="1"/>
  <c r="AV66" i="1" s="1"/>
  <c r="AK65" i="1"/>
  <c r="AV65" i="1" s="1"/>
  <c r="AK64" i="1"/>
  <c r="AV64" i="1" s="1"/>
  <c r="AK63" i="1"/>
  <c r="AV63" i="1" s="1"/>
  <c r="AK62" i="1"/>
  <c r="AV62" i="1" s="1"/>
  <c r="AK61" i="1"/>
  <c r="AV61" i="1" s="1"/>
  <c r="AK60" i="1"/>
  <c r="AV60" i="1" s="1"/>
  <c r="AK59" i="1"/>
  <c r="AV59" i="1" s="1"/>
  <c r="AK58" i="1"/>
  <c r="AV58" i="1" s="1"/>
  <c r="AK57" i="1"/>
  <c r="AV57" i="1" s="1"/>
  <c r="AK56" i="1"/>
  <c r="AV56" i="1" s="1"/>
  <c r="AK55" i="1"/>
  <c r="AV55" i="1" s="1"/>
  <c r="AK54" i="1"/>
  <c r="AV54" i="1" s="1"/>
  <c r="AK53" i="1"/>
  <c r="AV53" i="1" s="1"/>
  <c r="AK52" i="1"/>
  <c r="AV52" i="1" s="1"/>
  <c r="AK51" i="1"/>
  <c r="AV51" i="1" s="1"/>
  <c r="AK50" i="1"/>
  <c r="AV50" i="1" s="1"/>
  <c r="AK49" i="1"/>
  <c r="AV49" i="1" s="1"/>
  <c r="AK48" i="1"/>
  <c r="AV48" i="1" s="1"/>
  <c r="AK47" i="1"/>
  <c r="AV47" i="1" s="1"/>
  <c r="AK46" i="1"/>
  <c r="AV46" i="1" s="1"/>
  <c r="AK45" i="1"/>
  <c r="AV45" i="1" s="1"/>
  <c r="AK44" i="1"/>
  <c r="AV44" i="1" s="1"/>
  <c r="AK43" i="1"/>
  <c r="AV43" i="1" s="1"/>
  <c r="AK42" i="1"/>
  <c r="AV42" i="1" s="1"/>
  <c r="AK41" i="1"/>
  <c r="AV41" i="1" s="1"/>
  <c r="AK40" i="1"/>
  <c r="AV40" i="1" s="1"/>
  <c r="AK39" i="1"/>
  <c r="AV39" i="1" s="1"/>
  <c r="AK38" i="1"/>
  <c r="AV38" i="1" s="1"/>
  <c r="AK37" i="1"/>
  <c r="AV37" i="1" s="1"/>
  <c r="AK36" i="1"/>
  <c r="AV36" i="1" s="1"/>
  <c r="AK35" i="1"/>
  <c r="AV35" i="1" s="1"/>
  <c r="AK34" i="1"/>
  <c r="AV34" i="1" s="1"/>
  <c r="AK33" i="1"/>
  <c r="AV33" i="1" s="1"/>
  <c r="AK32" i="1"/>
  <c r="AV32" i="1" s="1"/>
  <c r="AK31" i="1"/>
  <c r="AV31" i="1" s="1"/>
  <c r="AK30" i="1"/>
  <c r="AV30" i="1" s="1"/>
  <c r="AK29" i="1"/>
  <c r="AV29" i="1" s="1"/>
  <c r="AK28" i="1"/>
  <c r="AV28" i="1" s="1"/>
  <c r="AK27" i="1"/>
  <c r="AV27" i="1" s="1"/>
  <c r="AK26" i="1"/>
  <c r="AV26" i="1" s="1"/>
  <c r="AK25" i="1"/>
  <c r="AV25" i="1" s="1"/>
  <c r="AK24" i="1"/>
  <c r="AV24" i="1" s="1"/>
  <c r="AK23" i="1"/>
  <c r="AV23" i="1" s="1"/>
  <c r="AK22" i="1"/>
  <c r="AK21" i="1"/>
  <c r="AK20" i="1"/>
  <c r="AV20" i="1" s="1"/>
  <c r="AK19" i="1"/>
  <c r="AV19" i="1" s="1"/>
  <c r="AK18" i="1"/>
  <c r="AV18" i="1" s="1"/>
  <c r="AK17" i="1"/>
  <c r="AV17" i="1" s="1"/>
  <c r="AK16" i="1"/>
  <c r="AV16" i="1" s="1"/>
  <c r="AK15" i="1"/>
  <c r="AV15" i="1" s="1"/>
  <c r="AK14" i="1"/>
  <c r="AV14" i="1" s="1"/>
  <c r="AK13" i="1"/>
  <c r="AV13" i="1" s="1"/>
  <c r="AK12" i="1"/>
  <c r="AV12" i="1" s="1"/>
  <c r="AK11" i="1"/>
  <c r="AV11" i="1" s="1"/>
  <c r="AK10" i="1"/>
  <c r="AV10" i="1" s="1"/>
  <c r="AK9" i="1"/>
  <c r="AV9" i="1" s="1"/>
  <c r="AK8" i="1"/>
  <c r="AV8" i="1" s="1"/>
  <c r="AK7" i="1"/>
  <c r="AV7" i="1" s="1"/>
  <c r="AK6" i="1"/>
  <c r="AV6" i="1" s="1"/>
  <c r="AK5" i="1"/>
  <c r="AV5" i="1" s="1"/>
  <c r="AK4" i="1"/>
  <c r="AV4" i="1" s="1"/>
  <c r="AI480" i="1"/>
  <c r="AU480" i="1" s="1"/>
  <c r="AI479" i="1"/>
  <c r="AU479" i="1" s="1"/>
  <c r="AI478" i="1"/>
  <c r="AU478" i="1" s="1"/>
  <c r="AI477" i="1"/>
  <c r="AU477" i="1" s="1"/>
  <c r="AI476" i="1"/>
  <c r="AU476" i="1" s="1"/>
  <c r="AI475" i="1"/>
  <c r="AU475" i="1" s="1"/>
  <c r="AI474" i="1"/>
  <c r="AU474" i="1" s="1"/>
  <c r="AI473" i="1"/>
  <c r="AU473" i="1" s="1"/>
  <c r="AI472" i="1"/>
  <c r="AU472" i="1" s="1"/>
  <c r="AI471" i="1"/>
  <c r="AU471" i="1" s="1"/>
  <c r="AI470" i="1"/>
  <c r="AU470" i="1" s="1"/>
  <c r="AI469" i="1"/>
  <c r="AU469" i="1" s="1"/>
  <c r="AI468" i="1"/>
  <c r="AU468" i="1" s="1"/>
  <c r="AI467" i="1"/>
  <c r="AU467" i="1" s="1"/>
  <c r="AI466" i="1"/>
  <c r="AU466" i="1" s="1"/>
  <c r="AI465" i="1"/>
  <c r="AU465" i="1" s="1"/>
  <c r="AI464" i="1"/>
  <c r="AU464" i="1" s="1"/>
  <c r="AI463" i="1"/>
  <c r="AU463" i="1" s="1"/>
  <c r="AI462" i="1"/>
  <c r="AU462" i="1" s="1"/>
  <c r="AI461" i="1"/>
  <c r="AU461" i="1" s="1"/>
  <c r="AI460" i="1"/>
  <c r="AU460" i="1" s="1"/>
  <c r="AI459" i="1"/>
  <c r="AU459" i="1" s="1"/>
  <c r="AI458" i="1"/>
  <c r="AU458" i="1" s="1"/>
  <c r="AI457" i="1"/>
  <c r="AU457" i="1" s="1"/>
  <c r="AI456" i="1"/>
  <c r="AU456" i="1" s="1"/>
  <c r="AI455" i="1"/>
  <c r="AU455" i="1" s="1"/>
  <c r="AI454" i="1"/>
  <c r="AU454" i="1" s="1"/>
  <c r="AI453" i="1"/>
  <c r="AU453" i="1" s="1"/>
  <c r="AI452" i="1"/>
  <c r="AU452" i="1" s="1"/>
  <c r="AI451" i="1"/>
  <c r="AU451" i="1" s="1"/>
  <c r="AI450" i="1"/>
  <c r="AU450" i="1" s="1"/>
  <c r="AI449" i="1"/>
  <c r="AU449" i="1" s="1"/>
  <c r="AI448" i="1"/>
  <c r="AU448" i="1" s="1"/>
  <c r="AI447" i="1"/>
  <c r="AU447" i="1" s="1"/>
  <c r="AI446" i="1"/>
  <c r="AU446" i="1" s="1"/>
  <c r="AI445" i="1"/>
  <c r="AU445" i="1" s="1"/>
  <c r="AI444" i="1"/>
  <c r="AU444" i="1" s="1"/>
  <c r="AI443" i="1"/>
  <c r="AU443" i="1" s="1"/>
  <c r="AI442" i="1"/>
  <c r="AU442" i="1" s="1"/>
  <c r="AI441" i="1"/>
  <c r="AU441" i="1" s="1"/>
  <c r="AI440" i="1"/>
  <c r="AU440" i="1" s="1"/>
  <c r="AI439" i="1"/>
  <c r="AU439" i="1" s="1"/>
  <c r="AI438" i="1"/>
  <c r="AU438" i="1" s="1"/>
  <c r="AI437" i="1"/>
  <c r="AU437" i="1" s="1"/>
  <c r="AI436" i="1"/>
  <c r="AU436" i="1" s="1"/>
  <c r="AI435" i="1"/>
  <c r="AU435" i="1" s="1"/>
  <c r="AI434" i="1"/>
  <c r="AU434" i="1" s="1"/>
  <c r="AI433" i="1"/>
  <c r="AU433" i="1" s="1"/>
  <c r="AI432" i="1"/>
  <c r="AU432" i="1" s="1"/>
  <c r="AI431" i="1"/>
  <c r="AU431" i="1" s="1"/>
  <c r="AI430" i="1"/>
  <c r="AU430" i="1" s="1"/>
  <c r="AI429" i="1"/>
  <c r="AU429" i="1" s="1"/>
  <c r="AI428" i="1"/>
  <c r="AU428" i="1" s="1"/>
  <c r="AI427" i="1"/>
  <c r="AU427" i="1" s="1"/>
  <c r="AI426" i="1"/>
  <c r="AU426" i="1" s="1"/>
  <c r="AI425" i="1"/>
  <c r="AU425" i="1" s="1"/>
  <c r="AI424" i="1"/>
  <c r="AU424" i="1" s="1"/>
  <c r="AI423" i="1"/>
  <c r="AU423" i="1" s="1"/>
  <c r="AI422" i="1"/>
  <c r="AU422" i="1" s="1"/>
  <c r="AI421" i="1"/>
  <c r="AU421" i="1" s="1"/>
  <c r="AI420" i="1"/>
  <c r="AU420" i="1" s="1"/>
  <c r="AI419" i="1"/>
  <c r="AU419" i="1" s="1"/>
  <c r="AI418" i="1"/>
  <c r="AU418" i="1" s="1"/>
  <c r="AI417" i="1"/>
  <c r="AU417" i="1" s="1"/>
  <c r="AI416" i="1"/>
  <c r="AU416" i="1" s="1"/>
  <c r="AI415" i="1"/>
  <c r="AU415" i="1" s="1"/>
  <c r="AI414" i="1"/>
  <c r="AU414" i="1" s="1"/>
  <c r="AI413" i="1"/>
  <c r="AU413" i="1" s="1"/>
  <c r="AI412" i="1"/>
  <c r="AU412" i="1" s="1"/>
  <c r="AI411" i="1"/>
  <c r="AU411" i="1" s="1"/>
  <c r="AI410" i="1"/>
  <c r="AU410" i="1" s="1"/>
  <c r="AI409" i="1"/>
  <c r="AU409" i="1" s="1"/>
  <c r="AI408" i="1"/>
  <c r="AU408" i="1" s="1"/>
  <c r="AI407" i="1"/>
  <c r="AU407" i="1" s="1"/>
  <c r="AI406" i="1"/>
  <c r="AU406" i="1" s="1"/>
  <c r="AI405" i="1"/>
  <c r="AU405" i="1" s="1"/>
  <c r="AI404" i="1"/>
  <c r="AU404" i="1" s="1"/>
  <c r="AI403" i="1"/>
  <c r="AU403" i="1" s="1"/>
  <c r="AI402" i="1"/>
  <c r="AU402" i="1" s="1"/>
  <c r="AI401" i="1"/>
  <c r="AU401" i="1" s="1"/>
  <c r="AI400" i="1"/>
  <c r="AU400" i="1" s="1"/>
  <c r="AI399" i="1"/>
  <c r="AU399" i="1" s="1"/>
  <c r="AI398" i="1"/>
  <c r="AU398" i="1" s="1"/>
  <c r="AI397" i="1"/>
  <c r="AU397" i="1" s="1"/>
  <c r="AI396" i="1"/>
  <c r="AU396" i="1" s="1"/>
  <c r="AI395" i="1"/>
  <c r="AU395" i="1" s="1"/>
  <c r="AI394" i="1"/>
  <c r="AU394" i="1" s="1"/>
  <c r="AI393" i="1"/>
  <c r="AU393" i="1" s="1"/>
  <c r="AI392" i="1"/>
  <c r="AU392" i="1" s="1"/>
  <c r="AI391" i="1"/>
  <c r="AU391" i="1" s="1"/>
  <c r="AI390" i="1"/>
  <c r="AU390" i="1" s="1"/>
  <c r="AI389" i="1"/>
  <c r="AU389" i="1" s="1"/>
  <c r="AI388" i="1"/>
  <c r="AU388" i="1" s="1"/>
  <c r="AI387" i="1"/>
  <c r="AU387" i="1" s="1"/>
  <c r="AI386" i="1"/>
  <c r="AU386" i="1" s="1"/>
  <c r="AI385" i="1"/>
  <c r="AU385" i="1" s="1"/>
  <c r="AI384" i="1"/>
  <c r="AU384" i="1" s="1"/>
  <c r="AI383" i="1"/>
  <c r="AU383" i="1" s="1"/>
  <c r="AI382" i="1"/>
  <c r="AU382" i="1" s="1"/>
  <c r="AI381" i="1"/>
  <c r="AU381" i="1" s="1"/>
  <c r="AI380" i="1"/>
  <c r="AU380" i="1" s="1"/>
  <c r="AI379" i="1"/>
  <c r="AU379" i="1" s="1"/>
  <c r="AI378" i="1"/>
  <c r="AU378" i="1" s="1"/>
  <c r="AI377" i="1"/>
  <c r="AU377" i="1" s="1"/>
  <c r="AI376" i="1"/>
  <c r="AU376" i="1" s="1"/>
  <c r="AI375" i="1"/>
  <c r="AU375" i="1" s="1"/>
  <c r="AI374" i="1"/>
  <c r="AU374" i="1" s="1"/>
  <c r="AI373" i="1"/>
  <c r="AU373" i="1" s="1"/>
  <c r="AI372" i="1"/>
  <c r="AU372" i="1" s="1"/>
  <c r="AI371" i="1"/>
  <c r="AU371" i="1" s="1"/>
  <c r="AI370" i="1"/>
  <c r="AU370" i="1" s="1"/>
  <c r="AI369" i="1"/>
  <c r="AU369" i="1" s="1"/>
  <c r="AI368" i="1"/>
  <c r="AU368" i="1" s="1"/>
  <c r="AI367" i="1"/>
  <c r="AU367" i="1" s="1"/>
  <c r="AI366" i="1"/>
  <c r="AU366" i="1" s="1"/>
  <c r="AI365" i="1"/>
  <c r="AU365" i="1" s="1"/>
  <c r="AI364" i="1"/>
  <c r="AU364" i="1" s="1"/>
  <c r="AI363" i="1"/>
  <c r="AU363" i="1" s="1"/>
  <c r="AI362" i="1"/>
  <c r="AU362" i="1" s="1"/>
  <c r="AI361" i="1"/>
  <c r="AU361" i="1" s="1"/>
  <c r="AI360" i="1"/>
  <c r="AU360" i="1" s="1"/>
  <c r="AI359" i="1"/>
  <c r="AU359" i="1" s="1"/>
  <c r="AI358" i="1"/>
  <c r="AU358" i="1" s="1"/>
  <c r="AI357" i="1"/>
  <c r="AU357" i="1" s="1"/>
  <c r="AI356" i="1"/>
  <c r="AU356" i="1" s="1"/>
  <c r="AI355" i="1"/>
  <c r="AU355" i="1" s="1"/>
  <c r="AI354" i="1"/>
  <c r="AU354" i="1" s="1"/>
  <c r="AI353" i="1"/>
  <c r="AU353" i="1" s="1"/>
  <c r="AI352" i="1"/>
  <c r="AU352" i="1" s="1"/>
  <c r="AI351" i="1"/>
  <c r="AU351" i="1" s="1"/>
  <c r="AI350" i="1"/>
  <c r="AU350" i="1" s="1"/>
  <c r="AI349" i="1"/>
  <c r="AU349" i="1" s="1"/>
  <c r="AI348" i="1"/>
  <c r="AU348" i="1" s="1"/>
  <c r="AI347" i="1"/>
  <c r="AU347" i="1" s="1"/>
  <c r="AI346" i="1"/>
  <c r="AU346" i="1" s="1"/>
  <c r="AI345" i="1"/>
  <c r="AU345" i="1" s="1"/>
  <c r="AI344" i="1"/>
  <c r="AU344" i="1" s="1"/>
  <c r="AI343" i="1"/>
  <c r="AU343" i="1" s="1"/>
  <c r="AI342" i="1"/>
  <c r="AU342" i="1" s="1"/>
  <c r="AI341" i="1"/>
  <c r="AU341" i="1" s="1"/>
  <c r="AI340" i="1"/>
  <c r="AU340" i="1" s="1"/>
  <c r="AI339" i="1"/>
  <c r="AU339" i="1" s="1"/>
  <c r="AI338" i="1"/>
  <c r="AU338" i="1" s="1"/>
  <c r="AI337" i="1"/>
  <c r="AU337" i="1" s="1"/>
  <c r="AI336" i="1"/>
  <c r="AU336" i="1" s="1"/>
  <c r="AI335" i="1"/>
  <c r="AU335" i="1" s="1"/>
  <c r="AI334" i="1"/>
  <c r="AU334" i="1" s="1"/>
  <c r="AI333" i="1"/>
  <c r="AU333" i="1" s="1"/>
  <c r="AI332" i="1"/>
  <c r="AU332" i="1" s="1"/>
  <c r="AI331" i="1"/>
  <c r="AU331" i="1" s="1"/>
  <c r="AI330" i="1"/>
  <c r="AU330" i="1" s="1"/>
  <c r="AI329" i="1"/>
  <c r="AU329" i="1" s="1"/>
  <c r="AI328" i="1"/>
  <c r="AU328" i="1" s="1"/>
  <c r="AI327" i="1"/>
  <c r="AU327" i="1" s="1"/>
  <c r="AI326" i="1"/>
  <c r="AU326" i="1" s="1"/>
  <c r="AI325" i="1"/>
  <c r="AU325" i="1" s="1"/>
  <c r="AI324" i="1"/>
  <c r="AU324" i="1" s="1"/>
  <c r="AI323" i="1"/>
  <c r="AU323" i="1" s="1"/>
  <c r="AI322" i="1"/>
  <c r="AU322" i="1" s="1"/>
  <c r="AI321" i="1"/>
  <c r="AU321" i="1" s="1"/>
  <c r="AI320" i="1"/>
  <c r="AU320" i="1" s="1"/>
  <c r="AI319" i="1"/>
  <c r="AU319" i="1" s="1"/>
  <c r="AI318" i="1"/>
  <c r="AU318" i="1" s="1"/>
  <c r="AI317" i="1"/>
  <c r="AU317" i="1" s="1"/>
  <c r="AI316" i="1"/>
  <c r="AU316" i="1" s="1"/>
  <c r="AI315" i="1"/>
  <c r="AU315" i="1" s="1"/>
  <c r="AI314" i="1"/>
  <c r="AU314" i="1" s="1"/>
  <c r="AI313" i="1"/>
  <c r="AU313" i="1" s="1"/>
  <c r="AI312" i="1"/>
  <c r="AU312" i="1" s="1"/>
  <c r="AI311" i="1"/>
  <c r="AU311" i="1" s="1"/>
  <c r="AI310" i="1"/>
  <c r="AU310" i="1" s="1"/>
  <c r="AI309" i="1"/>
  <c r="AU309" i="1" s="1"/>
  <c r="AI308" i="1"/>
  <c r="AU308" i="1" s="1"/>
  <c r="AI307" i="1"/>
  <c r="AU307" i="1" s="1"/>
  <c r="AI306" i="1"/>
  <c r="AU306" i="1" s="1"/>
  <c r="AI305" i="1"/>
  <c r="AU305" i="1" s="1"/>
  <c r="AI304" i="1"/>
  <c r="AU304" i="1" s="1"/>
  <c r="AI303" i="1"/>
  <c r="AU303" i="1" s="1"/>
  <c r="AI302" i="1"/>
  <c r="AU302" i="1" s="1"/>
  <c r="AI301" i="1"/>
  <c r="AU301" i="1" s="1"/>
  <c r="AI300" i="1"/>
  <c r="AU300" i="1" s="1"/>
  <c r="AI299" i="1"/>
  <c r="AU299" i="1" s="1"/>
  <c r="AI298" i="1"/>
  <c r="AU298" i="1" s="1"/>
  <c r="AI297" i="1"/>
  <c r="AU297" i="1" s="1"/>
  <c r="AI296" i="1"/>
  <c r="AU296" i="1" s="1"/>
  <c r="AI295" i="1"/>
  <c r="AU295" i="1" s="1"/>
  <c r="AI294" i="1"/>
  <c r="AU294" i="1" s="1"/>
  <c r="AI293" i="1"/>
  <c r="AU293" i="1" s="1"/>
  <c r="AI292" i="1"/>
  <c r="AU292" i="1" s="1"/>
  <c r="AI291" i="1"/>
  <c r="AU291" i="1" s="1"/>
  <c r="AI290" i="1"/>
  <c r="AU290" i="1" s="1"/>
  <c r="AI289" i="1"/>
  <c r="AU289" i="1" s="1"/>
  <c r="AI288" i="1"/>
  <c r="AU288" i="1" s="1"/>
  <c r="AI287" i="1"/>
  <c r="AU287" i="1" s="1"/>
  <c r="AI286" i="1"/>
  <c r="AU286" i="1" s="1"/>
  <c r="AI285" i="1"/>
  <c r="AU285" i="1" s="1"/>
  <c r="AI284" i="1"/>
  <c r="AU284" i="1" s="1"/>
  <c r="AI283" i="1"/>
  <c r="AU283" i="1" s="1"/>
  <c r="AI282" i="1"/>
  <c r="AU282" i="1" s="1"/>
  <c r="AI281" i="1"/>
  <c r="AU281" i="1" s="1"/>
  <c r="AI280" i="1"/>
  <c r="AU280" i="1" s="1"/>
  <c r="AI279" i="1"/>
  <c r="AU279" i="1" s="1"/>
  <c r="AI278" i="1"/>
  <c r="AU278" i="1" s="1"/>
  <c r="AI277" i="1"/>
  <c r="AU277" i="1" s="1"/>
  <c r="AI276" i="1"/>
  <c r="AU276" i="1" s="1"/>
  <c r="AI275" i="1"/>
  <c r="AU275" i="1" s="1"/>
  <c r="AI274" i="1"/>
  <c r="AU274" i="1" s="1"/>
  <c r="AI273" i="1"/>
  <c r="AU273" i="1" s="1"/>
  <c r="AI272" i="1"/>
  <c r="AU272" i="1" s="1"/>
  <c r="AI271" i="1"/>
  <c r="AU271" i="1" s="1"/>
  <c r="AI270" i="1"/>
  <c r="AU270" i="1" s="1"/>
  <c r="AI269" i="1"/>
  <c r="AU269" i="1" s="1"/>
  <c r="AI268" i="1"/>
  <c r="AU268" i="1" s="1"/>
  <c r="AI267" i="1"/>
  <c r="AU267" i="1" s="1"/>
  <c r="AI266" i="1"/>
  <c r="AU266" i="1" s="1"/>
  <c r="AI265" i="1"/>
  <c r="AU265" i="1" s="1"/>
  <c r="AI264" i="1"/>
  <c r="AU264" i="1" s="1"/>
  <c r="AI263" i="1"/>
  <c r="AU263" i="1" s="1"/>
  <c r="AI262" i="1"/>
  <c r="AU262" i="1" s="1"/>
  <c r="AI261" i="1"/>
  <c r="AU261" i="1" s="1"/>
  <c r="AI260" i="1"/>
  <c r="AU260" i="1" s="1"/>
  <c r="AI259" i="1"/>
  <c r="AU259" i="1" s="1"/>
  <c r="AI258" i="1"/>
  <c r="AU258" i="1" s="1"/>
  <c r="AI257" i="1"/>
  <c r="AU257" i="1" s="1"/>
  <c r="AI256" i="1"/>
  <c r="AU256" i="1" s="1"/>
  <c r="AI255" i="1"/>
  <c r="AU255" i="1" s="1"/>
  <c r="AI254" i="1"/>
  <c r="AU254" i="1" s="1"/>
  <c r="AI253" i="1"/>
  <c r="AU253" i="1" s="1"/>
  <c r="AI252" i="1"/>
  <c r="AU252" i="1" s="1"/>
  <c r="AI251" i="1"/>
  <c r="AU251" i="1" s="1"/>
  <c r="AI250" i="1"/>
  <c r="AU250" i="1" s="1"/>
  <c r="AI249" i="1"/>
  <c r="AU249" i="1" s="1"/>
  <c r="AI248" i="1"/>
  <c r="AU248" i="1" s="1"/>
  <c r="AI247" i="1"/>
  <c r="AU247" i="1" s="1"/>
  <c r="AI246" i="1"/>
  <c r="AU246" i="1" s="1"/>
  <c r="AI245" i="1"/>
  <c r="AU245" i="1" s="1"/>
  <c r="AI244" i="1"/>
  <c r="AU244" i="1" s="1"/>
  <c r="AI243" i="1"/>
  <c r="AU243" i="1" s="1"/>
  <c r="AI242" i="1"/>
  <c r="AU242" i="1" s="1"/>
  <c r="AI241" i="1"/>
  <c r="AU241" i="1" s="1"/>
  <c r="AI240" i="1"/>
  <c r="AU240" i="1" s="1"/>
  <c r="AI239" i="1"/>
  <c r="AU239" i="1" s="1"/>
  <c r="AI238" i="1"/>
  <c r="AU238" i="1" s="1"/>
  <c r="AI237" i="1"/>
  <c r="AU237" i="1" s="1"/>
  <c r="AI236" i="1"/>
  <c r="AU236" i="1" s="1"/>
  <c r="AI235" i="1"/>
  <c r="AU235" i="1" s="1"/>
  <c r="AI234" i="1"/>
  <c r="AU234" i="1" s="1"/>
  <c r="AI233" i="1"/>
  <c r="AU233" i="1" s="1"/>
  <c r="AI232" i="1"/>
  <c r="AU232" i="1" s="1"/>
  <c r="AI231" i="1"/>
  <c r="AU231" i="1" s="1"/>
  <c r="AI230" i="1"/>
  <c r="AU230" i="1" s="1"/>
  <c r="AI229" i="1"/>
  <c r="AU229" i="1" s="1"/>
  <c r="AI228" i="1"/>
  <c r="AU228" i="1" s="1"/>
  <c r="AI227" i="1"/>
  <c r="AU227" i="1" s="1"/>
  <c r="AI226" i="1"/>
  <c r="AU226" i="1" s="1"/>
  <c r="AI225" i="1"/>
  <c r="AU225" i="1" s="1"/>
  <c r="AI224" i="1"/>
  <c r="AU224" i="1" s="1"/>
  <c r="AI223" i="1"/>
  <c r="AU223" i="1" s="1"/>
  <c r="AI222" i="1"/>
  <c r="AU222" i="1" s="1"/>
  <c r="AI221" i="1"/>
  <c r="AU221" i="1" s="1"/>
  <c r="AI220" i="1"/>
  <c r="AU220" i="1" s="1"/>
  <c r="AI219" i="1"/>
  <c r="AU219" i="1" s="1"/>
  <c r="AI218" i="1"/>
  <c r="AU218" i="1" s="1"/>
  <c r="AI217" i="1"/>
  <c r="AU217" i="1" s="1"/>
  <c r="AI216" i="1"/>
  <c r="AU216" i="1" s="1"/>
  <c r="AI215" i="1"/>
  <c r="AU215" i="1" s="1"/>
  <c r="AI214" i="1"/>
  <c r="AU214" i="1" s="1"/>
  <c r="AI213" i="1"/>
  <c r="AU213" i="1" s="1"/>
  <c r="AI212" i="1"/>
  <c r="AU212" i="1" s="1"/>
  <c r="AI211" i="1"/>
  <c r="AU211" i="1" s="1"/>
  <c r="AI210" i="1"/>
  <c r="AU210" i="1" s="1"/>
  <c r="AI209" i="1"/>
  <c r="AU209" i="1" s="1"/>
  <c r="AI208" i="1"/>
  <c r="AU208" i="1" s="1"/>
  <c r="AI207" i="1"/>
  <c r="AU207" i="1" s="1"/>
  <c r="AI206" i="1"/>
  <c r="AU206" i="1" s="1"/>
  <c r="AI205" i="1"/>
  <c r="AU205" i="1" s="1"/>
  <c r="AI204" i="1"/>
  <c r="AU204" i="1" s="1"/>
  <c r="AI203" i="1"/>
  <c r="AU203" i="1" s="1"/>
  <c r="AI202" i="1"/>
  <c r="AU202" i="1" s="1"/>
  <c r="AI201" i="1"/>
  <c r="AU201" i="1" s="1"/>
  <c r="AI200" i="1"/>
  <c r="AU200" i="1" s="1"/>
  <c r="AI199" i="1"/>
  <c r="AU199" i="1" s="1"/>
  <c r="AI198" i="1"/>
  <c r="AU198" i="1" s="1"/>
  <c r="AI197" i="1"/>
  <c r="AU197" i="1" s="1"/>
  <c r="AI196" i="1"/>
  <c r="AU196" i="1" s="1"/>
  <c r="AI195" i="1"/>
  <c r="AU195" i="1" s="1"/>
  <c r="AI194" i="1"/>
  <c r="AU194" i="1" s="1"/>
  <c r="AI193" i="1"/>
  <c r="AU193" i="1" s="1"/>
  <c r="AI192" i="1"/>
  <c r="AU192" i="1" s="1"/>
  <c r="AI191" i="1"/>
  <c r="AU191" i="1" s="1"/>
  <c r="AI190" i="1"/>
  <c r="AU190" i="1" s="1"/>
  <c r="AI189" i="1"/>
  <c r="AU189" i="1" s="1"/>
  <c r="AI188" i="1"/>
  <c r="AU188" i="1" s="1"/>
  <c r="AI187" i="1"/>
  <c r="AU187" i="1" s="1"/>
  <c r="AI186" i="1"/>
  <c r="AU186" i="1" s="1"/>
  <c r="AI185" i="1"/>
  <c r="AU185" i="1" s="1"/>
  <c r="AI184" i="1"/>
  <c r="AU184" i="1" s="1"/>
  <c r="AI183" i="1"/>
  <c r="AU183" i="1" s="1"/>
  <c r="AI182" i="1"/>
  <c r="AU182" i="1" s="1"/>
  <c r="AI181" i="1"/>
  <c r="AU181" i="1" s="1"/>
  <c r="AI180" i="1"/>
  <c r="AU180" i="1" s="1"/>
  <c r="AI179" i="1"/>
  <c r="AU179" i="1" s="1"/>
  <c r="AI178" i="1"/>
  <c r="AU178" i="1" s="1"/>
  <c r="AI177" i="1"/>
  <c r="AU177" i="1" s="1"/>
  <c r="AI176" i="1"/>
  <c r="AU176" i="1" s="1"/>
  <c r="AI175" i="1"/>
  <c r="AU175" i="1" s="1"/>
  <c r="AI174" i="1"/>
  <c r="AU174" i="1" s="1"/>
  <c r="AI173" i="1"/>
  <c r="AU173" i="1" s="1"/>
  <c r="AI172" i="1"/>
  <c r="AU172" i="1" s="1"/>
  <c r="AI171" i="1"/>
  <c r="AU171" i="1" s="1"/>
  <c r="AI170" i="1"/>
  <c r="AU170" i="1" s="1"/>
  <c r="AI169" i="1"/>
  <c r="AU169" i="1" s="1"/>
  <c r="AI168" i="1"/>
  <c r="AU168" i="1" s="1"/>
  <c r="AI167" i="1"/>
  <c r="AU167" i="1" s="1"/>
  <c r="AI166" i="1"/>
  <c r="AU166" i="1" s="1"/>
  <c r="AI165" i="1"/>
  <c r="AU165" i="1" s="1"/>
  <c r="AI164" i="1"/>
  <c r="AU164" i="1" s="1"/>
  <c r="AI163" i="1"/>
  <c r="AU163" i="1" s="1"/>
  <c r="AI162" i="1"/>
  <c r="AU162" i="1" s="1"/>
  <c r="AI161" i="1"/>
  <c r="AU161" i="1" s="1"/>
  <c r="AI160" i="1"/>
  <c r="AU160" i="1" s="1"/>
  <c r="AI159" i="1"/>
  <c r="AU159" i="1" s="1"/>
  <c r="AI158" i="1"/>
  <c r="AU158" i="1" s="1"/>
  <c r="AI157" i="1"/>
  <c r="AU157" i="1" s="1"/>
  <c r="AI156" i="1"/>
  <c r="AU156" i="1" s="1"/>
  <c r="AI155" i="1"/>
  <c r="AU155" i="1" s="1"/>
  <c r="AI154" i="1"/>
  <c r="AU154" i="1" s="1"/>
  <c r="AI153" i="1"/>
  <c r="AU153" i="1" s="1"/>
  <c r="AI152" i="1"/>
  <c r="AU152" i="1" s="1"/>
  <c r="AI151" i="1"/>
  <c r="AU151" i="1" s="1"/>
  <c r="AI150" i="1"/>
  <c r="AU150" i="1" s="1"/>
  <c r="AI149" i="1"/>
  <c r="AU149" i="1" s="1"/>
  <c r="AI148" i="1"/>
  <c r="AU148" i="1" s="1"/>
  <c r="AI147" i="1"/>
  <c r="AU147" i="1" s="1"/>
  <c r="AI146" i="1"/>
  <c r="AU146" i="1" s="1"/>
  <c r="AI145" i="1"/>
  <c r="AU145" i="1" s="1"/>
  <c r="AI144" i="1"/>
  <c r="AU144" i="1" s="1"/>
  <c r="AI143" i="1"/>
  <c r="AU143" i="1" s="1"/>
  <c r="AI142" i="1"/>
  <c r="AU142" i="1" s="1"/>
  <c r="AI141" i="1"/>
  <c r="AU141" i="1" s="1"/>
  <c r="AI140" i="1"/>
  <c r="AU140" i="1" s="1"/>
  <c r="AI139" i="1"/>
  <c r="AU139" i="1" s="1"/>
  <c r="AI138" i="1"/>
  <c r="AU138" i="1" s="1"/>
  <c r="AI137" i="1"/>
  <c r="AU137" i="1" s="1"/>
  <c r="AI136" i="1"/>
  <c r="AU136" i="1" s="1"/>
  <c r="AI135" i="1"/>
  <c r="AU135" i="1" s="1"/>
  <c r="AI134" i="1"/>
  <c r="AU134" i="1" s="1"/>
  <c r="AI133" i="1"/>
  <c r="AU133" i="1" s="1"/>
  <c r="AI132" i="1"/>
  <c r="AU132" i="1" s="1"/>
  <c r="AI131" i="1"/>
  <c r="AU131" i="1" s="1"/>
  <c r="AI130" i="1"/>
  <c r="AU130" i="1" s="1"/>
  <c r="AI129" i="1"/>
  <c r="AU129" i="1" s="1"/>
  <c r="AI128" i="1"/>
  <c r="AU128" i="1" s="1"/>
  <c r="AI127" i="1"/>
  <c r="AU127" i="1" s="1"/>
  <c r="AI126" i="1"/>
  <c r="AU126" i="1" s="1"/>
  <c r="AI125" i="1"/>
  <c r="AU125" i="1" s="1"/>
  <c r="AI124" i="1"/>
  <c r="AU124" i="1" s="1"/>
  <c r="AI123" i="1"/>
  <c r="AU123" i="1" s="1"/>
  <c r="AI122" i="1"/>
  <c r="AU122" i="1" s="1"/>
  <c r="AI121" i="1"/>
  <c r="AU121" i="1" s="1"/>
  <c r="AI120" i="1"/>
  <c r="AU120" i="1" s="1"/>
  <c r="AI119" i="1"/>
  <c r="AU119" i="1" s="1"/>
  <c r="AI118" i="1"/>
  <c r="AU118" i="1" s="1"/>
  <c r="AI117" i="1"/>
  <c r="AU117" i="1" s="1"/>
  <c r="AI116" i="1"/>
  <c r="AU116" i="1" s="1"/>
  <c r="AI115" i="1"/>
  <c r="AU115" i="1" s="1"/>
  <c r="AI114" i="1"/>
  <c r="AU114" i="1" s="1"/>
  <c r="AI113" i="1"/>
  <c r="AU113" i="1" s="1"/>
  <c r="AI112" i="1"/>
  <c r="AU112" i="1" s="1"/>
  <c r="AI111" i="1"/>
  <c r="AU111" i="1" s="1"/>
  <c r="AI110" i="1"/>
  <c r="AU110" i="1" s="1"/>
  <c r="AI109" i="1"/>
  <c r="AU109" i="1" s="1"/>
  <c r="AI108" i="1"/>
  <c r="AU108" i="1" s="1"/>
  <c r="AI107" i="1"/>
  <c r="AU107" i="1" s="1"/>
  <c r="AI106" i="1"/>
  <c r="AU106" i="1" s="1"/>
  <c r="AI105" i="1"/>
  <c r="AU105" i="1" s="1"/>
  <c r="AI104" i="1"/>
  <c r="AU104" i="1" s="1"/>
  <c r="AI103" i="1"/>
  <c r="AU103" i="1" s="1"/>
  <c r="AI102" i="1"/>
  <c r="AU102" i="1" s="1"/>
  <c r="AI101" i="1"/>
  <c r="AU101" i="1" s="1"/>
  <c r="AI100" i="1"/>
  <c r="AU100" i="1" s="1"/>
  <c r="AI99" i="1"/>
  <c r="AU99" i="1" s="1"/>
  <c r="AI98" i="1"/>
  <c r="AU98" i="1" s="1"/>
  <c r="AI97" i="1"/>
  <c r="AU97" i="1" s="1"/>
  <c r="AI96" i="1"/>
  <c r="AU96" i="1" s="1"/>
  <c r="AI95" i="1"/>
  <c r="AU95" i="1" s="1"/>
  <c r="AI94" i="1"/>
  <c r="AU94" i="1" s="1"/>
  <c r="AI93" i="1"/>
  <c r="AU93" i="1" s="1"/>
  <c r="AI92" i="1"/>
  <c r="AU92" i="1" s="1"/>
  <c r="AI91" i="1"/>
  <c r="AU91" i="1" s="1"/>
  <c r="AI90" i="1"/>
  <c r="AU90" i="1" s="1"/>
  <c r="AI89" i="1"/>
  <c r="AU89" i="1" s="1"/>
  <c r="AI88" i="1"/>
  <c r="AU88" i="1" s="1"/>
  <c r="AI87" i="1"/>
  <c r="AU87" i="1" s="1"/>
  <c r="AI86" i="1"/>
  <c r="AU86" i="1" s="1"/>
  <c r="AI85" i="1"/>
  <c r="AU85" i="1" s="1"/>
  <c r="AI84" i="1"/>
  <c r="AU84" i="1" s="1"/>
  <c r="AI83" i="1"/>
  <c r="AU83" i="1" s="1"/>
  <c r="AI82" i="1"/>
  <c r="AU82" i="1" s="1"/>
  <c r="AI81" i="1"/>
  <c r="AU81" i="1" s="1"/>
  <c r="AI80" i="1"/>
  <c r="AU80" i="1" s="1"/>
  <c r="AI79" i="1"/>
  <c r="AU79" i="1" s="1"/>
  <c r="AI78" i="1"/>
  <c r="AU78" i="1" s="1"/>
  <c r="AI77" i="1"/>
  <c r="AU77" i="1" s="1"/>
  <c r="AI76" i="1"/>
  <c r="AU76" i="1" s="1"/>
  <c r="AI75" i="1"/>
  <c r="AU75" i="1" s="1"/>
  <c r="AI74" i="1"/>
  <c r="AU74" i="1" s="1"/>
  <c r="AI73" i="1"/>
  <c r="AU73" i="1" s="1"/>
  <c r="AI72" i="1"/>
  <c r="AU72" i="1" s="1"/>
  <c r="AI71" i="1"/>
  <c r="AU71" i="1" s="1"/>
  <c r="AI70" i="1"/>
  <c r="AU70" i="1" s="1"/>
  <c r="AI69" i="1"/>
  <c r="AU69" i="1" s="1"/>
  <c r="AI68" i="1"/>
  <c r="AU68" i="1" s="1"/>
  <c r="AI67" i="1"/>
  <c r="AU67" i="1" s="1"/>
  <c r="AI66" i="1"/>
  <c r="AU66" i="1" s="1"/>
  <c r="AI65" i="1"/>
  <c r="AU65" i="1" s="1"/>
  <c r="AI64" i="1"/>
  <c r="AU64" i="1" s="1"/>
  <c r="AI63" i="1"/>
  <c r="AU63" i="1" s="1"/>
  <c r="AI62" i="1"/>
  <c r="AU62" i="1" s="1"/>
  <c r="AI61" i="1"/>
  <c r="AU61" i="1" s="1"/>
  <c r="AI60" i="1"/>
  <c r="AU60" i="1" s="1"/>
  <c r="AI59" i="1"/>
  <c r="AU59" i="1" s="1"/>
  <c r="AI58" i="1"/>
  <c r="AU58" i="1" s="1"/>
  <c r="AI57" i="1"/>
  <c r="AU57" i="1" s="1"/>
  <c r="AI56" i="1"/>
  <c r="AU56" i="1" s="1"/>
  <c r="AI55" i="1"/>
  <c r="AU55" i="1" s="1"/>
  <c r="AI54" i="1"/>
  <c r="AU54" i="1" s="1"/>
  <c r="AI53" i="1"/>
  <c r="AU53" i="1" s="1"/>
  <c r="AI52" i="1"/>
  <c r="AU52" i="1" s="1"/>
  <c r="AI51" i="1"/>
  <c r="AU51" i="1" s="1"/>
  <c r="AI50" i="1"/>
  <c r="AU50" i="1" s="1"/>
  <c r="AI49" i="1"/>
  <c r="AU49" i="1" s="1"/>
  <c r="AI48" i="1"/>
  <c r="AU48" i="1" s="1"/>
  <c r="AI47" i="1"/>
  <c r="AU47" i="1" s="1"/>
  <c r="AI46" i="1"/>
  <c r="AU46" i="1" s="1"/>
  <c r="AI45" i="1"/>
  <c r="AU45" i="1" s="1"/>
  <c r="AI44" i="1"/>
  <c r="AU44" i="1" s="1"/>
  <c r="AI43" i="1"/>
  <c r="AU43" i="1" s="1"/>
  <c r="AI42" i="1"/>
  <c r="AU42" i="1" s="1"/>
  <c r="AI41" i="1"/>
  <c r="AU41" i="1" s="1"/>
  <c r="AI40" i="1"/>
  <c r="AU40" i="1" s="1"/>
  <c r="AI39" i="1"/>
  <c r="AU39" i="1" s="1"/>
  <c r="AI38" i="1"/>
  <c r="AU38" i="1" s="1"/>
  <c r="AI37" i="1"/>
  <c r="AU37" i="1" s="1"/>
  <c r="AI36" i="1"/>
  <c r="AU36" i="1" s="1"/>
  <c r="AI35" i="1"/>
  <c r="AU35" i="1" s="1"/>
  <c r="AI34" i="1"/>
  <c r="AU34" i="1" s="1"/>
  <c r="AI33" i="1"/>
  <c r="AU33" i="1" s="1"/>
  <c r="AI32" i="1"/>
  <c r="AU32" i="1" s="1"/>
  <c r="AI31" i="1"/>
  <c r="AU31" i="1" s="1"/>
  <c r="AI30" i="1"/>
  <c r="AU30" i="1" s="1"/>
  <c r="AI29" i="1"/>
  <c r="AU29" i="1" s="1"/>
  <c r="AI28" i="1"/>
  <c r="AU28" i="1" s="1"/>
  <c r="AI27" i="1"/>
  <c r="AU27" i="1" s="1"/>
  <c r="AI26" i="1"/>
  <c r="AU26" i="1" s="1"/>
  <c r="AI25" i="1"/>
  <c r="AU25" i="1" s="1"/>
  <c r="AI24" i="1"/>
  <c r="AU24" i="1" s="1"/>
  <c r="AI23" i="1"/>
  <c r="AU23" i="1" s="1"/>
  <c r="AI22" i="1"/>
  <c r="AU22" i="1" s="1"/>
  <c r="AI21" i="1"/>
  <c r="AU21" i="1" s="1"/>
  <c r="AI20" i="1"/>
  <c r="AU20" i="1" s="1"/>
  <c r="AI19" i="1"/>
  <c r="AU19" i="1" s="1"/>
  <c r="AI18" i="1"/>
  <c r="AU18" i="1" s="1"/>
  <c r="AI17" i="1"/>
  <c r="AU17" i="1" s="1"/>
  <c r="AI16" i="1"/>
  <c r="AU16" i="1" s="1"/>
  <c r="AI15" i="1"/>
  <c r="AU15" i="1" s="1"/>
  <c r="AI14" i="1"/>
  <c r="AU14" i="1" s="1"/>
  <c r="AI13" i="1"/>
  <c r="AU13" i="1" s="1"/>
  <c r="AI12" i="1"/>
  <c r="AU12" i="1" s="1"/>
  <c r="AI11" i="1"/>
  <c r="AU11" i="1" s="1"/>
  <c r="AI10" i="1"/>
  <c r="AU10" i="1" s="1"/>
  <c r="AI9" i="1"/>
  <c r="AU9" i="1" s="1"/>
  <c r="AI8" i="1"/>
  <c r="AU8" i="1" s="1"/>
  <c r="AI7" i="1"/>
  <c r="AU7" i="1" s="1"/>
  <c r="AI6" i="1"/>
  <c r="AU6" i="1" s="1"/>
  <c r="AI5" i="1"/>
  <c r="AU5" i="1" s="1"/>
  <c r="AI4" i="1"/>
  <c r="AU4" i="1" s="1"/>
  <c r="AG480" i="1"/>
  <c r="AT480" i="1" s="1"/>
  <c r="AG479" i="1"/>
  <c r="AT479" i="1" s="1"/>
  <c r="AG478" i="1"/>
  <c r="AT478" i="1" s="1"/>
  <c r="AG477" i="1"/>
  <c r="AT477" i="1" s="1"/>
  <c r="AG476" i="1"/>
  <c r="AT476" i="1" s="1"/>
  <c r="AG475" i="1"/>
  <c r="AT475" i="1" s="1"/>
  <c r="AG474" i="1"/>
  <c r="AT474" i="1" s="1"/>
  <c r="AG473" i="1"/>
  <c r="AT473" i="1" s="1"/>
  <c r="AG472" i="1"/>
  <c r="AT472" i="1" s="1"/>
  <c r="AG471" i="1"/>
  <c r="AT471" i="1" s="1"/>
  <c r="AG470" i="1"/>
  <c r="AT470" i="1" s="1"/>
  <c r="AG469" i="1"/>
  <c r="AT469" i="1" s="1"/>
  <c r="AG468" i="1"/>
  <c r="AT468" i="1" s="1"/>
  <c r="AG467" i="1"/>
  <c r="AT467" i="1" s="1"/>
  <c r="AG466" i="1"/>
  <c r="AT466" i="1" s="1"/>
  <c r="AG465" i="1"/>
  <c r="AT465" i="1" s="1"/>
  <c r="AG464" i="1"/>
  <c r="AT464" i="1" s="1"/>
  <c r="AG463" i="1"/>
  <c r="AT463" i="1" s="1"/>
  <c r="AG462" i="1"/>
  <c r="AT462" i="1" s="1"/>
  <c r="AG461" i="1"/>
  <c r="AT461" i="1" s="1"/>
  <c r="AG460" i="1"/>
  <c r="AT460" i="1" s="1"/>
  <c r="AG459" i="1"/>
  <c r="AT459" i="1" s="1"/>
  <c r="AG458" i="1"/>
  <c r="AT458" i="1" s="1"/>
  <c r="AG457" i="1"/>
  <c r="AT457" i="1" s="1"/>
  <c r="AG456" i="1"/>
  <c r="AT456" i="1" s="1"/>
  <c r="AG455" i="1"/>
  <c r="AT455" i="1" s="1"/>
  <c r="AG454" i="1"/>
  <c r="AT454" i="1" s="1"/>
  <c r="AG453" i="1"/>
  <c r="AT453" i="1" s="1"/>
  <c r="AG452" i="1"/>
  <c r="AT452" i="1" s="1"/>
  <c r="AG451" i="1"/>
  <c r="AT451" i="1" s="1"/>
  <c r="AG450" i="1"/>
  <c r="AT450" i="1" s="1"/>
  <c r="AG449" i="1"/>
  <c r="AT449" i="1" s="1"/>
  <c r="AG448" i="1"/>
  <c r="AT448" i="1" s="1"/>
  <c r="AG447" i="1"/>
  <c r="AT447" i="1" s="1"/>
  <c r="AG446" i="1"/>
  <c r="AT446" i="1" s="1"/>
  <c r="AG445" i="1"/>
  <c r="AT445" i="1" s="1"/>
  <c r="AG444" i="1"/>
  <c r="AT444" i="1" s="1"/>
  <c r="AG443" i="1"/>
  <c r="AT443" i="1" s="1"/>
  <c r="AG442" i="1"/>
  <c r="AT442" i="1" s="1"/>
  <c r="AG441" i="1"/>
  <c r="AT441" i="1" s="1"/>
  <c r="AG440" i="1"/>
  <c r="AT440" i="1" s="1"/>
  <c r="AG439" i="1"/>
  <c r="AT439" i="1" s="1"/>
  <c r="AG438" i="1"/>
  <c r="AT438" i="1" s="1"/>
  <c r="AG437" i="1"/>
  <c r="AT437" i="1" s="1"/>
  <c r="AG436" i="1"/>
  <c r="AT436" i="1" s="1"/>
  <c r="AG435" i="1"/>
  <c r="AT435" i="1" s="1"/>
  <c r="AG434" i="1"/>
  <c r="AT434" i="1" s="1"/>
  <c r="AG433" i="1"/>
  <c r="AT433" i="1" s="1"/>
  <c r="AG432" i="1"/>
  <c r="AT432" i="1" s="1"/>
  <c r="AG431" i="1"/>
  <c r="AT431" i="1" s="1"/>
  <c r="AG430" i="1"/>
  <c r="AT430" i="1" s="1"/>
  <c r="AG429" i="1"/>
  <c r="AT429" i="1" s="1"/>
  <c r="AG428" i="1"/>
  <c r="AT428" i="1" s="1"/>
  <c r="AG427" i="1"/>
  <c r="AT427" i="1" s="1"/>
  <c r="AG426" i="1"/>
  <c r="AT426" i="1" s="1"/>
  <c r="AG425" i="1"/>
  <c r="AT425" i="1" s="1"/>
  <c r="AG424" i="1"/>
  <c r="AT424" i="1" s="1"/>
  <c r="AG423" i="1"/>
  <c r="AT423" i="1" s="1"/>
  <c r="AG422" i="1"/>
  <c r="AT422" i="1" s="1"/>
  <c r="AG421" i="1"/>
  <c r="AT421" i="1" s="1"/>
  <c r="AG420" i="1"/>
  <c r="AT420" i="1" s="1"/>
  <c r="AG419" i="1"/>
  <c r="AT419" i="1" s="1"/>
  <c r="AG418" i="1"/>
  <c r="AT418" i="1" s="1"/>
  <c r="AG417" i="1"/>
  <c r="AT417" i="1" s="1"/>
  <c r="AG416" i="1"/>
  <c r="AT416" i="1" s="1"/>
  <c r="AG415" i="1"/>
  <c r="AT415" i="1" s="1"/>
  <c r="AG414" i="1"/>
  <c r="AT414" i="1" s="1"/>
  <c r="AG413" i="1"/>
  <c r="AT413" i="1" s="1"/>
  <c r="AG412" i="1"/>
  <c r="AT412" i="1" s="1"/>
  <c r="AG411" i="1"/>
  <c r="AT411" i="1" s="1"/>
  <c r="AG410" i="1"/>
  <c r="AT410" i="1" s="1"/>
  <c r="AG409" i="1"/>
  <c r="AT409" i="1" s="1"/>
  <c r="AG408" i="1"/>
  <c r="AT408" i="1" s="1"/>
  <c r="AG407" i="1"/>
  <c r="AT407" i="1" s="1"/>
  <c r="AG406" i="1"/>
  <c r="AT406" i="1" s="1"/>
  <c r="AG405" i="1"/>
  <c r="AT405" i="1" s="1"/>
  <c r="AG404" i="1"/>
  <c r="AT404" i="1" s="1"/>
  <c r="AG403" i="1"/>
  <c r="AT403" i="1" s="1"/>
  <c r="AG402" i="1"/>
  <c r="AT402" i="1" s="1"/>
  <c r="AG401" i="1"/>
  <c r="AT401" i="1" s="1"/>
  <c r="AG400" i="1"/>
  <c r="AT400" i="1" s="1"/>
  <c r="AG399" i="1"/>
  <c r="AT399" i="1" s="1"/>
  <c r="AG398" i="1"/>
  <c r="AT398" i="1" s="1"/>
  <c r="AG397" i="1"/>
  <c r="AT397" i="1" s="1"/>
  <c r="AG396" i="1"/>
  <c r="AT396" i="1" s="1"/>
  <c r="AG395" i="1"/>
  <c r="AT395" i="1" s="1"/>
  <c r="AG394" i="1"/>
  <c r="AT394" i="1" s="1"/>
  <c r="AG393" i="1"/>
  <c r="AT393" i="1" s="1"/>
  <c r="AG392" i="1"/>
  <c r="AT392" i="1" s="1"/>
  <c r="AG391" i="1"/>
  <c r="AT391" i="1" s="1"/>
  <c r="AG390" i="1"/>
  <c r="AT390" i="1" s="1"/>
  <c r="AG389" i="1"/>
  <c r="AT389" i="1" s="1"/>
  <c r="AG388" i="1"/>
  <c r="AG387" i="1"/>
  <c r="AG386" i="1"/>
  <c r="AG385" i="1"/>
  <c r="AG384" i="1"/>
  <c r="AT384" i="1" s="1"/>
  <c r="AG383" i="1"/>
  <c r="AT383" i="1" s="1"/>
  <c r="AG382" i="1"/>
  <c r="AT382" i="1" s="1"/>
  <c r="AG381" i="1"/>
  <c r="AT381" i="1" s="1"/>
  <c r="AG380" i="1"/>
  <c r="AT380" i="1" s="1"/>
  <c r="AG379" i="1"/>
  <c r="AT379" i="1" s="1"/>
  <c r="AG378" i="1"/>
  <c r="AT378" i="1" s="1"/>
  <c r="AG377" i="1"/>
  <c r="AT377" i="1" s="1"/>
  <c r="AG376" i="1"/>
  <c r="AT376" i="1" s="1"/>
  <c r="AG375" i="1"/>
  <c r="AT375" i="1" s="1"/>
  <c r="AG374" i="1"/>
  <c r="AT374" i="1" s="1"/>
  <c r="AG373" i="1"/>
  <c r="AT373" i="1" s="1"/>
  <c r="AG372" i="1"/>
  <c r="AT372" i="1" s="1"/>
  <c r="AG371" i="1"/>
  <c r="AT371" i="1" s="1"/>
  <c r="AG370" i="1"/>
  <c r="AT370" i="1" s="1"/>
  <c r="AG369" i="1"/>
  <c r="AT369" i="1" s="1"/>
  <c r="AG368" i="1"/>
  <c r="AT368" i="1" s="1"/>
  <c r="AG367" i="1"/>
  <c r="AT367" i="1" s="1"/>
  <c r="AG366" i="1"/>
  <c r="AT366" i="1" s="1"/>
  <c r="AG365" i="1"/>
  <c r="AT365" i="1" s="1"/>
  <c r="AG364" i="1"/>
  <c r="AT364" i="1" s="1"/>
  <c r="AG363" i="1"/>
  <c r="AT363" i="1" s="1"/>
  <c r="AG362" i="1"/>
  <c r="AT362" i="1" s="1"/>
  <c r="AG361" i="1"/>
  <c r="AT361" i="1" s="1"/>
  <c r="AG360" i="1"/>
  <c r="AT360" i="1" s="1"/>
  <c r="AG359" i="1"/>
  <c r="AT359" i="1" s="1"/>
  <c r="AG358" i="1"/>
  <c r="AT358" i="1" s="1"/>
  <c r="AG357" i="1"/>
  <c r="AT357" i="1" s="1"/>
  <c r="AG356" i="1"/>
  <c r="AT356" i="1" s="1"/>
  <c r="AG355" i="1"/>
  <c r="AT355" i="1" s="1"/>
  <c r="AG354" i="1"/>
  <c r="AT354" i="1" s="1"/>
  <c r="AG353" i="1"/>
  <c r="AT353" i="1" s="1"/>
  <c r="AG352" i="1"/>
  <c r="AT352" i="1" s="1"/>
  <c r="AG351" i="1"/>
  <c r="AT351" i="1" s="1"/>
  <c r="AG350" i="1"/>
  <c r="AT350" i="1" s="1"/>
  <c r="AG349" i="1"/>
  <c r="AT349" i="1" s="1"/>
  <c r="AG348" i="1"/>
  <c r="AT348" i="1" s="1"/>
  <c r="AG347" i="1"/>
  <c r="AT347" i="1" s="1"/>
  <c r="AG346" i="1"/>
  <c r="AT346" i="1" s="1"/>
  <c r="AG345" i="1"/>
  <c r="AT345" i="1" s="1"/>
  <c r="AG344" i="1"/>
  <c r="AT344" i="1" s="1"/>
  <c r="AG343" i="1"/>
  <c r="AT343" i="1" s="1"/>
  <c r="AG342" i="1"/>
  <c r="AT342" i="1" s="1"/>
  <c r="AG341" i="1"/>
  <c r="AT341" i="1" s="1"/>
  <c r="AG340" i="1"/>
  <c r="AT340" i="1" s="1"/>
  <c r="AG339" i="1"/>
  <c r="AT339" i="1" s="1"/>
  <c r="AG338" i="1"/>
  <c r="AT338" i="1" s="1"/>
  <c r="AG337" i="1"/>
  <c r="AT337" i="1" s="1"/>
  <c r="AG336" i="1"/>
  <c r="AT336" i="1" s="1"/>
  <c r="AG335" i="1"/>
  <c r="AT335" i="1" s="1"/>
  <c r="AG334" i="1"/>
  <c r="AT334" i="1" s="1"/>
  <c r="AG333" i="1"/>
  <c r="AT333" i="1" s="1"/>
  <c r="AG332" i="1"/>
  <c r="AT332" i="1" s="1"/>
  <c r="AG331" i="1"/>
  <c r="AT331" i="1" s="1"/>
  <c r="AG330" i="1"/>
  <c r="AT330" i="1" s="1"/>
  <c r="AG329" i="1"/>
  <c r="AT329" i="1" s="1"/>
  <c r="AG328" i="1"/>
  <c r="AT328" i="1" s="1"/>
  <c r="AG327" i="1"/>
  <c r="AT327" i="1" s="1"/>
  <c r="AG326" i="1"/>
  <c r="AT326" i="1" s="1"/>
  <c r="AG325" i="1"/>
  <c r="AT325" i="1" s="1"/>
  <c r="AG324" i="1"/>
  <c r="AT324" i="1" s="1"/>
  <c r="AG323" i="1"/>
  <c r="AT323" i="1" s="1"/>
  <c r="AG322" i="1"/>
  <c r="AT322" i="1" s="1"/>
  <c r="AG321" i="1"/>
  <c r="AT321" i="1" s="1"/>
  <c r="AG320" i="1"/>
  <c r="AT320" i="1" s="1"/>
  <c r="AG319" i="1"/>
  <c r="AT319" i="1" s="1"/>
  <c r="AG318" i="1"/>
  <c r="AT318" i="1" s="1"/>
  <c r="AG317" i="1"/>
  <c r="AT317" i="1" s="1"/>
  <c r="AG316" i="1"/>
  <c r="AT316" i="1" s="1"/>
  <c r="AG315" i="1"/>
  <c r="AT315" i="1" s="1"/>
  <c r="AG314" i="1"/>
  <c r="AT314" i="1" s="1"/>
  <c r="AG313" i="1"/>
  <c r="AT313" i="1" s="1"/>
  <c r="AG312" i="1"/>
  <c r="AT312" i="1" s="1"/>
  <c r="AG311" i="1"/>
  <c r="AT311" i="1" s="1"/>
  <c r="AG310" i="1"/>
  <c r="AT310" i="1" s="1"/>
  <c r="AG309" i="1"/>
  <c r="AT309" i="1" s="1"/>
  <c r="AG308" i="1"/>
  <c r="AG307" i="1"/>
  <c r="AG306" i="1"/>
  <c r="AG305" i="1"/>
  <c r="AG304" i="1"/>
  <c r="AG303" i="1"/>
  <c r="AG302" i="1"/>
  <c r="AT302" i="1" s="1"/>
  <c r="AG301" i="1"/>
  <c r="AT301" i="1" s="1"/>
  <c r="AG300" i="1"/>
  <c r="AT300" i="1" s="1"/>
  <c r="AG299" i="1"/>
  <c r="AT299" i="1" s="1"/>
  <c r="AG298" i="1"/>
  <c r="AT298" i="1" s="1"/>
  <c r="AG297" i="1"/>
  <c r="AT297" i="1" s="1"/>
  <c r="AG296" i="1"/>
  <c r="AT296" i="1" s="1"/>
  <c r="AG295" i="1"/>
  <c r="AT295" i="1" s="1"/>
  <c r="AG294" i="1"/>
  <c r="AT294" i="1" s="1"/>
  <c r="AG293" i="1"/>
  <c r="AT293" i="1" s="1"/>
  <c r="AG292" i="1"/>
  <c r="AT292" i="1" s="1"/>
  <c r="AG291" i="1"/>
  <c r="AT291" i="1" s="1"/>
  <c r="AG290" i="1"/>
  <c r="AT290" i="1" s="1"/>
  <c r="AG289" i="1"/>
  <c r="AT289" i="1" s="1"/>
  <c r="AG288" i="1"/>
  <c r="AT288" i="1" s="1"/>
  <c r="AG287" i="1"/>
  <c r="AT287" i="1" s="1"/>
  <c r="AG286" i="1"/>
  <c r="AT286" i="1" s="1"/>
  <c r="AG285" i="1"/>
  <c r="AG284" i="1"/>
  <c r="AG283" i="1"/>
  <c r="AG282" i="1"/>
  <c r="AT282" i="1" s="1"/>
  <c r="AG281" i="1"/>
  <c r="AT281" i="1" s="1"/>
  <c r="AG280" i="1"/>
  <c r="AT280" i="1" s="1"/>
  <c r="AG279" i="1"/>
  <c r="AT279" i="1" s="1"/>
  <c r="AG278" i="1"/>
  <c r="AT278" i="1" s="1"/>
  <c r="AG277" i="1"/>
  <c r="AT277" i="1" s="1"/>
  <c r="AG276" i="1"/>
  <c r="AT276" i="1" s="1"/>
  <c r="AG275" i="1"/>
  <c r="AT275" i="1" s="1"/>
  <c r="AG274" i="1"/>
  <c r="AT274" i="1" s="1"/>
  <c r="AG273" i="1"/>
  <c r="AT273" i="1" s="1"/>
  <c r="AG272" i="1"/>
  <c r="AT272" i="1" s="1"/>
  <c r="AG271" i="1"/>
  <c r="AT271" i="1" s="1"/>
  <c r="AG270" i="1"/>
  <c r="AT270" i="1" s="1"/>
  <c r="AG269" i="1"/>
  <c r="AT269" i="1" s="1"/>
  <c r="AG268" i="1"/>
  <c r="AT268" i="1" s="1"/>
  <c r="AG267" i="1"/>
  <c r="AT267" i="1" s="1"/>
  <c r="AG266" i="1"/>
  <c r="AT266" i="1" s="1"/>
  <c r="AG265" i="1"/>
  <c r="AT265" i="1" s="1"/>
  <c r="AG264" i="1"/>
  <c r="AT264" i="1" s="1"/>
  <c r="AG263" i="1"/>
  <c r="AT263" i="1" s="1"/>
  <c r="AG262" i="1"/>
  <c r="AT262" i="1" s="1"/>
  <c r="AG261" i="1"/>
  <c r="AT261" i="1" s="1"/>
  <c r="AG260" i="1"/>
  <c r="AT260" i="1" s="1"/>
  <c r="AG259" i="1"/>
  <c r="AT259" i="1" s="1"/>
  <c r="AG258" i="1"/>
  <c r="AT258" i="1" s="1"/>
  <c r="AG257" i="1"/>
  <c r="AT257" i="1" s="1"/>
  <c r="AG256" i="1"/>
  <c r="AT256" i="1" s="1"/>
  <c r="AG255" i="1"/>
  <c r="AT255" i="1" s="1"/>
  <c r="AG254" i="1"/>
  <c r="AT254" i="1" s="1"/>
  <c r="AG253" i="1"/>
  <c r="AT253" i="1" s="1"/>
  <c r="AG252" i="1"/>
  <c r="AT252" i="1" s="1"/>
  <c r="AG251" i="1"/>
  <c r="AT251" i="1" s="1"/>
  <c r="AG250" i="1"/>
  <c r="AT250" i="1" s="1"/>
  <c r="AG249" i="1"/>
  <c r="AT249" i="1" s="1"/>
  <c r="AG248" i="1"/>
  <c r="AT248" i="1" s="1"/>
  <c r="AG247" i="1"/>
  <c r="AT247" i="1" s="1"/>
  <c r="AG246" i="1"/>
  <c r="AT246" i="1" s="1"/>
  <c r="AG245" i="1"/>
  <c r="AT245" i="1" s="1"/>
  <c r="AG244" i="1"/>
  <c r="AT244" i="1" s="1"/>
  <c r="AG243" i="1"/>
  <c r="AT243" i="1" s="1"/>
  <c r="AG242" i="1"/>
  <c r="AT242" i="1" s="1"/>
  <c r="AG241" i="1"/>
  <c r="AT241" i="1" s="1"/>
  <c r="AG240" i="1"/>
  <c r="AT240" i="1" s="1"/>
  <c r="AG239" i="1"/>
  <c r="AT239" i="1" s="1"/>
  <c r="AG238" i="1"/>
  <c r="AT238" i="1" s="1"/>
  <c r="AG237" i="1"/>
  <c r="AT237" i="1" s="1"/>
  <c r="AG236" i="1"/>
  <c r="AT236" i="1" s="1"/>
  <c r="AG235" i="1"/>
  <c r="AT235" i="1" s="1"/>
  <c r="AG234" i="1"/>
  <c r="AT234" i="1" s="1"/>
  <c r="AG233" i="1"/>
  <c r="AT233" i="1" s="1"/>
  <c r="AG232" i="1"/>
  <c r="AT232" i="1" s="1"/>
  <c r="AG231" i="1"/>
  <c r="AT231" i="1" s="1"/>
  <c r="AG230" i="1"/>
  <c r="AT230" i="1" s="1"/>
  <c r="AG229" i="1"/>
  <c r="AT229" i="1" s="1"/>
  <c r="AG228" i="1"/>
  <c r="AT228" i="1" s="1"/>
  <c r="AG227" i="1"/>
  <c r="AT227" i="1" s="1"/>
  <c r="AG226" i="1"/>
  <c r="AT226" i="1" s="1"/>
  <c r="AG225" i="1"/>
  <c r="AT225" i="1" s="1"/>
  <c r="AG224" i="1"/>
  <c r="AT224" i="1" s="1"/>
  <c r="AG223" i="1"/>
  <c r="AT223" i="1" s="1"/>
  <c r="AG222" i="1"/>
  <c r="AT222" i="1" s="1"/>
  <c r="AG221" i="1"/>
  <c r="AT221" i="1" s="1"/>
  <c r="AG220" i="1"/>
  <c r="AT220" i="1" s="1"/>
  <c r="AG219" i="1"/>
  <c r="AT219" i="1" s="1"/>
  <c r="AG218" i="1"/>
  <c r="AT218" i="1" s="1"/>
  <c r="AG217" i="1"/>
  <c r="AT217" i="1" s="1"/>
  <c r="AG216" i="1"/>
  <c r="AT216" i="1" s="1"/>
  <c r="AG215" i="1"/>
  <c r="AT215" i="1" s="1"/>
  <c r="AG214" i="1"/>
  <c r="AT214" i="1" s="1"/>
  <c r="AG213" i="1"/>
  <c r="AT213" i="1" s="1"/>
  <c r="AG212" i="1"/>
  <c r="AT212" i="1" s="1"/>
  <c r="AG211" i="1"/>
  <c r="AT211" i="1" s="1"/>
  <c r="AG210" i="1"/>
  <c r="AT210" i="1" s="1"/>
  <c r="AG209" i="1"/>
  <c r="AT209" i="1" s="1"/>
  <c r="AG208" i="1"/>
  <c r="AT208" i="1" s="1"/>
  <c r="AG207" i="1"/>
  <c r="AT207" i="1" s="1"/>
  <c r="AG206" i="1"/>
  <c r="AT206" i="1" s="1"/>
  <c r="AG205" i="1"/>
  <c r="AT205" i="1" s="1"/>
  <c r="AG204" i="1"/>
  <c r="AT204" i="1" s="1"/>
  <c r="AG203" i="1"/>
  <c r="AT203" i="1" s="1"/>
  <c r="AG202" i="1"/>
  <c r="AT202" i="1" s="1"/>
  <c r="AG201" i="1"/>
  <c r="AT201" i="1" s="1"/>
  <c r="AG200" i="1"/>
  <c r="AT200" i="1" s="1"/>
  <c r="AG199" i="1"/>
  <c r="AT199" i="1" s="1"/>
  <c r="AG198" i="1"/>
  <c r="AT198" i="1" s="1"/>
  <c r="AG197" i="1"/>
  <c r="AT197" i="1" s="1"/>
  <c r="AG196" i="1"/>
  <c r="AT196" i="1" s="1"/>
  <c r="AG195" i="1"/>
  <c r="AT195" i="1" s="1"/>
  <c r="AG194" i="1"/>
  <c r="AT194" i="1" s="1"/>
  <c r="AG193" i="1"/>
  <c r="AT193" i="1" s="1"/>
  <c r="AG192" i="1"/>
  <c r="AT192" i="1" s="1"/>
  <c r="AG191" i="1"/>
  <c r="AT191" i="1" s="1"/>
  <c r="AG190" i="1"/>
  <c r="AT190" i="1" s="1"/>
  <c r="AG189" i="1"/>
  <c r="AT189" i="1" s="1"/>
  <c r="AG188" i="1"/>
  <c r="AT188" i="1" s="1"/>
  <c r="AG187" i="1"/>
  <c r="AT187" i="1" s="1"/>
  <c r="AG186" i="1"/>
  <c r="AT186" i="1" s="1"/>
  <c r="AG185" i="1"/>
  <c r="AT185" i="1" s="1"/>
  <c r="AG184" i="1"/>
  <c r="AT184" i="1" s="1"/>
  <c r="AG183" i="1"/>
  <c r="AT183" i="1" s="1"/>
  <c r="AG182" i="1"/>
  <c r="AT182" i="1" s="1"/>
  <c r="AG181" i="1"/>
  <c r="AT181" i="1" s="1"/>
  <c r="AG180" i="1"/>
  <c r="AT180" i="1" s="1"/>
  <c r="AG179" i="1"/>
  <c r="AT179" i="1" s="1"/>
  <c r="AG178" i="1"/>
  <c r="AT178" i="1" s="1"/>
  <c r="AG177" i="1"/>
  <c r="AT177" i="1" s="1"/>
  <c r="AG176" i="1"/>
  <c r="AT176" i="1" s="1"/>
  <c r="AG175" i="1"/>
  <c r="AT175" i="1" s="1"/>
  <c r="AG174" i="1"/>
  <c r="AT174" i="1" s="1"/>
  <c r="AG173" i="1"/>
  <c r="AT173" i="1" s="1"/>
  <c r="AG172" i="1"/>
  <c r="AT172" i="1" s="1"/>
  <c r="AG171" i="1"/>
  <c r="AT171" i="1" s="1"/>
  <c r="AG170" i="1"/>
  <c r="AT170" i="1" s="1"/>
  <c r="AG169" i="1"/>
  <c r="AT169" i="1" s="1"/>
  <c r="AG168" i="1"/>
  <c r="AT168" i="1" s="1"/>
  <c r="AG167" i="1"/>
  <c r="AT167" i="1" s="1"/>
  <c r="AG166" i="1"/>
  <c r="AT166" i="1" s="1"/>
  <c r="AG165" i="1"/>
  <c r="AT165" i="1" s="1"/>
  <c r="AG164" i="1"/>
  <c r="AT164" i="1" s="1"/>
  <c r="AG163" i="1"/>
  <c r="AT163" i="1" s="1"/>
  <c r="AG162" i="1"/>
  <c r="AT162" i="1" s="1"/>
  <c r="AG161" i="1"/>
  <c r="AT161" i="1" s="1"/>
  <c r="AG160" i="1"/>
  <c r="AT160" i="1" s="1"/>
  <c r="AG159" i="1"/>
  <c r="AT159" i="1" s="1"/>
  <c r="AG158" i="1"/>
  <c r="AT158" i="1" s="1"/>
  <c r="AG157" i="1"/>
  <c r="AT157" i="1" s="1"/>
  <c r="AG156" i="1"/>
  <c r="AT156" i="1" s="1"/>
  <c r="AG155" i="1"/>
  <c r="AT155" i="1" s="1"/>
  <c r="AG154" i="1"/>
  <c r="AT154" i="1" s="1"/>
  <c r="AG153" i="1"/>
  <c r="AT153" i="1" s="1"/>
  <c r="AG152" i="1"/>
  <c r="AT152" i="1" s="1"/>
  <c r="AG151" i="1"/>
  <c r="AG150" i="1"/>
  <c r="AG149" i="1"/>
  <c r="AG148" i="1"/>
  <c r="AT148" i="1" s="1"/>
  <c r="AG147" i="1"/>
  <c r="AT147" i="1" s="1"/>
  <c r="AG146" i="1"/>
  <c r="AT146" i="1" s="1"/>
  <c r="AG145" i="1"/>
  <c r="AT145" i="1" s="1"/>
  <c r="AG144" i="1"/>
  <c r="AT144" i="1" s="1"/>
  <c r="AG143" i="1"/>
  <c r="AT143" i="1" s="1"/>
  <c r="AG142" i="1"/>
  <c r="AT142" i="1" s="1"/>
  <c r="AG141" i="1"/>
  <c r="AT141" i="1" s="1"/>
  <c r="AG140" i="1"/>
  <c r="AT140" i="1" s="1"/>
  <c r="AG139" i="1"/>
  <c r="AG138" i="1"/>
  <c r="AT138" i="1" s="1"/>
  <c r="AG137" i="1"/>
  <c r="AT137" i="1" s="1"/>
  <c r="AG136" i="1"/>
  <c r="AT136" i="1" s="1"/>
  <c r="AG135" i="1"/>
  <c r="AT135" i="1" s="1"/>
  <c r="AG134" i="1"/>
  <c r="AT134" i="1" s="1"/>
  <c r="AG133" i="1"/>
  <c r="AT133" i="1" s="1"/>
  <c r="AG132" i="1"/>
  <c r="AT132" i="1" s="1"/>
  <c r="AG131" i="1"/>
  <c r="AT131" i="1" s="1"/>
  <c r="AG130" i="1"/>
  <c r="AT130" i="1" s="1"/>
  <c r="AG129" i="1"/>
  <c r="AT129" i="1" s="1"/>
  <c r="AG128" i="1"/>
  <c r="AT128" i="1" s="1"/>
  <c r="AG127" i="1"/>
  <c r="AT127" i="1" s="1"/>
  <c r="AG126" i="1"/>
  <c r="AT126" i="1" s="1"/>
  <c r="AG125" i="1"/>
  <c r="AT125" i="1" s="1"/>
  <c r="AG124" i="1"/>
  <c r="AT124" i="1" s="1"/>
  <c r="AG123" i="1"/>
  <c r="AT123" i="1" s="1"/>
  <c r="AG122" i="1"/>
  <c r="AG121" i="1"/>
  <c r="AT121" i="1" s="1"/>
  <c r="AG120" i="1"/>
  <c r="AT120" i="1" s="1"/>
  <c r="AG119" i="1"/>
  <c r="AT119" i="1" s="1"/>
  <c r="AG118" i="1"/>
  <c r="AT118" i="1" s="1"/>
  <c r="AG117" i="1"/>
  <c r="AT117" i="1" s="1"/>
  <c r="AG116" i="1"/>
  <c r="AT116" i="1" s="1"/>
  <c r="AG115" i="1"/>
  <c r="AT115" i="1" s="1"/>
  <c r="AG114" i="1"/>
  <c r="AT114" i="1" s="1"/>
  <c r="AG113" i="1"/>
  <c r="AT113" i="1" s="1"/>
  <c r="AG112" i="1"/>
  <c r="AT112" i="1" s="1"/>
  <c r="AG111" i="1"/>
  <c r="AT111" i="1" s="1"/>
  <c r="AG110" i="1"/>
  <c r="AT110" i="1" s="1"/>
  <c r="AG109" i="1"/>
  <c r="AT109" i="1" s="1"/>
  <c r="AG108" i="1"/>
  <c r="AT108" i="1" s="1"/>
  <c r="AG107" i="1"/>
  <c r="AT107" i="1" s="1"/>
  <c r="AG106" i="1"/>
  <c r="AT106" i="1" s="1"/>
  <c r="AG105" i="1"/>
  <c r="AT105" i="1" s="1"/>
  <c r="AG104" i="1"/>
  <c r="AT104" i="1" s="1"/>
  <c r="AG103" i="1"/>
  <c r="AT103" i="1" s="1"/>
  <c r="AG102" i="1"/>
  <c r="AT102" i="1" s="1"/>
  <c r="AG101" i="1"/>
  <c r="AT101" i="1" s="1"/>
  <c r="AG100" i="1"/>
  <c r="AT100" i="1" s="1"/>
  <c r="AG99" i="1"/>
  <c r="AT99" i="1" s="1"/>
  <c r="AG98" i="1"/>
  <c r="AT98" i="1" s="1"/>
  <c r="AG97" i="1"/>
  <c r="AT97" i="1" s="1"/>
  <c r="AG96" i="1"/>
  <c r="AT96" i="1" s="1"/>
  <c r="AG95" i="1"/>
  <c r="AT95" i="1" s="1"/>
  <c r="AG94" i="1"/>
  <c r="AT94" i="1" s="1"/>
  <c r="AG93" i="1"/>
  <c r="AT93" i="1" s="1"/>
  <c r="AG92" i="1"/>
  <c r="AT92" i="1" s="1"/>
  <c r="AG91" i="1"/>
  <c r="AT91" i="1" s="1"/>
  <c r="AG90" i="1"/>
  <c r="AT90" i="1" s="1"/>
  <c r="AG89" i="1"/>
  <c r="AT89" i="1" s="1"/>
  <c r="AG88" i="1"/>
  <c r="AT88" i="1" s="1"/>
  <c r="AG87" i="1"/>
  <c r="AT87" i="1" s="1"/>
  <c r="AG86" i="1"/>
  <c r="AT86" i="1" s="1"/>
  <c r="AG85" i="1"/>
  <c r="AT85" i="1" s="1"/>
  <c r="AG84" i="1"/>
  <c r="AT84" i="1" s="1"/>
  <c r="AG83" i="1"/>
  <c r="AT83" i="1" s="1"/>
  <c r="AG82" i="1"/>
  <c r="AT82" i="1" s="1"/>
  <c r="AG81" i="1"/>
  <c r="AT81" i="1" s="1"/>
  <c r="AG80" i="1"/>
  <c r="AT80" i="1" s="1"/>
  <c r="AG79" i="1"/>
  <c r="AT79" i="1" s="1"/>
  <c r="AG78" i="1"/>
  <c r="AT78" i="1" s="1"/>
  <c r="AG77" i="1"/>
  <c r="AT77" i="1" s="1"/>
  <c r="AG76" i="1"/>
  <c r="AT76" i="1" s="1"/>
  <c r="AG75" i="1"/>
  <c r="AT75" i="1" s="1"/>
  <c r="AG74" i="1"/>
  <c r="AT74" i="1" s="1"/>
  <c r="AG73" i="1"/>
  <c r="AT73" i="1" s="1"/>
  <c r="AG72" i="1"/>
  <c r="AT72" i="1" s="1"/>
  <c r="AG71" i="1"/>
  <c r="AT71" i="1" s="1"/>
  <c r="AG70" i="1"/>
  <c r="AT70" i="1" s="1"/>
  <c r="AG69" i="1"/>
  <c r="AT69" i="1" s="1"/>
  <c r="AG68" i="1"/>
  <c r="AT68" i="1" s="1"/>
  <c r="AG67" i="1"/>
  <c r="AT67" i="1" s="1"/>
  <c r="AG66" i="1"/>
  <c r="AT66" i="1" s="1"/>
  <c r="AG65" i="1"/>
  <c r="AT65" i="1" s="1"/>
  <c r="AG64" i="1"/>
  <c r="AT64" i="1" s="1"/>
  <c r="AG63" i="1"/>
  <c r="AT63" i="1" s="1"/>
  <c r="AG62" i="1"/>
  <c r="AT62" i="1" s="1"/>
  <c r="AG61" i="1"/>
  <c r="AT61" i="1" s="1"/>
  <c r="AG60" i="1"/>
  <c r="AT60" i="1" s="1"/>
  <c r="AG59" i="1"/>
  <c r="AT59" i="1" s="1"/>
  <c r="AG58" i="1"/>
  <c r="AT58" i="1" s="1"/>
  <c r="AG57" i="1"/>
  <c r="AT57" i="1" s="1"/>
  <c r="AG56" i="1"/>
  <c r="AT56" i="1" s="1"/>
  <c r="AG55" i="1"/>
  <c r="AT55" i="1" s="1"/>
  <c r="AG54" i="1"/>
  <c r="AT54" i="1" s="1"/>
  <c r="AG53" i="1"/>
  <c r="AT53" i="1" s="1"/>
  <c r="AG52" i="1"/>
  <c r="AT52" i="1" s="1"/>
  <c r="AG51" i="1"/>
  <c r="AT51" i="1" s="1"/>
  <c r="AG50" i="1"/>
  <c r="AT50" i="1" s="1"/>
  <c r="AG49" i="1"/>
  <c r="AT49" i="1" s="1"/>
  <c r="AG48" i="1"/>
  <c r="AT48" i="1" s="1"/>
  <c r="AG47" i="1"/>
  <c r="AT47" i="1" s="1"/>
  <c r="AG46" i="1"/>
  <c r="AT46" i="1" s="1"/>
  <c r="AG45" i="1"/>
  <c r="AT45" i="1" s="1"/>
  <c r="AG44" i="1"/>
  <c r="AT44" i="1" s="1"/>
  <c r="AG43" i="1"/>
  <c r="AT43" i="1" s="1"/>
  <c r="AG42" i="1"/>
  <c r="AT42" i="1" s="1"/>
  <c r="AG41" i="1"/>
  <c r="AT41" i="1" s="1"/>
  <c r="AG40" i="1"/>
  <c r="AT40" i="1" s="1"/>
  <c r="AG39" i="1"/>
  <c r="AT39" i="1" s="1"/>
  <c r="AG38" i="1"/>
  <c r="AT38" i="1" s="1"/>
  <c r="AG37" i="1"/>
  <c r="AN37" i="1" s="1"/>
  <c r="AG36" i="1"/>
  <c r="AG35" i="1"/>
  <c r="AT35" i="1" s="1"/>
  <c r="AG34" i="1"/>
  <c r="AT34" i="1" s="1"/>
  <c r="AG33" i="1"/>
  <c r="AT33" i="1" s="1"/>
  <c r="AG32" i="1"/>
  <c r="AT32" i="1" s="1"/>
  <c r="AG31" i="1"/>
  <c r="AT31" i="1" s="1"/>
  <c r="AG30" i="1"/>
  <c r="AT30" i="1" s="1"/>
  <c r="AG29" i="1"/>
  <c r="AT29" i="1" s="1"/>
  <c r="AG28" i="1"/>
  <c r="AT28" i="1" s="1"/>
  <c r="AG27" i="1"/>
  <c r="AT27" i="1" s="1"/>
  <c r="AG26" i="1"/>
  <c r="AT26" i="1" s="1"/>
  <c r="AG25" i="1"/>
  <c r="AT25" i="1" s="1"/>
  <c r="AG24" i="1"/>
  <c r="AT24" i="1" s="1"/>
  <c r="AG23" i="1"/>
  <c r="AT23" i="1" s="1"/>
  <c r="AG22" i="1"/>
  <c r="AT22" i="1" s="1"/>
  <c r="AG21" i="1"/>
  <c r="AT21" i="1" s="1"/>
  <c r="AG20" i="1"/>
  <c r="AT20" i="1" s="1"/>
  <c r="AG19" i="1"/>
  <c r="AG18" i="1"/>
  <c r="AG17" i="1"/>
  <c r="AG16" i="1"/>
  <c r="AG15" i="1"/>
  <c r="AG14" i="1"/>
  <c r="AT14" i="1" s="1"/>
  <c r="AG13" i="1"/>
  <c r="AT13" i="1" s="1"/>
  <c r="AG12" i="1"/>
  <c r="AT12" i="1" s="1"/>
  <c r="AG11" i="1"/>
  <c r="AT11" i="1" s="1"/>
  <c r="AG10" i="1"/>
  <c r="AT10" i="1" s="1"/>
  <c r="AG9" i="1"/>
  <c r="AT9" i="1" s="1"/>
  <c r="AG8" i="1"/>
  <c r="AT8" i="1" s="1"/>
  <c r="AG7" i="1"/>
  <c r="AT7" i="1" s="1"/>
  <c r="AG6" i="1"/>
  <c r="AT6" i="1" s="1"/>
  <c r="AG5" i="1"/>
  <c r="AT5" i="1" s="1"/>
  <c r="AG4" i="1"/>
  <c r="AT4" i="1" s="1"/>
  <c r="AE4" i="1"/>
  <c r="AS4" i="1" s="1"/>
  <c r="AE5" i="1"/>
  <c r="AS5" i="1" s="1"/>
  <c r="AE6" i="1"/>
  <c r="AS6" i="1" s="1"/>
  <c r="AE7" i="1"/>
  <c r="AS7" i="1" s="1"/>
  <c r="AE8" i="1"/>
  <c r="AS8" i="1" s="1"/>
  <c r="AE9" i="1"/>
  <c r="AS9" i="1" s="1"/>
  <c r="AE10" i="1"/>
  <c r="AE11" i="1"/>
  <c r="AE12" i="1"/>
  <c r="AS12" i="1" s="1"/>
  <c r="AE13" i="1"/>
  <c r="AS13" i="1" s="1"/>
  <c r="AE14" i="1"/>
  <c r="AS14" i="1" s="1"/>
  <c r="AE15" i="1"/>
  <c r="AE16" i="1"/>
  <c r="AS16" i="1" s="1"/>
  <c r="AE17" i="1"/>
  <c r="AS17" i="1" s="1"/>
  <c r="AE18" i="1"/>
  <c r="AS18" i="1" s="1"/>
  <c r="AE19" i="1"/>
  <c r="AS19" i="1" s="1"/>
  <c r="AE20" i="1"/>
  <c r="AS20" i="1" s="1"/>
  <c r="AE21" i="1"/>
  <c r="AS21" i="1" s="1"/>
  <c r="AE22" i="1"/>
  <c r="AE23" i="1"/>
  <c r="AS23" i="1" s="1"/>
  <c r="AE24" i="1"/>
  <c r="AS24" i="1" s="1"/>
  <c r="AE25" i="1"/>
  <c r="AS25" i="1" s="1"/>
  <c r="AE26" i="1"/>
  <c r="AS26" i="1" s="1"/>
  <c r="AE27" i="1"/>
  <c r="AS27" i="1" s="1"/>
  <c r="AE28" i="1"/>
  <c r="AS28" i="1" s="1"/>
  <c r="AE29" i="1"/>
  <c r="AS29" i="1" s="1"/>
  <c r="AE30" i="1"/>
  <c r="AS30" i="1" s="1"/>
  <c r="AE31" i="1"/>
  <c r="AS31" i="1" s="1"/>
  <c r="AE32" i="1"/>
  <c r="AS32" i="1" s="1"/>
  <c r="AE33" i="1"/>
  <c r="AS33" i="1" s="1"/>
  <c r="AE34" i="1"/>
  <c r="AE35" i="1"/>
  <c r="AS35" i="1" s="1"/>
  <c r="AE36" i="1"/>
  <c r="AS36" i="1" s="1"/>
  <c r="AE37" i="1"/>
  <c r="AS37" i="1" s="1"/>
  <c r="AE38" i="1"/>
  <c r="AE39" i="1"/>
  <c r="AS39" i="1" s="1"/>
  <c r="AE40" i="1"/>
  <c r="AS40" i="1" s="1"/>
  <c r="AE41" i="1"/>
  <c r="AS41" i="1" s="1"/>
  <c r="AE42" i="1"/>
  <c r="AE43" i="1"/>
  <c r="AS43" i="1" s="1"/>
  <c r="AE44" i="1"/>
  <c r="AS44" i="1" s="1"/>
  <c r="AE45" i="1"/>
  <c r="AS45" i="1" s="1"/>
  <c r="AE46" i="1"/>
  <c r="AS46" i="1" s="1"/>
  <c r="AE47" i="1"/>
  <c r="AS47" i="1" s="1"/>
  <c r="AE48" i="1"/>
  <c r="AS48" i="1" s="1"/>
  <c r="AE49" i="1"/>
  <c r="AS49" i="1" s="1"/>
  <c r="AE50" i="1"/>
  <c r="AS50" i="1" s="1"/>
  <c r="AE51" i="1"/>
  <c r="AS51" i="1" s="1"/>
  <c r="AE52" i="1"/>
  <c r="AS52" i="1" s="1"/>
  <c r="AE53" i="1"/>
  <c r="AS53" i="1" s="1"/>
  <c r="AE54" i="1"/>
  <c r="AS54" i="1" s="1"/>
  <c r="AE55" i="1"/>
  <c r="AS55" i="1" s="1"/>
  <c r="AE56" i="1"/>
  <c r="AS56" i="1" s="1"/>
  <c r="AE57" i="1"/>
  <c r="AS57" i="1" s="1"/>
  <c r="AE58" i="1"/>
  <c r="AS58" i="1" s="1"/>
  <c r="AE59" i="1"/>
  <c r="AE60" i="1"/>
  <c r="AS60" i="1" s="1"/>
  <c r="AE61" i="1"/>
  <c r="AS61" i="1" s="1"/>
  <c r="AE62" i="1"/>
  <c r="AS62" i="1" s="1"/>
  <c r="AE63" i="1"/>
  <c r="AS63" i="1" s="1"/>
  <c r="AE64" i="1"/>
  <c r="AS64" i="1" s="1"/>
  <c r="AE65" i="1"/>
  <c r="AS65" i="1" s="1"/>
  <c r="AE66" i="1"/>
  <c r="AS66" i="1" s="1"/>
  <c r="AE67" i="1"/>
  <c r="AS67" i="1" s="1"/>
  <c r="AE68" i="1"/>
  <c r="AS68" i="1" s="1"/>
  <c r="AE69" i="1"/>
  <c r="AS69" i="1" s="1"/>
  <c r="AE70" i="1"/>
  <c r="AS70" i="1" s="1"/>
  <c r="AE71" i="1"/>
  <c r="AS71" i="1" s="1"/>
  <c r="AE72" i="1"/>
  <c r="AS72" i="1" s="1"/>
  <c r="AE73" i="1"/>
  <c r="AS73" i="1" s="1"/>
  <c r="AE74" i="1"/>
  <c r="AS74" i="1" s="1"/>
  <c r="AE75" i="1"/>
  <c r="AS75" i="1" s="1"/>
  <c r="AE76" i="1"/>
  <c r="AS76" i="1" s="1"/>
  <c r="AE77" i="1"/>
  <c r="AS77" i="1" s="1"/>
  <c r="AE78" i="1"/>
  <c r="AS78" i="1" s="1"/>
  <c r="AE79" i="1"/>
  <c r="AS79" i="1" s="1"/>
  <c r="AE80" i="1"/>
  <c r="AS80" i="1" s="1"/>
  <c r="AE81" i="1"/>
  <c r="AS81" i="1" s="1"/>
  <c r="AE82" i="1"/>
  <c r="AS82" i="1" s="1"/>
  <c r="AE83" i="1"/>
  <c r="AE84" i="1"/>
  <c r="AS84" i="1" s="1"/>
  <c r="AE85" i="1"/>
  <c r="AS85" i="1" s="1"/>
  <c r="AE86" i="1"/>
  <c r="AS86" i="1" s="1"/>
  <c r="AE87" i="1"/>
  <c r="AE88" i="1"/>
  <c r="AS88" i="1" s="1"/>
  <c r="AE89" i="1"/>
  <c r="AS89" i="1" s="1"/>
  <c r="AE90" i="1"/>
  <c r="AE91" i="1"/>
  <c r="AS91" i="1" s="1"/>
  <c r="AE92" i="1"/>
  <c r="AS92" i="1" s="1"/>
  <c r="AE93" i="1"/>
  <c r="AS93" i="1" s="1"/>
  <c r="AE94" i="1"/>
  <c r="AS94" i="1" s="1"/>
  <c r="AE95" i="1"/>
  <c r="AS95" i="1" s="1"/>
  <c r="AE96" i="1"/>
  <c r="AS96" i="1" s="1"/>
  <c r="AE97" i="1"/>
  <c r="AS97" i="1" s="1"/>
  <c r="AE98" i="1"/>
  <c r="AS98" i="1" s="1"/>
  <c r="AE99" i="1"/>
  <c r="AS99" i="1" s="1"/>
  <c r="AE100" i="1"/>
  <c r="AS100" i="1" s="1"/>
  <c r="AE101" i="1"/>
  <c r="AS101" i="1" s="1"/>
  <c r="AE102" i="1"/>
  <c r="AS102" i="1" s="1"/>
  <c r="AE103" i="1"/>
  <c r="AS103" i="1" s="1"/>
  <c r="AE104" i="1"/>
  <c r="AS104" i="1" s="1"/>
  <c r="AE105" i="1"/>
  <c r="AS105" i="1" s="1"/>
  <c r="AE106" i="1"/>
  <c r="AS106" i="1" s="1"/>
  <c r="AE107" i="1"/>
  <c r="AS107" i="1" s="1"/>
  <c r="AE108" i="1"/>
  <c r="AS108" i="1" s="1"/>
  <c r="AE109" i="1"/>
  <c r="AS109" i="1" s="1"/>
  <c r="AE110" i="1"/>
  <c r="AS110" i="1" s="1"/>
  <c r="AE111" i="1"/>
  <c r="AS111" i="1" s="1"/>
  <c r="AE112" i="1"/>
  <c r="AS112" i="1" s="1"/>
  <c r="AE113" i="1"/>
  <c r="AS113" i="1" s="1"/>
  <c r="AE114" i="1"/>
  <c r="AS114" i="1" s="1"/>
  <c r="AE115" i="1"/>
  <c r="AS115" i="1" s="1"/>
  <c r="AE116" i="1"/>
  <c r="AS116" i="1" s="1"/>
  <c r="AE117" i="1"/>
  <c r="AS117" i="1" s="1"/>
  <c r="AE118" i="1"/>
  <c r="AS118" i="1" s="1"/>
  <c r="AE119" i="1"/>
  <c r="AS119" i="1" s="1"/>
  <c r="AE120" i="1"/>
  <c r="AS120" i="1" s="1"/>
  <c r="AE121" i="1"/>
  <c r="AS121" i="1" s="1"/>
  <c r="AE122" i="1"/>
  <c r="AS122" i="1" s="1"/>
  <c r="AE123" i="1"/>
  <c r="AS123" i="1" s="1"/>
  <c r="AE124" i="1"/>
  <c r="AS124" i="1" s="1"/>
  <c r="AE125" i="1"/>
  <c r="AS125" i="1" s="1"/>
  <c r="AE126" i="1"/>
  <c r="AS126" i="1" s="1"/>
  <c r="AE127" i="1"/>
  <c r="AE128" i="1"/>
  <c r="AS128" i="1" s="1"/>
  <c r="AE129" i="1"/>
  <c r="AS129" i="1" s="1"/>
  <c r="AE130" i="1"/>
  <c r="AS130" i="1" s="1"/>
  <c r="AE131" i="1"/>
  <c r="AS131" i="1" s="1"/>
  <c r="AE132" i="1"/>
  <c r="AS132" i="1" s="1"/>
  <c r="AE133" i="1"/>
  <c r="AS133" i="1" s="1"/>
  <c r="AE134" i="1"/>
  <c r="AS134" i="1" s="1"/>
  <c r="AE135" i="1"/>
  <c r="AS135" i="1" s="1"/>
  <c r="AE136" i="1"/>
  <c r="AS136" i="1" s="1"/>
  <c r="AE137" i="1"/>
  <c r="AS137" i="1" s="1"/>
  <c r="AE138" i="1"/>
  <c r="AS138" i="1" s="1"/>
  <c r="AE139" i="1"/>
  <c r="AS139" i="1" s="1"/>
  <c r="AE140" i="1"/>
  <c r="AS140" i="1" s="1"/>
  <c r="AE141" i="1"/>
  <c r="AS141" i="1" s="1"/>
  <c r="AE142" i="1"/>
  <c r="AS142" i="1" s="1"/>
  <c r="AE143" i="1"/>
  <c r="AS143" i="1" s="1"/>
  <c r="AE144" i="1"/>
  <c r="AS144" i="1" s="1"/>
  <c r="AE145" i="1"/>
  <c r="AS145" i="1" s="1"/>
  <c r="AE146" i="1"/>
  <c r="AS146" i="1" s="1"/>
  <c r="AE147" i="1"/>
  <c r="AS147" i="1" s="1"/>
  <c r="AE148" i="1"/>
  <c r="AS148" i="1" s="1"/>
  <c r="AE149" i="1"/>
  <c r="AS149" i="1" s="1"/>
  <c r="AE150" i="1"/>
  <c r="AS150" i="1" s="1"/>
  <c r="AE151" i="1"/>
  <c r="AS151" i="1" s="1"/>
  <c r="AE152" i="1"/>
  <c r="AS152" i="1" s="1"/>
  <c r="AE153" i="1"/>
  <c r="AS153" i="1" s="1"/>
  <c r="AE154" i="1"/>
  <c r="AS154" i="1" s="1"/>
  <c r="AE155" i="1"/>
  <c r="AS155" i="1" s="1"/>
  <c r="AE156" i="1"/>
  <c r="AS156" i="1" s="1"/>
  <c r="AE157" i="1"/>
  <c r="AS157" i="1" s="1"/>
  <c r="AE158" i="1"/>
  <c r="AS158" i="1" s="1"/>
  <c r="AE159" i="1"/>
  <c r="AS159" i="1" s="1"/>
  <c r="AE160" i="1"/>
  <c r="AS160" i="1" s="1"/>
  <c r="AE161" i="1"/>
  <c r="AS161" i="1" s="1"/>
  <c r="AE162" i="1"/>
  <c r="AS162" i="1" s="1"/>
  <c r="AE163" i="1"/>
  <c r="AS163" i="1" s="1"/>
  <c r="AE164" i="1"/>
  <c r="AS164" i="1" s="1"/>
  <c r="AE165" i="1"/>
  <c r="AS165" i="1" s="1"/>
  <c r="AE166" i="1"/>
  <c r="AS166" i="1" s="1"/>
  <c r="AE167" i="1"/>
  <c r="AS167" i="1" s="1"/>
  <c r="AE168" i="1"/>
  <c r="AS168" i="1" s="1"/>
  <c r="AE169" i="1"/>
  <c r="AS169" i="1" s="1"/>
  <c r="AE170" i="1"/>
  <c r="AS170" i="1" s="1"/>
  <c r="AE171" i="1"/>
  <c r="AS171" i="1" s="1"/>
  <c r="AE172" i="1"/>
  <c r="AS172" i="1" s="1"/>
  <c r="AE173" i="1"/>
  <c r="AS173" i="1" s="1"/>
  <c r="AE174" i="1"/>
  <c r="AS174" i="1" s="1"/>
  <c r="AE175" i="1"/>
  <c r="AS175" i="1" s="1"/>
  <c r="AE176" i="1"/>
  <c r="AS176" i="1" s="1"/>
  <c r="AE177" i="1"/>
  <c r="AS177" i="1" s="1"/>
  <c r="AE178" i="1"/>
  <c r="AS178" i="1" s="1"/>
  <c r="AE179" i="1"/>
  <c r="AS179" i="1" s="1"/>
  <c r="AE180" i="1"/>
  <c r="AS180" i="1" s="1"/>
  <c r="AE181" i="1"/>
  <c r="AS181" i="1" s="1"/>
  <c r="AE182" i="1"/>
  <c r="AS182" i="1" s="1"/>
  <c r="AE183" i="1"/>
  <c r="AS183" i="1" s="1"/>
  <c r="AE184" i="1"/>
  <c r="AS184" i="1" s="1"/>
  <c r="AE185" i="1"/>
  <c r="AS185" i="1" s="1"/>
  <c r="AE186" i="1"/>
  <c r="AS186" i="1" s="1"/>
  <c r="AE187" i="1"/>
  <c r="AS187" i="1" s="1"/>
  <c r="AE188" i="1"/>
  <c r="AS188" i="1" s="1"/>
  <c r="AE189" i="1"/>
  <c r="AS189" i="1" s="1"/>
  <c r="AE190" i="1"/>
  <c r="AS190" i="1" s="1"/>
  <c r="AE191" i="1"/>
  <c r="AS191" i="1" s="1"/>
  <c r="AE192" i="1"/>
  <c r="AS192" i="1" s="1"/>
  <c r="AE193" i="1"/>
  <c r="AS193" i="1" s="1"/>
  <c r="AE194" i="1"/>
  <c r="AS194" i="1" s="1"/>
  <c r="AE195" i="1"/>
  <c r="AS195" i="1" s="1"/>
  <c r="AE196" i="1"/>
  <c r="AS196" i="1" s="1"/>
  <c r="AE197" i="1"/>
  <c r="AS197" i="1" s="1"/>
  <c r="AE198" i="1"/>
  <c r="AS198" i="1" s="1"/>
  <c r="AE199" i="1"/>
  <c r="AS199" i="1" s="1"/>
  <c r="AE200" i="1"/>
  <c r="AS200" i="1" s="1"/>
  <c r="AE201" i="1"/>
  <c r="AS201" i="1" s="1"/>
  <c r="AE202" i="1"/>
  <c r="AS202" i="1" s="1"/>
  <c r="AE203" i="1"/>
  <c r="AS203" i="1" s="1"/>
  <c r="AE204" i="1"/>
  <c r="AS204" i="1" s="1"/>
  <c r="AE205" i="1"/>
  <c r="AS205" i="1" s="1"/>
  <c r="AE206" i="1"/>
  <c r="AS206" i="1" s="1"/>
  <c r="AE207" i="1"/>
  <c r="AS207" i="1" s="1"/>
  <c r="AE208" i="1"/>
  <c r="AS208" i="1" s="1"/>
  <c r="AE209" i="1"/>
  <c r="AS209" i="1" s="1"/>
  <c r="AE210" i="1"/>
  <c r="AS210" i="1" s="1"/>
  <c r="AE211" i="1"/>
  <c r="AS211" i="1" s="1"/>
  <c r="AE212" i="1"/>
  <c r="AS212" i="1" s="1"/>
  <c r="AE213" i="1"/>
  <c r="AS213" i="1" s="1"/>
  <c r="AE214" i="1"/>
  <c r="AS214" i="1" s="1"/>
  <c r="AE215" i="1"/>
  <c r="AS215" i="1" s="1"/>
  <c r="AE216" i="1"/>
  <c r="AS216" i="1" s="1"/>
  <c r="AE217" i="1"/>
  <c r="AS217" i="1" s="1"/>
  <c r="AE218" i="1"/>
  <c r="AS218" i="1" s="1"/>
  <c r="AE219" i="1"/>
  <c r="AS219" i="1" s="1"/>
  <c r="AE220" i="1"/>
  <c r="AS220" i="1" s="1"/>
  <c r="AE221" i="1"/>
  <c r="AS221" i="1" s="1"/>
  <c r="AE222" i="1"/>
  <c r="AS222" i="1" s="1"/>
  <c r="AE223" i="1"/>
  <c r="AS223" i="1" s="1"/>
  <c r="AE224" i="1"/>
  <c r="AS224" i="1" s="1"/>
  <c r="AE225" i="1"/>
  <c r="AS225" i="1" s="1"/>
  <c r="AE226" i="1"/>
  <c r="AS226" i="1" s="1"/>
  <c r="AE227" i="1"/>
  <c r="AS227" i="1" s="1"/>
  <c r="AE228" i="1"/>
  <c r="AS228" i="1" s="1"/>
  <c r="AE229" i="1"/>
  <c r="AS229" i="1" s="1"/>
  <c r="AE230" i="1"/>
  <c r="AS230" i="1" s="1"/>
  <c r="AE231" i="1"/>
  <c r="AS231" i="1" s="1"/>
  <c r="AE232" i="1"/>
  <c r="AS232" i="1" s="1"/>
  <c r="AE233" i="1"/>
  <c r="AS233" i="1" s="1"/>
  <c r="AE234" i="1"/>
  <c r="AS234" i="1" s="1"/>
  <c r="AE235" i="1"/>
  <c r="AS235" i="1" s="1"/>
  <c r="AE236" i="1"/>
  <c r="AS236" i="1" s="1"/>
  <c r="AE237" i="1"/>
  <c r="AS237" i="1" s="1"/>
  <c r="AE238" i="1"/>
  <c r="AS238" i="1" s="1"/>
  <c r="AE239" i="1"/>
  <c r="AS239" i="1" s="1"/>
  <c r="AE240" i="1"/>
  <c r="AS240" i="1" s="1"/>
  <c r="AE241" i="1"/>
  <c r="AS241" i="1" s="1"/>
  <c r="AE242" i="1"/>
  <c r="AS242" i="1" s="1"/>
  <c r="AE243" i="1"/>
  <c r="AS243" i="1" s="1"/>
  <c r="AE244" i="1"/>
  <c r="AS244" i="1" s="1"/>
  <c r="AE245" i="1"/>
  <c r="AS245" i="1" s="1"/>
  <c r="AE246" i="1"/>
  <c r="AS246" i="1" s="1"/>
  <c r="AE247" i="1"/>
  <c r="AS247" i="1" s="1"/>
  <c r="AE248" i="1"/>
  <c r="AS248" i="1" s="1"/>
  <c r="AE249" i="1"/>
  <c r="AS249" i="1" s="1"/>
  <c r="AE250" i="1"/>
  <c r="AS250" i="1" s="1"/>
  <c r="AE251" i="1"/>
  <c r="AS251" i="1" s="1"/>
  <c r="AE252" i="1"/>
  <c r="AS252" i="1" s="1"/>
  <c r="AE253" i="1"/>
  <c r="AS253" i="1" s="1"/>
  <c r="AE254" i="1"/>
  <c r="AS254" i="1" s="1"/>
  <c r="AE255" i="1"/>
  <c r="AS255" i="1" s="1"/>
  <c r="AE256" i="1"/>
  <c r="AE257" i="1"/>
  <c r="AS257" i="1" s="1"/>
  <c r="AE258" i="1"/>
  <c r="AS258" i="1" s="1"/>
  <c r="AE259" i="1"/>
  <c r="AS259" i="1" s="1"/>
  <c r="AE260" i="1"/>
  <c r="AS260" i="1" s="1"/>
  <c r="AE261" i="1"/>
  <c r="AS261" i="1" s="1"/>
  <c r="AE262" i="1"/>
  <c r="AS262" i="1" s="1"/>
  <c r="AE263" i="1"/>
  <c r="AS263" i="1" s="1"/>
  <c r="AE264" i="1"/>
  <c r="AS264" i="1" s="1"/>
  <c r="AE265" i="1"/>
  <c r="AS265" i="1" s="1"/>
  <c r="AE266" i="1"/>
  <c r="AS266" i="1" s="1"/>
  <c r="AE267" i="1"/>
  <c r="AS267" i="1" s="1"/>
  <c r="AE268" i="1"/>
  <c r="AS268" i="1" s="1"/>
  <c r="AE269" i="1"/>
  <c r="AS269" i="1" s="1"/>
  <c r="AE270" i="1"/>
  <c r="AS270" i="1" s="1"/>
  <c r="AE271" i="1"/>
  <c r="AS271" i="1" s="1"/>
  <c r="AE272" i="1"/>
  <c r="AS272" i="1" s="1"/>
  <c r="AE273" i="1"/>
  <c r="AS273" i="1" s="1"/>
  <c r="AE274" i="1"/>
  <c r="AS274" i="1" s="1"/>
  <c r="AE275" i="1"/>
  <c r="AS275" i="1" s="1"/>
  <c r="AE276" i="1"/>
  <c r="AS276" i="1" s="1"/>
  <c r="AE277" i="1"/>
  <c r="AS277" i="1" s="1"/>
  <c r="AE278" i="1"/>
  <c r="AS278" i="1" s="1"/>
  <c r="AE279" i="1"/>
  <c r="AS279" i="1" s="1"/>
  <c r="AE280" i="1"/>
  <c r="AS280" i="1" s="1"/>
  <c r="AE281" i="1"/>
  <c r="AS281" i="1" s="1"/>
  <c r="AE282" i="1"/>
  <c r="AS282" i="1" s="1"/>
  <c r="AE283" i="1"/>
  <c r="AS283" i="1" s="1"/>
  <c r="AE284" i="1"/>
  <c r="AS284" i="1" s="1"/>
  <c r="AE285" i="1"/>
  <c r="AS285" i="1" s="1"/>
  <c r="AE286" i="1"/>
  <c r="AS286" i="1" s="1"/>
  <c r="AE287" i="1"/>
  <c r="AS287" i="1" s="1"/>
  <c r="AE288" i="1"/>
  <c r="AS288" i="1" s="1"/>
  <c r="AE289" i="1"/>
  <c r="AS289" i="1" s="1"/>
  <c r="AE290" i="1"/>
  <c r="AS290" i="1" s="1"/>
  <c r="AE291" i="1"/>
  <c r="AS291" i="1" s="1"/>
  <c r="AE292" i="1"/>
  <c r="AS292" i="1" s="1"/>
  <c r="AE293" i="1"/>
  <c r="AS293" i="1" s="1"/>
  <c r="AE294" i="1"/>
  <c r="AS294" i="1" s="1"/>
  <c r="AE295" i="1"/>
  <c r="AS295" i="1" s="1"/>
  <c r="AE296" i="1"/>
  <c r="AS296" i="1" s="1"/>
  <c r="AE297" i="1"/>
  <c r="AS297" i="1" s="1"/>
  <c r="AE298" i="1"/>
  <c r="AS298" i="1" s="1"/>
  <c r="AE299" i="1"/>
  <c r="AS299" i="1" s="1"/>
  <c r="AE300" i="1"/>
  <c r="AS300" i="1" s="1"/>
  <c r="AE301" i="1"/>
  <c r="AS301" i="1" s="1"/>
  <c r="AE302" i="1"/>
  <c r="AS302" i="1" s="1"/>
  <c r="AE303" i="1"/>
  <c r="AS303" i="1" s="1"/>
  <c r="AE304" i="1"/>
  <c r="AS304" i="1" s="1"/>
  <c r="AE305" i="1"/>
  <c r="AS305" i="1" s="1"/>
  <c r="AE306" i="1"/>
  <c r="AS306" i="1" s="1"/>
  <c r="AE307" i="1"/>
  <c r="AS307" i="1" s="1"/>
  <c r="AE308" i="1"/>
  <c r="AS308" i="1" s="1"/>
  <c r="AE309" i="1"/>
  <c r="AS309" i="1" s="1"/>
  <c r="AE310" i="1"/>
  <c r="AS310" i="1" s="1"/>
  <c r="AE311" i="1"/>
  <c r="AS311" i="1" s="1"/>
  <c r="AE312" i="1"/>
  <c r="AS312" i="1" s="1"/>
  <c r="AE313" i="1"/>
  <c r="AS313" i="1" s="1"/>
  <c r="AE314" i="1"/>
  <c r="AS314" i="1" s="1"/>
  <c r="AE315" i="1"/>
  <c r="AS315" i="1" s="1"/>
  <c r="AE316" i="1"/>
  <c r="AS316" i="1" s="1"/>
  <c r="AE317" i="1"/>
  <c r="AS317" i="1" s="1"/>
  <c r="AE318" i="1"/>
  <c r="AS318" i="1" s="1"/>
  <c r="AE319" i="1"/>
  <c r="AS319" i="1" s="1"/>
  <c r="AE320" i="1"/>
  <c r="AS320" i="1" s="1"/>
  <c r="AE321" i="1"/>
  <c r="AS321" i="1" s="1"/>
  <c r="AE322" i="1"/>
  <c r="AS322" i="1" s="1"/>
  <c r="AE323" i="1"/>
  <c r="AS323" i="1" s="1"/>
  <c r="AE324" i="1"/>
  <c r="AS324" i="1" s="1"/>
  <c r="AE325" i="1"/>
  <c r="AS325" i="1" s="1"/>
  <c r="AE326" i="1"/>
  <c r="AS326" i="1" s="1"/>
  <c r="AE327" i="1"/>
  <c r="AS327" i="1" s="1"/>
  <c r="AE328" i="1"/>
  <c r="AS328" i="1" s="1"/>
  <c r="AE329" i="1"/>
  <c r="AS329" i="1" s="1"/>
  <c r="AE330" i="1"/>
  <c r="AS330" i="1" s="1"/>
  <c r="AE331" i="1"/>
  <c r="AS331" i="1" s="1"/>
  <c r="AE332" i="1"/>
  <c r="AS332" i="1" s="1"/>
  <c r="AE333" i="1"/>
  <c r="AS333" i="1" s="1"/>
  <c r="AE334" i="1"/>
  <c r="AS334" i="1" s="1"/>
  <c r="AE335" i="1"/>
  <c r="AS335" i="1" s="1"/>
  <c r="AE336" i="1"/>
  <c r="AS336" i="1" s="1"/>
  <c r="AE337" i="1"/>
  <c r="AS337" i="1" s="1"/>
  <c r="AE338" i="1"/>
  <c r="AS338" i="1" s="1"/>
  <c r="AE339" i="1"/>
  <c r="AS339" i="1" s="1"/>
  <c r="AE340" i="1"/>
  <c r="AS340" i="1" s="1"/>
  <c r="AE341" i="1"/>
  <c r="AS341" i="1" s="1"/>
  <c r="AE342" i="1"/>
  <c r="AS342" i="1" s="1"/>
  <c r="AE343" i="1"/>
  <c r="AS343" i="1" s="1"/>
  <c r="AE344" i="1"/>
  <c r="AS344" i="1" s="1"/>
  <c r="AE345" i="1"/>
  <c r="AS345" i="1" s="1"/>
  <c r="AE346" i="1"/>
  <c r="AS346" i="1" s="1"/>
  <c r="AE347" i="1"/>
  <c r="AS347" i="1" s="1"/>
  <c r="AE348" i="1"/>
  <c r="AS348" i="1" s="1"/>
  <c r="AE349" i="1"/>
  <c r="AS349" i="1" s="1"/>
  <c r="AE350" i="1"/>
  <c r="AS350" i="1" s="1"/>
  <c r="AE351" i="1"/>
  <c r="AS351" i="1" s="1"/>
  <c r="AE352" i="1"/>
  <c r="AS352" i="1" s="1"/>
  <c r="AE353" i="1"/>
  <c r="AS353" i="1" s="1"/>
  <c r="AE354" i="1"/>
  <c r="AS354" i="1" s="1"/>
  <c r="AE355" i="1"/>
  <c r="AS355" i="1" s="1"/>
  <c r="AE356" i="1"/>
  <c r="AS356" i="1" s="1"/>
  <c r="AE357" i="1"/>
  <c r="AS357" i="1" s="1"/>
  <c r="AE358" i="1"/>
  <c r="AS358" i="1" s="1"/>
  <c r="AE359" i="1"/>
  <c r="AS359" i="1" s="1"/>
  <c r="AE360" i="1"/>
  <c r="AS360" i="1" s="1"/>
  <c r="AE361" i="1"/>
  <c r="AS361" i="1" s="1"/>
  <c r="AE362" i="1"/>
  <c r="AS362" i="1" s="1"/>
  <c r="AE363" i="1"/>
  <c r="AS363" i="1" s="1"/>
  <c r="AE364" i="1"/>
  <c r="AS364" i="1" s="1"/>
  <c r="AE365" i="1"/>
  <c r="AS365" i="1" s="1"/>
  <c r="AE366" i="1"/>
  <c r="AS366" i="1" s="1"/>
  <c r="AE367" i="1"/>
  <c r="AS367" i="1" s="1"/>
  <c r="AE368" i="1"/>
  <c r="AS368" i="1" s="1"/>
  <c r="AE369" i="1"/>
  <c r="AS369" i="1" s="1"/>
  <c r="AE370" i="1"/>
  <c r="AS370" i="1" s="1"/>
  <c r="AE371" i="1"/>
  <c r="AS371" i="1" s="1"/>
  <c r="AE372" i="1"/>
  <c r="AS372" i="1" s="1"/>
  <c r="AE373" i="1"/>
  <c r="AS373" i="1" s="1"/>
  <c r="AE374" i="1"/>
  <c r="AS374" i="1" s="1"/>
  <c r="AE375" i="1"/>
  <c r="AS375" i="1" s="1"/>
  <c r="AE376" i="1"/>
  <c r="AS376" i="1" s="1"/>
  <c r="AE377" i="1"/>
  <c r="AS377" i="1" s="1"/>
  <c r="AE378" i="1"/>
  <c r="AS378" i="1" s="1"/>
  <c r="AE379" i="1"/>
  <c r="AS379" i="1" s="1"/>
  <c r="AE380" i="1"/>
  <c r="AS380" i="1" s="1"/>
  <c r="AE381" i="1"/>
  <c r="AS381" i="1" s="1"/>
  <c r="AE382" i="1"/>
  <c r="AS382" i="1" s="1"/>
  <c r="AE383" i="1"/>
  <c r="AS383" i="1" s="1"/>
  <c r="AE384" i="1"/>
  <c r="AS384" i="1" s="1"/>
  <c r="AE385" i="1"/>
  <c r="AS385" i="1" s="1"/>
  <c r="AE386" i="1"/>
  <c r="AS386" i="1" s="1"/>
  <c r="AE387" i="1"/>
  <c r="AS387" i="1" s="1"/>
  <c r="AE388" i="1"/>
  <c r="AS388" i="1" s="1"/>
  <c r="AE389" i="1"/>
  <c r="AS389" i="1" s="1"/>
  <c r="AE390" i="1"/>
  <c r="AS390" i="1" s="1"/>
  <c r="AE391" i="1"/>
  <c r="AS391" i="1" s="1"/>
  <c r="AE392" i="1"/>
  <c r="AS392" i="1" s="1"/>
  <c r="AE393" i="1"/>
  <c r="AS393" i="1" s="1"/>
  <c r="AE394" i="1"/>
  <c r="AS394" i="1" s="1"/>
  <c r="AE395" i="1"/>
  <c r="AS395" i="1" s="1"/>
  <c r="AE396" i="1"/>
  <c r="AS396" i="1" s="1"/>
  <c r="AE397" i="1"/>
  <c r="AS397" i="1" s="1"/>
  <c r="AE398" i="1"/>
  <c r="AS398" i="1" s="1"/>
  <c r="AE399" i="1"/>
  <c r="AS399" i="1" s="1"/>
  <c r="AE400" i="1"/>
  <c r="AS400" i="1" s="1"/>
  <c r="AE401" i="1"/>
  <c r="AS401" i="1" s="1"/>
  <c r="AE402" i="1"/>
  <c r="AS402" i="1" s="1"/>
  <c r="AE403" i="1"/>
  <c r="AS403" i="1" s="1"/>
  <c r="AE404" i="1"/>
  <c r="AS404" i="1" s="1"/>
  <c r="AE405" i="1"/>
  <c r="AS405" i="1" s="1"/>
  <c r="AE406" i="1"/>
  <c r="AS406" i="1" s="1"/>
  <c r="AE407" i="1"/>
  <c r="AS407" i="1" s="1"/>
  <c r="AE408" i="1"/>
  <c r="AS408" i="1" s="1"/>
  <c r="AE409" i="1"/>
  <c r="AS409" i="1" s="1"/>
  <c r="AE410" i="1"/>
  <c r="AS410" i="1" s="1"/>
  <c r="AE411" i="1"/>
  <c r="AS411" i="1" s="1"/>
  <c r="AE412" i="1"/>
  <c r="AS412" i="1" s="1"/>
  <c r="AE413" i="1"/>
  <c r="AS413" i="1" s="1"/>
  <c r="AE414" i="1"/>
  <c r="AS414" i="1" s="1"/>
  <c r="AE415" i="1"/>
  <c r="AS415" i="1" s="1"/>
  <c r="AE416" i="1"/>
  <c r="AS416" i="1" s="1"/>
  <c r="AE417" i="1"/>
  <c r="AS417" i="1" s="1"/>
  <c r="AE418" i="1"/>
  <c r="AE419" i="1"/>
  <c r="AS419" i="1" s="1"/>
  <c r="AE420" i="1"/>
  <c r="AS420" i="1" s="1"/>
  <c r="AE421" i="1"/>
  <c r="AS421" i="1" s="1"/>
  <c r="AE422" i="1"/>
  <c r="AS422" i="1" s="1"/>
  <c r="AE423" i="1"/>
  <c r="AS423" i="1" s="1"/>
  <c r="AE424" i="1"/>
  <c r="AS424" i="1" s="1"/>
  <c r="AE425" i="1"/>
  <c r="AS425" i="1" s="1"/>
  <c r="AE426" i="1"/>
  <c r="AS426" i="1" s="1"/>
  <c r="AE427" i="1"/>
  <c r="AS427" i="1" s="1"/>
  <c r="AE428" i="1"/>
  <c r="AS428" i="1" s="1"/>
  <c r="AE429" i="1"/>
  <c r="AS429" i="1" s="1"/>
  <c r="AE430" i="1"/>
  <c r="AS430" i="1" s="1"/>
  <c r="AE431" i="1"/>
  <c r="AS431" i="1" s="1"/>
  <c r="AE432" i="1"/>
  <c r="AS432" i="1" s="1"/>
  <c r="AE433" i="1"/>
  <c r="AS433" i="1" s="1"/>
  <c r="AE434" i="1"/>
  <c r="AS434" i="1" s="1"/>
  <c r="AE435" i="1"/>
  <c r="AS435" i="1" s="1"/>
  <c r="AE436" i="1"/>
  <c r="AS436" i="1" s="1"/>
  <c r="AE437" i="1"/>
  <c r="AS437" i="1" s="1"/>
  <c r="AE438" i="1"/>
  <c r="AS438" i="1" s="1"/>
  <c r="AE439" i="1"/>
  <c r="AS439" i="1" s="1"/>
  <c r="AE440" i="1"/>
  <c r="AS440" i="1" s="1"/>
  <c r="AE441" i="1"/>
  <c r="AS441" i="1" s="1"/>
  <c r="AE442" i="1"/>
  <c r="AS442" i="1" s="1"/>
  <c r="AE443" i="1"/>
  <c r="AS443" i="1" s="1"/>
  <c r="AE444" i="1"/>
  <c r="AS444" i="1" s="1"/>
  <c r="AE445" i="1"/>
  <c r="AS445" i="1" s="1"/>
  <c r="AE446" i="1"/>
  <c r="AS446" i="1" s="1"/>
  <c r="AE447" i="1"/>
  <c r="AS447" i="1" s="1"/>
  <c r="AE448" i="1"/>
  <c r="AS448" i="1" s="1"/>
  <c r="AE449" i="1"/>
  <c r="AS449" i="1" s="1"/>
  <c r="AE450" i="1"/>
  <c r="AS450" i="1" s="1"/>
  <c r="AE451" i="1"/>
  <c r="AS451" i="1" s="1"/>
  <c r="AE452" i="1"/>
  <c r="AS452" i="1" s="1"/>
  <c r="AE453" i="1"/>
  <c r="AS453" i="1" s="1"/>
  <c r="AE454" i="1"/>
  <c r="AS454" i="1" s="1"/>
  <c r="AE455" i="1"/>
  <c r="AS455" i="1" s="1"/>
  <c r="AE456" i="1"/>
  <c r="AS456" i="1" s="1"/>
  <c r="AE457" i="1"/>
  <c r="AS457" i="1" s="1"/>
  <c r="AE458" i="1"/>
  <c r="AS458" i="1" s="1"/>
  <c r="AE459" i="1"/>
  <c r="AS459" i="1" s="1"/>
  <c r="AE460" i="1"/>
  <c r="AS460" i="1" s="1"/>
  <c r="AE461" i="1"/>
  <c r="AS461" i="1" s="1"/>
  <c r="AE462" i="1"/>
  <c r="AS462" i="1" s="1"/>
  <c r="AE463" i="1"/>
  <c r="AS463" i="1" s="1"/>
  <c r="AE464" i="1"/>
  <c r="AS464" i="1" s="1"/>
  <c r="AE465" i="1"/>
  <c r="AS465" i="1" s="1"/>
  <c r="AE466" i="1"/>
  <c r="AS466" i="1" s="1"/>
  <c r="AE467" i="1"/>
  <c r="AS467" i="1" s="1"/>
  <c r="AE468" i="1"/>
  <c r="AS468" i="1" s="1"/>
  <c r="AE469" i="1"/>
  <c r="AS469" i="1" s="1"/>
  <c r="AE470" i="1"/>
  <c r="AS470" i="1" s="1"/>
  <c r="AE471" i="1"/>
  <c r="AS471" i="1" s="1"/>
  <c r="AE472" i="1"/>
  <c r="AS472" i="1" s="1"/>
  <c r="AE473" i="1"/>
  <c r="AS473" i="1" s="1"/>
  <c r="AE474" i="1"/>
  <c r="AS474" i="1" s="1"/>
  <c r="AE475" i="1"/>
  <c r="AS475" i="1" s="1"/>
  <c r="AE476" i="1"/>
  <c r="AS476" i="1" s="1"/>
  <c r="AE477" i="1"/>
  <c r="AS477" i="1" s="1"/>
  <c r="AE478" i="1"/>
  <c r="AS478" i="1" s="1"/>
  <c r="AE479" i="1"/>
  <c r="AS479" i="1" s="1"/>
  <c r="AE480" i="1"/>
  <c r="AS480" i="1" s="1"/>
  <c r="AC4" i="1"/>
  <c r="AC5" i="1"/>
  <c r="AN5" i="1" s="1"/>
  <c r="AC6" i="1"/>
  <c r="AC7" i="1"/>
  <c r="AC8" i="1"/>
  <c r="AP8" i="1" s="1"/>
  <c r="AO8" i="1" s="1"/>
  <c r="AC9" i="1"/>
  <c r="AN9" i="1" s="1"/>
  <c r="AC10" i="1"/>
  <c r="AP10" i="1" s="1"/>
  <c r="AC11" i="1"/>
  <c r="AP11" i="1" s="1"/>
  <c r="AC12" i="1"/>
  <c r="AP12" i="1" s="1"/>
  <c r="AC13" i="1"/>
  <c r="AC14" i="1"/>
  <c r="AC15" i="1"/>
  <c r="AC16" i="1"/>
  <c r="AP16" i="1" s="1"/>
  <c r="AC17" i="1"/>
  <c r="AC18" i="1"/>
  <c r="AC19" i="1"/>
  <c r="AN19" i="1" s="1"/>
  <c r="AC20" i="1"/>
  <c r="AC21" i="1"/>
  <c r="AN21" i="1" s="1"/>
  <c r="AC22" i="1"/>
  <c r="AN22" i="1" s="1"/>
  <c r="AC23" i="1"/>
  <c r="AC24" i="1"/>
  <c r="AC25" i="1"/>
  <c r="AN25" i="1" s="1"/>
  <c r="AC26" i="1"/>
  <c r="AC27" i="1"/>
  <c r="AC28" i="1"/>
  <c r="AQ28" i="1" s="1"/>
  <c r="AC29" i="1"/>
  <c r="AC30" i="1"/>
  <c r="AN30" i="1" s="1"/>
  <c r="AC31" i="1"/>
  <c r="AC32" i="1"/>
  <c r="AR32" i="1" s="1"/>
  <c r="AC33" i="1"/>
  <c r="AC34" i="1"/>
  <c r="AN34" i="1" s="1"/>
  <c r="AC35" i="1"/>
  <c r="AC36" i="1"/>
  <c r="AP36" i="1" s="1"/>
  <c r="AC37" i="1"/>
  <c r="AC38" i="1"/>
  <c r="AC39" i="1"/>
  <c r="AC40" i="1"/>
  <c r="AC41" i="1"/>
  <c r="AC42" i="1"/>
  <c r="AC43" i="1"/>
  <c r="AC44" i="1"/>
  <c r="AP44" i="1" s="1"/>
  <c r="AO44" i="1" s="1"/>
  <c r="AC45" i="1"/>
  <c r="AP45" i="1" s="1"/>
  <c r="AC46" i="1"/>
  <c r="AC47" i="1"/>
  <c r="AC48" i="1"/>
  <c r="AQ48" i="1" s="1"/>
  <c r="AC49" i="1"/>
  <c r="AN49" i="1" s="1"/>
  <c r="AC50" i="1"/>
  <c r="AC51" i="1"/>
  <c r="AC52" i="1"/>
  <c r="AP52" i="1" s="1"/>
  <c r="AO52" i="1" s="1"/>
  <c r="AC53" i="1"/>
  <c r="AN53" i="1" s="1"/>
  <c r="AC54" i="1"/>
  <c r="AN54" i="1" s="1"/>
  <c r="AC55" i="1"/>
  <c r="AC56" i="1"/>
  <c r="AQ56" i="1" s="1"/>
  <c r="AC57" i="1"/>
  <c r="AQ57" i="1" s="1"/>
  <c r="AC58" i="1"/>
  <c r="AC59" i="1"/>
  <c r="AP59" i="1" s="1"/>
  <c r="AC60" i="1"/>
  <c r="AN60" i="1" s="1"/>
  <c r="AC61" i="1"/>
  <c r="AC62" i="1"/>
  <c r="AP62" i="1" s="1"/>
  <c r="AC63" i="1"/>
  <c r="AC64" i="1"/>
  <c r="AQ64" i="1" s="1"/>
  <c r="AC65" i="1"/>
  <c r="AQ65" i="1" s="1"/>
  <c r="AC66" i="1"/>
  <c r="AC67" i="1"/>
  <c r="AC68" i="1"/>
  <c r="AC69" i="1"/>
  <c r="AC70" i="1"/>
  <c r="AC71" i="1"/>
  <c r="AC72" i="1"/>
  <c r="AQ72" i="1" s="1"/>
  <c r="AC73" i="1"/>
  <c r="AQ73" i="1" s="1"/>
  <c r="AC74" i="1"/>
  <c r="AC75" i="1"/>
  <c r="AC76" i="1"/>
  <c r="AC77" i="1"/>
  <c r="AN77" i="1" s="1"/>
  <c r="AC78" i="1"/>
  <c r="AC79" i="1"/>
  <c r="AC80" i="1"/>
  <c r="AQ80" i="1" s="1"/>
  <c r="AC81" i="1"/>
  <c r="AQ81" i="1" s="1"/>
  <c r="AC82" i="1"/>
  <c r="AC83" i="1"/>
  <c r="AC84" i="1"/>
  <c r="AP84" i="1" s="1"/>
  <c r="AC85" i="1"/>
  <c r="AC86" i="1"/>
  <c r="AC87" i="1"/>
  <c r="AC88" i="1"/>
  <c r="AQ88" i="1" s="1"/>
  <c r="AC89" i="1"/>
  <c r="AQ89" i="1" s="1"/>
  <c r="AC90" i="1"/>
  <c r="AN90" i="1" s="1"/>
  <c r="AC91" i="1"/>
  <c r="AC92" i="1"/>
  <c r="AC93" i="1"/>
  <c r="AN93" i="1" s="1"/>
  <c r="AC94" i="1"/>
  <c r="AC95" i="1"/>
  <c r="AC96" i="1"/>
  <c r="AQ96" i="1" s="1"/>
  <c r="AC97" i="1"/>
  <c r="AQ97" i="1" s="1"/>
  <c r="AC98" i="1"/>
  <c r="AC99" i="1"/>
  <c r="AC100" i="1"/>
  <c r="AC101" i="1"/>
  <c r="AP101" i="1" s="1"/>
  <c r="AO101" i="1" s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Q113" i="1" s="1"/>
  <c r="AC114" i="1"/>
  <c r="AC115" i="1"/>
  <c r="AC116" i="1"/>
  <c r="AC117" i="1"/>
  <c r="AC118" i="1"/>
  <c r="AC119" i="1"/>
  <c r="AC120" i="1"/>
  <c r="AC121" i="1"/>
  <c r="AC122" i="1"/>
  <c r="AP122" i="1" s="1"/>
  <c r="AO122" i="1" s="1"/>
  <c r="AC123" i="1"/>
  <c r="AC124" i="1"/>
  <c r="AC125" i="1"/>
  <c r="AC126" i="1"/>
  <c r="AC127" i="1"/>
  <c r="AC128" i="1"/>
  <c r="AC129" i="1"/>
  <c r="AP129" i="1" s="1"/>
  <c r="AO129" i="1" s="1"/>
  <c r="AC130" i="1"/>
  <c r="AC131" i="1"/>
  <c r="AC132" i="1"/>
  <c r="AC133" i="1"/>
  <c r="AC134" i="1"/>
  <c r="AC135" i="1"/>
  <c r="AC136" i="1"/>
  <c r="AC137" i="1"/>
  <c r="AC138" i="1"/>
  <c r="AC139" i="1"/>
  <c r="AP139" i="1" s="1"/>
  <c r="AO139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N161" i="1" s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P237" i="1" s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Q254" i="1" s="1"/>
  <c r="AC255" i="1"/>
  <c r="AC256" i="1"/>
  <c r="AC257" i="1"/>
  <c r="AC258" i="1"/>
  <c r="AC259" i="1"/>
  <c r="AQ259" i="1" s="1"/>
  <c r="AC260" i="1"/>
  <c r="AC261" i="1"/>
  <c r="AC262" i="1"/>
  <c r="AC263" i="1"/>
  <c r="AC264" i="1"/>
  <c r="AC265" i="1"/>
  <c r="AC266" i="1"/>
  <c r="AC267" i="1"/>
  <c r="AQ267" i="1" s="1"/>
  <c r="AC268" i="1"/>
  <c r="AC269" i="1"/>
  <c r="AC270" i="1"/>
  <c r="AC271" i="1"/>
  <c r="AC272" i="1"/>
  <c r="AC273" i="1"/>
  <c r="AC274" i="1"/>
  <c r="AC275" i="1"/>
  <c r="AQ275" i="1" s="1"/>
  <c r="AC276" i="1"/>
  <c r="AC277" i="1"/>
  <c r="AC278" i="1"/>
  <c r="AC279" i="1"/>
  <c r="AZ279" i="1" s="1"/>
  <c r="BB279" i="1" s="1"/>
  <c r="BC279" i="1" s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Q291" i="1" s="1"/>
  <c r="AC292" i="1"/>
  <c r="AC293" i="1"/>
  <c r="AC294" i="1"/>
  <c r="AC295" i="1"/>
  <c r="AC296" i="1"/>
  <c r="AC297" i="1"/>
  <c r="AC298" i="1"/>
  <c r="AC299" i="1"/>
  <c r="AQ299" i="1" s="1"/>
  <c r="AC300" i="1"/>
  <c r="AC301" i="1"/>
  <c r="AC302" i="1"/>
  <c r="AC303" i="1"/>
  <c r="AC304" i="1"/>
  <c r="AC305" i="1"/>
  <c r="AC306" i="1"/>
  <c r="AC307" i="1"/>
  <c r="AC308" i="1"/>
  <c r="AC309" i="1"/>
  <c r="AC310" i="1"/>
  <c r="AN310" i="1" s="1"/>
  <c r="AC311" i="1"/>
  <c r="AQ311" i="1" s="1"/>
  <c r="AC312" i="1"/>
  <c r="AC313" i="1"/>
  <c r="AC314" i="1"/>
  <c r="AC315" i="1"/>
  <c r="AQ315" i="1" s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Q379" i="1" s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Q395" i="1" s="1"/>
  <c r="AC396" i="1"/>
  <c r="AC397" i="1"/>
  <c r="AC398" i="1"/>
  <c r="AC399" i="1"/>
  <c r="AC400" i="1"/>
  <c r="AC401" i="1"/>
  <c r="AC402" i="1"/>
  <c r="AC403" i="1"/>
  <c r="AR403" i="1" s="1"/>
  <c r="AC404" i="1"/>
  <c r="AC405" i="1"/>
  <c r="AC406" i="1"/>
  <c r="AC407" i="1"/>
  <c r="AC408" i="1"/>
  <c r="AC409" i="1"/>
  <c r="AC410" i="1"/>
  <c r="AC411" i="1"/>
  <c r="AQ411" i="1" s="1"/>
  <c r="AC412" i="1"/>
  <c r="AC413" i="1"/>
  <c r="AC414" i="1"/>
  <c r="AC415" i="1"/>
  <c r="AC416" i="1"/>
  <c r="AC417" i="1"/>
  <c r="AC418" i="1"/>
  <c r="AC419" i="1"/>
  <c r="AQ419" i="1" s="1"/>
  <c r="AC420" i="1"/>
  <c r="AP420" i="1" s="1"/>
  <c r="AO420" i="1" s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A376" i="1"/>
  <c r="AA377" i="1"/>
  <c r="AA378" i="1"/>
  <c r="AA379" i="1"/>
  <c r="AA380" i="1"/>
  <c r="AA382" i="1"/>
  <c r="AA383" i="1"/>
  <c r="AA384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10" i="1"/>
  <c r="AA411" i="1"/>
  <c r="AA412" i="1"/>
  <c r="AA413" i="1"/>
  <c r="AA414" i="1"/>
  <c r="AA415" i="1"/>
  <c r="AA416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6" i="1"/>
  <c r="AA7" i="1"/>
  <c r="AA8" i="1"/>
  <c r="AA13" i="1"/>
  <c r="AA14" i="1"/>
  <c r="AA17" i="1"/>
  <c r="AA18" i="1"/>
  <c r="AA20" i="1"/>
  <c r="AA23" i="1"/>
  <c r="AA24" i="1"/>
  <c r="AA26" i="1"/>
  <c r="AA27" i="1"/>
  <c r="AA28" i="1"/>
  <c r="AA29" i="1"/>
  <c r="AA31" i="1"/>
  <c r="AA32" i="1"/>
  <c r="AA33" i="1"/>
  <c r="AA35" i="1"/>
  <c r="AA39" i="1"/>
  <c r="AA40" i="1"/>
  <c r="AA41" i="1"/>
  <c r="AA43" i="1"/>
  <c r="AA44" i="1"/>
  <c r="AA46" i="1"/>
  <c r="AA47" i="1"/>
  <c r="AA50" i="1"/>
  <c r="AA51" i="1"/>
  <c r="AA52" i="1"/>
  <c r="AA55" i="1"/>
  <c r="AA57" i="1"/>
  <c r="AA58" i="1"/>
  <c r="AA61" i="1"/>
  <c r="AA63" i="1"/>
  <c r="AA64" i="1"/>
  <c r="AA66" i="1"/>
  <c r="AA67" i="1"/>
  <c r="AA69" i="1"/>
  <c r="AA70" i="1"/>
  <c r="AA72" i="1"/>
  <c r="AA73" i="1"/>
  <c r="AA75" i="1"/>
  <c r="AA76" i="1"/>
  <c r="AA78" i="1"/>
  <c r="AA79" i="1"/>
  <c r="AA81" i="1"/>
  <c r="AA82" i="1"/>
  <c r="AA84" i="1"/>
  <c r="AA86" i="1"/>
  <c r="AA88" i="1"/>
  <c r="AA89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50" i="1"/>
  <c r="AA151" i="1"/>
  <c r="AA153" i="1"/>
  <c r="AA154" i="1"/>
  <c r="AA155" i="1"/>
  <c r="AA156" i="1"/>
  <c r="AA157" i="1"/>
  <c r="AA158" i="1"/>
  <c r="AA159" i="1"/>
  <c r="AA160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43" i="1"/>
  <c r="AA244" i="1"/>
  <c r="AA245" i="1"/>
  <c r="AA246" i="1"/>
  <c r="AA250" i="1"/>
  <c r="AA251" i="1"/>
  <c r="AA252" i="1"/>
  <c r="AA253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4" i="1"/>
  <c r="AA285" i="1"/>
  <c r="AA287" i="1"/>
  <c r="AA288" i="1"/>
  <c r="AA289" i="1"/>
  <c r="AA291" i="1"/>
  <c r="AA292" i="1"/>
  <c r="AA294" i="1"/>
  <c r="AA295" i="1"/>
  <c r="AA296" i="1"/>
  <c r="AA297" i="1"/>
  <c r="AA298" i="1"/>
  <c r="AA300" i="1"/>
  <c r="AA301" i="1"/>
  <c r="AA302" i="1"/>
  <c r="AA304" i="1"/>
  <c r="AA305" i="1"/>
  <c r="AA307" i="1"/>
  <c r="AA308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P65" i="1" l="1"/>
  <c r="AN311" i="1"/>
  <c r="AQ60" i="1"/>
  <c r="AQ40" i="1"/>
  <c r="AQ52" i="1"/>
  <c r="AP28" i="1"/>
  <c r="AO28" i="1" s="1"/>
  <c r="AW28" i="1" s="1"/>
  <c r="AP53" i="1"/>
  <c r="AQ44" i="1"/>
  <c r="AP56" i="1"/>
  <c r="AN48" i="1"/>
  <c r="AP38" i="1"/>
  <c r="AP49" i="1"/>
  <c r="AN12" i="1"/>
  <c r="AW12" i="1" s="1"/>
  <c r="AP9" i="1"/>
  <c r="AP21" i="1"/>
  <c r="AP18" i="1"/>
  <c r="AO18" i="1" s="1"/>
  <c r="AW18" i="1" s="1"/>
  <c r="AQ12" i="1"/>
  <c r="AP22" i="1"/>
  <c r="AO22" i="1" s="1"/>
  <c r="AX22" i="1" s="1"/>
  <c r="AY22" i="1" s="1"/>
  <c r="AZ418" i="1"/>
  <c r="BB418" i="1" s="1"/>
  <c r="BC418" i="1" s="1"/>
  <c r="BD418" i="1" s="1"/>
  <c r="BE418" i="1" s="1"/>
  <c r="AR418" i="1"/>
  <c r="AN418" i="1"/>
  <c r="AQ418" i="1"/>
  <c r="AZ414" i="1"/>
  <c r="BB414" i="1" s="1"/>
  <c r="BC414" i="1" s="1"/>
  <c r="AR414" i="1"/>
  <c r="AP414" i="1"/>
  <c r="AO414" i="1" s="1"/>
  <c r="AW414" i="1" s="1"/>
  <c r="AQ414" i="1"/>
  <c r="AZ410" i="1"/>
  <c r="BB410" i="1" s="1"/>
  <c r="BC410" i="1" s="1"/>
  <c r="AR410" i="1"/>
  <c r="AP410" i="1"/>
  <c r="AQ410" i="1"/>
  <c r="AZ406" i="1"/>
  <c r="BB406" i="1" s="1"/>
  <c r="BC406" i="1" s="1"/>
  <c r="AR406" i="1"/>
  <c r="AP406" i="1"/>
  <c r="AO406" i="1" s="1"/>
  <c r="AW406" i="1" s="1"/>
  <c r="AQ406" i="1"/>
  <c r="AZ402" i="1"/>
  <c r="BB402" i="1" s="1"/>
  <c r="BC402" i="1" s="1"/>
  <c r="AR402" i="1"/>
  <c r="AP402" i="1"/>
  <c r="AO402" i="1" s="1"/>
  <c r="AW402" i="1" s="1"/>
  <c r="AQ402" i="1"/>
  <c r="AZ398" i="1"/>
  <c r="BB398" i="1" s="1"/>
  <c r="BC398" i="1" s="1"/>
  <c r="AR398" i="1"/>
  <c r="AP398" i="1"/>
  <c r="AO398" i="1" s="1"/>
  <c r="AW398" i="1" s="1"/>
  <c r="AQ398" i="1"/>
  <c r="AZ394" i="1"/>
  <c r="BB394" i="1" s="1"/>
  <c r="BC394" i="1" s="1"/>
  <c r="AR394" i="1"/>
  <c r="AP394" i="1"/>
  <c r="AO394" i="1" s="1"/>
  <c r="AW394" i="1" s="1"/>
  <c r="AQ394" i="1"/>
  <c r="AZ390" i="1"/>
  <c r="BB390" i="1" s="1"/>
  <c r="BC390" i="1" s="1"/>
  <c r="AR390" i="1"/>
  <c r="AP390" i="1"/>
  <c r="AO390" i="1" s="1"/>
  <c r="AW390" i="1" s="1"/>
  <c r="AQ390" i="1"/>
  <c r="AZ382" i="1"/>
  <c r="BB382" i="1" s="1"/>
  <c r="BC382" i="1" s="1"/>
  <c r="AR382" i="1"/>
  <c r="AP382" i="1"/>
  <c r="AO382" i="1" s="1"/>
  <c r="AW382" i="1" s="1"/>
  <c r="AQ382" i="1"/>
  <c r="AZ378" i="1"/>
  <c r="BB378" i="1" s="1"/>
  <c r="BC378" i="1" s="1"/>
  <c r="AR378" i="1"/>
  <c r="AP378" i="1"/>
  <c r="AO378" i="1" s="1"/>
  <c r="AW378" i="1" s="1"/>
  <c r="AQ378" i="1"/>
  <c r="AR290" i="1"/>
  <c r="AQ290" i="1"/>
  <c r="AZ290" i="1"/>
  <c r="BB290" i="1" s="1"/>
  <c r="BC290" i="1" s="1"/>
  <c r="AN290" i="1"/>
  <c r="AZ236" i="1"/>
  <c r="BB236" i="1" s="1"/>
  <c r="BC236" i="1" s="1"/>
  <c r="AQ236" i="1"/>
  <c r="AR236" i="1"/>
  <c r="AZ160" i="1"/>
  <c r="BB160" i="1" s="1"/>
  <c r="BC160" i="1" s="1"/>
  <c r="AR160" i="1"/>
  <c r="AQ160" i="1"/>
  <c r="AP160" i="1"/>
  <c r="AO160" i="1" s="1"/>
  <c r="AW160" i="1" s="1"/>
  <c r="AZ156" i="1"/>
  <c r="BB156" i="1" s="1"/>
  <c r="BC156" i="1" s="1"/>
  <c r="AR156" i="1"/>
  <c r="AP156" i="1"/>
  <c r="AO156" i="1" s="1"/>
  <c r="AW156" i="1" s="1"/>
  <c r="AQ156" i="1"/>
  <c r="AR148" i="1"/>
  <c r="AZ148" i="1"/>
  <c r="BB148" i="1" s="1"/>
  <c r="BC148" i="1" s="1"/>
  <c r="AP148" i="1"/>
  <c r="AO148" i="1" s="1"/>
  <c r="AW148" i="1" s="1"/>
  <c r="AQ148" i="1"/>
  <c r="AZ140" i="1"/>
  <c r="BB140" i="1" s="1"/>
  <c r="BC140" i="1" s="1"/>
  <c r="AR140" i="1"/>
  <c r="AQ140" i="1"/>
  <c r="AZ132" i="1"/>
  <c r="BB132" i="1" s="1"/>
  <c r="BC132" i="1" s="1"/>
  <c r="AR132" i="1"/>
  <c r="AP132" i="1"/>
  <c r="AO132" i="1" s="1"/>
  <c r="AW132" i="1" s="1"/>
  <c r="AQ132" i="1"/>
  <c r="AZ124" i="1"/>
  <c r="BB124" i="1" s="1"/>
  <c r="BC124" i="1" s="1"/>
  <c r="AR124" i="1"/>
  <c r="AP124" i="1"/>
  <c r="AO124" i="1" s="1"/>
  <c r="AW124" i="1" s="1"/>
  <c r="AQ124" i="1"/>
  <c r="AZ112" i="1"/>
  <c r="BB112" i="1" s="1"/>
  <c r="BC112" i="1" s="1"/>
  <c r="AR112" i="1"/>
  <c r="AQ112" i="1"/>
  <c r="AP112" i="1"/>
  <c r="AO112" i="1" s="1"/>
  <c r="AW112" i="1" s="1"/>
  <c r="AZ104" i="1"/>
  <c r="BB104" i="1" s="1"/>
  <c r="BC104" i="1" s="1"/>
  <c r="AR104" i="1"/>
  <c r="AP104" i="1"/>
  <c r="AO104" i="1" s="1"/>
  <c r="AW104" i="1" s="1"/>
  <c r="AQ104" i="1"/>
  <c r="AR99" i="1"/>
  <c r="AZ99" i="1"/>
  <c r="BB99" i="1" s="1"/>
  <c r="BC99" i="1" s="1"/>
  <c r="AQ99" i="1"/>
  <c r="AP99" i="1"/>
  <c r="AO99" i="1" s="1"/>
  <c r="AW99" i="1" s="1"/>
  <c r="AZ95" i="1"/>
  <c r="BB95" i="1" s="1"/>
  <c r="BC95" i="1" s="1"/>
  <c r="AR95" i="1"/>
  <c r="AP95" i="1"/>
  <c r="AO95" i="1" s="1"/>
  <c r="AW95" i="1" s="1"/>
  <c r="AQ95" i="1"/>
  <c r="AZ91" i="1"/>
  <c r="BB91" i="1" s="1"/>
  <c r="BC91" i="1" s="1"/>
  <c r="AR91" i="1"/>
  <c r="AP91" i="1"/>
  <c r="AO91" i="1" s="1"/>
  <c r="AW91" i="1" s="1"/>
  <c r="AQ91" i="1"/>
  <c r="AZ59" i="1"/>
  <c r="BB59" i="1" s="1"/>
  <c r="BC59" i="1" s="1"/>
  <c r="AN59" i="1"/>
  <c r="AR59" i="1"/>
  <c r="AQ59" i="1"/>
  <c r="AZ55" i="1"/>
  <c r="BB55" i="1" s="1"/>
  <c r="BC55" i="1" s="1"/>
  <c r="AR55" i="1"/>
  <c r="AQ55" i="1"/>
  <c r="AP55" i="1"/>
  <c r="AO55" i="1" s="1"/>
  <c r="AW55" i="1" s="1"/>
  <c r="AR51" i="1"/>
  <c r="AQ51" i="1"/>
  <c r="AZ51" i="1"/>
  <c r="BB51" i="1" s="1"/>
  <c r="BC51" i="1" s="1"/>
  <c r="AP51" i="1"/>
  <c r="AO51" i="1" s="1"/>
  <c r="AW51" i="1" s="1"/>
  <c r="AZ47" i="1"/>
  <c r="BB47" i="1" s="1"/>
  <c r="BC47" i="1" s="1"/>
  <c r="AR47" i="1"/>
  <c r="AQ47" i="1"/>
  <c r="AP47" i="1"/>
  <c r="AO47" i="1" s="1"/>
  <c r="AW47" i="1" s="1"/>
  <c r="AZ43" i="1"/>
  <c r="BB43" i="1" s="1"/>
  <c r="BC43" i="1" s="1"/>
  <c r="AQ43" i="1"/>
  <c r="AP43" i="1"/>
  <c r="AO43" i="1" s="1"/>
  <c r="AW43" i="1" s="1"/>
  <c r="AR43" i="1"/>
  <c r="AZ39" i="1"/>
  <c r="BB39" i="1" s="1"/>
  <c r="BC39" i="1" s="1"/>
  <c r="AR39" i="1"/>
  <c r="AQ39" i="1"/>
  <c r="AP39" i="1"/>
  <c r="AO39" i="1" s="1"/>
  <c r="AW39" i="1" s="1"/>
  <c r="AR35" i="1"/>
  <c r="AZ35" i="1"/>
  <c r="BB35" i="1" s="1"/>
  <c r="BC35" i="1" s="1"/>
  <c r="AP35" i="1"/>
  <c r="AO35" i="1" s="1"/>
  <c r="AW35" i="1" s="1"/>
  <c r="AQ35" i="1"/>
  <c r="AZ31" i="1"/>
  <c r="BB31" i="1" s="1"/>
  <c r="BC31" i="1" s="1"/>
  <c r="AR31" i="1"/>
  <c r="AP31" i="1"/>
  <c r="AO31" i="1" s="1"/>
  <c r="AW31" i="1" s="1"/>
  <c r="AQ31" i="1"/>
  <c r="AZ27" i="1"/>
  <c r="BB27" i="1" s="1"/>
  <c r="BC27" i="1" s="1"/>
  <c r="AR27" i="1"/>
  <c r="AQ27" i="1"/>
  <c r="AP27" i="1"/>
  <c r="AO27" i="1" s="1"/>
  <c r="AW27" i="1" s="1"/>
  <c r="AZ23" i="1"/>
  <c r="BB23" i="1" s="1"/>
  <c r="BC23" i="1" s="1"/>
  <c r="AR23" i="1"/>
  <c r="AP23" i="1"/>
  <c r="AO23" i="1" s="1"/>
  <c r="AW23" i="1" s="1"/>
  <c r="AQ23" i="1"/>
  <c r="AR19" i="1"/>
  <c r="AZ19" i="1"/>
  <c r="BB19" i="1" s="1"/>
  <c r="BC19" i="1" s="1"/>
  <c r="AQ19" i="1"/>
  <c r="AT149" i="1"/>
  <c r="AZ149" i="1"/>
  <c r="BB149" i="1" s="1"/>
  <c r="BC149" i="1" s="1"/>
  <c r="AR149" i="1"/>
  <c r="AQ149" i="1"/>
  <c r="AN149" i="1"/>
  <c r="AT387" i="1"/>
  <c r="AZ387" i="1"/>
  <c r="BB387" i="1" s="1"/>
  <c r="BC387" i="1" s="1"/>
  <c r="AP387" i="1"/>
  <c r="AO387" i="1" s="1"/>
  <c r="AW387" i="1" s="1"/>
  <c r="AQ387" i="1"/>
  <c r="AR387" i="1"/>
  <c r="AZ314" i="1"/>
  <c r="BB314" i="1" s="1"/>
  <c r="BC314" i="1" s="1"/>
  <c r="AR314" i="1"/>
  <c r="AQ314" i="1"/>
  <c r="AP314" i="1"/>
  <c r="AO314" i="1" s="1"/>
  <c r="AW314" i="1" s="1"/>
  <c r="AR310" i="1"/>
  <c r="AP310" i="1"/>
  <c r="AZ310" i="1"/>
  <c r="BB310" i="1" s="1"/>
  <c r="BC310" i="1" s="1"/>
  <c r="AQ310" i="1"/>
  <c r="AQ256" i="1"/>
  <c r="AR256" i="1"/>
  <c r="AZ256" i="1"/>
  <c r="BB256" i="1" s="1"/>
  <c r="BC256" i="1" s="1"/>
  <c r="AP252" i="1"/>
  <c r="AO252" i="1" s="1"/>
  <c r="AW252" i="1" s="1"/>
  <c r="AQ252" i="1"/>
  <c r="AZ252" i="1"/>
  <c r="BB252" i="1" s="1"/>
  <c r="BC252" i="1" s="1"/>
  <c r="AR252" i="1"/>
  <c r="AZ87" i="1"/>
  <c r="BB87" i="1" s="1"/>
  <c r="BC87" i="1" s="1"/>
  <c r="AR87" i="1"/>
  <c r="AN87" i="1"/>
  <c r="AQ87" i="1"/>
  <c r="AZ15" i="1"/>
  <c r="BB15" i="1" s="1"/>
  <c r="BC15" i="1" s="1"/>
  <c r="AR15" i="1"/>
  <c r="AQ15" i="1"/>
  <c r="AN15" i="1"/>
  <c r="AT303" i="1"/>
  <c r="AZ303" i="1"/>
  <c r="BB303" i="1" s="1"/>
  <c r="BC303" i="1" s="1"/>
  <c r="AR303" i="1"/>
  <c r="AN303" i="1"/>
  <c r="AQ303" i="1"/>
  <c r="AZ417" i="1"/>
  <c r="BB417" i="1" s="1"/>
  <c r="BC417" i="1" s="1"/>
  <c r="AR417" i="1"/>
  <c r="AQ417" i="1"/>
  <c r="AN417" i="1"/>
  <c r="AZ413" i="1"/>
  <c r="BB413" i="1" s="1"/>
  <c r="BC413" i="1" s="1"/>
  <c r="AR413" i="1"/>
  <c r="AQ413" i="1"/>
  <c r="AP413" i="1"/>
  <c r="AO413" i="1" s="1"/>
  <c r="AW413" i="1" s="1"/>
  <c r="AZ381" i="1"/>
  <c r="BB381" i="1" s="1"/>
  <c r="BC381" i="1" s="1"/>
  <c r="AR381" i="1"/>
  <c r="AQ381" i="1"/>
  <c r="AN381" i="1"/>
  <c r="AR377" i="1"/>
  <c r="AZ377" i="1"/>
  <c r="BB377" i="1" s="1"/>
  <c r="BC377" i="1" s="1"/>
  <c r="AP377" i="1"/>
  <c r="AO377" i="1" s="1"/>
  <c r="AW377" i="1" s="1"/>
  <c r="AQ377" i="1"/>
  <c r="AZ317" i="1"/>
  <c r="BB317" i="1" s="1"/>
  <c r="BC317" i="1" s="1"/>
  <c r="AR317" i="1"/>
  <c r="AP317" i="1"/>
  <c r="AO317" i="1" s="1"/>
  <c r="AW317" i="1" s="1"/>
  <c r="AQ317" i="1"/>
  <c r="AZ313" i="1"/>
  <c r="BB313" i="1" s="1"/>
  <c r="BC313" i="1" s="1"/>
  <c r="BD313" i="1" s="1"/>
  <c r="BE313" i="1" s="1"/>
  <c r="AR313" i="1"/>
  <c r="AQ313" i="1"/>
  <c r="AP313" i="1"/>
  <c r="AO313" i="1" s="1"/>
  <c r="AW313" i="1" s="1"/>
  <c r="AZ239" i="1"/>
  <c r="BB239" i="1" s="1"/>
  <c r="BC239" i="1" s="1"/>
  <c r="BD239" i="1" s="1"/>
  <c r="BE239" i="1" s="1"/>
  <c r="AR239" i="1"/>
  <c r="AQ239" i="1"/>
  <c r="AN239" i="1"/>
  <c r="AX239" i="1" s="1"/>
  <c r="AY239" i="1" s="1"/>
  <c r="AZ159" i="1"/>
  <c r="BB159" i="1" s="1"/>
  <c r="BC159" i="1" s="1"/>
  <c r="AR159" i="1"/>
  <c r="AP159" i="1"/>
  <c r="AO159" i="1" s="1"/>
  <c r="AW159" i="1" s="1"/>
  <c r="AQ159" i="1"/>
  <c r="AZ90" i="1"/>
  <c r="BB90" i="1" s="1"/>
  <c r="BC90" i="1" s="1"/>
  <c r="AR90" i="1"/>
  <c r="AQ90" i="1"/>
  <c r="AQ86" i="1"/>
  <c r="AP86" i="1"/>
  <c r="AZ86" i="1"/>
  <c r="BB86" i="1" s="1"/>
  <c r="BC86" i="1" s="1"/>
  <c r="AR86" i="1"/>
  <c r="AZ82" i="1"/>
  <c r="BB82" i="1" s="1"/>
  <c r="BC82" i="1" s="1"/>
  <c r="AQ82" i="1"/>
  <c r="AP82" i="1"/>
  <c r="AO82" i="1" s="1"/>
  <c r="AW82" i="1" s="1"/>
  <c r="AR82" i="1"/>
  <c r="AR78" i="1"/>
  <c r="AZ78" i="1"/>
  <c r="BB78" i="1" s="1"/>
  <c r="BC78" i="1" s="1"/>
  <c r="AP78" i="1"/>
  <c r="AQ78" i="1"/>
  <c r="AZ42" i="1"/>
  <c r="BB42" i="1" s="1"/>
  <c r="BC42" i="1" s="1"/>
  <c r="AR42" i="1"/>
  <c r="AQ42" i="1"/>
  <c r="AN42" i="1"/>
  <c r="AQ22" i="1"/>
  <c r="AR22" i="1"/>
  <c r="AZ22" i="1"/>
  <c r="BB22" i="1" s="1"/>
  <c r="BC22" i="1" s="1"/>
  <c r="AR14" i="1"/>
  <c r="AZ14" i="1"/>
  <c r="BB14" i="1" s="1"/>
  <c r="BC14" i="1" s="1"/>
  <c r="AP14" i="1"/>
  <c r="AO14" i="1" s="1"/>
  <c r="AW14" i="1" s="1"/>
  <c r="AQ14" i="1"/>
  <c r="AZ286" i="1"/>
  <c r="BB286" i="1" s="1"/>
  <c r="BC286" i="1" s="1"/>
  <c r="AR286" i="1"/>
  <c r="AQ286" i="1"/>
  <c r="AN286" i="1"/>
  <c r="AZ282" i="1"/>
  <c r="BB282" i="1" s="1"/>
  <c r="BC282" i="1" s="1"/>
  <c r="AR282" i="1"/>
  <c r="AP282" i="1"/>
  <c r="AO282" i="1" s="1"/>
  <c r="AW282" i="1" s="1"/>
  <c r="AQ282" i="1"/>
  <c r="AR278" i="1"/>
  <c r="AZ278" i="1"/>
  <c r="BB278" i="1" s="1"/>
  <c r="BC278" i="1" s="1"/>
  <c r="AP278" i="1"/>
  <c r="AO278" i="1" s="1"/>
  <c r="AW278" i="1" s="1"/>
  <c r="AQ278" i="1"/>
  <c r="AR274" i="1"/>
  <c r="AZ274" i="1"/>
  <c r="BB274" i="1" s="1"/>
  <c r="BC274" i="1" s="1"/>
  <c r="AQ274" i="1"/>
  <c r="AP274" i="1"/>
  <c r="AO274" i="1" s="1"/>
  <c r="AW274" i="1" s="1"/>
  <c r="AZ270" i="1"/>
  <c r="BB270" i="1" s="1"/>
  <c r="BC270" i="1" s="1"/>
  <c r="AR270" i="1"/>
  <c r="AP270" i="1"/>
  <c r="AO270" i="1" s="1"/>
  <c r="AW270" i="1" s="1"/>
  <c r="AQ270" i="1"/>
  <c r="AZ266" i="1"/>
  <c r="BB266" i="1" s="1"/>
  <c r="BC266" i="1" s="1"/>
  <c r="AR266" i="1"/>
  <c r="AP266" i="1"/>
  <c r="AO266" i="1" s="1"/>
  <c r="AW266" i="1" s="1"/>
  <c r="AQ266" i="1"/>
  <c r="AR262" i="1"/>
  <c r="AZ262" i="1"/>
  <c r="BB262" i="1" s="1"/>
  <c r="BC262" i="1" s="1"/>
  <c r="AP262" i="1"/>
  <c r="AO262" i="1" s="1"/>
  <c r="AW262" i="1" s="1"/>
  <c r="AQ262" i="1"/>
  <c r="AR258" i="1"/>
  <c r="AQ258" i="1"/>
  <c r="AZ258" i="1"/>
  <c r="BB258" i="1" s="1"/>
  <c r="BC258" i="1" s="1"/>
  <c r="AP258" i="1"/>
  <c r="AO258" i="1" s="1"/>
  <c r="AW258" i="1" s="1"/>
  <c r="AZ152" i="1"/>
  <c r="BB152" i="1" s="1"/>
  <c r="BC152" i="1" s="1"/>
  <c r="AR152" i="1"/>
  <c r="AN152" i="1"/>
  <c r="AQ152" i="1"/>
  <c r="AR144" i="1"/>
  <c r="AP144" i="1"/>
  <c r="AO144" i="1" s="1"/>
  <c r="AW144" i="1" s="1"/>
  <c r="AQ144" i="1"/>
  <c r="AZ144" i="1"/>
  <c r="BB144" i="1" s="1"/>
  <c r="BC144" i="1" s="1"/>
  <c r="AZ136" i="1"/>
  <c r="BB136" i="1" s="1"/>
  <c r="BC136" i="1" s="1"/>
  <c r="AR136" i="1"/>
  <c r="AP136" i="1"/>
  <c r="AO136" i="1" s="1"/>
  <c r="AW136" i="1" s="1"/>
  <c r="AQ136" i="1"/>
  <c r="AZ128" i="1"/>
  <c r="BB128" i="1" s="1"/>
  <c r="BC128" i="1" s="1"/>
  <c r="AR128" i="1"/>
  <c r="AQ128" i="1"/>
  <c r="AP128" i="1"/>
  <c r="AZ120" i="1"/>
  <c r="BB120" i="1" s="1"/>
  <c r="BC120" i="1" s="1"/>
  <c r="AR120" i="1"/>
  <c r="AP120" i="1"/>
  <c r="AO120" i="1" s="1"/>
  <c r="AW120" i="1" s="1"/>
  <c r="AQ120" i="1"/>
  <c r="AZ116" i="1"/>
  <c r="BB116" i="1" s="1"/>
  <c r="BC116" i="1" s="1"/>
  <c r="AR116" i="1"/>
  <c r="AP116" i="1"/>
  <c r="AQ116" i="1"/>
  <c r="AZ108" i="1"/>
  <c r="BB108" i="1" s="1"/>
  <c r="BC108" i="1" s="1"/>
  <c r="AR108" i="1"/>
  <c r="AP108" i="1"/>
  <c r="AO108" i="1" s="1"/>
  <c r="AW108" i="1" s="1"/>
  <c r="AQ108" i="1"/>
  <c r="AZ71" i="1"/>
  <c r="BB71" i="1" s="1"/>
  <c r="BC71" i="1" s="1"/>
  <c r="AN71" i="1"/>
  <c r="AQ71" i="1"/>
  <c r="AR71" i="1"/>
  <c r="AR67" i="1"/>
  <c r="AZ67" i="1"/>
  <c r="BB67" i="1" s="1"/>
  <c r="BC67" i="1" s="1"/>
  <c r="AP67" i="1"/>
  <c r="AO67" i="1" s="1"/>
  <c r="AW67" i="1" s="1"/>
  <c r="AQ67" i="1"/>
  <c r="AZ63" i="1"/>
  <c r="BB63" i="1" s="1"/>
  <c r="BC63" i="1" s="1"/>
  <c r="AR63" i="1"/>
  <c r="AP63" i="1"/>
  <c r="AO63" i="1" s="1"/>
  <c r="AW63" i="1" s="1"/>
  <c r="AQ63" i="1"/>
  <c r="AZ11" i="1"/>
  <c r="BB11" i="1" s="1"/>
  <c r="BC11" i="1" s="1"/>
  <c r="AN11" i="1"/>
  <c r="AQ11" i="1"/>
  <c r="AR11" i="1"/>
  <c r="AZ7" i="1"/>
  <c r="BB7" i="1" s="1"/>
  <c r="BC7" i="1" s="1"/>
  <c r="AP7" i="1"/>
  <c r="AO7" i="1" s="1"/>
  <c r="AW7" i="1" s="1"/>
  <c r="AR7" i="1"/>
  <c r="AQ7" i="1"/>
  <c r="AZ309" i="1"/>
  <c r="BB309" i="1" s="1"/>
  <c r="BC309" i="1" s="1"/>
  <c r="AR309" i="1"/>
  <c r="AQ309" i="1"/>
  <c r="AZ301" i="1"/>
  <c r="BB301" i="1" s="1"/>
  <c r="BC301" i="1" s="1"/>
  <c r="AR301" i="1"/>
  <c r="AQ301" i="1"/>
  <c r="AP301" i="1"/>
  <c r="AO301" i="1" s="1"/>
  <c r="AW301" i="1" s="1"/>
  <c r="AZ297" i="1"/>
  <c r="BB297" i="1" s="1"/>
  <c r="BC297" i="1" s="1"/>
  <c r="AR297" i="1"/>
  <c r="AP297" i="1"/>
  <c r="AO297" i="1" s="1"/>
  <c r="AW297" i="1" s="1"/>
  <c r="AQ297" i="1"/>
  <c r="AZ255" i="1"/>
  <c r="BB255" i="1" s="1"/>
  <c r="BC255" i="1" s="1"/>
  <c r="BD255" i="1" s="1"/>
  <c r="BE255" i="1" s="1"/>
  <c r="AR255" i="1"/>
  <c r="AN255" i="1"/>
  <c r="AQ255" i="1"/>
  <c r="AZ251" i="1"/>
  <c r="BB251" i="1" s="1"/>
  <c r="BC251" i="1" s="1"/>
  <c r="AP251" i="1"/>
  <c r="AO251" i="1" s="1"/>
  <c r="AW251" i="1" s="1"/>
  <c r="AR251" i="1"/>
  <c r="AQ251" i="1"/>
  <c r="AZ127" i="1"/>
  <c r="BB127" i="1" s="1"/>
  <c r="BC127" i="1" s="1"/>
  <c r="AR127" i="1"/>
  <c r="AN127" i="1"/>
  <c r="AQ127" i="1"/>
  <c r="AZ119" i="1"/>
  <c r="BB119" i="1" s="1"/>
  <c r="BC119" i="1" s="1"/>
  <c r="AR119" i="1"/>
  <c r="AP119" i="1"/>
  <c r="AO119" i="1" s="1"/>
  <c r="AW119" i="1" s="1"/>
  <c r="AQ119" i="1"/>
  <c r="AZ111" i="1"/>
  <c r="BB111" i="1" s="1"/>
  <c r="BC111" i="1" s="1"/>
  <c r="AR111" i="1"/>
  <c r="AP111" i="1"/>
  <c r="AO111" i="1" s="1"/>
  <c r="AW111" i="1" s="1"/>
  <c r="AQ111" i="1"/>
  <c r="AZ107" i="1"/>
  <c r="BB107" i="1" s="1"/>
  <c r="BC107" i="1" s="1"/>
  <c r="AR107" i="1"/>
  <c r="AQ107" i="1"/>
  <c r="AP107" i="1"/>
  <c r="AO107" i="1" s="1"/>
  <c r="AW107" i="1" s="1"/>
  <c r="AZ103" i="1"/>
  <c r="BB103" i="1" s="1"/>
  <c r="BC103" i="1" s="1"/>
  <c r="AR103" i="1"/>
  <c r="AP103" i="1"/>
  <c r="AO103" i="1" s="1"/>
  <c r="AW103" i="1" s="1"/>
  <c r="AQ103" i="1"/>
  <c r="AZ74" i="1"/>
  <c r="BB74" i="1" s="1"/>
  <c r="BC74" i="1" s="1"/>
  <c r="AR74" i="1"/>
  <c r="AQ74" i="1"/>
  <c r="AN74" i="1"/>
  <c r="AQ70" i="1"/>
  <c r="AZ70" i="1"/>
  <c r="BB70" i="1" s="1"/>
  <c r="BC70" i="1" s="1"/>
  <c r="AR70" i="1"/>
  <c r="AP70" i="1"/>
  <c r="AO70" i="1" s="1"/>
  <c r="AW70" i="1" s="1"/>
  <c r="AZ66" i="1"/>
  <c r="BB66" i="1" s="1"/>
  <c r="BC66" i="1" s="1"/>
  <c r="AR66" i="1"/>
  <c r="AQ66" i="1"/>
  <c r="AP66" i="1"/>
  <c r="AZ38" i="1"/>
  <c r="BB38" i="1" s="1"/>
  <c r="BC38" i="1" s="1"/>
  <c r="AR38" i="1"/>
  <c r="AQ38" i="1"/>
  <c r="AN38" i="1"/>
  <c r="AT16" i="1"/>
  <c r="AZ16" i="1"/>
  <c r="BB16" i="1" s="1"/>
  <c r="BC16" i="1" s="1"/>
  <c r="AR16" i="1"/>
  <c r="AQ16" i="1"/>
  <c r="AN16" i="1"/>
  <c r="AP316" i="1"/>
  <c r="AO316" i="1" s="1"/>
  <c r="AW316" i="1" s="1"/>
  <c r="AQ316" i="1"/>
  <c r="AZ316" i="1"/>
  <c r="BB316" i="1" s="1"/>
  <c r="BC316" i="1" s="1"/>
  <c r="AR316" i="1"/>
  <c r="AZ312" i="1"/>
  <c r="BB312" i="1" s="1"/>
  <c r="BC312" i="1" s="1"/>
  <c r="AP312" i="1"/>
  <c r="AO312" i="1" s="1"/>
  <c r="AW312" i="1" s="1"/>
  <c r="AQ312" i="1"/>
  <c r="AR312" i="1"/>
  <c r="AP300" i="1"/>
  <c r="AQ300" i="1"/>
  <c r="AR300" i="1"/>
  <c r="AZ300" i="1"/>
  <c r="BB300" i="1" s="1"/>
  <c r="BC300" i="1" s="1"/>
  <c r="AZ296" i="1"/>
  <c r="BB296" i="1" s="1"/>
  <c r="BC296" i="1" s="1"/>
  <c r="AP296" i="1"/>
  <c r="AO296" i="1" s="1"/>
  <c r="AW296" i="1" s="1"/>
  <c r="AQ296" i="1"/>
  <c r="AR296" i="1"/>
  <c r="AP292" i="1"/>
  <c r="AO292" i="1" s="1"/>
  <c r="AW292" i="1" s="1"/>
  <c r="AZ292" i="1"/>
  <c r="BB292" i="1" s="1"/>
  <c r="BC292" i="1" s="1"/>
  <c r="AQ292" i="1"/>
  <c r="AR292" i="1"/>
  <c r="AP288" i="1"/>
  <c r="AO288" i="1" s="1"/>
  <c r="AW288" i="1" s="1"/>
  <c r="AQ288" i="1"/>
  <c r="AR288" i="1"/>
  <c r="AZ288" i="1"/>
  <c r="BB288" i="1" s="1"/>
  <c r="BC288" i="1" s="1"/>
  <c r="AZ280" i="1"/>
  <c r="BB280" i="1" s="1"/>
  <c r="BC280" i="1" s="1"/>
  <c r="AP280" i="1"/>
  <c r="AO280" i="1" s="1"/>
  <c r="AW280" i="1" s="1"/>
  <c r="AQ280" i="1"/>
  <c r="AR280" i="1"/>
  <c r="AZ276" i="1"/>
  <c r="BB276" i="1" s="1"/>
  <c r="BC276" i="1" s="1"/>
  <c r="AQ276" i="1"/>
  <c r="AP276" i="1"/>
  <c r="AO276" i="1" s="1"/>
  <c r="AW276" i="1" s="1"/>
  <c r="AR276" i="1"/>
  <c r="AZ272" i="1"/>
  <c r="BB272" i="1" s="1"/>
  <c r="BC272" i="1" s="1"/>
  <c r="AP272" i="1"/>
  <c r="AO272" i="1" s="1"/>
  <c r="AW272" i="1" s="1"/>
  <c r="AQ272" i="1"/>
  <c r="AR272" i="1"/>
  <c r="AQ268" i="1"/>
  <c r="AZ268" i="1"/>
  <c r="BB268" i="1" s="1"/>
  <c r="BC268" i="1" s="1"/>
  <c r="AP268" i="1"/>
  <c r="AO268" i="1" s="1"/>
  <c r="AW268" i="1" s="1"/>
  <c r="AR268" i="1"/>
  <c r="AZ264" i="1"/>
  <c r="BB264" i="1" s="1"/>
  <c r="BC264" i="1" s="1"/>
  <c r="AQ264" i="1"/>
  <c r="AR264" i="1"/>
  <c r="AP264" i="1"/>
  <c r="AO264" i="1" s="1"/>
  <c r="AW264" i="1" s="1"/>
  <c r="AZ260" i="1"/>
  <c r="BB260" i="1" s="1"/>
  <c r="BC260" i="1" s="1"/>
  <c r="AQ260" i="1"/>
  <c r="AP260" i="1"/>
  <c r="AO260" i="1" s="1"/>
  <c r="AW260" i="1" s="1"/>
  <c r="AR260" i="1"/>
  <c r="AN256" i="1"/>
  <c r="AZ302" i="1"/>
  <c r="BB302" i="1" s="1"/>
  <c r="BC302" i="1" s="1"/>
  <c r="AR302" i="1"/>
  <c r="AP302" i="1"/>
  <c r="AO302" i="1" s="1"/>
  <c r="AW302" i="1" s="1"/>
  <c r="AQ302" i="1"/>
  <c r="AZ298" i="1"/>
  <c r="BB298" i="1" s="1"/>
  <c r="BC298" i="1" s="1"/>
  <c r="AR298" i="1"/>
  <c r="AP298" i="1"/>
  <c r="AO298" i="1" s="1"/>
  <c r="AW298" i="1" s="1"/>
  <c r="AQ298" i="1"/>
  <c r="AR294" i="1"/>
  <c r="AZ294" i="1"/>
  <c r="BB294" i="1" s="1"/>
  <c r="BC294" i="1" s="1"/>
  <c r="AP294" i="1"/>
  <c r="AO294" i="1" s="1"/>
  <c r="AW294" i="1" s="1"/>
  <c r="AQ294" i="1"/>
  <c r="AZ240" i="1"/>
  <c r="BB240" i="1" s="1"/>
  <c r="BC240" i="1" s="1"/>
  <c r="AR240" i="1"/>
  <c r="AQ240" i="1"/>
  <c r="AN240" i="1"/>
  <c r="AR83" i="1"/>
  <c r="AN83" i="1"/>
  <c r="AQ83" i="1"/>
  <c r="AZ83" i="1"/>
  <c r="BB83" i="1" s="1"/>
  <c r="BC83" i="1" s="1"/>
  <c r="AZ79" i="1"/>
  <c r="BB79" i="1" s="1"/>
  <c r="BC79" i="1" s="1"/>
  <c r="AR79" i="1"/>
  <c r="AQ79" i="1"/>
  <c r="AP79" i="1"/>
  <c r="AO79" i="1" s="1"/>
  <c r="AW79" i="1" s="1"/>
  <c r="AZ75" i="1"/>
  <c r="BB75" i="1" s="1"/>
  <c r="BC75" i="1" s="1"/>
  <c r="AQ75" i="1"/>
  <c r="AP75" i="1"/>
  <c r="AR75" i="1"/>
  <c r="AT15" i="1"/>
  <c r="AT19" i="1"/>
  <c r="AP19" i="1"/>
  <c r="AT283" i="1"/>
  <c r="AZ283" i="1"/>
  <c r="BB283" i="1" s="1"/>
  <c r="BC283" i="1" s="1"/>
  <c r="AN283" i="1"/>
  <c r="AR283" i="1"/>
  <c r="AQ283" i="1"/>
  <c r="AT307" i="1"/>
  <c r="AZ307" i="1"/>
  <c r="BB307" i="1" s="1"/>
  <c r="BC307" i="1" s="1"/>
  <c r="AP307" i="1"/>
  <c r="AO307" i="1" s="1"/>
  <c r="AW307" i="1" s="1"/>
  <c r="AR307" i="1"/>
  <c r="AQ307" i="1"/>
  <c r="AR409" i="1"/>
  <c r="AZ409" i="1"/>
  <c r="BB409" i="1" s="1"/>
  <c r="BC409" i="1" s="1"/>
  <c r="AQ409" i="1"/>
  <c r="AN409" i="1"/>
  <c r="AZ405" i="1"/>
  <c r="BB405" i="1" s="1"/>
  <c r="BC405" i="1" s="1"/>
  <c r="AR405" i="1"/>
  <c r="AQ405" i="1"/>
  <c r="AP405" i="1"/>
  <c r="AO405" i="1" s="1"/>
  <c r="AW405" i="1" s="1"/>
  <c r="AZ401" i="1"/>
  <c r="BB401" i="1" s="1"/>
  <c r="BC401" i="1" s="1"/>
  <c r="AR401" i="1"/>
  <c r="AP401" i="1"/>
  <c r="AO401" i="1" s="1"/>
  <c r="AW401" i="1" s="1"/>
  <c r="AQ401" i="1"/>
  <c r="AZ397" i="1"/>
  <c r="BB397" i="1" s="1"/>
  <c r="BC397" i="1" s="1"/>
  <c r="AR397" i="1"/>
  <c r="AQ397" i="1"/>
  <c r="AP397" i="1"/>
  <c r="AO397" i="1" s="1"/>
  <c r="AW397" i="1" s="1"/>
  <c r="AR393" i="1"/>
  <c r="AP393" i="1"/>
  <c r="AO393" i="1" s="1"/>
  <c r="AW393" i="1" s="1"/>
  <c r="AQ393" i="1"/>
  <c r="AZ393" i="1"/>
  <c r="BB393" i="1" s="1"/>
  <c r="BC393" i="1" s="1"/>
  <c r="AZ389" i="1"/>
  <c r="BB389" i="1" s="1"/>
  <c r="BC389" i="1" s="1"/>
  <c r="AR389" i="1"/>
  <c r="AQ389" i="1"/>
  <c r="AP389" i="1"/>
  <c r="AO389" i="1" s="1"/>
  <c r="AW389" i="1" s="1"/>
  <c r="AZ376" i="1"/>
  <c r="BB376" i="1" s="1"/>
  <c r="BC376" i="1" s="1"/>
  <c r="AQ376" i="1"/>
  <c r="AP376" i="1"/>
  <c r="AO376" i="1" s="1"/>
  <c r="AW376" i="1" s="1"/>
  <c r="AR376" i="1"/>
  <c r="AZ293" i="1"/>
  <c r="BB293" i="1" s="1"/>
  <c r="BC293" i="1" s="1"/>
  <c r="AR293" i="1"/>
  <c r="AQ293" i="1"/>
  <c r="AN293" i="1"/>
  <c r="AZ289" i="1"/>
  <c r="BB289" i="1" s="1"/>
  <c r="BC289" i="1" s="1"/>
  <c r="AR289" i="1"/>
  <c r="AP289" i="1"/>
  <c r="AO289" i="1" s="1"/>
  <c r="AW289" i="1" s="1"/>
  <c r="AQ289" i="1"/>
  <c r="AZ281" i="1"/>
  <c r="BB281" i="1" s="1"/>
  <c r="BC281" i="1" s="1"/>
  <c r="AR281" i="1"/>
  <c r="AQ281" i="1"/>
  <c r="AP281" i="1"/>
  <c r="AO281" i="1" s="1"/>
  <c r="AW281" i="1" s="1"/>
  <c r="AZ277" i="1"/>
  <c r="BB277" i="1" s="1"/>
  <c r="BC277" i="1" s="1"/>
  <c r="AR277" i="1"/>
  <c r="AP277" i="1"/>
  <c r="AO277" i="1" s="1"/>
  <c r="AW277" i="1" s="1"/>
  <c r="AQ277" i="1"/>
  <c r="AZ273" i="1"/>
  <c r="BB273" i="1" s="1"/>
  <c r="BC273" i="1" s="1"/>
  <c r="AR273" i="1"/>
  <c r="AQ273" i="1"/>
  <c r="AP273" i="1"/>
  <c r="AO273" i="1" s="1"/>
  <c r="AW273" i="1" s="1"/>
  <c r="AZ269" i="1"/>
  <c r="BB269" i="1" s="1"/>
  <c r="BC269" i="1" s="1"/>
  <c r="AR269" i="1"/>
  <c r="AQ269" i="1"/>
  <c r="AP269" i="1"/>
  <c r="AO269" i="1" s="1"/>
  <c r="AW269" i="1" s="1"/>
  <c r="AZ265" i="1"/>
  <c r="BB265" i="1" s="1"/>
  <c r="BC265" i="1" s="1"/>
  <c r="AR265" i="1"/>
  <c r="AP265" i="1"/>
  <c r="AO265" i="1" s="1"/>
  <c r="AW265" i="1" s="1"/>
  <c r="AQ265" i="1"/>
  <c r="AZ261" i="1"/>
  <c r="BB261" i="1" s="1"/>
  <c r="BC261" i="1" s="1"/>
  <c r="AR261" i="1"/>
  <c r="AP261" i="1"/>
  <c r="AO261" i="1" s="1"/>
  <c r="AW261" i="1" s="1"/>
  <c r="AQ261" i="1"/>
  <c r="AZ155" i="1"/>
  <c r="BB155" i="1" s="1"/>
  <c r="BC155" i="1" s="1"/>
  <c r="AR155" i="1"/>
  <c r="AQ155" i="1"/>
  <c r="AP155" i="1"/>
  <c r="AO155" i="1" s="1"/>
  <c r="AW155" i="1" s="1"/>
  <c r="AZ147" i="1"/>
  <c r="BB147" i="1" s="1"/>
  <c r="BC147" i="1" s="1"/>
  <c r="AR147" i="1"/>
  <c r="AP147" i="1"/>
  <c r="AO147" i="1" s="1"/>
  <c r="AW147" i="1" s="1"/>
  <c r="AQ147" i="1"/>
  <c r="AZ143" i="1"/>
  <c r="BB143" i="1" s="1"/>
  <c r="BC143" i="1" s="1"/>
  <c r="AR143" i="1"/>
  <c r="AP143" i="1"/>
  <c r="AO143" i="1" s="1"/>
  <c r="AW143" i="1" s="1"/>
  <c r="AQ143" i="1"/>
  <c r="AZ135" i="1"/>
  <c r="BB135" i="1" s="1"/>
  <c r="BC135" i="1" s="1"/>
  <c r="AR135" i="1"/>
  <c r="AP135" i="1"/>
  <c r="AO135" i="1" s="1"/>
  <c r="AW135" i="1" s="1"/>
  <c r="AQ135" i="1"/>
  <c r="AZ131" i="1"/>
  <c r="BB131" i="1" s="1"/>
  <c r="BC131" i="1" s="1"/>
  <c r="AR131" i="1"/>
  <c r="AP131" i="1"/>
  <c r="AO131" i="1" s="1"/>
  <c r="AW131" i="1" s="1"/>
  <c r="AQ131" i="1"/>
  <c r="AZ123" i="1"/>
  <c r="BB123" i="1" s="1"/>
  <c r="BC123" i="1" s="1"/>
  <c r="AQ123" i="1"/>
  <c r="AR123" i="1"/>
  <c r="AZ115" i="1"/>
  <c r="BB115" i="1" s="1"/>
  <c r="BC115" i="1" s="1"/>
  <c r="AR115" i="1"/>
  <c r="AP115" i="1"/>
  <c r="AO115" i="1" s="1"/>
  <c r="AW115" i="1" s="1"/>
  <c r="AQ115" i="1"/>
  <c r="AZ98" i="1"/>
  <c r="BB98" i="1" s="1"/>
  <c r="BC98" i="1" s="1"/>
  <c r="AR98" i="1"/>
  <c r="AQ98" i="1"/>
  <c r="AP98" i="1"/>
  <c r="AO98" i="1" s="1"/>
  <c r="AW98" i="1" s="1"/>
  <c r="AR94" i="1"/>
  <c r="AZ94" i="1"/>
  <c r="BB94" i="1" s="1"/>
  <c r="BC94" i="1" s="1"/>
  <c r="AQ94" i="1"/>
  <c r="AP94" i="1"/>
  <c r="AR62" i="1"/>
  <c r="AZ62" i="1"/>
  <c r="BB62" i="1" s="1"/>
  <c r="BC62" i="1" s="1"/>
  <c r="AQ62" i="1"/>
  <c r="AN62" i="1"/>
  <c r="AZ58" i="1"/>
  <c r="BB58" i="1" s="1"/>
  <c r="BC58" i="1" s="1"/>
  <c r="AR58" i="1"/>
  <c r="AQ58" i="1"/>
  <c r="AP58" i="1"/>
  <c r="AO58" i="1" s="1"/>
  <c r="AW58" i="1" s="1"/>
  <c r="AP54" i="1"/>
  <c r="AQ54" i="1"/>
  <c r="AZ54" i="1"/>
  <c r="BB54" i="1" s="1"/>
  <c r="BC54" i="1" s="1"/>
  <c r="AR54" i="1"/>
  <c r="AZ50" i="1"/>
  <c r="BB50" i="1" s="1"/>
  <c r="BC50" i="1" s="1"/>
  <c r="AP50" i="1"/>
  <c r="AQ50" i="1"/>
  <c r="AR50" i="1"/>
  <c r="AR46" i="1"/>
  <c r="AZ46" i="1"/>
  <c r="BB46" i="1" s="1"/>
  <c r="BC46" i="1" s="1"/>
  <c r="AP46" i="1"/>
  <c r="AQ46" i="1"/>
  <c r="AZ34" i="1"/>
  <c r="BB34" i="1" s="1"/>
  <c r="BC34" i="1" s="1"/>
  <c r="AR34" i="1"/>
  <c r="AQ34" i="1"/>
  <c r="AR30" i="1"/>
  <c r="AZ30" i="1"/>
  <c r="BB30" i="1" s="1"/>
  <c r="BC30" i="1" s="1"/>
  <c r="AP30" i="1"/>
  <c r="AQ30" i="1"/>
  <c r="AZ26" i="1"/>
  <c r="BB26" i="1" s="1"/>
  <c r="BC26" i="1" s="1"/>
  <c r="AR26" i="1"/>
  <c r="AP26" i="1"/>
  <c r="AO26" i="1" s="1"/>
  <c r="AW26" i="1" s="1"/>
  <c r="AQ26" i="1"/>
  <c r="AZ10" i="1"/>
  <c r="BB10" i="1" s="1"/>
  <c r="BC10" i="1" s="1"/>
  <c r="AR10" i="1"/>
  <c r="AQ10" i="1"/>
  <c r="AN10" i="1"/>
  <c r="AZ6" i="1"/>
  <c r="BB6" i="1" s="1"/>
  <c r="BC6" i="1" s="1"/>
  <c r="AR6" i="1"/>
  <c r="AP6" i="1"/>
  <c r="AO6" i="1" s="1"/>
  <c r="AW6" i="1" s="1"/>
  <c r="AQ6" i="1"/>
  <c r="AT36" i="1"/>
  <c r="AZ36" i="1"/>
  <c r="BB36" i="1" s="1"/>
  <c r="BC36" i="1" s="1"/>
  <c r="AR36" i="1"/>
  <c r="AQ36" i="1"/>
  <c r="AN36" i="1"/>
  <c r="AT122" i="1"/>
  <c r="AZ122" i="1"/>
  <c r="BB122" i="1" s="1"/>
  <c r="BC122" i="1" s="1"/>
  <c r="AR122" i="1"/>
  <c r="AQ122" i="1"/>
  <c r="AT150" i="1"/>
  <c r="AZ150" i="1"/>
  <c r="BB150" i="1" s="1"/>
  <c r="BC150" i="1" s="1"/>
  <c r="AP150" i="1"/>
  <c r="AO150" i="1" s="1"/>
  <c r="AW150" i="1" s="1"/>
  <c r="AR150" i="1"/>
  <c r="AQ150" i="1"/>
  <c r="AT284" i="1"/>
  <c r="AP284" i="1"/>
  <c r="AQ284" i="1"/>
  <c r="AZ284" i="1"/>
  <c r="BB284" i="1" s="1"/>
  <c r="BC284" i="1" s="1"/>
  <c r="AR284" i="1"/>
  <c r="AT304" i="1"/>
  <c r="AP304" i="1"/>
  <c r="AZ304" i="1"/>
  <c r="BB304" i="1" s="1"/>
  <c r="BC304" i="1" s="1"/>
  <c r="AQ304" i="1"/>
  <c r="AR304" i="1"/>
  <c r="AT308" i="1"/>
  <c r="AP308" i="1"/>
  <c r="AO308" i="1" s="1"/>
  <c r="AW308" i="1" s="1"/>
  <c r="AZ308" i="1"/>
  <c r="BB308" i="1" s="1"/>
  <c r="BC308" i="1" s="1"/>
  <c r="AQ308" i="1"/>
  <c r="AR308" i="1"/>
  <c r="AT388" i="1"/>
  <c r="AP388" i="1"/>
  <c r="AO388" i="1" s="1"/>
  <c r="AW388" i="1" s="1"/>
  <c r="AZ421" i="1"/>
  <c r="BB421" i="1" s="1"/>
  <c r="BC421" i="1" s="1"/>
  <c r="AR421" i="1"/>
  <c r="AQ421" i="1"/>
  <c r="AZ416" i="1"/>
  <c r="BB416" i="1" s="1"/>
  <c r="BC416" i="1" s="1"/>
  <c r="AQ416" i="1"/>
  <c r="AR416" i="1"/>
  <c r="AP416" i="1"/>
  <c r="AO416" i="1" s="1"/>
  <c r="AW416" i="1" s="1"/>
  <c r="AZ412" i="1"/>
  <c r="BB412" i="1" s="1"/>
  <c r="BC412" i="1" s="1"/>
  <c r="AR412" i="1"/>
  <c r="AP412" i="1"/>
  <c r="AO412" i="1" s="1"/>
  <c r="AW412" i="1" s="1"/>
  <c r="AQ412" i="1"/>
  <c r="AZ408" i="1"/>
  <c r="BB408" i="1" s="1"/>
  <c r="BC408" i="1" s="1"/>
  <c r="AQ408" i="1"/>
  <c r="AR408" i="1"/>
  <c r="AP408" i="1"/>
  <c r="AO408" i="1" s="1"/>
  <c r="AW408" i="1" s="1"/>
  <c r="AZ404" i="1"/>
  <c r="BB404" i="1" s="1"/>
  <c r="BC404" i="1" s="1"/>
  <c r="AR404" i="1"/>
  <c r="AP404" i="1"/>
  <c r="AO404" i="1" s="1"/>
  <c r="AW404" i="1" s="1"/>
  <c r="AQ404" i="1"/>
  <c r="AZ400" i="1"/>
  <c r="BB400" i="1" s="1"/>
  <c r="BC400" i="1" s="1"/>
  <c r="AQ400" i="1"/>
  <c r="AR400" i="1"/>
  <c r="AP400" i="1"/>
  <c r="AO400" i="1" s="1"/>
  <c r="AW400" i="1" s="1"/>
  <c r="AZ396" i="1"/>
  <c r="BB396" i="1" s="1"/>
  <c r="BC396" i="1" s="1"/>
  <c r="AR396" i="1"/>
  <c r="AP396" i="1"/>
  <c r="AO396" i="1" s="1"/>
  <c r="AW396" i="1" s="1"/>
  <c r="AQ396" i="1"/>
  <c r="AZ392" i="1"/>
  <c r="BB392" i="1" s="1"/>
  <c r="BC392" i="1" s="1"/>
  <c r="AQ392" i="1"/>
  <c r="AR392" i="1"/>
  <c r="AP392" i="1"/>
  <c r="AO392" i="1" s="1"/>
  <c r="AW392" i="1" s="1"/>
  <c r="AR388" i="1"/>
  <c r="AQ388" i="1"/>
  <c r="AZ388" i="1"/>
  <c r="BB388" i="1" s="1"/>
  <c r="BC388" i="1" s="1"/>
  <c r="AZ384" i="1"/>
  <c r="BB384" i="1" s="1"/>
  <c r="BC384" i="1" s="1"/>
  <c r="AQ384" i="1"/>
  <c r="AR384" i="1"/>
  <c r="AP384" i="1"/>
  <c r="AO384" i="1" s="1"/>
  <c r="AW384" i="1" s="1"/>
  <c r="AZ380" i="1"/>
  <c r="BB380" i="1" s="1"/>
  <c r="BC380" i="1" s="1"/>
  <c r="AR380" i="1"/>
  <c r="AP380" i="1"/>
  <c r="AO380" i="1" s="1"/>
  <c r="AW380" i="1" s="1"/>
  <c r="AQ380" i="1"/>
  <c r="AO237" i="1"/>
  <c r="AW237" i="1" s="1"/>
  <c r="AO240" i="1"/>
  <c r="AW240" i="1" s="1"/>
  <c r="AO84" i="1"/>
  <c r="AW84" i="1" s="1"/>
  <c r="AN309" i="1"/>
  <c r="AV22" i="1"/>
  <c r="AQ49" i="1"/>
  <c r="AQ8" i="1"/>
  <c r="AP32" i="1"/>
  <c r="AO32" i="1" s="1"/>
  <c r="AW32" i="1" s="1"/>
  <c r="AR411" i="1"/>
  <c r="AR379" i="1"/>
  <c r="AZ254" i="1"/>
  <c r="BB254" i="1" s="1"/>
  <c r="BC254" i="1" s="1"/>
  <c r="AR254" i="1"/>
  <c r="AN254" i="1"/>
  <c r="AZ250" i="1"/>
  <c r="BB250" i="1" s="1"/>
  <c r="BC250" i="1" s="1"/>
  <c r="AR250" i="1"/>
  <c r="AR246" i="1"/>
  <c r="AZ246" i="1"/>
  <c r="BB246" i="1" s="1"/>
  <c r="BC246" i="1" s="1"/>
  <c r="AZ238" i="1"/>
  <c r="BB238" i="1" s="1"/>
  <c r="BC238" i="1" s="1"/>
  <c r="AR238" i="1"/>
  <c r="AZ158" i="1"/>
  <c r="BB158" i="1" s="1"/>
  <c r="BC158" i="1" s="1"/>
  <c r="AR158" i="1"/>
  <c r="AP158" i="1"/>
  <c r="AO158" i="1" s="1"/>
  <c r="AW158" i="1" s="1"/>
  <c r="AQ158" i="1"/>
  <c r="AR154" i="1"/>
  <c r="AP154" i="1"/>
  <c r="AO154" i="1" s="1"/>
  <c r="AW154" i="1" s="1"/>
  <c r="AZ154" i="1"/>
  <c r="BB154" i="1" s="1"/>
  <c r="BC154" i="1" s="1"/>
  <c r="AQ154" i="1"/>
  <c r="AZ146" i="1"/>
  <c r="BB146" i="1" s="1"/>
  <c r="BC146" i="1" s="1"/>
  <c r="AP146" i="1"/>
  <c r="AO146" i="1" s="1"/>
  <c r="AW146" i="1" s="1"/>
  <c r="AR146" i="1"/>
  <c r="AQ146" i="1"/>
  <c r="AR142" i="1"/>
  <c r="AP142" i="1"/>
  <c r="AO142" i="1" s="1"/>
  <c r="AW142" i="1" s="1"/>
  <c r="AQ142" i="1"/>
  <c r="AZ142" i="1"/>
  <c r="BB142" i="1" s="1"/>
  <c r="BC142" i="1" s="1"/>
  <c r="AZ138" i="1"/>
  <c r="BB138" i="1" s="1"/>
  <c r="BC138" i="1" s="1"/>
  <c r="AR138" i="1"/>
  <c r="AP138" i="1"/>
  <c r="AO138" i="1" s="1"/>
  <c r="AW138" i="1" s="1"/>
  <c r="AQ138" i="1"/>
  <c r="AZ134" i="1"/>
  <c r="BB134" i="1" s="1"/>
  <c r="BC134" i="1" s="1"/>
  <c r="AP134" i="1"/>
  <c r="AO134" i="1" s="1"/>
  <c r="AW134" i="1" s="1"/>
  <c r="AQ134" i="1"/>
  <c r="AZ130" i="1"/>
  <c r="BB130" i="1" s="1"/>
  <c r="BC130" i="1" s="1"/>
  <c r="AP130" i="1"/>
  <c r="AO130" i="1" s="1"/>
  <c r="AW130" i="1" s="1"/>
  <c r="AQ130" i="1"/>
  <c r="AR130" i="1"/>
  <c r="AR126" i="1"/>
  <c r="AP126" i="1"/>
  <c r="AO126" i="1" s="1"/>
  <c r="AW126" i="1" s="1"/>
  <c r="AZ126" i="1"/>
  <c r="BB126" i="1" s="1"/>
  <c r="BC126" i="1" s="1"/>
  <c r="AQ126" i="1"/>
  <c r="AZ118" i="1"/>
  <c r="BB118" i="1" s="1"/>
  <c r="BC118" i="1" s="1"/>
  <c r="AP118" i="1"/>
  <c r="AO118" i="1" s="1"/>
  <c r="AW118" i="1" s="1"/>
  <c r="AR118" i="1"/>
  <c r="AQ118" i="1"/>
  <c r="AZ114" i="1"/>
  <c r="BB114" i="1" s="1"/>
  <c r="BC114" i="1" s="1"/>
  <c r="AP114" i="1"/>
  <c r="AO114" i="1" s="1"/>
  <c r="AW114" i="1" s="1"/>
  <c r="AR114" i="1"/>
  <c r="AQ114" i="1"/>
  <c r="AR110" i="1"/>
  <c r="AP110" i="1"/>
  <c r="AO110" i="1" s="1"/>
  <c r="AW110" i="1" s="1"/>
  <c r="AQ110" i="1"/>
  <c r="AZ110" i="1"/>
  <c r="BB110" i="1" s="1"/>
  <c r="BC110" i="1" s="1"/>
  <c r="AZ106" i="1"/>
  <c r="BB106" i="1" s="1"/>
  <c r="BC106" i="1" s="1"/>
  <c r="AR106" i="1"/>
  <c r="AP106" i="1"/>
  <c r="AO106" i="1" s="1"/>
  <c r="AW106" i="1" s="1"/>
  <c r="AQ106" i="1"/>
  <c r="AZ102" i="1"/>
  <c r="BB102" i="1" s="1"/>
  <c r="BC102" i="1" s="1"/>
  <c r="AP102" i="1"/>
  <c r="AO102" i="1" s="1"/>
  <c r="AW102" i="1" s="1"/>
  <c r="AQ102" i="1"/>
  <c r="AZ85" i="1"/>
  <c r="BB85" i="1" s="1"/>
  <c r="BC85" i="1" s="1"/>
  <c r="BD85" i="1" s="1"/>
  <c r="BE85" i="1" s="1"/>
  <c r="AR85" i="1"/>
  <c r="AZ81" i="1"/>
  <c r="BB81" i="1" s="1"/>
  <c r="BC81" i="1" s="1"/>
  <c r="AR81" i="1"/>
  <c r="AP81" i="1"/>
  <c r="AO81" i="1" s="1"/>
  <c r="AW81" i="1" s="1"/>
  <c r="AZ65" i="1"/>
  <c r="BB65" i="1" s="1"/>
  <c r="BC65" i="1" s="1"/>
  <c r="AR65" i="1"/>
  <c r="AZ61" i="1"/>
  <c r="BB61" i="1" s="1"/>
  <c r="BC61" i="1" s="1"/>
  <c r="AR61" i="1"/>
  <c r="AP61" i="1"/>
  <c r="AO61" i="1" s="1"/>
  <c r="AW61" i="1" s="1"/>
  <c r="AZ57" i="1"/>
  <c r="BB57" i="1" s="1"/>
  <c r="BC57" i="1" s="1"/>
  <c r="AR57" i="1"/>
  <c r="AP57" i="1"/>
  <c r="AO57" i="1" s="1"/>
  <c r="AW57" i="1" s="1"/>
  <c r="AZ45" i="1"/>
  <c r="BB45" i="1" s="1"/>
  <c r="BC45" i="1" s="1"/>
  <c r="AR45" i="1"/>
  <c r="AZ41" i="1"/>
  <c r="BB41" i="1" s="1"/>
  <c r="BC41" i="1" s="1"/>
  <c r="AR41" i="1"/>
  <c r="AP41" i="1"/>
  <c r="AO41" i="1" s="1"/>
  <c r="AW41" i="1" s="1"/>
  <c r="AQ41" i="1"/>
  <c r="AZ33" i="1"/>
  <c r="BB33" i="1" s="1"/>
  <c r="BC33" i="1" s="1"/>
  <c r="AR33" i="1"/>
  <c r="AP33" i="1"/>
  <c r="AO33" i="1" s="1"/>
  <c r="AW33" i="1" s="1"/>
  <c r="AQ33" i="1"/>
  <c r="AZ29" i="1"/>
  <c r="BB29" i="1" s="1"/>
  <c r="BC29" i="1" s="1"/>
  <c r="AR29" i="1"/>
  <c r="AP29" i="1"/>
  <c r="AO29" i="1" s="1"/>
  <c r="AW29" i="1" s="1"/>
  <c r="AQ29" i="1"/>
  <c r="AZ25" i="1"/>
  <c r="BB25" i="1" s="1"/>
  <c r="BC25" i="1" s="1"/>
  <c r="AR25" i="1"/>
  <c r="AP25" i="1"/>
  <c r="AQ25" i="1"/>
  <c r="AS127" i="1"/>
  <c r="AS87" i="1"/>
  <c r="AS59" i="1"/>
  <c r="AT17" i="1"/>
  <c r="AZ17" i="1"/>
  <c r="BB17" i="1" s="1"/>
  <c r="BC17" i="1" s="1"/>
  <c r="AR17" i="1"/>
  <c r="AP17" i="1"/>
  <c r="AQ17" i="1"/>
  <c r="AT37" i="1"/>
  <c r="AZ37" i="1"/>
  <c r="BB37" i="1" s="1"/>
  <c r="BC37" i="1" s="1"/>
  <c r="AR37" i="1"/>
  <c r="AP37" i="1"/>
  <c r="AQ37" i="1"/>
  <c r="AT139" i="1"/>
  <c r="AZ139" i="1"/>
  <c r="BB139" i="1" s="1"/>
  <c r="BC139" i="1" s="1"/>
  <c r="AR139" i="1"/>
  <c r="AT151" i="1"/>
  <c r="AZ151" i="1"/>
  <c r="BB151" i="1" s="1"/>
  <c r="BC151" i="1" s="1"/>
  <c r="AR151" i="1"/>
  <c r="AT285" i="1"/>
  <c r="AZ285" i="1"/>
  <c r="BB285" i="1" s="1"/>
  <c r="BC285" i="1" s="1"/>
  <c r="AR285" i="1"/>
  <c r="AQ285" i="1"/>
  <c r="AT305" i="1"/>
  <c r="AZ305" i="1"/>
  <c r="BB305" i="1" s="1"/>
  <c r="BC305" i="1" s="1"/>
  <c r="AR305" i="1"/>
  <c r="AQ305" i="1"/>
  <c r="AT385" i="1"/>
  <c r="AZ385" i="1"/>
  <c r="BB385" i="1" s="1"/>
  <c r="BC385" i="1" s="1"/>
  <c r="AR385" i="1"/>
  <c r="AQ385" i="1"/>
  <c r="AN385" i="1"/>
  <c r="AX248" i="1"/>
  <c r="AY248" i="1" s="1"/>
  <c r="AN45" i="1"/>
  <c r="AO88" i="1"/>
  <c r="AW88" i="1" s="1"/>
  <c r="AQ403" i="1"/>
  <c r="AQ246" i="1"/>
  <c r="AQ139" i="1"/>
  <c r="AQ18" i="1"/>
  <c r="AP123" i="1"/>
  <c r="AO123" i="1" s="1"/>
  <c r="AW123" i="1" s="1"/>
  <c r="AP140" i="1"/>
  <c r="AO140" i="1" s="1"/>
  <c r="AW140" i="1" s="1"/>
  <c r="AP151" i="1"/>
  <c r="AO151" i="1" s="1"/>
  <c r="AW151" i="1" s="1"/>
  <c r="AP285" i="1"/>
  <c r="AO285" i="1" s="1"/>
  <c r="AW285" i="1" s="1"/>
  <c r="AP305" i="1"/>
  <c r="AO305" i="1" s="1"/>
  <c r="AW305" i="1" s="1"/>
  <c r="AR113" i="1"/>
  <c r="AZ113" i="1"/>
  <c r="BB113" i="1" s="1"/>
  <c r="BC113" i="1" s="1"/>
  <c r="AZ97" i="1"/>
  <c r="BB97" i="1" s="1"/>
  <c r="BC97" i="1" s="1"/>
  <c r="AR97" i="1"/>
  <c r="AP97" i="1"/>
  <c r="AO97" i="1" s="1"/>
  <c r="AW97" i="1" s="1"/>
  <c r="AZ93" i="1"/>
  <c r="BB93" i="1" s="1"/>
  <c r="BC93" i="1" s="1"/>
  <c r="BD93" i="1" s="1"/>
  <c r="BE93" i="1" s="1"/>
  <c r="AR93" i="1"/>
  <c r="AZ89" i="1"/>
  <c r="BB89" i="1" s="1"/>
  <c r="BC89" i="1" s="1"/>
  <c r="AR89" i="1"/>
  <c r="AP89" i="1"/>
  <c r="AO89" i="1" s="1"/>
  <c r="AW89" i="1" s="1"/>
  <c r="AZ77" i="1"/>
  <c r="BB77" i="1" s="1"/>
  <c r="BC77" i="1" s="1"/>
  <c r="AR77" i="1"/>
  <c r="AZ73" i="1"/>
  <c r="BB73" i="1" s="1"/>
  <c r="BC73" i="1" s="1"/>
  <c r="AR73" i="1"/>
  <c r="AP73" i="1"/>
  <c r="AO73" i="1" s="1"/>
  <c r="AW73" i="1" s="1"/>
  <c r="AZ69" i="1"/>
  <c r="BB69" i="1" s="1"/>
  <c r="BC69" i="1" s="1"/>
  <c r="AR69" i="1"/>
  <c r="AP69" i="1"/>
  <c r="AZ53" i="1"/>
  <c r="BB53" i="1" s="1"/>
  <c r="BC53" i="1" s="1"/>
  <c r="AR53" i="1"/>
  <c r="AZ49" i="1"/>
  <c r="BB49" i="1" s="1"/>
  <c r="BC49" i="1" s="1"/>
  <c r="AR49" i="1"/>
  <c r="AZ21" i="1"/>
  <c r="BB21" i="1" s="1"/>
  <c r="BC21" i="1" s="1"/>
  <c r="AR21" i="1"/>
  <c r="AQ21" i="1"/>
  <c r="AZ13" i="1"/>
  <c r="BB13" i="1" s="1"/>
  <c r="BC13" i="1" s="1"/>
  <c r="AR13" i="1"/>
  <c r="AP13" i="1"/>
  <c r="AO13" i="1" s="1"/>
  <c r="AW13" i="1" s="1"/>
  <c r="AQ13" i="1"/>
  <c r="AZ9" i="1"/>
  <c r="BB9" i="1" s="1"/>
  <c r="BC9" i="1" s="1"/>
  <c r="AR9" i="1"/>
  <c r="AQ9" i="1"/>
  <c r="AZ5" i="1"/>
  <c r="BB5" i="1" s="1"/>
  <c r="BC5" i="1" s="1"/>
  <c r="AR5" i="1"/>
  <c r="AP5" i="1"/>
  <c r="AQ5" i="1"/>
  <c r="AS83" i="1"/>
  <c r="AS15" i="1"/>
  <c r="AS11" i="1"/>
  <c r="AZ419" i="1"/>
  <c r="BB419" i="1" s="1"/>
  <c r="BC419" i="1" s="1"/>
  <c r="AN419" i="1"/>
  <c r="AZ415" i="1"/>
  <c r="BB415" i="1" s="1"/>
  <c r="BC415" i="1" s="1"/>
  <c r="AP415" i="1"/>
  <c r="AO415" i="1" s="1"/>
  <c r="AW415" i="1" s="1"/>
  <c r="AR415" i="1"/>
  <c r="AZ411" i="1"/>
  <c r="BB411" i="1" s="1"/>
  <c r="BC411" i="1" s="1"/>
  <c r="AP411" i="1"/>
  <c r="AO411" i="1" s="1"/>
  <c r="AW411" i="1" s="1"/>
  <c r="AZ407" i="1"/>
  <c r="BB407" i="1" s="1"/>
  <c r="BC407" i="1" s="1"/>
  <c r="AP407" i="1"/>
  <c r="AO407" i="1" s="1"/>
  <c r="AW407" i="1" s="1"/>
  <c r="AR407" i="1"/>
  <c r="AZ403" i="1"/>
  <c r="BB403" i="1" s="1"/>
  <c r="BC403" i="1" s="1"/>
  <c r="AP403" i="1"/>
  <c r="AO403" i="1" s="1"/>
  <c r="AW403" i="1" s="1"/>
  <c r="AZ399" i="1"/>
  <c r="BB399" i="1" s="1"/>
  <c r="BC399" i="1" s="1"/>
  <c r="AP399" i="1"/>
  <c r="AO399" i="1" s="1"/>
  <c r="AW399" i="1" s="1"/>
  <c r="AR399" i="1"/>
  <c r="AZ395" i="1"/>
  <c r="BB395" i="1" s="1"/>
  <c r="BC395" i="1" s="1"/>
  <c r="AP395" i="1"/>
  <c r="AO395" i="1" s="1"/>
  <c r="AW395" i="1" s="1"/>
  <c r="AZ391" i="1"/>
  <c r="BB391" i="1" s="1"/>
  <c r="BC391" i="1" s="1"/>
  <c r="AP391" i="1"/>
  <c r="AO391" i="1" s="1"/>
  <c r="AW391" i="1" s="1"/>
  <c r="AR391" i="1"/>
  <c r="AZ383" i="1"/>
  <c r="BB383" i="1" s="1"/>
  <c r="BC383" i="1" s="1"/>
  <c r="AP383" i="1"/>
  <c r="AO383" i="1" s="1"/>
  <c r="AW383" i="1" s="1"/>
  <c r="AR383" i="1"/>
  <c r="AZ379" i="1"/>
  <c r="BB379" i="1" s="1"/>
  <c r="BC379" i="1" s="1"/>
  <c r="AP379" i="1"/>
  <c r="AO379" i="1" s="1"/>
  <c r="AW379" i="1" s="1"/>
  <c r="AP315" i="1"/>
  <c r="AO315" i="1" s="1"/>
  <c r="AW315" i="1" s="1"/>
  <c r="AZ315" i="1"/>
  <c r="BB315" i="1" s="1"/>
  <c r="BC315" i="1" s="1"/>
  <c r="AR315" i="1"/>
  <c r="AP311" i="1"/>
  <c r="AR311" i="1"/>
  <c r="AN299" i="1"/>
  <c r="AZ299" i="1"/>
  <c r="BB299" i="1" s="1"/>
  <c r="BC299" i="1" s="1"/>
  <c r="BD299" i="1" s="1"/>
  <c r="BE299" i="1" s="1"/>
  <c r="AR299" i="1"/>
  <c r="AP295" i="1"/>
  <c r="AO295" i="1" s="1"/>
  <c r="AW295" i="1" s="1"/>
  <c r="AR295" i="1"/>
  <c r="AZ295" i="1"/>
  <c r="BB295" i="1" s="1"/>
  <c r="BC295" i="1" s="1"/>
  <c r="AZ291" i="1"/>
  <c r="BB291" i="1" s="1"/>
  <c r="BC291" i="1" s="1"/>
  <c r="AP291" i="1"/>
  <c r="AR291" i="1"/>
  <c r="AZ287" i="1"/>
  <c r="BB287" i="1" s="1"/>
  <c r="BC287" i="1" s="1"/>
  <c r="AP287" i="1"/>
  <c r="AO287" i="1" s="1"/>
  <c r="AW287" i="1" s="1"/>
  <c r="AR287" i="1"/>
  <c r="AP279" i="1"/>
  <c r="AO279" i="1" s="1"/>
  <c r="AW279" i="1" s="1"/>
  <c r="AR279" i="1"/>
  <c r="AZ275" i="1"/>
  <c r="BB275" i="1" s="1"/>
  <c r="BC275" i="1" s="1"/>
  <c r="AP275" i="1"/>
  <c r="AO275" i="1" s="1"/>
  <c r="AW275" i="1" s="1"/>
  <c r="AR275" i="1"/>
  <c r="AZ271" i="1"/>
  <c r="BB271" i="1" s="1"/>
  <c r="BC271" i="1" s="1"/>
  <c r="AP271" i="1"/>
  <c r="AO271" i="1" s="1"/>
  <c r="AW271" i="1" s="1"/>
  <c r="AR271" i="1"/>
  <c r="AP267" i="1"/>
  <c r="AO267" i="1" s="1"/>
  <c r="AW267" i="1" s="1"/>
  <c r="AZ267" i="1"/>
  <c r="BB267" i="1" s="1"/>
  <c r="BC267" i="1" s="1"/>
  <c r="AR267" i="1"/>
  <c r="AP263" i="1"/>
  <c r="AO263" i="1" s="1"/>
  <c r="AW263" i="1" s="1"/>
  <c r="AR263" i="1"/>
  <c r="AZ263" i="1"/>
  <c r="BB263" i="1" s="1"/>
  <c r="BC263" i="1" s="1"/>
  <c r="AZ259" i="1"/>
  <c r="BB259" i="1" s="1"/>
  <c r="BC259" i="1" s="1"/>
  <c r="AP259" i="1"/>
  <c r="AO259" i="1" s="1"/>
  <c r="AW259" i="1" s="1"/>
  <c r="AR259" i="1"/>
  <c r="AZ257" i="1"/>
  <c r="BB257" i="1" s="1"/>
  <c r="BC257" i="1" s="1"/>
  <c r="AR257" i="1"/>
  <c r="AP257" i="1"/>
  <c r="AO257" i="1" s="1"/>
  <c r="AW257" i="1" s="1"/>
  <c r="AQ257" i="1"/>
  <c r="AZ253" i="1"/>
  <c r="BB253" i="1" s="1"/>
  <c r="BC253" i="1" s="1"/>
  <c r="AR253" i="1"/>
  <c r="AP253" i="1"/>
  <c r="AO253" i="1" s="1"/>
  <c r="AW253" i="1" s="1"/>
  <c r="AQ253" i="1"/>
  <c r="AZ249" i="1"/>
  <c r="BB249" i="1" s="1"/>
  <c r="BC249" i="1" s="1"/>
  <c r="BD249" i="1" s="1"/>
  <c r="BE249" i="1" s="1"/>
  <c r="AR249" i="1"/>
  <c r="AN249" i="1"/>
  <c r="AQ249" i="1"/>
  <c r="AZ245" i="1"/>
  <c r="BB245" i="1" s="1"/>
  <c r="BC245" i="1" s="1"/>
  <c r="AR245" i="1"/>
  <c r="AQ245" i="1"/>
  <c r="AZ241" i="1"/>
  <c r="BB241" i="1" s="1"/>
  <c r="BC241" i="1" s="1"/>
  <c r="BD241" i="1" s="1"/>
  <c r="BE241" i="1" s="1"/>
  <c r="AR241" i="1"/>
  <c r="AN241" i="1"/>
  <c r="AQ241" i="1"/>
  <c r="AZ237" i="1"/>
  <c r="BB237" i="1" s="1"/>
  <c r="BC237" i="1" s="1"/>
  <c r="AR237" i="1"/>
  <c r="AQ237" i="1"/>
  <c r="AZ161" i="1"/>
  <c r="BB161" i="1" s="1"/>
  <c r="BC161" i="1" s="1"/>
  <c r="AQ161" i="1"/>
  <c r="AR161" i="1"/>
  <c r="AZ157" i="1"/>
  <c r="BB157" i="1" s="1"/>
  <c r="BC157" i="1" s="1"/>
  <c r="AR157" i="1"/>
  <c r="AQ157" i="1"/>
  <c r="AP157" i="1"/>
  <c r="AO157" i="1" s="1"/>
  <c r="AW157" i="1" s="1"/>
  <c r="AR153" i="1"/>
  <c r="AZ153" i="1"/>
  <c r="BB153" i="1" s="1"/>
  <c r="BC153" i="1" s="1"/>
  <c r="AP153" i="1"/>
  <c r="AQ153" i="1"/>
  <c r="AZ145" i="1"/>
  <c r="BB145" i="1" s="1"/>
  <c r="BC145" i="1" s="1"/>
  <c r="AQ145" i="1"/>
  <c r="AZ141" i="1"/>
  <c r="BB141" i="1" s="1"/>
  <c r="BC141" i="1" s="1"/>
  <c r="AQ141" i="1"/>
  <c r="AP141" i="1"/>
  <c r="AO141" i="1" s="1"/>
  <c r="AW141" i="1" s="1"/>
  <c r="AR141" i="1"/>
  <c r="AR137" i="1"/>
  <c r="AZ137" i="1"/>
  <c r="BB137" i="1" s="1"/>
  <c r="BC137" i="1" s="1"/>
  <c r="AP137" i="1"/>
  <c r="AO137" i="1" s="1"/>
  <c r="AW137" i="1" s="1"/>
  <c r="AQ137" i="1"/>
  <c r="AZ133" i="1"/>
  <c r="BB133" i="1" s="1"/>
  <c r="BC133" i="1" s="1"/>
  <c r="AR133" i="1"/>
  <c r="AQ133" i="1"/>
  <c r="AQ129" i="1"/>
  <c r="AZ129" i="1"/>
  <c r="BB129" i="1" s="1"/>
  <c r="BC129" i="1" s="1"/>
  <c r="AR129" i="1"/>
  <c r="AZ125" i="1"/>
  <c r="BB125" i="1" s="1"/>
  <c r="BC125" i="1" s="1"/>
  <c r="AR125" i="1"/>
  <c r="AQ125" i="1"/>
  <c r="AP125" i="1"/>
  <c r="AO125" i="1" s="1"/>
  <c r="AW125" i="1" s="1"/>
  <c r="AR121" i="1"/>
  <c r="AZ121" i="1"/>
  <c r="BB121" i="1" s="1"/>
  <c r="BC121" i="1" s="1"/>
  <c r="AP121" i="1"/>
  <c r="AO121" i="1" s="1"/>
  <c r="AW121" i="1" s="1"/>
  <c r="AQ121" i="1"/>
  <c r="AZ117" i="1"/>
  <c r="BB117" i="1" s="1"/>
  <c r="BC117" i="1" s="1"/>
  <c r="AR117" i="1"/>
  <c r="AQ117" i="1"/>
  <c r="AZ109" i="1"/>
  <c r="BB109" i="1" s="1"/>
  <c r="BC109" i="1" s="1"/>
  <c r="AQ109" i="1"/>
  <c r="AP109" i="1"/>
  <c r="AO109" i="1" s="1"/>
  <c r="AW109" i="1" s="1"/>
  <c r="AR109" i="1"/>
  <c r="AR105" i="1"/>
  <c r="AZ105" i="1"/>
  <c r="BB105" i="1" s="1"/>
  <c r="BC105" i="1" s="1"/>
  <c r="AP105" i="1"/>
  <c r="AO105" i="1" s="1"/>
  <c r="AW105" i="1" s="1"/>
  <c r="AQ105" i="1"/>
  <c r="AZ101" i="1"/>
  <c r="BB101" i="1" s="1"/>
  <c r="BC101" i="1" s="1"/>
  <c r="AR101" i="1"/>
  <c r="AQ101" i="1"/>
  <c r="AZ100" i="1"/>
  <c r="BB100" i="1" s="1"/>
  <c r="BC100" i="1" s="1"/>
  <c r="AR100" i="1"/>
  <c r="AP100" i="1"/>
  <c r="AO100" i="1" s="1"/>
  <c r="AW100" i="1" s="1"/>
  <c r="AZ96" i="1"/>
  <c r="BB96" i="1" s="1"/>
  <c r="BC96" i="1" s="1"/>
  <c r="AP96" i="1"/>
  <c r="AO96" i="1" s="1"/>
  <c r="AW96" i="1" s="1"/>
  <c r="AZ92" i="1"/>
  <c r="BB92" i="1" s="1"/>
  <c r="BC92" i="1" s="1"/>
  <c r="AP92" i="1"/>
  <c r="AO92" i="1" s="1"/>
  <c r="AW92" i="1" s="1"/>
  <c r="AR92" i="1"/>
  <c r="AZ88" i="1"/>
  <c r="BB88" i="1" s="1"/>
  <c r="BC88" i="1" s="1"/>
  <c r="AR88" i="1"/>
  <c r="AZ84" i="1"/>
  <c r="BB84" i="1" s="1"/>
  <c r="BC84" i="1" s="1"/>
  <c r="AR84" i="1"/>
  <c r="AZ80" i="1"/>
  <c r="BB80" i="1" s="1"/>
  <c r="BC80" i="1" s="1"/>
  <c r="AR80" i="1"/>
  <c r="AN80" i="1"/>
  <c r="AZ76" i="1"/>
  <c r="BB76" i="1" s="1"/>
  <c r="BC76" i="1" s="1"/>
  <c r="AR76" i="1"/>
  <c r="AZ72" i="1"/>
  <c r="BB72" i="1" s="1"/>
  <c r="BC72" i="1" s="1"/>
  <c r="AR72" i="1"/>
  <c r="AP72" i="1"/>
  <c r="AO72" i="1" s="1"/>
  <c r="AW72" i="1" s="1"/>
  <c r="AZ68" i="1"/>
  <c r="BB68" i="1" s="1"/>
  <c r="BC68" i="1" s="1"/>
  <c r="AR68" i="1"/>
  <c r="AN68" i="1"/>
  <c r="AZ64" i="1"/>
  <c r="BB64" i="1" s="1"/>
  <c r="BC64" i="1" s="1"/>
  <c r="AP64" i="1"/>
  <c r="AO64" i="1" s="1"/>
  <c r="AW64" i="1" s="1"/>
  <c r="AZ60" i="1"/>
  <c r="BB60" i="1" s="1"/>
  <c r="BC60" i="1" s="1"/>
  <c r="AR60" i="1"/>
  <c r="AZ56" i="1"/>
  <c r="BB56" i="1" s="1"/>
  <c r="BC56" i="1" s="1"/>
  <c r="BD56" i="1" s="1"/>
  <c r="BE56" i="1" s="1"/>
  <c r="AR56" i="1"/>
  <c r="AN56" i="1"/>
  <c r="AZ52" i="1"/>
  <c r="BB52" i="1" s="1"/>
  <c r="BC52" i="1" s="1"/>
  <c r="AR52" i="1"/>
  <c r="AZ48" i="1"/>
  <c r="BB48" i="1" s="1"/>
  <c r="BC48" i="1" s="1"/>
  <c r="AR48" i="1"/>
  <c r="AZ44" i="1"/>
  <c r="BB44" i="1" s="1"/>
  <c r="BC44" i="1" s="1"/>
  <c r="AR44" i="1"/>
  <c r="AZ40" i="1"/>
  <c r="BB40" i="1" s="1"/>
  <c r="BC40" i="1" s="1"/>
  <c r="AR40" i="1"/>
  <c r="AP40" i="1"/>
  <c r="AO40" i="1" s="1"/>
  <c r="AW40" i="1" s="1"/>
  <c r="AZ32" i="1"/>
  <c r="BB32" i="1" s="1"/>
  <c r="BC32" i="1" s="1"/>
  <c r="AQ32" i="1"/>
  <c r="AZ28" i="1"/>
  <c r="BB28" i="1" s="1"/>
  <c r="BC28" i="1" s="1"/>
  <c r="AR28" i="1"/>
  <c r="AZ24" i="1"/>
  <c r="BB24" i="1" s="1"/>
  <c r="BC24" i="1" s="1"/>
  <c r="AR24" i="1"/>
  <c r="AP24" i="1"/>
  <c r="AO24" i="1" s="1"/>
  <c r="AW24" i="1" s="1"/>
  <c r="AZ20" i="1"/>
  <c r="BB20" i="1" s="1"/>
  <c r="BC20" i="1" s="1"/>
  <c r="AR20" i="1"/>
  <c r="AQ20" i="1"/>
  <c r="AP20" i="1"/>
  <c r="AO20" i="1" s="1"/>
  <c r="AW20" i="1" s="1"/>
  <c r="AZ12" i="1"/>
  <c r="BB12" i="1" s="1"/>
  <c r="BC12" i="1" s="1"/>
  <c r="AR12" i="1"/>
  <c r="AZ8" i="1"/>
  <c r="BB8" i="1" s="1"/>
  <c r="BC8" i="1" s="1"/>
  <c r="AR8" i="1"/>
  <c r="AZ4" i="1"/>
  <c r="BB4" i="1" s="1"/>
  <c r="BC4" i="1" s="1"/>
  <c r="AR4" i="1"/>
  <c r="AQ4" i="1"/>
  <c r="AN4" i="1"/>
  <c r="AS418" i="1"/>
  <c r="AS256" i="1"/>
  <c r="AS90" i="1"/>
  <c r="AS42" i="1"/>
  <c r="AS38" i="1"/>
  <c r="AS34" i="1"/>
  <c r="AS22" i="1"/>
  <c r="AS10" i="1"/>
  <c r="AT18" i="1"/>
  <c r="AZ18" i="1"/>
  <c r="BB18" i="1" s="1"/>
  <c r="BC18" i="1" s="1"/>
  <c r="AR18" i="1"/>
  <c r="AT306" i="1"/>
  <c r="AR306" i="1"/>
  <c r="AZ306" i="1"/>
  <c r="BB306" i="1" s="1"/>
  <c r="BC306" i="1" s="1"/>
  <c r="BD306" i="1" s="1"/>
  <c r="BE306" i="1" s="1"/>
  <c r="AT386" i="1"/>
  <c r="AZ386" i="1"/>
  <c r="BB386" i="1" s="1"/>
  <c r="BC386" i="1" s="1"/>
  <c r="AR386" i="1"/>
  <c r="AP386" i="1"/>
  <c r="AN306" i="1"/>
  <c r="AX306" i="1" s="1"/>
  <c r="AY306" i="1" s="1"/>
  <c r="AQ386" i="1"/>
  <c r="AQ306" i="1"/>
  <c r="AQ250" i="1"/>
  <c r="AQ238" i="1"/>
  <c r="AQ93" i="1"/>
  <c r="AQ85" i="1"/>
  <c r="AQ77" i="1"/>
  <c r="AQ69" i="1"/>
  <c r="AQ61" i="1"/>
  <c r="AQ53" i="1"/>
  <c r="AQ45" i="1"/>
  <c r="AQ24" i="1"/>
  <c r="AP48" i="1"/>
  <c r="AP60" i="1"/>
  <c r="AP113" i="1"/>
  <c r="AO113" i="1" s="1"/>
  <c r="AW113" i="1" s="1"/>
  <c r="AP133" i="1"/>
  <c r="AO133" i="1" s="1"/>
  <c r="AW133" i="1" s="1"/>
  <c r="AP238" i="1"/>
  <c r="AP246" i="1"/>
  <c r="AO246" i="1" s="1"/>
  <c r="AW246" i="1" s="1"/>
  <c r="AP250" i="1"/>
  <c r="AO250" i="1" s="1"/>
  <c r="AW250" i="1" s="1"/>
  <c r="AO286" i="1"/>
  <c r="AW286" i="1" s="1"/>
  <c r="AO306" i="1"/>
  <c r="AW306" i="1" s="1"/>
  <c r="AR395" i="1"/>
  <c r="AR145" i="1"/>
  <c r="AR102" i="1"/>
  <c r="AR64" i="1"/>
  <c r="AZ311" i="1"/>
  <c r="BB311" i="1" s="1"/>
  <c r="BC311" i="1" s="1"/>
  <c r="AX242" i="1"/>
  <c r="AY242" i="1" s="1"/>
  <c r="AV21" i="1"/>
  <c r="AO34" i="1"/>
  <c r="AX34" i="1" s="1"/>
  <c r="AY34" i="1" s="1"/>
  <c r="AO36" i="1"/>
  <c r="AW36" i="1" s="1"/>
  <c r="AO11" i="1"/>
  <c r="AW11" i="1" s="1"/>
  <c r="AW477" i="1"/>
  <c r="AW473" i="1"/>
  <c r="AW469" i="1"/>
  <c r="AW465" i="1"/>
  <c r="AW461" i="1"/>
  <c r="AW457" i="1"/>
  <c r="AW453" i="1"/>
  <c r="AW449" i="1"/>
  <c r="AW445" i="1"/>
  <c r="AW441" i="1"/>
  <c r="AW437" i="1"/>
  <c r="AW433" i="1"/>
  <c r="AW429" i="1"/>
  <c r="AW425" i="1"/>
  <c r="AW421" i="1"/>
  <c r="AW372" i="1"/>
  <c r="AW368" i="1"/>
  <c r="AW364" i="1"/>
  <c r="AW360" i="1"/>
  <c r="AW356" i="1"/>
  <c r="AW352" i="1"/>
  <c r="AW348" i="1"/>
  <c r="AW344" i="1"/>
  <c r="AW340" i="1"/>
  <c r="AW336" i="1"/>
  <c r="AW332" i="1"/>
  <c r="AW328" i="1"/>
  <c r="AW324" i="1"/>
  <c r="AW320" i="1"/>
  <c r="AW242" i="1"/>
  <c r="AW234" i="1"/>
  <c r="AW230" i="1"/>
  <c r="AW226" i="1"/>
  <c r="AW222" i="1"/>
  <c r="AW218" i="1"/>
  <c r="AW214" i="1"/>
  <c r="AW210" i="1"/>
  <c r="AW206" i="1"/>
  <c r="AW202" i="1"/>
  <c r="AW198" i="1"/>
  <c r="AW194" i="1"/>
  <c r="AW190" i="1"/>
  <c r="AW186" i="1"/>
  <c r="AW182" i="1"/>
  <c r="AW178" i="1"/>
  <c r="AW174" i="1"/>
  <c r="AW170" i="1"/>
  <c r="AW166" i="1"/>
  <c r="AW162" i="1"/>
  <c r="AW139" i="1"/>
  <c r="AW480" i="1"/>
  <c r="AW476" i="1"/>
  <c r="AW472" i="1"/>
  <c r="AW468" i="1"/>
  <c r="AW464" i="1"/>
  <c r="AW460" i="1"/>
  <c r="AW456" i="1"/>
  <c r="AW452" i="1"/>
  <c r="AW448" i="1"/>
  <c r="AW444" i="1"/>
  <c r="AW440" i="1"/>
  <c r="AW436" i="1"/>
  <c r="AW432" i="1"/>
  <c r="AW428" i="1"/>
  <c r="AW424" i="1"/>
  <c r="AW420" i="1"/>
  <c r="AW375" i="1"/>
  <c r="AW371" i="1"/>
  <c r="AW367" i="1"/>
  <c r="AW363" i="1"/>
  <c r="AW359" i="1"/>
  <c r="AW355" i="1"/>
  <c r="AW351" i="1"/>
  <c r="AW347" i="1"/>
  <c r="AW343" i="1"/>
  <c r="AW339" i="1"/>
  <c r="AW335" i="1"/>
  <c r="AW331" i="1"/>
  <c r="AW327" i="1"/>
  <c r="AW323" i="1"/>
  <c r="AW319" i="1"/>
  <c r="AW245" i="1"/>
  <c r="AW233" i="1"/>
  <c r="AW229" i="1"/>
  <c r="AW225" i="1"/>
  <c r="AW221" i="1"/>
  <c r="AW217" i="1"/>
  <c r="AW213" i="1"/>
  <c r="AW209" i="1"/>
  <c r="AW205" i="1"/>
  <c r="AW201" i="1"/>
  <c r="AW197" i="1"/>
  <c r="AW193" i="1"/>
  <c r="AW189" i="1"/>
  <c r="AW185" i="1"/>
  <c r="AW181" i="1"/>
  <c r="AW177" i="1"/>
  <c r="AW173" i="1"/>
  <c r="AW169" i="1"/>
  <c r="AW165" i="1"/>
  <c r="AW122" i="1"/>
  <c r="AW76" i="1"/>
  <c r="AW52" i="1"/>
  <c r="AW44" i="1"/>
  <c r="AW8" i="1"/>
  <c r="AW479" i="1"/>
  <c r="AW475" i="1"/>
  <c r="AW471" i="1"/>
  <c r="AW467" i="1"/>
  <c r="AW463" i="1"/>
  <c r="AW459" i="1"/>
  <c r="AW455" i="1"/>
  <c r="AW451" i="1"/>
  <c r="AW447" i="1"/>
  <c r="AW443" i="1"/>
  <c r="AW439" i="1"/>
  <c r="AW435" i="1"/>
  <c r="AW431" i="1"/>
  <c r="AW427" i="1"/>
  <c r="AW423" i="1"/>
  <c r="AW374" i="1"/>
  <c r="AW370" i="1"/>
  <c r="AW366" i="1"/>
  <c r="AW362" i="1"/>
  <c r="AW358" i="1"/>
  <c r="AW354" i="1"/>
  <c r="AW350" i="1"/>
  <c r="AW346" i="1"/>
  <c r="AW342" i="1"/>
  <c r="AW338" i="1"/>
  <c r="AW334" i="1"/>
  <c r="AW330" i="1"/>
  <c r="AW326" i="1"/>
  <c r="AW322" i="1"/>
  <c r="AW318" i="1"/>
  <c r="AW248" i="1"/>
  <c r="AW244" i="1"/>
  <c r="AW236" i="1"/>
  <c r="AW232" i="1"/>
  <c r="AW228" i="1"/>
  <c r="AW224" i="1"/>
  <c r="AW220" i="1"/>
  <c r="AW216" i="1"/>
  <c r="AW212" i="1"/>
  <c r="AW208" i="1"/>
  <c r="AW204" i="1"/>
  <c r="AW200" i="1"/>
  <c r="AW196" i="1"/>
  <c r="AW192" i="1"/>
  <c r="AW188" i="1"/>
  <c r="AW184" i="1"/>
  <c r="AW180" i="1"/>
  <c r="AW176" i="1"/>
  <c r="AW172" i="1"/>
  <c r="AW168" i="1"/>
  <c r="AW164" i="1"/>
  <c r="AW145" i="1"/>
  <c r="AW129" i="1"/>
  <c r="AW117" i="1"/>
  <c r="AW101" i="1"/>
  <c r="AW478" i="1"/>
  <c r="AW474" i="1"/>
  <c r="AW470" i="1"/>
  <c r="AW466" i="1"/>
  <c r="AW462" i="1"/>
  <c r="AW458" i="1"/>
  <c r="AW454" i="1"/>
  <c r="AW450" i="1"/>
  <c r="AW446" i="1"/>
  <c r="AW442" i="1"/>
  <c r="AW438" i="1"/>
  <c r="AW434" i="1"/>
  <c r="AW430" i="1"/>
  <c r="AW426" i="1"/>
  <c r="AW422" i="1"/>
  <c r="AW373" i="1"/>
  <c r="AW369" i="1"/>
  <c r="AW365" i="1"/>
  <c r="AW361" i="1"/>
  <c r="AW357" i="1"/>
  <c r="AW353" i="1"/>
  <c r="AW349" i="1"/>
  <c r="AW345" i="1"/>
  <c r="AW341" i="1"/>
  <c r="AW337" i="1"/>
  <c r="AW333" i="1"/>
  <c r="AW329" i="1"/>
  <c r="AW325" i="1"/>
  <c r="AW321" i="1"/>
  <c r="AW247" i="1"/>
  <c r="AW243" i="1"/>
  <c r="AW239" i="1"/>
  <c r="AW235" i="1"/>
  <c r="AW231" i="1"/>
  <c r="AW227" i="1"/>
  <c r="AW223" i="1"/>
  <c r="AW219" i="1"/>
  <c r="AW215" i="1"/>
  <c r="AW211" i="1"/>
  <c r="AW207" i="1"/>
  <c r="AW203" i="1"/>
  <c r="AW199" i="1"/>
  <c r="AW195" i="1"/>
  <c r="AW191" i="1"/>
  <c r="AW187" i="1"/>
  <c r="AW183" i="1"/>
  <c r="AW179" i="1"/>
  <c r="AW175" i="1"/>
  <c r="AW171" i="1"/>
  <c r="AW167" i="1"/>
  <c r="AW163" i="1"/>
  <c r="BD60" i="1" l="1"/>
  <c r="BE60" i="1" s="1"/>
  <c r="AO311" i="1"/>
  <c r="AX311" i="1" s="1"/>
  <c r="AY311" i="1" s="1"/>
  <c r="BD311" i="1"/>
  <c r="BE311" i="1" s="1"/>
  <c r="BD310" i="1"/>
  <c r="BE310" i="1" s="1"/>
  <c r="AX313" i="1"/>
  <c r="AY313" i="1" s="1"/>
  <c r="AW311" i="1"/>
  <c r="AO42" i="1"/>
  <c r="AW42" i="1" s="1"/>
  <c r="BD5" i="1"/>
  <c r="BE5" i="1" s="1"/>
  <c r="AO48" i="1"/>
  <c r="AW48" i="1" s="1"/>
  <c r="AO5" i="1"/>
  <c r="AW5" i="1" s="1"/>
  <c r="AO25" i="1"/>
  <c r="AW25" i="1" s="1"/>
  <c r="BD12" i="1"/>
  <c r="BE12" i="1" s="1"/>
  <c r="AO37" i="1"/>
  <c r="BD54" i="1"/>
  <c r="BE54" i="1" s="1"/>
  <c r="BD48" i="1"/>
  <c r="BE48" i="1" s="1"/>
  <c r="BD37" i="1"/>
  <c r="BE37" i="1" s="1"/>
  <c r="AO30" i="1"/>
  <c r="BD25" i="1"/>
  <c r="BE25" i="1" s="1"/>
  <c r="BD30" i="1"/>
  <c r="BE30" i="1" s="1"/>
  <c r="BD34" i="1"/>
  <c r="BE34" i="1" s="1"/>
  <c r="AO19" i="1"/>
  <c r="AO12" i="1"/>
  <c r="AX12" i="1" s="1"/>
  <c r="AY12" i="1" s="1"/>
  <c r="BD19" i="1"/>
  <c r="BE19" i="1" s="1"/>
  <c r="AW34" i="1"/>
  <c r="AW22" i="1"/>
  <c r="AO418" i="1"/>
  <c r="AW418" i="1" s="1"/>
  <c r="AO255" i="1"/>
  <c r="AW255" i="1" s="1"/>
  <c r="BD419" i="1"/>
  <c r="BE419" i="1" s="1"/>
  <c r="BD49" i="1"/>
  <c r="BE49" i="1" s="1"/>
  <c r="AO249" i="1"/>
  <c r="AW249" i="1" s="1"/>
  <c r="AO16" i="1"/>
  <c r="AW16" i="1" s="1"/>
  <c r="AO17" i="1"/>
  <c r="AW17" i="1" s="1"/>
  <c r="AO90" i="1"/>
  <c r="AO87" i="1"/>
  <c r="AW87" i="1" s="1"/>
  <c r="AO417" i="1"/>
  <c r="AW417" i="1" s="1"/>
  <c r="AX36" i="1"/>
  <c r="AY36" i="1" s="1"/>
  <c r="AO50" i="1"/>
  <c r="AW50" i="1" s="1"/>
  <c r="AO49" i="1"/>
  <c r="BD409" i="1"/>
  <c r="BE409" i="1" s="1"/>
  <c r="BD83" i="1"/>
  <c r="BE83" i="1" s="1"/>
  <c r="AX240" i="1"/>
  <c r="AY240" i="1" s="1"/>
  <c r="AO56" i="1"/>
  <c r="AW56" i="1" s="1"/>
  <c r="AO299" i="1"/>
  <c r="AO300" i="1"/>
  <c r="AW300" i="1" s="1"/>
  <c r="BD16" i="1"/>
  <c r="BE16" i="1" s="1"/>
  <c r="BD309" i="1"/>
  <c r="BE309" i="1" s="1"/>
  <c r="BD11" i="1"/>
  <c r="BE11" i="1" s="1"/>
  <c r="BD71" i="1"/>
  <c r="BE71" i="1" s="1"/>
  <c r="BD152" i="1"/>
  <c r="BE152" i="1" s="1"/>
  <c r="BD286" i="1"/>
  <c r="BE286" i="1" s="1"/>
  <c r="BD42" i="1"/>
  <c r="BE42" i="1" s="1"/>
  <c r="BD87" i="1"/>
  <c r="BE87" i="1" s="1"/>
  <c r="BD290" i="1"/>
  <c r="BE290" i="1" s="1"/>
  <c r="AO409" i="1"/>
  <c r="AW409" i="1" s="1"/>
  <c r="AO410" i="1"/>
  <c r="AW410" i="1" s="1"/>
  <c r="AX418" i="1"/>
  <c r="AY418" i="1" s="1"/>
  <c r="AO419" i="1"/>
  <c r="AW419" i="1" s="1"/>
  <c r="AO385" i="1"/>
  <c r="AO386" i="1"/>
  <c r="AW386" i="1" s="1"/>
  <c r="AX56" i="1"/>
  <c r="AY56" i="1" s="1"/>
  <c r="AX249" i="1"/>
  <c r="AY249" i="1" s="1"/>
  <c r="AO290" i="1"/>
  <c r="AW290" i="1" s="1"/>
  <c r="AO291" i="1"/>
  <c r="AW291" i="1" s="1"/>
  <c r="BD254" i="1"/>
  <c r="BE254" i="1" s="1"/>
  <c r="AO381" i="1"/>
  <c r="AW381" i="1" s="1"/>
  <c r="AO71" i="1"/>
  <c r="AW71" i="1" s="1"/>
  <c r="AO83" i="1"/>
  <c r="AW83" i="1" s="1"/>
  <c r="AO303" i="1"/>
  <c r="AW303" i="1" s="1"/>
  <c r="AO304" i="1"/>
  <c r="AW304" i="1" s="1"/>
  <c r="AO54" i="1"/>
  <c r="AO53" i="1"/>
  <c r="BD293" i="1"/>
  <c r="BE293" i="1" s="1"/>
  <c r="BD283" i="1"/>
  <c r="BE283" i="1" s="1"/>
  <c r="AO75" i="1"/>
  <c r="AW75" i="1" s="1"/>
  <c r="AX16" i="1"/>
  <c r="AY16" i="1" s="1"/>
  <c r="AO128" i="1"/>
  <c r="AW128" i="1" s="1"/>
  <c r="AX286" i="1"/>
  <c r="AY286" i="1" s="1"/>
  <c r="BD381" i="1"/>
  <c r="BE381" i="1" s="1"/>
  <c r="BD417" i="1"/>
  <c r="BE417" i="1" s="1"/>
  <c r="BD303" i="1"/>
  <c r="BE303" i="1" s="1"/>
  <c r="BD256" i="1"/>
  <c r="BE256" i="1" s="1"/>
  <c r="AO10" i="1"/>
  <c r="AW10" i="1" s="1"/>
  <c r="AO241" i="1"/>
  <c r="AW241" i="1" s="1"/>
  <c r="AO238" i="1"/>
  <c r="AW238" i="1" s="1"/>
  <c r="BD68" i="1"/>
  <c r="BE68" i="1" s="1"/>
  <c r="BD80" i="1"/>
  <c r="BE80" i="1" s="1"/>
  <c r="AX241" i="1"/>
  <c r="AY241" i="1" s="1"/>
  <c r="BD53" i="1"/>
  <c r="BE53" i="1" s="1"/>
  <c r="BD385" i="1"/>
  <c r="BE385" i="1" s="1"/>
  <c r="AO293" i="1"/>
  <c r="AO80" i="1"/>
  <c r="AO283" i="1"/>
  <c r="AO284" i="1"/>
  <c r="AW284" i="1" s="1"/>
  <c r="BD10" i="1"/>
  <c r="BE10" i="1" s="1"/>
  <c r="AO94" i="1"/>
  <c r="AW94" i="1" s="1"/>
  <c r="AO93" i="1"/>
  <c r="AX409" i="1"/>
  <c r="AY409" i="1" s="1"/>
  <c r="AX83" i="1"/>
  <c r="AY83" i="1" s="1"/>
  <c r="AO66" i="1"/>
  <c r="AW66" i="1" s="1"/>
  <c r="AO116" i="1"/>
  <c r="AW116" i="1" s="1"/>
  <c r="BD22" i="1"/>
  <c r="BE22" i="1" s="1"/>
  <c r="AO78" i="1"/>
  <c r="AW78" i="1" s="1"/>
  <c r="AX381" i="1"/>
  <c r="AY381" i="1" s="1"/>
  <c r="AX417" i="1"/>
  <c r="AY417" i="1" s="1"/>
  <c r="AX87" i="1"/>
  <c r="AY87" i="1" s="1"/>
  <c r="AO309" i="1"/>
  <c r="AO310" i="1"/>
  <c r="BD149" i="1"/>
  <c r="BE149" i="1" s="1"/>
  <c r="BD59" i="1"/>
  <c r="BE59" i="1" s="1"/>
  <c r="AO256" i="1"/>
  <c r="AO59" i="1"/>
  <c r="AO60" i="1"/>
  <c r="AO153" i="1"/>
  <c r="AW153" i="1" s="1"/>
  <c r="AO152" i="1"/>
  <c r="AX419" i="1"/>
  <c r="AY419" i="1" s="1"/>
  <c r="AO69" i="1"/>
  <c r="AW69" i="1" s="1"/>
  <c r="AO68" i="1"/>
  <c r="BD45" i="1"/>
  <c r="BE45" i="1" s="1"/>
  <c r="AO149" i="1"/>
  <c r="AO254" i="1"/>
  <c r="BD36" i="1"/>
  <c r="BE36" i="1" s="1"/>
  <c r="AX10" i="1"/>
  <c r="AY10" i="1" s="1"/>
  <c r="AO46" i="1"/>
  <c r="AW46" i="1" s="1"/>
  <c r="AO45" i="1"/>
  <c r="BD240" i="1"/>
  <c r="BE240" i="1" s="1"/>
  <c r="AX255" i="1"/>
  <c r="AY255" i="1" s="1"/>
  <c r="AX11" i="1"/>
  <c r="AY11" i="1" s="1"/>
  <c r="AX71" i="1"/>
  <c r="AY71" i="1" s="1"/>
  <c r="AO86" i="1"/>
  <c r="AW86" i="1" s="1"/>
  <c r="AO85" i="1"/>
  <c r="BD90" i="1"/>
  <c r="BE90" i="1" s="1"/>
  <c r="AX303" i="1"/>
  <c r="AY303" i="1" s="1"/>
  <c r="AX290" i="1"/>
  <c r="AY290" i="1" s="1"/>
  <c r="AW60" i="1" l="1"/>
  <c r="AX60" i="1"/>
  <c r="AY60" i="1" s="1"/>
  <c r="AW310" i="1"/>
  <c r="AX310" i="1"/>
  <c r="AY310" i="1" s="1"/>
  <c r="AX42" i="1"/>
  <c r="AY42" i="1" s="1"/>
  <c r="AX5" i="1"/>
  <c r="AY5" i="1" s="1"/>
  <c r="AX48" i="1"/>
  <c r="AY48" i="1" s="1"/>
  <c r="AX25" i="1"/>
  <c r="AY25" i="1" s="1"/>
  <c r="AW30" i="1"/>
  <c r="AX30" i="1"/>
  <c r="AY30" i="1" s="1"/>
  <c r="AW54" i="1"/>
  <c r="AX54" i="1"/>
  <c r="AY54" i="1" s="1"/>
  <c r="AW37" i="1"/>
  <c r="AX37" i="1"/>
  <c r="AY37" i="1" s="1"/>
  <c r="AW19" i="1"/>
  <c r="AX19" i="1"/>
  <c r="AY19" i="1" s="1"/>
  <c r="AX254" i="1"/>
  <c r="AY254" i="1" s="1"/>
  <c r="AW254" i="1"/>
  <c r="AX80" i="1"/>
  <c r="AY80" i="1" s="1"/>
  <c r="AW80" i="1"/>
  <c r="AX49" i="1"/>
  <c r="AY49" i="1" s="1"/>
  <c r="AW49" i="1"/>
  <c r="AX149" i="1"/>
  <c r="AY149" i="1" s="1"/>
  <c r="AW149" i="1"/>
  <c r="AX152" i="1"/>
  <c r="AY152" i="1" s="1"/>
  <c r="AW152" i="1"/>
  <c r="AX59" i="1"/>
  <c r="AY59" i="1" s="1"/>
  <c r="AW59" i="1"/>
  <c r="AX85" i="1"/>
  <c r="AY85" i="1" s="1"/>
  <c r="AW85" i="1"/>
  <c r="AX68" i="1"/>
  <c r="AY68" i="1" s="1"/>
  <c r="AW68" i="1"/>
  <c r="AX309" i="1"/>
  <c r="AY309" i="1" s="1"/>
  <c r="AW309" i="1"/>
  <c r="AX293" i="1"/>
  <c r="AY293" i="1" s="1"/>
  <c r="AW293" i="1"/>
  <c r="AX53" i="1"/>
  <c r="AY53" i="1" s="1"/>
  <c r="AW53" i="1"/>
  <c r="AX385" i="1"/>
  <c r="AY385" i="1" s="1"/>
  <c r="AW385" i="1"/>
  <c r="AX299" i="1"/>
  <c r="AY299" i="1" s="1"/>
  <c r="AW299" i="1"/>
  <c r="AX90" i="1"/>
  <c r="AY90" i="1" s="1"/>
  <c r="AW90" i="1"/>
  <c r="AX45" i="1"/>
  <c r="AY45" i="1" s="1"/>
  <c r="AW45" i="1"/>
  <c r="AX256" i="1"/>
  <c r="AY256" i="1" s="1"/>
  <c r="AW256" i="1"/>
  <c r="AX93" i="1"/>
  <c r="AY93" i="1" s="1"/>
  <c r="AW93" i="1"/>
  <c r="AX283" i="1"/>
  <c r="AY283" i="1" s="1"/>
  <c r="AW283" i="1"/>
  <c r="BD21" i="1" l="1"/>
  <c r="BE21" i="1" s="1"/>
  <c r="AO21" i="1" l="1"/>
  <c r="AX21" i="1" l="1"/>
  <c r="AY21" i="1" s="1"/>
  <c r="AW21" i="1"/>
  <c r="BD127" i="1" l="1"/>
  <c r="BE127" i="1" s="1"/>
  <c r="AO127" i="1" l="1"/>
  <c r="AX127" i="1" l="1"/>
  <c r="AY127" i="1" s="1"/>
  <c r="AW127" i="1"/>
  <c r="BD15" i="1" l="1"/>
  <c r="BE15" i="1" s="1"/>
  <c r="AO15" i="1" l="1"/>
  <c r="AX15" i="1" l="1"/>
  <c r="AY15" i="1" s="1"/>
  <c r="AW15" i="1"/>
  <c r="AO161" i="1" l="1"/>
  <c r="AX161" i="1" l="1"/>
  <c r="AY161" i="1" s="1"/>
  <c r="AW161" i="1"/>
  <c r="BD161" i="1"/>
  <c r="BE161" i="1" s="1"/>
  <c r="AA419" i="1" l="1"/>
  <c r="AA418" i="1"/>
  <c r="AA417" i="1"/>
  <c r="AA409" i="1"/>
  <c r="AA385" i="1"/>
  <c r="AA381" i="1"/>
  <c r="AO9" i="1" l="1"/>
  <c r="AX9" i="1" l="1"/>
  <c r="AY9" i="1" s="1"/>
  <c r="AW9" i="1"/>
  <c r="AO38" i="1" l="1"/>
  <c r="BD38" i="1"/>
  <c r="BE38" i="1" s="1"/>
  <c r="AX38" i="1" l="1"/>
  <c r="AY38" i="1" s="1"/>
  <c r="AW38" i="1"/>
  <c r="AA299" i="1" l="1"/>
  <c r="AA286" i="1"/>
  <c r="AA283" i="1"/>
  <c r="AA255" i="1"/>
  <c r="AA248" i="1"/>
  <c r="AA247" i="1"/>
  <c r="AA240" i="1"/>
  <c r="AA239" i="1"/>
  <c r="AA161" i="1"/>
  <c r="AA149" i="1"/>
  <c r="AA93" i="1"/>
  <c r="AA90" i="1"/>
  <c r="AA85" i="1"/>
  <c r="AA77" i="1"/>
  <c r="AA74" i="1"/>
  <c r="AA65" i="1"/>
  <c r="AA62" i="1"/>
  <c r="Z60" i="1"/>
  <c r="AA60" i="1" s="1"/>
  <c r="AA53" i="1"/>
  <c r="AA49" i="1"/>
  <c r="AA45" i="1"/>
  <c r="AA22" i="1"/>
  <c r="AA21" i="1"/>
  <c r="AA10" i="1"/>
  <c r="AA9" i="1"/>
  <c r="BD9" i="1"/>
  <c r="BE9" i="1" s="1"/>
  <c r="AV2" i="1"/>
  <c r="AW2" i="1"/>
  <c r="H2" i="1"/>
  <c r="Z12" i="1" l="1"/>
  <c r="AA12" i="1" s="1"/>
  <c r="Z310" i="1"/>
  <c r="AA310" i="1" s="1"/>
  <c r="Z311" i="1"/>
  <c r="AA311" i="1" s="1"/>
  <c r="Z5" i="1"/>
  <c r="AA5" i="1" s="1"/>
  <c r="Z4" i="1"/>
  <c r="AA4" i="1" s="1"/>
  <c r="Z54" i="1"/>
  <c r="AA54" i="1" s="1"/>
  <c r="Z30" i="1"/>
  <c r="AA30" i="1" s="1"/>
  <c r="Z48" i="1"/>
  <c r="AA48" i="1" s="1"/>
  <c r="Z25" i="1"/>
  <c r="AA25" i="1" s="1"/>
  <c r="Z37" i="1"/>
  <c r="AA37" i="1" s="1"/>
  <c r="Z34" i="1"/>
  <c r="AA34" i="1" s="1"/>
  <c r="Z42" i="1"/>
  <c r="AA42" i="1" s="1"/>
  <c r="Z15" i="1"/>
  <c r="AA15" i="1" s="1"/>
  <c r="Z19" i="1"/>
  <c r="AA19" i="1" s="1"/>
  <c r="AA16" i="1"/>
  <c r="AA36" i="1"/>
  <c r="AA56" i="1"/>
  <c r="AA68" i="1"/>
  <c r="AA80" i="1"/>
  <c r="AA152" i="1"/>
  <c r="AA242" i="1"/>
  <c r="AA254" i="1"/>
  <c r="AA293" i="1"/>
  <c r="AA309" i="1"/>
  <c r="AA290" i="1"/>
  <c r="AA306" i="1"/>
  <c r="AA38" i="1"/>
  <c r="AA256" i="1"/>
  <c r="AA303" i="1"/>
  <c r="AA11" i="1"/>
  <c r="AA59" i="1"/>
  <c r="AA71" i="1"/>
  <c r="AA83" i="1"/>
  <c r="AA87" i="1"/>
  <c r="AA127" i="1"/>
  <c r="AA241" i="1"/>
  <c r="AA249" i="1"/>
  <c r="BD65" i="1" l="1"/>
  <c r="BE65" i="1" s="1"/>
  <c r="AO65" i="1"/>
  <c r="BD4" i="1"/>
  <c r="BE4" i="1" s="1"/>
  <c r="BD77" i="1"/>
  <c r="BE77" i="1" s="1"/>
  <c r="AX65" i="1" l="1"/>
  <c r="AY65" i="1" s="1"/>
  <c r="AW65" i="1"/>
  <c r="BD62" i="1"/>
  <c r="BE62" i="1" s="1"/>
  <c r="AO62" i="1"/>
  <c r="BD74" i="1"/>
  <c r="BE74" i="1" s="1"/>
  <c r="AO74" i="1"/>
  <c r="AO77" i="1"/>
  <c r="AO4" i="1"/>
  <c r="AX77" i="1" l="1"/>
  <c r="AY77" i="1" s="1"/>
  <c r="AW77" i="1"/>
  <c r="AX62" i="1"/>
  <c r="AY62" i="1" s="1"/>
  <c r="AW62" i="1"/>
  <c r="AX74" i="1"/>
  <c r="AY74" i="1" s="1"/>
  <c r="AW74" i="1"/>
  <c r="AX4" i="1"/>
  <c r="AY4" i="1" s="1"/>
  <c r="AW4" i="1"/>
</calcChain>
</file>

<file path=xl/sharedStrings.xml><?xml version="1.0" encoding="utf-8"?>
<sst xmlns="http://schemas.openxmlformats.org/spreadsheetml/2006/main" count="23676" uniqueCount="421">
  <si>
    <t>Agencia</t>
  </si>
  <si>
    <t>MBS</t>
  </si>
  <si>
    <t>Inicio</t>
  </si>
  <si>
    <t>Fin</t>
  </si>
  <si>
    <t>Cliente</t>
  </si>
  <si>
    <t>Campaña</t>
  </si>
  <si>
    <t>Producto</t>
  </si>
  <si>
    <t>Formato</t>
  </si>
  <si>
    <t>Formato MBS</t>
  </si>
  <si>
    <t>Nivel Audiencia</t>
  </si>
  <si>
    <t>Observaciones</t>
  </si>
  <si>
    <t>Precio</t>
  </si>
  <si>
    <t>Modalidad</t>
  </si>
  <si>
    <t>Tipo</t>
  </si>
  <si>
    <t>Cuantificación</t>
  </si>
  <si>
    <t>Fecha</t>
  </si>
  <si>
    <t>Display</t>
  </si>
  <si>
    <t>CPM</t>
  </si>
  <si>
    <t>CTR</t>
  </si>
  <si>
    <t>N/A</t>
  </si>
  <si>
    <t>Estado</t>
  </si>
  <si>
    <t>Volumen contratado</t>
  </si>
  <si>
    <t>Volumen servido</t>
  </si>
  <si>
    <t>Clics</t>
  </si>
  <si>
    <t>Conversiones</t>
  </si>
  <si>
    <t>CR</t>
  </si>
  <si>
    <t>eCPA</t>
  </si>
  <si>
    <t>GENERAL</t>
  </si>
  <si>
    <t>CONTRATADO</t>
  </si>
  <si>
    <t>Resultados</t>
  </si>
  <si>
    <t>Presupuesto</t>
  </si>
  <si>
    <t>Publisher</t>
  </si>
  <si>
    <t>¿Qué es?</t>
  </si>
  <si>
    <t>Venta</t>
  </si>
  <si>
    <t>-</t>
  </si>
  <si>
    <t>Compra</t>
  </si>
  <si>
    <t>MED</t>
  </si>
  <si>
    <t>ID Campaña</t>
  </si>
  <si>
    <t>Preroll</t>
  </si>
  <si>
    <t>TV</t>
  </si>
  <si>
    <t>Softonic</t>
  </si>
  <si>
    <t>MPU</t>
  </si>
  <si>
    <t>Billboard</t>
  </si>
  <si>
    <t>Halfpage</t>
  </si>
  <si>
    <t>MPU, Mega y Sky</t>
  </si>
  <si>
    <t xml:space="preserve">MPU y Mega </t>
  </si>
  <si>
    <t>Antevenio</t>
  </si>
  <si>
    <t>Destinia</t>
  </si>
  <si>
    <t>La Razón</t>
  </si>
  <si>
    <t>Smartclip</t>
  </si>
  <si>
    <t>Vocento</t>
  </si>
  <si>
    <t>Sizmek</t>
  </si>
  <si>
    <t>Cte.Tecnológico</t>
  </si>
  <si>
    <t>Adloox</t>
  </si>
  <si>
    <t>MPU exp.</t>
  </si>
  <si>
    <t>Mega exp.</t>
  </si>
  <si>
    <t>MPU y Mega exp.</t>
  </si>
  <si>
    <t>Mega</t>
  </si>
  <si>
    <t>MPU y Mega</t>
  </si>
  <si>
    <t>Banner</t>
  </si>
  <si>
    <t>100% view</t>
  </si>
  <si>
    <t>Xmobile</t>
  </si>
  <si>
    <t>Interstitial</t>
  </si>
  <si>
    <t>Interstitial Video</t>
  </si>
  <si>
    <t>Banner 320x50</t>
  </si>
  <si>
    <t>Banner 320x480</t>
  </si>
  <si>
    <t>Banner 728x90</t>
  </si>
  <si>
    <t>Preroll  Interactivo</t>
  </si>
  <si>
    <t>Cuña</t>
  </si>
  <si>
    <t>In Stream</t>
  </si>
  <si>
    <t>Billboard exp.</t>
  </si>
  <si>
    <t>Halfpage exp.</t>
  </si>
  <si>
    <t>Xaxis Sync</t>
  </si>
  <si>
    <t>Banner+Interstitial</t>
  </si>
  <si>
    <t>Context</t>
  </si>
  <si>
    <t>Megabanner</t>
  </si>
  <si>
    <t>MPU, Mega y Skycraper exp.</t>
  </si>
  <si>
    <t>Preroll Enriquecido</t>
  </si>
  <si>
    <t>Facebook</t>
  </si>
  <si>
    <t>Reachblock</t>
  </si>
  <si>
    <t>Radio</t>
  </si>
  <si>
    <t>Prerolll+In Stream</t>
  </si>
  <si>
    <t>OnVideo</t>
  </si>
  <si>
    <t>Preroll Interactivo</t>
  </si>
  <si>
    <t>Firefly</t>
  </si>
  <si>
    <t>Inbanner</t>
  </si>
  <si>
    <t>Inbanner + Preroll</t>
  </si>
  <si>
    <t>Inbanner exp + Preroll</t>
  </si>
  <si>
    <t>In-text</t>
  </si>
  <si>
    <t>Mobile y Tablet</t>
  </si>
  <si>
    <t>XEntertainment</t>
  </si>
  <si>
    <t xml:space="preserve">Cube 360º </t>
  </si>
  <si>
    <t>Interstitial+Banner reminder</t>
  </si>
  <si>
    <t>Swippeable</t>
  </si>
  <si>
    <t>Tap to whatsapp</t>
  </si>
  <si>
    <t>Videobanner</t>
  </si>
  <si>
    <t>Comscore</t>
  </si>
  <si>
    <t>Cualquiera</t>
  </si>
  <si>
    <t>Concepto</t>
  </si>
  <si>
    <t>XAX</t>
  </si>
  <si>
    <t>MPU y mega</t>
  </si>
  <si>
    <t>Tipología de compra</t>
  </si>
  <si>
    <t>Tipologia de compra</t>
  </si>
  <si>
    <t>Directa</t>
  </si>
  <si>
    <t>Programática - Managed</t>
  </si>
  <si>
    <t>Programática - Deal</t>
  </si>
  <si>
    <t>Programática - RTB</t>
  </si>
  <si>
    <t>Activa</t>
  </si>
  <si>
    <t>Pausada</t>
  </si>
  <si>
    <t>Pendiente activación</t>
  </si>
  <si>
    <t>MX</t>
  </si>
  <si>
    <t>100% View</t>
  </si>
  <si>
    <t>Otros</t>
  </si>
  <si>
    <t xml:space="preserve">TV </t>
  </si>
  <si>
    <t>Sync</t>
  </si>
  <si>
    <t>Entertainment</t>
  </si>
  <si>
    <t>Mobile</t>
  </si>
  <si>
    <t>x</t>
  </si>
  <si>
    <t>Tecnologia</t>
  </si>
  <si>
    <t>MPU y Mega exp</t>
  </si>
  <si>
    <t>MPU exp</t>
  </si>
  <si>
    <t>Cube 360º</t>
  </si>
  <si>
    <t>Half Page</t>
  </si>
  <si>
    <t>Video Banner</t>
  </si>
  <si>
    <t>On Video</t>
  </si>
  <si>
    <t>Skycraper</t>
  </si>
  <si>
    <t>Banner Video</t>
  </si>
  <si>
    <t>Onvideo</t>
  </si>
  <si>
    <t>Inter Video</t>
  </si>
  <si>
    <t>FB R&amp;F</t>
  </si>
  <si>
    <t>Midroll</t>
  </si>
  <si>
    <t>MPU y Megabanner</t>
  </si>
  <si>
    <t>Billboard Exp</t>
  </si>
  <si>
    <t>Evidon (Ghostery)</t>
  </si>
  <si>
    <t>Prevision Inventario</t>
  </si>
  <si>
    <t>Banner Connect</t>
  </si>
  <si>
    <t>Appnexus</t>
  </si>
  <si>
    <t>20 Minutos</t>
  </si>
  <si>
    <t>Addoor</t>
  </si>
  <si>
    <t>ADPV</t>
  </si>
  <si>
    <t>Ampliffy</t>
  </si>
  <si>
    <t>Anuntis</t>
  </si>
  <si>
    <t>Axel Springer</t>
  </si>
  <si>
    <t>Delivery Media</t>
  </si>
  <si>
    <t>DixiMedia</t>
  </si>
  <si>
    <t xml:space="preserve">El Confidencial </t>
  </si>
  <si>
    <t>El Confidencial Digital</t>
  </si>
  <si>
    <t>El Economista</t>
  </si>
  <si>
    <t>E-Retail</t>
  </si>
  <si>
    <t>Gizmodo</t>
  </si>
  <si>
    <t>Hi-Media</t>
  </si>
  <si>
    <t>Hispavista</t>
  </si>
  <si>
    <t>Ikreate</t>
  </si>
  <si>
    <t>Impresiones web</t>
  </si>
  <si>
    <t>Intereconomía</t>
  </si>
  <si>
    <t>Las Teles</t>
  </si>
  <si>
    <t>Libertad Digital</t>
  </si>
  <si>
    <t>Orange</t>
  </si>
  <si>
    <t>Publicidad.net</t>
  </si>
  <si>
    <t>Spilgames</t>
  </si>
  <si>
    <t>Terra</t>
  </si>
  <si>
    <t>Vocento Transaccionales</t>
  </si>
  <si>
    <t>Web Financial</t>
  </si>
  <si>
    <t>ID-US</t>
  </si>
  <si>
    <t>Prisa</t>
  </si>
  <si>
    <t>Sticky Ads</t>
  </si>
  <si>
    <t>Exponential</t>
  </si>
  <si>
    <t>Adman</t>
  </si>
  <si>
    <t>Tap Tap</t>
  </si>
  <si>
    <t>Adspot</t>
  </si>
  <si>
    <t>Perform Group</t>
  </si>
  <si>
    <t>Yume</t>
  </si>
  <si>
    <t>Adquota</t>
  </si>
  <si>
    <t>Adgage</t>
  </si>
  <si>
    <t>YOC</t>
  </si>
  <si>
    <t>Spotify</t>
  </si>
  <si>
    <t>Cope</t>
  </si>
  <si>
    <t>Aunia</t>
  </si>
  <si>
    <t>Integral Ad science</t>
  </si>
  <si>
    <t>Tubemogul</t>
  </si>
  <si>
    <t>Zoom In</t>
  </si>
  <si>
    <t>El Confidencial - Vanitatis</t>
  </si>
  <si>
    <t>Adtriple</t>
  </si>
  <si>
    <t>MSN</t>
  </si>
  <si>
    <t>Civolution</t>
  </si>
  <si>
    <t>Grapeshot</t>
  </si>
  <si>
    <t>Delidatax</t>
  </si>
  <si>
    <t>Coches.net - Anuntis</t>
  </si>
  <si>
    <t>Audioemotion</t>
  </si>
  <si>
    <t>Liteart Service Group</t>
  </si>
  <si>
    <t>Grupo Facilisimo</t>
  </si>
  <si>
    <t>Atresmedia</t>
  </si>
  <si>
    <t>Mediasmart</t>
  </si>
  <si>
    <t>Mediatem</t>
  </si>
  <si>
    <t>Caterdata</t>
  </si>
  <si>
    <t>Crazyvity</t>
  </si>
  <si>
    <t>Take the Ad</t>
  </si>
  <si>
    <t>Animalmaker</t>
  </si>
  <si>
    <t>Mediaset</t>
  </si>
  <si>
    <t>Facilisimo</t>
  </si>
  <si>
    <t>Smartycontent</t>
  </si>
  <si>
    <t>Muchoviaje</t>
  </si>
  <si>
    <t>Videology</t>
  </si>
  <si>
    <t>Mixcloud</t>
  </si>
  <si>
    <t>El Tiempo</t>
  </si>
  <si>
    <t>Trendingttopics</t>
  </si>
  <si>
    <t>Parvusmedia</t>
  </si>
  <si>
    <t>Grupo Z</t>
  </si>
  <si>
    <t>Unidad Editorial</t>
  </si>
  <si>
    <t>Adeniol</t>
  </si>
  <si>
    <t>GyJ</t>
  </si>
  <si>
    <t>Google</t>
  </si>
  <si>
    <t>Meristation</t>
  </si>
  <si>
    <t>CPV</t>
  </si>
  <si>
    <t>CPC</t>
  </si>
  <si>
    <t>Fee</t>
  </si>
  <si>
    <t>Facturado</t>
  </si>
  <si>
    <t>Margen</t>
  </si>
  <si>
    <t>FACTURADO</t>
  </si>
  <si>
    <t>Importe</t>
  </si>
  <si>
    <t>%</t>
  </si>
  <si>
    <t>Pendiente planificación</t>
  </si>
  <si>
    <t>KPI</t>
  </si>
  <si>
    <t>SEGUIMIENTO</t>
  </si>
  <si>
    <t>DÍA ACTUALIZACIÓN</t>
  </si>
  <si>
    <t>Neto</t>
  </si>
  <si>
    <t>Danone</t>
  </si>
  <si>
    <t>Viewability</t>
  </si>
  <si>
    <t>% Servido</t>
  </si>
  <si>
    <t>% Estimado</t>
  </si>
  <si>
    <t>GP Cliente</t>
  </si>
  <si>
    <t>Billing</t>
  </si>
  <si>
    <t>CPE</t>
  </si>
  <si>
    <t>Unidad*Mod</t>
  </si>
  <si>
    <t>Impresiones</t>
  </si>
  <si>
    <t>Visionados</t>
  </si>
  <si>
    <t>Engagement</t>
  </si>
  <si>
    <t>Fijo</t>
  </si>
  <si>
    <t>Ratio visionado</t>
  </si>
  <si>
    <t>% Engagement</t>
  </si>
  <si>
    <t>Impresiones referenciadas</t>
  </si>
  <si>
    <t>Impresiones servidas</t>
  </si>
  <si>
    <t>Clics referenciados</t>
  </si>
  <si>
    <t>Visionados referenciados</t>
  </si>
  <si>
    <t>Engagement referenciados</t>
  </si>
  <si>
    <t>Ford</t>
  </si>
  <si>
    <t>MEC</t>
  </si>
  <si>
    <t>Paramount</t>
  </si>
  <si>
    <t>GP cliente</t>
  </si>
  <si>
    <t>&lt;Sin Grupo Presupuestario&gt;</t>
  </si>
  <si>
    <t>22 Grados de Media, S.L.</t>
  </si>
  <si>
    <t>Abarth (FIAT)</t>
  </si>
  <si>
    <t>ACNUR</t>
  </si>
  <si>
    <t>Activision</t>
  </si>
  <si>
    <t>Ajuntament de Barcelona</t>
  </si>
  <si>
    <t>Alfa Romeo (FIAT)</t>
  </si>
  <si>
    <t>Amex</t>
  </si>
  <si>
    <t>Amplifon, S.L.</t>
  </si>
  <si>
    <t>ARRIAGA ASOCIADOS ASESORAMIENTO JURÍDICO Y ECONÓMICO</t>
  </si>
  <si>
    <t>Audi (Vaesa)</t>
  </si>
  <si>
    <t>Banco Cetelem</t>
  </si>
  <si>
    <t>Bausch &amp; Lomb</t>
  </si>
  <si>
    <t>BBVA</t>
  </si>
  <si>
    <t>BBVA- Acuerdos Institucionales</t>
  </si>
  <si>
    <t>BBVA Anida</t>
  </si>
  <si>
    <t xml:space="preserve">BBVA Global </t>
  </si>
  <si>
    <t>BES</t>
  </si>
  <si>
    <t>BOX SPACE</t>
  </si>
  <si>
    <t>Bridgestone</t>
  </si>
  <si>
    <t>Campari</t>
  </si>
  <si>
    <t>Caser</t>
  </si>
  <si>
    <t>CEU</t>
  </si>
  <si>
    <t>CIEO Centro de investigación y estudio de la obesidad</t>
  </si>
  <si>
    <t>Ciudad de las Artes y las Ciencias</t>
  </si>
  <si>
    <t>CLAVE 2- SÓLO QUÍMICA</t>
  </si>
  <si>
    <t>COMARCH</t>
  </si>
  <si>
    <t>Consorcio Ruta del Vino Ribera del Duero</t>
  </si>
  <si>
    <t>DACSA</t>
  </si>
  <si>
    <t>Disa (Shell)</t>
  </si>
  <si>
    <t>DR. SCHAR</t>
  </si>
  <si>
    <t>DVila</t>
  </si>
  <si>
    <t>Dyson</t>
  </si>
  <si>
    <t>Ecoembalajes</t>
  </si>
  <si>
    <t>ECOMOBILE</t>
  </si>
  <si>
    <t>Edelman</t>
  </si>
  <si>
    <t>Electronics Arts</t>
  </si>
  <si>
    <t>Energizer</t>
  </si>
  <si>
    <t>Facundo</t>
  </si>
  <si>
    <t>Farmalepori</t>
  </si>
  <si>
    <t>Federopticos</t>
  </si>
  <si>
    <t>Fiat (FIAT)</t>
  </si>
  <si>
    <t>Fiat profesional</t>
  </si>
  <si>
    <t>GEDESCO</t>
  </si>
  <si>
    <t>General Mills</t>
  </si>
  <si>
    <t>Generalitat de Catalunya</t>
  </si>
  <si>
    <t>Geox</t>
  </si>
  <si>
    <t>Giosseppo</t>
  </si>
  <si>
    <t>Good Year</t>
  </si>
  <si>
    <t>Groupe SEB</t>
  </si>
  <si>
    <t>GSK</t>
  </si>
  <si>
    <t>Henkel</t>
  </si>
  <si>
    <t>HISENSE</t>
  </si>
  <si>
    <t xml:space="preserve">HOTELES MARRIOTT </t>
  </si>
  <si>
    <t>Iberia Express</t>
  </si>
  <si>
    <t>Información General + dentro de Unidad Editorial</t>
  </si>
  <si>
    <t>Instituto Europeo di Design</t>
  </si>
  <si>
    <t>Jaguar</t>
  </si>
  <si>
    <t>Jeep (FIAT)</t>
  </si>
  <si>
    <t>KAIKU (Chocolatte)</t>
  </si>
  <si>
    <t>KAIKU (sin Lactosa)</t>
  </si>
  <si>
    <t>Kärcher</t>
  </si>
  <si>
    <t>Lallemand</t>
  </si>
  <si>
    <t>Land Rover</t>
  </si>
  <si>
    <t>LOTERIAS DEL ESTADO</t>
  </si>
  <si>
    <t>Lufthansa</t>
  </si>
  <si>
    <t>Mazda</t>
  </si>
  <si>
    <t>Meliá Hoteles</t>
  </si>
  <si>
    <t>MERCK</t>
  </si>
  <si>
    <t>Michelin</t>
  </si>
  <si>
    <t>MSix Agency</t>
  </si>
  <si>
    <t>MUCHO VIAJE</t>
  </si>
  <si>
    <t>Nintendo</t>
  </si>
  <si>
    <t>ONE</t>
  </si>
  <si>
    <t>Pelostop</t>
  </si>
  <si>
    <t>Perfetti (Chupa Chups)</t>
  </si>
  <si>
    <t>Pernod Ricard</t>
  </si>
  <si>
    <t>Promotur</t>
  </si>
  <si>
    <t>REHAU</t>
  </si>
  <si>
    <t>RIU España</t>
  </si>
  <si>
    <t>RIU Internacional</t>
  </si>
  <si>
    <t>Ryanair</t>
  </si>
  <si>
    <t>Safilo Carrera</t>
  </si>
  <si>
    <t>Safilo Polaroid</t>
  </si>
  <si>
    <t>SC Johnson's Wax</t>
  </si>
  <si>
    <t>Seat (Vaesa)</t>
  </si>
  <si>
    <t>Singapore Airlines</t>
  </si>
  <si>
    <t>Skoda (Vaesa)</t>
  </si>
  <si>
    <t>Sony Mobile</t>
  </si>
  <si>
    <t>SPTI</t>
  </si>
  <si>
    <t>STAGE ENTERTAINMENT</t>
  </si>
  <si>
    <t>SVENSON, S.L.</t>
  </si>
  <si>
    <t>Toshiba</t>
  </si>
  <si>
    <t>Turismo de Asturias</t>
  </si>
  <si>
    <t>Unicaja</t>
  </si>
  <si>
    <t>Unilever</t>
  </si>
  <si>
    <t>Universidad Pontificia Comillas</t>
  </si>
  <si>
    <t>USK Gardena</t>
  </si>
  <si>
    <t>Valencia Club de Futbol</t>
  </si>
  <si>
    <t>Visa</t>
  </si>
  <si>
    <t>Volaris</t>
  </si>
  <si>
    <t>Volkswagen (Vaesa)</t>
  </si>
  <si>
    <t>VOLOTEA</t>
  </si>
  <si>
    <t>Volvo</t>
  </si>
  <si>
    <t>VW Vehículos Ciales (VAESA)</t>
  </si>
  <si>
    <t>World Vision</t>
  </si>
  <si>
    <t>Yamaha</t>
  </si>
  <si>
    <t>MELIA</t>
  </si>
  <si>
    <t>ThyssenKrupp Encasa S.L</t>
  </si>
  <si>
    <t>NO MÁS VELLO, S.L.</t>
  </si>
  <si>
    <t>Avanzabus</t>
  </si>
  <si>
    <t>GRPs</t>
  </si>
  <si>
    <t>Finalizada</t>
  </si>
  <si>
    <t>ROS</t>
  </si>
  <si>
    <t>RT+LK</t>
  </si>
  <si>
    <t>Universidad Internacional de la Rioja</t>
  </si>
  <si>
    <t>Bricoman</t>
  </si>
  <si>
    <t>MC BCN</t>
  </si>
  <si>
    <t>MC MAD</t>
  </si>
  <si>
    <t>Swipe</t>
  </si>
  <si>
    <t>European Interactive Digital Advertising Alliance</t>
  </si>
  <si>
    <t>Laboratorios Cinfa</t>
  </si>
  <si>
    <t>ADK Europe BV</t>
  </si>
  <si>
    <t>Faes Farma</t>
  </si>
  <si>
    <t>MS BCN</t>
  </si>
  <si>
    <t>MS MAD</t>
  </si>
  <si>
    <t>Actimel Invierno Fase 2 promo tapa</t>
  </si>
  <si>
    <t>Audiencie Tiers</t>
  </si>
  <si>
    <t>Frecuencia 3</t>
  </si>
  <si>
    <t>UU</t>
  </si>
  <si>
    <t>Interporc</t>
  </si>
  <si>
    <t>Ubisoft</t>
  </si>
  <si>
    <t>Interporc 2016</t>
  </si>
  <si>
    <t>Canal Mujer</t>
  </si>
  <si>
    <t>Actimel Invierno Fase 2</t>
  </si>
  <si>
    <t>50%desktop/50%mobile</t>
  </si>
  <si>
    <t>ORGANIZACIÓN INTERPROFESIONAL DEL PORCINO DE CAPA BLANCA</t>
  </si>
  <si>
    <t>100% mobile</t>
  </si>
  <si>
    <t>SCHIBSTED CLASSIFIED MEDIA SPAIN, S.L.</t>
  </si>
  <si>
    <t>Cancelada</t>
  </si>
  <si>
    <t>Redadtelligenz</t>
  </si>
  <si>
    <t>¿Cargado MBS?</t>
  </si>
  <si>
    <t>Sí</t>
  </si>
  <si>
    <t>No</t>
  </si>
  <si>
    <t>Pendiente modificación</t>
  </si>
  <si>
    <t>Toluna</t>
  </si>
  <si>
    <t>Compra Referenciada</t>
  </si>
  <si>
    <t>Volumen campaña</t>
  </si>
  <si>
    <t>Volumen definitivo</t>
  </si>
  <si>
    <t>Volumen facturado</t>
  </si>
  <si>
    <t>Crossclimate mobile</t>
  </si>
  <si>
    <t>Crossclimate Onvideo</t>
  </si>
  <si>
    <t>Crossclimate Preroll</t>
  </si>
  <si>
    <t>Crossclimate Halfpage</t>
  </si>
  <si>
    <t>Crossclimate BT</t>
  </si>
  <si>
    <t>Crossclimate RT</t>
  </si>
  <si>
    <t>Mujeres 25-45</t>
  </si>
  <si>
    <t>100% desktop</t>
  </si>
  <si>
    <t>ROS Mobile</t>
  </si>
  <si>
    <t>Automotive, Sports &amp; Travel</t>
  </si>
  <si>
    <t>Canal Hombre</t>
  </si>
  <si>
    <t>Conversiones referenciadas</t>
  </si>
  <si>
    <t>EDFL Cataluña</t>
  </si>
  <si>
    <t>EDFL Madrid</t>
  </si>
  <si>
    <t>Preroll no saltable</t>
  </si>
  <si>
    <t>BT: family, education, society, sports, technology, hobbies, arts</t>
  </si>
  <si>
    <t>CPM Dinamico</t>
  </si>
  <si>
    <t>100%desktop</t>
  </si>
  <si>
    <t>Emotika</t>
  </si>
  <si>
    <t>Raylex</t>
  </si>
  <si>
    <t>Canal Amas de Casa</t>
  </si>
  <si>
    <t>se cancela la parte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</si>
</sst>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\ &quot;€&quot;"/>
    <numFmt numFmtId="165" formatCode="0.0000%"/>
    <numFmt numFmtId="166" formatCode="#,##0.00;\-#,##0.00;\-"/>
    <numFmt numFmtId="167" formatCode="#,##0;\-#,##0;\-"/>
    <numFmt numFmtId="168" formatCode="#,##0.00\ &quot;€&quot;;\-#,##0.00\ &quot;€&quot;;\-"/>
    <numFmt numFmtId="169" formatCode="#,##0.0"/>
    <numFmt numFmtId="170" formatCode="#,##0.000\ &quot;€&quot;"/>
    <numFmt numFmtId="171" formatCode="0.000%"/>
    <numFmt numFmtId="172" formatCode="#,##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8.25"/>
      <color rgb="FF000000"/>
      <name val="Tahoma"/>
      <family val="2"/>
    </font>
    <font>
      <sz val="10"/>
      <name val="Arial"/>
      <family val="2"/>
    </font>
    <font>
      <sz val="8.25"/>
      <color rgb="FF000000"/>
      <name val="Tahom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0F0F0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4" fillId="0" borderId="0"/>
  </cellStyleXfs>
  <cellXfs count="113">
    <xf numFmtId="0" fontId="0" fillId="0" borderId="0" xfId="0"/>
    <xf numFmtId="0" fontId="2" fillId="3" borderId="6" xfId="0" applyFont="1" applyFill="1" applyBorder="1" applyAlignment="1">
      <alignment horizontal="center"/>
    </xf>
    <xf numFmtId="0" fontId="1" fillId="0" borderId="0" xfId="0" applyFont="1"/>
    <xf numFmtId="0" fontId="4" fillId="0" borderId="1" xfId="2" applyFont="1" applyFill="1" applyBorder="1" applyAlignment="1">
      <alignment horizontal="left" vertical="center"/>
    </xf>
    <xf numFmtId="0" fontId="4" fillId="0" borderId="1" xfId="2" applyBorder="1" applyAlignment="1">
      <alignment horizontal="center" vertical="center"/>
    </xf>
    <xf numFmtId="0" fontId="4" fillId="0" borderId="1" xfId="2" applyFill="1" applyBorder="1" applyAlignment="1">
      <alignment horizontal="left" vertical="center"/>
    </xf>
    <xf numFmtId="0" fontId="4" fillId="0" borderId="11" xfId="2" applyBorder="1" applyAlignment="1">
      <alignment horizontal="center" vertical="center"/>
    </xf>
    <xf numFmtId="0" fontId="1" fillId="7" borderId="1" xfId="2" applyFont="1" applyFill="1" applyBorder="1" applyAlignment="1">
      <alignment horizontal="center" vertical="center"/>
    </xf>
    <xf numFmtId="0" fontId="0" fillId="0" borderId="0" xfId="0" applyFont="1"/>
    <xf numFmtId="0" fontId="0" fillId="0" borderId="1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3" fontId="5" fillId="0" borderId="0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49" fontId="7" fillId="8" borderId="16" xfId="0" applyNumberFormat="1" applyFont="1" applyFill="1" applyBorder="1" applyAlignment="1">
      <alignment horizontal="left" vertical="center" wrapText="1"/>
    </xf>
    <xf numFmtId="49" fontId="7" fillId="9" borderId="16" xfId="0" applyNumberFormat="1" applyFont="1" applyFill="1" applyBorder="1" applyAlignment="1">
      <alignment horizontal="left" vertical="center" wrapText="1"/>
    </xf>
    <xf numFmtId="49" fontId="7" fillId="8" borderId="1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64" fontId="5" fillId="0" borderId="0" xfId="0" applyNumberFormat="1" applyFont="1" applyAlignment="1" applyProtection="1">
      <alignment horizontal="center" vertical="top"/>
      <protection locked="0"/>
    </xf>
    <xf numFmtId="164" fontId="5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 vertical="top"/>
      <protection locked="0"/>
    </xf>
    <xf numFmtId="3" fontId="8" fillId="0" borderId="0" xfId="0" applyNumberFormat="1" applyFont="1" applyFill="1" applyBorder="1" applyAlignment="1" applyProtection="1">
      <alignment horizontal="center"/>
      <protection locked="0"/>
    </xf>
    <xf numFmtId="49" fontId="9" fillId="9" borderId="16" xfId="0" applyNumberFormat="1" applyFont="1" applyFill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0" xfId="0" applyFont="1" applyFill="1" applyBorder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3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Font="1" applyFill="1" applyAlignment="1" applyProtection="1">
      <alignment horizontal="center"/>
      <protection locked="0"/>
    </xf>
    <xf numFmtId="4" fontId="0" fillId="0" borderId="0" xfId="0" applyNumberFormat="1" applyFill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9" fontId="0" fillId="0" borderId="0" xfId="0" applyNumberFormat="1" applyFill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0" applyNumberFormat="1" applyFont="1" applyFill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6" borderId="10" xfId="0" applyFont="1" applyFill="1" applyBorder="1" applyAlignment="1" applyProtection="1">
      <alignment horizontal="center"/>
    </xf>
    <xf numFmtId="0" fontId="0" fillId="0" borderId="0" xfId="0" applyProtection="1"/>
    <xf numFmtId="0" fontId="3" fillId="6" borderId="1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 vertical="center" wrapText="1"/>
    </xf>
    <xf numFmtId="2" fontId="2" fillId="4" borderId="24" xfId="0" applyNumberFormat="1" applyFont="1" applyFill="1" applyBorder="1" applyAlignment="1" applyProtection="1">
      <alignment horizontal="center" vertical="center" wrapText="1"/>
    </xf>
    <xf numFmtId="0" fontId="2" fillId="4" borderId="24" xfId="0" applyFont="1" applyFill="1" applyBorder="1" applyAlignment="1" applyProtection="1">
      <alignment horizontal="center" vertical="center" wrapText="1"/>
    </xf>
    <xf numFmtId="164" fontId="0" fillId="10" borderId="0" xfId="0" applyNumberFormat="1" applyFont="1" applyFill="1" applyAlignment="1" applyProtection="1">
      <alignment horizontal="center"/>
    </xf>
    <xf numFmtId="164" fontId="0" fillId="10" borderId="0" xfId="0" applyNumberFormat="1" applyFill="1" applyAlignment="1" applyProtection="1">
      <alignment horizontal="center"/>
    </xf>
    <xf numFmtId="167" fontId="0" fillId="10" borderId="0" xfId="0" applyNumberFormat="1" applyFill="1" applyAlignment="1" applyProtection="1">
      <alignment horizontal="center"/>
    </xf>
    <xf numFmtId="9" fontId="0" fillId="10" borderId="0" xfId="1" applyFont="1" applyFill="1" applyAlignment="1" applyProtection="1">
      <alignment horizontal="center"/>
    </xf>
    <xf numFmtId="171" fontId="0" fillId="10" borderId="0" xfId="1" applyNumberFormat="1" applyFont="1" applyFill="1" applyAlignment="1" applyProtection="1">
      <alignment horizontal="center"/>
    </xf>
    <xf numFmtId="10" fontId="0" fillId="10" borderId="0" xfId="1" applyNumberFormat="1" applyFont="1" applyFill="1" applyAlignment="1" applyProtection="1">
      <alignment horizontal="center"/>
    </xf>
    <xf numFmtId="0" fontId="2" fillId="6" borderId="9" xfId="0" applyFont="1" applyFill="1" applyBorder="1" applyAlignment="1" applyProtection="1">
      <alignment horizontal="center" wrapText="1"/>
    </xf>
    <xf numFmtId="0" fontId="2" fillId="3" borderId="6" xfId="0" applyFont="1" applyFill="1" applyBorder="1" applyAlignment="1" applyProtection="1">
      <alignment horizontal="center" wrapText="1"/>
    </xf>
    <xf numFmtId="14" fontId="2" fillId="3" borderId="6" xfId="0" applyNumberFormat="1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164" fontId="2" fillId="2" borderId="6" xfId="0" applyNumberFormat="1" applyFont="1" applyFill="1" applyBorder="1" applyAlignment="1" applyProtection="1">
      <alignment horizontal="center" wrapText="1"/>
    </xf>
    <xf numFmtId="0" fontId="2" fillId="2" borderId="7" xfId="0" applyFont="1" applyFill="1" applyBorder="1" applyAlignment="1" applyProtection="1">
      <alignment horizontal="center" wrapText="1"/>
    </xf>
    <xf numFmtId="166" fontId="2" fillId="5" borderId="3" xfId="0" applyNumberFormat="1" applyFont="1" applyFill="1" applyBorder="1" applyAlignment="1" applyProtection="1">
      <alignment horizontal="center" wrapText="1"/>
    </xf>
    <xf numFmtId="0" fontId="2" fillId="5" borderId="1" xfId="0" applyFont="1" applyFill="1" applyBorder="1" applyAlignment="1" applyProtection="1">
      <alignment horizontal="center" wrapText="1"/>
    </xf>
    <xf numFmtId="168" fontId="2" fillId="5" borderId="1" xfId="0" applyNumberFormat="1" applyFont="1" applyFill="1" applyBorder="1" applyAlignment="1" applyProtection="1">
      <alignment horizontal="center" wrapText="1"/>
    </xf>
    <xf numFmtId="9" fontId="3" fillId="5" borderId="15" xfId="1" applyFont="1" applyFill="1" applyBorder="1" applyAlignment="1" applyProtection="1">
      <alignment horizontal="center" wrapText="1"/>
    </xf>
    <xf numFmtId="165" fontId="2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14" fontId="3" fillId="5" borderId="15" xfId="0" applyNumberFormat="1" applyFont="1" applyFill="1" applyBorder="1" applyAlignment="1" applyProtection="1">
      <alignment horizontal="center"/>
      <protection locked="0"/>
    </xf>
    <xf numFmtId="14" fontId="2" fillId="5" borderId="1" xfId="0" applyNumberFormat="1" applyFont="1" applyFill="1" applyBorder="1" applyAlignment="1" applyProtection="1">
      <alignment horizontal="center" wrapText="1"/>
      <protection locked="0"/>
    </xf>
    <xf numFmtId="0" fontId="2" fillId="5" borderId="3" xfId="0" applyFont="1" applyFill="1" applyBorder="1" applyAlignment="1" applyProtection="1">
      <alignment horizontal="center" wrapText="1"/>
      <protection locked="0"/>
    </xf>
    <xf numFmtId="0" fontId="2" fillId="5" borderId="1" xfId="0" applyFont="1" applyFill="1" applyBorder="1" applyAlignment="1" applyProtection="1">
      <alignment horizontal="center" wrapText="1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27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3" fontId="10" fillId="0" borderId="0" xfId="0" applyNumberFormat="1" applyFont="1" applyFill="1" applyBorder="1" applyAlignment="1" applyProtection="1">
      <alignment horizontal="center"/>
      <protection locked="0"/>
    </xf>
    <xf numFmtId="164" fontId="0" fillId="11" borderId="0" xfId="0" applyNumberFormat="1" applyFont="1" applyFill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vertical="top"/>
      <protection locked="0"/>
    </xf>
    <xf numFmtId="14" fontId="0" fillId="0" borderId="0" xfId="0" applyNumberFormat="1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19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3" fillId="5" borderId="15" xfId="0" applyFont="1" applyFill="1" applyBorder="1" applyAlignment="1" applyProtection="1">
      <alignment horizontal="center"/>
    </xf>
    <xf numFmtId="0" fontId="3" fillId="4" borderId="8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23" xfId="0" applyFont="1" applyFill="1" applyBorder="1" applyAlignment="1" applyProtection="1">
      <alignment horizontal="center"/>
    </xf>
    <xf numFmtId="0" fontId="3" fillId="4" borderId="21" xfId="0" applyFont="1" applyFill="1" applyBorder="1" applyAlignment="1" applyProtection="1">
      <alignment horizontal="center"/>
    </xf>
    <xf numFmtId="0" fontId="3" fillId="4" borderId="22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5" borderId="21" xfId="0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14" fontId="3" fillId="3" borderId="14" xfId="0" applyNumberFormat="1" applyFont="1" applyFill="1" applyBorder="1" applyAlignment="1" applyProtection="1">
      <alignment horizontal="center"/>
    </xf>
    <xf numFmtId="14" fontId="3" fillId="3" borderId="3" xfId="0" applyNumberFormat="1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1" fillId="0" borderId="11" xfId="2" applyFont="1" applyFill="1" applyBorder="1" applyAlignment="1">
      <alignment horizontal="center" vertical="center"/>
    </xf>
    <xf numFmtId="0" fontId="1" fillId="0" borderId="12" xfId="2" applyFont="1" applyFill="1" applyBorder="1" applyAlignment="1">
      <alignment horizontal="center" vertical="center"/>
    </xf>
    <xf numFmtId="0" fontId="1" fillId="0" borderId="13" xfId="2" applyFont="1" applyFill="1" applyBorder="1" applyAlignment="1">
      <alignment horizontal="center" vertical="center"/>
    </xf>
    <xf numFmtId="0" fontId="11" fillId="0" borderId="0" xfId="0" applyFont="1" applyBorder="1"/>
    <xf numFmtId="0" fontId="0" fillId="0" borderId="0" xfId="0" applyBorder="1"/>
  </cellXfs>
  <cellStyles count="3">
    <cellStyle name="Normal" xfId="0" builtinId="0"/>
    <cellStyle name="Normal 31" xfId="2"/>
    <cellStyle name="Percent" xfId="1" builtinId="5"/>
  </cellStyles>
  <dxfs count="0"/>
  <tableStyles count="0" defaultTableStyle="TableStyleMedium2" defaultPivotStyle="PivotStyleLight16"/>
  <colors>
    <mruColors>
      <color rgb="FF66FF99"/>
      <color rgb="FFFFCC66"/>
      <color rgb="FFFF99CC"/>
      <color rgb="FF33CCFF"/>
      <color rgb="FFFFFF99"/>
      <color rgb="FFFF7C80"/>
      <color rgb="FF66FFFF"/>
      <color rgb="FFFF5050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2.xml"/><Relationship Id="rId7" Type="http://schemas.openxmlformats.org/officeDocument/2006/relationships/revisionLog" Target="revisionLog1.xml"/><Relationship Id="rId9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394E03B-9381-4B17-9047-55584DFC1F0D}" diskRevisions="1" revisionId="186" version="4">
  <header guid="{471AF0FD-354F-42D4-A6AF-47A7A0E19CB2}" dateTime="2016-10-11T16:59:06" maxSheetId="4" userName="Eric  Stewart" r:id="rId7" minRId="91" maxRId="155">
    <sheetIdMap count="3">
      <sheetId val="1"/>
      <sheetId val="3"/>
      <sheetId val="2"/>
    </sheetIdMap>
  </header>
  <header guid="{133489BF-50F1-4CE7-839B-308441E6AD5E}" dateTime="2016-10-12T13:17:23" maxSheetId="4" userName="Eric  Stewart" r:id="rId8" minRId="158" maxRId="182">
    <sheetIdMap count="3">
      <sheetId val="1"/>
      <sheetId val="3"/>
      <sheetId val="2"/>
    </sheetIdMap>
  </header>
  <header guid="{E394E03B-9381-4B17-9047-55584DFC1F0D}" dateTime="2016-10-12T13:42:13" maxSheetId="4" userName="Eric  Stewart" r:id="rId9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Z1913">
      <f>U12-U13-U14</f>
    </nc>
    <odxf>
      <numFmt numFmtId="0" formatCode="General"/>
    </odxf>
    <ndxf>
      <numFmt numFmtId="4" formatCode="#,##0.00"/>
    </ndxf>
  </rcc>
  <ris rId="92" sheetId="3" name="[Seguimiento_Marzo1.xlsx]Sheet1" sheetPosition="1"/>
  <rcc rId="93" sId="3" xfDxf="1" dxf="1">
    <nc r="A1" t="inlineStr">
      <is>
        <t>a00i000000GIJkjAAH</t>
      </is>
    </nc>
  </rcc>
  <rcc rId="94" sId="3" xfDxf="1" dxf="1">
    <nc r="B1" t="inlineStr">
      <is>
        <t>a00i000000GIJkjAAH</t>
      </is>
    </nc>
  </rcc>
  <rcc rId="95" sId="3" xfDxf="1" dxf="1">
    <nc r="C1" t="inlineStr">
      <is>
        <t>005i0000002gSrVAAU</t>
      </is>
    </nc>
  </rcc>
  <rcc rId="96" sId="3" xfDxf="1" dxf="1">
    <nc r="D1" t="b">
      <v>0</v>
    </nc>
  </rcc>
  <rcc rId="97" sId="3" xfDxf="1" dxf="1">
    <nc r="E1" t="inlineStr">
      <is>
        <t>MEC (Spain)</t>
      </is>
    </nc>
  </rcc>
  <rcc rId="98" sId="3" xfDxf="1" dxf="1">
    <nc r="A2" t="inlineStr">
      <is>
        <t>a00i000000QyKQRAA3</t>
      </is>
    </nc>
  </rcc>
  <rcc rId="99" sId="3" xfDxf="1" dxf="1">
    <nc r="B2" t="inlineStr">
      <is>
        <t>a00i000000QyKQRAA3</t>
      </is>
    </nc>
  </rcc>
  <rcc rId="100" sId="3" xfDxf="1" dxf="1">
    <nc r="C2" t="inlineStr">
      <is>
        <t>005i0000002gSt7AAE</t>
      </is>
    </nc>
  </rcc>
  <rcc rId="101" sId="3" xfDxf="1" dxf="1">
    <nc r="D2" t="b">
      <v>0</v>
    </nc>
  </rcc>
  <rcc rId="102" sId="3" xfDxf="1" dxf="1">
    <nc r="E2" t="inlineStr">
      <is>
        <t>MEC (Focus Media Spain)</t>
      </is>
    </nc>
  </rcc>
  <rcc rId="103" sId="3">
    <nc r="A1" t="inlineStr">
      <is>
        <t>Id</t>
      </is>
    </nc>
  </rcc>
  <rcc rId="104" sId="3">
    <nc r="B1" t="inlineStr">
      <is>
        <t>Id</t>
      </is>
    </nc>
  </rcc>
  <rcc rId="105" sId="3">
    <nc r="C1" t="inlineStr">
      <is>
        <t>OwnerId</t>
      </is>
    </nc>
  </rcc>
  <rcc rId="106" sId="3">
    <nc r="D1" t="inlineStr">
      <is>
        <t>IsDeleted</t>
      </is>
    </nc>
  </rcc>
  <rcc rId="107" sId="3">
    <nc r="E1" t="inlineStr">
      <is>
        <t>Name</t>
      </is>
    </nc>
  </rcc>
  <rcc rId="108" sId="3">
    <nc r="A2" t="inlineStr">
      <is>
        <t>a00i000000GIJkjAAH</t>
      </is>
    </nc>
  </rcc>
  <rcc rId="109" sId="3">
    <nc r="B2" t="inlineStr">
      <is>
        <t>a00i000000GIJkjAAH</t>
      </is>
    </nc>
  </rcc>
  <rcc rId="110" sId="3">
    <nc r="C2" t="inlineStr">
      <is>
        <t>005i0000002gSrVAAU</t>
      </is>
    </nc>
  </rcc>
  <rcc rId="111" sId="3">
    <nc r="D2" t="b">
      <v>0</v>
    </nc>
  </rcc>
  <rcc rId="112" sId="3">
    <nc r="E2" t="inlineStr">
      <is>
        <t>MEC (Spain)</t>
      </is>
    </nc>
  </rcc>
  <rcc rId="113" sId="3" xfDxf="1" dxf="1">
    <nc r="A1" t="inlineStr">
      <is>
        <t>Id</t>
      </is>
    </nc>
  </rcc>
  <rcc rId="114" sId="3" xfDxf="1" dxf="1">
    <nc r="B1" t="inlineStr">
      <is>
        <t>Id</t>
      </is>
    </nc>
  </rcc>
  <rcc rId="115" sId="3" xfDxf="1" dxf="1">
    <nc r="C1" t="inlineStr">
      <is>
        <t>OwnerId</t>
      </is>
    </nc>
  </rcc>
  <rcc rId="116" sId="3" xfDxf="1" dxf="1">
    <nc r="D1" t="inlineStr">
      <is>
        <t>IsDeleted</t>
      </is>
    </nc>
  </rcc>
  <rcc rId="117" sId="3" xfDxf="1" dxf="1">
    <nc r="E1" t="inlineStr">
      <is>
        <t>Name</t>
      </is>
    </nc>
  </rcc>
  <rcc rId="118" sId="3" xfDxf="1" dxf="1">
    <nc r="A2" t="inlineStr">
      <is>
        <t>a00i000000GIJkjAAH</t>
      </is>
    </nc>
  </rcc>
  <rcc rId="119" sId="3" xfDxf="1" dxf="1">
    <nc r="B2" t="inlineStr">
      <is>
        <t>a00i000000GIJkjAAH</t>
      </is>
    </nc>
  </rcc>
  <rcc rId="120" sId="3" xfDxf="1" dxf="1">
    <nc r="C2" t="inlineStr">
      <is>
        <t>005i0000002gSrVAAU</t>
      </is>
    </nc>
  </rcc>
  <rcc rId="121" sId="3" xfDxf="1" dxf="1">
    <nc r="D2" t="b">
      <v>0</v>
    </nc>
  </rcc>
  <rcc rId="122" sId="3" xfDxf="1" dxf="1">
    <nc r="E2" t="inlineStr">
      <is>
        <t>MEC (Spain)</t>
      </is>
    </nc>
  </rcc>
  <rcc rId="123" sId="3" xfDxf="1" dxf="1">
    <nc r="A3" t="inlineStr">
      <is>
        <t>a00i000000QyKQRAA3</t>
      </is>
    </nc>
  </rcc>
  <rcc rId="124" sId="3" xfDxf="1" dxf="1">
    <nc r="B3" t="inlineStr">
      <is>
        <t>a00i000000QyKQRAA3</t>
      </is>
    </nc>
  </rcc>
  <rcc rId="125" sId="3" xfDxf="1" dxf="1">
    <nc r="C3" t="inlineStr">
      <is>
        <t>005i0000002gSt7AAE</t>
      </is>
    </nc>
  </rcc>
  <rcc rId="126" sId="3" xfDxf="1" dxf="1">
    <nc r="D3" t="b">
      <v>0</v>
    </nc>
  </rcc>
  <rcc rId="127" sId="3" xfDxf="1" dxf="1">
    <nc r="E3" t="inlineStr">
      <is>
        <t>MEC (Focus Media Spain)</t>
      </is>
    </nc>
  </rcc>
  <rrc rId="128" sId="3" ref="A1:A1048576" action="deleteCol">
    <rfmt sheetId="3" xfDxf="1" sqref="A1:A1048576" start="0" length="0"/>
    <rcc rId="0" sId="3">
      <nc r="A1" t="inlineStr">
        <is>
          <t>Id</t>
        </is>
      </nc>
    </rcc>
    <rcc rId="0" sId="3">
      <nc r="A2" t="inlineStr">
        <is>
          <t>a00i000000GIJkjAAH</t>
        </is>
      </nc>
    </rcc>
    <rcc rId="0" sId="3">
      <nc r="A3" t="inlineStr">
        <is>
          <t>a00i000000QyKQRAA3</t>
        </is>
      </nc>
    </rcc>
  </rrc>
  <rfmt sheetId="3" sqref="A1:D1" start="0" length="2147483647">
    <dxf>
      <font>
        <b/>
      </font>
    </dxf>
  </rfmt>
  <rfmt sheetId="3" sqref="A1:D1" start="0" length="2147483647">
    <dxf>
      <font>
        <sz val="12"/>
      </font>
    </dxf>
  </rfmt>
  <rrc rId="129" sId="3" ref="B1:B1048576" action="deleteCol">
    <rfmt sheetId="3" xfDxf="1" sqref="B1:B1048576" start="0" length="0"/>
    <rcc rId="0" sId="3" dxf="1">
      <nc r="B1" t="inlineStr">
        <is>
          <t>OwnerId</t>
        </is>
      </nc>
      <ndxf>
        <font>
          <b/>
          <sz val="12"/>
          <color theme="1"/>
          <name val="Calibri"/>
          <scheme val="minor"/>
        </font>
      </ndxf>
    </rcc>
    <rcc rId="0" sId="3">
      <nc r="B2" t="inlineStr">
        <is>
          <t>005i0000002gSrVAAU</t>
        </is>
      </nc>
    </rcc>
    <rcc rId="0" sId="3">
      <nc r="B3" t="inlineStr">
        <is>
          <t>005i0000002gSt7AAE</t>
        </is>
      </nc>
    </rcc>
  </rrc>
  <rrc rId="130" sId="3" ref="B1:B1048576" action="deleteCol">
    <rfmt sheetId="3" xfDxf="1" sqref="B1:B1048576" start="0" length="0"/>
    <rcc rId="0" sId="3" dxf="1">
      <nc r="B1" t="inlineStr">
        <is>
          <t>IsDeleted</t>
        </is>
      </nc>
      <ndxf>
        <font>
          <b/>
          <sz val="12"/>
          <color theme="1"/>
          <name val="Calibri"/>
          <scheme val="minor"/>
        </font>
      </ndxf>
    </rcc>
    <rcc rId="0" sId="3">
      <nc r="B2" t="b">
        <v>0</v>
      </nc>
    </rcc>
    <rcc rId="0" sId="3">
      <nc r="B3" t="b">
        <v>0</v>
      </nc>
    </rcc>
  </rrc>
  <rcc rId="131" sId="3">
    <nc r="B1" t="inlineStr">
      <is>
        <t>Agency Name</t>
      </is>
    </nc>
  </rcc>
  <rfmt sheetId="3" sqref="A1:A3" start="0" length="0">
    <dxf>
      <border>
        <left style="thin">
          <color indexed="64"/>
        </left>
      </border>
    </dxf>
  </rfmt>
  <rfmt sheetId="3" sqref="A1:B1" start="0" length="0">
    <dxf>
      <border>
        <top style="thin">
          <color indexed="64"/>
        </top>
      </border>
    </dxf>
  </rfmt>
  <rfmt sheetId="3" sqref="B1:B3" start="0" length="0">
    <dxf>
      <border>
        <right style="thin">
          <color indexed="64"/>
        </right>
      </border>
    </dxf>
  </rfmt>
  <rfmt sheetId="3" sqref="A3:B3" start="0" length="0">
    <dxf>
      <border>
        <bottom style="thin">
          <color indexed="64"/>
        </bottom>
      </border>
    </dxf>
  </rfmt>
  <rfmt sheetId="3" sqref="A1:B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132" sId="3" ref="B1:B1048576" action="deleteCol">
    <rfmt sheetId="3" xfDxf="1" sqref="B1:B1048576" start="0" length="0"/>
    <rcc rId="0" sId="3" dxf="1">
      <nc r="B1" t="inlineStr">
        <is>
          <t>Agency Name</t>
        </is>
      </nc>
      <ndxf>
        <font>
          <b/>
          <sz val="12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" t="inlineStr">
        <is>
          <t>MEC (Spain)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3" t="inlineStr">
        <is>
          <t>MEC (Focus Media Spain)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33" sId="3" odxf="1" dxf="1">
    <nc r="A4" t="inlineStr">
      <is>
        <t>a00i000000GIJkjAAH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3" odxf="1" dxf="1">
    <nc r="A5" t="inlineStr">
      <is>
        <t>a00i000000GIJkjAAH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" sId="3" odxf="1" dxf="1">
    <nc r="A6" t="inlineStr">
      <is>
        <t>a00i000000GIJkjAAH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" sId="3" odxf="1" dxf="1">
    <nc r="A7" t="inlineStr">
      <is>
        <t>a00i000000GIJkjAAH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" sId="3" odxf="1" dxf="1">
    <nc r="A8" t="inlineStr">
      <is>
        <t>a00i000000GIJkjAAH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3" odxf="1" dxf="1">
    <nc r="A9" t="inlineStr">
      <is>
        <t>a00i000000QyKQRAA3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" sId="3" odxf="1" dxf="1">
    <nc r="A10" t="inlineStr">
      <is>
        <t>a00i000000QyKQRAA3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" sId="3">
    <nc r="B3">
      <f>'C:\projects\tools\addin\Xaxis_addin.xlam'!sql(A3)</f>
    </nc>
  </rcc>
  <rcc rId="141" sId="3">
    <nc r="B4">
      <f>'C:\projects\tools\addin\Xaxis_addin.xlam'!sql(A4)</f>
    </nc>
  </rcc>
  <rcc rId="142" sId="3">
    <nc r="B5">
      <f>'C:\projects\tools\addin\Xaxis_addin.xlam'!sql(A5)</f>
    </nc>
  </rcc>
  <rcc rId="143" sId="3">
    <nc r="B6">
      <f>'C:\projects\tools\addin\Xaxis_addin.xlam'!sql(A6)</f>
    </nc>
  </rcc>
  <rcc rId="144" sId="3">
    <nc r="B7">
      <f>'C:\projects\tools\addin\Xaxis_addin.xlam'!sql(A7)</f>
    </nc>
  </rcc>
  <rcc rId="145" sId="3">
    <nc r="B8">
      <f>'C:\projects\tools\addin\Xaxis_addin.xlam'!sql(A8)</f>
    </nc>
  </rcc>
  <rcc rId="146" sId="3">
    <nc r="B9">
      <f>'C:\projects\tools\addin\Xaxis_addin.xlam'!sql(A9)</f>
    </nc>
  </rcc>
  <rcc rId="147" sId="3">
    <nc r="B10">
      <f>'C:\projects\tools\addin\Xaxis_addin.xlam'!sql(A10)</f>
    </nc>
  </rcc>
  <rcc rId="148" sId="3">
    <nc r="B2">
      <f>'C:\projects\tools\addin\Xaxis_addin.xlam'!sql(A2, 1)</f>
    </nc>
  </rcc>
  <rcc rId="149" sId="1">
    <nc r="D310">
      <f>MAX(MAX(D4:D309),D311:D1911)</f>
    </nc>
  </rcc>
  <rcc rId="150" sId="1">
    <nc r="D310">
      <v>50028</v>
    </nc>
  </rcc>
  <rfmt sheetId="1" xfDxf="1" sqref="D312" start="0" length="0">
    <dxf>
      <alignment horizontal="center" readingOrder="0"/>
      <protection locked="0"/>
    </dxf>
  </rfmt>
  <rfmt sheetId="1" xfDxf="1" sqref="D313" start="0" length="0">
    <dxf>
      <alignment horizontal="center" readingOrder="0"/>
      <protection locked="0"/>
    </dxf>
  </rfmt>
  <rcc rId="151" sId="1">
    <nc r="D312">
      <v>50028</v>
    </nc>
  </rcc>
  <rcc rId="152" sId="1">
    <nc r="D313">
      <v>50028</v>
    </nc>
  </rcc>
  <rcc rId="153" sId="1">
    <nc r="D311">
      <v>50029</v>
    </nc>
  </rcc>
  <rcc rId="154" sId="1">
    <nc r="D314">
      <v>50029</v>
    </nc>
  </rcc>
  <rcc rId="155" sId="1">
    <nc r="D315">
      <v>50029</v>
    </nc>
  </rcc>
  <rdn rId="0" localSheetId="1" customView="1" name="Z_9532D285_922F_486A_9D4A_730C1793F6EB_.wvu.FilterData" hidden="1" oldHidden="1">
    <formula>'Marzo 2016'!$A$3:$BI$1911</formula>
  </rdn>
  <rdn rId="0" localSheetId="2" customView="1" name="Z_9532D285_922F_486A_9D4A_730C1793F6EB_.wvu.FilterData" hidden="1" oldHidden="1">
    <formula>desplegable!$A$1:$G$63</formula>
  </rdn>
  <rcv guid="{9532D285-922F-486A-9D4A-730C1793F6E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3">
    <oc r="A1" t="inlineStr">
      <is>
        <t>Id</t>
      </is>
    </oc>
    <nc r="A1"/>
  </rcc>
  <rcc rId="159" sId="3">
    <oc r="A2" t="inlineStr">
      <is>
        <t>a00i000000GIJkjAAH</t>
      </is>
    </oc>
    <nc r="A2"/>
  </rcc>
  <rcc rId="160" sId="3">
    <oc r="B2">
      <f>'C:\projects\tools\addin\Xaxis_addin.xlam'!sql(A2, 1)</f>
    </oc>
    <nc r="B2"/>
  </rcc>
  <rcc rId="161" sId="3">
    <oc r="A3" t="inlineStr">
      <is>
        <t>a00i000000QyKQRAA3</t>
      </is>
    </oc>
    <nc r="A3"/>
  </rcc>
  <rcc rId="162" sId="3">
    <oc r="B3">
      <f>'C:\projects\tools\addin\Xaxis_addin.xlam'!sql(A3)</f>
    </oc>
    <nc r="B3"/>
  </rcc>
  <rcc rId="163" sId="3">
    <oc r="A4" t="inlineStr">
      <is>
        <t>a00i000000GIJkjAAH</t>
      </is>
    </oc>
    <nc r="A4"/>
  </rcc>
  <rcc rId="164" sId="3">
    <oc r="B4">
      <f>'C:\projects\tools\addin\Xaxis_addin.xlam'!sql(A4)</f>
    </oc>
    <nc r="B4"/>
  </rcc>
  <rcc rId="165" sId="3">
    <oc r="A5" t="inlineStr">
      <is>
        <t>a00i000000GIJkjAAH</t>
      </is>
    </oc>
    <nc r="A5"/>
  </rcc>
  <rcc rId="166" sId="3">
    <oc r="B5">
      <f>'C:\projects\tools\addin\Xaxis_addin.xlam'!sql(A5)</f>
    </oc>
    <nc r="B5"/>
  </rcc>
  <rcc rId="167" sId="3">
    <oc r="A6" t="inlineStr">
      <is>
        <t>a00i000000GIJkjAAH</t>
      </is>
    </oc>
    <nc r="A6"/>
  </rcc>
  <rcc rId="168" sId="3">
    <oc r="B6">
      <f>'C:\projects\tools\addin\Xaxis_addin.xlam'!sql(A6)</f>
    </oc>
    <nc r="B6"/>
  </rcc>
  <rcc rId="169" sId="3">
    <oc r="A7" t="inlineStr">
      <is>
        <t>a00i000000GIJkjAAH</t>
      </is>
    </oc>
    <nc r="A7"/>
  </rcc>
  <rcc rId="170" sId="3">
    <oc r="B7">
      <f>'C:\projects\tools\addin\Xaxis_addin.xlam'!sql(A7)</f>
    </oc>
    <nc r="B7"/>
  </rcc>
  <rcc rId="171" sId="3">
    <oc r="A8" t="inlineStr">
      <is>
        <t>a00i000000GIJkjAAH</t>
      </is>
    </oc>
    <nc r="A8"/>
  </rcc>
  <rcc rId="172" sId="3">
    <oc r="B8">
      <f>'C:\projects\tools\addin\Xaxis_addin.xlam'!sql(A8)</f>
    </oc>
    <nc r="B8"/>
  </rcc>
  <rcc rId="173" sId="3">
    <oc r="A9" t="inlineStr">
      <is>
        <t>a00i000000QyKQRAA3</t>
      </is>
    </oc>
    <nc r="A9"/>
  </rcc>
  <rcc rId="174" sId="3">
    <oc r="B9">
      <f>'C:\projects\tools\addin\Xaxis_addin.xlam'!sql(A9)</f>
    </oc>
    <nc r="B9"/>
  </rcc>
  <rcc rId="175" sId="3">
    <oc r="A10" t="inlineStr">
      <is>
        <t>a00i000000QyKQRAA3</t>
      </is>
    </oc>
    <nc r="A10"/>
  </rcc>
  <rcc rId="176" sId="3">
    <oc r="B10">
      <f>'C:\projects\tools\addin\Xaxis_addin.xlam'!sql(A10)</f>
    </oc>
    <nc r="B10"/>
  </rcc>
  <rcc rId="177" sId="1">
    <oc r="D310">
      <v>50028</v>
    </oc>
    <nc r="D310">
      <v>50030</v>
    </nc>
  </rcc>
  <rcc rId="178" sId="1">
    <oc r="D312">
      <v>50028</v>
    </oc>
    <nc r="D312">
      <v>50030</v>
    </nc>
  </rcc>
  <rcc rId="179" sId="1">
    <oc r="D313">
      <v>50028</v>
    </oc>
    <nc r="D313">
      <v>50030</v>
    </nc>
  </rcc>
  <rcc rId="180" sId="1">
    <oc r="D311">
      <v>50029</v>
    </oc>
    <nc r="D311">
      <v>50031</v>
    </nc>
  </rcc>
  <rcc rId="181" sId="1">
    <oc r="D314">
      <v>50029</v>
    </oc>
    <nc r="D314">
      <v>50031</v>
    </nc>
  </rcc>
  <rcc rId="182" sId="1">
    <oc r="D315">
      <v>50029</v>
    </oc>
    <nc r="D315">
      <v>50031</v>
    </nc>
  </rcc>
  <rfmt sheetId="3" sqref="A1:A16" start="0" length="0">
    <dxf>
      <border>
        <left/>
      </border>
    </dxf>
  </rfmt>
  <rfmt sheetId="3" sqref="A1:H1" start="0" length="0">
    <dxf>
      <border>
        <top/>
      </border>
    </dxf>
  </rfmt>
  <rfmt sheetId="3" sqref="A1:H16">
    <dxf>
      <border>
        <left/>
        <right/>
        <top/>
        <bottom/>
        <vertical/>
        <horizontal/>
      </border>
    </dxf>
  </rfmt>
  <rcv guid="{9532D285-922F-486A-9D4A-730C1793F6EB}" action="delete"/>
  <rdn rId="0" localSheetId="1" customView="1" name="Z_9532D285_922F_486A_9D4A_730C1793F6EB_.wvu.FilterData" hidden="1" oldHidden="1">
    <formula>'Marzo 2016'!$A$3:$BI$1911</formula>
    <oldFormula>'Marzo 2016'!$A$3:$BI$1911</oldFormula>
  </rdn>
  <rdn rId="0" localSheetId="2" customView="1" name="Z_9532D285_922F_486A_9D4A_730C1793F6EB_.wvu.FilterData" hidden="1" oldHidden="1">
    <formula>desplegable!$A$1:$G$63</formula>
    <oldFormula>desplegable!$A$1:$G$63</oldFormula>
  </rdn>
  <rcv guid="{9532D285-922F-486A-9D4A-730C1793F6E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532D285-922F-486A-9D4A-730C1793F6EB}" action="delete"/>
  <rdn rId="0" localSheetId="1" customView="1" name="Z_9532D285_922F_486A_9D4A_730C1793F6EB_.wvu.FilterData" hidden="1" oldHidden="1">
    <formula>'Marzo 2016'!$A$3:$BI$1911</formula>
    <oldFormula>'Marzo 2016'!$A$3:$BI$1911</oldFormula>
  </rdn>
  <rdn rId="0" localSheetId="2" customView="1" name="Z_9532D285_922F_486A_9D4A_730C1793F6EB_.wvu.FilterData" hidden="1" oldHidden="1">
    <formula>desplegable!$A$1:$G$63</formula>
    <oldFormula>desplegable!$A$1:$G$63</oldFormula>
  </rdn>
  <rcv guid="{9532D285-922F-486A-9D4A-730C1793F6E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13"/>
  <sheetViews>
    <sheetView tabSelected="1" zoomScaleNormal="100" workbookViewId="0">
      <selection activeCell="E7" sqref="E7"/>
    </sheetView>
  </sheetViews>
  <sheetFormatPr defaultColWidth="11.42578125" defaultRowHeight="15" x14ac:dyDescent="0.25"/>
  <cols>
    <col min="1" max="1" width="12.140625" style="41" bestFit="1" customWidth="1"/>
    <col min="2" max="2" width="8.85546875" style="35" bestFit="1" customWidth="1"/>
    <col min="3" max="3" width="12.140625" style="35" bestFit="1" customWidth="1"/>
    <col min="4" max="4" width="9.7109375" style="35" customWidth="1"/>
    <col min="5" max="5" width="12.28515625" style="35" customWidth="1"/>
    <col min="6" max="6" width="16.5703125" style="35" customWidth="1"/>
    <col min="7" max="8" width="10.7109375" style="34" bestFit="1" customWidth="1"/>
    <col min="9" max="9" width="11.140625" style="35" bestFit="1" customWidth="1"/>
    <col min="10" max="10" width="11.42578125" style="35" customWidth="1"/>
    <col min="11" max="11" width="11.42578125" style="35"/>
    <col min="12" max="12" width="25.7109375" style="35" bestFit="1" customWidth="1"/>
    <col min="13" max="13" width="13.28515625" style="35" customWidth="1"/>
    <col min="14" max="14" width="25.5703125" style="35" customWidth="1"/>
    <col min="15" max="15" width="14.7109375" style="35" customWidth="1"/>
    <col min="16" max="16" width="21.5703125" style="35" customWidth="1"/>
    <col min="17" max="17" width="25.7109375" style="35" customWidth="1"/>
    <col min="18" max="18" width="11.42578125" style="35" customWidth="1"/>
    <col min="19" max="19" width="19.85546875" style="35" customWidth="1"/>
    <col min="20" max="20" width="11.42578125" style="42" customWidth="1"/>
    <col min="21" max="21" width="12" style="35" customWidth="1"/>
    <col min="22" max="22" width="32.85546875" style="35" customWidth="1"/>
    <col min="23" max="23" width="11.42578125" style="35" customWidth="1"/>
    <col min="24" max="24" width="11.7109375" style="35" customWidth="1"/>
    <col min="25" max="25" width="18.42578125" style="35" customWidth="1"/>
    <col min="26" max="26" width="10.5703125" style="35" customWidth="1"/>
    <col min="27" max="27" width="6.85546875" style="35" customWidth="1"/>
    <col min="28" max="28" width="13" style="34" customWidth="1"/>
    <col min="29" max="31" width="12.140625" style="35" customWidth="1"/>
    <col min="32" max="32" width="9.85546875" style="35" customWidth="1"/>
    <col min="33" max="33" width="12.140625" style="35" customWidth="1"/>
    <col min="34" max="34" width="9.85546875" style="35" customWidth="1"/>
    <col min="35" max="35" width="14.140625" style="35" customWidth="1"/>
    <col min="36" max="36" width="9.85546875" style="35" customWidth="1"/>
    <col min="37" max="37" width="12.140625" style="35" customWidth="1"/>
    <col min="38" max="38" width="10.140625" style="35" customWidth="1"/>
    <col min="39" max="39" width="9.42578125" style="35" customWidth="1"/>
    <col min="40" max="40" width="10.85546875" style="35" customWidth="1"/>
    <col min="41" max="41" width="12.42578125" style="37" customWidth="1"/>
    <col min="42" max="42" width="11.7109375" style="35" customWidth="1"/>
    <col min="43" max="43" width="9.42578125" style="38" customWidth="1"/>
    <col min="44" max="44" width="9.28515625" style="38" customWidth="1"/>
    <col min="45" max="45" width="11.42578125" style="39" customWidth="1"/>
    <col min="46" max="49" width="11.42578125" style="35" customWidth="1"/>
    <col min="50" max="50" width="10.5703125" style="35" customWidth="1"/>
    <col min="51" max="51" width="8.140625" style="35" customWidth="1"/>
    <col min="52" max="52" width="16" style="40" customWidth="1"/>
    <col min="53" max="53" width="14.7109375" style="35" customWidth="1"/>
    <col min="54" max="54" width="19" style="35" bestFit="1" customWidth="1"/>
    <col min="55" max="55" width="11.5703125" style="35" bestFit="1" customWidth="1"/>
    <col min="56" max="56" width="10.5703125" style="35" bestFit="1" customWidth="1"/>
    <col min="57" max="57" width="8.140625" style="35" bestFit="1" customWidth="1"/>
    <col min="58" max="61" width="11.42578125" style="32"/>
    <col min="62" max="16384" width="11.42578125" style="25"/>
  </cols>
  <sheetData>
    <row r="1" spans="1:61" s="44" customFormat="1" ht="15.75" thickBot="1" x14ac:dyDescent="0.3">
      <c r="A1" s="43"/>
      <c r="B1" s="83" t="s">
        <v>27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96" t="s">
        <v>28</v>
      </c>
      <c r="S1" s="97"/>
      <c r="T1" s="97"/>
      <c r="U1" s="97"/>
      <c r="V1" s="97"/>
      <c r="W1" s="97"/>
      <c r="X1" s="97"/>
      <c r="Y1" s="97"/>
      <c r="Z1" s="97"/>
      <c r="AA1" s="98"/>
      <c r="AB1" s="99" t="s">
        <v>223</v>
      </c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1"/>
      <c r="AZ1" s="86" t="s">
        <v>218</v>
      </c>
      <c r="BA1" s="87"/>
      <c r="BB1" s="87"/>
      <c r="BC1" s="87"/>
      <c r="BD1" s="87"/>
      <c r="BE1" s="88"/>
      <c r="BF1" s="76"/>
      <c r="BG1" s="76"/>
      <c r="BH1" s="76"/>
      <c r="BI1" s="76"/>
    </row>
    <row r="2" spans="1:61" s="44" customFormat="1" ht="15" customHeight="1" x14ac:dyDescent="0.25">
      <c r="A2" s="45"/>
      <c r="B2" s="46"/>
      <c r="C2" s="46"/>
      <c r="D2" s="46"/>
      <c r="E2" s="46"/>
      <c r="F2" s="46"/>
      <c r="G2" s="102" t="s">
        <v>15</v>
      </c>
      <c r="H2" s="103" t="e">
        <f>#REF!</f>
        <v>#REF!</v>
      </c>
      <c r="I2" s="46"/>
      <c r="J2" s="46"/>
      <c r="K2" s="46"/>
      <c r="L2" s="46"/>
      <c r="M2" s="46"/>
      <c r="N2" s="46"/>
      <c r="O2" s="46"/>
      <c r="P2" s="46"/>
      <c r="Q2" s="46"/>
      <c r="R2" s="47"/>
      <c r="S2" s="48"/>
      <c r="T2" s="48"/>
      <c r="U2" s="48"/>
      <c r="V2" s="48"/>
      <c r="W2" s="104" t="s">
        <v>222</v>
      </c>
      <c r="X2" s="105"/>
      <c r="Y2" s="106"/>
      <c r="Z2" s="104" t="s">
        <v>217</v>
      </c>
      <c r="AA2" s="105"/>
      <c r="AB2" s="70"/>
      <c r="AC2" s="89" t="s">
        <v>22</v>
      </c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107"/>
      <c r="AS2" s="89" t="s">
        <v>29</v>
      </c>
      <c r="AT2" s="90"/>
      <c r="AU2" s="90"/>
      <c r="AV2" s="90" t="e">
        <f>#REF!</f>
        <v>#REF!</v>
      </c>
      <c r="AW2" s="90" t="e">
        <f>#REF!</f>
        <v>#REF!</v>
      </c>
      <c r="AX2" s="89" t="s">
        <v>217</v>
      </c>
      <c r="AY2" s="90"/>
      <c r="AZ2" s="91" t="s">
        <v>216</v>
      </c>
      <c r="BA2" s="92"/>
      <c r="BB2" s="92"/>
      <c r="BC2" s="93"/>
      <c r="BD2" s="94" t="s">
        <v>217</v>
      </c>
      <c r="BE2" s="95"/>
      <c r="BF2" s="76"/>
      <c r="BG2" s="76"/>
      <c r="BH2" s="76"/>
      <c r="BI2" s="76"/>
    </row>
    <row r="3" spans="1:61" s="69" customFormat="1" ht="38.25" customHeight="1" thickBot="1" x14ac:dyDescent="0.3">
      <c r="A3" s="58" t="s">
        <v>32</v>
      </c>
      <c r="B3" s="59" t="s">
        <v>1</v>
      </c>
      <c r="C3" s="59" t="s">
        <v>390</v>
      </c>
      <c r="D3" s="59" t="s">
        <v>37</v>
      </c>
      <c r="E3" s="59" t="s">
        <v>20</v>
      </c>
      <c r="F3" s="59" t="s">
        <v>10</v>
      </c>
      <c r="G3" s="60" t="s">
        <v>2</v>
      </c>
      <c r="H3" s="60" t="s">
        <v>3</v>
      </c>
      <c r="I3" s="59" t="s">
        <v>0</v>
      </c>
      <c r="J3" s="59" t="s">
        <v>230</v>
      </c>
      <c r="K3" s="59" t="s">
        <v>4</v>
      </c>
      <c r="L3" s="59" t="s">
        <v>5</v>
      </c>
      <c r="M3" s="59" t="s">
        <v>6</v>
      </c>
      <c r="N3" s="59" t="s">
        <v>7</v>
      </c>
      <c r="O3" s="59" t="s">
        <v>8</v>
      </c>
      <c r="P3" s="59" t="s">
        <v>31</v>
      </c>
      <c r="Q3" s="59" t="s">
        <v>101</v>
      </c>
      <c r="R3" s="61" t="s">
        <v>12</v>
      </c>
      <c r="S3" s="61" t="s">
        <v>21</v>
      </c>
      <c r="T3" s="62" t="s">
        <v>11</v>
      </c>
      <c r="U3" s="61" t="s">
        <v>30</v>
      </c>
      <c r="V3" s="61" t="s">
        <v>9</v>
      </c>
      <c r="W3" s="61" t="s">
        <v>13</v>
      </c>
      <c r="X3" s="61" t="s">
        <v>14</v>
      </c>
      <c r="Y3" s="63" t="s">
        <v>10</v>
      </c>
      <c r="Z3" s="61" t="s">
        <v>225</v>
      </c>
      <c r="AA3" s="61" t="s">
        <v>220</v>
      </c>
      <c r="AB3" s="71" t="s">
        <v>224</v>
      </c>
      <c r="AC3" s="64" t="s">
        <v>240</v>
      </c>
      <c r="AD3" s="72" t="s">
        <v>241</v>
      </c>
      <c r="AE3" s="64" t="s">
        <v>242</v>
      </c>
      <c r="AF3" s="73" t="s">
        <v>23</v>
      </c>
      <c r="AG3" s="64" t="s">
        <v>243</v>
      </c>
      <c r="AH3" s="73" t="s">
        <v>235</v>
      </c>
      <c r="AI3" s="64" t="s">
        <v>244</v>
      </c>
      <c r="AJ3" s="73" t="s">
        <v>236</v>
      </c>
      <c r="AK3" s="64" t="s">
        <v>410</v>
      </c>
      <c r="AL3" s="73" t="s">
        <v>24</v>
      </c>
      <c r="AM3" s="73" t="s">
        <v>237</v>
      </c>
      <c r="AN3" s="65" t="s">
        <v>231</v>
      </c>
      <c r="AO3" s="66" t="s">
        <v>395</v>
      </c>
      <c r="AP3" s="65" t="s">
        <v>35</v>
      </c>
      <c r="AQ3" s="67" t="s">
        <v>228</v>
      </c>
      <c r="AR3" s="67" t="s">
        <v>229</v>
      </c>
      <c r="AS3" s="68" t="s">
        <v>18</v>
      </c>
      <c r="AT3" s="65" t="s">
        <v>238</v>
      </c>
      <c r="AU3" s="65" t="s">
        <v>239</v>
      </c>
      <c r="AV3" s="65" t="s">
        <v>25</v>
      </c>
      <c r="AW3" s="65" t="s">
        <v>26</v>
      </c>
      <c r="AX3" s="68" t="s">
        <v>225</v>
      </c>
      <c r="AY3" s="68" t="s">
        <v>220</v>
      </c>
      <c r="AZ3" s="50" t="s">
        <v>396</v>
      </c>
      <c r="BA3" s="74" t="s">
        <v>397</v>
      </c>
      <c r="BB3" s="51" t="s">
        <v>398</v>
      </c>
      <c r="BC3" s="49" t="s">
        <v>219</v>
      </c>
      <c r="BD3" s="49" t="s">
        <v>225</v>
      </c>
      <c r="BE3" s="75" t="s">
        <v>220</v>
      </c>
      <c r="BF3" s="77"/>
      <c r="BG3" s="77"/>
      <c r="BH3" s="77"/>
      <c r="BI3" s="77"/>
    </row>
    <row r="4" spans="1:61" ht="15" customHeight="1" x14ac:dyDescent="0.25">
      <c r="A4" s="26" t="s">
        <v>33</v>
      </c>
      <c r="B4" s="21">
        <v>21200</v>
      </c>
      <c r="C4" s="21" t="s">
        <v>117</v>
      </c>
      <c r="D4" s="21">
        <v>10001</v>
      </c>
      <c r="E4" s="21" t="s">
        <v>109</v>
      </c>
      <c r="F4" s="21"/>
      <c r="G4" s="27">
        <v>42430</v>
      </c>
      <c r="H4" s="27">
        <v>42442</v>
      </c>
      <c r="I4" s="28" t="s">
        <v>366</v>
      </c>
      <c r="J4" s="28" t="s">
        <v>226</v>
      </c>
      <c r="K4" s="21" t="s">
        <v>226</v>
      </c>
      <c r="L4" s="21" t="s">
        <v>375</v>
      </c>
      <c r="M4" s="28" t="s">
        <v>113</v>
      </c>
      <c r="N4" s="28" t="s">
        <v>42</v>
      </c>
      <c r="O4" s="28" t="s">
        <v>42</v>
      </c>
      <c r="P4" s="21" t="s">
        <v>19</v>
      </c>
      <c r="Q4" s="21" t="s">
        <v>19</v>
      </c>
      <c r="R4" s="28" t="s">
        <v>17</v>
      </c>
      <c r="S4" s="29">
        <v>275924</v>
      </c>
      <c r="T4" s="30">
        <v>7</v>
      </c>
      <c r="U4" s="52">
        <f>IF($R4="CPM",$S4/1000*$T4,$S4*$T4)</f>
        <v>1931.4679999999998</v>
      </c>
      <c r="V4" s="29" t="s">
        <v>376</v>
      </c>
      <c r="W4" s="29" t="s">
        <v>227</v>
      </c>
      <c r="X4" s="29">
        <v>70</v>
      </c>
      <c r="Y4" s="29" t="s">
        <v>377</v>
      </c>
      <c r="Z4" s="53">
        <f t="shared" ref="Z4:Z67" si="0">IF($A4="Venta",$U4-SUMIFS($U:$U,$K:$K,$K4,$L:$L,$L4,$M:$M,$M4,$N:$N,$N4,$A:$A,"Compra"),IF($A4="Compra","",""))</f>
        <v>1047.13141</v>
      </c>
      <c r="AA4" s="55">
        <f t="shared" ref="AA4" si="1">+IF($A4="Venta",IFERROR($Z4/$U4,0),IF($A4="Compra","",""))</f>
        <v>0.54214276912690251</v>
      </c>
      <c r="AB4" s="27"/>
      <c r="AC4" s="54">
        <f t="shared" ref="AC4:AC67" si="2">+IF($A4="Venta",SUMIFS($AD:$AD,$K:$K,$K4,$L:$L,$L4,$M:$M,$M4,$N:$N,$N4),IF($A4="Compra",$AD4,0))</f>
        <v>0</v>
      </c>
      <c r="AD4" s="78"/>
      <c r="AE4" s="54">
        <f t="shared" ref="AE4:AE67" si="3">+IF($A4="Venta",SUMIFS($AF:$AF,$K:$K,$K4,$L:$L,$L4,$M:$M,$M4,$N:$N,$N4),IF($A4="Compra",$AF4,0))</f>
        <v>0</v>
      </c>
      <c r="AF4" s="78"/>
      <c r="AG4" s="54">
        <f t="shared" ref="AG4:AG67" si="4">+IF($A4="Venta",SUMIFS($AH:$AH,$K:$K,$K4,$L:$L,$L4,$M:$M,$M4,$N:$N,$N4),IF($A4="Compra",$AH4,0))</f>
        <v>0</v>
      </c>
      <c r="AH4" s="78"/>
      <c r="AI4" s="54">
        <f t="shared" ref="AI4:AI67" si="5">+IF($A4="Venta",SUMIFS($AJ:$AJ,$K:$K,$K4,$L:$L,$L4,$M:$M,$M4,$N:$N,$N4),IF($A4="Compra",$AJ4,0))</f>
        <v>0</v>
      </c>
      <c r="AJ4" s="78"/>
      <c r="AK4" s="54">
        <f t="shared" ref="AK4:AK67" si="6">+IF($A4="Venta",SUMIFS($AL:$AL,$K:$K,$K4,$L:$L,$L4,$M:$M,$M4,$N:$N,$N4),IF($A4="Compra",$AL4,0))</f>
        <v>0</v>
      </c>
      <c r="AL4" s="78"/>
      <c r="AM4" s="78"/>
      <c r="AN4" s="53">
        <f>+IF($A4="Venta",SUMIF($AC$3:$AM$3,VLOOKUP($R4,desplegable!$N$3:$Q$8,4,FALSE),$AC4:$AM4)*$T4/VLOOKUP($R4,desplegable!$N$3:$O$8,2,FALSE),"")</f>
        <v>0</v>
      </c>
      <c r="AO4" s="53">
        <f t="shared" ref="AO4:AO67" si="7">+IF($A4="Venta",SUMIFS($AP:$AP,$K:$K,$K4,$L:$L,$L4,$M:$M,$M4,$N:$N,$N4),IF($A4="Compra",$AP4,0))</f>
        <v>0</v>
      </c>
      <c r="AP4" s="53" t="str">
        <f>+IF($A4="Compra",SUMIF($AC$3:$AM$3,VLOOKUP(#REF!,desplegable!$N$3:$Q$8,4,FALSE),$AC4:$AM4)*$T4/VLOOKUP(#REF!,desplegable!$N$3:$O$8,2,FALSE),"")</f>
        <v/>
      </c>
      <c r="AQ4" s="55">
        <f>+IFERROR(SUMIF($AC$3:$AM$3,VLOOKUP($R4,desplegable!$N$3:$Q$8,4,FALSE),$AC4:$AM4)/$S4,0)</f>
        <v>0</v>
      </c>
      <c r="AR4" s="55">
        <f ca="1">IFERROR((SUMIF($AC$3:$AM$3,VLOOKUP($R4,desplegable!$N$3:$Q$8,4,FALSE),$AC4:$AM4)/($H4-$G4))*((TODAY())-$G4)/$S4,0)</f>
        <v>0</v>
      </c>
      <c r="AS4" s="56" t="str">
        <f t="shared" ref="AS4" si="8">+IFERROR(IF($AE4=0,"-",$AE4/$AC4),"-")</f>
        <v>-</v>
      </c>
      <c r="AT4" s="56" t="str">
        <f t="shared" ref="AT4" si="9">+IFERROR(IF($AG4=0,"-",$AG4/$AC4),"-")</f>
        <v>-</v>
      </c>
      <c r="AU4" s="56" t="str">
        <f t="shared" ref="AU4" si="10">+IFERROR(IF($AI4=0,"-",$AI4/$AC4),"-")</f>
        <v>-</v>
      </c>
      <c r="AV4" s="56" t="str">
        <f t="shared" ref="AV4" si="11">+IFERROR(IF($AK4=0,"-",$AK4/$AC4),"-")</f>
        <v>-</v>
      </c>
      <c r="AW4" s="53" t="str">
        <f t="shared" ref="AW4" si="12">+IF($A4="Venta",IFERROR($AN4/$AK4,"-"),IFERROR($AO4/$AK4,"-"))</f>
        <v>-</v>
      </c>
      <c r="AX4" s="53">
        <f t="shared" ref="AX4" si="13">IF($A4="Venta",$AN4-$AO4,IF($A4="Compra","",""))</f>
        <v>0</v>
      </c>
      <c r="AY4" s="57">
        <f t="shared" ref="AY4" si="14">+IF($A4="Venta",IFERROR($AX4/$AN4,0),IF($A4="Compra","",""))</f>
        <v>0</v>
      </c>
      <c r="AZ4" s="54">
        <f>+IF(SUMIF($AC$3:$AM$3,VLOOKUP($R4,desplegable!$N$3:$Q$8,4,FALSE),$AC4:$AM4)&gt;=$S4,$S4,SUMIF($AC$3:$AM$3,VLOOKUP($R4,desplegable!$N$3:$Q$8,4,FALSE),$AC4:$AM4))</f>
        <v>0</v>
      </c>
      <c r="BA4" s="78"/>
      <c r="BB4" s="54">
        <f t="shared" ref="BB4" si="15">+IF($BA4=0,$AZ4,$BA4)</f>
        <v>0</v>
      </c>
      <c r="BC4" s="53">
        <f>+IFERROR($BB4*$T4/VLOOKUP($R4,desplegable!$N$3:$O$8,2,FALSE),0)</f>
        <v>0</v>
      </c>
      <c r="BD4" s="53">
        <f t="shared" ref="BD4:BD67" si="16">+IF($A4="Venta",$BC4-SUMIFS($BC:$BC,$K:$K,$K4,$L:$L,$L4,$M:$M,$M4,$N:$N,$N4,$A:$A,"Compra"),"")</f>
        <v>0</v>
      </c>
      <c r="BE4" s="57">
        <f t="shared" ref="BE4" si="17">+IF($A4="Venta",IFERROR($BD4/$BC4,0),IF($A4="Compra","",""))</f>
        <v>0</v>
      </c>
    </row>
    <row r="5" spans="1:61" ht="15" customHeight="1" x14ac:dyDescent="0.25">
      <c r="A5" s="26" t="s">
        <v>33</v>
      </c>
      <c r="B5" s="21">
        <v>21200</v>
      </c>
      <c r="C5" s="21" t="s">
        <v>117</v>
      </c>
      <c r="D5" s="21">
        <v>10002</v>
      </c>
      <c r="E5" s="21" t="s">
        <v>109</v>
      </c>
      <c r="F5" s="21"/>
      <c r="G5" s="27">
        <v>42430</v>
      </c>
      <c r="H5" s="27">
        <v>42442</v>
      </c>
      <c r="I5" s="28" t="s">
        <v>366</v>
      </c>
      <c r="J5" s="28" t="s">
        <v>226</v>
      </c>
      <c r="K5" s="21" t="s">
        <v>226</v>
      </c>
      <c r="L5" s="21" t="s">
        <v>375</v>
      </c>
      <c r="M5" s="28" t="s">
        <v>113</v>
      </c>
      <c r="N5" s="28" t="s">
        <v>43</v>
      </c>
      <c r="O5" s="28" t="s">
        <v>122</v>
      </c>
      <c r="P5" s="21" t="s">
        <v>19</v>
      </c>
      <c r="Q5" s="21" t="s">
        <v>19</v>
      </c>
      <c r="R5" s="28" t="s">
        <v>17</v>
      </c>
      <c r="S5" s="29">
        <v>489648</v>
      </c>
      <c r="T5" s="30">
        <v>5</v>
      </c>
      <c r="U5" s="52">
        <f t="shared" ref="U5:U68" si="18">IF($R5="CPM",$S5/1000*$T5,$S5*$T5)</f>
        <v>2448.2400000000002</v>
      </c>
      <c r="V5" s="29" t="s">
        <v>376</v>
      </c>
      <c r="W5" s="29" t="s">
        <v>227</v>
      </c>
      <c r="X5" s="29">
        <v>70</v>
      </c>
      <c r="Y5" s="29" t="s">
        <v>377</v>
      </c>
      <c r="Z5" s="53">
        <f t="shared" si="0"/>
        <v>1145.7764200000001</v>
      </c>
      <c r="AA5" s="55">
        <f t="shared" ref="AA5:AA59" si="19">+IF($A5="Venta",IFERROR($Z5/$U5,0),IF($A5="Compra","",""))</f>
        <v>0.46800004084566876</v>
      </c>
      <c r="AB5" s="27"/>
      <c r="AC5" s="54">
        <f t="shared" si="2"/>
        <v>0</v>
      </c>
      <c r="AD5" s="78"/>
      <c r="AE5" s="54">
        <f t="shared" si="3"/>
        <v>0</v>
      </c>
      <c r="AF5" s="78"/>
      <c r="AG5" s="54">
        <f t="shared" si="4"/>
        <v>0</v>
      </c>
      <c r="AH5" s="78"/>
      <c r="AI5" s="54">
        <f t="shared" si="5"/>
        <v>0</v>
      </c>
      <c r="AJ5" s="78"/>
      <c r="AK5" s="54">
        <f t="shared" si="6"/>
        <v>0</v>
      </c>
      <c r="AL5" s="78"/>
      <c r="AM5" s="78"/>
      <c r="AN5" s="53">
        <f>+IF($A5="Venta",SUMIF($AC$3:$AM$3,VLOOKUP($R5,desplegable!$N$3:$Q$8,4,FALSE),$AC5:$AM5)*$T5/VLOOKUP($R5,desplegable!$N$3:$O$8,2,FALSE),"")</f>
        <v>0</v>
      </c>
      <c r="AO5" s="53">
        <f t="shared" si="7"/>
        <v>0</v>
      </c>
      <c r="AP5" s="53" t="str">
        <f>+IF($A5="Compra",SUMIF($AC$3:$AM$3,VLOOKUP(#REF!,desplegable!$N$3:$Q$8,4,FALSE),$AC5:$AM5)*$T5/VLOOKUP(#REF!,desplegable!$N$3:$O$8,2,FALSE),"")</f>
        <v/>
      </c>
      <c r="AQ5" s="55">
        <f>+IFERROR(SUMIF($AC$3:$AM$3,VLOOKUP($R5,desplegable!$N$3:$Q$8,4,FALSE),$AC5:$AM5)/$S5,0)</f>
        <v>0</v>
      </c>
      <c r="AR5" s="55">
        <f ca="1">IFERROR((SUMIF($AC$3:$AM$3,VLOOKUP($R5,desplegable!$N$3:$Q$8,4,FALSE),$AC5:$AM5)/($H5-$G5))*((TODAY())-$G5)/$S5,0)</f>
        <v>0</v>
      </c>
      <c r="AS5" s="56" t="str">
        <f t="shared" ref="AS5:AS59" si="20">+IFERROR(IF($AE5=0,"-",$AE5/$AC5),"-")</f>
        <v>-</v>
      </c>
      <c r="AT5" s="56" t="str">
        <f t="shared" ref="AT5:AT59" si="21">+IFERROR(IF($AG5=0,"-",$AG5/$AC5),"-")</f>
        <v>-</v>
      </c>
      <c r="AU5" s="56" t="str">
        <f t="shared" ref="AU5:AU59" si="22">+IFERROR(IF($AI5=0,"-",$AI5/$AC5),"-")</f>
        <v>-</v>
      </c>
      <c r="AV5" s="56" t="str">
        <f t="shared" ref="AV5:AV59" si="23">+IFERROR(IF($AK5=0,"-",$AK5/$AC5),"-")</f>
        <v>-</v>
      </c>
      <c r="AW5" s="53" t="str">
        <f t="shared" ref="AW5:AW59" si="24">+IF($A5="Venta",IFERROR($AN5/$AK5,"-"),IFERROR($AO5/$AK5,"-"))</f>
        <v>-</v>
      </c>
      <c r="AX5" s="53">
        <f t="shared" ref="AX5:AX59" si="25">IF($A5="Venta",$AN5-$AO5,IF($A5="Compra","",""))</f>
        <v>0</v>
      </c>
      <c r="AY5" s="57">
        <f t="shared" ref="AY5:AY59" si="26">+IF($A5="Venta",IFERROR($AX5/$AN5,0),IF($A5="Compra","",""))</f>
        <v>0</v>
      </c>
      <c r="AZ5" s="54">
        <f>+IF(SUMIF($AC$3:$AM$3,VLOOKUP($R5,desplegable!$N$3:$Q$8,4,FALSE),$AC5:$AM5)&gt;=$S5,$S5,SUMIF($AC$3:$AM$3,VLOOKUP($R5,desplegable!$N$3:$Q$8,4,FALSE),$AC5:$AM5))</f>
        <v>0</v>
      </c>
      <c r="BA5" s="78"/>
      <c r="BB5" s="54">
        <f t="shared" ref="BB5:BB59" si="27">+IF($BA5=0,$AZ5,$BA5)</f>
        <v>0</v>
      </c>
      <c r="BC5" s="53">
        <f>+IFERROR($BB5*$T5/VLOOKUP($R5,desplegable!$N$3:$O$8,2,FALSE),0)</f>
        <v>0</v>
      </c>
      <c r="BD5" s="53">
        <f t="shared" si="16"/>
        <v>0</v>
      </c>
      <c r="BE5" s="57">
        <f t="shared" ref="BE5:BE59" si="28">+IF($A5="Venta",IFERROR($BD5/$BC5,0),IF($A5="Compra","",""))</f>
        <v>0</v>
      </c>
    </row>
    <row r="6" spans="1:61" ht="15" customHeight="1" x14ac:dyDescent="0.25">
      <c r="A6" s="26" t="s">
        <v>35</v>
      </c>
      <c r="B6" s="21">
        <v>21200</v>
      </c>
      <c r="C6" s="21" t="s">
        <v>117</v>
      </c>
      <c r="D6" s="21">
        <v>10001</v>
      </c>
      <c r="E6" s="21" t="s">
        <v>109</v>
      </c>
      <c r="F6" s="21"/>
      <c r="G6" s="27">
        <v>42430</v>
      </c>
      <c r="H6" s="27">
        <v>42442</v>
      </c>
      <c r="I6" s="28" t="s">
        <v>366</v>
      </c>
      <c r="J6" s="28" t="s">
        <v>226</v>
      </c>
      <c r="K6" s="21" t="s">
        <v>226</v>
      </c>
      <c r="L6" s="21" t="s">
        <v>375</v>
      </c>
      <c r="M6" s="28" t="s">
        <v>113</v>
      </c>
      <c r="N6" s="28" t="s">
        <v>42</v>
      </c>
      <c r="O6" s="28" t="s">
        <v>42</v>
      </c>
      <c r="P6" s="21" t="s">
        <v>51</v>
      </c>
      <c r="Q6" s="21" t="s">
        <v>19</v>
      </c>
      <c r="R6" s="28" t="s">
        <v>17</v>
      </c>
      <c r="S6" s="29">
        <v>275924</v>
      </c>
      <c r="T6" s="30">
        <v>0.46</v>
      </c>
      <c r="U6" s="52">
        <f t="shared" si="18"/>
        <v>126.92504</v>
      </c>
      <c r="V6" s="29" t="s">
        <v>376</v>
      </c>
      <c r="W6" s="29" t="s">
        <v>227</v>
      </c>
      <c r="X6" s="29">
        <v>70</v>
      </c>
      <c r="Y6" s="29" t="s">
        <v>377</v>
      </c>
      <c r="Z6" s="53" t="str">
        <f t="shared" si="0"/>
        <v/>
      </c>
      <c r="AA6" s="55" t="str">
        <f t="shared" si="19"/>
        <v/>
      </c>
      <c r="AB6" s="27"/>
      <c r="AC6" s="54">
        <f t="shared" si="2"/>
        <v>0</v>
      </c>
      <c r="AD6" s="78"/>
      <c r="AE6" s="54">
        <f t="shared" si="3"/>
        <v>0</v>
      </c>
      <c r="AF6" s="78"/>
      <c r="AG6" s="54">
        <f t="shared" si="4"/>
        <v>0</v>
      </c>
      <c r="AH6" s="78"/>
      <c r="AI6" s="54">
        <f t="shared" si="5"/>
        <v>0</v>
      </c>
      <c r="AJ6" s="78"/>
      <c r="AK6" s="54">
        <f t="shared" si="6"/>
        <v>0</v>
      </c>
      <c r="AL6" s="78"/>
      <c r="AM6" s="78"/>
      <c r="AN6" s="53" t="str">
        <f>+IF($A6="Venta",SUMIF($AC$3:$AM$3,VLOOKUP($R6,desplegable!$N$3:$Q$8,4,FALSE),$AC6:$AM6)*$T6/VLOOKUP($R6,desplegable!$N$3:$O$8,2,FALSE),"")</f>
        <v/>
      </c>
      <c r="AO6" s="53">
        <f t="shared" si="7"/>
        <v>0</v>
      </c>
      <c r="AP6" s="53">
        <f>+IF($A6="Compra",SUMIF($AC$3:$AM$3,VLOOKUP($R5,desplegable!$N$3:$Q$8,4,FALSE),$AC6:$AM6)*$T6/VLOOKUP($R5,desplegable!$N$3:$O$8,2,FALSE),"")</f>
        <v>0</v>
      </c>
      <c r="AQ6" s="55">
        <f>+IFERROR(SUMIF($AC$3:$AM$3,VLOOKUP($R6,desplegable!$N$3:$Q$8,4,FALSE),$AC6:$AM6)/$S6,0)</f>
        <v>0</v>
      </c>
      <c r="AR6" s="55">
        <f ca="1">IFERROR((SUMIF($AC$3:$AM$3,VLOOKUP($R6,desplegable!$N$3:$Q$8,4,FALSE),$AC6:$AM6)/($H6-$G6))*((TODAY())-$G6)/$S6,0)</f>
        <v>0</v>
      </c>
      <c r="AS6" s="56" t="str">
        <f t="shared" si="20"/>
        <v>-</v>
      </c>
      <c r="AT6" s="56" t="str">
        <f t="shared" si="21"/>
        <v>-</v>
      </c>
      <c r="AU6" s="56" t="str">
        <f t="shared" si="22"/>
        <v>-</v>
      </c>
      <c r="AV6" s="56" t="str">
        <f t="shared" si="23"/>
        <v>-</v>
      </c>
      <c r="AW6" s="53" t="str">
        <f t="shared" si="24"/>
        <v>-</v>
      </c>
      <c r="AX6" s="53" t="str">
        <f t="shared" si="25"/>
        <v/>
      </c>
      <c r="AY6" s="57" t="str">
        <f t="shared" si="26"/>
        <v/>
      </c>
      <c r="AZ6" s="54">
        <f>+IF(SUMIF($AC$3:$AM$3,VLOOKUP($R6,desplegable!$N$3:$Q$8,4,FALSE),$AC6:$AM6)&gt;=$S6,$S6,SUMIF($AC$3:$AM$3,VLOOKUP($R6,desplegable!$N$3:$Q$8,4,FALSE),$AC6:$AM6))</f>
        <v>0</v>
      </c>
      <c r="BA6" s="78"/>
      <c r="BB6" s="54">
        <f t="shared" si="27"/>
        <v>0</v>
      </c>
      <c r="BC6" s="53">
        <f>+IFERROR($BB6*$T6/VLOOKUP($R6,desplegable!$N$3:$O$8,2,FALSE),0)</f>
        <v>0</v>
      </c>
      <c r="BD6" s="53" t="str">
        <f t="shared" si="16"/>
        <v/>
      </c>
      <c r="BE6" s="57" t="str">
        <f t="shared" si="28"/>
        <v/>
      </c>
    </row>
    <row r="7" spans="1:61" ht="15" customHeight="1" x14ac:dyDescent="0.25">
      <c r="A7" s="26" t="s">
        <v>35</v>
      </c>
      <c r="B7" s="21">
        <v>21200</v>
      </c>
      <c r="C7" s="21" t="s">
        <v>117</v>
      </c>
      <c r="D7" s="21">
        <v>10002</v>
      </c>
      <c r="E7" s="21" t="s">
        <v>109</v>
      </c>
      <c r="F7" s="21"/>
      <c r="G7" s="27">
        <v>42430</v>
      </c>
      <c r="H7" s="27">
        <v>42442</v>
      </c>
      <c r="I7" s="28" t="s">
        <v>366</v>
      </c>
      <c r="J7" s="28" t="s">
        <v>226</v>
      </c>
      <c r="K7" s="21" t="s">
        <v>226</v>
      </c>
      <c r="L7" s="21" t="s">
        <v>375</v>
      </c>
      <c r="M7" s="28" t="s">
        <v>113</v>
      </c>
      <c r="N7" s="28" t="s">
        <v>43</v>
      </c>
      <c r="O7" s="28" t="s">
        <v>122</v>
      </c>
      <c r="P7" s="21" t="s">
        <v>51</v>
      </c>
      <c r="Q7" s="21" t="s">
        <v>19</v>
      </c>
      <c r="R7" s="28" t="s">
        <v>17</v>
      </c>
      <c r="S7" s="29">
        <v>489648</v>
      </c>
      <c r="T7" s="30">
        <v>0.46</v>
      </c>
      <c r="U7" s="52">
        <f t="shared" si="18"/>
        <v>225.23808000000002</v>
      </c>
      <c r="V7" s="29" t="s">
        <v>376</v>
      </c>
      <c r="W7" s="29" t="s">
        <v>227</v>
      </c>
      <c r="X7" s="29">
        <v>70</v>
      </c>
      <c r="Y7" s="29" t="s">
        <v>377</v>
      </c>
      <c r="Z7" s="53" t="str">
        <f t="shared" si="0"/>
        <v/>
      </c>
      <c r="AA7" s="55" t="str">
        <f t="shared" si="19"/>
        <v/>
      </c>
      <c r="AB7" s="27"/>
      <c r="AC7" s="54">
        <f t="shared" si="2"/>
        <v>0</v>
      </c>
      <c r="AD7" s="78"/>
      <c r="AE7" s="54">
        <f t="shared" si="3"/>
        <v>0</v>
      </c>
      <c r="AF7" s="78"/>
      <c r="AG7" s="54">
        <f t="shared" si="4"/>
        <v>0</v>
      </c>
      <c r="AH7" s="78"/>
      <c r="AI7" s="54">
        <f t="shared" si="5"/>
        <v>0</v>
      </c>
      <c r="AJ7" s="78"/>
      <c r="AK7" s="54">
        <f t="shared" si="6"/>
        <v>0</v>
      </c>
      <c r="AL7" s="78"/>
      <c r="AM7" s="78"/>
      <c r="AN7" s="53" t="str">
        <f>+IF($A7="Venta",SUMIF($AC$3:$AM$3,VLOOKUP($R7,desplegable!$N$3:$Q$8,4,FALSE),$AC7:$AM7)*$T7/VLOOKUP($R7,desplegable!$N$3:$O$8,2,FALSE),"")</f>
        <v/>
      </c>
      <c r="AO7" s="53">
        <f t="shared" si="7"/>
        <v>0</v>
      </c>
      <c r="AP7" s="53">
        <f>+IF($A7="Compra",SUMIF($AC$3:$AM$3,VLOOKUP($R6,desplegable!$N$3:$Q$8,4,FALSE),$AC7:$AM7)*$T7/VLOOKUP($R6,desplegable!$N$3:$O$8,2,FALSE),"")</f>
        <v>0</v>
      </c>
      <c r="AQ7" s="55">
        <f>+IFERROR(SUMIF($AC$3:$AM$3,VLOOKUP($R7,desplegable!$N$3:$Q$8,4,FALSE),$AC7:$AM7)/$S7,0)</f>
        <v>0</v>
      </c>
      <c r="AR7" s="55">
        <f ca="1">IFERROR((SUMIF($AC$3:$AM$3,VLOOKUP($R7,desplegable!$N$3:$Q$8,4,FALSE),$AC7:$AM7)/($H7-$G7))*((TODAY())-$G7)/$S7,0)</f>
        <v>0</v>
      </c>
      <c r="AS7" s="56" t="str">
        <f t="shared" si="20"/>
        <v>-</v>
      </c>
      <c r="AT7" s="56" t="str">
        <f t="shared" si="21"/>
        <v>-</v>
      </c>
      <c r="AU7" s="56" t="str">
        <f t="shared" si="22"/>
        <v>-</v>
      </c>
      <c r="AV7" s="56" t="str">
        <f t="shared" si="23"/>
        <v>-</v>
      </c>
      <c r="AW7" s="53" t="str">
        <f t="shared" si="24"/>
        <v>-</v>
      </c>
      <c r="AX7" s="53" t="str">
        <f t="shared" si="25"/>
        <v/>
      </c>
      <c r="AY7" s="57" t="str">
        <f t="shared" si="26"/>
        <v/>
      </c>
      <c r="AZ7" s="54">
        <f>+IF(SUMIF($AC$3:$AM$3,VLOOKUP($R7,desplegable!$N$3:$Q$8,4,FALSE),$AC7:$AM7)&gt;=$S7,$S7,SUMIF($AC$3:$AM$3,VLOOKUP($R7,desplegable!$N$3:$Q$8,4,FALSE),$AC7:$AM7))</f>
        <v>0</v>
      </c>
      <c r="BA7" s="78"/>
      <c r="BB7" s="54">
        <f t="shared" si="27"/>
        <v>0</v>
      </c>
      <c r="BC7" s="53">
        <f>+IFERROR($BB7*$T7/VLOOKUP($R7,desplegable!$N$3:$O$8,2,FALSE),0)</f>
        <v>0</v>
      </c>
      <c r="BD7" s="53" t="str">
        <f t="shared" si="16"/>
        <v/>
      </c>
      <c r="BE7" s="57" t="str">
        <f t="shared" si="28"/>
        <v/>
      </c>
    </row>
    <row r="8" spans="1:61" ht="15" customHeight="1" x14ac:dyDescent="0.25">
      <c r="A8" s="26" t="s">
        <v>35</v>
      </c>
      <c r="B8" s="21">
        <v>21200</v>
      </c>
      <c r="C8" s="21" t="s">
        <v>117</v>
      </c>
      <c r="D8" s="21">
        <v>10001</v>
      </c>
      <c r="E8" s="21" t="s">
        <v>109</v>
      </c>
      <c r="F8" s="21"/>
      <c r="G8" s="27">
        <v>42430</v>
      </c>
      <c r="H8" s="27">
        <v>42442</v>
      </c>
      <c r="I8" s="28" t="s">
        <v>366</v>
      </c>
      <c r="J8" s="28" t="s">
        <v>226</v>
      </c>
      <c r="K8" s="21" t="s">
        <v>226</v>
      </c>
      <c r="L8" s="21" t="s">
        <v>375</v>
      </c>
      <c r="M8" s="28" t="s">
        <v>113</v>
      </c>
      <c r="N8" s="28" t="s">
        <v>42</v>
      </c>
      <c r="O8" s="28" t="s">
        <v>42</v>
      </c>
      <c r="P8" s="21" t="s">
        <v>136</v>
      </c>
      <c r="Q8" s="21" t="s">
        <v>105</v>
      </c>
      <c r="R8" s="28" t="s">
        <v>17</v>
      </c>
      <c r="S8" s="29">
        <v>82777</v>
      </c>
      <c r="T8" s="30">
        <v>2.15</v>
      </c>
      <c r="U8" s="52">
        <f t="shared" si="18"/>
        <v>177.97055</v>
      </c>
      <c r="V8" s="29" t="s">
        <v>376</v>
      </c>
      <c r="W8" s="29" t="s">
        <v>227</v>
      </c>
      <c r="X8" s="29">
        <v>70</v>
      </c>
      <c r="Y8" s="29" t="s">
        <v>377</v>
      </c>
      <c r="Z8" s="53" t="str">
        <f t="shared" si="0"/>
        <v/>
      </c>
      <c r="AA8" s="55" t="str">
        <f t="shared" si="19"/>
        <v/>
      </c>
      <c r="AB8" s="27"/>
      <c r="AC8" s="54">
        <f t="shared" si="2"/>
        <v>0</v>
      </c>
      <c r="AD8" s="78"/>
      <c r="AE8" s="54">
        <f t="shared" si="3"/>
        <v>0</v>
      </c>
      <c r="AF8" s="78"/>
      <c r="AG8" s="54">
        <f t="shared" si="4"/>
        <v>0</v>
      </c>
      <c r="AH8" s="78"/>
      <c r="AI8" s="54">
        <f t="shared" si="5"/>
        <v>0</v>
      </c>
      <c r="AJ8" s="78"/>
      <c r="AK8" s="54">
        <f t="shared" si="6"/>
        <v>0</v>
      </c>
      <c r="AL8" s="78"/>
      <c r="AM8" s="78"/>
      <c r="AN8" s="53" t="str">
        <f>+IF($A8="Venta",SUMIF($AC$3:$AM$3,VLOOKUP($R8,desplegable!$N$3:$Q$8,4,FALSE),$AC8:$AM8)*$T8/VLOOKUP($R8,desplegable!$N$3:$O$8,2,FALSE),"")</f>
        <v/>
      </c>
      <c r="AO8" s="53">
        <f t="shared" si="7"/>
        <v>0</v>
      </c>
      <c r="AP8" s="53">
        <f>+IF($A8="Compra",SUMIF($AC$3:$AM$3,VLOOKUP($R7,desplegable!$N$3:$Q$8,4,FALSE),$AC8:$AM8)*$T8/VLOOKUP($R7,desplegable!$N$3:$O$8,2,FALSE),"")</f>
        <v>0</v>
      </c>
      <c r="AQ8" s="55">
        <f>+IFERROR(SUMIF($AC$3:$AM$3,VLOOKUP($R8,desplegable!$N$3:$Q$8,4,FALSE),$AC8:$AM8)/$S8,0)</f>
        <v>0</v>
      </c>
      <c r="AR8" s="55">
        <f ca="1">IFERROR((SUMIF($AC$3:$AM$3,VLOOKUP($R8,desplegable!$N$3:$Q$8,4,FALSE),$AC8:$AM8)/($H8-$G8))*((TODAY())-$G8)/$S8,0)</f>
        <v>0</v>
      </c>
      <c r="AS8" s="56" t="str">
        <f t="shared" si="20"/>
        <v>-</v>
      </c>
      <c r="AT8" s="56" t="str">
        <f t="shared" si="21"/>
        <v>-</v>
      </c>
      <c r="AU8" s="56" t="str">
        <f t="shared" si="22"/>
        <v>-</v>
      </c>
      <c r="AV8" s="56" t="str">
        <f t="shared" si="23"/>
        <v>-</v>
      </c>
      <c r="AW8" s="53" t="str">
        <f t="shared" si="24"/>
        <v>-</v>
      </c>
      <c r="AX8" s="53" t="str">
        <f t="shared" si="25"/>
        <v/>
      </c>
      <c r="AY8" s="57" t="str">
        <f t="shared" si="26"/>
        <v/>
      </c>
      <c r="AZ8" s="54">
        <f>+IF(SUMIF($AC$3:$AM$3,VLOOKUP($R8,desplegable!$N$3:$Q$8,4,FALSE),$AC8:$AM8)&gt;=$S8,$S8,SUMIF($AC$3:$AM$3,VLOOKUP($R8,desplegable!$N$3:$Q$8,4,FALSE),$AC8:$AM8))</f>
        <v>0</v>
      </c>
      <c r="BA8" s="78"/>
      <c r="BB8" s="54">
        <f t="shared" si="27"/>
        <v>0</v>
      </c>
      <c r="BC8" s="53">
        <f>+IFERROR($BB8*$T8/VLOOKUP($R8,desplegable!$N$3:$O$8,2,FALSE),0)</f>
        <v>0</v>
      </c>
      <c r="BD8" s="53" t="str">
        <f t="shared" si="16"/>
        <v/>
      </c>
      <c r="BE8" s="57" t="str">
        <f t="shared" si="28"/>
        <v/>
      </c>
    </row>
    <row r="9" spans="1:61" ht="15" customHeight="1" x14ac:dyDescent="0.25">
      <c r="A9" s="26" t="s">
        <v>35</v>
      </c>
      <c r="B9" s="21">
        <v>21200</v>
      </c>
      <c r="C9" s="21" t="s">
        <v>117</v>
      </c>
      <c r="D9" s="21">
        <v>10001</v>
      </c>
      <c r="E9" s="21" t="s">
        <v>109</v>
      </c>
      <c r="F9" s="21"/>
      <c r="G9" s="27">
        <v>42430</v>
      </c>
      <c r="H9" s="27">
        <v>42442</v>
      </c>
      <c r="I9" s="28" t="s">
        <v>366</v>
      </c>
      <c r="J9" s="28" t="s">
        <v>226</v>
      </c>
      <c r="K9" s="21" t="s">
        <v>226</v>
      </c>
      <c r="L9" s="21" t="s">
        <v>375</v>
      </c>
      <c r="M9" s="28" t="s">
        <v>113</v>
      </c>
      <c r="N9" s="28" t="s">
        <v>42</v>
      </c>
      <c r="O9" s="28" t="s">
        <v>42</v>
      </c>
      <c r="P9" s="21" t="s">
        <v>136</v>
      </c>
      <c r="Q9" s="21" t="s">
        <v>106</v>
      </c>
      <c r="R9" s="28" t="s">
        <v>17</v>
      </c>
      <c r="S9" s="29">
        <v>193147</v>
      </c>
      <c r="T9" s="30">
        <v>3</v>
      </c>
      <c r="U9" s="52">
        <f t="shared" si="18"/>
        <v>579.44100000000003</v>
      </c>
      <c r="V9" s="29" t="s">
        <v>376</v>
      </c>
      <c r="W9" s="29" t="s">
        <v>227</v>
      </c>
      <c r="X9" s="29">
        <v>70</v>
      </c>
      <c r="Y9" s="29" t="s">
        <v>377</v>
      </c>
      <c r="Z9" s="53" t="str">
        <f t="shared" si="0"/>
        <v/>
      </c>
      <c r="AA9" s="55" t="str">
        <f t="shared" si="19"/>
        <v/>
      </c>
      <c r="AB9" s="27"/>
      <c r="AC9" s="54">
        <f t="shared" si="2"/>
        <v>0</v>
      </c>
      <c r="AD9" s="78"/>
      <c r="AE9" s="54">
        <f t="shared" si="3"/>
        <v>0</v>
      </c>
      <c r="AF9" s="78"/>
      <c r="AG9" s="54">
        <f t="shared" si="4"/>
        <v>0</v>
      </c>
      <c r="AH9" s="78"/>
      <c r="AI9" s="54">
        <f t="shared" si="5"/>
        <v>0</v>
      </c>
      <c r="AJ9" s="78"/>
      <c r="AK9" s="54">
        <f t="shared" si="6"/>
        <v>0</v>
      </c>
      <c r="AL9" s="78"/>
      <c r="AM9" s="78"/>
      <c r="AN9" s="53" t="str">
        <f>+IF($A9="Venta",SUMIF($AC$3:$AM$3,VLOOKUP($R9,desplegable!$N$3:$Q$8,4,FALSE),$AC9:$AM9)*$T9/VLOOKUP($R9,desplegable!$N$3:$O$8,2,FALSE),"")</f>
        <v/>
      </c>
      <c r="AO9" s="53">
        <f t="shared" si="7"/>
        <v>0</v>
      </c>
      <c r="AP9" s="53">
        <f>+IF($A9="Compra",SUMIF($AC$3:$AM$3,VLOOKUP($R8,desplegable!$N$3:$Q$8,4,FALSE),$AC9:$AM9)*$T9/VLOOKUP($R8,desplegable!$N$3:$O$8,2,FALSE),"")</f>
        <v>0</v>
      </c>
      <c r="AQ9" s="55">
        <f>+IFERROR(SUMIF($AC$3:$AM$3,VLOOKUP($R9,desplegable!$N$3:$Q$8,4,FALSE),$AC9:$AM9)/$S9,0)</f>
        <v>0</v>
      </c>
      <c r="AR9" s="55">
        <f ca="1">IFERROR((SUMIF($AC$3:$AM$3,VLOOKUP($R9,desplegable!$N$3:$Q$8,4,FALSE),$AC9:$AM9)/($H9-$G9))*((TODAY())-$G9)/$S9,0)</f>
        <v>0</v>
      </c>
      <c r="AS9" s="56" t="str">
        <f t="shared" si="20"/>
        <v>-</v>
      </c>
      <c r="AT9" s="56" t="str">
        <f t="shared" si="21"/>
        <v>-</v>
      </c>
      <c r="AU9" s="56" t="str">
        <f t="shared" si="22"/>
        <v>-</v>
      </c>
      <c r="AV9" s="56" t="str">
        <f t="shared" si="23"/>
        <v>-</v>
      </c>
      <c r="AW9" s="53" t="str">
        <f t="shared" si="24"/>
        <v>-</v>
      </c>
      <c r="AX9" s="53" t="str">
        <f t="shared" si="25"/>
        <v/>
      </c>
      <c r="AY9" s="57" t="str">
        <f t="shared" si="26"/>
        <v/>
      </c>
      <c r="AZ9" s="54">
        <f>+IF(SUMIF($AC$3:$AM$3,VLOOKUP($R9,desplegable!$N$3:$Q$8,4,FALSE),$AC9:$AM9)&gt;=$S9,$S9,SUMIF($AC$3:$AM$3,VLOOKUP($R9,desplegable!$N$3:$Q$8,4,FALSE),$AC9:$AM9))</f>
        <v>0</v>
      </c>
      <c r="BA9" s="78"/>
      <c r="BB9" s="54">
        <f t="shared" si="27"/>
        <v>0</v>
      </c>
      <c r="BC9" s="53">
        <f>+IFERROR($BB9*$T9/VLOOKUP($R9,desplegable!$N$3:$O$8,2,FALSE),0)</f>
        <v>0</v>
      </c>
      <c r="BD9" s="53" t="str">
        <f t="shared" si="16"/>
        <v/>
      </c>
      <c r="BE9" s="57" t="str">
        <f t="shared" si="28"/>
        <v/>
      </c>
    </row>
    <row r="10" spans="1:61" ht="15" customHeight="1" x14ac:dyDescent="0.25">
      <c r="A10" s="26" t="s">
        <v>35</v>
      </c>
      <c r="B10" s="21">
        <v>21200</v>
      </c>
      <c r="C10" s="21" t="s">
        <v>117</v>
      </c>
      <c r="D10" s="21">
        <v>10002</v>
      </c>
      <c r="E10" s="21" t="s">
        <v>109</v>
      </c>
      <c r="F10" s="21"/>
      <c r="G10" s="27">
        <v>42430</v>
      </c>
      <c r="H10" s="27">
        <v>42442</v>
      </c>
      <c r="I10" s="28" t="s">
        <v>366</v>
      </c>
      <c r="J10" s="28" t="s">
        <v>226</v>
      </c>
      <c r="K10" s="21" t="s">
        <v>226</v>
      </c>
      <c r="L10" s="21" t="s">
        <v>375</v>
      </c>
      <c r="M10" s="28" t="s">
        <v>113</v>
      </c>
      <c r="N10" s="28" t="s">
        <v>43</v>
      </c>
      <c r="O10" s="28" t="s">
        <v>122</v>
      </c>
      <c r="P10" s="21" t="s">
        <v>136</v>
      </c>
      <c r="Q10" s="21" t="s">
        <v>105</v>
      </c>
      <c r="R10" s="28" t="s">
        <v>17</v>
      </c>
      <c r="S10" s="29">
        <v>195859</v>
      </c>
      <c r="T10" s="30">
        <v>2.5</v>
      </c>
      <c r="U10" s="52">
        <f t="shared" si="18"/>
        <v>489.64750000000004</v>
      </c>
      <c r="V10" s="29" t="s">
        <v>376</v>
      </c>
      <c r="W10" s="29" t="s">
        <v>227</v>
      </c>
      <c r="X10" s="29">
        <v>70</v>
      </c>
      <c r="Y10" s="29" t="s">
        <v>377</v>
      </c>
      <c r="Z10" s="53" t="str">
        <f t="shared" si="0"/>
        <v/>
      </c>
      <c r="AA10" s="55" t="str">
        <f t="shared" si="19"/>
        <v/>
      </c>
      <c r="AB10" s="27"/>
      <c r="AC10" s="54">
        <f t="shared" si="2"/>
        <v>0</v>
      </c>
      <c r="AD10" s="78"/>
      <c r="AE10" s="54">
        <f t="shared" si="3"/>
        <v>0</v>
      </c>
      <c r="AF10" s="78"/>
      <c r="AG10" s="54">
        <f t="shared" si="4"/>
        <v>0</v>
      </c>
      <c r="AH10" s="78"/>
      <c r="AI10" s="54">
        <f t="shared" si="5"/>
        <v>0</v>
      </c>
      <c r="AJ10" s="78"/>
      <c r="AK10" s="54">
        <f t="shared" si="6"/>
        <v>0</v>
      </c>
      <c r="AL10" s="78"/>
      <c r="AM10" s="78"/>
      <c r="AN10" s="53" t="str">
        <f>+IF($A10="Venta",SUMIF($AC$3:$AM$3,VLOOKUP($R10,desplegable!$N$3:$Q$8,4,FALSE),$AC10:$AM10)*$T10/VLOOKUP($R10,desplegable!$N$3:$O$8,2,FALSE),"")</f>
        <v/>
      </c>
      <c r="AO10" s="53">
        <f t="shared" si="7"/>
        <v>0</v>
      </c>
      <c r="AP10" s="53">
        <f>+IF($A10="Compra",SUMIF($AC$3:$AM$3,VLOOKUP($R9,desplegable!$N$3:$Q$8,4,FALSE),$AC10:$AM10)*$T10/VLOOKUP($R9,desplegable!$N$3:$O$8,2,FALSE),"")</f>
        <v>0</v>
      </c>
      <c r="AQ10" s="55">
        <f>+IFERROR(SUMIF($AC$3:$AM$3,VLOOKUP($R10,desplegable!$N$3:$Q$8,4,FALSE),$AC10:$AM10)/$S10,0)</f>
        <v>0</v>
      </c>
      <c r="AR10" s="55">
        <f ca="1">IFERROR((SUMIF($AC$3:$AM$3,VLOOKUP($R10,desplegable!$N$3:$Q$8,4,FALSE),$AC10:$AM10)/($H10-$G10))*((TODAY())-$G10)/$S10,0)</f>
        <v>0</v>
      </c>
      <c r="AS10" s="56" t="str">
        <f t="shared" si="20"/>
        <v>-</v>
      </c>
      <c r="AT10" s="56" t="str">
        <f t="shared" si="21"/>
        <v>-</v>
      </c>
      <c r="AU10" s="56" t="str">
        <f t="shared" si="22"/>
        <v>-</v>
      </c>
      <c r="AV10" s="56" t="str">
        <f t="shared" si="23"/>
        <v>-</v>
      </c>
      <c r="AW10" s="53" t="str">
        <f t="shared" si="24"/>
        <v>-</v>
      </c>
      <c r="AX10" s="53" t="str">
        <f t="shared" si="25"/>
        <v/>
      </c>
      <c r="AY10" s="57" t="str">
        <f t="shared" si="26"/>
        <v/>
      </c>
      <c r="AZ10" s="54">
        <f>+IF(SUMIF($AC$3:$AM$3,VLOOKUP($R10,desplegable!$N$3:$Q$8,4,FALSE),$AC10:$AM10)&gt;=$S10,$S10,SUMIF($AC$3:$AM$3,VLOOKUP($R10,desplegable!$N$3:$Q$8,4,FALSE),$AC10:$AM10))</f>
        <v>0</v>
      </c>
      <c r="BA10" s="78"/>
      <c r="BB10" s="54">
        <f t="shared" si="27"/>
        <v>0</v>
      </c>
      <c r="BC10" s="53">
        <f>+IFERROR($BB10*$T10/VLOOKUP($R10,desplegable!$N$3:$O$8,2,FALSE),0)</f>
        <v>0</v>
      </c>
      <c r="BD10" s="53" t="str">
        <f t="shared" si="16"/>
        <v/>
      </c>
      <c r="BE10" s="57" t="str">
        <f t="shared" si="28"/>
        <v/>
      </c>
    </row>
    <row r="11" spans="1:61" ht="15" customHeight="1" x14ac:dyDescent="0.25">
      <c r="A11" s="26" t="s">
        <v>35</v>
      </c>
      <c r="B11" s="21">
        <v>21200</v>
      </c>
      <c r="C11" s="21" t="s">
        <v>117</v>
      </c>
      <c r="D11" s="21">
        <v>10002</v>
      </c>
      <c r="E11" s="21" t="s">
        <v>109</v>
      </c>
      <c r="F11" s="21"/>
      <c r="G11" s="27">
        <v>42430</v>
      </c>
      <c r="H11" s="27">
        <v>42442</v>
      </c>
      <c r="I11" s="28" t="s">
        <v>366</v>
      </c>
      <c r="J11" s="28" t="s">
        <v>226</v>
      </c>
      <c r="K11" s="21" t="s">
        <v>226</v>
      </c>
      <c r="L11" s="21" t="s">
        <v>375</v>
      </c>
      <c r="M11" s="28" t="s">
        <v>113</v>
      </c>
      <c r="N11" s="28" t="s">
        <v>43</v>
      </c>
      <c r="O11" s="28" t="s">
        <v>122</v>
      </c>
      <c r="P11" s="21" t="s">
        <v>136</v>
      </c>
      <c r="Q11" s="21" t="s">
        <v>106</v>
      </c>
      <c r="R11" s="28" t="s">
        <v>17</v>
      </c>
      <c r="S11" s="29">
        <v>293789</v>
      </c>
      <c r="T11" s="30">
        <v>2</v>
      </c>
      <c r="U11" s="52">
        <f t="shared" si="18"/>
        <v>587.57799999999997</v>
      </c>
      <c r="V11" s="29" t="s">
        <v>376</v>
      </c>
      <c r="W11" s="29" t="s">
        <v>227</v>
      </c>
      <c r="X11" s="29">
        <v>70</v>
      </c>
      <c r="Y11" s="29" t="s">
        <v>377</v>
      </c>
      <c r="Z11" s="53" t="str">
        <f t="shared" si="0"/>
        <v/>
      </c>
      <c r="AA11" s="55" t="str">
        <f t="shared" si="19"/>
        <v/>
      </c>
      <c r="AB11" s="27"/>
      <c r="AC11" s="54">
        <f t="shared" si="2"/>
        <v>0</v>
      </c>
      <c r="AD11" s="78"/>
      <c r="AE11" s="54">
        <f t="shared" si="3"/>
        <v>0</v>
      </c>
      <c r="AF11" s="78"/>
      <c r="AG11" s="54">
        <f t="shared" si="4"/>
        <v>0</v>
      </c>
      <c r="AH11" s="78"/>
      <c r="AI11" s="54">
        <f t="shared" si="5"/>
        <v>0</v>
      </c>
      <c r="AJ11" s="78"/>
      <c r="AK11" s="54">
        <f t="shared" si="6"/>
        <v>0</v>
      </c>
      <c r="AL11" s="78"/>
      <c r="AM11" s="78"/>
      <c r="AN11" s="53" t="str">
        <f>+IF($A11="Venta",SUMIF($AC$3:$AM$3,VLOOKUP($R11,desplegable!$N$3:$Q$8,4,FALSE),$AC11:$AM11)*$T11/VLOOKUP($R11,desplegable!$N$3:$O$8,2,FALSE),"")</f>
        <v/>
      </c>
      <c r="AO11" s="53">
        <f t="shared" si="7"/>
        <v>0</v>
      </c>
      <c r="AP11" s="53">
        <f>+IF($A11="Compra",SUMIF($AC$3:$AM$3,VLOOKUP($R10,desplegable!$N$3:$Q$8,4,FALSE),$AC11:$AM11)*$T11/VLOOKUP($R10,desplegable!$N$3:$O$8,2,FALSE),"")</f>
        <v>0</v>
      </c>
      <c r="AQ11" s="55">
        <f>+IFERROR(SUMIF($AC$3:$AM$3,VLOOKUP($R11,desplegable!$N$3:$Q$8,4,FALSE),$AC11:$AM11)/$S11,0)</f>
        <v>0</v>
      </c>
      <c r="AR11" s="55">
        <f ca="1">IFERROR((SUMIF($AC$3:$AM$3,VLOOKUP($R11,desplegable!$N$3:$Q$8,4,FALSE),$AC11:$AM11)/($H11-$G11))*((TODAY())-$G11)/$S11,0)</f>
        <v>0</v>
      </c>
      <c r="AS11" s="56" t="str">
        <f t="shared" si="20"/>
        <v>-</v>
      </c>
      <c r="AT11" s="56" t="str">
        <f t="shared" si="21"/>
        <v>-</v>
      </c>
      <c r="AU11" s="56" t="str">
        <f t="shared" si="22"/>
        <v>-</v>
      </c>
      <c r="AV11" s="56" t="str">
        <f t="shared" si="23"/>
        <v>-</v>
      </c>
      <c r="AW11" s="53" t="str">
        <f t="shared" si="24"/>
        <v>-</v>
      </c>
      <c r="AX11" s="53" t="str">
        <f t="shared" si="25"/>
        <v/>
      </c>
      <c r="AY11" s="57" t="str">
        <f t="shared" si="26"/>
        <v/>
      </c>
      <c r="AZ11" s="54">
        <f>+IF(SUMIF($AC$3:$AM$3,VLOOKUP($R11,desplegable!$N$3:$Q$8,4,FALSE),$AC11:$AM11)&gt;=$S11,$S11,SUMIF($AC$3:$AM$3,VLOOKUP($R11,desplegable!$N$3:$Q$8,4,FALSE),$AC11:$AM11))</f>
        <v>0</v>
      </c>
      <c r="BA11" s="78"/>
      <c r="BB11" s="54">
        <f t="shared" si="27"/>
        <v>0</v>
      </c>
      <c r="BC11" s="53">
        <f>+IFERROR($BB11*$T11/VLOOKUP($R11,desplegable!$N$3:$O$8,2,FALSE),0)</f>
        <v>0</v>
      </c>
      <c r="BD11" s="53" t="str">
        <f t="shared" si="16"/>
        <v/>
      </c>
      <c r="BE11" s="57" t="str">
        <f t="shared" si="28"/>
        <v/>
      </c>
    </row>
    <row r="12" spans="1:61" ht="15" customHeight="1" x14ac:dyDescent="0.25">
      <c r="A12" s="26" t="s">
        <v>33</v>
      </c>
      <c r="B12" s="21">
        <v>21200</v>
      </c>
      <c r="C12" s="21" t="s">
        <v>117</v>
      </c>
      <c r="D12" s="21">
        <v>10000</v>
      </c>
      <c r="E12" s="21" t="s">
        <v>109</v>
      </c>
      <c r="F12" s="21"/>
      <c r="G12" s="27">
        <v>42430</v>
      </c>
      <c r="H12" s="27">
        <v>42442</v>
      </c>
      <c r="I12" s="28" t="s">
        <v>366</v>
      </c>
      <c r="J12" s="28" t="s">
        <v>226</v>
      </c>
      <c r="K12" s="21" t="s">
        <v>226</v>
      </c>
      <c r="L12" s="21" t="s">
        <v>375</v>
      </c>
      <c r="M12" s="28" t="s">
        <v>116</v>
      </c>
      <c r="N12" s="28" t="s">
        <v>43</v>
      </c>
      <c r="O12" s="28" t="s">
        <v>122</v>
      </c>
      <c r="P12" s="21" t="s">
        <v>19</v>
      </c>
      <c r="Q12" s="21" t="s">
        <v>19</v>
      </c>
      <c r="R12" s="28" t="s">
        <v>17</v>
      </c>
      <c r="S12" s="29">
        <v>226984</v>
      </c>
      <c r="T12" s="30">
        <v>7</v>
      </c>
      <c r="U12" s="52">
        <f t="shared" si="18"/>
        <v>1588.8880000000001</v>
      </c>
      <c r="V12" s="29" t="s">
        <v>405</v>
      </c>
      <c r="W12" s="29" t="s">
        <v>18</v>
      </c>
      <c r="X12" s="29">
        <v>2</v>
      </c>
      <c r="Y12" s="29" t="s">
        <v>377</v>
      </c>
      <c r="Z12" s="53">
        <f t="shared" si="0"/>
        <v>793.30908000000011</v>
      </c>
      <c r="AA12" s="55">
        <f t="shared" si="19"/>
        <v>0.49928571428571433</v>
      </c>
      <c r="AB12" s="27"/>
      <c r="AC12" s="54">
        <f t="shared" si="2"/>
        <v>0</v>
      </c>
      <c r="AD12" s="78"/>
      <c r="AE12" s="54">
        <f t="shared" si="3"/>
        <v>0</v>
      </c>
      <c r="AF12" s="78"/>
      <c r="AG12" s="54">
        <f t="shared" si="4"/>
        <v>0</v>
      </c>
      <c r="AH12" s="78"/>
      <c r="AI12" s="54">
        <f t="shared" si="5"/>
        <v>0</v>
      </c>
      <c r="AJ12" s="78"/>
      <c r="AK12" s="54">
        <f t="shared" si="6"/>
        <v>0</v>
      </c>
      <c r="AL12" s="78"/>
      <c r="AM12" s="78"/>
      <c r="AN12" s="53">
        <f>+IF($A12="Venta",SUMIF($AC$3:$AM$3,VLOOKUP($R12,desplegable!$N$3:$Q$8,4,FALSE),$AC12:$AM12)*$T12/VLOOKUP($R12,desplegable!$N$3:$O$8,2,FALSE),"")</f>
        <v>0</v>
      </c>
      <c r="AO12" s="53">
        <f t="shared" si="7"/>
        <v>0</v>
      </c>
      <c r="AP12" s="53" t="str">
        <f>+IF($A12="Compra",SUMIF($AC$3:$AM$3,VLOOKUP($R11,desplegable!$N$3:$Q$8,4,FALSE),$AC12:$AM12)*$T12/VLOOKUP($R11,desplegable!$N$3:$O$8,2,FALSE),"")</f>
        <v/>
      </c>
      <c r="AQ12" s="55">
        <f>+IFERROR(SUMIF($AC$3:$AM$3,VLOOKUP($R12,desplegable!$N$3:$Q$8,4,FALSE),$AC12:$AM12)/$S12,0)</f>
        <v>0</v>
      </c>
      <c r="AR12" s="55">
        <f ca="1">IFERROR((SUMIF($AC$3:$AM$3,VLOOKUP($R12,desplegable!$N$3:$Q$8,4,FALSE),$AC12:$AM12)/($H12-$G12))*((TODAY())-$G12)/$S12,0)</f>
        <v>0</v>
      </c>
      <c r="AS12" s="56" t="str">
        <f t="shared" si="20"/>
        <v>-</v>
      </c>
      <c r="AT12" s="56" t="str">
        <f t="shared" si="21"/>
        <v>-</v>
      </c>
      <c r="AU12" s="56" t="str">
        <f t="shared" si="22"/>
        <v>-</v>
      </c>
      <c r="AV12" s="56" t="str">
        <f t="shared" si="23"/>
        <v>-</v>
      </c>
      <c r="AW12" s="53" t="str">
        <f t="shared" si="24"/>
        <v>-</v>
      </c>
      <c r="AX12" s="53">
        <f t="shared" si="25"/>
        <v>0</v>
      </c>
      <c r="AY12" s="57">
        <f t="shared" si="26"/>
        <v>0</v>
      </c>
      <c r="AZ12" s="54">
        <f>+IF(SUMIF($AC$3:$AM$3,VLOOKUP($R12,desplegable!$N$3:$Q$8,4,FALSE),$AC12:$AM12)&gt;=$S12,$S12,SUMIF($AC$3:$AM$3,VLOOKUP($R12,desplegable!$N$3:$Q$8,4,FALSE),$AC12:$AM12))</f>
        <v>0</v>
      </c>
      <c r="BA12" s="78"/>
      <c r="BB12" s="54">
        <f t="shared" si="27"/>
        <v>0</v>
      </c>
      <c r="BC12" s="53">
        <f>+IFERROR($BB12*$T12/VLOOKUP($R12,desplegable!$N$3:$O$8,2,FALSE),0)</f>
        <v>0</v>
      </c>
      <c r="BD12" s="53">
        <f t="shared" si="16"/>
        <v>0</v>
      </c>
      <c r="BE12" s="57">
        <f t="shared" si="28"/>
        <v>0</v>
      </c>
    </row>
    <row r="13" spans="1:61" ht="15" customHeight="1" x14ac:dyDescent="0.25">
      <c r="A13" s="26" t="s">
        <v>35</v>
      </c>
      <c r="B13" s="21">
        <v>21200</v>
      </c>
      <c r="C13" s="21" t="s">
        <v>117</v>
      </c>
      <c r="D13" s="21">
        <v>10000</v>
      </c>
      <c r="E13" s="21" t="s">
        <v>109</v>
      </c>
      <c r="F13" s="21"/>
      <c r="G13" s="27">
        <v>42430</v>
      </c>
      <c r="H13" s="27">
        <v>42442</v>
      </c>
      <c r="I13" s="28" t="s">
        <v>366</v>
      </c>
      <c r="J13" s="28" t="s">
        <v>226</v>
      </c>
      <c r="K13" s="21" t="s">
        <v>226</v>
      </c>
      <c r="L13" s="21" t="s">
        <v>375</v>
      </c>
      <c r="M13" s="28" t="s">
        <v>116</v>
      </c>
      <c r="N13" s="28" t="s">
        <v>43</v>
      </c>
      <c r="O13" s="28" t="s">
        <v>122</v>
      </c>
      <c r="P13" s="21" t="s">
        <v>19</v>
      </c>
      <c r="Q13" s="21" t="s">
        <v>19</v>
      </c>
      <c r="R13" s="28" t="s">
        <v>17</v>
      </c>
      <c r="S13" s="29">
        <v>226984</v>
      </c>
      <c r="T13" s="30">
        <v>5.0000000000000001E-3</v>
      </c>
      <c r="U13" s="52">
        <f t="shared" si="18"/>
        <v>1.1349200000000002</v>
      </c>
      <c r="V13" s="29" t="s">
        <v>405</v>
      </c>
      <c r="W13" s="29" t="s">
        <v>18</v>
      </c>
      <c r="X13" s="29">
        <v>2</v>
      </c>
      <c r="Y13" s="29" t="s">
        <v>377</v>
      </c>
      <c r="Z13" s="53" t="str">
        <f t="shared" si="0"/>
        <v/>
      </c>
      <c r="AA13" s="55" t="str">
        <f t="shared" si="19"/>
        <v/>
      </c>
      <c r="AB13" s="27"/>
      <c r="AC13" s="54">
        <f t="shared" si="2"/>
        <v>0</v>
      </c>
      <c r="AD13" s="78"/>
      <c r="AE13" s="54">
        <f t="shared" si="3"/>
        <v>0</v>
      </c>
      <c r="AF13" s="78"/>
      <c r="AG13" s="54">
        <f t="shared" si="4"/>
        <v>0</v>
      </c>
      <c r="AH13" s="78"/>
      <c r="AI13" s="54">
        <f t="shared" si="5"/>
        <v>0</v>
      </c>
      <c r="AJ13" s="78"/>
      <c r="AK13" s="54">
        <f t="shared" si="6"/>
        <v>0</v>
      </c>
      <c r="AL13" s="78"/>
      <c r="AM13" s="78"/>
      <c r="AN13" s="53" t="str">
        <f>+IF($A13="Venta",SUMIF($AC$3:$AM$3,VLOOKUP($R13,desplegable!$N$3:$Q$8,4,FALSE),$AC13:$AM13)*$T13/VLOOKUP($R13,desplegable!$N$3:$O$8,2,FALSE),"")</f>
        <v/>
      </c>
      <c r="AO13" s="53">
        <f t="shared" si="7"/>
        <v>0</v>
      </c>
      <c r="AP13" s="53">
        <f>+IF($A13="Compra",SUMIF($AC$3:$AM$3,VLOOKUP($R12,desplegable!$N$3:$Q$8,4,FALSE),$AC13:$AM13)*$T13/VLOOKUP($R12,desplegable!$N$3:$O$8,2,FALSE),"")</f>
        <v>0</v>
      </c>
      <c r="AQ13" s="55">
        <f>+IFERROR(SUMIF($AC$3:$AM$3,VLOOKUP($R13,desplegable!$N$3:$Q$8,4,FALSE),$AC13:$AM13)/$S13,0)</f>
        <v>0</v>
      </c>
      <c r="AR13" s="55">
        <f ca="1">IFERROR((SUMIF($AC$3:$AM$3,VLOOKUP($R13,desplegable!$N$3:$Q$8,4,FALSE),$AC13:$AM13)/($H13-$G13))*((TODAY())-$G13)/$S13,0)</f>
        <v>0</v>
      </c>
      <c r="AS13" s="56" t="str">
        <f t="shared" si="20"/>
        <v>-</v>
      </c>
      <c r="AT13" s="56" t="str">
        <f t="shared" si="21"/>
        <v>-</v>
      </c>
      <c r="AU13" s="56" t="str">
        <f t="shared" si="22"/>
        <v>-</v>
      </c>
      <c r="AV13" s="56" t="str">
        <f t="shared" si="23"/>
        <v>-</v>
      </c>
      <c r="AW13" s="53" t="str">
        <f t="shared" si="24"/>
        <v>-</v>
      </c>
      <c r="AX13" s="53" t="str">
        <f t="shared" si="25"/>
        <v/>
      </c>
      <c r="AY13" s="57" t="str">
        <f t="shared" si="26"/>
        <v/>
      </c>
      <c r="AZ13" s="54">
        <f>+IF(SUMIF($AC$3:$AM$3,VLOOKUP($R13,desplegable!$N$3:$Q$8,4,FALSE),$AC13:$AM13)&gt;=$S13,$S13,SUMIF($AC$3:$AM$3,VLOOKUP($R13,desplegable!$N$3:$Q$8,4,FALSE),$AC13:$AM13))</f>
        <v>0</v>
      </c>
      <c r="BA13" s="78"/>
      <c r="BB13" s="54">
        <f t="shared" si="27"/>
        <v>0</v>
      </c>
      <c r="BC13" s="53">
        <f>+IFERROR($BB13*$T13/VLOOKUP($R13,desplegable!$N$3:$O$8,2,FALSE),0)</f>
        <v>0</v>
      </c>
      <c r="BD13" s="53" t="str">
        <f t="shared" si="16"/>
        <v/>
      </c>
      <c r="BE13" s="57" t="str">
        <f t="shared" si="28"/>
        <v/>
      </c>
    </row>
    <row r="14" spans="1:61" ht="15" customHeight="1" x14ac:dyDescent="0.25">
      <c r="A14" s="26" t="s">
        <v>35</v>
      </c>
      <c r="B14" s="21">
        <v>21200</v>
      </c>
      <c r="C14" s="21" t="s">
        <v>117</v>
      </c>
      <c r="D14" s="21">
        <v>10000</v>
      </c>
      <c r="E14" s="21" t="s">
        <v>109</v>
      </c>
      <c r="F14" s="21"/>
      <c r="G14" s="27">
        <v>42430</v>
      </c>
      <c r="H14" s="27">
        <v>42442</v>
      </c>
      <c r="I14" s="28" t="s">
        <v>366</v>
      </c>
      <c r="J14" s="28" t="s">
        <v>226</v>
      </c>
      <c r="K14" s="21" t="s">
        <v>226</v>
      </c>
      <c r="L14" s="21" t="s">
        <v>375</v>
      </c>
      <c r="M14" s="28" t="s">
        <v>116</v>
      </c>
      <c r="N14" s="28" t="s">
        <v>43</v>
      </c>
      <c r="O14" s="28" t="s">
        <v>122</v>
      </c>
      <c r="P14" s="21" t="s">
        <v>172</v>
      </c>
      <c r="Q14" s="21" t="s">
        <v>103</v>
      </c>
      <c r="R14" s="28" t="s">
        <v>17</v>
      </c>
      <c r="S14" s="29">
        <v>226984</v>
      </c>
      <c r="T14" s="30">
        <v>3.5</v>
      </c>
      <c r="U14" s="52">
        <f t="shared" si="18"/>
        <v>794.44400000000007</v>
      </c>
      <c r="V14" s="29" t="s">
        <v>405</v>
      </c>
      <c r="W14" s="29" t="s">
        <v>18</v>
      </c>
      <c r="X14" s="33">
        <v>0.5</v>
      </c>
      <c r="Y14" s="29" t="s">
        <v>377</v>
      </c>
      <c r="Z14" s="53" t="str">
        <f t="shared" si="0"/>
        <v/>
      </c>
      <c r="AA14" s="55" t="str">
        <f t="shared" si="19"/>
        <v/>
      </c>
      <c r="AB14" s="27"/>
      <c r="AC14" s="54">
        <f t="shared" si="2"/>
        <v>0</v>
      </c>
      <c r="AD14" s="78"/>
      <c r="AE14" s="54">
        <f t="shared" si="3"/>
        <v>0</v>
      </c>
      <c r="AF14" s="78"/>
      <c r="AG14" s="54">
        <f t="shared" si="4"/>
        <v>0</v>
      </c>
      <c r="AH14" s="78"/>
      <c r="AI14" s="54">
        <f t="shared" si="5"/>
        <v>0</v>
      </c>
      <c r="AJ14" s="78"/>
      <c r="AK14" s="54">
        <f t="shared" si="6"/>
        <v>0</v>
      </c>
      <c r="AL14" s="78"/>
      <c r="AM14" s="78"/>
      <c r="AN14" s="53" t="str">
        <f>+IF($A14="Venta",SUMIF($AC$3:$AM$3,VLOOKUP($R14,desplegable!$N$3:$Q$8,4,FALSE),$AC14:$AM14)*$T14/VLOOKUP($R14,desplegable!$N$3:$O$8,2,FALSE),"")</f>
        <v/>
      </c>
      <c r="AO14" s="53">
        <f t="shared" si="7"/>
        <v>0</v>
      </c>
      <c r="AP14" s="53">
        <f>+IF($A14="Compra",SUMIF($AC$3:$AM$3,VLOOKUP($R13,desplegable!$N$3:$Q$8,4,FALSE),$AC14:$AM14)*$T14/VLOOKUP($R13,desplegable!$N$3:$O$8,2,FALSE),"")</f>
        <v>0</v>
      </c>
      <c r="AQ14" s="55">
        <f>+IFERROR(SUMIF($AC$3:$AM$3,VLOOKUP($R14,desplegable!$N$3:$Q$8,4,FALSE),$AC14:$AM14)/$S14,0)</f>
        <v>0</v>
      </c>
      <c r="AR14" s="55">
        <f ca="1">IFERROR((SUMIF($AC$3:$AM$3,VLOOKUP($R14,desplegable!$N$3:$Q$8,4,FALSE),$AC14:$AM14)/($H14-$G14))*((TODAY())-$G14)/$S14,0)</f>
        <v>0</v>
      </c>
      <c r="AS14" s="56" t="str">
        <f t="shared" si="20"/>
        <v>-</v>
      </c>
      <c r="AT14" s="56" t="str">
        <f t="shared" si="21"/>
        <v>-</v>
      </c>
      <c r="AU14" s="56" t="str">
        <f t="shared" si="22"/>
        <v>-</v>
      </c>
      <c r="AV14" s="56" t="str">
        <f t="shared" si="23"/>
        <v>-</v>
      </c>
      <c r="AW14" s="53" t="str">
        <f t="shared" si="24"/>
        <v>-</v>
      </c>
      <c r="AX14" s="53" t="str">
        <f t="shared" si="25"/>
        <v/>
      </c>
      <c r="AY14" s="57" t="str">
        <f t="shared" si="26"/>
        <v/>
      </c>
      <c r="AZ14" s="54">
        <f>+IF(SUMIF($AC$3:$AM$3,VLOOKUP($R14,desplegable!$N$3:$Q$8,4,FALSE),$AC14:$AM14)&gt;=$S14,$S14,SUMIF($AC$3:$AM$3,VLOOKUP($R14,desplegable!$N$3:$Q$8,4,FALSE),$AC14:$AM14))</f>
        <v>0</v>
      </c>
      <c r="BA14" s="78"/>
      <c r="BB14" s="54">
        <f t="shared" si="27"/>
        <v>0</v>
      </c>
      <c r="BC14" s="53">
        <f>+IFERROR($BB14*$T14/VLOOKUP($R14,desplegable!$N$3:$O$8,2,FALSE),0)</f>
        <v>0</v>
      </c>
      <c r="BD14" s="53" t="str">
        <f t="shared" si="16"/>
        <v/>
      </c>
      <c r="BE14" s="57" t="str">
        <f t="shared" si="28"/>
        <v/>
      </c>
    </row>
    <row r="15" spans="1:61" ht="15" customHeight="1" x14ac:dyDescent="0.25">
      <c r="A15" s="26" t="s">
        <v>33</v>
      </c>
      <c r="B15" s="21">
        <v>21201</v>
      </c>
      <c r="C15" s="21" t="s">
        <v>117</v>
      </c>
      <c r="D15" s="21">
        <v>10008</v>
      </c>
      <c r="E15" s="21" t="s">
        <v>109</v>
      </c>
      <c r="F15" s="21" t="s">
        <v>420</v>
      </c>
      <c r="G15" s="27">
        <v>42430</v>
      </c>
      <c r="H15" s="27">
        <v>42442</v>
      </c>
      <c r="I15" s="28" t="s">
        <v>366</v>
      </c>
      <c r="J15" s="28" t="s">
        <v>226</v>
      </c>
      <c r="K15" s="21" t="s">
        <v>226</v>
      </c>
      <c r="L15" s="21" t="s">
        <v>383</v>
      </c>
      <c r="M15" s="28" t="s">
        <v>113</v>
      </c>
      <c r="N15" s="28" t="s">
        <v>38</v>
      </c>
      <c r="O15" s="28" t="s">
        <v>38</v>
      </c>
      <c r="P15" s="21" t="s">
        <v>19</v>
      </c>
      <c r="Q15" s="21" t="s">
        <v>19</v>
      </c>
      <c r="R15" s="28" t="s">
        <v>17</v>
      </c>
      <c r="S15" s="29">
        <v>0</v>
      </c>
      <c r="T15" s="30">
        <v>10.45</v>
      </c>
      <c r="U15" s="52">
        <f t="shared" si="18"/>
        <v>0</v>
      </c>
      <c r="V15" s="29" t="s">
        <v>362</v>
      </c>
      <c r="W15" s="29" t="s">
        <v>18</v>
      </c>
      <c r="X15" s="29">
        <v>2</v>
      </c>
      <c r="Y15" s="29" t="s">
        <v>384</v>
      </c>
      <c r="Z15" s="53">
        <f t="shared" si="0"/>
        <v>0</v>
      </c>
      <c r="AA15" s="55">
        <f t="shared" si="19"/>
        <v>0</v>
      </c>
      <c r="AB15" s="27"/>
      <c r="AC15" s="54">
        <f t="shared" si="2"/>
        <v>0</v>
      </c>
      <c r="AD15" s="78"/>
      <c r="AE15" s="54">
        <f t="shared" si="3"/>
        <v>0</v>
      </c>
      <c r="AF15" s="78"/>
      <c r="AG15" s="54">
        <f t="shared" si="4"/>
        <v>0</v>
      </c>
      <c r="AH15" s="78"/>
      <c r="AI15" s="54">
        <f t="shared" si="5"/>
        <v>0</v>
      </c>
      <c r="AJ15" s="78"/>
      <c r="AK15" s="54">
        <f t="shared" si="6"/>
        <v>0</v>
      </c>
      <c r="AL15" s="78"/>
      <c r="AM15" s="78"/>
      <c r="AN15" s="53">
        <f>+IF($A15="Venta",SUMIF($AC$3:$AM$3,VLOOKUP($R15,desplegable!$N$3:$Q$8,4,FALSE),$AC15:$AM15)*$T15/VLOOKUP($R15,desplegable!$N$3:$O$8,2,FALSE),"")</f>
        <v>0</v>
      </c>
      <c r="AO15" s="53">
        <f t="shared" si="7"/>
        <v>0</v>
      </c>
      <c r="AP15" s="53" t="str">
        <f>+IF($A15="Compra",SUMIF($AC$3:$AM$3,VLOOKUP($R14,desplegable!$N$3:$Q$8,4,FALSE),$AC15:$AM15)*$T15/VLOOKUP($R14,desplegable!$N$3:$O$8,2,FALSE),"")</f>
        <v/>
      </c>
      <c r="AQ15" s="55">
        <f>+IFERROR(SUMIF($AC$3:$AM$3,VLOOKUP($R15,desplegable!$N$3:$Q$8,4,FALSE),$AC15:$AM15)/$S15,0)</f>
        <v>0</v>
      </c>
      <c r="AR15" s="55">
        <f ca="1">IFERROR((SUMIF($AC$3:$AM$3,VLOOKUP($R15,desplegable!$N$3:$Q$8,4,FALSE),$AC15:$AM15)/($H15-$G15))*((TODAY())-$G15)/$S15,0)</f>
        <v>0</v>
      </c>
      <c r="AS15" s="56" t="str">
        <f t="shared" si="20"/>
        <v>-</v>
      </c>
      <c r="AT15" s="56" t="str">
        <f t="shared" si="21"/>
        <v>-</v>
      </c>
      <c r="AU15" s="56" t="str">
        <f t="shared" si="22"/>
        <v>-</v>
      </c>
      <c r="AV15" s="56" t="str">
        <f t="shared" si="23"/>
        <v>-</v>
      </c>
      <c r="AW15" s="53" t="str">
        <f t="shared" si="24"/>
        <v>-</v>
      </c>
      <c r="AX15" s="53">
        <f t="shared" si="25"/>
        <v>0</v>
      </c>
      <c r="AY15" s="57">
        <f t="shared" si="26"/>
        <v>0</v>
      </c>
      <c r="AZ15" s="54">
        <f>+IF(SUMIF($AC$3:$AM$3,VLOOKUP($R15,desplegable!$N$3:$Q$8,4,FALSE),$AC15:$AM15)&gt;=$S15,$S15,SUMIF($AC$3:$AM$3,VLOOKUP($R15,desplegable!$N$3:$Q$8,4,FALSE),$AC15:$AM15))</f>
        <v>0</v>
      </c>
      <c r="BA15" s="78"/>
      <c r="BB15" s="54">
        <f t="shared" si="27"/>
        <v>0</v>
      </c>
      <c r="BC15" s="53">
        <f>+IFERROR($BB15*$T15/VLOOKUP($R15,desplegable!$N$3:$O$8,2,FALSE),0)</f>
        <v>0</v>
      </c>
      <c r="BD15" s="53">
        <f t="shared" si="16"/>
        <v>0</v>
      </c>
      <c r="BE15" s="57">
        <f t="shared" si="28"/>
        <v>0</v>
      </c>
    </row>
    <row r="16" spans="1:61" ht="15" customHeight="1" x14ac:dyDescent="0.25">
      <c r="A16" s="26" t="s">
        <v>35</v>
      </c>
      <c r="B16" s="21">
        <v>21201</v>
      </c>
      <c r="C16" s="21" t="s">
        <v>117</v>
      </c>
      <c r="D16" s="21">
        <v>10008</v>
      </c>
      <c r="E16" s="21" t="s">
        <v>109</v>
      </c>
      <c r="F16" s="21"/>
      <c r="G16" s="27">
        <v>42430</v>
      </c>
      <c r="H16" s="27">
        <v>42442</v>
      </c>
      <c r="I16" s="28" t="s">
        <v>366</v>
      </c>
      <c r="J16" s="28" t="s">
        <v>226</v>
      </c>
      <c r="K16" s="21" t="s">
        <v>226</v>
      </c>
      <c r="L16" s="21" t="s">
        <v>383</v>
      </c>
      <c r="M16" s="28" t="s">
        <v>113</v>
      </c>
      <c r="N16" s="28" t="s">
        <v>38</v>
      </c>
      <c r="O16" s="28" t="s">
        <v>38</v>
      </c>
      <c r="P16" s="21" t="s">
        <v>51</v>
      </c>
      <c r="Q16" s="21" t="s">
        <v>19</v>
      </c>
      <c r="R16" s="28" t="s">
        <v>17</v>
      </c>
      <c r="S16" s="29">
        <v>0</v>
      </c>
      <c r="T16" s="30">
        <v>0.5</v>
      </c>
      <c r="U16" s="52">
        <f t="shared" si="18"/>
        <v>0</v>
      </c>
      <c r="V16" s="29" t="s">
        <v>362</v>
      </c>
      <c r="W16" s="29" t="s">
        <v>18</v>
      </c>
      <c r="X16" s="29">
        <v>2</v>
      </c>
      <c r="Y16" s="29" t="s">
        <v>384</v>
      </c>
      <c r="Z16" s="53" t="str">
        <f t="shared" si="0"/>
        <v/>
      </c>
      <c r="AA16" s="55" t="str">
        <f t="shared" si="19"/>
        <v/>
      </c>
      <c r="AB16" s="27"/>
      <c r="AC16" s="54">
        <f t="shared" si="2"/>
        <v>0</v>
      </c>
      <c r="AD16" s="78"/>
      <c r="AE16" s="54">
        <f t="shared" si="3"/>
        <v>0</v>
      </c>
      <c r="AF16" s="78"/>
      <c r="AG16" s="54">
        <f t="shared" si="4"/>
        <v>0</v>
      </c>
      <c r="AH16" s="78"/>
      <c r="AI16" s="54">
        <f t="shared" si="5"/>
        <v>0</v>
      </c>
      <c r="AJ16" s="78"/>
      <c r="AK16" s="54">
        <f t="shared" si="6"/>
        <v>0</v>
      </c>
      <c r="AL16" s="78"/>
      <c r="AM16" s="78"/>
      <c r="AN16" s="53" t="str">
        <f>+IF($A16="Venta",SUMIF($AC$3:$AM$3,VLOOKUP($R16,desplegable!$N$3:$Q$8,4,FALSE),$AC16:$AM16)*$T16/VLOOKUP($R16,desplegable!$N$3:$O$8,2,FALSE),"")</f>
        <v/>
      </c>
      <c r="AO16" s="53">
        <f t="shared" si="7"/>
        <v>0</v>
      </c>
      <c r="AP16" s="53">
        <f>+IF($A16="Compra",SUMIF($AC$3:$AM$3,VLOOKUP($R15,desplegable!$N$3:$Q$8,4,FALSE),$AC16:$AM16)*$T16/VLOOKUP($R15,desplegable!$N$3:$O$8,2,FALSE),"")</f>
        <v>0</v>
      </c>
      <c r="AQ16" s="55">
        <f>+IFERROR(SUMIF($AC$3:$AM$3,VLOOKUP($R16,desplegable!$N$3:$Q$8,4,FALSE),$AC16:$AM16)/$S16,0)</f>
        <v>0</v>
      </c>
      <c r="AR16" s="55">
        <f ca="1">IFERROR((SUMIF($AC$3:$AM$3,VLOOKUP($R16,desplegable!$N$3:$Q$8,4,FALSE),$AC16:$AM16)/($H16-$G16))*((TODAY())-$G16)/$S16,0)</f>
        <v>0</v>
      </c>
      <c r="AS16" s="56" t="str">
        <f t="shared" si="20"/>
        <v>-</v>
      </c>
      <c r="AT16" s="56" t="str">
        <f t="shared" si="21"/>
        <v>-</v>
      </c>
      <c r="AU16" s="56" t="str">
        <f t="shared" si="22"/>
        <v>-</v>
      </c>
      <c r="AV16" s="56" t="str">
        <f t="shared" si="23"/>
        <v>-</v>
      </c>
      <c r="AW16" s="53" t="str">
        <f t="shared" si="24"/>
        <v>-</v>
      </c>
      <c r="AX16" s="53" t="str">
        <f t="shared" si="25"/>
        <v/>
      </c>
      <c r="AY16" s="57" t="str">
        <f t="shared" si="26"/>
        <v/>
      </c>
      <c r="AZ16" s="54">
        <f>+IF(SUMIF($AC$3:$AM$3,VLOOKUP($R16,desplegable!$N$3:$Q$8,4,FALSE),$AC16:$AM16)&gt;=$S16,$S16,SUMIF($AC$3:$AM$3,VLOOKUP($R16,desplegable!$N$3:$Q$8,4,FALSE),$AC16:$AM16))</f>
        <v>0</v>
      </c>
      <c r="BA16" s="78"/>
      <c r="BB16" s="54">
        <f t="shared" si="27"/>
        <v>0</v>
      </c>
      <c r="BC16" s="53">
        <f>+IFERROR($BB16*$T16/VLOOKUP($R16,desplegable!$N$3:$O$8,2,FALSE),0)</f>
        <v>0</v>
      </c>
      <c r="BD16" s="53" t="str">
        <f t="shared" si="16"/>
        <v/>
      </c>
      <c r="BE16" s="57" t="str">
        <f t="shared" si="28"/>
        <v/>
      </c>
    </row>
    <row r="17" spans="1:57" ht="15" customHeight="1" x14ac:dyDescent="0.25">
      <c r="A17" s="26" t="s">
        <v>35</v>
      </c>
      <c r="B17" s="21">
        <v>21201</v>
      </c>
      <c r="C17" s="21" t="s">
        <v>117</v>
      </c>
      <c r="D17" s="21">
        <v>10008</v>
      </c>
      <c r="E17" s="21" t="s">
        <v>109</v>
      </c>
      <c r="F17" s="21"/>
      <c r="G17" s="27">
        <v>42430</v>
      </c>
      <c r="H17" s="27">
        <v>42442</v>
      </c>
      <c r="I17" s="28" t="s">
        <v>366</v>
      </c>
      <c r="J17" s="28" t="s">
        <v>226</v>
      </c>
      <c r="K17" s="21" t="s">
        <v>226</v>
      </c>
      <c r="L17" s="21" t="s">
        <v>383</v>
      </c>
      <c r="M17" s="28" t="s">
        <v>113</v>
      </c>
      <c r="N17" s="28" t="s">
        <v>38</v>
      </c>
      <c r="O17" s="28" t="s">
        <v>38</v>
      </c>
      <c r="P17" s="21" t="s">
        <v>49</v>
      </c>
      <c r="Q17" s="21" t="s">
        <v>103</v>
      </c>
      <c r="R17" s="28" t="s">
        <v>17</v>
      </c>
      <c r="S17" s="29">
        <v>0</v>
      </c>
      <c r="T17" s="30">
        <v>6</v>
      </c>
      <c r="U17" s="52">
        <f t="shared" si="18"/>
        <v>0</v>
      </c>
      <c r="V17" s="29" t="s">
        <v>362</v>
      </c>
      <c r="W17" s="29" t="s">
        <v>18</v>
      </c>
      <c r="X17" s="29">
        <v>2</v>
      </c>
      <c r="Y17" s="29" t="s">
        <v>406</v>
      </c>
      <c r="Z17" s="53" t="str">
        <f t="shared" si="0"/>
        <v/>
      </c>
      <c r="AA17" s="55" t="str">
        <f t="shared" si="19"/>
        <v/>
      </c>
      <c r="AB17" s="27"/>
      <c r="AC17" s="54">
        <f t="shared" si="2"/>
        <v>0</v>
      </c>
      <c r="AD17" s="78"/>
      <c r="AE17" s="54">
        <f t="shared" si="3"/>
        <v>0</v>
      </c>
      <c r="AF17" s="78"/>
      <c r="AG17" s="54">
        <f t="shared" si="4"/>
        <v>0</v>
      </c>
      <c r="AH17" s="78"/>
      <c r="AI17" s="54">
        <f t="shared" si="5"/>
        <v>0</v>
      </c>
      <c r="AJ17" s="78"/>
      <c r="AK17" s="54">
        <f t="shared" si="6"/>
        <v>0</v>
      </c>
      <c r="AL17" s="78"/>
      <c r="AM17" s="78"/>
      <c r="AN17" s="53" t="str">
        <f>+IF($A17="Venta",SUMIF($AC$3:$AM$3,VLOOKUP($R17,desplegable!$N$3:$Q$8,4,FALSE),$AC17:$AM17)*$T17/VLOOKUP($R17,desplegable!$N$3:$O$8,2,FALSE),"")</f>
        <v/>
      </c>
      <c r="AO17" s="53">
        <f t="shared" si="7"/>
        <v>0</v>
      </c>
      <c r="AP17" s="53">
        <f>+IF($A17="Compra",SUMIF($AC$3:$AM$3,VLOOKUP($R16,desplegable!$N$3:$Q$8,4,FALSE),$AC17:$AM17)*$T17/VLOOKUP($R16,desplegable!$N$3:$O$8,2,FALSE),"")</f>
        <v>0</v>
      </c>
      <c r="AQ17" s="55">
        <f>+IFERROR(SUMIF($AC$3:$AM$3,VLOOKUP($R17,desplegable!$N$3:$Q$8,4,FALSE),$AC17:$AM17)/$S17,0)</f>
        <v>0</v>
      </c>
      <c r="AR17" s="55">
        <f ca="1">IFERROR((SUMIF($AC$3:$AM$3,VLOOKUP($R17,desplegable!$N$3:$Q$8,4,FALSE),$AC17:$AM17)/($H17-$G17))*((TODAY())-$G17)/$S17,0)</f>
        <v>0</v>
      </c>
      <c r="AS17" s="56" t="str">
        <f t="shared" si="20"/>
        <v>-</v>
      </c>
      <c r="AT17" s="56" t="str">
        <f t="shared" si="21"/>
        <v>-</v>
      </c>
      <c r="AU17" s="56" t="str">
        <f t="shared" si="22"/>
        <v>-</v>
      </c>
      <c r="AV17" s="56" t="str">
        <f t="shared" si="23"/>
        <v>-</v>
      </c>
      <c r="AW17" s="53" t="str">
        <f t="shared" si="24"/>
        <v>-</v>
      </c>
      <c r="AX17" s="53" t="str">
        <f t="shared" si="25"/>
        <v/>
      </c>
      <c r="AY17" s="57" t="str">
        <f t="shared" si="26"/>
        <v/>
      </c>
      <c r="AZ17" s="54">
        <f>+IF(SUMIF($AC$3:$AM$3,VLOOKUP($R17,desplegable!$N$3:$Q$8,4,FALSE),$AC17:$AM17)&gt;=$S17,$S17,SUMIF($AC$3:$AM$3,VLOOKUP($R17,desplegable!$N$3:$Q$8,4,FALSE),$AC17:$AM17))</f>
        <v>0</v>
      </c>
      <c r="BA17" s="78"/>
      <c r="BB17" s="54">
        <f t="shared" si="27"/>
        <v>0</v>
      </c>
      <c r="BC17" s="53">
        <f>+IFERROR($BB17*$T17/VLOOKUP($R17,desplegable!$N$3:$O$8,2,FALSE),0)</f>
        <v>0</v>
      </c>
      <c r="BD17" s="53" t="str">
        <f t="shared" si="16"/>
        <v/>
      </c>
      <c r="BE17" s="57" t="str">
        <f t="shared" si="28"/>
        <v/>
      </c>
    </row>
    <row r="18" spans="1:57" ht="15" customHeight="1" x14ac:dyDescent="0.25">
      <c r="A18" s="26" t="s">
        <v>35</v>
      </c>
      <c r="B18" s="21">
        <v>21201</v>
      </c>
      <c r="C18" s="21" t="s">
        <v>117</v>
      </c>
      <c r="D18" s="21">
        <v>10008</v>
      </c>
      <c r="E18" s="21" t="s">
        <v>109</v>
      </c>
      <c r="F18" s="21"/>
      <c r="G18" s="27">
        <v>42430</v>
      </c>
      <c r="H18" s="27">
        <v>42442</v>
      </c>
      <c r="I18" s="28" t="s">
        <v>366</v>
      </c>
      <c r="J18" s="28" t="s">
        <v>226</v>
      </c>
      <c r="K18" s="21" t="s">
        <v>226</v>
      </c>
      <c r="L18" s="21" t="s">
        <v>383</v>
      </c>
      <c r="M18" s="28" t="s">
        <v>113</v>
      </c>
      <c r="N18" s="28" t="s">
        <v>38</v>
      </c>
      <c r="O18" s="28" t="s">
        <v>38</v>
      </c>
      <c r="P18" s="21" t="s">
        <v>171</v>
      </c>
      <c r="Q18" s="21" t="s">
        <v>103</v>
      </c>
      <c r="R18" s="28" t="s">
        <v>17</v>
      </c>
      <c r="S18" s="29">
        <v>0</v>
      </c>
      <c r="T18" s="30">
        <v>6</v>
      </c>
      <c r="U18" s="52">
        <f t="shared" si="18"/>
        <v>0</v>
      </c>
      <c r="V18" s="29" t="s">
        <v>362</v>
      </c>
      <c r="W18" s="29" t="s">
        <v>18</v>
      </c>
      <c r="X18" s="29">
        <v>2</v>
      </c>
      <c r="Y18" s="29" t="s">
        <v>386</v>
      </c>
      <c r="Z18" s="53" t="str">
        <f t="shared" si="0"/>
        <v/>
      </c>
      <c r="AA18" s="55" t="str">
        <f t="shared" si="19"/>
        <v/>
      </c>
      <c r="AB18" s="27"/>
      <c r="AC18" s="54">
        <f t="shared" si="2"/>
        <v>0</v>
      </c>
      <c r="AD18" s="78"/>
      <c r="AE18" s="54">
        <f t="shared" si="3"/>
        <v>0</v>
      </c>
      <c r="AF18" s="78"/>
      <c r="AG18" s="54">
        <f t="shared" si="4"/>
        <v>0</v>
      </c>
      <c r="AH18" s="78"/>
      <c r="AI18" s="54">
        <f t="shared" si="5"/>
        <v>0</v>
      </c>
      <c r="AJ18" s="78"/>
      <c r="AK18" s="54">
        <f t="shared" si="6"/>
        <v>0</v>
      </c>
      <c r="AL18" s="78"/>
      <c r="AM18" s="78"/>
      <c r="AN18" s="53" t="str">
        <f>+IF($A18="Venta",SUMIF($AC$3:$AM$3,VLOOKUP($R18,desplegable!$N$3:$Q$8,4,FALSE),$AC18:$AM18)*$T18/VLOOKUP($R18,desplegable!$N$3:$O$8,2,FALSE),"")</f>
        <v/>
      </c>
      <c r="AO18" s="53">
        <f t="shared" si="7"/>
        <v>0</v>
      </c>
      <c r="AP18" s="53">
        <f>+IF($A18="Compra",SUMIF($AC$3:$AM$3,VLOOKUP($R17,desplegable!$N$3:$Q$8,4,FALSE),$AC18:$AM18)*$T18/VLOOKUP($R17,desplegable!$N$3:$O$8,2,FALSE),"")</f>
        <v>0</v>
      </c>
      <c r="AQ18" s="55">
        <f>+IFERROR(SUMIF($AC$3:$AM$3,VLOOKUP($R18,desplegable!$N$3:$Q$8,4,FALSE),$AC18:$AM18)/$S18,0)</f>
        <v>0</v>
      </c>
      <c r="AR18" s="55">
        <f ca="1">IFERROR((SUMIF($AC$3:$AM$3,VLOOKUP($R18,desplegable!$N$3:$Q$8,4,FALSE),$AC18:$AM18)/($H18-$G18))*((TODAY())-$G18)/$S18,0)</f>
        <v>0</v>
      </c>
      <c r="AS18" s="56" t="str">
        <f t="shared" si="20"/>
        <v>-</v>
      </c>
      <c r="AT18" s="56" t="str">
        <f t="shared" si="21"/>
        <v>-</v>
      </c>
      <c r="AU18" s="56" t="str">
        <f t="shared" si="22"/>
        <v>-</v>
      </c>
      <c r="AV18" s="56" t="str">
        <f t="shared" si="23"/>
        <v>-</v>
      </c>
      <c r="AW18" s="53" t="str">
        <f t="shared" si="24"/>
        <v>-</v>
      </c>
      <c r="AX18" s="53" t="str">
        <f t="shared" si="25"/>
        <v/>
      </c>
      <c r="AY18" s="57" t="str">
        <f t="shared" si="26"/>
        <v/>
      </c>
      <c r="AZ18" s="54">
        <f>+IF(SUMIF($AC$3:$AM$3,VLOOKUP($R18,desplegable!$N$3:$Q$8,4,FALSE),$AC18:$AM18)&gt;=$S18,$S18,SUMIF($AC$3:$AM$3,VLOOKUP($R18,desplegable!$N$3:$Q$8,4,FALSE),$AC18:$AM18))</f>
        <v>0</v>
      </c>
      <c r="BA18" s="78"/>
      <c r="BB18" s="54">
        <f t="shared" si="27"/>
        <v>0</v>
      </c>
      <c r="BC18" s="53">
        <f>+IFERROR($BB18*$T18/VLOOKUP($R18,desplegable!$N$3:$O$8,2,FALSE),0)</f>
        <v>0</v>
      </c>
      <c r="BD18" s="53" t="str">
        <f t="shared" si="16"/>
        <v/>
      </c>
      <c r="BE18" s="57" t="str">
        <f t="shared" si="28"/>
        <v/>
      </c>
    </row>
    <row r="19" spans="1:57" ht="15" customHeight="1" x14ac:dyDescent="0.25">
      <c r="A19" s="26" t="s">
        <v>33</v>
      </c>
      <c r="B19" s="21">
        <v>21201</v>
      </c>
      <c r="C19" s="21" t="s">
        <v>117</v>
      </c>
      <c r="D19" s="21">
        <v>10024</v>
      </c>
      <c r="E19" s="21" t="s">
        <v>109</v>
      </c>
      <c r="F19" s="21" t="s">
        <v>420</v>
      </c>
      <c r="G19" s="27">
        <v>42430</v>
      </c>
      <c r="H19" s="27">
        <v>42442</v>
      </c>
      <c r="I19" s="28" t="s">
        <v>366</v>
      </c>
      <c r="J19" s="28" t="s">
        <v>226</v>
      </c>
      <c r="K19" s="21" t="s">
        <v>226</v>
      </c>
      <c r="L19" s="21" t="s">
        <v>383</v>
      </c>
      <c r="M19" s="28" t="s">
        <v>116</v>
      </c>
      <c r="N19" s="28" t="s">
        <v>43</v>
      </c>
      <c r="O19" s="28" t="s">
        <v>122</v>
      </c>
      <c r="P19" s="21" t="s">
        <v>19</v>
      </c>
      <c r="Q19" s="21" t="s">
        <v>19</v>
      </c>
      <c r="R19" s="28" t="s">
        <v>17</v>
      </c>
      <c r="S19" s="29">
        <v>0</v>
      </c>
      <c r="T19" s="30">
        <v>7</v>
      </c>
      <c r="U19" s="52">
        <f t="shared" si="18"/>
        <v>0</v>
      </c>
      <c r="V19" s="29" t="s">
        <v>407</v>
      </c>
      <c r="W19" s="29" t="s">
        <v>18</v>
      </c>
      <c r="X19" s="31">
        <v>0.8</v>
      </c>
      <c r="Y19" s="29" t="s">
        <v>386</v>
      </c>
      <c r="Z19" s="53">
        <f t="shared" si="0"/>
        <v>0</v>
      </c>
      <c r="AA19" s="55">
        <f t="shared" si="19"/>
        <v>0</v>
      </c>
      <c r="AB19" s="27"/>
      <c r="AC19" s="54">
        <f t="shared" si="2"/>
        <v>0</v>
      </c>
      <c r="AD19" s="78"/>
      <c r="AE19" s="54">
        <f t="shared" si="3"/>
        <v>0</v>
      </c>
      <c r="AF19" s="78"/>
      <c r="AG19" s="54">
        <f t="shared" si="4"/>
        <v>0</v>
      </c>
      <c r="AH19" s="78"/>
      <c r="AI19" s="54">
        <f t="shared" si="5"/>
        <v>0</v>
      </c>
      <c r="AJ19" s="78"/>
      <c r="AK19" s="54">
        <f t="shared" si="6"/>
        <v>0</v>
      </c>
      <c r="AL19" s="78"/>
      <c r="AM19" s="78"/>
      <c r="AN19" s="53">
        <f>+IF($A19="Venta",SUMIF($AC$3:$AM$3,VLOOKUP($R19,desplegable!$N$3:$Q$8,4,FALSE),$AC19:$AM19)*$T19/VLOOKUP($R19,desplegable!$N$3:$O$8,2,FALSE),"")</f>
        <v>0</v>
      </c>
      <c r="AO19" s="53">
        <f t="shared" si="7"/>
        <v>0</v>
      </c>
      <c r="AP19" s="53" t="str">
        <f>+IF($A19="Compra",SUMIF($AC$3:$AM$3,VLOOKUP($R18,desplegable!$N$3:$Q$8,4,FALSE),$AC19:$AM19)*$T19/VLOOKUP($R18,desplegable!$N$3:$O$8,2,FALSE),"")</f>
        <v/>
      </c>
      <c r="AQ19" s="55">
        <f>+IFERROR(SUMIF($AC$3:$AM$3,VLOOKUP($R19,desplegable!$N$3:$Q$8,4,FALSE),$AC19:$AM19)/$S19,0)</f>
        <v>0</v>
      </c>
      <c r="AR19" s="55">
        <f ca="1">IFERROR((SUMIF($AC$3:$AM$3,VLOOKUP($R19,desplegable!$N$3:$Q$8,4,FALSE),$AC19:$AM19)/($H19-$G19))*((TODAY())-$G19)/$S19,0)</f>
        <v>0</v>
      </c>
      <c r="AS19" s="56" t="str">
        <f t="shared" si="20"/>
        <v>-</v>
      </c>
      <c r="AT19" s="56" t="str">
        <f t="shared" si="21"/>
        <v>-</v>
      </c>
      <c r="AU19" s="56" t="str">
        <f t="shared" si="22"/>
        <v>-</v>
      </c>
      <c r="AV19" s="56" t="str">
        <f t="shared" si="23"/>
        <v>-</v>
      </c>
      <c r="AW19" s="53" t="str">
        <f t="shared" si="24"/>
        <v>-</v>
      </c>
      <c r="AX19" s="53">
        <f t="shared" si="25"/>
        <v>0</v>
      </c>
      <c r="AY19" s="57">
        <f t="shared" si="26"/>
        <v>0</v>
      </c>
      <c r="AZ19" s="54">
        <f>+IF(SUMIF($AC$3:$AM$3,VLOOKUP($R19,desplegable!$N$3:$Q$8,4,FALSE),$AC19:$AM19)&gt;=$S19,$S19,SUMIF($AC$3:$AM$3,VLOOKUP($R19,desplegable!$N$3:$Q$8,4,FALSE),$AC19:$AM19))</f>
        <v>0</v>
      </c>
      <c r="BA19" s="78"/>
      <c r="BB19" s="54">
        <f t="shared" si="27"/>
        <v>0</v>
      </c>
      <c r="BC19" s="53">
        <f>+IFERROR($BB19*$T19/VLOOKUP($R19,desplegable!$N$3:$O$8,2,FALSE),0)</f>
        <v>0</v>
      </c>
      <c r="BD19" s="53">
        <f t="shared" si="16"/>
        <v>0</v>
      </c>
      <c r="BE19" s="57">
        <f t="shared" si="28"/>
        <v>0</v>
      </c>
    </row>
    <row r="20" spans="1:57" ht="15" customHeight="1" x14ac:dyDescent="0.25">
      <c r="A20" s="26" t="s">
        <v>35</v>
      </c>
      <c r="B20" s="21">
        <v>21201</v>
      </c>
      <c r="C20" s="21" t="s">
        <v>117</v>
      </c>
      <c r="D20" s="21">
        <v>10024</v>
      </c>
      <c r="E20" s="21" t="s">
        <v>109</v>
      </c>
      <c r="F20" s="21"/>
      <c r="G20" s="27">
        <v>42430</v>
      </c>
      <c r="H20" s="27">
        <v>42442</v>
      </c>
      <c r="I20" s="28" t="s">
        <v>366</v>
      </c>
      <c r="J20" s="28" t="s">
        <v>226</v>
      </c>
      <c r="K20" s="21" t="s">
        <v>226</v>
      </c>
      <c r="L20" s="21" t="s">
        <v>383</v>
      </c>
      <c r="M20" s="28" t="s">
        <v>116</v>
      </c>
      <c r="N20" s="28" t="s">
        <v>43</v>
      </c>
      <c r="O20" s="28" t="s">
        <v>122</v>
      </c>
      <c r="P20" s="21" t="s">
        <v>51</v>
      </c>
      <c r="Q20" s="21" t="s">
        <v>19</v>
      </c>
      <c r="R20" s="28" t="s">
        <v>17</v>
      </c>
      <c r="S20" s="29">
        <v>0</v>
      </c>
      <c r="T20" s="36">
        <v>5.0000000000000001E-3</v>
      </c>
      <c r="U20" s="52">
        <f t="shared" si="18"/>
        <v>0</v>
      </c>
      <c r="V20" s="29" t="s">
        <v>407</v>
      </c>
      <c r="W20" s="29" t="s">
        <v>18</v>
      </c>
      <c r="X20" s="31">
        <v>0.8</v>
      </c>
      <c r="Y20" s="29" t="s">
        <v>386</v>
      </c>
      <c r="Z20" s="53" t="str">
        <f t="shared" si="0"/>
        <v/>
      </c>
      <c r="AA20" s="55" t="str">
        <f t="shared" si="19"/>
        <v/>
      </c>
      <c r="AB20" s="27"/>
      <c r="AC20" s="54">
        <f t="shared" si="2"/>
        <v>0</v>
      </c>
      <c r="AD20" s="78"/>
      <c r="AE20" s="54">
        <f t="shared" si="3"/>
        <v>0</v>
      </c>
      <c r="AF20" s="78"/>
      <c r="AG20" s="54">
        <f t="shared" si="4"/>
        <v>0</v>
      </c>
      <c r="AH20" s="78"/>
      <c r="AI20" s="54">
        <f t="shared" si="5"/>
        <v>0</v>
      </c>
      <c r="AJ20" s="78"/>
      <c r="AK20" s="54">
        <f t="shared" si="6"/>
        <v>0</v>
      </c>
      <c r="AL20" s="78"/>
      <c r="AM20" s="78"/>
      <c r="AN20" s="53" t="str">
        <f>+IF($A20="Venta",SUMIF($AC$3:$AM$3,VLOOKUP($R20,desplegable!$N$3:$Q$8,4,FALSE),$AC20:$AM20)*$T20/VLOOKUP($R20,desplegable!$N$3:$O$8,2,FALSE),"")</f>
        <v/>
      </c>
      <c r="AO20" s="53">
        <f t="shared" si="7"/>
        <v>0</v>
      </c>
      <c r="AP20" s="53">
        <f>+IF($A20="Compra",SUMIF($AC$3:$AM$3,VLOOKUP($R19,desplegable!$N$3:$Q$8,4,FALSE),$AC20:$AM20)*$T20/VLOOKUP($R19,desplegable!$N$3:$O$8,2,FALSE),"")</f>
        <v>0</v>
      </c>
      <c r="AQ20" s="55">
        <f>+IFERROR(SUMIF($AC$3:$AM$3,VLOOKUP($R20,desplegable!$N$3:$Q$8,4,FALSE),$AC20:$AM20)/$S20,0)</f>
        <v>0</v>
      </c>
      <c r="AR20" s="55">
        <f ca="1">IFERROR((SUMIF($AC$3:$AM$3,VLOOKUP($R20,desplegable!$N$3:$Q$8,4,FALSE),$AC20:$AM20)/($H20-$G20))*((TODAY())-$G20)/$S20,0)</f>
        <v>0</v>
      </c>
      <c r="AS20" s="56" t="str">
        <f t="shared" si="20"/>
        <v>-</v>
      </c>
      <c r="AT20" s="56" t="str">
        <f t="shared" si="21"/>
        <v>-</v>
      </c>
      <c r="AU20" s="56" t="str">
        <f t="shared" si="22"/>
        <v>-</v>
      </c>
      <c r="AV20" s="56" t="str">
        <f t="shared" si="23"/>
        <v>-</v>
      </c>
      <c r="AW20" s="53" t="str">
        <f t="shared" si="24"/>
        <v>-</v>
      </c>
      <c r="AX20" s="53" t="str">
        <f t="shared" si="25"/>
        <v/>
      </c>
      <c r="AY20" s="57" t="str">
        <f t="shared" si="26"/>
        <v/>
      </c>
      <c r="AZ20" s="54">
        <f>+IF(SUMIF($AC$3:$AM$3,VLOOKUP($R20,desplegable!$N$3:$Q$8,4,FALSE),$AC20:$AM20)&gt;=$S20,$S20,SUMIF($AC$3:$AM$3,VLOOKUP($R20,desplegable!$N$3:$Q$8,4,FALSE),$AC20:$AM20))</f>
        <v>0</v>
      </c>
      <c r="BA20" s="78"/>
      <c r="BB20" s="54">
        <f t="shared" si="27"/>
        <v>0</v>
      </c>
      <c r="BC20" s="53">
        <f>+IFERROR($BB20*$T20/VLOOKUP($R20,desplegable!$N$3:$O$8,2,FALSE),0)</f>
        <v>0</v>
      </c>
      <c r="BD20" s="53" t="str">
        <f t="shared" si="16"/>
        <v/>
      </c>
      <c r="BE20" s="57" t="str">
        <f t="shared" si="28"/>
        <v/>
      </c>
    </row>
    <row r="21" spans="1:57" ht="15" customHeight="1" x14ac:dyDescent="0.25">
      <c r="A21" s="26" t="s">
        <v>35</v>
      </c>
      <c r="B21" s="21">
        <v>21201</v>
      </c>
      <c r="C21" s="21" t="s">
        <v>117</v>
      </c>
      <c r="D21" s="21">
        <v>10024</v>
      </c>
      <c r="E21" s="21" t="s">
        <v>109</v>
      </c>
      <c r="F21" s="21"/>
      <c r="G21" s="27">
        <v>42430</v>
      </c>
      <c r="H21" s="27">
        <v>42442</v>
      </c>
      <c r="I21" s="28" t="s">
        <v>366</v>
      </c>
      <c r="J21" s="28" t="s">
        <v>226</v>
      </c>
      <c r="K21" s="21" t="s">
        <v>226</v>
      </c>
      <c r="L21" s="21" t="s">
        <v>383</v>
      </c>
      <c r="M21" s="28" t="s">
        <v>116</v>
      </c>
      <c r="N21" s="28" t="s">
        <v>43</v>
      </c>
      <c r="O21" s="28" t="s">
        <v>122</v>
      </c>
      <c r="P21" s="21" t="s">
        <v>136</v>
      </c>
      <c r="Q21" s="21" t="s">
        <v>106</v>
      </c>
      <c r="R21" s="28" t="s">
        <v>17</v>
      </c>
      <c r="S21" s="29">
        <v>0</v>
      </c>
      <c r="T21" s="30">
        <v>3.5</v>
      </c>
      <c r="U21" s="52">
        <f t="shared" si="18"/>
        <v>0</v>
      </c>
      <c r="V21" s="29" t="s">
        <v>407</v>
      </c>
      <c r="W21" s="29" t="s">
        <v>18</v>
      </c>
      <c r="X21" s="31">
        <v>0.8</v>
      </c>
      <c r="Y21" s="29" t="s">
        <v>386</v>
      </c>
      <c r="Z21" s="53" t="str">
        <f t="shared" si="0"/>
        <v/>
      </c>
      <c r="AA21" s="55" t="str">
        <f t="shared" si="19"/>
        <v/>
      </c>
      <c r="AB21" s="27"/>
      <c r="AC21" s="54">
        <f t="shared" si="2"/>
        <v>0</v>
      </c>
      <c r="AD21" s="78"/>
      <c r="AE21" s="54">
        <f t="shared" si="3"/>
        <v>0</v>
      </c>
      <c r="AF21" s="78"/>
      <c r="AG21" s="54">
        <f t="shared" si="4"/>
        <v>0</v>
      </c>
      <c r="AH21" s="78"/>
      <c r="AI21" s="54">
        <f t="shared" si="5"/>
        <v>0</v>
      </c>
      <c r="AJ21" s="78"/>
      <c r="AK21" s="54">
        <f t="shared" si="6"/>
        <v>0</v>
      </c>
      <c r="AL21" s="78"/>
      <c r="AM21" s="78"/>
      <c r="AN21" s="53" t="str">
        <f>+IF($A21="Venta",SUMIF($AC$3:$AM$3,VLOOKUP($R21,desplegable!$N$3:$Q$8,4,FALSE),$AC21:$AM21)*$T21/VLOOKUP($R21,desplegable!$N$3:$O$8,2,FALSE),"")</f>
        <v/>
      </c>
      <c r="AO21" s="53">
        <f t="shared" si="7"/>
        <v>0</v>
      </c>
      <c r="AP21" s="53">
        <f>+IF($A21="Compra",SUMIF($AC$3:$AM$3,VLOOKUP($R20,desplegable!$N$3:$Q$8,4,FALSE),$AC21:$AM21)*$T21/VLOOKUP($R20,desplegable!$N$3:$O$8,2,FALSE),"")</f>
        <v>0</v>
      </c>
      <c r="AQ21" s="55">
        <f>+IFERROR(SUMIF($AC$3:$AM$3,VLOOKUP($R21,desplegable!$N$3:$Q$8,4,FALSE),$AC21:$AM21)/$S21,0)</f>
        <v>0</v>
      </c>
      <c r="AR21" s="55">
        <f ca="1">IFERROR((SUMIF($AC$3:$AM$3,VLOOKUP($R21,desplegable!$N$3:$Q$8,4,FALSE),$AC21:$AM21)/($H21-$G21))*((TODAY())-$G21)/$S21,0)</f>
        <v>0</v>
      </c>
      <c r="AS21" s="56" t="str">
        <f t="shared" si="20"/>
        <v>-</v>
      </c>
      <c r="AT21" s="56" t="str">
        <f t="shared" si="21"/>
        <v>-</v>
      </c>
      <c r="AU21" s="56" t="str">
        <f t="shared" si="22"/>
        <v>-</v>
      </c>
      <c r="AV21" s="56" t="str">
        <f t="shared" si="23"/>
        <v>-</v>
      </c>
      <c r="AW21" s="53" t="str">
        <f t="shared" si="24"/>
        <v>-</v>
      </c>
      <c r="AX21" s="53" t="str">
        <f t="shared" si="25"/>
        <v/>
      </c>
      <c r="AY21" s="57" t="str">
        <f t="shared" si="26"/>
        <v/>
      </c>
      <c r="AZ21" s="54">
        <f>+IF(SUMIF($AC$3:$AM$3,VLOOKUP($R21,desplegable!$N$3:$Q$8,4,FALSE),$AC21:$AM21)&gt;=$S21,$S21,SUMIF($AC$3:$AM$3,VLOOKUP($R21,desplegable!$N$3:$Q$8,4,FALSE),$AC21:$AM21))</f>
        <v>0</v>
      </c>
      <c r="BA21" s="78"/>
      <c r="BB21" s="54">
        <f t="shared" si="27"/>
        <v>0</v>
      </c>
      <c r="BC21" s="53">
        <f>+IFERROR($BB21*$T21/VLOOKUP($R21,desplegable!$N$3:$O$8,2,FALSE),0)</f>
        <v>0</v>
      </c>
      <c r="BD21" s="53" t="str">
        <f t="shared" si="16"/>
        <v/>
      </c>
      <c r="BE21" s="57" t="str">
        <f t="shared" si="28"/>
        <v/>
      </c>
    </row>
    <row r="22" spans="1:57" ht="15" customHeight="1" x14ac:dyDescent="0.25">
      <c r="A22" s="26" t="s">
        <v>35</v>
      </c>
      <c r="B22" s="21">
        <v>21201</v>
      </c>
      <c r="C22" s="21" t="s">
        <v>117</v>
      </c>
      <c r="D22" s="21">
        <v>10024</v>
      </c>
      <c r="E22" s="21" t="s">
        <v>109</v>
      </c>
      <c r="F22" s="21"/>
      <c r="G22" s="27">
        <v>42430</v>
      </c>
      <c r="H22" s="27">
        <v>42442</v>
      </c>
      <c r="I22" s="28" t="s">
        <v>366</v>
      </c>
      <c r="J22" s="28" t="s">
        <v>226</v>
      </c>
      <c r="K22" s="21" t="s">
        <v>226</v>
      </c>
      <c r="L22" s="21" t="s">
        <v>383</v>
      </c>
      <c r="M22" s="28" t="s">
        <v>116</v>
      </c>
      <c r="N22" s="28" t="s">
        <v>43</v>
      </c>
      <c r="O22" s="28" t="s">
        <v>122</v>
      </c>
      <c r="P22" s="21" t="s">
        <v>211</v>
      </c>
      <c r="Q22" s="21" t="s">
        <v>106</v>
      </c>
      <c r="R22" s="28" t="s">
        <v>17</v>
      </c>
      <c r="S22" s="29">
        <v>0</v>
      </c>
      <c r="T22" s="30">
        <v>3.5</v>
      </c>
      <c r="U22" s="52">
        <f t="shared" si="18"/>
        <v>0</v>
      </c>
      <c r="V22" s="29" t="s">
        <v>407</v>
      </c>
      <c r="W22" s="29" t="s">
        <v>18</v>
      </c>
      <c r="X22" s="31">
        <v>0.8</v>
      </c>
      <c r="Y22" s="29" t="s">
        <v>386</v>
      </c>
      <c r="Z22" s="53" t="str">
        <f t="shared" si="0"/>
        <v/>
      </c>
      <c r="AA22" s="55" t="str">
        <f t="shared" si="19"/>
        <v/>
      </c>
      <c r="AB22" s="27"/>
      <c r="AC22" s="54">
        <f t="shared" si="2"/>
        <v>0</v>
      </c>
      <c r="AD22" s="78"/>
      <c r="AE22" s="54">
        <f t="shared" si="3"/>
        <v>0</v>
      </c>
      <c r="AF22" s="78"/>
      <c r="AG22" s="54">
        <f t="shared" si="4"/>
        <v>0</v>
      </c>
      <c r="AH22" s="78"/>
      <c r="AI22" s="54">
        <f t="shared" si="5"/>
        <v>0</v>
      </c>
      <c r="AJ22" s="78"/>
      <c r="AK22" s="54">
        <f t="shared" si="6"/>
        <v>0</v>
      </c>
      <c r="AL22" s="78"/>
      <c r="AM22" s="78"/>
      <c r="AN22" s="53" t="str">
        <f>+IF($A22="Venta",SUMIF($AC$3:$AM$3,VLOOKUP($R22,desplegable!$N$3:$Q$8,4,FALSE),$AC22:$AM22)*$T22/VLOOKUP($R22,desplegable!$N$3:$O$8,2,FALSE),"")</f>
        <v/>
      </c>
      <c r="AO22" s="53">
        <f t="shared" si="7"/>
        <v>0</v>
      </c>
      <c r="AP22" s="53">
        <f>+IF($A22="Compra",SUMIF($AC$3:$AM$3,VLOOKUP($R21,desplegable!$N$3:$Q$8,4,FALSE),$AC22:$AM22)*$T22/VLOOKUP($R21,desplegable!$N$3:$O$8,2,FALSE),"")</f>
        <v>0</v>
      </c>
      <c r="AQ22" s="55">
        <f>+IFERROR(SUMIF($AC$3:$AM$3,VLOOKUP($R22,desplegable!$N$3:$Q$8,4,FALSE),$AC22:$AM22)/$S22,0)</f>
        <v>0</v>
      </c>
      <c r="AR22" s="55">
        <f ca="1">IFERROR((SUMIF($AC$3:$AM$3,VLOOKUP($R22,desplegable!$N$3:$Q$8,4,FALSE),$AC22:$AM22)/($H22-$G22))*((TODAY())-$G22)/$S22,0)</f>
        <v>0</v>
      </c>
      <c r="AS22" s="56" t="str">
        <f t="shared" si="20"/>
        <v>-</v>
      </c>
      <c r="AT22" s="56" t="str">
        <f t="shared" si="21"/>
        <v>-</v>
      </c>
      <c r="AU22" s="56" t="str">
        <f t="shared" si="22"/>
        <v>-</v>
      </c>
      <c r="AV22" s="56" t="str">
        <f t="shared" si="23"/>
        <v>-</v>
      </c>
      <c r="AW22" s="53" t="str">
        <f t="shared" si="24"/>
        <v>-</v>
      </c>
      <c r="AX22" s="53" t="str">
        <f t="shared" si="25"/>
        <v/>
      </c>
      <c r="AY22" s="57" t="str">
        <f t="shared" si="26"/>
        <v/>
      </c>
      <c r="AZ22" s="54">
        <f>+IF(SUMIF($AC$3:$AM$3,VLOOKUP($R22,desplegable!$N$3:$Q$8,4,FALSE),$AC22:$AM22)&gt;=$S22,$S22,SUMIF($AC$3:$AM$3,VLOOKUP($R22,desplegable!$N$3:$Q$8,4,FALSE),$AC22:$AM22))</f>
        <v>0</v>
      </c>
      <c r="BA22" s="78"/>
      <c r="BB22" s="54">
        <f t="shared" si="27"/>
        <v>0</v>
      </c>
      <c r="BC22" s="53">
        <f>+IFERROR($BB22*$T22/VLOOKUP($R22,desplegable!$N$3:$O$8,2,FALSE),0)</f>
        <v>0</v>
      </c>
      <c r="BD22" s="53" t="str">
        <f t="shared" si="16"/>
        <v/>
      </c>
      <c r="BE22" s="57" t="str">
        <f t="shared" si="28"/>
        <v/>
      </c>
    </row>
    <row r="23" spans="1:57" ht="15" customHeight="1" x14ac:dyDescent="0.25">
      <c r="A23" s="26" t="s">
        <v>35</v>
      </c>
      <c r="B23" s="21">
        <v>21201</v>
      </c>
      <c r="C23" s="21" t="s">
        <v>117</v>
      </c>
      <c r="D23" s="21">
        <v>10024</v>
      </c>
      <c r="E23" s="21" t="s">
        <v>109</v>
      </c>
      <c r="F23" s="21"/>
      <c r="G23" s="27">
        <v>42430</v>
      </c>
      <c r="H23" s="27">
        <v>42442</v>
      </c>
      <c r="I23" s="28" t="s">
        <v>366</v>
      </c>
      <c r="J23" s="28" t="s">
        <v>226</v>
      </c>
      <c r="K23" s="21" t="s">
        <v>226</v>
      </c>
      <c r="L23" s="21" t="s">
        <v>383</v>
      </c>
      <c r="M23" s="28" t="s">
        <v>116</v>
      </c>
      <c r="N23" s="28" t="s">
        <v>43</v>
      </c>
      <c r="O23" s="28" t="s">
        <v>122</v>
      </c>
      <c r="P23" s="21" t="s">
        <v>168</v>
      </c>
      <c r="Q23" s="21" t="s">
        <v>105</v>
      </c>
      <c r="R23" s="28" t="s">
        <v>17</v>
      </c>
      <c r="S23" s="29">
        <v>0</v>
      </c>
      <c r="T23" s="30">
        <v>3.5</v>
      </c>
      <c r="U23" s="52">
        <f t="shared" si="18"/>
        <v>0</v>
      </c>
      <c r="V23" s="29" t="s">
        <v>407</v>
      </c>
      <c r="W23" s="29" t="s">
        <v>18</v>
      </c>
      <c r="X23" s="31">
        <v>0.8</v>
      </c>
      <c r="Y23" s="29" t="s">
        <v>386</v>
      </c>
      <c r="Z23" s="53" t="str">
        <f t="shared" si="0"/>
        <v/>
      </c>
      <c r="AA23" s="55" t="str">
        <f t="shared" si="19"/>
        <v/>
      </c>
      <c r="AB23" s="27"/>
      <c r="AC23" s="54">
        <f t="shared" si="2"/>
        <v>0</v>
      </c>
      <c r="AD23" s="78"/>
      <c r="AE23" s="54">
        <f t="shared" si="3"/>
        <v>0</v>
      </c>
      <c r="AF23" s="78"/>
      <c r="AG23" s="54">
        <f t="shared" si="4"/>
        <v>0</v>
      </c>
      <c r="AH23" s="78"/>
      <c r="AI23" s="54">
        <f t="shared" si="5"/>
        <v>0</v>
      </c>
      <c r="AJ23" s="78"/>
      <c r="AK23" s="54">
        <f t="shared" si="6"/>
        <v>0</v>
      </c>
      <c r="AL23" s="78"/>
      <c r="AM23" s="78"/>
      <c r="AN23" s="53" t="str">
        <f>+IF($A23="Venta",SUMIF($AC$3:$AM$3,VLOOKUP($R23,desplegable!$N$3:$Q$8,4,FALSE),$AC23:$AM23)*$T23/VLOOKUP($R23,desplegable!$N$3:$O$8,2,FALSE),"")</f>
        <v/>
      </c>
      <c r="AO23" s="53">
        <f t="shared" si="7"/>
        <v>0</v>
      </c>
      <c r="AP23" s="53">
        <f>+IF($A23="Compra",SUMIF($AC$3:$AM$3,VLOOKUP($R22,desplegable!$N$3:$Q$8,4,FALSE),$AC23:$AM23)*$T23/VLOOKUP($R22,desplegable!$N$3:$O$8,2,FALSE),"")</f>
        <v>0</v>
      </c>
      <c r="AQ23" s="55">
        <f>+IFERROR(SUMIF($AC$3:$AM$3,VLOOKUP($R23,desplegable!$N$3:$Q$8,4,FALSE),$AC23:$AM23)/$S23,0)</f>
        <v>0</v>
      </c>
      <c r="AR23" s="55">
        <f ca="1">IFERROR((SUMIF($AC$3:$AM$3,VLOOKUP($R23,desplegable!$N$3:$Q$8,4,FALSE),$AC23:$AM23)/($H23-$G23))*((TODAY())-$G23)/$S23,0)</f>
        <v>0</v>
      </c>
      <c r="AS23" s="56" t="str">
        <f t="shared" si="20"/>
        <v>-</v>
      </c>
      <c r="AT23" s="56" t="str">
        <f t="shared" si="21"/>
        <v>-</v>
      </c>
      <c r="AU23" s="56" t="str">
        <f t="shared" si="22"/>
        <v>-</v>
      </c>
      <c r="AV23" s="56" t="str">
        <f t="shared" si="23"/>
        <v>-</v>
      </c>
      <c r="AW23" s="53" t="str">
        <f t="shared" si="24"/>
        <v>-</v>
      </c>
      <c r="AX23" s="53" t="str">
        <f t="shared" si="25"/>
        <v/>
      </c>
      <c r="AY23" s="57" t="str">
        <f t="shared" si="26"/>
        <v/>
      </c>
      <c r="AZ23" s="54">
        <f>+IF(SUMIF($AC$3:$AM$3,VLOOKUP($R23,desplegable!$N$3:$Q$8,4,FALSE),$AC23:$AM23)&gt;=$S23,$S23,SUMIF($AC$3:$AM$3,VLOOKUP($R23,desplegable!$N$3:$Q$8,4,FALSE),$AC23:$AM23))</f>
        <v>0</v>
      </c>
      <c r="BA23" s="78"/>
      <c r="BB23" s="54">
        <f t="shared" si="27"/>
        <v>0</v>
      </c>
      <c r="BC23" s="53">
        <f>+IFERROR($BB23*$T23/VLOOKUP($R23,desplegable!$N$3:$O$8,2,FALSE),0)</f>
        <v>0</v>
      </c>
      <c r="BD23" s="53" t="str">
        <f t="shared" si="16"/>
        <v/>
      </c>
      <c r="BE23" s="57" t="str">
        <f t="shared" si="28"/>
        <v/>
      </c>
    </row>
    <row r="24" spans="1:57" ht="15" customHeight="1" x14ac:dyDescent="0.25">
      <c r="A24" s="26" t="s">
        <v>35</v>
      </c>
      <c r="B24" s="21">
        <v>21201</v>
      </c>
      <c r="C24" s="21" t="s">
        <v>117</v>
      </c>
      <c r="D24" s="21">
        <v>10024</v>
      </c>
      <c r="E24" s="21" t="s">
        <v>109</v>
      </c>
      <c r="F24" s="21"/>
      <c r="G24" s="27">
        <v>42430</v>
      </c>
      <c r="H24" s="27">
        <v>42442</v>
      </c>
      <c r="I24" s="28" t="s">
        <v>366</v>
      </c>
      <c r="J24" s="28" t="s">
        <v>226</v>
      </c>
      <c r="K24" s="21" t="s">
        <v>226</v>
      </c>
      <c r="L24" s="21" t="s">
        <v>383</v>
      </c>
      <c r="M24" s="28" t="s">
        <v>116</v>
      </c>
      <c r="N24" s="28" t="s">
        <v>43</v>
      </c>
      <c r="O24" s="28" t="s">
        <v>122</v>
      </c>
      <c r="P24" s="21" t="s">
        <v>168</v>
      </c>
      <c r="Q24" s="21" t="s">
        <v>105</v>
      </c>
      <c r="R24" s="28" t="s">
        <v>17</v>
      </c>
      <c r="S24" s="29">
        <v>0</v>
      </c>
      <c r="T24" s="30">
        <v>3.5</v>
      </c>
      <c r="U24" s="52">
        <f t="shared" si="18"/>
        <v>0</v>
      </c>
      <c r="V24" s="29" t="s">
        <v>407</v>
      </c>
      <c r="W24" s="29" t="s">
        <v>18</v>
      </c>
      <c r="X24" s="31">
        <v>0.8</v>
      </c>
      <c r="Y24" s="29" t="s">
        <v>386</v>
      </c>
      <c r="Z24" s="53" t="str">
        <f t="shared" si="0"/>
        <v/>
      </c>
      <c r="AA24" s="55" t="str">
        <f t="shared" si="19"/>
        <v/>
      </c>
      <c r="AB24" s="27"/>
      <c r="AC24" s="54">
        <f t="shared" si="2"/>
        <v>0</v>
      </c>
      <c r="AD24" s="78"/>
      <c r="AE24" s="54">
        <f t="shared" si="3"/>
        <v>0</v>
      </c>
      <c r="AF24" s="78"/>
      <c r="AG24" s="54">
        <f t="shared" si="4"/>
        <v>0</v>
      </c>
      <c r="AH24" s="78"/>
      <c r="AI24" s="54">
        <f t="shared" si="5"/>
        <v>0</v>
      </c>
      <c r="AJ24" s="78"/>
      <c r="AK24" s="54">
        <f t="shared" si="6"/>
        <v>0</v>
      </c>
      <c r="AL24" s="78"/>
      <c r="AM24" s="78"/>
      <c r="AN24" s="53" t="str">
        <f>+IF($A24="Venta",SUMIF($AC$3:$AM$3,VLOOKUP($R24,desplegable!$N$3:$Q$8,4,FALSE),$AC24:$AM24)*$T24/VLOOKUP($R24,desplegable!$N$3:$O$8,2,FALSE),"")</f>
        <v/>
      </c>
      <c r="AO24" s="53">
        <f t="shared" si="7"/>
        <v>0</v>
      </c>
      <c r="AP24" s="53">
        <f>+IF($A24="Compra",SUMIF($AC$3:$AM$3,VLOOKUP($R23,desplegable!$N$3:$Q$8,4,FALSE),$AC24:$AM24)*$T24/VLOOKUP($R23,desplegable!$N$3:$O$8,2,FALSE),"")</f>
        <v>0</v>
      </c>
      <c r="AQ24" s="55">
        <f>+IFERROR(SUMIF($AC$3:$AM$3,VLOOKUP($R24,desplegable!$N$3:$Q$8,4,FALSE),$AC24:$AM24)/$S24,0)</f>
        <v>0</v>
      </c>
      <c r="AR24" s="55">
        <f ca="1">IFERROR((SUMIF($AC$3:$AM$3,VLOOKUP($R24,desplegable!$N$3:$Q$8,4,FALSE),$AC24:$AM24)/($H24-$G24))*((TODAY())-$G24)/$S24,0)</f>
        <v>0</v>
      </c>
      <c r="AS24" s="56" t="str">
        <f t="shared" si="20"/>
        <v>-</v>
      </c>
      <c r="AT24" s="56" t="str">
        <f t="shared" si="21"/>
        <v>-</v>
      </c>
      <c r="AU24" s="56" t="str">
        <f t="shared" si="22"/>
        <v>-</v>
      </c>
      <c r="AV24" s="56" t="str">
        <f t="shared" si="23"/>
        <v>-</v>
      </c>
      <c r="AW24" s="53" t="str">
        <f t="shared" si="24"/>
        <v>-</v>
      </c>
      <c r="AX24" s="53" t="str">
        <f t="shared" si="25"/>
        <v/>
      </c>
      <c r="AY24" s="57" t="str">
        <f t="shared" si="26"/>
        <v/>
      </c>
      <c r="AZ24" s="54">
        <f>+IF(SUMIF($AC$3:$AM$3,VLOOKUP($R24,desplegable!$N$3:$Q$8,4,FALSE),$AC24:$AM24)&gt;=$S24,$S24,SUMIF($AC$3:$AM$3,VLOOKUP($R24,desplegable!$N$3:$Q$8,4,FALSE),$AC24:$AM24))</f>
        <v>0</v>
      </c>
      <c r="BA24" s="78"/>
      <c r="BB24" s="54">
        <f t="shared" si="27"/>
        <v>0</v>
      </c>
      <c r="BC24" s="53">
        <f>+IFERROR($BB24*$T24/VLOOKUP($R24,desplegable!$N$3:$O$8,2,FALSE),0)</f>
        <v>0</v>
      </c>
      <c r="BD24" s="53" t="str">
        <f t="shared" si="16"/>
        <v/>
      </c>
      <c r="BE24" s="57" t="str">
        <f t="shared" si="28"/>
        <v/>
      </c>
    </row>
    <row r="25" spans="1:57" ht="15" customHeight="1" x14ac:dyDescent="0.25">
      <c r="A25" s="26" t="s">
        <v>33</v>
      </c>
      <c r="B25" s="21">
        <v>21051</v>
      </c>
      <c r="C25" s="21" t="s">
        <v>117</v>
      </c>
      <c r="D25" s="21">
        <v>50001</v>
      </c>
      <c r="E25" s="21" t="s">
        <v>109</v>
      </c>
      <c r="F25" s="21"/>
      <c r="G25" s="27">
        <v>42430</v>
      </c>
      <c r="H25" s="27">
        <v>42449</v>
      </c>
      <c r="I25" s="28" t="s">
        <v>246</v>
      </c>
      <c r="J25" s="28" t="s">
        <v>385</v>
      </c>
      <c r="K25" s="21" t="s">
        <v>379</v>
      </c>
      <c r="L25" s="21" t="s">
        <v>381</v>
      </c>
      <c r="M25" s="28" t="s">
        <v>113</v>
      </c>
      <c r="N25" s="28" t="s">
        <v>41</v>
      </c>
      <c r="O25" s="28" t="s">
        <v>41</v>
      </c>
      <c r="P25" s="21" t="s">
        <v>19</v>
      </c>
      <c r="Q25" s="21" t="s">
        <v>19</v>
      </c>
      <c r="R25" s="28" t="s">
        <v>17</v>
      </c>
      <c r="S25" s="29">
        <v>1410714</v>
      </c>
      <c r="T25" s="30">
        <v>1.8</v>
      </c>
      <c r="U25" s="52">
        <f t="shared" si="18"/>
        <v>2539.2851999999998</v>
      </c>
      <c r="V25" s="29" t="s">
        <v>382</v>
      </c>
      <c r="W25" s="29" t="s">
        <v>18</v>
      </c>
      <c r="X25" s="31">
        <v>0.1</v>
      </c>
      <c r="Y25" s="29"/>
      <c r="Z25" s="53">
        <f t="shared" si="0"/>
        <v>1100.3568599999999</v>
      </c>
      <c r="AA25" s="55">
        <f t="shared" si="19"/>
        <v>0.43333330970463657</v>
      </c>
      <c r="AB25" s="27"/>
      <c r="AC25" s="54">
        <f t="shared" si="2"/>
        <v>0</v>
      </c>
      <c r="AD25" s="78"/>
      <c r="AE25" s="54">
        <f t="shared" si="3"/>
        <v>0</v>
      </c>
      <c r="AF25" s="78"/>
      <c r="AG25" s="54">
        <f t="shared" si="4"/>
        <v>0</v>
      </c>
      <c r="AH25" s="78"/>
      <c r="AI25" s="54">
        <f t="shared" si="5"/>
        <v>0</v>
      </c>
      <c r="AJ25" s="78"/>
      <c r="AK25" s="54">
        <f t="shared" si="6"/>
        <v>0</v>
      </c>
      <c r="AL25" s="78"/>
      <c r="AM25" s="78"/>
      <c r="AN25" s="53">
        <f>+IF($A25="Venta",SUMIF($AC$3:$AM$3,VLOOKUP($R25,desplegable!$N$3:$Q$8,4,FALSE),$AC25:$AM25)*$T25/VLOOKUP($R25,desplegable!$N$3:$O$8,2,FALSE),"")</f>
        <v>0</v>
      </c>
      <c r="AO25" s="53">
        <f t="shared" si="7"/>
        <v>0</v>
      </c>
      <c r="AP25" s="53" t="str">
        <f>+IF($A25="Compra",SUMIF($AC$3:$AM$3,VLOOKUP($R24,desplegable!$N$3:$Q$8,4,FALSE),$AC25:$AM25)*$T25/VLOOKUP($R24,desplegable!$N$3:$O$8,2,FALSE),"")</f>
        <v/>
      </c>
      <c r="AQ25" s="55">
        <f>+IFERROR(SUMIF($AC$3:$AM$3,VLOOKUP($R25,desplegable!$N$3:$Q$8,4,FALSE),$AC25:$AM25)/$S25,0)</f>
        <v>0</v>
      </c>
      <c r="AR25" s="55">
        <f ca="1">IFERROR((SUMIF($AC$3:$AM$3,VLOOKUP($R25,desplegable!$N$3:$Q$8,4,FALSE),$AC25:$AM25)/($H25-$G25))*((TODAY())-$G25)/$S25,0)</f>
        <v>0</v>
      </c>
      <c r="AS25" s="56" t="str">
        <f t="shared" si="20"/>
        <v>-</v>
      </c>
      <c r="AT25" s="56" t="str">
        <f t="shared" si="21"/>
        <v>-</v>
      </c>
      <c r="AU25" s="56" t="str">
        <f t="shared" si="22"/>
        <v>-</v>
      </c>
      <c r="AV25" s="56" t="str">
        <f t="shared" si="23"/>
        <v>-</v>
      </c>
      <c r="AW25" s="53" t="str">
        <f t="shared" si="24"/>
        <v>-</v>
      </c>
      <c r="AX25" s="53">
        <f t="shared" si="25"/>
        <v>0</v>
      </c>
      <c r="AY25" s="57">
        <f t="shared" si="26"/>
        <v>0</v>
      </c>
      <c r="AZ25" s="54">
        <f>+IF(SUMIF($AC$3:$AM$3,VLOOKUP($R25,desplegable!$N$3:$Q$8,4,FALSE),$AC25:$AM25)&gt;=$S25,$S25,SUMIF($AC$3:$AM$3,VLOOKUP($R25,desplegable!$N$3:$Q$8,4,FALSE),$AC25:$AM25))</f>
        <v>0</v>
      </c>
      <c r="BA25" s="78"/>
      <c r="BB25" s="54">
        <f t="shared" si="27"/>
        <v>0</v>
      </c>
      <c r="BC25" s="53">
        <f>+IFERROR($BB25*$T25/VLOOKUP($R25,desplegable!$N$3:$O$8,2,FALSE),0)</f>
        <v>0</v>
      </c>
      <c r="BD25" s="53">
        <f t="shared" si="16"/>
        <v>0</v>
      </c>
      <c r="BE25" s="57">
        <f t="shared" si="28"/>
        <v>0</v>
      </c>
    </row>
    <row r="26" spans="1:57" ht="15" customHeight="1" x14ac:dyDescent="0.25">
      <c r="A26" s="26" t="s">
        <v>35</v>
      </c>
      <c r="B26" s="21">
        <v>21051</v>
      </c>
      <c r="C26" s="21" t="s">
        <v>117</v>
      </c>
      <c r="D26" s="21">
        <v>50001</v>
      </c>
      <c r="E26" s="21" t="s">
        <v>109</v>
      </c>
      <c r="F26" s="21"/>
      <c r="G26" s="27">
        <v>42430</v>
      </c>
      <c r="H26" s="27">
        <v>42449</v>
      </c>
      <c r="I26" s="28" t="s">
        <v>246</v>
      </c>
      <c r="J26" s="28" t="s">
        <v>385</v>
      </c>
      <c r="K26" s="21" t="s">
        <v>379</v>
      </c>
      <c r="L26" s="21" t="s">
        <v>381</v>
      </c>
      <c r="M26" s="28" t="s">
        <v>113</v>
      </c>
      <c r="N26" s="28" t="s">
        <v>41</v>
      </c>
      <c r="O26" s="28" t="s">
        <v>41</v>
      </c>
      <c r="P26" s="21" t="s">
        <v>51</v>
      </c>
      <c r="Q26" s="21" t="s">
        <v>19</v>
      </c>
      <c r="R26" s="28" t="s">
        <v>17</v>
      </c>
      <c r="S26" s="29">
        <v>1410714</v>
      </c>
      <c r="T26" s="30">
        <v>0.46</v>
      </c>
      <c r="U26" s="52">
        <f t="shared" si="18"/>
        <v>648.92844000000002</v>
      </c>
      <c r="V26" s="29" t="s">
        <v>382</v>
      </c>
      <c r="W26" s="29" t="s">
        <v>18</v>
      </c>
      <c r="X26" s="31"/>
      <c r="Y26" s="29"/>
      <c r="Z26" s="53" t="str">
        <f t="shared" si="0"/>
        <v/>
      </c>
      <c r="AA26" s="55" t="str">
        <f t="shared" si="19"/>
        <v/>
      </c>
      <c r="AB26" s="27"/>
      <c r="AC26" s="54">
        <f t="shared" si="2"/>
        <v>0</v>
      </c>
      <c r="AD26" s="78"/>
      <c r="AE26" s="54">
        <f t="shared" si="3"/>
        <v>0</v>
      </c>
      <c r="AF26" s="78"/>
      <c r="AG26" s="54">
        <f t="shared" si="4"/>
        <v>0</v>
      </c>
      <c r="AH26" s="78"/>
      <c r="AI26" s="54">
        <f t="shared" si="5"/>
        <v>0</v>
      </c>
      <c r="AJ26" s="78"/>
      <c r="AK26" s="54">
        <f t="shared" si="6"/>
        <v>0</v>
      </c>
      <c r="AL26" s="78"/>
      <c r="AM26" s="78"/>
      <c r="AN26" s="53" t="str">
        <f>+IF($A26="Venta",SUMIF($AC$3:$AM$3,VLOOKUP($R26,desplegable!$N$3:$Q$8,4,FALSE),$AC26:$AM26)*$T26/VLOOKUP($R26,desplegable!$N$3:$O$8,2,FALSE),"")</f>
        <v/>
      </c>
      <c r="AO26" s="53">
        <f t="shared" si="7"/>
        <v>0</v>
      </c>
      <c r="AP26" s="53">
        <f>+IF($A26="Compra",SUMIF($AC$3:$AM$3,VLOOKUP($R25,desplegable!$N$3:$Q$8,4,FALSE),$AC26:$AM26)*$T26/VLOOKUP($R25,desplegable!$N$3:$O$8,2,FALSE),"")</f>
        <v>0</v>
      </c>
      <c r="AQ26" s="55">
        <f>+IFERROR(SUMIF($AC$3:$AM$3,VLOOKUP($R26,desplegable!$N$3:$Q$8,4,FALSE),$AC26:$AM26)/$S26,0)</f>
        <v>0</v>
      </c>
      <c r="AR26" s="55">
        <f ca="1">IFERROR((SUMIF($AC$3:$AM$3,VLOOKUP($R26,desplegable!$N$3:$Q$8,4,FALSE),$AC26:$AM26)/($H26-$G26))*((TODAY())-$G26)/$S26,0)</f>
        <v>0</v>
      </c>
      <c r="AS26" s="56" t="str">
        <f t="shared" si="20"/>
        <v>-</v>
      </c>
      <c r="AT26" s="56" t="str">
        <f t="shared" si="21"/>
        <v>-</v>
      </c>
      <c r="AU26" s="56" t="str">
        <f t="shared" si="22"/>
        <v>-</v>
      </c>
      <c r="AV26" s="56" t="str">
        <f t="shared" si="23"/>
        <v>-</v>
      </c>
      <c r="AW26" s="53" t="str">
        <f t="shared" si="24"/>
        <v>-</v>
      </c>
      <c r="AX26" s="53" t="str">
        <f t="shared" si="25"/>
        <v/>
      </c>
      <c r="AY26" s="57" t="str">
        <f t="shared" si="26"/>
        <v/>
      </c>
      <c r="AZ26" s="54">
        <f>+IF(SUMIF($AC$3:$AM$3,VLOOKUP($R26,desplegable!$N$3:$Q$8,4,FALSE),$AC26:$AM26)&gt;=$S26,$S26,SUMIF($AC$3:$AM$3,VLOOKUP($R26,desplegable!$N$3:$Q$8,4,FALSE),$AC26:$AM26))</f>
        <v>0</v>
      </c>
      <c r="BA26" s="78"/>
      <c r="BB26" s="54">
        <f t="shared" si="27"/>
        <v>0</v>
      </c>
      <c r="BC26" s="53">
        <f>+IFERROR($BB26*$T26/VLOOKUP($R26,desplegable!$N$3:$O$8,2,FALSE),0)</f>
        <v>0</v>
      </c>
      <c r="BD26" s="53" t="str">
        <f t="shared" si="16"/>
        <v/>
      </c>
      <c r="BE26" s="57" t="str">
        <f t="shared" si="28"/>
        <v/>
      </c>
    </row>
    <row r="27" spans="1:57" ht="15" customHeight="1" x14ac:dyDescent="0.25">
      <c r="A27" s="26" t="s">
        <v>35</v>
      </c>
      <c r="B27" s="21">
        <v>21051</v>
      </c>
      <c r="C27" s="21" t="s">
        <v>117</v>
      </c>
      <c r="D27" s="21">
        <v>50001</v>
      </c>
      <c r="E27" s="21" t="s">
        <v>109</v>
      </c>
      <c r="F27" s="21"/>
      <c r="G27" s="27">
        <v>42430</v>
      </c>
      <c r="H27" s="27">
        <v>42449</v>
      </c>
      <c r="I27" s="28" t="s">
        <v>246</v>
      </c>
      <c r="J27" s="28" t="s">
        <v>385</v>
      </c>
      <c r="K27" s="21" t="s">
        <v>379</v>
      </c>
      <c r="L27" s="21" t="s">
        <v>381</v>
      </c>
      <c r="M27" s="28" t="s">
        <v>113</v>
      </c>
      <c r="N27" s="28" t="s">
        <v>41</v>
      </c>
      <c r="O27" s="28" t="s">
        <v>41</v>
      </c>
      <c r="P27" s="21" t="s">
        <v>150</v>
      </c>
      <c r="Q27" s="21" t="s">
        <v>104</v>
      </c>
      <c r="R27" s="28" t="s">
        <v>17</v>
      </c>
      <c r="S27" s="29">
        <v>423214</v>
      </c>
      <c r="T27" s="30">
        <v>0.5</v>
      </c>
      <c r="U27" s="52">
        <f t="shared" si="18"/>
        <v>211.607</v>
      </c>
      <c r="V27" s="29" t="s">
        <v>382</v>
      </c>
      <c r="W27" s="29" t="s">
        <v>18</v>
      </c>
      <c r="X27" s="31">
        <v>0.1</v>
      </c>
      <c r="Y27" s="29"/>
      <c r="Z27" s="53" t="str">
        <f t="shared" si="0"/>
        <v/>
      </c>
      <c r="AA27" s="55" t="str">
        <f t="shared" si="19"/>
        <v/>
      </c>
      <c r="AB27" s="27"/>
      <c r="AC27" s="54">
        <f t="shared" si="2"/>
        <v>0</v>
      </c>
      <c r="AD27" s="78"/>
      <c r="AE27" s="54">
        <f t="shared" si="3"/>
        <v>0</v>
      </c>
      <c r="AF27" s="78"/>
      <c r="AG27" s="54">
        <f t="shared" si="4"/>
        <v>0</v>
      </c>
      <c r="AH27" s="78"/>
      <c r="AI27" s="54">
        <f t="shared" si="5"/>
        <v>0</v>
      </c>
      <c r="AJ27" s="78"/>
      <c r="AK27" s="54">
        <f t="shared" si="6"/>
        <v>0</v>
      </c>
      <c r="AL27" s="78"/>
      <c r="AM27" s="78"/>
      <c r="AN27" s="53" t="str">
        <f>+IF($A27="Venta",SUMIF($AC$3:$AM$3,VLOOKUP($R27,desplegable!$N$3:$Q$8,4,FALSE),$AC27:$AM27)*$T27/VLOOKUP($R27,desplegable!$N$3:$O$8,2,FALSE),"")</f>
        <v/>
      </c>
      <c r="AO27" s="53">
        <f t="shared" si="7"/>
        <v>0</v>
      </c>
      <c r="AP27" s="53">
        <f>+IF($A27="Compra",SUMIF($AC$3:$AM$3,VLOOKUP($R26,desplegable!$N$3:$Q$8,4,FALSE),$AC27:$AM27)*$T27/VLOOKUP($R26,desplegable!$N$3:$O$8,2,FALSE),"")</f>
        <v>0</v>
      </c>
      <c r="AQ27" s="55">
        <f>+IFERROR(SUMIF($AC$3:$AM$3,VLOOKUP($R27,desplegable!$N$3:$Q$8,4,FALSE),$AC27:$AM27)/$S27,0)</f>
        <v>0</v>
      </c>
      <c r="AR27" s="55">
        <f ca="1">IFERROR((SUMIF($AC$3:$AM$3,VLOOKUP($R27,desplegable!$N$3:$Q$8,4,FALSE),$AC27:$AM27)/($H27-$G27))*((TODAY())-$G27)/$S27,0)</f>
        <v>0</v>
      </c>
      <c r="AS27" s="56" t="str">
        <f t="shared" si="20"/>
        <v>-</v>
      </c>
      <c r="AT27" s="56" t="str">
        <f t="shared" si="21"/>
        <v>-</v>
      </c>
      <c r="AU27" s="56" t="str">
        <f t="shared" si="22"/>
        <v>-</v>
      </c>
      <c r="AV27" s="56" t="str">
        <f t="shared" si="23"/>
        <v>-</v>
      </c>
      <c r="AW27" s="53" t="str">
        <f t="shared" si="24"/>
        <v>-</v>
      </c>
      <c r="AX27" s="53" t="str">
        <f t="shared" si="25"/>
        <v/>
      </c>
      <c r="AY27" s="57" t="str">
        <f t="shared" si="26"/>
        <v/>
      </c>
      <c r="AZ27" s="54">
        <f>+IF(SUMIF($AC$3:$AM$3,VLOOKUP($R27,desplegable!$N$3:$Q$8,4,FALSE),$AC27:$AM27)&gt;=$S27,$S27,SUMIF($AC$3:$AM$3,VLOOKUP($R27,desplegable!$N$3:$Q$8,4,FALSE),$AC27:$AM27))</f>
        <v>0</v>
      </c>
      <c r="BA27" s="78"/>
      <c r="BB27" s="54">
        <f t="shared" si="27"/>
        <v>0</v>
      </c>
      <c r="BC27" s="53">
        <f>+IFERROR($BB27*$T27/VLOOKUP($R27,desplegable!$N$3:$O$8,2,FALSE),0)</f>
        <v>0</v>
      </c>
      <c r="BD27" s="53" t="str">
        <f t="shared" si="16"/>
        <v/>
      </c>
      <c r="BE27" s="57" t="str">
        <f t="shared" si="28"/>
        <v/>
      </c>
    </row>
    <row r="28" spans="1:57" ht="15" customHeight="1" x14ac:dyDescent="0.25">
      <c r="A28" s="26" t="s">
        <v>35</v>
      </c>
      <c r="B28" s="21">
        <v>21051</v>
      </c>
      <c r="C28" s="21" t="s">
        <v>117</v>
      </c>
      <c r="D28" s="21">
        <v>50001</v>
      </c>
      <c r="E28" s="21" t="s">
        <v>109</v>
      </c>
      <c r="F28" s="21"/>
      <c r="G28" s="27">
        <v>42430</v>
      </c>
      <c r="H28" s="27">
        <v>42449</v>
      </c>
      <c r="I28" s="28" t="s">
        <v>246</v>
      </c>
      <c r="J28" s="28" t="s">
        <v>385</v>
      </c>
      <c r="K28" s="21" t="s">
        <v>379</v>
      </c>
      <c r="L28" s="21" t="s">
        <v>381</v>
      </c>
      <c r="M28" s="28" t="s">
        <v>113</v>
      </c>
      <c r="N28" s="28" t="s">
        <v>41</v>
      </c>
      <c r="O28" s="28" t="s">
        <v>41</v>
      </c>
      <c r="P28" s="21" t="s">
        <v>136</v>
      </c>
      <c r="Q28" s="21" t="s">
        <v>105</v>
      </c>
      <c r="R28" s="28" t="s">
        <v>17</v>
      </c>
      <c r="S28" s="29">
        <v>564286</v>
      </c>
      <c r="T28" s="30">
        <v>0.65</v>
      </c>
      <c r="U28" s="52">
        <f t="shared" si="18"/>
        <v>366.78589999999997</v>
      </c>
      <c r="V28" s="29" t="s">
        <v>382</v>
      </c>
      <c r="W28" s="29" t="s">
        <v>18</v>
      </c>
      <c r="X28" s="31">
        <v>0.1</v>
      </c>
      <c r="Y28" s="29"/>
      <c r="Z28" s="53" t="str">
        <f t="shared" si="0"/>
        <v/>
      </c>
      <c r="AA28" s="55" t="str">
        <f t="shared" si="19"/>
        <v/>
      </c>
      <c r="AB28" s="27"/>
      <c r="AC28" s="54">
        <f t="shared" si="2"/>
        <v>0</v>
      </c>
      <c r="AD28" s="78"/>
      <c r="AE28" s="54">
        <f t="shared" si="3"/>
        <v>0</v>
      </c>
      <c r="AF28" s="78"/>
      <c r="AG28" s="54">
        <f t="shared" si="4"/>
        <v>0</v>
      </c>
      <c r="AH28" s="78"/>
      <c r="AI28" s="54">
        <f t="shared" si="5"/>
        <v>0</v>
      </c>
      <c r="AJ28" s="78"/>
      <c r="AK28" s="54">
        <f t="shared" si="6"/>
        <v>0</v>
      </c>
      <c r="AL28" s="78"/>
      <c r="AM28" s="78"/>
      <c r="AN28" s="53" t="str">
        <f>+IF($A28="Venta",SUMIF($AC$3:$AM$3,VLOOKUP($R28,desplegable!$N$3:$Q$8,4,FALSE),$AC28:$AM28)*$T28/VLOOKUP($R28,desplegable!$N$3:$O$8,2,FALSE),"")</f>
        <v/>
      </c>
      <c r="AO28" s="53">
        <f t="shared" si="7"/>
        <v>0</v>
      </c>
      <c r="AP28" s="53">
        <f>+IF($A28="Compra",SUMIF($AC$3:$AM$3,VLOOKUP($R27,desplegable!$N$3:$Q$8,4,FALSE),$AC28:$AM28)*$T28/VLOOKUP($R27,desplegable!$N$3:$O$8,2,FALSE),"")</f>
        <v>0</v>
      </c>
      <c r="AQ28" s="55">
        <f>+IFERROR(SUMIF($AC$3:$AM$3,VLOOKUP($R28,desplegable!$N$3:$Q$8,4,FALSE),$AC28:$AM28)/$S28,0)</f>
        <v>0</v>
      </c>
      <c r="AR28" s="55">
        <f ca="1">IFERROR((SUMIF($AC$3:$AM$3,VLOOKUP($R28,desplegable!$N$3:$Q$8,4,FALSE),$AC28:$AM28)/($H28-$G28))*((TODAY())-$G28)/$S28,0)</f>
        <v>0</v>
      </c>
      <c r="AS28" s="56" t="str">
        <f t="shared" si="20"/>
        <v>-</v>
      </c>
      <c r="AT28" s="56" t="str">
        <f t="shared" si="21"/>
        <v>-</v>
      </c>
      <c r="AU28" s="56" t="str">
        <f t="shared" si="22"/>
        <v>-</v>
      </c>
      <c r="AV28" s="56" t="str">
        <f t="shared" si="23"/>
        <v>-</v>
      </c>
      <c r="AW28" s="53" t="str">
        <f t="shared" si="24"/>
        <v>-</v>
      </c>
      <c r="AX28" s="53" t="str">
        <f t="shared" si="25"/>
        <v/>
      </c>
      <c r="AY28" s="57" t="str">
        <f t="shared" si="26"/>
        <v/>
      </c>
      <c r="AZ28" s="54">
        <f>+IF(SUMIF($AC$3:$AM$3,VLOOKUP($R28,desplegable!$N$3:$Q$8,4,FALSE),$AC28:$AM28)&gt;=$S28,$S28,SUMIF($AC$3:$AM$3,VLOOKUP($R28,desplegable!$N$3:$Q$8,4,FALSE),$AC28:$AM28))</f>
        <v>0</v>
      </c>
      <c r="BA28" s="78"/>
      <c r="BB28" s="54">
        <f t="shared" si="27"/>
        <v>0</v>
      </c>
      <c r="BC28" s="53">
        <f>+IFERROR($BB28*$T28/VLOOKUP($R28,desplegable!$N$3:$O$8,2,FALSE),0)</f>
        <v>0</v>
      </c>
      <c r="BD28" s="53" t="str">
        <f t="shared" si="16"/>
        <v/>
      </c>
      <c r="BE28" s="57" t="str">
        <f t="shared" si="28"/>
        <v/>
      </c>
    </row>
    <row r="29" spans="1:57" ht="15" customHeight="1" x14ac:dyDescent="0.25">
      <c r="A29" s="26" t="s">
        <v>35</v>
      </c>
      <c r="B29" s="21">
        <v>21051</v>
      </c>
      <c r="C29" s="21" t="s">
        <v>117</v>
      </c>
      <c r="D29" s="21">
        <v>50001</v>
      </c>
      <c r="E29" s="21" t="s">
        <v>109</v>
      </c>
      <c r="F29" s="21"/>
      <c r="G29" s="27">
        <v>42430</v>
      </c>
      <c r="H29" s="27">
        <v>42449</v>
      </c>
      <c r="I29" s="28" t="s">
        <v>246</v>
      </c>
      <c r="J29" s="28" t="s">
        <v>385</v>
      </c>
      <c r="K29" s="21" t="s">
        <v>379</v>
      </c>
      <c r="L29" s="21" t="s">
        <v>381</v>
      </c>
      <c r="M29" s="28" t="s">
        <v>113</v>
      </c>
      <c r="N29" s="28" t="s">
        <v>41</v>
      </c>
      <c r="O29" s="28" t="s">
        <v>41</v>
      </c>
      <c r="P29" s="21" t="s">
        <v>136</v>
      </c>
      <c r="Q29" s="21" t="s">
        <v>106</v>
      </c>
      <c r="R29" s="28" t="s">
        <v>17</v>
      </c>
      <c r="S29" s="29">
        <v>423214</v>
      </c>
      <c r="T29" s="30">
        <v>0.5</v>
      </c>
      <c r="U29" s="52">
        <f t="shared" si="18"/>
        <v>211.607</v>
      </c>
      <c r="V29" s="29" t="s">
        <v>382</v>
      </c>
      <c r="W29" s="29" t="s">
        <v>18</v>
      </c>
      <c r="X29" s="31">
        <v>0.1</v>
      </c>
      <c r="Y29" s="29"/>
      <c r="Z29" s="53" t="str">
        <f t="shared" si="0"/>
        <v/>
      </c>
      <c r="AA29" s="55" t="str">
        <f t="shared" si="19"/>
        <v/>
      </c>
      <c r="AB29" s="27"/>
      <c r="AC29" s="54">
        <f t="shared" si="2"/>
        <v>0</v>
      </c>
      <c r="AD29" s="78"/>
      <c r="AE29" s="54">
        <f t="shared" si="3"/>
        <v>0</v>
      </c>
      <c r="AF29" s="78"/>
      <c r="AG29" s="54">
        <f t="shared" si="4"/>
        <v>0</v>
      </c>
      <c r="AH29" s="78"/>
      <c r="AI29" s="54">
        <f t="shared" si="5"/>
        <v>0</v>
      </c>
      <c r="AJ29" s="78"/>
      <c r="AK29" s="54">
        <f t="shared" si="6"/>
        <v>0</v>
      </c>
      <c r="AL29" s="78"/>
      <c r="AM29" s="78"/>
      <c r="AN29" s="53" t="str">
        <f>+IF($A29="Venta",SUMIF($AC$3:$AM$3,VLOOKUP($R29,desplegable!$N$3:$Q$8,4,FALSE),$AC29:$AM29)*$T29/VLOOKUP($R29,desplegable!$N$3:$O$8,2,FALSE),"")</f>
        <v/>
      </c>
      <c r="AO29" s="53">
        <f t="shared" si="7"/>
        <v>0</v>
      </c>
      <c r="AP29" s="53">
        <f>+IF($A29="Compra",SUMIF($AC$3:$AM$3,VLOOKUP($R28,desplegable!$N$3:$Q$8,4,FALSE),$AC29:$AM29)*$T29/VLOOKUP($R28,desplegable!$N$3:$O$8,2,FALSE),"")</f>
        <v>0</v>
      </c>
      <c r="AQ29" s="55">
        <f>+IFERROR(SUMIF($AC$3:$AM$3,VLOOKUP($R29,desplegable!$N$3:$Q$8,4,FALSE),$AC29:$AM29)/$S29,0)</f>
        <v>0</v>
      </c>
      <c r="AR29" s="55">
        <f ca="1">IFERROR((SUMIF($AC$3:$AM$3,VLOOKUP($R29,desplegable!$N$3:$Q$8,4,FALSE),$AC29:$AM29)/($H29-$G29))*((TODAY())-$G29)/$S29,0)</f>
        <v>0</v>
      </c>
      <c r="AS29" s="56" t="str">
        <f t="shared" si="20"/>
        <v>-</v>
      </c>
      <c r="AT29" s="56" t="str">
        <f t="shared" si="21"/>
        <v>-</v>
      </c>
      <c r="AU29" s="56" t="str">
        <f t="shared" si="22"/>
        <v>-</v>
      </c>
      <c r="AV29" s="56" t="str">
        <f t="shared" si="23"/>
        <v>-</v>
      </c>
      <c r="AW29" s="53" t="str">
        <f t="shared" si="24"/>
        <v>-</v>
      </c>
      <c r="AX29" s="53" t="str">
        <f t="shared" si="25"/>
        <v/>
      </c>
      <c r="AY29" s="57" t="str">
        <f t="shared" si="26"/>
        <v/>
      </c>
      <c r="AZ29" s="54">
        <f>+IF(SUMIF($AC$3:$AM$3,VLOOKUP($R29,desplegable!$N$3:$Q$8,4,FALSE),$AC29:$AM29)&gt;=$S29,$S29,SUMIF($AC$3:$AM$3,VLOOKUP($R29,desplegable!$N$3:$Q$8,4,FALSE),$AC29:$AM29))</f>
        <v>0</v>
      </c>
      <c r="BA29" s="78"/>
      <c r="BB29" s="54">
        <f t="shared" si="27"/>
        <v>0</v>
      </c>
      <c r="BC29" s="53">
        <f>+IFERROR($BB29*$T29/VLOOKUP($R29,desplegable!$N$3:$O$8,2,FALSE),0)</f>
        <v>0</v>
      </c>
      <c r="BD29" s="53" t="str">
        <f t="shared" si="16"/>
        <v/>
      </c>
      <c r="BE29" s="57" t="str">
        <f t="shared" si="28"/>
        <v/>
      </c>
    </row>
    <row r="30" spans="1:57" ht="15" customHeight="1" x14ac:dyDescent="0.25">
      <c r="A30" s="26" t="s">
        <v>33</v>
      </c>
      <c r="B30" s="21">
        <v>20945</v>
      </c>
      <c r="C30" s="21" t="s">
        <v>117</v>
      </c>
      <c r="D30" s="21">
        <v>50023</v>
      </c>
      <c r="E30" s="21" t="s">
        <v>109</v>
      </c>
      <c r="F30" s="21"/>
      <c r="G30" s="27">
        <v>42430</v>
      </c>
      <c r="H30" s="27">
        <v>42449</v>
      </c>
      <c r="I30" s="28" t="s">
        <v>246</v>
      </c>
      <c r="J30" s="28" t="s">
        <v>318</v>
      </c>
      <c r="K30" s="21" t="s">
        <v>318</v>
      </c>
      <c r="L30" s="21" t="s">
        <v>399</v>
      </c>
      <c r="M30" s="28" t="s">
        <v>116</v>
      </c>
      <c r="N30" s="28" t="s">
        <v>62</v>
      </c>
      <c r="O30" s="28" t="s">
        <v>62</v>
      </c>
      <c r="P30" s="21" t="s">
        <v>19</v>
      </c>
      <c r="Q30" s="21" t="s">
        <v>19</v>
      </c>
      <c r="R30" s="28" t="s">
        <v>17</v>
      </c>
      <c r="S30" s="29">
        <v>380952</v>
      </c>
      <c r="T30" s="30">
        <v>11</v>
      </c>
      <c r="U30" s="52">
        <f t="shared" si="18"/>
        <v>4190.4719999999998</v>
      </c>
      <c r="V30" s="29" t="s">
        <v>408</v>
      </c>
      <c r="W30" s="29" t="s">
        <v>18</v>
      </c>
      <c r="X30" s="31">
        <v>5</v>
      </c>
      <c r="Y30" s="29"/>
      <c r="Z30" s="53">
        <f t="shared" si="0"/>
        <v>2474.2832399999998</v>
      </c>
      <c r="AA30" s="55">
        <f t="shared" si="19"/>
        <v>0.59045454545454545</v>
      </c>
      <c r="AB30" s="27"/>
      <c r="AC30" s="54">
        <f t="shared" si="2"/>
        <v>0</v>
      </c>
      <c r="AD30" s="78"/>
      <c r="AE30" s="54">
        <f t="shared" si="3"/>
        <v>0</v>
      </c>
      <c r="AF30" s="78"/>
      <c r="AG30" s="54">
        <f t="shared" si="4"/>
        <v>0</v>
      </c>
      <c r="AH30" s="78"/>
      <c r="AI30" s="54">
        <f t="shared" si="5"/>
        <v>0</v>
      </c>
      <c r="AJ30" s="78"/>
      <c r="AK30" s="54">
        <f t="shared" si="6"/>
        <v>0</v>
      </c>
      <c r="AL30" s="78"/>
      <c r="AM30" s="78"/>
      <c r="AN30" s="53">
        <f>+IF($A30="Venta",SUMIF($AC$3:$AM$3,VLOOKUP($R30,desplegable!$N$3:$Q$8,4,FALSE),$AC30:$AM30)*$T30/VLOOKUP($R30,desplegable!$N$3:$O$8,2,FALSE),"")</f>
        <v>0</v>
      </c>
      <c r="AO30" s="53">
        <f t="shared" si="7"/>
        <v>0</v>
      </c>
      <c r="AP30" s="53" t="str">
        <f>+IF($A30="Compra",SUMIF($AC$3:$AM$3,VLOOKUP($R29,desplegable!$N$3:$Q$8,4,FALSE),$AC30:$AM30)*$T30/VLOOKUP($R29,desplegable!$N$3:$O$8,2,FALSE),"")</f>
        <v/>
      </c>
      <c r="AQ30" s="55">
        <f>+IFERROR(SUMIF($AC$3:$AM$3,VLOOKUP($R30,desplegable!$N$3:$Q$8,4,FALSE),$AC30:$AM30)/$S30,0)</f>
        <v>0</v>
      </c>
      <c r="AR30" s="55">
        <f ca="1">IFERROR((SUMIF($AC$3:$AM$3,VLOOKUP($R30,desplegable!$N$3:$Q$8,4,FALSE),$AC30:$AM30)/($H30-$G30))*((TODAY())-$G30)/$S30,0)</f>
        <v>0</v>
      </c>
      <c r="AS30" s="56" t="str">
        <f t="shared" si="20"/>
        <v>-</v>
      </c>
      <c r="AT30" s="56" t="str">
        <f t="shared" si="21"/>
        <v>-</v>
      </c>
      <c r="AU30" s="56" t="str">
        <f t="shared" si="22"/>
        <v>-</v>
      </c>
      <c r="AV30" s="56" t="str">
        <f t="shared" si="23"/>
        <v>-</v>
      </c>
      <c r="AW30" s="53" t="str">
        <f t="shared" si="24"/>
        <v>-</v>
      </c>
      <c r="AX30" s="53">
        <f t="shared" si="25"/>
        <v>0</v>
      </c>
      <c r="AY30" s="57">
        <f t="shared" si="26"/>
        <v>0</v>
      </c>
      <c r="AZ30" s="54">
        <f>+IF(SUMIF($AC$3:$AM$3,VLOOKUP($R30,desplegable!$N$3:$Q$8,4,FALSE),$AC30:$AM30)&gt;=$S30,$S30,SUMIF($AC$3:$AM$3,VLOOKUP($R30,desplegable!$N$3:$Q$8,4,FALSE),$AC30:$AM30))</f>
        <v>0</v>
      </c>
      <c r="BA30" s="78"/>
      <c r="BB30" s="54">
        <f t="shared" si="27"/>
        <v>0</v>
      </c>
      <c r="BC30" s="53">
        <f>+IFERROR($BB30*$T30/VLOOKUP($R30,desplegable!$N$3:$O$8,2,FALSE),0)</f>
        <v>0</v>
      </c>
      <c r="BD30" s="53">
        <f t="shared" si="16"/>
        <v>0</v>
      </c>
      <c r="BE30" s="57">
        <f t="shared" si="28"/>
        <v>0</v>
      </c>
    </row>
    <row r="31" spans="1:57" ht="15" customHeight="1" x14ac:dyDescent="0.25">
      <c r="A31" s="26" t="s">
        <v>35</v>
      </c>
      <c r="B31" s="21">
        <v>20945</v>
      </c>
      <c r="C31" s="21" t="s">
        <v>117</v>
      </c>
      <c r="D31" s="21">
        <v>50023</v>
      </c>
      <c r="E31" s="21" t="s">
        <v>109</v>
      </c>
      <c r="F31" s="21"/>
      <c r="G31" s="27">
        <v>42430</v>
      </c>
      <c r="H31" s="27">
        <v>42449</v>
      </c>
      <c r="I31" s="28" t="s">
        <v>246</v>
      </c>
      <c r="J31" s="28" t="s">
        <v>318</v>
      </c>
      <c r="K31" s="21" t="s">
        <v>318</v>
      </c>
      <c r="L31" s="21" t="s">
        <v>399</v>
      </c>
      <c r="M31" s="28" t="s">
        <v>116</v>
      </c>
      <c r="N31" s="28" t="s">
        <v>62</v>
      </c>
      <c r="O31" s="28" t="s">
        <v>62</v>
      </c>
      <c r="P31" s="21" t="s">
        <v>51</v>
      </c>
      <c r="Q31" s="21" t="s">
        <v>19</v>
      </c>
      <c r="R31" s="28" t="s">
        <v>17</v>
      </c>
      <c r="S31" s="29">
        <f>S30</f>
        <v>380952</v>
      </c>
      <c r="T31" s="30">
        <v>5.0000000000000001E-3</v>
      </c>
      <c r="U31" s="52">
        <f t="shared" si="18"/>
        <v>1.90476</v>
      </c>
      <c r="V31" s="29" t="s">
        <v>34</v>
      </c>
      <c r="W31" s="29" t="s">
        <v>117</v>
      </c>
      <c r="X31" s="31"/>
      <c r="Y31" s="29"/>
      <c r="Z31" s="53" t="str">
        <f t="shared" si="0"/>
        <v/>
      </c>
      <c r="AA31" s="55" t="str">
        <f t="shared" si="19"/>
        <v/>
      </c>
      <c r="AB31" s="27"/>
      <c r="AC31" s="54">
        <f t="shared" si="2"/>
        <v>0</v>
      </c>
      <c r="AD31" s="78"/>
      <c r="AE31" s="54">
        <f t="shared" si="3"/>
        <v>0</v>
      </c>
      <c r="AF31" s="78"/>
      <c r="AG31" s="54">
        <f t="shared" si="4"/>
        <v>0</v>
      </c>
      <c r="AH31" s="78"/>
      <c r="AI31" s="54">
        <f t="shared" si="5"/>
        <v>0</v>
      </c>
      <c r="AJ31" s="78"/>
      <c r="AK31" s="54">
        <f t="shared" si="6"/>
        <v>0</v>
      </c>
      <c r="AL31" s="78"/>
      <c r="AM31" s="78"/>
      <c r="AN31" s="53" t="str">
        <f>+IF($A31="Venta",SUMIF($AC$3:$AM$3,VLOOKUP($R31,desplegable!$N$3:$Q$8,4,FALSE),$AC31:$AM31)*$T31/VLOOKUP($R31,desplegable!$N$3:$O$8,2,FALSE),"")</f>
        <v/>
      </c>
      <c r="AO31" s="53">
        <f t="shared" si="7"/>
        <v>0</v>
      </c>
      <c r="AP31" s="53">
        <f>+IF($A31="Compra",SUMIF($AC$3:$AM$3,VLOOKUP($R30,desplegable!$N$3:$Q$8,4,FALSE),$AC31:$AM31)*$T31/VLOOKUP($R30,desplegable!$N$3:$O$8,2,FALSE),"")</f>
        <v>0</v>
      </c>
      <c r="AQ31" s="55">
        <f>+IFERROR(SUMIF($AC$3:$AM$3,VLOOKUP($R31,desplegable!$N$3:$Q$8,4,FALSE),$AC31:$AM31)/$S31,0)</f>
        <v>0</v>
      </c>
      <c r="AR31" s="55">
        <f ca="1">IFERROR((SUMIF($AC$3:$AM$3,VLOOKUP($R31,desplegable!$N$3:$Q$8,4,FALSE),$AC31:$AM31)/($H31-$G31))*((TODAY())-$G31)/$S31,0)</f>
        <v>0</v>
      </c>
      <c r="AS31" s="56" t="str">
        <f t="shared" si="20"/>
        <v>-</v>
      </c>
      <c r="AT31" s="56" t="str">
        <f t="shared" si="21"/>
        <v>-</v>
      </c>
      <c r="AU31" s="56" t="str">
        <f t="shared" si="22"/>
        <v>-</v>
      </c>
      <c r="AV31" s="56" t="str">
        <f t="shared" si="23"/>
        <v>-</v>
      </c>
      <c r="AW31" s="53" t="str">
        <f t="shared" si="24"/>
        <v>-</v>
      </c>
      <c r="AX31" s="53" t="str">
        <f t="shared" si="25"/>
        <v/>
      </c>
      <c r="AY31" s="57" t="str">
        <f t="shared" si="26"/>
        <v/>
      </c>
      <c r="AZ31" s="54">
        <f>+IF(SUMIF($AC$3:$AM$3,VLOOKUP($R31,desplegable!$N$3:$Q$8,4,FALSE),$AC31:$AM31)&gt;=$S31,$S31,SUMIF($AC$3:$AM$3,VLOOKUP($R31,desplegable!$N$3:$Q$8,4,FALSE),$AC31:$AM31))</f>
        <v>0</v>
      </c>
      <c r="BA31" s="78"/>
      <c r="BB31" s="54">
        <f t="shared" si="27"/>
        <v>0</v>
      </c>
      <c r="BC31" s="53">
        <f>+IFERROR($BB31*$T31/VLOOKUP($R31,desplegable!$N$3:$O$8,2,FALSE),0)</f>
        <v>0</v>
      </c>
      <c r="BD31" s="53" t="str">
        <f t="shared" si="16"/>
        <v/>
      </c>
      <c r="BE31" s="57" t="str">
        <f t="shared" si="28"/>
        <v/>
      </c>
    </row>
    <row r="32" spans="1:57" ht="15" customHeight="1" x14ac:dyDescent="0.25">
      <c r="A32" s="26" t="s">
        <v>35</v>
      </c>
      <c r="B32" s="21">
        <v>20945</v>
      </c>
      <c r="C32" s="21" t="s">
        <v>117</v>
      </c>
      <c r="D32" s="21">
        <v>50023</v>
      </c>
      <c r="E32" s="21" t="s">
        <v>109</v>
      </c>
      <c r="F32" s="21"/>
      <c r="G32" s="27">
        <v>42430</v>
      </c>
      <c r="H32" s="27">
        <v>42449</v>
      </c>
      <c r="I32" s="28" t="s">
        <v>246</v>
      </c>
      <c r="J32" s="28" t="s">
        <v>318</v>
      </c>
      <c r="K32" s="21" t="s">
        <v>318</v>
      </c>
      <c r="L32" s="21" t="s">
        <v>399</v>
      </c>
      <c r="M32" s="28" t="s">
        <v>116</v>
      </c>
      <c r="N32" s="28" t="s">
        <v>62</v>
      </c>
      <c r="O32" s="28" t="s">
        <v>62</v>
      </c>
      <c r="P32" s="21" t="s">
        <v>173</v>
      </c>
      <c r="Q32" s="21" t="s">
        <v>103</v>
      </c>
      <c r="R32" s="28" t="s">
        <v>17</v>
      </c>
      <c r="S32" s="29">
        <v>190476</v>
      </c>
      <c r="T32" s="30">
        <v>4.5</v>
      </c>
      <c r="U32" s="52">
        <f t="shared" si="18"/>
        <v>857.14200000000005</v>
      </c>
      <c r="V32" s="29" t="s">
        <v>409</v>
      </c>
      <c r="W32" s="29" t="s">
        <v>18</v>
      </c>
      <c r="X32" s="31">
        <v>5</v>
      </c>
      <c r="Y32" s="29"/>
      <c r="Z32" s="53" t="str">
        <f t="shared" si="0"/>
        <v/>
      </c>
      <c r="AA32" s="55" t="str">
        <f t="shared" si="19"/>
        <v/>
      </c>
      <c r="AB32" s="27"/>
      <c r="AC32" s="54">
        <f t="shared" si="2"/>
        <v>0</v>
      </c>
      <c r="AD32" s="78"/>
      <c r="AE32" s="54">
        <f t="shared" si="3"/>
        <v>0</v>
      </c>
      <c r="AF32" s="78"/>
      <c r="AG32" s="54">
        <f t="shared" si="4"/>
        <v>0</v>
      </c>
      <c r="AH32" s="78"/>
      <c r="AI32" s="54">
        <f t="shared" si="5"/>
        <v>0</v>
      </c>
      <c r="AJ32" s="78"/>
      <c r="AK32" s="54">
        <f t="shared" si="6"/>
        <v>0</v>
      </c>
      <c r="AL32" s="78"/>
      <c r="AM32" s="78"/>
      <c r="AN32" s="53" t="str">
        <f>+IF($A32="Venta",SUMIF($AC$3:$AM$3,VLOOKUP($R32,desplegable!$N$3:$Q$8,4,FALSE),$AC32:$AM32)*$T32/VLOOKUP($R32,desplegable!$N$3:$O$8,2,FALSE),"")</f>
        <v/>
      </c>
      <c r="AO32" s="53">
        <f t="shared" si="7"/>
        <v>0</v>
      </c>
      <c r="AP32" s="53">
        <f>+IF($A32="Compra",SUMIF($AC$3:$AM$3,VLOOKUP($R31,desplegable!$N$3:$Q$8,4,FALSE),$AC32:$AM32)*$T32/VLOOKUP($R31,desplegable!$N$3:$O$8,2,FALSE),"")</f>
        <v>0</v>
      </c>
      <c r="AQ32" s="55">
        <f>+IFERROR(SUMIF($AC$3:$AM$3,VLOOKUP($R32,desplegable!$N$3:$Q$8,4,FALSE),$AC32:$AM32)/$S32,0)</f>
        <v>0</v>
      </c>
      <c r="AR32" s="55">
        <f ca="1">IFERROR((SUMIF($AC$3:$AM$3,VLOOKUP($R32,desplegable!$N$3:$Q$8,4,FALSE),$AC32:$AM32)/($H32-$G32))*((TODAY())-$G32)/$S32,0)</f>
        <v>0</v>
      </c>
      <c r="AS32" s="56" t="str">
        <f t="shared" si="20"/>
        <v>-</v>
      </c>
      <c r="AT32" s="56" t="str">
        <f t="shared" si="21"/>
        <v>-</v>
      </c>
      <c r="AU32" s="56" t="str">
        <f t="shared" si="22"/>
        <v>-</v>
      </c>
      <c r="AV32" s="56" t="str">
        <f t="shared" si="23"/>
        <v>-</v>
      </c>
      <c r="AW32" s="53" t="str">
        <f t="shared" si="24"/>
        <v>-</v>
      </c>
      <c r="AX32" s="53" t="str">
        <f t="shared" si="25"/>
        <v/>
      </c>
      <c r="AY32" s="57" t="str">
        <f t="shared" si="26"/>
        <v/>
      </c>
      <c r="AZ32" s="54">
        <f>+IF(SUMIF($AC$3:$AM$3,VLOOKUP($R32,desplegable!$N$3:$Q$8,4,FALSE),$AC32:$AM32)&gt;=$S32,$S32,SUMIF($AC$3:$AM$3,VLOOKUP($R32,desplegable!$N$3:$Q$8,4,FALSE),$AC32:$AM32))</f>
        <v>0</v>
      </c>
      <c r="BA32" s="78"/>
      <c r="BB32" s="54">
        <f t="shared" si="27"/>
        <v>0</v>
      </c>
      <c r="BC32" s="53">
        <f>+IFERROR($BB32*$T32/VLOOKUP($R32,desplegable!$N$3:$O$8,2,FALSE),0)</f>
        <v>0</v>
      </c>
      <c r="BD32" s="53" t="str">
        <f t="shared" si="16"/>
        <v/>
      </c>
      <c r="BE32" s="57" t="str">
        <f t="shared" si="28"/>
        <v/>
      </c>
    </row>
    <row r="33" spans="1:57" ht="15" customHeight="1" x14ac:dyDescent="0.25">
      <c r="A33" s="26" t="s">
        <v>35</v>
      </c>
      <c r="B33" s="21">
        <v>20945</v>
      </c>
      <c r="C33" s="21" t="s">
        <v>117</v>
      </c>
      <c r="D33" s="21">
        <v>50023</v>
      </c>
      <c r="E33" s="21" t="s">
        <v>109</v>
      </c>
      <c r="F33" s="21"/>
      <c r="G33" s="27">
        <v>42430</v>
      </c>
      <c r="H33" s="27">
        <v>42449</v>
      </c>
      <c r="I33" s="28" t="s">
        <v>246</v>
      </c>
      <c r="J33" s="28" t="s">
        <v>318</v>
      </c>
      <c r="K33" s="21" t="s">
        <v>318</v>
      </c>
      <c r="L33" s="21" t="s">
        <v>399</v>
      </c>
      <c r="M33" s="28" t="s">
        <v>116</v>
      </c>
      <c r="N33" s="28" t="s">
        <v>62</v>
      </c>
      <c r="O33" s="28" t="s">
        <v>62</v>
      </c>
      <c r="P33" s="21" t="s">
        <v>168</v>
      </c>
      <c r="Q33" s="21" t="s">
        <v>103</v>
      </c>
      <c r="R33" s="28" t="s">
        <v>17</v>
      </c>
      <c r="S33" s="29">
        <v>190476</v>
      </c>
      <c r="T33" s="30">
        <v>4.5</v>
      </c>
      <c r="U33" s="52">
        <f t="shared" si="18"/>
        <v>857.14200000000005</v>
      </c>
      <c r="V33" s="29" t="s">
        <v>409</v>
      </c>
      <c r="W33" s="29" t="s">
        <v>18</v>
      </c>
      <c r="X33" s="31">
        <v>5</v>
      </c>
      <c r="Y33" s="29"/>
      <c r="Z33" s="53" t="str">
        <f t="shared" si="0"/>
        <v/>
      </c>
      <c r="AA33" s="55" t="str">
        <f t="shared" si="19"/>
        <v/>
      </c>
      <c r="AB33" s="27"/>
      <c r="AC33" s="54">
        <f t="shared" si="2"/>
        <v>0</v>
      </c>
      <c r="AD33" s="78"/>
      <c r="AE33" s="54">
        <f t="shared" si="3"/>
        <v>0</v>
      </c>
      <c r="AF33" s="78"/>
      <c r="AG33" s="54">
        <f t="shared" si="4"/>
        <v>0</v>
      </c>
      <c r="AH33" s="78"/>
      <c r="AI33" s="54">
        <f t="shared" si="5"/>
        <v>0</v>
      </c>
      <c r="AJ33" s="78"/>
      <c r="AK33" s="54">
        <f t="shared" si="6"/>
        <v>0</v>
      </c>
      <c r="AL33" s="78"/>
      <c r="AM33" s="78"/>
      <c r="AN33" s="53" t="str">
        <f>+IF($A33="Venta",SUMIF($AC$3:$AM$3,VLOOKUP($R33,desplegable!$N$3:$Q$8,4,FALSE),$AC33:$AM33)*$T33/VLOOKUP($R33,desplegable!$N$3:$O$8,2,FALSE),"")</f>
        <v/>
      </c>
      <c r="AO33" s="53">
        <f t="shared" si="7"/>
        <v>0</v>
      </c>
      <c r="AP33" s="53">
        <f>+IF($A33="Compra",SUMIF($AC$3:$AM$3,VLOOKUP($R32,desplegable!$N$3:$Q$8,4,FALSE),$AC33:$AM33)*$T33/VLOOKUP($R32,desplegable!$N$3:$O$8,2,FALSE),"")</f>
        <v>0</v>
      </c>
      <c r="AQ33" s="55">
        <f>+IFERROR(SUMIF($AC$3:$AM$3,VLOOKUP($R33,desplegable!$N$3:$Q$8,4,FALSE),$AC33:$AM33)/$S33,0)</f>
        <v>0</v>
      </c>
      <c r="AR33" s="55">
        <f ca="1">IFERROR((SUMIF($AC$3:$AM$3,VLOOKUP($R33,desplegable!$N$3:$Q$8,4,FALSE),$AC33:$AM33)/($H33-$G33))*((TODAY())-$G33)/$S33,0)</f>
        <v>0</v>
      </c>
      <c r="AS33" s="56" t="str">
        <f t="shared" si="20"/>
        <v>-</v>
      </c>
      <c r="AT33" s="56" t="str">
        <f t="shared" si="21"/>
        <v>-</v>
      </c>
      <c r="AU33" s="56" t="str">
        <f t="shared" si="22"/>
        <v>-</v>
      </c>
      <c r="AV33" s="56" t="str">
        <f t="shared" si="23"/>
        <v>-</v>
      </c>
      <c r="AW33" s="53" t="str">
        <f t="shared" si="24"/>
        <v>-</v>
      </c>
      <c r="AX33" s="53" t="str">
        <f t="shared" si="25"/>
        <v/>
      </c>
      <c r="AY33" s="57" t="str">
        <f t="shared" si="26"/>
        <v/>
      </c>
      <c r="AZ33" s="54">
        <f>+IF(SUMIF($AC$3:$AM$3,VLOOKUP($R33,desplegable!$N$3:$Q$8,4,FALSE),$AC33:$AM33)&gt;=$S33,$S33,SUMIF($AC$3:$AM$3,VLOOKUP($R33,desplegable!$N$3:$Q$8,4,FALSE),$AC33:$AM33))</f>
        <v>0</v>
      </c>
      <c r="BA33" s="78"/>
      <c r="BB33" s="54">
        <f t="shared" si="27"/>
        <v>0</v>
      </c>
      <c r="BC33" s="53">
        <f>+IFERROR($BB33*$T33/VLOOKUP($R33,desplegable!$N$3:$O$8,2,FALSE),0)</f>
        <v>0</v>
      </c>
      <c r="BD33" s="53" t="str">
        <f t="shared" si="16"/>
        <v/>
      </c>
      <c r="BE33" s="57" t="str">
        <f t="shared" si="28"/>
        <v/>
      </c>
    </row>
    <row r="34" spans="1:57" ht="15" customHeight="1" x14ac:dyDescent="0.25">
      <c r="A34" s="26" t="s">
        <v>33</v>
      </c>
      <c r="B34" s="21">
        <v>20945</v>
      </c>
      <c r="C34" s="21" t="s">
        <v>117</v>
      </c>
      <c r="D34" s="21">
        <v>50027</v>
      </c>
      <c r="E34" s="21" t="s">
        <v>109</v>
      </c>
      <c r="F34" s="21"/>
      <c r="G34" s="27">
        <v>42430</v>
      </c>
      <c r="H34" s="27">
        <v>42449</v>
      </c>
      <c r="I34" s="28" t="s">
        <v>246</v>
      </c>
      <c r="J34" s="28" t="s">
        <v>318</v>
      </c>
      <c r="K34" s="21" t="s">
        <v>318</v>
      </c>
      <c r="L34" s="21" t="s">
        <v>400</v>
      </c>
      <c r="M34" s="28" t="s">
        <v>113</v>
      </c>
      <c r="N34" s="28" t="s">
        <v>82</v>
      </c>
      <c r="O34" s="28" t="s">
        <v>124</v>
      </c>
      <c r="P34" s="21" t="s">
        <v>19</v>
      </c>
      <c r="Q34" s="21" t="s">
        <v>19</v>
      </c>
      <c r="R34" s="28" t="s">
        <v>17</v>
      </c>
      <c r="S34" s="29">
        <v>95238</v>
      </c>
      <c r="T34" s="30">
        <v>11</v>
      </c>
      <c r="U34" s="52">
        <f t="shared" si="18"/>
        <v>1047.6179999999999</v>
      </c>
      <c r="V34" s="29" t="s">
        <v>34</v>
      </c>
      <c r="W34" s="29" t="s">
        <v>18</v>
      </c>
      <c r="X34" s="31">
        <v>0.12</v>
      </c>
      <c r="Y34" s="29"/>
      <c r="Z34" s="53">
        <f t="shared" si="0"/>
        <v>523.80899999999997</v>
      </c>
      <c r="AA34" s="55">
        <f t="shared" si="19"/>
        <v>0.5</v>
      </c>
      <c r="AB34" s="27"/>
      <c r="AC34" s="54">
        <f t="shared" si="2"/>
        <v>0</v>
      </c>
      <c r="AD34" s="78"/>
      <c r="AE34" s="54">
        <f t="shared" si="3"/>
        <v>0</v>
      </c>
      <c r="AF34" s="78"/>
      <c r="AG34" s="54">
        <f t="shared" si="4"/>
        <v>0</v>
      </c>
      <c r="AH34" s="78"/>
      <c r="AI34" s="54">
        <f t="shared" si="5"/>
        <v>0</v>
      </c>
      <c r="AJ34" s="78"/>
      <c r="AK34" s="54">
        <f t="shared" si="6"/>
        <v>0</v>
      </c>
      <c r="AL34" s="78"/>
      <c r="AM34" s="78"/>
      <c r="AN34" s="53">
        <f>+IF($A34="Venta",SUMIF($AC$3:$AM$3,VLOOKUP($R34,desplegable!$N$3:$Q$8,4,FALSE),$AC34:$AM34)*$T34/VLOOKUP($R34,desplegable!$N$3:$O$8,2,FALSE),"")</f>
        <v>0</v>
      </c>
      <c r="AO34" s="53">
        <f t="shared" si="7"/>
        <v>0</v>
      </c>
      <c r="AP34" s="53" t="str">
        <f>+IF($A34="Compra",SUMIF($AC$3:$AM$3,VLOOKUP($R33,desplegable!$N$3:$Q$8,4,FALSE),$AC34:$AM34)*$T34/VLOOKUP($R33,desplegable!$N$3:$O$8,2,FALSE),"")</f>
        <v/>
      </c>
      <c r="AQ34" s="55">
        <f>+IFERROR(SUMIF($AC$3:$AM$3,VLOOKUP($R34,desplegable!$N$3:$Q$8,4,FALSE),$AC34:$AM34)/$S34,0)</f>
        <v>0</v>
      </c>
      <c r="AR34" s="55">
        <f ca="1">IFERROR((SUMIF($AC$3:$AM$3,VLOOKUP($R34,desplegable!$N$3:$Q$8,4,FALSE),$AC34:$AM34)/($H34-$G34))*((TODAY())-$G34)/$S34,0)</f>
        <v>0</v>
      </c>
      <c r="AS34" s="56" t="str">
        <f t="shared" si="20"/>
        <v>-</v>
      </c>
      <c r="AT34" s="56" t="str">
        <f t="shared" si="21"/>
        <v>-</v>
      </c>
      <c r="AU34" s="56" t="str">
        <f t="shared" si="22"/>
        <v>-</v>
      </c>
      <c r="AV34" s="56" t="str">
        <f t="shared" si="23"/>
        <v>-</v>
      </c>
      <c r="AW34" s="53" t="str">
        <f t="shared" si="24"/>
        <v>-</v>
      </c>
      <c r="AX34" s="53">
        <f t="shared" si="25"/>
        <v>0</v>
      </c>
      <c r="AY34" s="57">
        <f t="shared" si="26"/>
        <v>0</v>
      </c>
      <c r="AZ34" s="54">
        <f>+IF(SUMIF($AC$3:$AM$3,VLOOKUP($R34,desplegable!$N$3:$Q$8,4,FALSE),$AC34:$AM34)&gt;=$S34,$S34,SUMIF($AC$3:$AM$3,VLOOKUP($R34,desplegable!$N$3:$Q$8,4,FALSE),$AC34:$AM34))</f>
        <v>0</v>
      </c>
      <c r="BA34" s="78"/>
      <c r="BB34" s="54">
        <f t="shared" si="27"/>
        <v>0</v>
      </c>
      <c r="BC34" s="53">
        <f>+IFERROR($BB34*$T34/VLOOKUP($R34,desplegable!$N$3:$O$8,2,FALSE),0)</f>
        <v>0</v>
      </c>
      <c r="BD34" s="53">
        <f t="shared" si="16"/>
        <v>0</v>
      </c>
      <c r="BE34" s="57">
        <f t="shared" si="28"/>
        <v>0</v>
      </c>
    </row>
    <row r="35" spans="1:57" ht="15" customHeight="1" x14ac:dyDescent="0.25">
      <c r="A35" s="26" t="s">
        <v>35</v>
      </c>
      <c r="B35" s="21">
        <v>20945</v>
      </c>
      <c r="C35" s="21" t="s">
        <v>117</v>
      </c>
      <c r="D35" s="21">
        <v>50027</v>
      </c>
      <c r="E35" s="21" t="s">
        <v>109</v>
      </c>
      <c r="F35" s="21"/>
      <c r="G35" s="27">
        <v>42430</v>
      </c>
      <c r="H35" s="27">
        <v>42449</v>
      </c>
      <c r="I35" s="28" t="s">
        <v>246</v>
      </c>
      <c r="J35" s="28" t="s">
        <v>318</v>
      </c>
      <c r="K35" s="21" t="s">
        <v>318</v>
      </c>
      <c r="L35" s="21" t="s">
        <v>400</v>
      </c>
      <c r="M35" s="28" t="s">
        <v>113</v>
      </c>
      <c r="N35" s="28" t="s">
        <v>82</v>
      </c>
      <c r="O35" s="28" t="s">
        <v>124</v>
      </c>
      <c r="P35" s="21" t="s">
        <v>51</v>
      </c>
      <c r="Q35" s="21" t="s">
        <v>19</v>
      </c>
      <c r="R35" s="28" t="s">
        <v>17</v>
      </c>
      <c r="S35" s="29">
        <f>S34</f>
        <v>95238</v>
      </c>
      <c r="T35" s="30">
        <v>0.5</v>
      </c>
      <c r="U35" s="52">
        <f t="shared" si="18"/>
        <v>47.619</v>
      </c>
      <c r="V35" s="29" t="s">
        <v>34</v>
      </c>
      <c r="W35" s="29" t="s">
        <v>117</v>
      </c>
      <c r="X35" s="31"/>
      <c r="Y35" s="29"/>
      <c r="Z35" s="53" t="str">
        <f t="shared" si="0"/>
        <v/>
      </c>
      <c r="AA35" s="55" t="str">
        <f t="shared" si="19"/>
        <v/>
      </c>
      <c r="AB35" s="27"/>
      <c r="AC35" s="54">
        <f t="shared" si="2"/>
        <v>0</v>
      </c>
      <c r="AD35" s="78"/>
      <c r="AE35" s="54">
        <f t="shared" si="3"/>
        <v>0</v>
      </c>
      <c r="AF35" s="78"/>
      <c r="AG35" s="54">
        <f t="shared" si="4"/>
        <v>0</v>
      </c>
      <c r="AH35" s="78"/>
      <c r="AI35" s="54">
        <f t="shared" si="5"/>
        <v>0</v>
      </c>
      <c r="AJ35" s="78"/>
      <c r="AK35" s="54">
        <f t="shared" si="6"/>
        <v>0</v>
      </c>
      <c r="AL35" s="78"/>
      <c r="AM35" s="78"/>
      <c r="AN35" s="53" t="str">
        <f>+IF($A35="Venta",SUMIF($AC$3:$AM$3,VLOOKUP($R35,desplegable!$N$3:$Q$8,4,FALSE),$AC35:$AM35)*$T35/VLOOKUP($R35,desplegable!$N$3:$O$8,2,FALSE),"")</f>
        <v/>
      </c>
      <c r="AO35" s="53">
        <f t="shared" si="7"/>
        <v>0</v>
      </c>
      <c r="AP35" s="53">
        <f>+IF($A35="Compra",SUMIF($AC$3:$AM$3,VLOOKUP($R34,desplegable!$N$3:$Q$8,4,FALSE),$AC35:$AM35)*$T35/VLOOKUP($R34,desplegable!$N$3:$O$8,2,FALSE),"")</f>
        <v>0</v>
      </c>
      <c r="AQ35" s="55">
        <f>+IFERROR(SUMIF($AC$3:$AM$3,VLOOKUP($R35,desplegable!$N$3:$Q$8,4,FALSE),$AC35:$AM35)/$S35,0)</f>
        <v>0</v>
      </c>
      <c r="AR35" s="55">
        <f ca="1">IFERROR((SUMIF($AC$3:$AM$3,VLOOKUP($R35,desplegable!$N$3:$Q$8,4,FALSE),$AC35:$AM35)/($H35-$G35))*((TODAY())-$G35)/$S35,0)</f>
        <v>0</v>
      </c>
      <c r="AS35" s="56" t="str">
        <f t="shared" si="20"/>
        <v>-</v>
      </c>
      <c r="AT35" s="56" t="str">
        <f t="shared" si="21"/>
        <v>-</v>
      </c>
      <c r="AU35" s="56" t="str">
        <f t="shared" si="22"/>
        <v>-</v>
      </c>
      <c r="AV35" s="56" t="str">
        <f t="shared" si="23"/>
        <v>-</v>
      </c>
      <c r="AW35" s="53" t="str">
        <f t="shared" si="24"/>
        <v>-</v>
      </c>
      <c r="AX35" s="53" t="str">
        <f t="shared" si="25"/>
        <v/>
      </c>
      <c r="AY35" s="57" t="str">
        <f t="shared" si="26"/>
        <v/>
      </c>
      <c r="AZ35" s="54">
        <f>+IF(SUMIF($AC$3:$AM$3,VLOOKUP($R35,desplegable!$N$3:$Q$8,4,FALSE),$AC35:$AM35)&gt;=$S35,$S35,SUMIF($AC$3:$AM$3,VLOOKUP($R35,desplegable!$N$3:$Q$8,4,FALSE),$AC35:$AM35))</f>
        <v>0</v>
      </c>
      <c r="BA35" s="78"/>
      <c r="BB35" s="54">
        <f t="shared" si="27"/>
        <v>0</v>
      </c>
      <c r="BC35" s="53">
        <f>+IFERROR($BB35*$T35/VLOOKUP($R35,desplegable!$N$3:$O$8,2,FALSE),0)</f>
        <v>0</v>
      </c>
      <c r="BD35" s="53" t="str">
        <f t="shared" si="16"/>
        <v/>
      </c>
      <c r="BE35" s="57" t="str">
        <f t="shared" si="28"/>
        <v/>
      </c>
    </row>
    <row r="36" spans="1:57" ht="15" customHeight="1" x14ac:dyDescent="0.25">
      <c r="A36" s="26" t="s">
        <v>35</v>
      </c>
      <c r="B36" s="21">
        <v>20945</v>
      </c>
      <c r="C36" s="21" t="s">
        <v>117</v>
      </c>
      <c r="D36" s="21">
        <v>50027</v>
      </c>
      <c r="E36" s="21" t="s">
        <v>109</v>
      </c>
      <c r="F36" s="21"/>
      <c r="G36" s="27">
        <v>42430</v>
      </c>
      <c r="H36" s="27">
        <v>42449</v>
      </c>
      <c r="I36" s="28" t="s">
        <v>246</v>
      </c>
      <c r="J36" s="28" t="s">
        <v>318</v>
      </c>
      <c r="K36" s="21" t="s">
        <v>318</v>
      </c>
      <c r="L36" s="21" t="s">
        <v>400</v>
      </c>
      <c r="M36" s="28" t="s">
        <v>113</v>
      </c>
      <c r="N36" s="28" t="s">
        <v>82</v>
      </c>
      <c r="O36" s="28" t="s">
        <v>124</v>
      </c>
      <c r="P36" s="21" t="s">
        <v>50</v>
      </c>
      <c r="Q36" s="21" t="s">
        <v>103</v>
      </c>
      <c r="R36" s="28" t="s">
        <v>17</v>
      </c>
      <c r="S36" s="29">
        <v>95238</v>
      </c>
      <c r="T36" s="30">
        <v>5</v>
      </c>
      <c r="U36" s="52">
        <f t="shared" si="18"/>
        <v>476.19</v>
      </c>
      <c r="V36" s="29" t="s">
        <v>34</v>
      </c>
      <c r="W36" s="29" t="s">
        <v>18</v>
      </c>
      <c r="X36" s="31">
        <v>0.12</v>
      </c>
      <c r="Y36" s="29"/>
      <c r="Z36" s="53" t="str">
        <f t="shared" si="0"/>
        <v/>
      </c>
      <c r="AA36" s="55" t="str">
        <f t="shared" si="19"/>
        <v/>
      </c>
      <c r="AB36" s="27"/>
      <c r="AC36" s="54">
        <f t="shared" si="2"/>
        <v>0</v>
      </c>
      <c r="AD36" s="78"/>
      <c r="AE36" s="54">
        <f t="shared" si="3"/>
        <v>0</v>
      </c>
      <c r="AF36" s="78"/>
      <c r="AG36" s="54">
        <f t="shared" si="4"/>
        <v>0</v>
      </c>
      <c r="AH36" s="78"/>
      <c r="AI36" s="54">
        <f t="shared" si="5"/>
        <v>0</v>
      </c>
      <c r="AJ36" s="78"/>
      <c r="AK36" s="54">
        <f t="shared" si="6"/>
        <v>0</v>
      </c>
      <c r="AL36" s="78"/>
      <c r="AM36" s="78"/>
      <c r="AN36" s="53" t="str">
        <f>+IF($A36="Venta",SUMIF($AC$3:$AM$3,VLOOKUP($R36,desplegable!$N$3:$Q$8,4,FALSE),$AC36:$AM36)*$T36/VLOOKUP($R36,desplegable!$N$3:$O$8,2,FALSE),"")</f>
        <v/>
      </c>
      <c r="AO36" s="53">
        <f t="shared" si="7"/>
        <v>0</v>
      </c>
      <c r="AP36" s="53">
        <f>+IF($A36="Compra",SUMIF($AC$3:$AM$3,VLOOKUP($R35,desplegable!$N$3:$Q$8,4,FALSE),$AC36:$AM36)*$T36/VLOOKUP($R35,desplegable!$N$3:$O$8,2,FALSE),"")</f>
        <v>0</v>
      </c>
      <c r="AQ36" s="55">
        <f>+IFERROR(SUMIF($AC$3:$AM$3,VLOOKUP($R36,desplegable!$N$3:$Q$8,4,FALSE),$AC36:$AM36)/$S36,0)</f>
        <v>0</v>
      </c>
      <c r="AR36" s="55">
        <f ca="1">IFERROR((SUMIF($AC$3:$AM$3,VLOOKUP($R36,desplegable!$N$3:$Q$8,4,FALSE),$AC36:$AM36)/($H36-$G36))*((TODAY())-$G36)/$S36,0)</f>
        <v>0</v>
      </c>
      <c r="AS36" s="56" t="str">
        <f t="shared" si="20"/>
        <v>-</v>
      </c>
      <c r="AT36" s="56" t="str">
        <f t="shared" si="21"/>
        <v>-</v>
      </c>
      <c r="AU36" s="56" t="str">
        <f t="shared" si="22"/>
        <v>-</v>
      </c>
      <c r="AV36" s="56" t="str">
        <f t="shared" si="23"/>
        <v>-</v>
      </c>
      <c r="AW36" s="53" t="str">
        <f t="shared" si="24"/>
        <v>-</v>
      </c>
      <c r="AX36" s="53" t="str">
        <f t="shared" si="25"/>
        <v/>
      </c>
      <c r="AY36" s="57" t="str">
        <f t="shared" si="26"/>
        <v/>
      </c>
      <c r="AZ36" s="54">
        <f>+IF(SUMIF($AC$3:$AM$3,VLOOKUP($R36,desplegable!$N$3:$Q$8,4,FALSE),$AC36:$AM36)&gt;=$S36,$S36,SUMIF($AC$3:$AM$3,VLOOKUP($R36,desplegable!$N$3:$Q$8,4,FALSE),$AC36:$AM36))</f>
        <v>0</v>
      </c>
      <c r="BA36" s="78"/>
      <c r="BB36" s="54">
        <f t="shared" si="27"/>
        <v>0</v>
      </c>
      <c r="BC36" s="53">
        <f>+IFERROR($BB36*$T36/VLOOKUP($R36,desplegable!$N$3:$O$8,2,FALSE),0)</f>
        <v>0</v>
      </c>
      <c r="BD36" s="53" t="str">
        <f t="shared" si="16"/>
        <v/>
      </c>
      <c r="BE36" s="57" t="str">
        <f t="shared" si="28"/>
        <v/>
      </c>
    </row>
    <row r="37" spans="1:57" ht="15" customHeight="1" x14ac:dyDescent="0.25">
      <c r="A37" s="26" t="s">
        <v>33</v>
      </c>
      <c r="B37" s="21">
        <v>20945</v>
      </c>
      <c r="C37" s="21" t="s">
        <v>117</v>
      </c>
      <c r="D37" s="21">
        <v>50028</v>
      </c>
      <c r="E37" s="21" t="s">
        <v>109</v>
      </c>
      <c r="F37" s="21"/>
      <c r="G37" s="27">
        <v>42430</v>
      </c>
      <c r="H37" s="27">
        <v>42449</v>
      </c>
      <c r="I37" s="28" t="s">
        <v>246</v>
      </c>
      <c r="J37" s="28" t="s">
        <v>318</v>
      </c>
      <c r="K37" s="21" t="s">
        <v>318</v>
      </c>
      <c r="L37" s="21" t="s">
        <v>401</v>
      </c>
      <c r="M37" s="28" t="s">
        <v>111</v>
      </c>
      <c r="N37" s="28" t="s">
        <v>38</v>
      </c>
      <c r="O37" s="28" t="s">
        <v>38</v>
      </c>
      <c r="P37" s="21" t="s">
        <v>19</v>
      </c>
      <c r="Q37" s="21" t="s">
        <v>19</v>
      </c>
      <c r="R37" s="28" t="s">
        <v>213</v>
      </c>
      <c r="S37" s="29">
        <v>140593</v>
      </c>
      <c r="T37" s="79">
        <v>7.0000000000000007E-2</v>
      </c>
      <c r="U37" s="52">
        <f t="shared" si="18"/>
        <v>9841.51</v>
      </c>
      <c r="V37" s="29" t="s">
        <v>408</v>
      </c>
      <c r="W37" s="29" t="s">
        <v>235</v>
      </c>
      <c r="X37" s="31"/>
      <c r="Y37" s="29"/>
      <c r="Z37" s="53">
        <f t="shared" si="0"/>
        <v>5389.3950000000004</v>
      </c>
      <c r="AA37" s="55">
        <f t="shared" si="19"/>
        <v>0.54761870891763564</v>
      </c>
      <c r="AB37" s="27"/>
      <c r="AC37" s="54">
        <f t="shared" si="2"/>
        <v>0</v>
      </c>
      <c r="AD37" s="78"/>
      <c r="AE37" s="54">
        <f t="shared" si="3"/>
        <v>0</v>
      </c>
      <c r="AF37" s="78"/>
      <c r="AG37" s="54">
        <f t="shared" si="4"/>
        <v>0</v>
      </c>
      <c r="AH37" s="78"/>
      <c r="AI37" s="54">
        <f t="shared" si="5"/>
        <v>0</v>
      </c>
      <c r="AJ37" s="78"/>
      <c r="AK37" s="54">
        <f t="shared" si="6"/>
        <v>0</v>
      </c>
      <c r="AL37" s="78"/>
      <c r="AM37" s="78"/>
      <c r="AN37" s="53">
        <f>+IF($A37="Venta",SUMIF($AC$3:$AM$3,VLOOKUP($R37,desplegable!$N$3:$Q$8,4,FALSE),$AC37:$AM37)*$T37/VLOOKUP($R37,desplegable!$N$3:$O$8,2,FALSE),"")</f>
        <v>0</v>
      </c>
      <c r="AO37" s="53">
        <f t="shared" si="7"/>
        <v>0</v>
      </c>
      <c r="AP37" s="53" t="str">
        <f>+IF($A37="Compra",SUMIF($AC$3:$AM$3,VLOOKUP($R36,desplegable!$N$3:$Q$8,4,FALSE),$AC37:$AM37)*$T37/VLOOKUP($R36,desplegable!$N$3:$O$8,2,FALSE),"")</f>
        <v/>
      </c>
      <c r="AQ37" s="55">
        <f>+IFERROR(SUMIF($AC$3:$AM$3,VLOOKUP($R37,desplegable!$N$3:$Q$8,4,FALSE),$AC37:$AM37)/$S37,0)</f>
        <v>0</v>
      </c>
      <c r="AR37" s="55">
        <f ca="1">IFERROR((SUMIF($AC$3:$AM$3,VLOOKUP($R37,desplegable!$N$3:$Q$8,4,FALSE),$AC37:$AM37)/($H37-$G37))*((TODAY())-$G37)/$S37,0)</f>
        <v>0</v>
      </c>
      <c r="AS37" s="56" t="str">
        <f t="shared" si="20"/>
        <v>-</v>
      </c>
      <c r="AT37" s="56" t="str">
        <f t="shared" si="21"/>
        <v>-</v>
      </c>
      <c r="AU37" s="56" t="str">
        <f t="shared" si="22"/>
        <v>-</v>
      </c>
      <c r="AV37" s="56" t="str">
        <f t="shared" si="23"/>
        <v>-</v>
      </c>
      <c r="AW37" s="53" t="str">
        <f t="shared" si="24"/>
        <v>-</v>
      </c>
      <c r="AX37" s="53">
        <f t="shared" si="25"/>
        <v>0</v>
      </c>
      <c r="AY37" s="57">
        <f t="shared" si="26"/>
        <v>0</v>
      </c>
      <c r="AZ37" s="54">
        <f>+IF(SUMIF($AC$3:$AM$3,VLOOKUP($R37,desplegable!$N$3:$Q$8,4,FALSE),$AC37:$AM37)&gt;=$S37,$S37,SUMIF($AC$3:$AM$3,VLOOKUP($R37,desplegable!$N$3:$Q$8,4,FALSE),$AC37:$AM37))</f>
        <v>0</v>
      </c>
      <c r="BA37" s="78"/>
      <c r="BB37" s="54">
        <f t="shared" si="27"/>
        <v>0</v>
      </c>
      <c r="BC37" s="53">
        <f>+IFERROR($BB37*$T37/VLOOKUP($R37,desplegable!$N$3:$O$8,2,FALSE),0)</f>
        <v>0</v>
      </c>
      <c r="BD37" s="53">
        <f t="shared" si="16"/>
        <v>0</v>
      </c>
      <c r="BE37" s="57">
        <f t="shared" si="28"/>
        <v>0</v>
      </c>
    </row>
    <row r="38" spans="1:57" ht="15" customHeight="1" x14ac:dyDescent="0.25">
      <c r="A38" s="26" t="s">
        <v>35</v>
      </c>
      <c r="B38" s="21">
        <v>20945</v>
      </c>
      <c r="C38" s="21" t="s">
        <v>117</v>
      </c>
      <c r="D38" s="21">
        <v>50028</v>
      </c>
      <c r="E38" s="21" t="s">
        <v>109</v>
      </c>
      <c r="F38" s="21"/>
      <c r="G38" s="27">
        <v>42430</v>
      </c>
      <c r="H38" s="27">
        <v>42449</v>
      </c>
      <c r="I38" s="28" t="s">
        <v>246</v>
      </c>
      <c r="J38" s="28" t="s">
        <v>318</v>
      </c>
      <c r="K38" s="21" t="s">
        <v>318</v>
      </c>
      <c r="L38" s="21" t="s">
        <v>401</v>
      </c>
      <c r="M38" s="28" t="s">
        <v>111</v>
      </c>
      <c r="N38" s="28" t="s">
        <v>38</v>
      </c>
      <c r="O38" s="28" t="s">
        <v>38</v>
      </c>
      <c r="P38" s="21" t="s">
        <v>51</v>
      </c>
      <c r="Q38" s="21" t="s">
        <v>19</v>
      </c>
      <c r="R38" s="28" t="s">
        <v>213</v>
      </c>
      <c r="S38" s="29">
        <f>S37</f>
        <v>140593</v>
      </c>
      <c r="T38" s="79">
        <v>5.0000000000000001E-3</v>
      </c>
      <c r="U38" s="52">
        <f t="shared" si="18"/>
        <v>702.96500000000003</v>
      </c>
      <c r="V38" s="29" t="s">
        <v>34</v>
      </c>
      <c r="W38" s="29" t="s">
        <v>117</v>
      </c>
      <c r="X38" s="31"/>
      <c r="Y38" s="29"/>
      <c r="Z38" s="53" t="str">
        <f t="shared" si="0"/>
        <v/>
      </c>
      <c r="AA38" s="55" t="str">
        <f t="shared" si="19"/>
        <v/>
      </c>
      <c r="AB38" s="27"/>
      <c r="AC38" s="54">
        <f t="shared" si="2"/>
        <v>0</v>
      </c>
      <c r="AD38" s="78"/>
      <c r="AE38" s="54">
        <f t="shared" si="3"/>
        <v>0</v>
      </c>
      <c r="AF38" s="78"/>
      <c r="AG38" s="54">
        <f t="shared" si="4"/>
        <v>0</v>
      </c>
      <c r="AH38" s="78"/>
      <c r="AI38" s="54">
        <f t="shared" si="5"/>
        <v>0</v>
      </c>
      <c r="AJ38" s="78"/>
      <c r="AK38" s="54">
        <f t="shared" si="6"/>
        <v>0</v>
      </c>
      <c r="AL38" s="78"/>
      <c r="AM38" s="78"/>
      <c r="AN38" s="53" t="str">
        <f>+IF($A38="Venta",SUMIF($AC$3:$AM$3,VLOOKUP($R38,desplegable!$N$3:$Q$8,4,FALSE),$AC38:$AM38)*$T38/VLOOKUP($R38,desplegable!$N$3:$O$8,2,FALSE),"")</f>
        <v/>
      </c>
      <c r="AO38" s="53">
        <f t="shared" si="7"/>
        <v>0</v>
      </c>
      <c r="AP38" s="53">
        <f>+IF($A38="Compra",SUMIF($AC$3:$AM$3,VLOOKUP($R37,desplegable!$N$3:$Q$8,4,FALSE),$AC38:$AM38)*$T38/VLOOKUP($R37,desplegable!$N$3:$O$8,2,FALSE),"")</f>
        <v>0</v>
      </c>
      <c r="AQ38" s="55">
        <f>+IFERROR(SUMIF($AC$3:$AM$3,VLOOKUP($R38,desplegable!$N$3:$Q$8,4,FALSE),$AC38:$AM38)/$S38,0)</f>
        <v>0</v>
      </c>
      <c r="AR38" s="55">
        <f ca="1">IFERROR((SUMIF($AC$3:$AM$3,VLOOKUP($R38,desplegable!$N$3:$Q$8,4,FALSE),$AC38:$AM38)/($H38-$G38))*((TODAY())-$G38)/$S38,0)</f>
        <v>0</v>
      </c>
      <c r="AS38" s="56" t="str">
        <f t="shared" si="20"/>
        <v>-</v>
      </c>
      <c r="AT38" s="56" t="str">
        <f t="shared" si="21"/>
        <v>-</v>
      </c>
      <c r="AU38" s="56" t="str">
        <f t="shared" si="22"/>
        <v>-</v>
      </c>
      <c r="AV38" s="56" t="str">
        <f t="shared" si="23"/>
        <v>-</v>
      </c>
      <c r="AW38" s="53" t="str">
        <f t="shared" si="24"/>
        <v>-</v>
      </c>
      <c r="AX38" s="53" t="str">
        <f t="shared" si="25"/>
        <v/>
      </c>
      <c r="AY38" s="57" t="str">
        <f t="shared" si="26"/>
        <v/>
      </c>
      <c r="AZ38" s="54">
        <f>+IF(SUMIF($AC$3:$AM$3,VLOOKUP($R38,desplegable!$N$3:$Q$8,4,FALSE),$AC38:$AM38)&gt;=$S38,$S38,SUMIF($AC$3:$AM$3,VLOOKUP($R38,desplegable!$N$3:$Q$8,4,FALSE),$AC38:$AM38))</f>
        <v>0</v>
      </c>
      <c r="BA38" s="78"/>
      <c r="BB38" s="54">
        <f t="shared" si="27"/>
        <v>0</v>
      </c>
      <c r="BC38" s="53">
        <f>+IFERROR($BB38*$T38/VLOOKUP($R38,desplegable!$N$3:$O$8,2,FALSE),0)</f>
        <v>0</v>
      </c>
      <c r="BD38" s="53" t="str">
        <f t="shared" si="16"/>
        <v/>
      </c>
      <c r="BE38" s="57" t="str">
        <f t="shared" si="28"/>
        <v/>
      </c>
    </row>
    <row r="39" spans="1:57" ht="15" customHeight="1" x14ac:dyDescent="0.25">
      <c r="A39" s="26" t="s">
        <v>35</v>
      </c>
      <c r="B39" s="21">
        <v>20945</v>
      </c>
      <c r="C39" s="21" t="s">
        <v>117</v>
      </c>
      <c r="D39" s="21">
        <v>50028</v>
      </c>
      <c r="E39" s="21" t="s">
        <v>109</v>
      </c>
      <c r="F39" s="21"/>
      <c r="G39" s="27">
        <v>42430</v>
      </c>
      <c r="H39" s="27">
        <v>42449</v>
      </c>
      <c r="I39" s="28" t="s">
        <v>246</v>
      </c>
      <c r="J39" s="28" t="s">
        <v>318</v>
      </c>
      <c r="K39" s="21" t="s">
        <v>318</v>
      </c>
      <c r="L39" s="21" t="s">
        <v>401</v>
      </c>
      <c r="M39" s="28" t="s">
        <v>111</v>
      </c>
      <c r="N39" s="28" t="s">
        <v>38</v>
      </c>
      <c r="O39" s="28" t="s">
        <v>38</v>
      </c>
      <c r="P39" s="21" t="s">
        <v>197</v>
      </c>
      <c r="Q39" s="21" t="s">
        <v>103</v>
      </c>
      <c r="R39" s="28" t="s">
        <v>213</v>
      </c>
      <c r="S39" s="29">
        <v>46864</v>
      </c>
      <c r="T39" s="79">
        <v>0.03</v>
      </c>
      <c r="U39" s="52">
        <f t="shared" si="18"/>
        <v>1405.9199999999998</v>
      </c>
      <c r="V39" s="29" t="s">
        <v>34</v>
      </c>
      <c r="W39" s="29" t="s">
        <v>235</v>
      </c>
      <c r="X39" s="31"/>
      <c r="Y39" s="29"/>
      <c r="Z39" s="53" t="str">
        <f t="shared" si="0"/>
        <v/>
      </c>
      <c r="AA39" s="55" t="str">
        <f t="shared" si="19"/>
        <v/>
      </c>
      <c r="AB39" s="27"/>
      <c r="AC39" s="54">
        <f t="shared" si="2"/>
        <v>0</v>
      </c>
      <c r="AD39" s="78"/>
      <c r="AE39" s="54">
        <f t="shared" si="3"/>
        <v>0</v>
      </c>
      <c r="AF39" s="78"/>
      <c r="AG39" s="54">
        <f t="shared" si="4"/>
        <v>0</v>
      </c>
      <c r="AH39" s="78"/>
      <c r="AI39" s="54">
        <f t="shared" si="5"/>
        <v>0</v>
      </c>
      <c r="AJ39" s="78"/>
      <c r="AK39" s="54">
        <f t="shared" si="6"/>
        <v>0</v>
      </c>
      <c r="AL39" s="78"/>
      <c r="AM39" s="78"/>
      <c r="AN39" s="53" t="str">
        <f>+IF($A39="Venta",SUMIF($AC$3:$AM$3,VLOOKUP($R39,desplegable!$N$3:$Q$8,4,FALSE),$AC39:$AM39)*$T39/VLOOKUP($R39,desplegable!$N$3:$O$8,2,FALSE),"")</f>
        <v/>
      </c>
      <c r="AO39" s="53">
        <f t="shared" si="7"/>
        <v>0</v>
      </c>
      <c r="AP39" s="53">
        <f>+IF($A39="Compra",SUMIF($AC$3:$AM$3,VLOOKUP($R38,desplegable!$N$3:$Q$8,4,FALSE),$AC39:$AM39)*$T39/VLOOKUP($R38,desplegable!$N$3:$O$8,2,FALSE),"")</f>
        <v>0</v>
      </c>
      <c r="AQ39" s="55">
        <f>+IFERROR(SUMIF($AC$3:$AM$3,VLOOKUP($R39,desplegable!$N$3:$Q$8,4,FALSE),$AC39:$AM39)/$S39,0)</f>
        <v>0</v>
      </c>
      <c r="AR39" s="55">
        <f ca="1">IFERROR((SUMIF($AC$3:$AM$3,VLOOKUP($R39,desplegable!$N$3:$Q$8,4,FALSE),$AC39:$AM39)/($H39-$G39))*((TODAY())-$G39)/$S39,0)</f>
        <v>0</v>
      </c>
      <c r="AS39" s="56" t="str">
        <f t="shared" si="20"/>
        <v>-</v>
      </c>
      <c r="AT39" s="56" t="str">
        <f t="shared" si="21"/>
        <v>-</v>
      </c>
      <c r="AU39" s="56" t="str">
        <f t="shared" si="22"/>
        <v>-</v>
      </c>
      <c r="AV39" s="56" t="str">
        <f t="shared" si="23"/>
        <v>-</v>
      </c>
      <c r="AW39" s="53" t="str">
        <f t="shared" si="24"/>
        <v>-</v>
      </c>
      <c r="AX39" s="53" t="str">
        <f t="shared" si="25"/>
        <v/>
      </c>
      <c r="AY39" s="57" t="str">
        <f t="shared" si="26"/>
        <v/>
      </c>
      <c r="AZ39" s="54">
        <f>+IF(SUMIF($AC$3:$AM$3,VLOOKUP($R39,desplegable!$N$3:$Q$8,4,FALSE),$AC39:$AM39)&gt;=$S39,$S39,SUMIF($AC$3:$AM$3,VLOOKUP($R39,desplegable!$N$3:$Q$8,4,FALSE),$AC39:$AM39))</f>
        <v>0</v>
      </c>
      <c r="BA39" s="78"/>
      <c r="BB39" s="54">
        <f t="shared" si="27"/>
        <v>0</v>
      </c>
      <c r="BC39" s="53">
        <f>+IFERROR($BB39*$T39/VLOOKUP($R39,desplegable!$N$3:$O$8,2,FALSE),0)</f>
        <v>0</v>
      </c>
      <c r="BD39" s="53" t="str">
        <f t="shared" si="16"/>
        <v/>
      </c>
      <c r="BE39" s="57" t="str">
        <f t="shared" si="28"/>
        <v/>
      </c>
    </row>
    <row r="40" spans="1:57" ht="15" customHeight="1" x14ac:dyDescent="0.25">
      <c r="A40" s="26" t="s">
        <v>35</v>
      </c>
      <c r="B40" s="21">
        <v>20945</v>
      </c>
      <c r="C40" s="21" t="s">
        <v>117</v>
      </c>
      <c r="D40" s="21">
        <v>50028</v>
      </c>
      <c r="E40" s="21" t="s">
        <v>109</v>
      </c>
      <c r="F40" s="21"/>
      <c r="G40" s="27">
        <v>42430</v>
      </c>
      <c r="H40" s="27">
        <v>42449</v>
      </c>
      <c r="I40" s="28" t="s">
        <v>246</v>
      </c>
      <c r="J40" s="28" t="s">
        <v>318</v>
      </c>
      <c r="K40" s="21" t="s">
        <v>318</v>
      </c>
      <c r="L40" s="21" t="s">
        <v>401</v>
      </c>
      <c r="M40" s="28" t="s">
        <v>111</v>
      </c>
      <c r="N40" s="28" t="s">
        <v>38</v>
      </c>
      <c r="O40" s="28" t="s">
        <v>38</v>
      </c>
      <c r="P40" s="21" t="s">
        <v>171</v>
      </c>
      <c r="Q40" s="21" t="s">
        <v>103</v>
      </c>
      <c r="R40" s="28" t="s">
        <v>213</v>
      </c>
      <c r="S40" s="29">
        <v>46864</v>
      </c>
      <c r="T40" s="79">
        <v>0.02</v>
      </c>
      <c r="U40" s="52">
        <f t="shared" si="18"/>
        <v>937.28</v>
      </c>
      <c r="V40" s="29" t="s">
        <v>34</v>
      </c>
      <c r="W40" s="29" t="s">
        <v>235</v>
      </c>
      <c r="X40" s="31"/>
      <c r="Y40" s="29"/>
      <c r="Z40" s="53" t="str">
        <f t="shared" si="0"/>
        <v/>
      </c>
      <c r="AA40" s="55" t="str">
        <f t="shared" si="19"/>
        <v/>
      </c>
      <c r="AB40" s="27"/>
      <c r="AC40" s="54">
        <f t="shared" si="2"/>
        <v>0</v>
      </c>
      <c r="AD40" s="78"/>
      <c r="AE40" s="54">
        <f t="shared" si="3"/>
        <v>0</v>
      </c>
      <c r="AF40" s="78"/>
      <c r="AG40" s="54">
        <f t="shared" si="4"/>
        <v>0</v>
      </c>
      <c r="AH40" s="78"/>
      <c r="AI40" s="54">
        <f t="shared" si="5"/>
        <v>0</v>
      </c>
      <c r="AJ40" s="78"/>
      <c r="AK40" s="54">
        <f t="shared" si="6"/>
        <v>0</v>
      </c>
      <c r="AL40" s="78"/>
      <c r="AM40" s="78"/>
      <c r="AN40" s="53" t="str">
        <f>+IF($A40="Venta",SUMIF($AC$3:$AM$3,VLOOKUP($R40,desplegable!$N$3:$Q$8,4,FALSE),$AC40:$AM40)*$T40/VLOOKUP($R40,desplegable!$N$3:$O$8,2,FALSE),"")</f>
        <v/>
      </c>
      <c r="AO40" s="53">
        <f t="shared" si="7"/>
        <v>0</v>
      </c>
      <c r="AP40" s="53">
        <f>+IF($A40="Compra",SUMIF($AC$3:$AM$3,VLOOKUP($R39,desplegable!$N$3:$Q$8,4,FALSE),$AC40:$AM40)*$T40/VLOOKUP($R39,desplegable!$N$3:$O$8,2,FALSE),"")</f>
        <v>0</v>
      </c>
      <c r="AQ40" s="55">
        <f>+IFERROR(SUMIF($AC$3:$AM$3,VLOOKUP($R40,desplegable!$N$3:$Q$8,4,FALSE),$AC40:$AM40)/$S40,0)</f>
        <v>0</v>
      </c>
      <c r="AR40" s="55">
        <f ca="1">IFERROR((SUMIF($AC$3:$AM$3,VLOOKUP($R40,desplegable!$N$3:$Q$8,4,FALSE),$AC40:$AM40)/($H40-$G40))*((TODAY())-$G40)/$S40,0)</f>
        <v>0</v>
      </c>
      <c r="AS40" s="56" t="str">
        <f t="shared" si="20"/>
        <v>-</v>
      </c>
      <c r="AT40" s="56" t="str">
        <f t="shared" si="21"/>
        <v>-</v>
      </c>
      <c r="AU40" s="56" t="str">
        <f t="shared" si="22"/>
        <v>-</v>
      </c>
      <c r="AV40" s="56" t="str">
        <f t="shared" si="23"/>
        <v>-</v>
      </c>
      <c r="AW40" s="53" t="str">
        <f t="shared" si="24"/>
        <v>-</v>
      </c>
      <c r="AX40" s="53" t="str">
        <f t="shared" si="25"/>
        <v/>
      </c>
      <c r="AY40" s="57" t="str">
        <f t="shared" si="26"/>
        <v/>
      </c>
      <c r="AZ40" s="54">
        <f>+IF(SUMIF($AC$3:$AM$3,VLOOKUP($R40,desplegable!$N$3:$Q$8,4,FALSE),$AC40:$AM40)&gt;=$S40,$S40,SUMIF($AC$3:$AM$3,VLOOKUP($R40,desplegable!$N$3:$Q$8,4,FALSE),$AC40:$AM40))</f>
        <v>0</v>
      </c>
      <c r="BA40" s="78"/>
      <c r="BB40" s="54">
        <f t="shared" si="27"/>
        <v>0</v>
      </c>
      <c r="BC40" s="53">
        <f>+IFERROR($BB40*$T40/VLOOKUP($R40,desplegable!$N$3:$O$8,2,FALSE),0)</f>
        <v>0</v>
      </c>
      <c r="BD40" s="53" t="str">
        <f t="shared" si="16"/>
        <v/>
      </c>
      <c r="BE40" s="57" t="str">
        <f t="shared" si="28"/>
        <v/>
      </c>
    </row>
    <row r="41" spans="1:57" ht="15" customHeight="1" x14ac:dyDescent="0.25">
      <c r="A41" s="26" t="s">
        <v>35</v>
      </c>
      <c r="B41" s="21">
        <v>20945</v>
      </c>
      <c r="C41" s="21" t="s">
        <v>117</v>
      </c>
      <c r="D41" s="21">
        <v>50028</v>
      </c>
      <c r="E41" s="21" t="s">
        <v>109</v>
      </c>
      <c r="F41" s="21"/>
      <c r="G41" s="27">
        <v>42430</v>
      </c>
      <c r="H41" s="27">
        <v>42449</v>
      </c>
      <c r="I41" s="28" t="s">
        <v>246</v>
      </c>
      <c r="J41" s="28" t="s">
        <v>318</v>
      </c>
      <c r="K41" s="21" t="s">
        <v>318</v>
      </c>
      <c r="L41" s="21" t="s">
        <v>401</v>
      </c>
      <c r="M41" s="28" t="s">
        <v>111</v>
      </c>
      <c r="N41" s="28" t="s">
        <v>38</v>
      </c>
      <c r="O41" s="28" t="s">
        <v>38</v>
      </c>
      <c r="P41" s="21" t="s">
        <v>166</v>
      </c>
      <c r="Q41" s="21" t="s">
        <v>103</v>
      </c>
      <c r="R41" s="28" t="s">
        <v>213</v>
      </c>
      <c r="S41" s="29">
        <v>46865</v>
      </c>
      <c r="T41" s="79">
        <v>0.03</v>
      </c>
      <c r="U41" s="52">
        <f t="shared" si="18"/>
        <v>1405.95</v>
      </c>
      <c r="V41" s="29" t="s">
        <v>34</v>
      </c>
      <c r="W41" s="29" t="s">
        <v>235</v>
      </c>
      <c r="X41" s="31"/>
      <c r="Y41" s="29"/>
      <c r="Z41" s="53" t="str">
        <f t="shared" si="0"/>
        <v/>
      </c>
      <c r="AA41" s="55" t="str">
        <f t="shared" si="19"/>
        <v/>
      </c>
      <c r="AB41" s="27"/>
      <c r="AC41" s="54">
        <f t="shared" si="2"/>
        <v>0</v>
      </c>
      <c r="AD41" s="78"/>
      <c r="AE41" s="54">
        <f t="shared" si="3"/>
        <v>0</v>
      </c>
      <c r="AF41" s="78"/>
      <c r="AG41" s="54">
        <f t="shared" si="4"/>
        <v>0</v>
      </c>
      <c r="AH41" s="78"/>
      <c r="AI41" s="54">
        <f t="shared" si="5"/>
        <v>0</v>
      </c>
      <c r="AJ41" s="78"/>
      <c r="AK41" s="54">
        <f t="shared" si="6"/>
        <v>0</v>
      </c>
      <c r="AL41" s="78"/>
      <c r="AM41" s="78"/>
      <c r="AN41" s="53" t="str">
        <f>+IF($A41="Venta",SUMIF($AC$3:$AM$3,VLOOKUP($R41,desplegable!$N$3:$Q$8,4,FALSE),$AC41:$AM41)*$T41/VLOOKUP($R41,desplegable!$N$3:$O$8,2,FALSE),"")</f>
        <v/>
      </c>
      <c r="AO41" s="53">
        <f t="shared" si="7"/>
        <v>0</v>
      </c>
      <c r="AP41" s="53">
        <f>+IF($A41="Compra",SUMIF($AC$3:$AM$3,VLOOKUP($R40,desplegable!$N$3:$Q$8,4,FALSE),$AC41:$AM41)*$T41/VLOOKUP($R40,desplegable!$N$3:$O$8,2,FALSE),"")</f>
        <v>0</v>
      </c>
      <c r="AQ41" s="55">
        <f>+IFERROR(SUMIF($AC$3:$AM$3,VLOOKUP($R41,desplegable!$N$3:$Q$8,4,FALSE),$AC41:$AM41)/$S41,0)</f>
        <v>0</v>
      </c>
      <c r="AR41" s="55">
        <f ca="1">IFERROR((SUMIF($AC$3:$AM$3,VLOOKUP($R41,desplegable!$N$3:$Q$8,4,FALSE),$AC41:$AM41)/($H41-$G41))*((TODAY())-$G41)/$S41,0)</f>
        <v>0</v>
      </c>
      <c r="AS41" s="56" t="str">
        <f t="shared" si="20"/>
        <v>-</v>
      </c>
      <c r="AT41" s="56" t="str">
        <f t="shared" si="21"/>
        <v>-</v>
      </c>
      <c r="AU41" s="56" t="str">
        <f t="shared" si="22"/>
        <v>-</v>
      </c>
      <c r="AV41" s="56" t="str">
        <f t="shared" si="23"/>
        <v>-</v>
      </c>
      <c r="AW41" s="53" t="str">
        <f t="shared" si="24"/>
        <v>-</v>
      </c>
      <c r="AX41" s="53" t="str">
        <f t="shared" si="25"/>
        <v/>
      </c>
      <c r="AY41" s="57" t="str">
        <f t="shared" si="26"/>
        <v/>
      </c>
      <c r="AZ41" s="54">
        <f>+IF(SUMIF($AC$3:$AM$3,VLOOKUP($R41,desplegable!$N$3:$Q$8,4,FALSE),$AC41:$AM41)&gt;=$S41,$S41,SUMIF($AC$3:$AM$3,VLOOKUP($R41,desplegable!$N$3:$Q$8,4,FALSE),$AC41:$AM41))</f>
        <v>0</v>
      </c>
      <c r="BA41" s="78"/>
      <c r="BB41" s="54">
        <f t="shared" si="27"/>
        <v>0</v>
      </c>
      <c r="BC41" s="53">
        <f>+IFERROR($BB41*$T41/VLOOKUP($R41,desplegable!$N$3:$O$8,2,FALSE),0)</f>
        <v>0</v>
      </c>
      <c r="BD41" s="53" t="str">
        <f t="shared" si="16"/>
        <v/>
      </c>
      <c r="BE41" s="57" t="str">
        <f t="shared" si="28"/>
        <v/>
      </c>
    </row>
    <row r="42" spans="1:57" ht="15" customHeight="1" x14ac:dyDescent="0.25">
      <c r="A42" s="26" t="s">
        <v>33</v>
      </c>
      <c r="B42" s="21">
        <v>20945</v>
      </c>
      <c r="C42" s="21" t="s">
        <v>117</v>
      </c>
      <c r="D42" s="21">
        <v>50024</v>
      </c>
      <c r="E42" s="21" t="s">
        <v>109</v>
      </c>
      <c r="F42" s="21"/>
      <c r="G42" s="27">
        <v>42430</v>
      </c>
      <c r="H42" s="27">
        <v>42449</v>
      </c>
      <c r="I42" s="28" t="s">
        <v>246</v>
      </c>
      <c r="J42" s="28" t="s">
        <v>318</v>
      </c>
      <c r="K42" s="21" t="s">
        <v>318</v>
      </c>
      <c r="L42" s="21" t="s">
        <v>402</v>
      </c>
      <c r="M42" s="28" t="s">
        <v>113</v>
      </c>
      <c r="N42" s="28" t="s">
        <v>43</v>
      </c>
      <c r="O42" s="28" t="s">
        <v>122</v>
      </c>
      <c r="P42" s="21" t="s">
        <v>19</v>
      </c>
      <c r="Q42" s="21" t="s">
        <v>19</v>
      </c>
      <c r="R42" s="28" t="s">
        <v>17</v>
      </c>
      <c r="S42" s="29">
        <v>310952</v>
      </c>
      <c r="T42" s="30">
        <v>6.5</v>
      </c>
      <c r="U42" s="52">
        <f t="shared" si="18"/>
        <v>2021.1880000000001</v>
      </c>
      <c r="V42" s="29" t="s">
        <v>408</v>
      </c>
      <c r="W42" s="29" t="s">
        <v>18</v>
      </c>
      <c r="X42" s="31">
        <v>0.25</v>
      </c>
      <c r="Y42" s="29"/>
      <c r="Z42" s="53">
        <f t="shared" si="0"/>
        <v>1305.9991800000003</v>
      </c>
      <c r="AA42" s="55">
        <f t="shared" si="19"/>
        <v>0.64615423206549816</v>
      </c>
      <c r="AB42" s="27"/>
      <c r="AC42" s="54">
        <f t="shared" si="2"/>
        <v>0</v>
      </c>
      <c r="AD42" s="78"/>
      <c r="AE42" s="54">
        <f t="shared" si="3"/>
        <v>0</v>
      </c>
      <c r="AF42" s="78"/>
      <c r="AG42" s="54">
        <f t="shared" si="4"/>
        <v>0</v>
      </c>
      <c r="AH42" s="78"/>
      <c r="AI42" s="54">
        <f t="shared" si="5"/>
        <v>0</v>
      </c>
      <c r="AJ42" s="78"/>
      <c r="AK42" s="54">
        <f t="shared" si="6"/>
        <v>0</v>
      </c>
      <c r="AL42" s="78"/>
      <c r="AM42" s="78"/>
      <c r="AN42" s="53">
        <f>+IF($A42="Venta",SUMIF($AC$3:$AM$3,VLOOKUP($R42,desplegable!$N$3:$Q$8,4,FALSE),$AC42:$AM42)*$T42/VLOOKUP($R42,desplegable!$N$3:$O$8,2,FALSE),"")</f>
        <v>0</v>
      </c>
      <c r="AO42" s="53">
        <f t="shared" si="7"/>
        <v>0</v>
      </c>
      <c r="AP42" s="53" t="str">
        <f>+IF($A42="Compra",SUMIF($AC$3:$AM$3,VLOOKUP($R41,desplegable!$N$3:$Q$8,4,FALSE),$AC42:$AM42)*$T42/VLOOKUP($R41,desplegable!$N$3:$O$8,2,FALSE),"")</f>
        <v/>
      </c>
      <c r="AQ42" s="55">
        <f>+IFERROR(SUMIF($AC$3:$AM$3,VLOOKUP($R42,desplegable!$N$3:$Q$8,4,FALSE),$AC42:$AM42)/$S42,0)</f>
        <v>0</v>
      </c>
      <c r="AR42" s="55">
        <f ca="1">IFERROR((SUMIF($AC$3:$AM$3,VLOOKUP($R42,desplegable!$N$3:$Q$8,4,FALSE),$AC42:$AM42)/($H42-$G42))*((TODAY())-$G42)/$S42,0)</f>
        <v>0</v>
      </c>
      <c r="AS42" s="56" t="str">
        <f t="shared" si="20"/>
        <v>-</v>
      </c>
      <c r="AT42" s="56" t="str">
        <f t="shared" si="21"/>
        <v>-</v>
      </c>
      <c r="AU42" s="56" t="str">
        <f t="shared" si="22"/>
        <v>-</v>
      </c>
      <c r="AV42" s="56" t="str">
        <f t="shared" si="23"/>
        <v>-</v>
      </c>
      <c r="AW42" s="53" t="str">
        <f t="shared" si="24"/>
        <v>-</v>
      </c>
      <c r="AX42" s="53">
        <f t="shared" si="25"/>
        <v>0</v>
      </c>
      <c r="AY42" s="57">
        <f t="shared" si="26"/>
        <v>0</v>
      </c>
      <c r="AZ42" s="54">
        <f>+IF(SUMIF($AC$3:$AM$3,VLOOKUP($R42,desplegable!$N$3:$Q$8,4,FALSE),$AC42:$AM42)&gt;=$S42,$S42,SUMIF($AC$3:$AM$3,VLOOKUP($R42,desplegable!$N$3:$Q$8,4,FALSE),$AC42:$AM42))</f>
        <v>0</v>
      </c>
      <c r="BA42" s="78"/>
      <c r="BB42" s="54">
        <f t="shared" si="27"/>
        <v>0</v>
      </c>
      <c r="BC42" s="53">
        <f>+IFERROR($BB42*$T42/VLOOKUP($R42,desplegable!$N$3:$O$8,2,FALSE),0)</f>
        <v>0</v>
      </c>
      <c r="BD42" s="53">
        <f t="shared" si="16"/>
        <v>0</v>
      </c>
      <c r="BE42" s="57">
        <f t="shared" si="28"/>
        <v>0</v>
      </c>
    </row>
    <row r="43" spans="1:57" ht="15" customHeight="1" x14ac:dyDescent="0.25">
      <c r="A43" s="26" t="s">
        <v>35</v>
      </c>
      <c r="B43" s="21">
        <v>20945</v>
      </c>
      <c r="C43" s="21" t="s">
        <v>117</v>
      </c>
      <c r="D43" s="21">
        <v>50024</v>
      </c>
      <c r="E43" s="21" t="s">
        <v>109</v>
      </c>
      <c r="F43" s="21"/>
      <c r="G43" s="27">
        <v>42430</v>
      </c>
      <c r="H43" s="27">
        <v>42449</v>
      </c>
      <c r="I43" s="28" t="s">
        <v>246</v>
      </c>
      <c r="J43" s="28" t="s">
        <v>318</v>
      </c>
      <c r="K43" s="21" t="s">
        <v>318</v>
      </c>
      <c r="L43" s="21" t="s">
        <v>402</v>
      </c>
      <c r="M43" s="28" t="s">
        <v>113</v>
      </c>
      <c r="N43" s="28" t="s">
        <v>43</v>
      </c>
      <c r="O43" s="28" t="s">
        <v>122</v>
      </c>
      <c r="P43" s="21" t="s">
        <v>51</v>
      </c>
      <c r="Q43" s="21" t="s">
        <v>19</v>
      </c>
      <c r="R43" s="28" t="s">
        <v>17</v>
      </c>
      <c r="S43" s="29">
        <f>S42</f>
        <v>310952</v>
      </c>
      <c r="T43" s="30">
        <v>0.46</v>
      </c>
      <c r="U43" s="52">
        <f t="shared" si="18"/>
        <v>143.03792000000001</v>
      </c>
      <c r="V43" s="29" t="s">
        <v>34</v>
      </c>
      <c r="W43" s="29" t="s">
        <v>117</v>
      </c>
      <c r="X43" s="31"/>
      <c r="Y43" s="29"/>
      <c r="Z43" s="53" t="str">
        <f t="shared" si="0"/>
        <v/>
      </c>
      <c r="AA43" s="55" t="str">
        <f t="shared" si="19"/>
        <v/>
      </c>
      <c r="AB43" s="27"/>
      <c r="AC43" s="54">
        <f t="shared" si="2"/>
        <v>0</v>
      </c>
      <c r="AD43" s="78"/>
      <c r="AE43" s="54">
        <f t="shared" si="3"/>
        <v>0</v>
      </c>
      <c r="AF43" s="78"/>
      <c r="AG43" s="54">
        <f t="shared" si="4"/>
        <v>0</v>
      </c>
      <c r="AH43" s="78"/>
      <c r="AI43" s="54">
        <f t="shared" si="5"/>
        <v>0</v>
      </c>
      <c r="AJ43" s="78"/>
      <c r="AK43" s="54">
        <f t="shared" si="6"/>
        <v>0</v>
      </c>
      <c r="AL43" s="78"/>
      <c r="AM43" s="78"/>
      <c r="AN43" s="53" t="str">
        <f>+IF($A43="Venta",SUMIF($AC$3:$AM$3,VLOOKUP($R43,desplegable!$N$3:$Q$8,4,FALSE),$AC43:$AM43)*$T43/VLOOKUP($R43,desplegable!$N$3:$O$8,2,FALSE),"")</f>
        <v/>
      </c>
      <c r="AO43" s="53">
        <f t="shared" si="7"/>
        <v>0</v>
      </c>
      <c r="AP43" s="53">
        <f>+IF($A43="Compra",SUMIF($AC$3:$AM$3,VLOOKUP($R42,desplegable!$N$3:$Q$8,4,FALSE),$AC43:$AM43)*$T43/VLOOKUP($R42,desplegable!$N$3:$O$8,2,FALSE),"")</f>
        <v>0</v>
      </c>
      <c r="AQ43" s="55">
        <f>+IFERROR(SUMIF($AC$3:$AM$3,VLOOKUP($R43,desplegable!$N$3:$Q$8,4,FALSE),$AC43:$AM43)/$S43,0)</f>
        <v>0</v>
      </c>
      <c r="AR43" s="55">
        <f ca="1">IFERROR((SUMIF($AC$3:$AM$3,VLOOKUP($R43,desplegable!$N$3:$Q$8,4,FALSE),$AC43:$AM43)/($H43-$G43))*((TODAY())-$G43)/$S43,0)</f>
        <v>0</v>
      </c>
      <c r="AS43" s="56" t="str">
        <f t="shared" si="20"/>
        <v>-</v>
      </c>
      <c r="AT43" s="56" t="str">
        <f t="shared" si="21"/>
        <v>-</v>
      </c>
      <c r="AU43" s="56" t="str">
        <f t="shared" si="22"/>
        <v>-</v>
      </c>
      <c r="AV43" s="56" t="str">
        <f t="shared" si="23"/>
        <v>-</v>
      </c>
      <c r="AW43" s="53" t="str">
        <f t="shared" si="24"/>
        <v>-</v>
      </c>
      <c r="AX43" s="53" t="str">
        <f t="shared" si="25"/>
        <v/>
      </c>
      <c r="AY43" s="57" t="str">
        <f t="shared" si="26"/>
        <v/>
      </c>
      <c r="AZ43" s="54">
        <f>+IF(SUMIF($AC$3:$AM$3,VLOOKUP($R43,desplegable!$N$3:$Q$8,4,FALSE),$AC43:$AM43)&gt;=$S43,$S43,SUMIF($AC$3:$AM$3,VLOOKUP($R43,desplegable!$N$3:$Q$8,4,FALSE),$AC43:$AM43))</f>
        <v>0</v>
      </c>
      <c r="BA43" s="78"/>
      <c r="BB43" s="54">
        <f t="shared" si="27"/>
        <v>0</v>
      </c>
      <c r="BC43" s="53">
        <f>+IFERROR($BB43*$T43/VLOOKUP($R43,desplegable!$N$3:$O$8,2,FALSE),0)</f>
        <v>0</v>
      </c>
      <c r="BD43" s="53" t="str">
        <f t="shared" si="16"/>
        <v/>
      </c>
      <c r="BE43" s="57" t="str">
        <f t="shared" si="28"/>
        <v/>
      </c>
    </row>
    <row r="44" spans="1:57" ht="15" customHeight="1" x14ac:dyDescent="0.25">
      <c r="A44" s="26" t="s">
        <v>35</v>
      </c>
      <c r="B44" s="21">
        <v>20945</v>
      </c>
      <c r="C44" s="21" t="s">
        <v>117</v>
      </c>
      <c r="D44" s="21">
        <v>50024</v>
      </c>
      <c r="E44" s="21" t="s">
        <v>109</v>
      </c>
      <c r="F44" s="21"/>
      <c r="G44" s="27">
        <v>42430</v>
      </c>
      <c r="H44" s="27">
        <v>42449</v>
      </c>
      <c r="I44" s="28" t="s">
        <v>246</v>
      </c>
      <c r="J44" s="28" t="s">
        <v>318</v>
      </c>
      <c r="K44" s="21" t="s">
        <v>318</v>
      </c>
      <c r="L44" s="21" t="s">
        <v>402</v>
      </c>
      <c r="M44" s="28" t="s">
        <v>113</v>
      </c>
      <c r="N44" s="28" t="s">
        <v>43</v>
      </c>
      <c r="O44" s="28" t="s">
        <v>122</v>
      </c>
      <c r="P44" s="21" t="s">
        <v>211</v>
      </c>
      <c r="Q44" s="21" t="s">
        <v>105</v>
      </c>
      <c r="R44" s="28" t="s">
        <v>17</v>
      </c>
      <c r="S44" s="29">
        <v>93286</v>
      </c>
      <c r="T44" s="30">
        <v>0.4</v>
      </c>
      <c r="U44" s="52">
        <f t="shared" si="18"/>
        <v>37.314399999999999</v>
      </c>
      <c r="V44" s="29" t="s">
        <v>34</v>
      </c>
      <c r="W44" s="29" t="s">
        <v>18</v>
      </c>
      <c r="X44" s="31">
        <v>0.25</v>
      </c>
      <c r="Y44" s="29"/>
      <c r="Z44" s="53" t="str">
        <f t="shared" si="0"/>
        <v/>
      </c>
      <c r="AA44" s="55" t="str">
        <f t="shared" si="19"/>
        <v/>
      </c>
      <c r="AB44" s="27"/>
      <c r="AC44" s="54">
        <f t="shared" si="2"/>
        <v>0</v>
      </c>
      <c r="AD44" s="78"/>
      <c r="AE44" s="54">
        <f t="shared" si="3"/>
        <v>0</v>
      </c>
      <c r="AF44" s="78"/>
      <c r="AG44" s="54">
        <f t="shared" si="4"/>
        <v>0</v>
      </c>
      <c r="AH44" s="78"/>
      <c r="AI44" s="54">
        <f t="shared" si="5"/>
        <v>0</v>
      </c>
      <c r="AJ44" s="78"/>
      <c r="AK44" s="54">
        <f t="shared" si="6"/>
        <v>0</v>
      </c>
      <c r="AL44" s="78"/>
      <c r="AM44" s="78"/>
      <c r="AN44" s="53" t="str">
        <f>+IF($A44="Venta",SUMIF($AC$3:$AM$3,VLOOKUP($R44,desplegable!$N$3:$Q$8,4,FALSE),$AC44:$AM44)*$T44/VLOOKUP($R44,desplegable!$N$3:$O$8,2,FALSE),"")</f>
        <v/>
      </c>
      <c r="AO44" s="53">
        <f t="shared" si="7"/>
        <v>0</v>
      </c>
      <c r="AP44" s="53">
        <f>+IF($A44="Compra",SUMIF($AC$3:$AM$3,VLOOKUP($R43,desplegable!$N$3:$Q$8,4,FALSE),$AC44:$AM44)*$T44/VLOOKUP($R43,desplegable!$N$3:$O$8,2,FALSE),"")</f>
        <v>0</v>
      </c>
      <c r="AQ44" s="55">
        <f>+IFERROR(SUMIF($AC$3:$AM$3,VLOOKUP($R44,desplegable!$N$3:$Q$8,4,FALSE),$AC44:$AM44)/$S44,0)</f>
        <v>0</v>
      </c>
      <c r="AR44" s="55">
        <f ca="1">IFERROR((SUMIF($AC$3:$AM$3,VLOOKUP($R44,desplegable!$N$3:$Q$8,4,FALSE),$AC44:$AM44)/($H44-$G44))*((TODAY())-$G44)/$S44,0)</f>
        <v>0</v>
      </c>
      <c r="AS44" s="56" t="str">
        <f t="shared" si="20"/>
        <v>-</v>
      </c>
      <c r="AT44" s="56" t="str">
        <f t="shared" si="21"/>
        <v>-</v>
      </c>
      <c r="AU44" s="56" t="str">
        <f t="shared" si="22"/>
        <v>-</v>
      </c>
      <c r="AV44" s="56" t="str">
        <f t="shared" si="23"/>
        <v>-</v>
      </c>
      <c r="AW44" s="53" t="str">
        <f t="shared" si="24"/>
        <v>-</v>
      </c>
      <c r="AX44" s="53" t="str">
        <f t="shared" si="25"/>
        <v/>
      </c>
      <c r="AY44" s="57" t="str">
        <f t="shared" si="26"/>
        <v/>
      </c>
      <c r="AZ44" s="54">
        <f>+IF(SUMIF($AC$3:$AM$3,VLOOKUP($R44,desplegable!$N$3:$Q$8,4,FALSE),$AC44:$AM44)&gt;=$S44,$S44,SUMIF($AC$3:$AM$3,VLOOKUP($R44,desplegable!$N$3:$Q$8,4,FALSE),$AC44:$AM44))</f>
        <v>0</v>
      </c>
      <c r="BA44" s="78"/>
      <c r="BB44" s="54">
        <f t="shared" si="27"/>
        <v>0</v>
      </c>
      <c r="BC44" s="53">
        <f>+IFERROR($BB44*$T44/VLOOKUP($R44,desplegable!$N$3:$O$8,2,FALSE),0)</f>
        <v>0</v>
      </c>
      <c r="BD44" s="53" t="str">
        <f t="shared" si="16"/>
        <v/>
      </c>
      <c r="BE44" s="57" t="str">
        <f t="shared" si="28"/>
        <v/>
      </c>
    </row>
    <row r="45" spans="1:57" ht="15" customHeight="1" x14ac:dyDescent="0.25">
      <c r="A45" s="26" t="s">
        <v>35</v>
      </c>
      <c r="B45" s="21">
        <v>20945</v>
      </c>
      <c r="C45" s="21" t="s">
        <v>117</v>
      </c>
      <c r="D45" s="21">
        <v>50024</v>
      </c>
      <c r="E45" s="21" t="s">
        <v>109</v>
      </c>
      <c r="F45" s="21"/>
      <c r="G45" s="27">
        <v>42430</v>
      </c>
      <c r="H45" s="27">
        <v>42449</v>
      </c>
      <c r="I45" s="28" t="s">
        <v>246</v>
      </c>
      <c r="J45" s="28" t="s">
        <v>318</v>
      </c>
      <c r="K45" s="21" t="s">
        <v>318</v>
      </c>
      <c r="L45" s="21" t="s">
        <v>402</v>
      </c>
      <c r="M45" s="28" t="s">
        <v>113</v>
      </c>
      <c r="N45" s="28" t="s">
        <v>43</v>
      </c>
      <c r="O45" s="28" t="s">
        <v>122</v>
      </c>
      <c r="P45" s="21" t="s">
        <v>136</v>
      </c>
      <c r="Q45" s="21" t="s">
        <v>105</v>
      </c>
      <c r="R45" s="28" t="s">
        <v>17</v>
      </c>
      <c r="S45" s="29">
        <v>93285</v>
      </c>
      <c r="T45" s="30">
        <v>2.4</v>
      </c>
      <c r="U45" s="52">
        <f t="shared" si="18"/>
        <v>223.88399999999999</v>
      </c>
      <c r="V45" s="29" t="s">
        <v>34</v>
      </c>
      <c r="W45" s="29" t="s">
        <v>18</v>
      </c>
      <c r="X45" s="31">
        <v>0.25</v>
      </c>
      <c r="Y45" s="29"/>
      <c r="Z45" s="53" t="str">
        <f t="shared" si="0"/>
        <v/>
      </c>
      <c r="AA45" s="55" t="str">
        <f t="shared" si="19"/>
        <v/>
      </c>
      <c r="AB45" s="27"/>
      <c r="AC45" s="54">
        <f t="shared" si="2"/>
        <v>0</v>
      </c>
      <c r="AD45" s="78"/>
      <c r="AE45" s="54">
        <f t="shared" si="3"/>
        <v>0</v>
      </c>
      <c r="AF45" s="78"/>
      <c r="AG45" s="54">
        <f t="shared" si="4"/>
        <v>0</v>
      </c>
      <c r="AH45" s="78"/>
      <c r="AI45" s="54">
        <f t="shared" si="5"/>
        <v>0</v>
      </c>
      <c r="AJ45" s="78"/>
      <c r="AK45" s="54">
        <f t="shared" si="6"/>
        <v>0</v>
      </c>
      <c r="AL45" s="78"/>
      <c r="AM45" s="78"/>
      <c r="AN45" s="53" t="str">
        <f>+IF($A45="Venta",SUMIF($AC$3:$AM$3,VLOOKUP($R45,desplegable!$N$3:$Q$8,4,FALSE),$AC45:$AM45)*$T45/VLOOKUP($R45,desplegable!$N$3:$O$8,2,FALSE),"")</f>
        <v/>
      </c>
      <c r="AO45" s="53">
        <f t="shared" si="7"/>
        <v>0</v>
      </c>
      <c r="AP45" s="53">
        <f>+IF($A45="Compra",SUMIF($AC$3:$AM$3,VLOOKUP($R44,desplegable!$N$3:$Q$8,4,FALSE),$AC45:$AM45)*$T45/VLOOKUP($R44,desplegable!$N$3:$O$8,2,FALSE),"")</f>
        <v>0</v>
      </c>
      <c r="AQ45" s="55">
        <f>+IFERROR(SUMIF($AC$3:$AM$3,VLOOKUP($R45,desplegable!$N$3:$Q$8,4,FALSE),$AC45:$AM45)/$S45,0)</f>
        <v>0</v>
      </c>
      <c r="AR45" s="55">
        <f ca="1">IFERROR((SUMIF($AC$3:$AM$3,VLOOKUP($R45,desplegable!$N$3:$Q$8,4,FALSE),$AC45:$AM45)/($H45-$G45))*((TODAY())-$G45)/$S45,0)</f>
        <v>0</v>
      </c>
      <c r="AS45" s="56" t="str">
        <f t="shared" si="20"/>
        <v>-</v>
      </c>
      <c r="AT45" s="56" t="str">
        <f t="shared" si="21"/>
        <v>-</v>
      </c>
      <c r="AU45" s="56" t="str">
        <f t="shared" si="22"/>
        <v>-</v>
      </c>
      <c r="AV45" s="56" t="str">
        <f t="shared" si="23"/>
        <v>-</v>
      </c>
      <c r="AW45" s="53" t="str">
        <f t="shared" si="24"/>
        <v>-</v>
      </c>
      <c r="AX45" s="53" t="str">
        <f t="shared" si="25"/>
        <v/>
      </c>
      <c r="AY45" s="57" t="str">
        <f t="shared" si="26"/>
        <v/>
      </c>
      <c r="AZ45" s="54">
        <f>+IF(SUMIF($AC$3:$AM$3,VLOOKUP($R45,desplegable!$N$3:$Q$8,4,FALSE),$AC45:$AM45)&gt;=$S45,$S45,SUMIF($AC$3:$AM$3,VLOOKUP($R45,desplegable!$N$3:$Q$8,4,FALSE),$AC45:$AM45))</f>
        <v>0</v>
      </c>
      <c r="BA45" s="78"/>
      <c r="BB45" s="54">
        <f t="shared" si="27"/>
        <v>0</v>
      </c>
      <c r="BC45" s="53">
        <f>+IFERROR($BB45*$T45/VLOOKUP($R45,desplegable!$N$3:$O$8,2,FALSE),0)</f>
        <v>0</v>
      </c>
      <c r="BD45" s="53" t="str">
        <f t="shared" si="16"/>
        <v/>
      </c>
      <c r="BE45" s="57" t="str">
        <f t="shared" si="28"/>
        <v/>
      </c>
    </row>
    <row r="46" spans="1:57" ht="15" customHeight="1" x14ac:dyDescent="0.25">
      <c r="A46" s="26" t="s">
        <v>35</v>
      </c>
      <c r="B46" s="21">
        <v>20945</v>
      </c>
      <c r="C46" s="21" t="s">
        <v>117</v>
      </c>
      <c r="D46" s="21">
        <v>50024</v>
      </c>
      <c r="E46" s="21" t="s">
        <v>109</v>
      </c>
      <c r="F46" s="21"/>
      <c r="G46" s="27">
        <v>42430</v>
      </c>
      <c r="H46" s="27">
        <v>42449</v>
      </c>
      <c r="I46" s="28" t="s">
        <v>246</v>
      </c>
      <c r="J46" s="28" t="s">
        <v>318</v>
      </c>
      <c r="K46" s="21" t="s">
        <v>318</v>
      </c>
      <c r="L46" s="21" t="s">
        <v>402</v>
      </c>
      <c r="M46" s="28" t="s">
        <v>113</v>
      </c>
      <c r="N46" s="28" t="s">
        <v>43</v>
      </c>
      <c r="O46" s="28" t="s">
        <v>122</v>
      </c>
      <c r="P46" s="21" t="s">
        <v>211</v>
      </c>
      <c r="Q46" s="21" t="s">
        <v>106</v>
      </c>
      <c r="R46" s="28" t="s">
        <v>17</v>
      </c>
      <c r="S46" s="29">
        <v>62191</v>
      </c>
      <c r="T46" s="30">
        <v>2.5</v>
      </c>
      <c r="U46" s="52">
        <f t="shared" si="18"/>
        <v>155.47750000000002</v>
      </c>
      <c r="V46" s="29" t="s">
        <v>34</v>
      </c>
      <c r="W46" s="29" t="s">
        <v>18</v>
      </c>
      <c r="X46" s="31">
        <v>0.25</v>
      </c>
      <c r="Y46" s="29"/>
      <c r="Z46" s="53" t="str">
        <f t="shared" si="0"/>
        <v/>
      </c>
      <c r="AA46" s="55" t="str">
        <f t="shared" si="19"/>
        <v/>
      </c>
      <c r="AB46" s="27"/>
      <c r="AC46" s="54">
        <f t="shared" si="2"/>
        <v>0</v>
      </c>
      <c r="AD46" s="78"/>
      <c r="AE46" s="54">
        <f t="shared" si="3"/>
        <v>0</v>
      </c>
      <c r="AF46" s="78"/>
      <c r="AG46" s="54">
        <f t="shared" si="4"/>
        <v>0</v>
      </c>
      <c r="AH46" s="78"/>
      <c r="AI46" s="54">
        <f t="shared" si="5"/>
        <v>0</v>
      </c>
      <c r="AJ46" s="78"/>
      <c r="AK46" s="54">
        <f t="shared" si="6"/>
        <v>0</v>
      </c>
      <c r="AL46" s="78"/>
      <c r="AM46" s="78"/>
      <c r="AN46" s="53" t="str">
        <f>+IF($A46="Venta",SUMIF($AC$3:$AM$3,VLOOKUP($R46,desplegable!$N$3:$Q$8,4,FALSE),$AC46:$AM46)*$T46/VLOOKUP($R46,desplegable!$N$3:$O$8,2,FALSE),"")</f>
        <v/>
      </c>
      <c r="AO46" s="53">
        <f t="shared" si="7"/>
        <v>0</v>
      </c>
      <c r="AP46" s="53">
        <f>+IF($A46="Compra",SUMIF($AC$3:$AM$3,VLOOKUP($R45,desplegable!$N$3:$Q$8,4,FALSE),$AC46:$AM46)*$T46/VLOOKUP($R45,desplegable!$N$3:$O$8,2,FALSE),"")</f>
        <v>0</v>
      </c>
      <c r="AQ46" s="55">
        <f>+IFERROR(SUMIF($AC$3:$AM$3,VLOOKUP($R46,desplegable!$N$3:$Q$8,4,FALSE),$AC46:$AM46)/$S46,0)</f>
        <v>0</v>
      </c>
      <c r="AR46" s="55">
        <f ca="1">IFERROR((SUMIF($AC$3:$AM$3,VLOOKUP($R46,desplegable!$N$3:$Q$8,4,FALSE),$AC46:$AM46)/($H46-$G46))*((TODAY())-$G46)/$S46,0)</f>
        <v>0</v>
      </c>
      <c r="AS46" s="56" t="str">
        <f t="shared" si="20"/>
        <v>-</v>
      </c>
      <c r="AT46" s="56" t="str">
        <f t="shared" si="21"/>
        <v>-</v>
      </c>
      <c r="AU46" s="56" t="str">
        <f t="shared" si="22"/>
        <v>-</v>
      </c>
      <c r="AV46" s="56" t="str">
        <f t="shared" si="23"/>
        <v>-</v>
      </c>
      <c r="AW46" s="53" t="str">
        <f t="shared" si="24"/>
        <v>-</v>
      </c>
      <c r="AX46" s="53" t="str">
        <f t="shared" si="25"/>
        <v/>
      </c>
      <c r="AY46" s="57" t="str">
        <f t="shared" si="26"/>
        <v/>
      </c>
      <c r="AZ46" s="54">
        <f>+IF(SUMIF($AC$3:$AM$3,VLOOKUP($R46,desplegable!$N$3:$Q$8,4,FALSE),$AC46:$AM46)&gt;=$S46,$S46,SUMIF($AC$3:$AM$3,VLOOKUP($R46,desplegable!$N$3:$Q$8,4,FALSE),$AC46:$AM46))</f>
        <v>0</v>
      </c>
      <c r="BA46" s="78"/>
      <c r="BB46" s="54">
        <f t="shared" si="27"/>
        <v>0</v>
      </c>
      <c r="BC46" s="53">
        <f>+IFERROR($BB46*$T46/VLOOKUP($R46,desplegable!$N$3:$O$8,2,FALSE),0)</f>
        <v>0</v>
      </c>
      <c r="BD46" s="53" t="str">
        <f t="shared" si="16"/>
        <v/>
      </c>
      <c r="BE46" s="57" t="str">
        <f t="shared" si="28"/>
        <v/>
      </c>
    </row>
    <row r="47" spans="1:57" ht="15" customHeight="1" x14ac:dyDescent="0.25">
      <c r="A47" s="26" t="s">
        <v>35</v>
      </c>
      <c r="B47" s="21">
        <v>20945</v>
      </c>
      <c r="C47" s="21" t="s">
        <v>117</v>
      </c>
      <c r="D47" s="21">
        <v>50024</v>
      </c>
      <c r="E47" s="21" t="s">
        <v>109</v>
      </c>
      <c r="F47" s="21"/>
      <c r="G47" s="27">
        <v>42430</v>
      </c>
      <c r="H47" s="27">
        <v>42449</v>
      </c>
      <c r="I47" s="28" t="s">
        <v>246</v>
      </c>
      <c r="J47" s="28" t="s">
        <v>318</v>
      </c>
      <c r="K47" s="21" t="s">
        <v>318</v>
      </c>
      <c r="L47" s="21" t="s">
        <v>402</v>
      </c>
      <c r="M47" s="28" t="s">
        <v>113</v>
      </c>
      <c r="N47" s="28" t="s">
        <v>43</v>
      </c>
      <c r="O47" s="28" t="s">
        <v>122</v>
      </c>
      <c r="P47" s="21" t="s">
        <v>136</v>
      </c>
      <c r="Q47" s="21" t="s">
        <v>106</v>
      </c>
      <c r="R47" s="28" t="s">
        <v>17</v>
      </c>
      <c r="S47" s="29">
        <v>62190</v>
      </c>
      <c r="T47" s="30">
        <v>2.5</v>
      </c>
      <c r="U47" s="52">
        <f t="shared" si="18"/>
        <v>155.47499999999999</v>
      </c>
      <c r="V47" s="29" t="s">
        <v>34</v>
      </c>
      <c r="W47" s="29" t="s">
        <v>18</v>
      </c>
      <c r="X47" s="31">
        <v>0.25</v>
      </c>
      <c r="Y47" s="29"/>
      <c r="Z47" s="53" t="str">
        <f t="shared" si="0"/>
        <v/>
      </c>
      <c r="AA47" s="55" t="str">
        <f t="shared" si="19"/>
        <v/>
      </c>
      <c r="AB47" s="27"/>
      <c r="AC47" s="54">
        <f t="shared" si="2"/>
        <v>0</v>
      </c>
      <c r="AD47" s="78"/>
      <c r="AE47" s="54">
        <f t="shared" si="3"/>
        <v>0</v>
      </c>
      <c r="AF47" s="78"/>
      <c r="AG47" s="54">
        <f t="shared" si="4"/>
        <v>0</v>
      </c>
      <c r="AH47" s="78"/>
      <c r="AI47" s="54">
        <f t="shared" si="5"/>
        <v>0</v>
      </c>
      <c r="AJ47" s="78"/>
      <c r="AK47" s="54">
        <f t="shared" si="6"/>
        <v>0</v>
      </c>
      <c r="AL47" s="78"/>
      <c r="AM47" s="78"/>
      <c r="AN47" s="53" t="str">
        <f>+IF($A47="Venta",SUMIF($AC$3:$AM$3,VLOOKUP($R47,desplegable!$N$3:$Q$8,4,FALSE),$AC47:$AM47)*$T47/VLOOKUP($R47,desplegable!$N$3:$O$8,2,FALSE),"")</f>
        <v/>
      </c>
      <c r="AO47" s="53">
        <f t="shared" si="7"/>
        <v>0</v>
      </c>
      <c r="AP47" s="53">
        <f>+IF($A47="Compra",SUMIF($AC$3:$AM$3,VLOOKUP($R46,desplegable!$N$3:$Q$8,4,FALSE),$AC47:$AM47)*$T47/VLOOKUP($R46,desplegable!$N$3:$O$8,2,FALSE),"")</f>
        <v>0</v>
      </c>
      <c r="AQ47" s="55">
        <f>+IFERROR(SUMIF($AC$3:$AM$3,VLOOKUP($R47,desplegable!$N$3:$Q$8,4,FALSE),$AC47:$AM47)/$S47,0)</f>
        <v>0</v>
      </c>
      <c r="AR47" s="55">
        <f ca="1">IFERROR((SUMIF($AC$3:$AM$3,VLOOKUP($R47,desplegable!$N$3:$Q$8,4,FALSE),$AC47:$AM47)/($H47-$G47))*((TODAY())-$G47)/$S47,0)</f>
        <v>0</v>
      </c>
      <c r="AS47" s="56" t="str">
        <f t="shared" si="20"/>
        <v>-</v>
      </c>
      <c r="AT47" s="56" t="str">
        <f t="shared" si="21"/>
        <v>-</v>
      </c>
      <c r="AU47" s="56" t="str">
        <f t="shared" si="22"/>
        <v>-</v>
      </c>
      <c r="AV47" s="56" t="str">
        <f t="shared" si="23"/>
        <v>-</v>
      </c>
      <c r="AW47" s="53" t="str">
        <f t="shared" si="24"/>
        <v>-</v>
      </c>
      <c r="AX47" s="53" t="str">
        <f t="shared" si="25"/>
        <v/>
      </c>
      <c r="AY47" s="57" t="str">
        <f t="shared" si="26"/>
        <v/>
      </c>
      <c r="AZ47" s="54">
        <f>+IF(SUMIF($AC$3:$AM$3,VLOOKUP($R47,desplegable!$N$3:$Q$8,4,FALSE),$AC47:$AM47)&gt;=$S47,$S47,SUMIF($AC$3:$AM$3,VLOOKUP($R47,desplegable!$N$3:$Q$8,4,FALSE),$AC47:$AM47))</f>
        <v>0</v>
      </c>
      <c r="BA47" s="78"/>
      <c r="BB47" s="54">
        <f t="shared" si="27"/>
        <v>0</v>
      </c>
      <c r="BC47" s="53">
        <f>+IFERROR($BB47*$T47/VLOOKUP($R47,desplegable!$N$3:$O$8,2,FALSE),0)</f>
        <v>0</v>
      </c>
      <c r="BD47" s="53" t="str">
        <f t="shared" si="16"/>
        <v/>
      </c>
      <c r="BE47" s="57" t="str">
        <f t="shared" si="28"/>
        <v/>
      </c>
    </row>
    <row r="48" spans="1:57" ht="15" customHeight="1" x14ac:dyDescent="0.25">
      <c r="A48" s="26" t="s">
        <v>33</v>
      </c>
      <c r="B48" s="21">
        <v>20945</v>
      </c>
      <c r="C48" s="21" t="s">
        <v>117</v>
      </c>
      <c r="D48" s="21">
        <v>50025</v>
      </c>
      <c r="E48" s="21" t="s">
        <v>109</v>
      </c>
      <c r="F48" s="21"/>
      <c r="G48" s="27">
        <v>42430</v>
      </c>
      <c r="H48" s="27">
        <v>42449</v>
      </c>
      <c r="I48" s="28" t="s">
        <v>246</v>
      </c>
      <c r="J48" s="28" t="s">
        <v>318</v>
      </c>
      <c r="K48" s="21" t="s">
        <v>318</v>
      </c>
      <c r="L48" s="21" t="s">
        <v>403</v>
      </c>
      <c r="M48" s="28" t="s">
        <v>113</v>
      </c>
      <c r="N48" s="28" t="s">
        <v>41</v>
      </c>
      <c r="O48" s="28" t="s">
        <v>41</v>
      </c>
      <c r="P48" s="21" t="s">
        <v>19</v>
      </c>
      <c r="Q48" s="21" t="s">
        <v>19</v>
      </c>
      <c r="R48" s="28" t="s">
        <v>17</v>
      </c>
      <c r="S48" s="29">
        <v>1263214</v>
      </c>
      <c r="T48" s="30">
        <v>2</v>
      </c>
      <c r="U48" s="52">
        <f t="shared" si="18"/>
        <v>2526.4279999999999</v>
      </c>
      <c r="V48" s="29" t="s">
        <v>408</v>
      </c>
      <c r="W48" s="29" t="s">
        <v>18</v>
      </c>
      <c r="X48" s="31">
        <v>0.12</v>
      </c>
      <c r="Y48" s="29"/>
      <c r="Z48" s="53">
        <f t="shared" si="0"/>
        <v>1061.0997600000001</v>
      </c>
      <c r="AA48" s="55">
        <f t="shared" si="19"/>
        <v>0.42000000000000004</v>
      </c>
      <c r="AB48" s="27"/>
      <c r="AC48" s="54">
        <f t="shared" si="2"/>
        <v>0</v>
      </c>
      <c r="AD48" s="78"/>
      <c r="AE48" s="54">
        <f t="shared" si="3"/>
        <v>0</v>
      </c>
      <c r="AF48" s="78"/>
      <c r="AG48" s="54">
        <f t="shared" si="4"/>
        <v>0</v>
      </c>
      <c r="AH48" s="78"/>
      <c r="AI48" s="54">
        <f t="shared" si="5"/>
        <v>0</v>
      </c>
      <c r="AJ48" s="78"/>
      <c r="AK48" s="54">
        <f t="shared" si="6"/>
        <v>0</v>
      </c>
      <c r="AL48" s="78"/>
      <c r="AM48" s="78"/>
      <c r="AN48" s="53">
        <f>+IF($A48="Venta",SUMIF($AC$3:$AM$3,VLOOKUP($R48,desplegable!$N$3:$Q$8,4,FALSE),$AC48:$AM48)*$T48/VLOOKUP($R48,desplegable!$N$3:$O$8,2,FALSE),"")</f>
        <v>0</v>
      </c>
      <c r="AO48" s="53">
        <f t="shared" si="7"/>
        <v>0</v>
      </c>
      <c r="AP48" s="53" t="str">
        <f>+IF($A48="Compra",SUMIF($AC$3:$AM$3,VLOOKUP($R47,desplegable!$N$3:$Q$8,4,FALSE),$AC48:$AM48)*$T48/VLOOKUP($R47,desplegable!$N$3:$O$8,2,FALSE),"")</f>
        <v/>
      </c>
      <c r="AQ48" s="55">
        <f>+IFERROR(SUMIF($AC$3:$AM$3,VLOOKUP($R48,desplegable!$N$3:$Q$8,4,FALSE),$AC48:$AM48)/$S48,0)</f>
        <v>0</v>
      </c>
      <c r="AR48" s="55">
        <f ca="1">IFERROR((SUMIF($AC$3:$AM$3,VLOOKUP($R48,desplegable!$N$3:$Q$8,4,FALSE),$AC48:$AM48)/($H48-$G48))*((TODAY())-$G48)/$S48,0)</f>
        <v>0</v>
      </c>
      <c r="AS48" s="56" t="str">
        <f t="shared" si="20"/>
        <v>-</v>
      </c>
      <c r="AT48" s="56" t="str">
        <f t="shared" si="21"/>
        <v>-</v>
      </c>
      <c r="AU48" s="56" t="str">
        <f t="shared" si="22"/>
        <v>-</v>
      </c>
      <c r="AV48" s="56" t="str">
        <f t="shared" si="23"/>
        <v>-</v>
      </c>
      <c r="AW48" s="53" t="str">
        <f t="shared" si="24"/>
        <v>-</v>
      </c>
      <c r="AX48" s="53">
        <f t="shared" si="25"/>
        <v>0</v>
      </c>
      <c r="AY48" s="57">
        <f t="shared" si="26"/>
        <v>0</v>
      </c>
      <c r="AZ48" s="54">
        <f>+IF(SUMIF($AC$3:$AM$3,VLOOKUP($R48,desplegable!$N$3:$Q$8,4,FALSE),$AC48:$AM48)&gt;=$S48,$S48,SUMIF($AC$3:$AM$3,VLOOKUP($R48,desplegable!$N$3:$Q$8,4,FALSE),$AC48:$AM48))</f>
        <v>0</v>
      </c>
      <c r="BA48" s="78"/>
      <c r="BB48" s="54">
        <f t="shared" si="27"/>
        <v>0</v>
      </c>
      <c r="BC48" s="53">
        <f>+IFERROR($BB48*$T48/VLOOKUP($R48,desplegable!$N$3:$O$8,2,FALSE),0)</f>
        <v>0</v>
      </c>
      <c r="BD48" s="53">
        <f t="shared" si="16"/>
        <v>0</v>
      </c>
      <c r="BE48" s="57">
        <f t="shared" si="28"/>
        <v>0</v>
      </c>
    </row>
    <row r="49" spans="1:57" ht="15" customHeight="1" x14ac:dyDescent="0.25">
      <c r="A49" s="26" t="s">
        <v>35</v>
      </c>
      <c r="B49" s="21">
        <v>20945</v>
      </c>
      <c r="C49" s="21" t="s">
        <v>117</v>
      </c>
      <c r="D49" s="21">
        <v>50025</v>
      </c>
      <c r="E49" s="21" t="s">
        <v>109</v>
      </c>
      <c r="F49" s="21"/>
      <c r="G49" s="27">
        <v>42430</v>
      </c>
      <c r="H49" s="27">
        <v>42449</v>
      </c>
      <c r="I49" s="28" t="s">
        <v>246</v>
      </c>
      <c r="J49" s="28" t="s">
        <v>318</v>
      </c>
      <c r="K49" s="21" t="s">
        <v>318</v>
      </c>
      <c r="L49" s="21" t="s">
        <v>403</v>
      </c>
      <c r="M49" s="28" t="s">
        <v>113</v>
      </c>
      <c r="N49" s="28" t="s">
        <v>41</v>
      </c>
      <c r="O49" s="28" t="s">
        <v>41</v>
      </c>
      <c r="P49" s="21" t="s">
        <v>51</v>
      </c>
      <c r="Q49" s="21" t="s">
        <v>19</v>
      </c>
      <c r="R49" s="28" t="s">
        <v>17</v>
      </c>
      <c r="S49" s="29">
        <f>S48</f>
        <v>1263214</v>
      </c>
      <c r="T49" s="30">
        <v>0.46</v>
      </c>
      <c r="U49" s="52">
        <f t="shared" si="18"/>
        <v>581.07844</v>
      </c>
      <c r="V49" s="29" t="s">
        <v>34</v>
      </c>
      <c r="W49" s="29" t="s">
        <v>117</v>
      </c>
      <c r="X49" s="31"/>
      <c r="Y49" s="29"/>
      <c r="Z49" s="53" t="str">
        <f t="shared" si="0"/>
        <v/>
      </c>
      <c r="AA49" s="55" t="str">
        <f t="shared" si="19"/>
        <v/>
      </c>
      <c r="AB49" s="27"/>
      <c r="AC49" s="54">
        <f t="shared" si="2"/>
        <v>0</v>
      </c>
      <c r="AD49" s="78"/>
      <c r="AE49" s="54">
        <f t="shared" si="3"/>
        <v>0</v>
      </c>
      <c r="AF49" s="78"/>
      <c r="AG49" s="54">
        <f t="shared" si="4"/>
        <v>0</v>
      </c>
      <c r="AH49" s="78"/>
      <c r="AI49" s="54">
        <f t="shared" si="5"/>
        <v>0</v>
      </c>
      <c r="AJ49" s="78"/>
      <c r="AK49" s="54">
        <f t="shared" si="6"/>
        <v>0</v>
      </c>
      <c r="AL49" s="78"/>
      <c r="AM49" s="78"/>
      <c r="AN49" s="53" t="str">
        <f>+IF($A49="Venta",SUMIF($AC$3:$AM$3,VLOOKUP($R49,desplegable!$N$3:$Q$8,4,FALSE),$AC49:$AM49)*$T49/VLOOKUP($R49,desplegable!$N$3:$O$8,2,FALSE),"")</f>
        <v/>
      </c>
      <c r="AO49" s="53">
        <f t="shared" si="7"/>
        <v>0</v>
      </c>
      <c r="AP49" s="53">
        <f>+IF($A49="Compra",SUMIF($AC$3:$AM$3,VLOOKUP($R48,desplegable!$N$3:$Q$8,4,FALSE),$AC49:$AM49)*$T49/VLOOKUP($R48,desplegable!$N$3:$O$8,2,FALSE),"")</f>
        <v>0</v>
      </c>
      <c r="AQ49" s="55">
        <f>+IFERROR(SUMIF($AC$3:$AM$3,VLOOKUP($R49,desplegable!$N$3:$Q$8,4,FALSE),$AC49:$AM49)/$S49,0)</f>
        <v>0</v>
      </c>
      <c r="AR49" s="55">
        <f ca="1">IFERROR((SUMIF($AC$3:$AM$3,VLOOKUP($R49,desplegable!$N$3:$Q$8,4,FALSE),$AC49:$AM49)/($H49-$G49))*((TODAY())-$G49)/$S49,0)</f>
        <v>0</v>
      </c>
      <c r="AS49" s="56" t="str">
        <f t="shared" si="20"/>
        <v>-</v>
      </c>
      <c r="AT49" s="56" t="str">
        <f t="shared" si="21"/>
        <v>-</v>
      </c>
      <c r="AU49" s="56" t="str">
        <f t="shared" si="22"/>
        <v>-</v>
      </c>
      <c r="AV49" s="56" t="str">
        <f t="shared" si="23"/>
        <v>-</v>
      </c>
      <c r="AW49" s="53" t="str">
        <f t="shared" si="24"/>
        <v>-</v>
      </c>
      <c r="AX49" s="53" t="str">
        <f t="shared" si="25"/>
        <v/>
      </c>
      <c r="AY49" s="57" t="str">
        <f t="shared" si="26"/>
        <v/>
      </c>
      <c r="AZ49" s="54">
        <f>+IF(SUMIF($AC$3:$AM$3,VLOOKUP($R49,desplegable!$N$3:$Q$8,4,FALSE),$AC49:$AM49)&gt;=$S49,$S49,SUMIF($AC$3:$AM$3,VLOOKUP($R49,desplegable!$N$3:$Q$8,4,FALSE),$AC49:$AM49))</f>
        <v>0</v>
      </c>
      <c r="BA49" s="78"/>
      <c r="BB49" s="54">
        <f t="shared" si="27"/>
        <v>0</v>
      </c>
      <c r="BC49" s="53">
        <f>+IFERROR($BB49*$T49/VLOOKUP($R49,desplegable!$N$3:$O$8,2,FALSE),0)</f>
        <v>0</v>
      </c>
      <c r="BD49" s="53" t="str">
        <f t="shared" si="16"/>
        <v/>
      </c>
      <c r="BE49" s="57" t="str">
        <f t="shared" si="28"/>
        <v/>
      </c>
    </row>
    <row r="50" spans="1:57" ht="15" customHeight="1" x14ac:dyDescent="0.25">
      <c r="A50" s="26" t="s">
        <v>35</v>
      </c>
      <c r="B50" s="21">
        <v>20945</v>
      </c>
      <c r="C50" s="21" t="s">
        <v>117</v>
      </c>
      <c r="D50" s="21">
        <v>50025</v>
      </c>
      <c r="E50" s="21" t="s">
        <v>109</v>
      </c>
      <c r="F50" s="21"/>
      <c r="G50" s="27">
        <v>42430</v>
      </c>
      <c r="H50" s="27">
        <v>42449</v>
      </c>
      <c r="I50" s="28" t="s">
        <v>246</v>
      </c>
      <c r="J50" s="28" t="s">
        <v>318</v>
      </c>
      <c r="K50" s="21" t="s">
        <v>318</v>
      </c>
      <c r="L50" s="21" t="s">
        <v>403</v>
      </c>
      <c r="M50" s="28" t="s">
        <v>113</v>
      </c>
      <c r="N50" s="28" t="s">
        <v>41</v>
      </c>
      <c r="O50" s="28" t="s">
        <v>41</v>
      </c>
      <c r="P50" s="21" t="s">
        <v>211</v>
      </c>
      <c r="Q50" s="21" t="s">
        <v>105</v>
      </c>
      <c r="R50" s="28" t="s">
        <v>17</v>
      </c>
      <c r="S50" s="29">
        <v>315804</v>
      </c>
      <c r="T50" s="30">
        <v>0.7</v>
      </c>
      <c r="U50" s="52">
        <f t="shared" si="18"/>
        <v>221.06279999999998</v>
      </c>
      <c r="V50" s="29" t="s">
        <v>408</v>
      </c>
      <c r="W50" s="29" t="s">
        <v>18</v>
      </c>
      <c r="X50" s="31">
        <v>0.12</v>
      </c>
      <c r="Y50" s="29"/>
      <c r="Z50" s="53" t="str">
        <f t="shared" si="0"/>
        <v/>
      </c>
      <c r="AA50" s="55" t="str">
        <f t="shared" si="19"/>
        <v/>
      </c>
      <c r="AB50" s="27"/>
      <c r="AC50" s="54">
        <f t="shared" si="2"/>
        <v>0</v>
      </c>
      <c r="AD50" s="78"/>
      <c r="AE50" s="54">
        <f t="shared" si="3"/>
        <v>0</v>
      </c>
      <c r="AF50" s="78"/>
      <c r="AG50" s="54">
        <f t="shared" si="4"/>
        <v>0</v>
      </c>
      <c r="AH50" s="78"/>
      <c r="AI50" s="54">
        <f t="shared" si="5"/>
        <v>0</v>
      </c>
      <c r="AJ50" s="78"/>
      <c r="AK50" s="54">
        <f t="shared" si="6"/>
        <v>0</v>
      </c>
      <c r="AL50" s="78"/>
      <c r="AM50" s="78"/>
      <c r="AN50" s="53" t="str">
        <f>+IF($A50="Venta",SUMIF($AC$3:$AM$3,VLOOKUP($R50,desplegable!$N$3:$Q$8,4,FALSE),$AC50:$AM50)*$T50/VLOOKUP($R50,desplegable!$N$3:$O$8,2,FALSE),"")</f>
        <v/>
      </c>
      <c r="AO50" s="53">
        <f t="shared" si="7"/>
        <v>0</v>
      </c>
      <c r="AP50" s="53">
        <f>+IF($A50="Compra",SUMIF($AC$3:$AM$3,VLOOKUP($R49,desplegable!$N$3:$Q$8,4,FALSE),$AC50:$AM50)*$T50/VLOOKUP($R49,desplegable!$N$3:$O$8,2,FALSE),"")</f>
        <v>0</v>
      </c>
      <c r="AQ50" s="55">
        <f>+IFERROR(SUMIF($AC$3:$AM$3,VLOOKUP($R50,desplegable!$N$3:$Q$8,4,FALSE),$AC50:$AM50)/$S50,0)</f>
        <v>0</v>
      </c>
      <c r="AR50" s="55">
        <f ca="1">IFERROR((SUMIF($AC$3:$AM$3,VLOOKUP($R50,desplegable!$N$3:$Q$8,4,FALSE),$AC50:$AM50)/($H50-$G50))*((TODAY())-$G50)/$S50,0)</f>
        <v>0</v>
      </c>
      <c r="AS50" s="56" t="str">
        <f t="shared" si="20"/>
        <v>-</v>
      </c>
      <c r="AT50" s="56" t="str">
        <f t="shared" si="21"/>
        <v>-</v>
      </c>
      <c r="AU50" s="56" t="str">
        <f t="shared" si="22"/>
        <v>-</v>
      </c>
      <c r="AV50" s="56" t="str">
        <f t="shared" si="23"/>
        <v>-</v>
      </c>
      <c r="AW50" s="53" t="str">
        <f t="shared" si="24"/>
        <v>-</v>
      </c>
      <c r="AX50" s="53" t="str">
        <f t="shared" si="25"/>
        <v/>
      </c>
      <c r="AY50" s="57" t="str">
        <f t="shared" si="26"/>
        <v/>
      </c>
      <c r="AZ50" s="54">
        <f>+IF(SUMIF($AC$3:$AM$3,VLOOKUP($R50,desplegable!$N$3:$Q$8,4,FALSE),$AC50:$AM50)&gt;=$S50,$S50,SUMIF($AC$3:$AM$3,VLOOKUP($R50,desplegable!$N$3:$Q$8,4,FALSE),$AC50:$AM50))</f>
        <v>0</v>
      </c>
      <c r="BA50" s="78"/>
      <c r="BB50" s="54">
        <f t="shared" si="27"/>
        <v>0</v>
      </c>
      <c r="BC50" s="53">
        <f>+IFERROR($BB50*$T50/VLOOKUP($R50,desplegable!$N$3:$O$8,2,FALSE),0)</f>
        <v>0</v>
      </c>
      <c r="BD50" s="53" t="str">
        <f t="shared" si="16"/>
        <v/>
      </c>
      <c r="BE50" s="57" t="str">
        <f t="shared" si="28"/>
        <v/>
      </c>
    </row>
    <row r="51" spans="1:57" ht="15" customHeight="1" x14ac:dyDescent="0.25">
      <c r="A51" s="26" t="s">
        <v>35</v>
      </c>
      <c r="B51" s="21">
        <v>20945</v>
      </c>
      <c r="C51" s="21" t="s">
        <v>117</v>
      </c>
      <c r="D51" s="21">
        <v>50025</v>
      </c>
      <c r="E51" s="21" t="s">
        <v>109</v>
      </c>
      <c r="F51" s="21"/>
      <c r="G51" s="27">
        <v>42430</v>
      </c>
      <c r="H51" s="27">
        <v>42449</v>
      </c>
      <c r="I51" s="28" t="s">
        <v>246</v>
      </c>
      <c r="J51" s="28" t="s">
        <v>318</v>
      </c>
      <c r="K51" s="21" t="s">
        <v>318</v>
      </c>
      <c r="L51" s="21" t="s">
        <v>403</v>
      </c>
      <c r="M51" s="28" t="s">
        <v>113</v>
      </c>
      <c r="N51" s="28" t="s">
        <v>41</v>
      </c>
      <c r="O51" s="28" t="s">
        <v>41</v>
      </c>
      <c r="P51" s="21" t="s">
        <v>211</v>
      </c>
      <c r="Q51" s="21" t="s">
        <v>106</v>
      </c>
      <c r="R51" s="28" t="s">
        <v>17</v>
      </c>
      <c r="S51" s="29">
        <v>315803</v>
      </c>
      <c r="T51" s="30">
        <v>0.7</v>
      </c>
      <c r="U51" s="52">
        <f t="shared" si="18"/>
        <v>221.06209999999999</v>
      </c>
      <c r="V51" s="29" t="s">
        <v>408</v>
      </c>
      <c r="W51" s="29" t="s">
        <v>18</v>
      </c>
      <c r="X51" s="31">
        <v>0.12</v>
      </c>
      <c r="Y51" s="29"/>
      <c r="Z51" s="53" t="str">
        <f t="shared" si="0"/>
        <v/>
      </c>
      <c r="AA51" s="55" t="str">
        <f t="shared" si="19"/>
        <v/>
      </c>
      <c r="AB51" s="27"/>
      <c r="AC51" s="54">
        <f t="shared" si="2"/>
        <v>0</v>
      </c>
      <c r="AD51" s="78"/>
      <c r="AE51" s="54">
        <f t="shared" si="3"/>
        <v>0</v>
      </c>
      <c r="AF51" s="78"/>
      <c r="AG51" s="54">
        <f t="shared" si="4"/>
        <v>0</v>
      </c>
      <c r="AH51" s="78"/>
      <c r="AI51" s="54">
        <f t="shared" si="5"/>
        <v>0</v>
      </c>
      <c r="AJ51" s="78"/>
      <c r="AK51" s="54">
        <f t="shared" si="6"/>
        <v>0</v>
      </c>
      <c r="AL51" s="78"/>
      <c r="AM51" s="78"/>
      <c r="AN51" s="53" t="str">
        <f>+IF($A51="Venta",SUMIF($AC$3:$AM$3,VLOOKUP($R51,desplegable!$N$3:$Q$8,4,FALSE),$AC51:$AM51)*$T51/VLOOKUP($R51,desplegable!$N$3:$O$8,2,FALSE),"")</f>
        <v/>
      </c>
      <c r="AO51" s="53">
        <f t="shared" si="7"/>
        <v>0</v>
      </c>
      <c r="AP51" s="53">
        <f>+IF($A51="Compra",SUMIF($AC$3:$AM$3,VLOOKUP($R50,desplegable!$N$3:$Q$8,4,FALSE),$AC51:$AM51)*$T51/VLOOKUP($R50,desplegable!$N$3:$O$8,2,FALSE),"")</f>
        <v>0</v>
      </c>
      <c r="AQ51" s="55">
        <f>+IFERROR(SUMIF($AC$3:$AM$3,VLOOKUP($R51,desplegable!$N$3:$Q$8,4,FALSE),$AC51:$AM51)/$S51,0)</f>
        <v>0</v>
      </c>
      <c r="AR51" s="55">
        <f ca="1">IFERROR((SUMIF($AC$3:$AM$3,VLOOKUP($R51,desplegable!$N$3:$Q$8,4,FALSE),$AC51:$AM51)/($H51-$G51))*((TODAY())-$G51)/$S51,0)</f>
        <v>0</v>
      </c>
      <c r="AS51" s="56" t="str">
        <f t="shared" si="20"/>
        <v>-</v>
      </c>
      <c r="AT51" s="56" t="str">
        <f t="shared" si="21"/>
        <v>-</v>
      </c>
      <c r="AU51" s="56" t="str">
        <f t="shared" si="22"/>
        <v>-</v>
      </c>
      <c r="AV51" s="56" t="str">
        <f t="shared" si="23"/>
        <v>-</v>
      </c>
      <c r="AW51" s="53" t="str">
        <f t="shared" si="24"/>
        <v>-</v>
      </c>
      <c r="AX51" s="53" t="str">
        <f t="shared" si="25"/>
        <v/>
      </c>
      <c r="AY51" s="57" t="str">
        <f t="shared" si="26"/>
        <v/>
      </c>
      <c r="AZ51" s="54">
        <f>+IF(SUMIF($AC$3:$AM$3,VLOOKUP($R51,desplegable!$N$3:$Q$8,4,FALSE),$AC51:$AM51)&gt;=$S51,$S51,SUMIF($AC$3:$AM$3,VLOOKUP($R51,desplegable!$N$3:$Q$8,4,FALSE),$AC51:$AM51))</f>
        <v>0</v>
      </c>
      <c r="BA51" s="78"/>
      <c r="BB51" s="54">
        <f t="shared" si="27"/>
        <v>0</v>
      </c>
      <c r="BC51" s="53">
        <f>+IFERROR($BB51*$T51/VLOOKUP($R51,desplegable!$N$3:$O$8,2,FALSE),0)</f>
        <v>0</v>
      </c>
      <c r="BD51" s="53" t="str">
        <f t="shared" si="16"/>
        <v/>
      </c>
      <c r="BE51" s="57" t="str">
        <f t="shared" si="28"/>
        <v/>
      </c>
    </row>
    <row r="52" spans="1:57" ht="15" customHeight="1" x14ac:dyDescent="0.25">
      <c r="A52" s="26" t="s">
        <v>35</v>
      </c>
      <c r="B52" s="21">
        <v>20945</v>
      </c>
      <c r="C52" s="21" t="s">
        <v>117</v>
      </c>
      <c r="D52" s="21">
        <v>50025</v>
      </c>
      <c r="E52" s="21" t="s">
        <v>109</v>
      </c>
      <c r="F52" s="21"/>
      <c r="G52" s="27">
        <v>42430</v>
      </c>
      <c r="H52" s="27">
        <v>42449</v>
      </c>
      <c r="I52" s="28" t="s">
        <v>246</v>
      </c>
      <c r="J52" s="28" t="s">
        <v>318</v>
      </c>
      <c r="K52" s="21" t="s">
        <v>318</v>
      </c>
      <c r="L52" s="21" t="s">
        <v>403</v>
      </c>
      <c r="M52" s="28" t="s">
        <v>113</v>
      </c>
      <c r="N52" s="28" t="s">
        <v>41</v>
      </c>
      <c r="O52" s="28" t="s">
        <v>41</v>
      </c>
      <c r="P52" s="21" t="s">
        <v>136</v>
      </c>
      <c r="Q52" s="21" t="s">
        <v>105</v>
      </c>
      <c r="R52" s="28" t="s">
        <v>17</v>
      </c>
      <c r="S52" s="29">
        <v>315804</v>
      </c>
      <c r="T52" s="30">
        <v>0.7</v>
      </c>
      <c r="U52" s="52">
        <f t="shared" si="18"/>
        <v>221.06279999999998</v>
      </c>
      <c r="V52" s="29" t="s">
        <v>408</v>
      </c>
      <c r="W52" s="29" t="s">
        <v>18</v>
      </c>
      <c r="X52" s="31">
        <v>0.12</v>
      </c>
      <c r="Y52" s="29"/>
      <c r="Z52" s="53" t="str">
        <f t="shared" si="0"/>
        <v/>
      </c>
      <c r="AA52" s="55" t="str">
        <f t="shared" si="19"/>
        <v/>
      </c>
      <c r="AB52" s="27"/>
      <c r="AC52" s="54">
        <f t="shared" si="2"/>
        <v>0</v>
      </c>
      <c r="AD52" s="78"/>
      <c r="AE52" s="54">
        <f t="shared" si="3"/>
        <v>0</v>
      </c>
      <c r="AF52" s="78"/>
      <c r="AG52" s="54">
        <f t="shared" si="4"/>
        <v>0</v>
      </c>
      <c r="AH52" s="78"/>
      <c r="AI52" s="54">
        <f t="shared" si="5"/>
        <v>0</v>
      </c>
      <c r="AJ52" s="78"/>
      <c r="AK52" s="54">
        <f t="shared" si="6"/>
        <v>0</v>
      </c>
      <c r="AL52" s="78"/>
      <c r="AM52" s="78"/>
      <c r="AN52" s="53" t="str">
        <f>+IF($A52="Venta",SUMIF($AC$3:$AM$3,VLOOKUP($R52,desplegable!$N$3:$Q$8,4,FALSE),$AC52:$AM52)*$T52/VLOOKUP($R52,desplegable!$N$3:$O$8,2,FALSE),"")</f>
        <v/>
      </c>
      <c r="AO52" s="53">
        <f t="shared" si="7"/>
        <v>0</v>
      </c>
      <c r="AP52" s="53">
        <f>+IF($A52="Compra",SUMIF($AC$3:$AM$3,VLOOKUP($R51,desplegable!$N$3:$Q$8,4,FALSE),$AC52:$AM52)*$T52/VLOOKUP($R51,desplegable!$N$3:$O$8,2,FALSE),"")</f>
        <v>0</v>
      </c>
      <c r="AQ52" s="55">
        <f>+IFERROR(SUMIF($AC$3:$AM$3,VLOOKUP($R52,desplegable!$N$3:$Q$8,4,FALSE),$AC52:$AM52)/$S52,0)</f>
        <v>0</v>
      </c>
      <c r="AR52" s="55">
        <f ca="1">IFERROR((SUMIF($AC$3:$AM$3,VLOOKUP($R52,desplegable!$N$3:$Q$8,4,FALSE),$AC52:$AM52)/($H52-$G52))*((TODAY())-$G52)/$S52,0)</f>
        <v>0</v>
      </c>
      <c r="AS52" s="56" t="str">
        <f t="shared" si="20"/>
        <v>-</v>
      </c>
      <c r="AT52" s="56" t="str">
        <f t="shared" si="21"/>
        <v>-</v>
      </c>
      <c r="AU52" s="56" t="str">
        <f t="shared" si="22"/>
        <v>-</v>
      </c>
      <c r="AV52" s="56" t="str">
        <f t="shared" si="23"/>
        <v>-</v>
      </c>
      <c r="AW52" s="53" t="str">
        <f t="shared" si="24"/>
        <v>-</v>
      </c>
      <c r="AX52" s="53" t="str">
        <f t="shared" si="25"/>
        <v/>
      </c>
      <c r="AY52" s="57" t="str">
        <f t="shared" si="26"/>
        <v/>
      </c>
      <c r="AZ52" s="54">
        <f>+IF(SUMIF($AC$3:$AM$3,VLOOKUP($R52,desplegable!$N$3:$Q$8,4,FALSE),$AC52:$AM52)&gt;=$S52,$S52,SUMIF($AC$3:$AM$3,VLOOKUP($R52,desplegable!$N$3:$Q$8,4,FALSE),$AC52:$AM52))</f>
        <v>0</v>
      </c>
      <c r="BA52" s="78"/>
      <c r="BB52" s="54">
        <f t="shared" si="27"/>
        <v>0</v>
      </c>
      <c r="BC52" s="53">
        <f>+IFERROR($BB52*$T52/VLOOKUP($R52,desplegable!$N$3:$O$8,2,FALSE),0)</f>
        <v>0</v>
      </c>
      <c r="BD52" s="53" t="str">
        <f t="shared" si="16"/>
        <v/>
      </c>
      <c r="BE52" s="57" t="str">
        <f t="shared" si="28"/>
        <v/>
      </c>
    </row>
    <row r="53" spans="1:57" ht="15" customHeight="1" x14ac:dyDescent="0.25">
      <c r="A53" s="26" t="s">
        <v>35</v>
      </c>
      <c r="B53" s="21">
        <v>20945</v>
      </c>
      <c r="C53" s="21" t="s">
        <v>117</v>
      </c>
      <c r="D53" s="21">
        <v>50025</v>
      </c>
      <c r="E53" s="21" t="s">
        <v>109</v>
      </c>
      <c r="F53" s="21"/>
      <c r="G53" s="27">
        <v>42430</v>
      </c>
      <c r="H53" s="27">
        <v>42449</v>
      </c>
      <c r="I53" s="28" t="s">
        <v>246</v>
      </c>
      <c r="J53" s="28" t="s">
        <v>318</v>
      </c>
      <c r="K53" s="21" t="s">
        <v>318</v>
      </c>
      <c r="L53" s="21" t="s">
        <v>403</v>
      </c>
      <c r="M53" s="28" t="s">
        <v>113</v>
      </c>
      <c r="N53" s="28" t="s">
        <v>41</v>
      </c>
      <c r="O53" s="28" t="s">
        <v>41</v>
      </c>
      <c r="P53" s="21" t="s">
        <v>136</v>
      </c>
      <c r="Q53" s="21" t="s">
        <v>106</v>
      </c>
      <c r="R53" s="28" t="s">
        <v>17</v>
      </c>
      <c r="S53" s="29">
        <v>315803</v>
      </c>
      <c r="T53" s="30">
        <v>0.7</v>
      </c>
      <c r="U53" s="52">
        <f t="shared" si="18"/>
        <v>221.06209999999999</v>
      </c>
      <c r="V53" s="29" t="s">
        <v>408</v>
      </c>
      <c r="W53" s="29" t="s">
        <v>18</v>
      </c>
      <c r="X53" s="31">
        <v>0.12</v>
      </c>
      <c r="Y53" s="29"/>
      <c r="Z53" s="53" t="str">
        <f t="shared" si="0"/>
        <v/>
      </c>
      <c r="AA53" s="55" t="str">
        <f t="shared" si="19"/>
        <v/>
      </c>
      <c r="AB53" s="27"/>
      <c r="AC53" s="54">
        <f t="shared" si="2"/>
        <v>0</v>
      </c>
      <c r="AD53" s="78"/>
      <c r="AE53" s="54">
        <f t="shared" si="3"/>
        <v>0</v>
      </c>
      <c r="AF53" s="78"/>
      <c r="AG53" s="54">
        <f t="shared" si="4"/>
        <v>0</v>
      </c>
      <c r="AH53" s="78"/>
      <c r="AI53" s="54">
        <f t="shared" si="5"/>
        <v>0</v>
      </c>
      <c r="AJ53" s="78"/>
      <c r="AK53" s="54">
        <f t="shared" si="6"/>
        <v>0</v>
      </c>
      <c r="AL53" s="78"/>
      <c r="AM53" s="78"/>
      <c r="AN53" s="53" t="str">
        <f>+IF($A53="Venta",SUMIF($AC$3:$AM$3,VLOOKUP($R53,desplegable!$N$3:$Q$8,4,FALSE),$AC53:$AM53)*$T53/VLOOKUP($R53,desplegable!$N$3:$O$8,2,FALSE),"")</f>
        <v/>
      </c>
      <c r="AO53" s="53">
        <f t="shared" si="7"/>
        <v>0</v>
      </c>
      <c r="AP53" s="53">
        <f>+IF($A53="Compra",SUMIF($AC$3:$AM$3,VLOOKUP($R52,desplegable!$N$3:$Q$8,4,FALSE),$AC53:$AM53)*$T53/VLOOKUP($R52,desplegable!$N$3:$O$8,2,FALSE),"")</f>
        <v>0</v>
      </c>
      <c r="AQ53" s="55">
        <f>+IFERROR(SUMIF($AC$3:$AM$3,VLOOKUP($R53,desplegable!$N$3:$Q$8,4,FALSE),$AC53:$AM53)/$S53,0)</f>
        <v>0</v>
      </c>
      <c r="AR53" s="55">
        <f ca="1">IFERROR((SUMIF($AC$3:$AM$3,VLOOKUP($R53,desplegable!$N$3:$Q$8,4,FALSE),$AC53:$AM53)/($H53-$G53))*((TODAY())-$G53)/$S53,0)</f>
        <v>0</v>
      </c>
      <c r="AS53" s="56" t="str">
        <f t="shared" si="20"/>
        <v>-</v>
      </c>
      <c r="AT53" s="56" t="str">
        <f t="shared" si="21"/>
        <v>-</v>
      </c>
      <c r="AU53" s="56" t="str">
        <f t="shared" si="22"/>
        <v>-</v>
      </c>
      <c r="AV53" s="56" t="str">
        <f t="shared" si="23"/>
        <v>-</v>
      </c>
      <c r="AW53" s="53" t="str">
        <f t="shared" si="24"/>
        <v>-</v>
      </c>
      <c r="AX53" s="53" t="str">
        <f t="shared" si="25"/>
        <v/>
      </c>
      <c r="AY53" s="57" t="str">
        <f t="shared" si="26"/>
        <v/>
      </c>
      <c r="AZ53" s="54">
        <f>+IF(SUMIF($AC$3:$AM$3,VLOOKUP($R53,desplegable!$N$3:$Q$8,4,FALSE),$AC53:$AM53)&gt;=$S53,$S53,SUMIF($AC$3:$AM$3,VLOOKUP($R53,desplegable!$N$3:$Q$8,4,FALSE),$AC53:$AM53))</f>
        <v>0</v>
      </c>
      <c r="BA53" s="78"/>
      <c r="BB53" s="54">
        <f t="shared" si="27"/>
        <v>0</v>
      </c>
      <c r="BC53" s="53">
        <f>+IFERROR($BB53*$T53/VLOOKUP($R53,desplegable!$N$3:$O$8,2,FALSE),0)</f>
        <v>0</v>
      </c>
      <c r="BD53" s="53" t="str">
        <f t="shared" si="16"/>
        <v/>
      </c>
      <c r="BE53" s="57" t="str">
        <f t="shared" si="28"/>
        <v/>
      </c>
    </row>
    <row r="54" spans="1:57" ht="15" customHeight="1" x14ac:dyDescent="0.25">
      <c r="A54" s="26" t="s">
        <v>33</v>
      </c>
      <c r="B54" s="21">
        <v>20945</v>
      </c>
      <c r="C54" s="21" t="s">
        <v>117</v>
      </c>
      <c r="D54" s="21">
        <v>50026</v>
      </c>
      <c r="E54" s="21" t="s">
        <v>109</v>
      </c>
      <c r="F54" s="21"/>
      <c r="G54" s="27">
        <v>42408</v>
      </c>
      <c r="H54" s="27">
        <v>42429</v>
      </c>
      <c r="I54" s="28" t="s">
        <v>246</v>
      </c>
      <c r="J54" s="28" t="s">
        <v>318</v>
      </c>
      <c r="K54" s="21" t="s">
        <v>318</v>
      </c>
      <c r="L54" s="21" t="s">
        <v>404</v>
      </c>
      <c r="M54" s="28" t="s">
        <v>113</v>
      </c>
      <c r="N54" s="28" t="s">
        <v>41</v>
      </c>
      <c r="O54" s="28" t="s">
        <v>41</v>
      </c>
      <c r="P54" s="21" t="s">
        <v>19</v>
      </c>
      <c r="Q54" s="21" t="s">
        <v>19</v>
      </c>
      <c r="R54" s="28" t="s">
        <v>17</v>
      </c>
      <c r="S54" s="29">
        <v>95238</v>
      </c>
      <c r="T54" s="30">
        <v>2</v>
      </c>
      <c r="U54" s="52">
        <f t="shared" si="18"/>
        <v>190.476</v>
      </c>
      <c r="V54" s="29" t="s">
        <v>363</v>
      </c>
      <c r="W54" s="29" t="s">
        <v>18</v>
      </c>
      <c r="X54" s="31">
        <v>0.12</v>
      </c>
      <c r="Y54" s="29"/>
      <c r="Z54" s="53">
        <f t="shared" si="0"/>
        <v>79.999920000000003</v>
      </c>
      <c r="AA54" s="55">
        <f t="shared" si="19"/>
        <v>0.42000000000000004</v>
      </c>
      <c r="AB54" s="27"/>
      <c r="AC54" s="54">
        <f t="shared" si="2"/>
        <v>0</v>
      </c>
      <c r="AD54" s="78"/>
      <c r="AE54" s="54">
        <f t="shared" si="3"/>
        <v>0</v>
      </c>
      <c r="AF54" s="78"/>
      <c r="AG54" s="54">
        <f t="shared" si="4"/>
        <v>0</v>
      </c>
      <c r="AH54" s="78"/>
      <c r="AI54" s="54">
        <f t="shared" si="5"/>
        <v>0</v>
      </c>
      <c r="AJ54" s="78"/>
      <c r="AK54" s="54">
        <f t="shared" si="6"/>
        <v>0</v>
      </c>
      <c r="AL54" s="78"/>
      <c r="AM54" s="78"/>
      <c r="AN54" s="53">
        <f>+IF($A54="Venta",SUMIF($AC$3:$AM$3,VLOOKUP($R54,desplegable!$N$3:$Q$8,4,FALSE),$AC54:$AM54)*$T54/VLOOKUP($R54,desplegable!$N$3:$O$8,2,FALSE),"")</f>
        <v>0</v>
      </c>
      <c r="AO54" s="53">
        <f t="shared" si="7"/>
        <v>0</v>
      </c>
      <c r="AP54" s="53" t="str">
        <f>+IF($A54="Compra",SUMIF($AC$3:$AM$3,VLOOKUP($R53,desplegable!$N$3:$Q$8,4,FALSE),$AC54:$AM54)*$T54/VLOOKUP($R53,desplegable!$N$3:$O$8,2,FALSE),"")</f>
        <v/>
      </c>
      <c r="AQ54" s="55">
        <f>+IFERROR(SUMIF($AC$3:$AM$3,VLOOKUP($R54,desplegable!$N$3:$Q$8,4,FALSE),$AC54:$AM54)/$S54,0)</f>
        <v>0</v>
      </c>
      <c r="AR54" s="55">
        <f ca="1">IFERROR((SUMIF($AC$3:$AM$3,VLOOKUP($R54,desplegable!$N$3:$Q$8,4,FALSE),$AC54:$AM54)/($H54-$G54))*((TODAY())-$G54)/$S54,0)</f>
        <v>0</v>
      </c>
      <c r="AS54" s="56" t="str">
        <f t="shared" si="20"/>
        <v>-</v>
      </c>
      <c r="AT54" s="56" t="str">
        <f t="shared" si="21"/>
        <v>-</v>
      </c>
      <c r="AU54" s="56" t="str">
        <f t="shared" si="22"/>
        <v>-</v>
      </c>
      <c r="AV54" s="56" t="str">
        <f t="shared" si="23"/>
        <v>-</v>
      </c>
      <c r="AW54" s="53" t="str">
        <f t="shared" si="24"/>
        <v>-</v>
      </c>
      <c r="AX54" s="53">
        <f t="shared" si="25"/>
        <v>0</v>
      </c>
      <c r="AY54" s="57">
        <f t="shared" si="26"/>
        <v>0</v>
      </c>
      <c r="AZ54" s="54">
        <f>+IF(SUMIF($AC$3:$AM$3,VLOOKUP($R54,desplegable!$N$3:$Q$8,4,FALSE),$AC54:$AM54)&gt;=$S54,$S54,SUMIF($AC$3:$AM$3,VLOOKUP($R54,desplegable!$N$3:$Q$8,4,FALSE),$AC54:$AM54))</f>
        <v>0</v>
      </c>
      <c r="BA54" s="78"/>
      <c r="BB54" s="54">
        <f t="shared" si="27"/>
        <v>0</v>
      </c>
      <c r="BC54" s="53">
        <f>+IFERROR($BB54*$T54/VLOOKUP($R54,desplegable!$N$3:$O$8,2,FALSE),0)</f>
        <v>0</v>
      </c>
      <c r="BD54" s="53">
        <f t="shared" si="16"/>
        <v>0</v>
      </c>
      <c r="BE54" s="57">
        <f t="shared" si="28"/>
        <v>0</v>
      </c>
    </row>
    <row r="55" spans="1:57" ht="15" customHeight="1" x14ac:dyDescent="0.25">
      <c r="A55" s="26" t="s">
        <v>35</v>
      </c>
      <c r="B55" s="21">
        <v>20945</v>
      </c>
      <c r="C55" s="21" t="s">
        <v>117</v>
      </c>
      <c r="D55" s="21">
        <v>50026</v>
      </c>
      <c r="E55" s="21" t="s">
        <v>109</v>
      </c>
      <c r="F55" s="21"/>
      <c r="G55" s="27">
        <v>42408</v>
      </c>
      <c r="H55" s="27">
        <v>42429</v>
      </c>
      <c r="I55" s="28" t="s">
        <v>246</v>
      </c>
      <c r="J55" s="28" t="s">
        <v>318</v>
      </c>
      <c r="K55" s="21" t="s">
        <v>318</v>
      </c>
      <c r="L55" s="21" t="s">
        <v>404</v>
      </c>
      <c r="M55" s="28" t="s">
        <v>113</v>
      </c>
      <c r="N55" s="28" t="s">
        <v>41</v>
      </c>
      <c r="O55" s="28" t="s">
        <v>41</v>
      </c>
      <c r="P55" s="21" t="s">
        <v>51</v>
      </c>
      <c r="Q55" s="21" t="s">
        <v>19</v>
      </c>
      <c r="R55" s="28" t="s">
        <v>17</v>
      </c>
      <c r="S55" s="29">
        <f>S54</f>
        <v>95238</v>
      </c>
      <c r="T55" s="30">
        <v>0.46</v>
      </c>
      <c r="U55" s="52">
        <f t="shared" si="18"/>
        <v>43.809480000000001</v>
      </c>
      <c r="V55" s="29" t="s">
        <v>34</v>
      </c>
      <c r="W55" s="29" t="s">
        <v>117</v>
      </c>
      <c r="X55" s="31"/>
      <c r="Y55" s="29"/>
      <c r="Z55" s="53" t="str">
        <f t="shared" si="0"/>
        <v/>
      </c>
      <c r="AA55" s="55" t="str">
        <f t="shared" si="19"/>
        <v/>
      </c>
      <c r="AB55" s="27"/>
      <c r="AC55" s="54">
        <f t="shared" si="2"/>
        <v>0</v>
      </c>
      <c r="AD55" s="78"/>
      <c r="AE55" s="54">
        <f t="shared" si="3"/>
        <v>0</v>
      </c>
      <c r="AF55" s="78"/>
      <c r="AG55" s="54">
        <f t="shared" si="4"/>
        <v>0</v>
      </c>
      <c r="AH55" s="78"/>
      <c r="AI55" s="54">
        <f t="shared" si="5"/>
        <v>0</v>
      </c>
      <c r="AJ55" s="78"/>
      <c r="AK55" s="54">
        <f t="shared" si="6"/>
        <v>0</v>
      </c>
      <c r="AL55" s="78"/>
      <c r="AM55" s="78"/>
      <c r="AN55" s="53" t="str">
        <f>+IF($A55="Venta",SUMIF($AC$3:$AM$3,VLOOKUP($R55,desplegable!$N$3:$Q$8,4,FALSE),$AC55:$AM55)*$T55/VLOOKUP($R55,desplegable!$N$3:$O$8,2,FALSE),"")</f>
        <v/>
      </c>
      <c r="AO55" s="53">
        <f t="shared" si="7"/>
        <v>0</v>
      </c>
      <c r="AP55" s="53">
        <f>+IF($A55="Compra",SUMIF($AC$3:$AM$3,VLOOKUP($R54,desplegable!$N$3:$Q$8,4,FALSE),$AC55:$AM55)*$T55/VLOOKUP($R54,desplegable!$N$3:$O$8,2,FALSE),"")</f>
        <v>0</v>
      </c>
      <c r="AQ55" s="55">
        <f>+IFERROR(SUMIF($AC$3:$AM$3,VLOOKUP($R55,desplegable!$N$3:$Q$8,4,FALSE),$AC55:$AM55)/$S55,0)</f>
        <v>0</v>
      </c>
      <c r="AR55" s="55">
        <f ca="1">IFERROR((SUMIF($AC$3:$AM$3,VLOOKUP($R55,desplegable!$N$3:$Q$8,4,FALSE),$AC55:$AM55)/($H55-$G55))*((TODAY())-$G55)/$S55,0)</f>
        <v>0</v>
      </c>
      <c r="AS55" s="56" t="str">
        <f t="shared" si="20"/>
        <v>-</v>
      </c>
      <c r="AT55" s="56" t="str">
        <f t="shared" si="21"/>
        <v>-</v>
      </c>
      <c r="AU55" s="56" t="str">
        <f t="shared" si="22"/>
        <v>-</v>
      </c>
      <c r="AV55" s="56" t="str">
        <f t="shared" si="23"/>
        <v>-</v>
      </c>
      <c r="AW55" s="53" t="str">
        <f t="shared" si="24"/>
        <v>-</v>
      </c>
      <c r="AX55" s="53" t="str">
        <f t="shared" si="25"/>
        <v/>
      </c>
      <c r="AY55" s="57" t="str">
        <f t="shared" si="26"/>
        <v/>
      </c>
      <c r="AZ55" s="54">
        <f>+IF(SUMIF($AC$3:$AM$3,VLOOKUP($R55,desplegable!$N$3:$Q$8,4,FALSE),$AC55:$AM55)&gt;=$S55,$S55,SUMIF($AC$3:$AM$3,VLOOKUP($R55,desplegable!$N$3:$Q$8,4,FALSE),$AC55:$AM55))</f>
        <v>0</v>
      </c>
      <c r="BA55" s="78"/>
      <c r="BB55" s="54">
        <f t="shared" si="27"/>
        <v>0</v>
      </c>
      <c r="BC55" s="53">
        <f>+IFERROR($BB55*$T55/VLOOKUP($R55,desplegable!$N$3:$O$8,2,FALSE),0)</f>
        <v>0</v>
      </c>
      <c r="BD55" s="53" t="str">
        <f t="shared" si="16"/>
        <v/>
      </c>
      <c r="BE55" s="57" t="str">
        <f t="shared" si="28"/>
        <v/>
      </c>
    </row>
    <row r="56" spans="1:57" ht="15" customHeight="1" x14ac:dyDescent="0.25">
      <c r="A56" s="26" t="s">
        <v>35</v>
      </c>
      <c r="B56" s="21">
        <v>20945</v>
      </c>
      <c r="C56" s="21" t="s">
        <v>117</v>
      </c>
      <c r="D56" s="21">
        <v>50026</v>
      </c>
      <c r="E56" s="21" t="s">
        <v>109</v>
      </c>
      <c r="F56" s="21"/>
      <c r="G56" s="27">
        <v>42408</v>
      </c>
      <c r="H56" s="27">
        <v>42429</v>
      </c>
      <c r="I56" s="28" t="s">
        <v>246</v>
      </c>
      <c r="J56" s="28" t="s">
        <v>318</v>
      </c>
      <c r="K56" s="21" t="s">
        <v>318</v>
      </c>
      <c r="L56" s="21" t="s">
        <v>404</v>
      </c>
      <c r="M56" s="28" t="s">
        <v>113</v>
      </c>
      <c r="N56" s="28" t="s">
        <v>41</v>
      </c>
      <c r="O56" s="28" t="s">
        <v>41</v>
      </c>
      <c r="P56" s="21" t="s">
        <v>211</v>
      </c>
      <c r="Q56" s="21" t="s">
        <v>105</v>
      </c>
      <c r="R56" s="28" t="s">
        <v>17</v>
      </c>
      <c r="S56" s="29">
        <v>23810</v>
      </c>
      <c r="T56" s="30">
        <v>0.7</v>
      </c>
      <c r="U56" s="52">
        <f t="shared" si="18"/>
        <v>16.666999999999998</v>
      </c>
      <c r="V56" s="29" t="s">
        <v>363</v>
      </c>
      <c r="W56" s="29" t="s">
        <v>18</v>
      </c>
      <c r="X56" s="31">
        <v>0.12</v>
      </c>
      <c r="Y56" s="29"/>
      <c r="Z56" s="53" t="str">
        <f t="shared" si="0"/>
        <v/>
      </c>
      <c r="AA56" s="55" t="str">
        <f t="shared" si="19"/>
        <v/>
      </c>
      <c r="AB56" s="27"/>
      <c r="AC56" s="54">
        <f t="shared" si="2"/>
        <v>0</v>
      </c>
      <c r="AD56" s="78"/>
      <c r="AE56" s="54">
        <f t="shared" si="3"/>
        <v>0</v>
      </c>
      <c r="AF56" s="78"/>
      <c r="AG56" s="54">
        <f t="shared" si="4"/>
        <v>0</v>
      </c>
      <c r="AH56" s="78"/>
      <c r="AI56" s="54">
        <f t="shared" si="5"/>
        <v>0</v>
      </c>
      <c r="AJ56" s="78"/>
      <c r="AK56" s="54">
        <f t="shared" si="6"/>
        <v>0</v>
      </c>
      <c r="AL56" s="78"/>
      <c r="AM56" s="78"/>
      <c r="AN56" s="53" t="str">
        <f>+IF($A56="Venta",SUMIF($AC$3:$AM$3,VLOOKUP($R56,desplegable!$N$3:$Q$8,4,FALSE),$AC56:$AM56)*$T56/VLOOKUP($R56,desplegable!$N$3:$O$8,2,FALSE),"")</f>
        <v/>
      </c>
      <c r="AO56" s="53">
        <f t="shared" si="7"/>
        <v>0</v>
      </c>
      <c r="AP56" s="53">
        <f>+IF($A56="Compra",SUMIF($AC$3:$AM$3,VLOOKUP($R55,desplegable!$N$3:$Q$8,4,FALSE),$AC56:$AM56)*$T56/VLOOKUP($R55,desplegable!$N$3:$O$8,2,FALSE),"")</f>
        <v>0</v>
      </c>
      <c r="AQ56" s="55">
        <f>+IFERROR(SUMIF($AC$3:$AM$3,VLOOKUP($R56,desplegable!$N$3:$Q$8,4,FALSE),$AC56:$AM56)/$S56,0)</f>
        <v>0</v>
      </c>
      <c r="AR56" s="55">
        <f ca="1">IFERROR((SUMIF($AC$3:$AM$3,VLOOKUP($R56,desplegable!$N$3:$Q$8,4,FALSE),$AC56:$AM56)/($H56-$G56))*((TODAY())-$G56)/$S56,0)</f>
        <v>0</v>
      </c>
      <c r="AS56" s="56" t="str">
        <f t="shared" si="20"/>
        <v>-</v>
      </c>
      <c r="AT56" s="56" t="str">
        <f t="shared" si="21"/>
        <v>-</v>
      </c>
      <c r="AU56" s="56" t="str">
        <f t="shared" si="22"/>
        <v>-</v>
      </c>
      <c r="AV56" s="56" t="str">
        <f t="shared" si="23"/>
        <v>-</v>
      </c>
      <c r="AW56" s="53" t="str">
        <f t="shared" si="24"/>
        <v>-</v>
      </c>
      <c r="AX56" s="53" t="str">
        <f t="shared" si="25"/>
        <v/>
      </c>
      <c r="AY56" s="57" t="str">
        <f t="shared" si="26"/>
        <v/>
      </c>
      <c r="AZ56" s="54">
        <f>+IF(SUMIF($AC$3:$AM$3,VLOOKUP($R56,desplegable!$N$3:$Q$8,4,FALSE),$AC56:$AM56)&gt;=$S56,$S56,SUMIF($AC$3:$AM$3,VLOOKUP($R56,desplegable!$N$3:$Q$8,4,FALSE),$AC56:$AM56))</f>
        <v>0</v>
      </c>
      <c r="BA56" s="78"/>
      <c r="BB56" s="54">
        <f t="shared" si="27"/>
        <v>0</v>
      </c>
      <c r="BC56" s="53">
        <f>+IFERROR($BB56*$T56/VLOOKUP($R56,desplegable!$N$3:$O$8,2,FALSE),0)</f>
        <v>0</v>
      </c>
      <c r="BD56" s="53" t="str">
        <f t="shared" si="16"/>
        <v/>
      </c>
      <c r="BE56" s="57" t="str">
        <f t="shared" si="28"/>
        <v/>
      </c>
    </row>
    <row r="57" spans="1:57" ht="15" customHeight="1" x14ac:dyDescent="0.25">
      <c r="A57" s="26" t="s">
        <v>35</v>
      </c>
      <c r="B57" s="21">
        <v>20945</v>
      </c>
      <c r="C57" s="21" t="s">
        <v>117</v>
      </c>
      <c r="D57" s="21">
        <v>50026</v>
      </c>
      <c r="E57" s="21" t="s">
        <v>109</v>
      </c>
      <c r="F57" s="21"/>
      <c r="G57" s="27">
        <v>42408</v>
      </c>
      <c r="H57" s="27">
        <v>42429</v>
      </c>
      <c r="I57" s="28" t="s">
        <v>246</v>
      </c>
      <c r="J57" s="28" t="s">
        <v>318</v>
      </c>
      <c r="K57" s="21" t="s">
        <v>318</v>
      </c>
      <c r="L57" s="21" t="s">
        <v>404</v>
      </c>
      <c r="M57" s="28" t="s">
        <v>113</v>
      </c>
      <c r="N57" s="28" t="s">
        <v>41</v>
      </c>
      <c r="O57" s="28" t="s">
        <v>41</v>
      </c>
      <c r="P57" s="21" t="s">
        <v>211</v>
      </c>
      <c r="Q57" s="21" t="s">
        <v>106</v>
      </c>
      <c r="R57" s="28" t="s">
        <v>17</v>
      </c>
      <c r="S57" s="29">
        <v>23809</v>
      </c>
      <c r="T57" s="30">
        <v>0.7</v>
      </c>
      <c r="U57" s="52">
        <f t="shared" si="18"/>
        <v>16.6663</v>
      </c>
      <c r="V57" s="29" t="s">
        <v>363</v>
      </c>
      <c r="W57" s="29" t="s">
        <v>18</v>
      </c>
      <c r="X57" s="31">
        <v>0.12</v>
      </c>
      <c r="Y57" s="29"/>
      <c r="Z57" s="53" t="str">
        <f t="shared" si="0"/>
        <v/>
      </c>
      <c r="AA57" s="55" t="str">
        <f t="shared" si="19"/>
        <v/>
      </c>
      <c r="AB57" s="27"/>
      <c r="AC57" s="54">
        <f t="shared" si="2"/>
        <v>0</v>
      </c>
      <c r="AD57" s="78"/>
      <c r="AE57" s="54">
        <f t="shared" si="3"/>
        <v>0</v>
      </c>
      <c r="AF57" s="78"/>
      <c r="AG57" s="54">
        <f t="shared" si="4"/>
        <v>0</v>
      </c>
      <c r="AH57" s="78"/>
      <c r="AI57" s="54">
        <f t="shared" si="5"/>
        <v>0</v>
      </c>
      <c r="AJ57" s="78"/>
      <c r="AK57" s="54">
        <f t="shared" si="6"/>
        <v>0</v>
      </c>
      <c r="AL57" s="78"/>
      <c r="AM57" s="78"/>
      <c r="AN57" s="53" t="str">
        <f>+IF($A57="Venta",SUMIF($AC$3:$AM$3,VLOOKUP($R57,desplegable!$N$3:$Q$8,4,FALSE),$AC57:$AM57)*$T57/VLOOKUP($R57,desplegable!$N$3:$O$8,2,FALSE),"")</f>
        <v/>
      </c>
      <c r="AO57" s="53">
        <f t="shared" si="7"/>
        <v>0</v>
      </c>
      <c r="AP57" s="53">
        <f>+IF($A57="Compra",SUMIF($AC$3:$AM$3,VLOOKUP($R56,desplegable!$N$3:$Q$8,4,FALSE),$AC57:$AM57)*$T57/VLOOKUP($R56,desplegable!$N$3:$O$8,2,FALSE),"")</f>
        <v>0</v>
      </c>
      <c r="AQ57" s="55">
        <f>+IFERROR(SUMIF($AC$3:$AM$3,VLOOKUP($R57,desplegable!$N$3:$Q$8,4,FALSE),$AC57:$AM57)/$S57,0)</f>
        <v>0</v>
      </c>
      <c r="AR57" s="55">
        <f ca="1">IFERROR((SUMIF($AC$3:$AM$3,VLOOKUP($R57,desplegable!$N$3:$Q$8,4,FALSE),$AC57:$AM57)/($H57-$G57))*((TODAY())-$G57)/$S57,0)</f>
        <v>0</v>
      </c>
      <c r="AS57" s="56" t="str">
        <f t="shared" si="20"/>
        <v>-</v>
      </c>
      <c r="AT57" s="56" t="str">
        <f t="shared" si="21"/>
        <v>-</v>
      </c>
      <c r="AU57" s="56" t="str">
        <f t="shared" si="22"/>
        <v>-</v>
      </c>
      <c r="AV57" s="56" t="str">
        <f t="shared" si="23"/>
        <v>-</v>
      </c>
      <c r="AW57" s="53" t="str">
        <f t="shared" si="24"/>
        <v>-</v>
      </c>
      <c r="AX57" s="53" t="str">
        <f t="shared" si="25"/>
        <v/>
      </c>
      <c r="AY57" s="57" t="str">
        <f t="shared" si="26"/>
        <v/>
      </c>
      <c r="AZ57" s="54">
        <f>+IF(SUMIF($AC$3:$AM$3,VLOOKUP($R57,desplegable!$N$3:$Q$8,4,FALSE),$AC57:$AM57)&gt;=$S57,$S57,SUMIF($AC$3:$AM$3,VLOOKUP($R57,desplegable!$N$3:$Q$8,4,FALSE),$AC57:$AM57))</f>
        <v>0</v>
      </c>
      <c r="BA57" s="78"/>
      <c r="BB57" s="54">
        <f t="shared" si="27"/>
        <v>0</v>
      </c>
      <c r="BC57" s="53">
        <f>+IFERROR($BB57*$T57/VLOOKUP($R57,desplegable!$N$3:$O$8,2,FALSE),0)</f>
        <v>0</v>
      </c>
      <c r="BD57" s="53" t="str">
        <f t="shared" si="16"/>
        <v/>
      </c>
      <c r="BE57" s="57" t="str">
        <f t="shared" si="28"/>
        <v/>
      </c>
    </row>
    <row r="58" spans="1:57" ht="15" customHeight="1" x14ac:dyDescent="0.25">
      <c r="A58" s="26" t="s">
        <v>35</v>
      </c>
      <c r="B58" s="21">
        <v>20945</v>
      </c>
      <c r="C58" s="21" t="s">
        <v>117</v>
      </c>
      <c r="D58" s="21">
        <v>50026</v>
      </c>
      <c r="E58" s="21" t="s">
        <v>109</v>
      </c>
      <c r="F58" s="21"/>
      <c r="G58" s="27">
        <v>42408</v>
      </c>
      <c r="H58" s="27">
        <v>42429</v>
      </c>
      <c r="I58" s="28" t="s">
        <v>246</v>
      </c>
      <c r="J58" s="28" t="s">
        <v>318</v>
      </c>
      <c r="K58" s="21" t="s">
        <v>318</v>
      </c>
      <c r="L58" s="21" t="s">
        <v>404</v>
      </c>
      <c r="M58" s="28" t="s">
        <v>113</v>
      </c>
      <c r="N58" s="28" t="s">
        <v>41</v>
      </c>
      <c r="O58" s="28" t="s">
        <v>41</v>
      </c>
      <c r="P58" s="21" t="s">
        <v>136</v>
      </c>
      <c r="Q58" s="21" t="s">
        <v>105</v>
      </c>
      <c r="R58" s="28" t="s">
        <v>17</v>
      </c>
      <c r="S58" s="29">
        <v>23809</v>
      </c>
      <c r="T58" s="30">
        <v>0.7</v>
      </c>
      <c r="U58" s="52">
        <f t="shared" si="18"/>
        <v>16.6663</v>
      </c>
      <c r="V58" s="29" t="s">
        <v>363</v>
      </c>
      <c r="W58" s="29" t="s">
        <v>18</v>
      </c>
      <c r="X58" s="31">
        <v>0.12</v>
      </c>
      <c r="Y58" s="29"/>
      <c r="Z58" s="53" t="str">
        <f t="shared" si="0"/>
        <v/>
      </c>
      <c r="AA58" s="55" t="str">
        <f t="shared" si="19"/>
        <v/>
      </c>
      <c r="AB58" s="27"/>
      <c r="AC58" s="54">
        <f t="shared" si="2"/>
        <v>0</v>
      </c>
      <c r="AD58" s="78"/>
      <c r="AE58" s="54">
        <f t="shared" si="3"/>
        <v>0</v>
      </c>
      <c r="AF58" s="78"/>
      <c r="AG58" s="54">
        <f t="shared" si="4"/>
        <v>0</v>
      </c>
      <c r="AH58" s="78"/>
      <c r="AI58" s="54">
        <f t="shared" si="5"/>
        <v>0</v>
      </c>
      <c r="AJ58" s="78"/>
      <c r="AK58" s="54">
        <f t="shared" si="6"/>
        <v>0</v>
      </c>
      <c r="AL58" s="78"/>
      <c r="AM58" s="78"/>
      <c r="AN58" s="53" t="str">
        <f>+IF($A58="Venta",SUMIF($AC$3:$AM$3,VLOOKUP($R58,desplegable!$N$3:$Q$8,4,FALSE),$AC58:$AM58)*$T58/VLOOKUP($R58,desplegable!$N$3:$O$8,2,FALSE),"")</f>
        <v/>
      </c>
      <c r="AO58" s="53">
        <f t="shared" si="7"/>
        <v>0</v>
      </c>
      <c r="AP58" s="53">
        <f>+IF($A58="Compra",SUMIF($AC$3:$AM$3,VLOOKUP($R57,desplegable!$N$3:$Q$8,4,FALSE),$AC58:$AM58)*$T58/VLOOKUP($R57,desplegable!$N$3:$O$8,2,FALSE),"")</f>
        <v>0</v>
      </c>
      <c r="AQ58" s="55">
        <f>+IFERROR(SUMIF($AC$3:$AM$3,VLOOKUP($R58,desplegable!$N$3:$Q$8,4,FALSE),$AC58:$AM58)/$S58,0)</f>
        <v>0</v>
      </c>
      <c r="AR58" s="55">
        <f ca="1">IFERROR((SUMIF($AC$3:$AM$3,VLOOKUP($R58,desplegable!$N$3:$Q$8,4,FALSE),$AC58:$AM58)/($H58-$G58))*((TODAY())-$G58)/$S58,0)</f>
        <v>0</v>
      </c>
      <c r="AS58" s="56" t="str">
        <f t="shared" si="20"/>
        <v>-</v>
      </c>
      <c r="AT58" s="56" t="str">
        <f t="shared" si="21"/>
        <v>-</v>
      </c>
      <c r="AU58" s="56" t="str">
        <f t="shared" si="22"/>
        <v>-</v>
      </c>
      <c r="AV58" s="56" t="str">
        <f t="shared" si="23"/>
        <v>-</v>
      </c>
      <c r="AW58" s="53" t="str">
        <f t="shared" si="24"/>
        <v>-</v>
      </c>
      <c r="AX58" s="53" t="str">
        <f t="shared" si="25"/>
        <v/>
      </c>
      <c r="AY58" s="57" t="str">
        <f t="shared" si="26"/>
        <v/>
      </c>
      <c r="AZ58" s="54">
        <f>+IF(SUMIF($AC$3:$AM$3,VLOOKUP($R58,desplegable!$N$3:$Q$8,4,FALSE),$AC58:$AM58)&gt;=$S58,$S58,SUMIF($AC$3:$AM$3,VLOOKUP($R58,desplegable!$N$3:$Q$8,4,FALSE),$AC58:$AM58))</f>
        <v>0</v>
      </c>
      <c r="BA58" s="78"/>
      <c r="BB58" s="54">
        <f t="shared" si="27"/>
        <v>0</v>
      </c>
      <c r="BC58" s="53">
        <f>+IFERROR($BB58*$T58/VLOOKUP($R58,desplegable!$N$3:$O$8,2,FALSE),0)</f>
        <v>0</v>
      </c>
      <c r="BD58" s="53" t="str">
        <f t="shared" si="16"/>
        <v/>
      </c>
      <c r="BE58" s="57" t="str">
        <f t="shared" si="28"/>
        <v/>
      </c>
    </row>
    <row r="59" spans="1:57" ht="15" customHeight="1" x14ac:dyDescent="0.25">
      <c r="A59" s="26" t="s">
        <v>35</v>
      </c>
      <c r="B59" s="21">
        <v>20945</v>
      </c>
      <c r="C59" s="21" t="s">
        <v>117</v>
      </c>
      <c r="D59" s="21">
        <v>50026</v>
      </c>
      <c r="E59" s="21" t="s">
        <v>109</v>
      </c>
      <c r="F59" s="21"/>
      <c r="G59" s="27">
        <v>42408</v>
      </c>
      <c r="H59" s="27">
        <v>42429</v>
      </c>
      <c r="I59" s="28" t="s">
        <v>246</v>
      </c>
      <c r="J59" s="28" t="s">
        <v>318</v>
      </c>
      <c r="K59" s="21" t="s">
        <v>318</v>
      </c>
      <c r="L59" s="21" t="s">
        <v>404</v>
      </c>
      <c r="M59" s="28" t="s">
        <v>113</v>
      </c>
      <c r="N59" s="28" t="s">
        <v>41</v>
      </c>
      <c r="O59" s="28" t="s">
        <v>41</v>
      </c>
      <c r="P59" s="21" t="s">
        <v>136</v>
      </c>
      <c r="Q59" s="21" t="s">
        <v>106</v>
      </c>
      <c r="R59" s="28" t="s">
        <v>17</v>
      </c>
      <c r="S59" s="29">
        <v>23810</v>
      </c>
      <c r="T59" s="30">
        <v>0.7</v>
      </c>
      <c r="U59" s="52">
        <f t="shared" si="18"/>
        <v>16.666999999999998</v>
      </c>
      <c r="V59" s="29" t="s">
        <v>363</v>
      </c>
      <c r="W59" s="29" t="s">
        <v>18</v>
      </c>
      <c r="X59" s="31">
        <v>0.12</v>
      </c>
      <c r="Y59" s="29"/>
      <c r="Z59" s="53" t="str">
        <f t="shared" si="0"/>
        <v/>
      </c>
      <c r="AA59" s="55" t="str">
        <f t="shared" si="19"/>
        <v/>
      </c>
      <c r="AB59" s="27"/>
      <c r="AC59" s="54">
        <f t="shared" si="2"/>
        <v>0</v>
      </c>
      <c r="AD59" s="78"/>
      <c r="AE59" s="54">
        <f t="shared" si="3"/>
        <v>0</v>
      </c>
      <c r="AF59" s="78"/>
      <c r="AG59" s="54">
        <f t="shared" si="4"/>
        <v>0</v>
      </c>
      <c r="AH59" s="78"/>
      <c r="AI59" s="54">
        <f t="shared" si="5"/>
        <v>0</v>
      </c>
      <c r="AJ59" s="78"/>
      <c r="AK59" s="54">
        <f t="shared" si="6"/>
        <v>0</v>
      </c>
      <c r="AL59" s="78"/>
      <c r="AM59" s="78"/>
      <c r="AN59" s="53" t="str">
        <f>+IF($A59="Venta",SUMIF($AC$3:$AM$3,VLOOKUP($R59,desplegable!$N$3:$Q$8,4,FALSE),$AC59:$AM59)*$T59/VLOOKUP($R59,desplegable!$N$3:$O$8,2,FALSE),"")</f>
        <v/>
      </c>
      <c r="AO59" s="53">
        <f t="shared" si="7"/>
        <v>0</v>
      </c>
      <c r="AP59" s="53">
        <f>+IF($A59="Compra",SUMIF($AC$3:$AM$3,VLOOKUP($R58,desplegable!$N$3:$Q$8,4,FALSE),$AC59:$AM59)*$T59/VLOOKUP($R58,desplegable!$N$3:$O$8,2,FALSE),"")</f>
        <v>0</v>
      </c>
      <c r="AQ59" s="55">
        <f>+IFERROR(SUMIF($AC$3:$AM$3,VLOOKUP($R59,desplegable!$N$3:$Q$8,4,FALSE),$AC59:$AM59)/$S59,0)</f>
        <v>0</v>
      </c>
      <c r="AR59" s="55">
        <f ca="1">IFERROR((SUMIF($AC$3:$AM$3,VLOOKUP($R59,desplegable!$N$3:$Q$8,4,FALSE),$AC59:$AM59)/($H59-$G59))*((TODAY())-$G59)/$S59,0)</f>
        <v>0</v>
      </c>
      <c r="AS59" s="56" t="str">
        <f t="shared" si="20"/>
        <v>-</v>
      </c>
      <c r="AT59" s="56" t="str">
        <f t="shared" si="21"/>
        <v>-</v>
      </c>
      <c r="AU59" s="56" t="str">
        <f t="shared" si="22"/>
        <v>-</v>
      </c>
      <c r="AV59" s="56" t="str">
        <f t="shared" si="23"/>
        <v>-</v>
      </c>
      <c r="AW59" s="53" t="str">
        <f t="shared" si="24"/>
        <v>-</v>
      </c>
      <c r="AX59" s="53" t="str">
        <f t="shared" si="25"/>
        <v/>
      </c>
      <c r="AY59" s="57" t="str">
        <f t="shared" si="26"/>
        <v/>
      </c>
      <c r="AZ59" s="54">
        <f>+IF(SUMIF($AC$3:$AM$3,VLOOKUP($R59,desplegable!$N$3:$Q$8,4,FALSE),$AC59:$AM59)&gt;=$S59,$S59,SUMIF($AC$3:$AM$3,VLOOKUP($R59,desplegable!$N$3:$Q$8,4,FALSE),$AC59:$AM59))</f>
        <v>0</v>
      </c>
      <c r="BA59" s="78"/>
      <c r="BB59" s="54">
        <f t="shared" si="27"/>
        <v>0</v>
      </c>
      <c r="BC59" s="53">
        <f>+IFERROR($BB59*$T59/VLOOKUP($R59,desplegable!$N$3:$O$8,2,FALSE),0)</f>
        <v>0</v>
      </c>
      <c r="BD59" s="53" t="str">
        <f t="shared" si="16"/>
        <v/>
      </c>
      <c r="BE59" s="57" t="str">
        <f t="shared" si="28"/>
        <v/>
      </c>
    </row>
    <row r="60" spans="1:57" ht="15" customHeight="1" x14ac:dyDescent="0.25">
      <c r="A60" s="26" t="s">
        <v>33</v>
      </c>
      <c r="B60" s="21">
        <v>21201</v>
      </c>
      <c r="C60" s="21" t="s">
        <v>117</v>
      </c>
      <c r="D60" s="80">
        <v>10023</v>
      </c>
      <c r="E60" s="21" t="s">
        <v>221</v>
      </c>
      <c r="F60" s="21" t="s">
        <v>420</v>
      </c>
      <c r="G60" s="27">
        <v>42430</v>
      </c>
      <c r="H60" s="27">
        <v>42442</v>
      </c>
      <c r="I60" s="28" t="s">
        <v>366</v>
      </c>
      <c r="J60" s="28" t="s">
        <v>226</v>
      </c>
      <c r="K60" s="21" t="s">
        <v>226</v>
      </c>
      <c r="L60" s="21" t="s">
        <v>383</v>
      </c>
      <c r="M60" s="28" t="s">
        <v>113</v>
      </c>
      <c r="N60" s="28" t="s">
        <v>43</v>
      </c>
      <c r="O60" s="28" t="s">
        <v>122</v>
      </c>
      <c r="P60" s="21" t="s">
        <v>19</v>
      </c>
      <c r="Q60" s="21" t="s">
        <v>19</v>
      </c>
      <c r="R60" s="28" t="s">
        <v>17</v>
      </c>
      <c r="S60" s="78">
        <v>0</v>
      </c>
      <c r="T60" s="30">
        <v>5</v>
      </c>
      <c r="U60" s="52">
        <f t="shared" si="18"/>
        <v>0</v>
      </c>
      <c r="V60" s="29" t="s">
        <v>415</v>
      </c>
      <c r="W60" s="29" t="s">
        <v>227</v>
      </c>
      <c r="X60" s="29">
        <v>70</v>
      </c>
      <c r="Y60" s="29" t="s">
        <v>416</v>
      </c>
      <c r="Z60" s="53">
        <f t="shared" si="0"/>
        <v>0</v>
      </c>
      <c r="AA60" s="55">
        <f t="shared" ref="AA60:AA100" si="29">+IF($A60="Venta",IFERROR($Z60/$U60,0),IF($A60="Compra","",""))</f>
        <v>0</v>
      </c>
      <c r="AB60" s="27"/>
      <c r="AC60" s="54">
        <f t="shared" si="2"/>
        <v>0</v>
      </c>
      <c r="AD60" s="78"/>
      <c r="AE60" s="54">
        <f t="shared" si="3"/>
        <v>0</v>
      </c>
      <c r="AF60" s="78"/>
      <c r="AG60" s="54">
        <f t="shared" si="4"/>
        <v>0</v>
      </c>
      <c r="AH60" s="78"/>
      <c r="AI60" s="54">
        <f t="shared" si="5"/>
        <v>0</v>
      </c>
      <c r="AJ60" s="78"/>
      <c r="AK60" s="54">
        <f t="shared" si="6"/>
        <v>0</v>
      </c>
      <c r="AL60" s="78"/>
      <c r="AM60" s="78"/>
      <c r="AN60" s="53">
        <f>+IF($A60="Venta",SUMIF($AC$3:$AM$3,VLOOKUP($R60,desplegable!$N$3:$Q$8,4,FALSE),$AC60:$AM60)*$T60/VLOOKUP($R60,desplegable!$N$3:$O$8,2,FALSE),"")</f>
        <v>0</v>
      </c>
      <c r="AO60" s="53">
        <f t="shared" si="7"/>
        <v>0</v>
      </c>
      <c r="AP60" s="53" t="str">
        <f>+IF($A60="Compra",SUMIF($AC$3:$AM$3,VLOOKUP($R59,desplegable!$N$3:$Q$8,4,FALSE),$AC60:$AM60)*$T60/VLOOKUP($R59,desplegable!$N$3:$O$8,2,FALSE),"")</f>
        <v/>
      </c>
      <c r="AQ60" s="55">
        <f>+IFERROR(SUMIF($AC$3:$AM$3,VLOOKUP($R60,desplegable!$N$3:$Q$8,4,FALSE),$AC60:$AM60)/$S60,0)</f>
        <v>0</v>
      </c>
      <c r="AR60" s="55">
        <f ca="1">IFERROR((SUMIF($AC$3:$AM$3,VLOOKUP($R60,desplegable!$N$3:$Q$8,4,FALSE),$AC60:$AM60)/($H60-$G60))*((TODAY())-$G60)/$S60,0)</f>
        <v>0</v>
      </c>
      <c r="AS60" s="56" t="str">
        <f t="shared" ref="AS60:AS100" si="30">+IFERROR(IF($AE60=0,"-",$AE60/$AC60),"-")</f>
        <v>-</v>
      </c>
      <c r="AT60" s="56" t="str">
        <f t="shared" ref="AT60:AT100" si="31">+IFERROR(IF($AG60=0,"-",$AG60/$AC60),"-")</f>
        <v>-</v>
      </c>
      <c r="AU60" s="56" t="str">
        <f t="shared" ref="AU60:AU100" si="32">+IFERROR(IF($AI60=0,"-",$AI60/$AC60),"-")</f>
        <v>-</v>
      </c>
      <c r="AV60" s="56" t="str">
        <f t="shared" ref="AV60:AV100" si="33">+IFERROR(IF($AK60=0,"-",$AK60/$AC60),"-")</f>
        <v>-</v>
      </c>
      <c r="AW60" s="53" t="str">
        <f t="shared" ref="AW60:AW100" si="34">+IF($A60="Venta",IFERROR($AN60/$AK60,"-"),IFERROR($AO60/$AK60,"-"))</f>
        <v>-</v>
      </c>
      <c r="AX60" s="53">
        <f t="shared" ref="AX60:AX100" si="35">IF($A60="Venta",$AN60-$AO60,IF($A60="Compra","",""))</f>
        <v>0</v>
      </c>
      <c r="AY60" s="57">
        <f t="shared" ref="AY60:AY100" si="36">+IF($A60="Venta",IFERROR($AX60/$AN60,0),IF($A60="Compra","",""))</f>
        <v>0</v>
      </c>
      <c r="AZ60" s="54">
        <f>+IF(SUMIF($AC$3:$AM$3,VLOOKUP($R60,desplegable!$N$3:$Q$8,4,FALSE),$AC60:$AM60)&gt;=$S60,$S60,SUMIF($AC$3:$AM$3,VLOOKUP($R60,desplegable!$N$3:$Q$8,4,FALSE),$AC60:$AM60))</f>
        <v>0</v>
      </c>
      <c r="BA60" s="78"/>
      <c r="BB60" s="54">
        <f t="shared" ref="BB60:BB100" si="37">+IF($BA60=0,$AZ60,$BA60)</f>
        <v>0</v>
      </c>
      <c r="BC60" s="53">
        <f>+IFERROR($BB60*$T60/VLOOKUP($R60,desplegable!$N$3:$O$8,2,FALSE),0)</f>
        <v>0</v>
      </c>
      <c r="BD60" s="53">
        <f t="shared" si="16"/>
        <v>0</v>
      </c>
      <c r="BE60" s="57">
        <f t="shared" ref="BE60:BE100" si="38">+IF($A60="Venta",IFERROR($BD60/$BC60,0),IF($A60="Compra","",""))</f>
        <v>0</v>
      </c>
    </row>
    <row r="61" spans="1:57" ht="15" customHeight="1" x14ac:dyDescent="0.25">
      <c r="A61" s="26" t="s">
        <v>35</v>
      </c>
      <c r="B61" s="21">
        <v>21201</v>
      </c>
      <c r="C61" s="21" t="s">
        <v>117</v>
      </c>
      <c r="D61" s="80">
        <v>10023</v>
      </c>
      <c r="E61" s="21" t="s">
        <v>221</v>
      </c>
      <c r="F61" s="21"/>
      <c r="G61" s="27">
        <v>42430</v>
      </c>
      <c r="H61" s="27">
        <v>42442</v>
      </c>
      <c r="I61" s="28" t="s">
        <v>366</v>
      </c>
      <c r="J61" s="28" t="s">
        <v>226</v>
      </c>
      <c r="K61" s="21" t="s">
        <v>226</v>
      </c>
      <c r="L61" s="21" t="s">
        <v>383</v>
      </c>
      <c r="M61" s="28" t="s">
        <v>113</v>
      </c>
      <c r="N61" s="28" t="s">
        <v>43</v>
      </c>
      <c r="O61" s="28" t="s">
        <v>122</v>
      </c>
      <c r="P61" s="21" t="s">
        <v>51</v>
      </c>
      <c r="Q61" s="21" t="s">
        <v>19</v>
      </c>
      <c r="R61" s="28" t="s">
        <v>17</v>
      </c>
      <c r="S61" s="78">
        <v>0</v>
      </c>
      <c r="T61" s="30">
        <v>0.46</v>
      </c>
      <c r="U61" s="52">
        <f t="shared" si="18"/>
        <v>0</v>
      </c>
      <c r="V61" s="29" t="s">
        <v>415</v>
      </c>
      <c r="W61" s="29" t="s">
        <v>227</v>
      </c>
      <c r="X61" s="29">
        <v>70</v>
      </c>
      <c r="Y61" s="29" t="s">
        <v>416</v>
      </c>
      <c r="Z61" s="53" t="str">
        <f t="shared" si="0"/>
        <v/>
      </c>
      <c r="AA61" s="55" t="str">
        <f t="shared" si="29"/>
        <v/>
      </c>
      <c r="AB61" s="27"/>
      <c r="AC61" s="54">
        <f t="shared" si="2"/>
        <v>0</v>
      </c>
      <c r="AD61" s="78"/>
      <c r="AE61" s="54">
        <f t="shared" si="3"/>
        <v>0</v>
      </c>
      <c r="AF61" s="78"/>
      <c r="AG61" s="54">
        <f t="shared" si="4"/>
        <v>0</v>
      </c>
      <c r="AH61" s="78"/>
      <c r="AI61" s="54">
        <f t="shared" si="5"/>
        <v>0</v>
      </c>
      <c r="AJ61" s="78"/>
      <c r="AK61" s="54">
        <f t="shared" si="6"/>
        <v>0</v>
      </c>
      <c r="AL61" s="78"/>
      <c r="AM61" s="78"/>
      <c r="AN61" s="53" t="str">
        <f>+IF($A61="Venta",SUMIF($AC$3:$AM$3,VLOOKUP($R61,desplegable!$N$3:$Q$8,4,FALSE),$AC61:$AM61)*$T61/VLOOKUP($R61,desplegable!$N$3:$O$8,2,FALSE),"")</f>
        <v/>
      </c>
      <c r="AO61" s="53">
        <f t="shared" si="7"/>
        <v>0</v>
      </c>
      <c r="AP61" s="53">
        <f>+IF($A61="Compra",SUMIF($AC$3:$AM$3,VLOOKUP($R60,desplegable!$N$3:$Q$8,4,FALSE),$AC61:$AM61)*$T61/VLOOKUP($R60,desplegable!$N$3:$O$8,2,FALSE),"")</f>
        <v>0</v>
      </c>
      <c r="AQ61" s="55">
        <f>+IFERROR(SUMIF($AC$3:$AM$3,VLOOKUP($R61,desplegable!$N$3:$Q$8,4,FALSE),$AC61:$AM61)/$S61,0)</f>
        <v>0</v>
      </c>
      <c r="AR61" s="55">
        <f ca="1">IFERROR((SUMIF($AC$3:$AM$3,VLOOKUP($R61,desplegable!$N$3:$Q$8,4,FALSE),$AC61:$AM61)/($H61-$G61))*((TODAY())-$G61)/$S61,0)</f>
        <v>0</v>
      </c>
      <c r="AS61" s="56" t="str">
        <f t="shared" si="30"/>
        <v>-</v>
      </c>
      <c r="AT61" s="56" t="str">
        <f t="shared" si="31"/>
        <v>-</v>
      </c>
      <c r="AU61" s="56" t="str">
        <f t="shared" si="32"/>
        <v>-</v>
      </c>
      <c r="AV61" s="56" t="str">
        <f t="shared" si="33"/>
        <v>-</v>
      </c>
      <c r="AW61" s="53" t="str">
        <f t="shared" si="34"/>
        <v>-</v>
      </c>
      <c r="AX61" s="53" t="str">
        <f t="shared" si="35"/>
        <v/>
      </c>
      <c r="AY61" s="57" t="str">
        <f t="shared" si="36"/>
        <v/>
      </c>
      <c r="AZ61" s="54">
        <f>+IF(SUMIF($AC$3:$AM$3,VLOOKUP($R61,desplegable!$N$3:$Q$8,4,FALSE),$AC61:$AM61)&gt;=$S61,$S61,SUMIF($AC$3:$AM$3,VLOOKUP($R61,desplegable!$N$3:$Q$8,4,FALSE),$AC61:$AM61))</f>
        <v>0</v>
      </c>
      <c r="BA61" s="78"/>
      <c r="BB61" s="54">
        <f t="shared" si="37"/>
        <v>0</v>
      </c>
      <c r="BC61" s="53">
        <f>+IFERROR($BB61*$T61/VLOOKUP($R61,desplegable!$N$3:$O$8,2,FALSE),0)</f>
        <v>0</v>
      </c>
      <c r="BD61" s="53" t="str">
        <f t="shared" si="16"/>
        <v/>
      </c>
      <c r="BE61" s="57" t="str">
        <f t="shared" si="38"/>
        <v/>
      </c>
    </row>
    <row r="62" spans="1:57" ht="15" customHeight="1" x14ac:dyDescent="0.25">
      <c r="A62" s="26" t="s">
        <v>35</v>
      </c>
      <c r="B62" s="21">
        <v>21201</v>
      </c>
      <c r="C62" s="21" t="s">
        <v>117</v>
      </c>
      <c r="D62" s="80">
        <v>10023</v>
      </c>
      <c r="E62" s="21" t="s">
        <v>221</v>
      </c>
      <c r="F62" s="21"/>
      <c r="G62" s="27">
        <v>42430</v>
      </c>
      <c r="H62" s="27">
        <v>42442</v>
      </c>
      <c r="I62" s="28" t="s">
        <v>366</v>
      </c>
      <c r="J62" s="28" t="s">
        <v>226</v>
      </c>
      <c r="K62" s="21" t="s">
        <v>226</v>
      </c>
      <c r="L62" s="21" t="s">
        <v>383</v>
      </c>
      <c r="M62" s="28" t="s">
        <v>113</v>
      </c>
      <c r="N62" s="28" t="s">
        <v>43</v>
      </c>
      <c r="O62" s="28" t="s">
        <v>122</v>
      </c>
      <c r="P62" s="21" t="s">
        <v>211</v>
      </c>
      <c r="Q62" s="21" t="s">
        <v>105</v>
      </c>
      <c r="R62" s="28" t="s">
        <v>17</v>
      </c>
      <c r="S62" s="78">
        <v>0</v>
      </c>
      <c r="T62" s="30">
        <v>2.25</v>
      </c>
      <c r="U62" s="52">
        <f t="shared" si="18"/>
        <v>0</v>
      </c>
      <c r="V62" s="29" t="s">
        <v>415</v>
      </c>
      <c r="W62" s="29" t="s">
        <v>227</v>
      </c>
      <c r="X62" s="29">
        <v>70</v>
      </c>
      <c r="Y62" s="29" t="s">
        <v>416</v>
      </c>
      <c r="Z62" s="53" t="str">
        <f t="shared" si="0"/>
        <v/>
      </c>
      <c r="AA62" s="55" t="str">
        <f t="shared" si="29"/>
        <v/>
      </c>
      <c r="AB62" s="27"/>
      <c r="AC62" s="54">
        <f t="shared" si="2"/>
        <v>0</v>
      </c>
      <c r="AD62" s="78"/>
      <c r="AE62" s="54">
        <f t="shared" si="3"/>
        <v>0</v>
      </c>
      <c r="AF62" s="78"/>
      <c r="AG62" s="54">
        <f t="shared" si="4"/>
        <v>0</v>
      </c>
      <c r="AH62" s="78"/>
      <c r="AI62" s="54">
        <f t="shared" si="5"/>
        <v>0</v>
      </c>
      <c r="AJ62" s="78"/>
      <c r="AK62" s="54">
        <f t="shared" si="6"/>
        <v>0</v>
      </c>
      <c r="AL62" s="78"/>
      <c r="AM62" s="78"/>
      <c r="AN62" s="53" t="str">
        <f>+IF($A62="Venta",SUMIF($AC$3:$AM$3,VLOOKUP($R62,desplegable!$N$3:$Q$8,4,FALSE),$AC62:$AM62)*$T62/VLOOKUP($R62,desplegable!$N$3:$O$8,2,FALSE),"")</f>
        <v/>
      </c>
      <c r="AO62" s="53">
        <f t="shared" si="7"/>
        <v>0</v>
      </c>
      <c r="AP62" s="53">
        <f>+IF($A62="Compra",SUMIF($AC$3:$AM$3,VLOOKUP($R61,desplegable!$N$3:$Q$8,4,FALSE),$AC62:$AM62)*$T62/VLOOKUP($R61,desplegable!$N$3:$O$8,2,FALSE),"")</f>
        <v>0</v>
      </c>
      <c r="AQ62" s="55">
        <f>+IFERROR(SUMIF($AC$3:$AM$3,VLOOKUP($R62,desplegable!$N$3:$Q$8,4,FALSE),$AC62:$AM62)/$S62,0)</f>
        <v>0</v>
      </c>
      <c r="AR62" s="55">
        <f ca="1">IFERROR((SUMIF($AC$3:$AM$3,VLOOKUP($R62,desplegable!$N$3:$Q$8,4,FALSE),$AC62:$AM62)/($H62-$G62))*((TODAY())-$G62)/$S62,0)</f>
        <v>0</v>
      </c>
      <c r="AS62" s="56" t="str">
        <f t="shared" si="30"/>
        <v>-</v>
      </c>
      <c r="AT62" s="56" t="str">
        <f t="shared" si="31"/>
        <v>-</v>
      </c>
      <c r="AU62" s="56" t="str">
        <f t="shared" si="32"/>
        <v>-</v>
      </c>
      <c r="AV62" s="56" t="str">
        <f t="shared" si="33"/>
        <v>-</v>
      </c>
      <c r="AW62" s="53" t="str">
        <f t="shared" si="34"/>
        <v>-</v>
      </c>
      <c r="AX62" s="53" t="str">
        <f t="shared" si="35"/>
        <v/>
      </c>
      <c r="AY62" s="57" t="str">
        <f t="shared" si="36"/>
        <v/>
      </c>
      <c r="AZ62" s="54">
        <f>+IF(SUMIF($AC$3:$AM$3,VLOOKUP($R62,desplegable!$N$3:$Q$8,4,FALSE),$AC62:$AM62)&gt;=$S62,$S62,SUMIF($AC$3:$AM$3,VLOOKUP($R62,desplegable!$N$3:$Q$8,4,FALSE),$AC62:$AM62))</f>
        <v>0</v>
      </c>
      <c r="BA62" s="78"/>
      <c r="BB62" s="54">
        <f t="shared" si="37"/>
        <v>0</v>
      </c>
      <c r="BC62" s="53">
        <f>+IFERROR($BB62*$T62/VLOOKUP($R62,desplegable!$N$3:$O$8,2,FALSE),0)</f>
        <v>0</v>
      </c>
      <c r="BD62" s="53" t="str">
        <f t="shared" si="16"/>
        <v/>
      </c>
      <c r="BE62" s="57" t="str">
        <f t="shared" si="38"/>
        <v/>
      </c>
    </row>
    <row r="63" spans="1:57" ht="15" customHeight="1" x14ac:dyDescent="0.25">
      <c r="A63" s="26" t="s">
        <v>35</v>
      </c>
      <c r="B63" s="21">
        <v>21201</v>
      </c>
      <c r="C63" s="21" t="s">
        <v>117</v>
      </c>
      <c r="D63" s="80">
        <v>10023</v>
      </c>
      <c r="E63" s="21" t="s">
        <v>221</v>
      </c>
      <c r="F63" s="21"/>
      <c r="G63" s="27">
        <v>42430</v>
      </c>
      <c r="H63" s="27">
        <v>42442</v>
      </c>
      <c r="I63" s="28" t="s">
        <v>366</v>
      </c>
      <c r="J63" s="28" t="s">
        <v>226</v>
      </c>
      <c r="K63" s="21" t="s">
        <v>226</v>
      </c>
      <c r="L63" s="21" t="s">
        <v>383</v>
      </c>
      <c r="M63" s="28" t="s">
        <v>113</v>
      </c>
      <c r="N63" s="28" t="s">
        <v>43</v>
      </c>
      <c r="O63" s="28" t="s">
        <v>122</v>
      </c>
      <c r="P63" s="21" t="s">
        <v>136</v>
      </c>
      <c r="Q63" s="21" t="s">
        <v>105</v>
      </c>
      <c r="R63" s="28" t="s">
        <v>17</v>
      </c>
      <c r="S63" s="78">
        <v>0</v>
      </c>
      <c r="T63" s="30">
        <v>2.25</v>
      </c>
      <c r="U63" s="52">
        <f t="shared" si="18"/>
        <v>0</v>
      </c>
      <c r="V63" s="29" t="s">
        <v>415</v>
      </c>
      <c r="W63" s="29" t="s">
        <v>227</v>
      </c>
      <c r="X63" s="29">
        <v>70</v>
      </c>
      <c r="Y63" s="29" t="s">
        <v>416</v>
      </c>
      <c r="Z63" s="53" t="str">
        <f t="shared" si="0"/>
        <v/>
      </c>
      <c r="AA63" s="55" t="str">
        <f t="shared" si="29"/>
        <v/>
      </c>
      <c r="AB63" s="27"/>
      <c r="AC63" s="54">
        <f t="shared" si="2"/>
        <v>0</v>
      </c>
      <c r="AD63" s="78"/>
      <c r="AE63" s="54">
        <f t="shared" si="3"/>
        <v>0</v>
      </c>
      <c r="AF63" s="78"/>
      <c r="AG63" s="54">
        <f t="shared" si="4"/>
        <v>0</v>
      </c>
      <c r="AH63" s="78"/>
      <c r="AI63" s="54">
        <f t="shared" si="5"/>
        <v>0</v>
      </c>
      <c r="AJ63" s="78"/>
      <c r="AK63" s="54">
        <f t="shared" si="6"/>
        <v>0</v>
      </c>
      <c r="AL63" s="78"/>
      <c r="AM63" s="78"/>
      <c r="AN63" s="53" t="str">
        <f>+IF($A63="Venta",SUMIF($AC$3:$AM$3,VLOOKUP($R63,desplegable!$N$3:$Q$8,4,FALSE),$AC63:$AM63)*$T63/VLOOKUP($R63,desplegable!$N$3:$O$8,2,FALSE),"")</f>
        <v/>
      </c>
      <c r="AO63" s="53">
        <f t="shared" si="7"/>
        <v>0</v>
      </c>
      <c r="AP63" s="53">
        <f>+IF($A63="Compra",SUMIF($AC$3:$AM$3,VLOOKUP($R62,desplegable!$N$3:$Q$8,4,FALSE),$AC63:$AM63)*$T63/VLOOKUP($R62,desplegable!$N$3:$O$8,2,FALSE),"")</f>
        <v>0</v>
      </c>
      <c r="AQ63" s="55">
        <f>+IFERROR(SUMIF($AC$3:$AM$3,VLOOKUP($R63,desplegable!$N$3:$Q$8,4,FALSE),$AC63:$AM63)/$S63,0)</f>
        <v>0</v>
      </c>
      <c r="AR63" s="55">
        <f ca="1">IFERROR((SUMIF($AC$3:$AM$3,VLOOKUP($R63,desplegable!$N$3:$Q$8,4,FALSE),$AC63:$AM63)/($H63-$G63))*((TODAY())-$G63)/$S63,0)</f>
        <v>0</v>
      </c>
      <c r="AS63" s="56" t="str">
        <f t="shared" si="30"/>
        <v>-</v>
      </c>
      <c r="AT63" s="56" t="str">
        <f t="shared" si="31"/>
        <v>-</v>
      </c>
      <c r="AU63" s="56" t="str">
        <f t="shared" si="32"/>
        <v>-</v>
      </c>
      <c r="AV63" s="56" t="str">
        <f t="shared" si="33"/>
        <v>-</v>
      </c>
      <c r="AW63" s="53" t="str">
        <f t="shared" si="34"/>
        <v>-</v>
      </c>
      <c r="AX63" s="53" t="str">
        <f t="shared" si="35"/>
        <v/>
      </c>
      <c r="AY63" s="57" t="str">
        <f t="shared" si="36"/>
        <v/>
      </c>
      <c r="AZ63" s="54">
        <f>+IF(SUMIF($AC$3:$AM$3,VLOOKUP($R63,desplegable!$N$3:$Q$8,4,FALSE),$AC63:$AM63)&gt;=$S63,$S63,SUMIF($AC$3:$AM$3,VLOOKUP($R63,desplegable!$N$3:$Q$8,4,FALSE),$AC63:$AM63))</f>
        <v>0</v>
      </c>
      <c r="BA63" s="78"/>
      <c r="BB63" s="54">
        <f t="shared" si="37"/>
        <v>0</v>
      </c>
      <c r="BC63" s="53">
        <f>+IFERROR($BB63*$T63/VLOOKUP($R63,desplegable!$N$3:$O$8,2,FALSE),0)</f>
        <v>0</v>
      </c>
      <c r="BD63" s="53" t="str">
        <f t="shared" si="16"/>
        <v/>
      </c>
      <c r="BE63" s="57" t="str">
        <f t="shared" si="38"/>
        <v/>
      </c>
    </row>
    <row r="64" spans="1:57" ht="15" customHeight="1" x14ac:dyDescent="0.25">
      <c r="A64" s="26" t="s">
        <v>35</v>
      </c>
      <c r="B64" s="21">
        <v>21201</v>
      </c>
      <c r="C64" s="21" t="s">
        <v>117</v>
      </c>
      <c r="D64" s="80">
        <v>10023</v>
      </c>
      <c r="E64" s="21" t="s">
        <v>221</v>
      </c>
      <c r="F64" s="21"/>
      <c r="G64" s="27">
        <v>42430</v>
      </c>
      <c r="H64" s="27">
        <v>42442</v>
      </c>
      <c r="I64" s="28" t="s">
        <v>366</v>
      </c>
      <c r="J64" s="28" t="s">
        <v>226</v>
      </c>
      <c r="K64" s="21" t="s">
        <v>226</v>
      </c>
      <c r="L64" s="21" t="s">
        <v>383</v>
      </c>
      <c r="M64" s="28" t="s">
        <v>113</v>
      </c>
      <c r="N64" s="28" t="s">
        <v>43</v>
      </c>
      <c r="O64" s="28" t="s">
        <v>122</v>
      </c>
      <c r="P64" s="21" t="s">
        <v>211</v>
      </c>
      <c r="Q64" s="21" t="s">
        <v>106</v>
      </c>
      <c r="R64" s="28" t="s">
        <v>17</v>
      </c>
      <c r="S64" s="78">
        <v>0</v>
      </c>
      <c r="T64" s="30">
        <v>2.25</v>
      </c>
      <c r="U64" s="52">
        <f t="shared" si="18"/>
        <v>0</v>
      </c>
      <c r="V64" s="29" t="s">
        <v>415</v>
      </c>
      <c r="W64" s="29" t="s">
        <v>227</v>
      </c>
      <c r="X64" s="29">
        <v>70</v>
      </c>
      <c r="Y64" s="29" t="s">
        <v>416</v>
      </c>
      <c r="Z64" s="53" t="str">
        <f t="shared" si="0"/>
        <v/>
      </c>
      <c r="AA64" s="55" t="str">
        <f t="shared" si="29"/>
        <v/>
      </c>
      <c r="AB64" s="27"/>
      <c r="AC64" s="54">
        <f t="shared" si="2"/>
        <v>0</v>
      </c>
      <c r="AD64" s="78"/>
      <c r="AE64" s="54">
        <f t="shared" si="3"/>
        <v>0</v>
      </c>
      <c r="AF64" s="78"/>
      <c r="AG64" s="54">
        <f t="shared" si="4"/>
        <v>0</v>
      </c>
      <c r="AH64" s="78"/>
      <c r="AI64" s="54">
        <f t="shared" si="5"/>
        <v>0</v>
      </c>
      <c r="AJ64" s="78"/>
      <c r="AK64" s="54">
        <f t="shared" si="6"/>
        <v>0</v>
      </c>
      <c r="AL64" s="78"/>
      <c r="AM64" s="78"/>
      <c r="AN64" s="53" t="str">
        <f>+IF($A64="Venta",SUMIF($AC$3:$AM$3,VLOOKUP($R64,desplegable!$N$3:$Q$8,4,FALSE),$AC64:$AM64)*$T64/VLOOKUP($R64,desplegable!$N$3:$O$8,2,FALSE),"")</f>
        <v/>
      </c>
      <c r="AO64" s="53">
        <f t="shared" si="7"/>
        <v>0</v>
      </c>
      <c r="AP64" s="53">
        <f>+IF($A64="Compra",SUMIF($AC$3:$AM$3,VLOOKUP($R63,desplegable!$N$3:$Q$8,4,FALSE),$AC64:$AM64)*$T64/VLOOKUP($R63,desplegable!$N$3:$O$8,2,FALSE),"")</f>
        <v>0</v>
      </c>
      <c r="AQ64" s="55">
        <f>+IFERROR(SUMIF($AC$3:$AM$3,VLOOKUP($R64,desplegable!$N$3:$Q$8,4,FALSE),$AC64:$AM64)/$S64,0)</f>
        <v>0</v>
      </c>
      <c r="AR64" s="55">
        <f ca="1">IFERROR((SUMIF($AC$3:$AM$3,VLOOKUP($R64,desplegable!$N$3:$Q$8,4,FALSE),$AC64:$AM64)/($H64-$G64))*((TODAY())-$G64)/$S64,0)</f>
        <v>0</v>
      </c>
      <c r="AS64" s="56" t="str">
        <f t="shared" si="30"/>
        <v>-</v>
      </c>
      <c r="AT64" s="56" t="str">
        <f t="shared" si="31"/>
        <v>-</v>
      </c>
      <c r="AU64" s="56" t="str">
        <f t="shared" si="32"/>
        <v>-</v>
      </c>
      <c r="AV64" s="56" t="str">
        <f t="shared" si="33"/>
        <v>-</v>
      </c>
      <c r="AW64" s="53" t="str">
        <f t="shared" si="34"/>
        <v>-</v>
      </c>
      <c r="AX64" s="53" t="str">
        <f t="shared" si="35"/>
        <v/>
      </c>
      <c r="AY64" s="57" t="str">
        <f t="shared" si="36"/>
        <v/>
      </c>
      <c r="AZ64" s="54">
        <f>+IF(SUMIF($AC$3:$AM$3,VLOOKUP($R64,desplegable!$N$3:$Q$8,4,FALSE),$AC64:$AM64)&gt;=$S64,$S64,SUMIF($AC$3:$AM$3,VLOOKUP($R64,desplegable!$N$3:$Q$8,4,FALSE),$AC64:$AM64))</f>
        <v>0</v>
      </c>
      <c r="BA64" s="78"/>
      <c r="BB64" s="54">
        <f t="shared" si="37"/>
        <v>0</v>
      </c>
      <c r="BC64" s="53">
        <f>+IFERROR($BB64*$T64/VLOOKUP($R64,desplegable!$N$3:$O$8,2,FALSE),0)</f>
        <v>0</v>
      </c>
      <c r="BD64" s="53" t="str">
        <f t="shared" si="16"/>
        <v/>
      </c>
      <c r="BE64" s="57" t="str">
        <f t="shared" si="38"/>
        <v/>
      </c>
    </row>
    <row r="65" spans="1:57" ht="15" customHeight="1" x14ac:dyDescent="0.25">
      <c r="A65" s="26" t="s">
        <v>35</v>
      </c>
      <c r="B65" s="21">
        <v>21201</v>
      </c>
      <c r="C65" s="21" t="s">
        <v>117</v>
      </c>
      <c r="D65" s="80">
        <v>10023</v>
      </c>
      <c r="E65" s="21" t="s">
        <v>221</v>
      </c>
      <c r="F65" s="21"/>
      <c r="G65" s="27">
        <v>42430</v>
      </c>
      <c r="H65" s="27">
        <v>42442</v>
      </c>
      <c r="I65" s="28" t="s">
        <v>366</v>
      </c>
      <c r="J65" s="28" t="s">
        <v>226</v>
      </c>
      <c r="K65" s="21" t="s">
        <v>226</v>
      </c>
      <c r="L65" s="21" t="s">
        <v>383</v>
      </c>
      <c r="M65" s="28" t="s">
        <v>113</v>
      </c>
      <c r="N65" s="28" t="s">
        <v>43</v>
      </c>
      <c r="O65" s="28" t="s">
        <v>122</v>
      </c>
      <c r="P65" s="21" t="s">
        <v>136</v>
      </c>
      <c r="Q65" s="21" t="s">
        <v>106</v>
      </c>
      <c r="R65" s="28" t="s">
        <v>17</v>
      </c>
      <c r="S65" s="78">
        <v>0</v>
      </c>
      <c r="T65" s="30">
        <v>2.25</v>
      </c>
      <c r="U65" s="52">
        <f t="shared" si="18"/>
        <v>0</v>
      </c>
      <c r="V65" s="29" t="s">
        <v>415</v>
      </c>
      <c r="W65" s="29" t="s">
        <v>227</v>
      </c>
      <c r="X65" s="29">
        <v>70</v>
      </c>
      <c r="Y65" s="29" t="s">
        <v>416</v>
      </c>
      <c r="Z65" s="53" t="str">
        <f t="shared" si="0"/>
        <v/>
      </c>
      <c r="AA65" s="55" t="str">
        <f t="shared" si="29"/>
        <v/>
      </c>
      <c r="AB65" s="27"/>
      <c r="AC65" s="54">
        <f t="shared" si="2"/>
        <v>0</v>
      </c>
      <c r="AD65" s="78"/>
      <c r="AE65" s="54">
        <f t="shared" si="3"/>
        <v>0</v>
      </c>
      <c r="AF65" s="78"/>
      <c r="AG65" s="54">
        <f t="shared" si="4"/>
        <v>0</v>
      </c>
      <c r="AH65" s="78"/>
      <c r="AI65" s="54">
        <f t="shared" si="5"/>
        <v>0</v>
      </c>
      <c r="AJ65" s="78"/>
      <c r="AK65" s="54">
        <f t="shared" si="6"/>
        <v>0</v>
      </c>
      <c r="AL65" s="78"/>
      <c r="AM65" s="78"/>
      <c r="AN65" s="53" t="str">
        <f>+IF($A65="Venta",SUMIF($AC$3:$AM$3,VLOOKUP($R65,desplegable!$N$3:$Q$8,4,FALSE),$AC65:$AM65)*$T65/VLOOKUP($R65,desplegable!$N$3:$O$8,2,FALSE),"")</f>
        <v/>
      </c>
      <c r="AO65" s="53">
        <f t="shared" si="7"/>
        <v>0</v>
      </c>
      <c r="AP65" s="53">
        <f>+IF($A65="Compra",SUMIF($AC$3:$AM$3,VLOOKUP($R64,desplegable!$N$3:$Q$8,4,FALSE),$AC65:$AM65)*$T65/VLOOKUP($R64,desplegable!$N$3:$O$8,2,FALSE),"")</f>
        <v>0</v>
      </c>
      <c r="AQ65" s="55">
        <f>+IFERROR(SUMIF($AC$3:$AM$3,VLOOKUP($R65,desplegable!$N$3:$Q$8,4,FALSE),$AC65:$AM65)/$S65,0)</f>
        <v>0</v>
      </c>
      <c r="AR65" s="55">
        <f ca="1">IFERROR((SUMIF($AC$3:$AM$3,VLOOKUP($R65,desplegable!$N$3:$Q$8,4,FALSE),$AC65:$AM65)/($H65-$G65))*((TODAY())-$G65)/$S65,0)</f>
        <v>0</v>
      </c>
      <c r="AS65" s="56" t="str">
        <f t="shared" si="30"/>
        <v>-</v>
      </c>
      <c r="AT65" s="56" t="str">
        <f t="shared" si="31"/>
        <v>-</v>
      </c>
      <c r="AU65" s="56" t="str">
        <f t="shared" si="32"/>
        <v>-</v>
      </c>
      <c r="AV65" s="56" t="str">
        <f t="shared" si="33"/>
        <v>-</v>
      </c>
      <c r="AW65" s="53" t="str">
        <f t="shared" si="34"/>
        <v>-</v>
      </c>
      <c r="AX65" s="53" t="str">
        <f t="shared" si="35"/>
        <v/>
      </c>
      <c r="AY65" s="57" t="str">
        <f t="shared" si="36"/>
        <v/>
      </c>
      <c r="AZ65" s="54">
        <f>+IF(SUMIF($AC$3:$AM$3,VLOOKUP($R65,desplegable!$N$3:$Q$8,4,FALSE),$AC65:$AM65)&gt;=$S65,$S65,SUMIF($AC$3:$AM$3,VLOOKUP($R65,desplegable!$N$3:$Q$8,4,FALSE),$AC65:$AM65))</f>
        <v>0</v>
      </c>
      <c r="BA65" s="78"/>
      <c r="BB65" s="54">
        <f t="shared" si="37"/>
        <v>0</v>
      </c>
      <c r="BC65" s="53">
        <f>+IFERROR($BB65*$T65/VLOOKUP($R65,desplegable!$N$3:$O$8,2,FALSE),0)</f>
        <v>0</v>
      </c>
      <c r="BD65" s="53" t="str">
        <f t="shared" si="16"/>
        <v/>
      </c>
      <c r="BE65" s="57" t="str">
        <f t="shared" si="38"/>
        <v/>
      </c>
    </row>
    <row r="66" spans="1:57" ht="15" customHeight="1" x14ac:dyDescent="0.25">
      <c r="A66" s="26" t="s">
        <v>117</v>
      </c>
      <c r="B66" s="21"/>
      <c r="C66" s="21" t="s">
        <v>117</v>
      </c>
      <c r="D66" s="21"/>
      <c r="E66" s="21" t="s">
        <v>117</v>
      </c>
      <c r="F66" s="21"/>
      <c r="G66" s="27"/>
      <c r="H66" s="27"/>
      <c r="I66" s="28" t="s">
        <v>366</v>
      </c>
      <c r="J66" s="28" t="s">
        <v>117</v>
      </c>
      <c r="K66" s="21"/>
      <c r="L66" s="21"/>
      <c r="M66" s="28" t="s">
        <v>117</v>
      </c>
      <c r="N66" s="28" t="s">
        <v>117</v>
      </c>
      <c r="O66" s="28" t="s">
        <v>117</v>
      </c>
      <c r="P66" s="21" t="s">
        <v>117</v>
      </c>
      <c r="Q66" s="21" t="s">
        <v>117</v>
      </c>
      <c r="R66" s="28" t="s">
        <v>117</v>
      </c>
      <c r="S66" s="78"/>
      <c r="T66" s="30"/>
      <c r="U66" s="52">
        <f t="shared" si="18"/>
        <v>0</v>
      </c>
      <c r="V66" s="29"/>
      <c r="W66" s="29" t="s">
        <v>117</v>
      </c>
      <c r="X66" s="29"/>
      <c r="Y66" s="29"/>
      <c r="Z66" s="53" t="str">
        <f t="shared" si="0"/>
        <v/>
      </c>
      <c r="AA66" s="55" t="str">
        <f t="shared" si="29"/>
        <v/>
      </c>
      <c r="AB66" s="27"/>
      <c r="AC66" s="54">
        <f t="shared" si="2"/>
        <v>0</v>
      </c>
      <c r="AD66" s="78"/>
      <c r="AE66" s="54">
        <f t="shared" si="3"/>
        <v>0</v>
      </c>
      <c r="AF66" s="78"/>
      <c r="AG66" s="54">
        <f t="shared" si="4"/>
        <v>0</v>
      </c>
      <c r="AH66" s="78"/>
      <c r="AI66" s="54">
        <f t="shared" si="5"/>
        <v>0</v>
      </c>
      <c r="AJ66" s="78"/>
      <c r="AK66" s="54">
        <f t="shared" si="6"/>
        <v>0</v>
      </c>
      <c r="AL66" s="78"/>
      <c r="AM66" s="78"/>
      <c r="AN66" s="53" t="str">
        <f>+IF($A66="Venta",SUMIF($AC$3:$AM$3,VLOOKUP($R66,desplegable!$N$3:$Q$8,4,FALSE),$AC66:$AM66)*$T66/VLOOKUP($R66,desplegable!$N$3:$O$8,2,FALSE),"")</f>
        <v/>
      </c>
      <c r="AO66" s="53">
        <f t="shared" si="7"/>
        <v>0</v>
      </c>
      <c r="AP66" s="53" t="str">
        <f>+IF($A66="Compra",SUMIF($AC$3:$AM$3,VLOOKUP($R65,desplegable!$N$3:$Q$8,4,FALSE),$AC66:$AM66)*$T66/VLOOKUP($R65,desplegable!$N$3:$O$8,2,FALSE),"")</f>
        <v/>
      </c>
      <c r="AQ66" s="55">
        <f>+IFERROR(SUMIF($AC$3:$AM$3,VLOOKUP($R66,desplegable!$N$3:$Q$8,4,FALSE),$AC66:$AM66)/$S66,0)</f>
        <v>0</v>
      </c>
      <c r="AR66" s="55">
        <f ca="1">IFERROR((SUMIF($AC$3:$AM$3,VLOOKUP($R66,desplegable!$N$3:$Q$8,4,FALSE),$AC66:$AM66)/($H66-$G66))*((TODAY())-$G66)/$S66,0)</f>
        <v>0</v>
      </c>
      <c r="AS66" s="56" t="str">
        <f t="shared" si="30"/>
        <v>-</v>
      </c>
      <c r="AT66" s="56" t="str">
        <f t="shared" si="31"/>
        <v>-</v>
      </c>
      <c r="AU66" s="56" t="str">
        <f t="shared" si="32"/>
        <v>-</v>
      </c>
      <c r="AV66" s="56" t="str">
        <f t="shared" si="33"/>
        <v>-</v>
      </c>
      <c r="AW66" s="53" t="str">
        <f t="shared" si="34"/>
        <v>-</v>
      </c>
      <c r="AX66" s="53" t="str">
        <f t="shared" si="35"/>
        <v/>
      </c>
      <c r="AY66" s="57" t="str">
        <f t="shared" si="36"/>
        <v/>
      </c>
      <c r="AZ66" s="54">
        <f>+IF(SUMIF($AC$3:$AM$3,VLOOKUP($R66,desplegable!$N$3:$Q$8,4,FALSE),$AC66:$AM66)&gt;=$S66,$S66,SUMIF($AC$3:$AM$3,VLOOKUP($R66,desplegable!$N$3:$Q$8,4,FALSE),$AC66:$AM66))</f>
        <v>0</v>
      </c>
      <c r="BA66" s="78"/>
      <c r="BB66" s="54">
        <f t="shared" si="37"/>
        <v>0</v>
      </c>
      <c r="BC66" s="53">
        <f>+IFERROR($BB66*$T66/VLOOKUP($R66,desplegable!$N$3:$O$8,2,FALSE),0)</f>
        <v>0</v>
      </c>
      <c r="BD66" s="53" t="str">
        <f t="shared" si="16"/>
        <v/>
      </c>
      <c r="BE66" s="57" t="str">
        <f t="shared" si="38"/>
        <v/>
      </c>
    </row>
    <row r="67" spans="1:57" ht="15" customHeight="1" x14ac:dyDescent="0.25">
      <c r="A67" s="26" t="s">
        <v>117</v>
      </c>
      <c r="B67" s="21"/>
      <c r="C67" s="21" t="s">
        <v>117</v>
      </c>
      <c r="D67" s="21"/>
      <c r="E67" s="21" t="s">
        <v>117</v>
      </c>
      <c r="F67" s="21"/>
      <c r="G67" s="27"/>
      <c r="H67" s="27"/>
      <c r="I67" s="28" t="s">
        <v>366</v>
      </c>
      <c r="J67" s="28" t="s">
        <v>117</v>
      </c>
      <c r="K67" s="21"/>
      <c r="L67" s="21"/>
      <c r="M67" s="28" t="s">
        <v>117</v>
      </c>
      <c r="N67" s="28" t="s">
        <v>117</v>
      </c>
      <c r="O67" s="28" t="s">
        <v>117</v>
      </c>
      <c r="P67" s="21" t="s">
        <v>117</v>
      </c>
      <c r="Q67" s="21" t="s">
        <v>117</v>
      </c>
      <c r="R67" s="28" t="s">
        <v>117</v>
      </c>
      <c r="S67" s="78"/>
      <c r="T67" s="30"/>
      <c r="U67" s="52">
        <f t="shared" si="18"/>
        <v>0</v>
      </c>
      <c r="V67" s="29"/>
      <c r="W67" s="29" t="s">
        <v>117</v>
      </c>
      <c r="X67" s="29"/>
      <c r="Y67" s="29"/>
      <c r="Z67" s="53" t="str">
        <f t="shared" si="0"/>
        <v/>
      </c>
      <c r="AA67" s="55" t="str">
        <f t="shared" si="29"/>
        <v/>
      </c>
      <c r="AB67" s="27"/>
      <c r="AC67" s="54">
        <f t="shared" si="2"/>
        <v>0</v>
      </c>
      <c r="AD67" s="78"/>
      <c r="AE67" s="54">
        <f t="shared" si="3"/>
        <v>0</v>
      </c>
      <c r="AF67" s="78"/>
      <c r="AG67" s="54">
        <f t="shared" si="4"/>
        <v>0</v>
      </c>
      <c r="AH67" s="78"/>
      <c r="AI67" s="54">
        <f t="shared" si="5"/>
        <v>0</v>
      </c>
      <c r="AJ67" s="78"/>
      <c r="AK67" s="54">
        <f t="shared" si="6"/>
        <v>0</v>
      </c>
      <c r="AL67" s="78"/>
      <c r="AM67" s="78"/>
      <c r="AN67" s="53" t="str">
        <f>+IF($A67="Venta",SUMIF($AC$3:$AM$3,VLOOKUP($R67,desplegable!$N$3:$Q$8,4,FALSE),$AC67:$AM67)*$T67/VLOOKUP($R67,desplegable!$N$3:$O$8,2,FALSE),"")</f>
        <v/>
      </c>
      <c r="AO67" s="53">
        <f t="shared" si="7"/>
        <v>0</v>
      </c>
      <c r="AP67" s="53" t="str">
        <f>+IF($A67="Compra",SUMIF($AC$3:$AM$3,VLOOKUP($R66,desplegable!$N$3:$Q$8,4,FALSE),$AC67:$AM67)*$T67/VLOOKUP($R66,desplegable!$N$3:$O$8,2,FALSE),"")</f>
        <v/>
      </c>
      <c r="AQ67" s="55">
        <f>+IFERROR(SUMIF($AC$3:$AM$3,VLOOKUP($R67,desplegable!$N$3:$Q$8,4,FALSE),$AC67:$AM67)/$S67,0)</f>
        <v>0</v>
      </c>
      <c r="AR67" s="55">
        <f ca="1">IFERROR((SUMIF($AC$3:$AM$3,VLOOKUP($R67,desplegable!$N$3:$Q$8,4,FALSE),$AC67:$AM67)/($H67-$G67))*((TODAY())-$G67)/$S67,0)</f>
        <v>0</v>
      </c>
      <c r="AS67" s="56" t="str">
        <f t="shared" si="30"/>
        <v>-</v>
      </c>
      <c r="AT67" s="56" t="str">
        <f t="shared" si="31"/>
        <v>-</v>
      </c>
      <c r="AU67" s="56" t="str">
        <f t="shared" si="32"/>
        <v>-</v>
      </c>
      <c r="AV67" s="56" t="str">
        <f t="shared" si="33"/>
        <v>-</v>
      </c>
      <c r="AW67" s="53" t="str">
        <f t="shared" si="34"/>
        <v>-</v>
      </c>
      <c r="AX67" s="53" t="str">
        <f t="shared" si="35"/>
        <v/>
      </c>
      <c r="AY67" s="57" t="str">
        <f t="shared" si="36"/>
        <v/>
      </c>
      <c r="AZ67" s="54">
        <f>+IF(SUMIF($AC$3:$AM$3,VLOOKUP($R67,desplegable!$N$3:$Q$8,4,FALSE),$AC67:$AM67)&gt;=$S67,$S67,SUMIF($AC$3:$AM$3,VLOOKUP($R67,desplegable!$N$3:$Q$8,4,FALSE),$AC67:$AM67))</f>
        <v>0</v>
      </c>
      <c r="BA67" s="78"/>
      <c r="BB67" s="54">
        <f t="shared" si="37"/>
        <v>0</v>
      </c>
      <c r="BC67" s="53">
        <f>+IFERROR($BB67*$T67/VLOOKUP($R67,desplegable!$N$3:$O$8,2,FALSE),0)</f>
        <v>0</v>
      </c>
      <c r="BD67" s="53" t="str">
        <f t="shared" si="16"/>
        <v/>
      </c>
      <c r="BE67" s="57" t="str">
        <f t="shared" si="38"/>
        <v/>
      </c>
    </row>
    <row r="68" spans="1:57" ht="15" customHeight="1" x14ac:dyDescent="0.25">
      <c r="A68" s="26" t="s">
        <v>117</v>
      </c>
      <c r="B68" s="21"/>
      <c r="C68" s="21" t="s">
        <v>117</v>
      </c>
      <c r="D68" s="21"/>
      <c r="E68" s="21" t="s">
        <v>117</v>
      </c>
      <c r="F68" s="21"/>
      <c r="G68" s="27"/>
      <c r="H68" s="27"/>
      <c r="I68" s="28" t="s">
        <v>366</v>
      </c>
      <c r="J68" s="28" t="s">
        <v>117</v>
      </c>
      <c r="K68" s="21"/>
      <c r="L68" s="21"/>
      <c r="M68" s="28" t="s">
        <v>117</v>
      </c>
      <c r="N68" s="28" t="s">
        <v>117</v>
      </c>
      <c r="O68" s="28" t="s">
        <v>117</v>
      </c>
      <c r="P68" s="21" t="s">
        <v>117</v>
      </c>
      <c r="Q68" s="21" t="s">
        <v>117</v>
      </c>
      <c r="R68" s="28" t="s">
        <v>117</v>
      </c>
      <c r="S68" s="78"/>
      <c r="T68" s="30"/>
      <c r="U68" s="52">
        <f t="shared" si="18"/>
        <v>0</v>
      </c>
      <c r="V68" s="29"/>
      <c r="W68" s="29" t="s">
        <v>117</v>
      </c>
      <c r="X68" s="29"/>
      <c r="Y68" s="29"/>
      <c r="Z68" s="53" t="str">
        <f t="shared" ref="Z68:Z131" si="39">IF($A68="Venta",$U68-SUMIFS($U:$U,$K:$K,$K68,$L:$L,$L68,$M:$M,$M68,$N:$N,$N68,$A:$A,"Compra"),IF($A68="Compra","",""))</f>
        <v/>
      </c>
      <c r="AA68" s="55" t="str">
        <f t="shared" si="29"/>
        <v/>
      </c>
      <c r="AB68" s="27"/>
      <c r="AC68" s="54">
        <f t="shared" ref="AC68:AC131" si="40">+IF($A68="Venta",SUMIFS($AD:$AD,$K:$K,$K68,$L:$L,$L68,$M:$M,$M68,$N:$N,$N68),IF($A68="Compra",$AD68,0))</f>
        <v>0</v>
      </c>
      <c r="AD68" s="78"/>
      <c r="AE68" s="54">
        <f t="shared" ref="AE68:AE131" si="41">+IF($A68="Venta",SUMIFS($AF:$AF,$K:$K,$K68,$L:$L,$L68,$M:$M,$M68,$N:$N,$N68),IF($A68="Compra",$AF68,0))</f>
        <v>0</v>
      </c>
      <c r="AF68" s="78"/>
      <c r="AG68" s="54">
        <f t="shared" ref="AG68:AG131" si="42">+IF($A68="Venta",SUMIFS($AH:$AH,$K:$K,$K68,$L:$L,$L68,$M:$M,$M68,$N:$N,$N68),IF($A68="Compra",$AH68,0))</f>
        <v>0</v>
      </c>
      <c r="AH68" s="78"/>
      <c r="AI68" s="54">
        <f t="shared" ref="AI68:AI131" si="43">+IF($A68="Venta",SUMIFS($AJ:$AJ,$K:$K,$K68,$L:$L,$L68,$M:$M,$M68,$N:$N,$N68),IF($A68="Compra",$AJ68,0))</f>
        <v>0</v>
      </c>
      <c r="AJ68" s="78"/>
      <c r="AK68" s="54">
        <f t="shared" ref="AK68:AK131" si="44">+IF($A68="Venta",SUMIFS($AL:$AL,$K:$K,$K68,$L:$L,$L68,$M:$M,$M68,$N:$N,$N68),IF($A68="Compra",$AL68,0))</f>
        <v>0</v>
      </c>
      <c r="AL68" s="78"/>
      <c r="AM68" s="78"/>
      <c r="AN68" s="53" t="str">
        <f>+IF($A68="Venta",SUMIF($AC$3:$AM$3,VLOOKUP($R68,desplegable!$N$3:$Q$8,4,FALSE),$AC68:$AM68)*$T68/VLOOKUP($R68,desplegable!$N$3:$O$8,2,FALSE),"")</f>
        <v/>
      </c>
      <c r="AO68" s="53">
        <f t="shared" ref="AO68:AO131" si="45">+IF($A68="Venta",SUMIFS($AP:$AP,$K:$K,$K68,$L:$L,$L68,$M:$M,$M68,$N:$N,$N68),IF($A68="Compra",$AP68,0))</f>
        <v>0</v>
      </c>
      <c r="AP68" s="53" t="str">
        <f>+IF($A68="Compra",SUMIF($AC$3:$AM$3,VLOOKUP($R67,desplegable!$N$3:$Q$8,4,FALSE),$AC68:$AM68)*$T68/VLOOKUP($R67,desplegable!$N$3:$O$8,2,FALSE),"")</f>
        <v/>
      </c>
      <c r="AQ68" s="55">
        <f>+IFERROR(SUMIF($AC$3:$AM$3,VLOOKUP($R68,desplegable!$N$3:$Q$8,4,FALSE),$AC68:$AM68)/$S68,0)</f>
        <v>0</v>
      </c>
      <c r="AR68" s="55">
        <f ca="1">IFERROR((SUMIF($AC$3:$AM$3,VLOOKUP($R68,desplegable!$N$3:$Q$8,4,FALSE),$AC68:$AM68)/($H68-$G68))*((TODAY())-$G68)/$S68,0)</f>
        <v>0</v>
      </c>
      <c r="AS68" s="56" t="str">
        <f t="shared" si="30"/>
        <v>-</v>
      </c>
      <c r="AT68" s="56" t="str">
        <f t="shared" si="31"/>
        <v>-</v>
      </c>
      <c r="AU68" s="56" t="str">
        <f t="shared" si="32"/>
        <v>-</v>
      </c>
      <c r="AV68" s="56" t="str">
        <f t="shared" si="33"/>
        <v>-</v>
      </c>
      <c r="AW68" s="53" t="str">
        <f t="shared" si="34"/>
        <v>-</v>
      </c>
      <c r="AX68" s="53" t="str">
        <f t="shared" si="35"/>
        <v/>
      </c>
      <c r="AY68" s="57" t="str">
        <f t="shared" si="36"/>
        <v/>
      </c>
      <c r="AZ68" s="54">
        <f>+IF(SUMIF($AC$3:$AM$3,VLOOKUP($R68,desplegable!$N$3:$Q$8,4,FALSE),$AC68:$AM68)&gt;=$S68,$S68,SUMIF($AC$3:$AM$3,VLOOKUP($R68,desplegable!$N$3:$Q$8,4,FALSE),$AC68:$AM68))</f>
        <v>0</v>
      </c>
      <c r="BA68" s="78"/>
      <c r="BB68" s="54">
        <f t="shared" si="37"/>
        <v>0</v>
      </c>
      <c r="BC68" s="53">
        <f>+IFERROR($BB68*$T68/VLOOKUP($R68,desplegable!$N$3:$O$8,2,FALSE),0)</f>
        <v>0</v>
      </c>
      <c r="BD68" s="53" t="str">
        <f t="shared" ref="BD68:BD131" si="46">+IF($A68="Venta",$BC68-SUMIFS($BC:$BC,$K:$K,$K68,$L:$L,$L68,$M:$M,$M68,$N:$N,$N68,$A:$A,"Compra"),"")</f>
        <v/>
      </c>
      <c r="BE68" s="57" t="str">
        <f t="shared" si="38"/>
        <v/>
      </c>
    </row>
    <row r="69" spans="1:57" ht="15" customHeight="1" x14ac:dyDescent="0.25">
      <c r="A69" s="26" t="s">
        <v>117</v>
      </c>
      <c r="B69" s="21"/>
      <c r="C69" s="21" t="s">
        <v>117</v>
      </c>
      <c r="D69" s="21"/>
      <c r="E69" s="21" t="s">
        <v>117</v>
      </c>
      <c r="F69" s="21"/>
      <c r="G69" s="27"/>
      <c r="H69" s="27"/>
      <c r="I69" s="28" t="s">
        <v>366</v>
      </c>
      <c r="J69" s="28" t="s">
        <v>117</v>
      </c>
      <c r="K69" s="21"/>
      <c r="L69" s="21"/>
      <c r="M69" s="28" t="s">
        <v>117</v>
      </c>
      <c r="N69" s="28" t="s">
        <v>117</v>
      </c>
      <c r="O69" s="28" t="s">
        <v>117</v>
      </c>
      <c r="P69" s="21" t="s">
        <v>117</v>
      </c>
      <c r="Q69" s="21" t="s">
        <v>117</v>
      </c>
      <c r="R69" s="28" t="s">
        <v>117</v>
      </c>
      <c r="S69" s="78"/>
      <c r="T69" s="30"/>
      <c r="U69" s="52">
        <f t="shared" ref="U69:U132" si="47">IF($R69="CPM",$S69/1000*$T69,$S69*$T69)</f>
        <v>0</v>
      </c>
      <c r="V69" s="29"/>
      <c r="W69" s="29" t="s">
        <v>117</v>
      </c>
      <c r="X69" s="29"/>
      <c r="Y69" s="29"/>
      <c r="Z69" s="53" t="str">
        <f t="shared" si="39"/>
        <v/>
      </c>
      <c r="AA69" s="55" t="str">
        <f t="shared" si="29"/>
        <v/>
      </c>
      <c r="AB69" s="27"/>
      <c r="AC69" s="54">
        <f t="shared" si="40"/>
        <v>0</v>
      </c>
      <c r="AD69" s="78"/>
      <c r="AE69" s="54">
        <f t="shared" si="41"/>
        <v>0</v>
      </c>
      <c r="AF69" s="78"/>
      <c r="AG69" s="54">
        <f t="shared" si="42"/>
        <v>0</v>
      </c>
      <c r="AH69" s="78"/>
      <c r="AI69" s="54">
        <f t="shared" si="43"/>
        <v>0</v>
      </c>
      <c r="AJ69" s="78"/>
      <c r="AK69" s="54">
        <f t="shared" si="44"/>
        <v>0</v>
      </c>
      <c r="AL69" s="78"/>
      <c r="AM69" s="78"/>
      <c r="AN69" s="53" t="str">
        <f>+IF($A69="Venta",SUMIF($AC$3:$AM$3,VLOOKUP($R69,desplegable!$N$3:$Q$8,4,FALSE),$AC69:$AM69)*$T69/VLOOKUP($R69,desplegable!$N$3:$O$8,2,FALSE),"")</f>
        <v/>
      </c>
      <c r="AO69" s="53">
        <f t="shared" si="45"/>
        <v>0</v>
      </c>
      <c r="AP69" s="53" t="str">
        <f>+IF($A69="Compra",SUMIF($AC$3:$AM$3,VLOOKUP($R68,desplegable!$N$3:$Q$8,4,FALSE),$AC69:$AM69)*$T69/VLOOKUP($R68,desplegable!$N$3:$O$8,2,FALSE),"")</f>
        <v/>
      </c>
      <c r="AQ69" s="55">
        <f>+IFERROR(SUMIF($AC$3:$AM$3,VLOOKUP($R69,desplegable!$N$3:$Q$8,4,FALSE),$AC69:$AM69)/$S69,0)</f>
        <v>0</v>
      </c>
      <c r="AR69" s="55">
        <f ca="1">IFERROR((SUMIF($AC$3:$AM$3,VLOOKUP($R69,desplegable!$N$3:$Q$8,4,FALSE),$AC69:$AM69)/($H69-$G69))*((TODAY())-$G69)/$S69,0)</f>
        <v>0</v>
      </c>
      <c r="AS69" s="56" t="str">
        <f t="shared" si="30"/>
        <v>-</v>
      </c>
      <c r="AT69" s="56" t="str">
        <f t="shared" si="31"/>
        <v>-</v>
      </c>
      <c r="AU69" s="56" t="str">
        <f t="shared" si="32"/>
        <v>-</v>
      </c>
      <c r="AV69" s="56" t="str">
        <f t="shared" si="33"/>
        <v>-</v>
      </c>
      <c r="AW69" s="53" t="str">
        <f t="shared" si="34"/>
        <v>-</v>
      </c>
      <c r="AX69" s="53" t="str">
        <f t="shared" si="35"/>
        <v/>
      </c>
      <c r="AY69" s="57" t="str">
        <f t="shared" si="36"/>
        <v/>
      </c>
      <c r="AZ69" s="54">
        <f>+IF(SUMIF($AC$3:$AM$3,VLOOKUP($R69,desplegable!$N$3:$Q$8,4,FALSE),$AC69:$AM69)&gt;=$S69,$S69,SUMIF($AC$3:$AM$3,VLOOKUP($R69,desplegable!$N$3:$Q$8,4,FALSE),$AC69:$AM69))</f>
        <v>0</v>
      </c>
      <c r="BA69" s="78"/>
      <c r="BB69" s="54">
        <f t="shared" si="37"/>
        <v>0</v>
      </c>
      <c r="BC69" s="53">
        <f>+IFERROR($BB69*$T69/VLOOKUP($R69,desplegable!$N$3:$O$8,2,FALSE),0)</f>
        <v>0</v>
      </c>
      <c r="BD69" s="53" t="str">
        <f t="shared" si="46"/>
        <v/>
      </c>
      <c r="BE69" s="57" t="str">
        <f t="shared" si="38"/>
        <v/>
      </c>
    </row>
    <row r="70" spans="1:57" ht="15" customHeight="1" x14ac:dyDescent="0.25">
      <c r="A70" s="26" t="s">
        <v>117</v>
      </c>
      <c r="B70" s="21"/>
      <c r="C70" s="21" t="s">
        <v>117</v>
      </c>
      <c r="D70" s="21"/>
      <c r="E70" s="21" t="s">
        <v>117</v>
      </c>
      <c r="F70" s="21"/>
      <c r="G70" s="27"/>
      <c r="H70" s="27"/>
      <c r="I70" s="28" t="s">
        <v>366</v>
      </c>
      <c r="J70" s="28" t="s">
        <v>117</v>
      </c>
      <c r="K70" s="21"/>
      <c r="L70" s="21"/>
      <c r="M70" s="28" t="s">
        <v>117</v>
      </c>
      <c r="N70" s="28" t="s">
        <v>117</v>
      </c>
      <c r="O70" s="28" t="s">
        <v>117</v>
      </c>
      <c r="P70" s="21" t="s">
        <v>117</v>
      </c>
      <c r="Q70" s="21" t="s">
        <v>117</v>
      </c>
      <c r="R70" s="28" t="s">
        <v>117</v>
      </c>
      <c r="S70" s="78"/>
      <c r="T70" s="30"/>
      <c r="U70" s="52">
        <f t="shared" si="47"/>
        <v>0</v>
      </c>
      <c r="V70" s="29"/>
      <c r="W70" s="29" t="s">
        <v>117</v>
      </c>
      <c r="X70" s="29"/>
      <c r="Y70" s="29"/>
      <c r="Z70" s="53" t="str">
        <f t="shared" si="39"/>
        <v/>
      </c>
      <c r="AA70" s="55" t="str">
        <f t="shared" si="29"/>
        <v/>
      </c>
      <c r="AB70" s="27"/>
      <c r="AC70" s="54">
        <f t="shared" si="40"/>
        <v>0</v>
      </c>
      <c r="AD70" s="78"/>
      <c r="AE70" s="54">
        <f t="shared" si="41"/>
        <v>0</v>
      </c>
      <c r="AF70" s="78"/>
      <c r="AG70" s="54">
        <f t="shared" si="42"/>
        <v>0</v>
      </c>
      <c r="AH70" s="78"/>
      <c r="AI70" s="54">
        <f t="shared" si="43"/>
        <v>0</v>
      </c>
      <c r="AJ70" s="78"/>
      <c r="AK70" s="54">
        <f t="shared" si="44"/>
        <v>0</v>
      </c>
      <c r="AL70" s="78"/>
      <c r="AM70" s="78"/>
      <c r="AN70" s="53" t="str">
        <f>+IF($A70="Venta",SUMIF($AC$3:$AM$3,VLOOKUP($R70,desplegable!$N$3:$Q$8,4,FALSE),$AC70:$AM70)*$T70/VLOOKUP($R70,desplegable!$N$3:$O$8,2,FALSE),"")</f>
        <v/>
      </c>
      <c r="AO70" s="53">
        <f t="shared" si="45"/>
        <v>0</v>
      </c>
      <c r="AP70" s="53" t="str">
        <f>+IF($A70="Compra",SUMIF($AC$3:$AM$3,VLOOKUP($R69,desplegable!$N$3:$Q$8,4,FALSE),$AC70:$AM70)*$T70/VLOOKUP($R69,desplegable!$N$3:$O$8,2,FALSE),"")</f>
        <v/>
      </c>
      <c r="AQ70" s="55">
        <f>+IFERROR(SUMIF($AC$3:$AM$3,VLOOKUP($R70,desplegable!$N$3:$Q$8,4,FALSE),$AC70:$AM70)/$S70,0)</f>
        <v>0</v>
      </c>
      <c r="AR70" s="55">
        <f ca="1">IFERROR((SUMIF($AC$3:$AM$3,VLOOKUP($R70,desplegable!$N$3:$Q$8,4,FALSE),$AC70:$AM70)/($H70-$G70))*((TODAY())-$G70)/$S70,0)</f>
        <v>0</v>
      </c>
      <c r="AS70" s="56" t="str">
        <f t="shared" si="30"/>
        <v>-</v>
      </c>
      <c r="AT70" s="56" t="str">
        <f t="shared" si="31"/>
        <v>-</v>
      </c>
      <c r="AU70" s="56" t="str">
        <f t="shared" si="32"/>
        <v>-</v>
      </c>
      <c r="AV70" s="56" t="str">
        <f t="shared" si="33"/>
        <v>-</v>
      </c>
      <c r="AW70" s="53" t="str">
        <f t="shared" si="34"/>
        <v>-</v>
      </c>
      <c r="AX70" s="53" t="str">
        <f t="shared" si="35"/>
        <v/>
      </c>
      <c r="AY70" s="57" t="str">
        <f t="shared" si="36"/>
        <v/>
      </c>
      <c r="AZ70" s="54">
        <f>+IF(SUMIF($AC$3:$AM$3,VLOOKUP($R70,desplegable!$N$3:$Q$8,4,FALSE),$AC70:$AM70)&gt;=$S70,$S70,SUMIF($AC$3:$AM$3,VLOOKUP($R70,desplegable!$N$3:$Q$8,4,FALSE),$AC70:$AM70))</f>
        <v>0</v>
      </c>
      <c r="BA70" s="78"/>
      <c r="BB70" s="54">
        <f t="shared" si="37"/>
        <v>0</v>
      </c>
      <c r="BC70" s="53">
        <f>+IFERROR($BB70*$T70/VLOOKUP($R70,desplegable!$N$3:$O$8,2,FALSE),0)</f>
        <v>0</v>
      </c>
      <c r="BD70" s="53" t="str">
        <f t="shared" si="46"/>
        <v/>
      </c>
      <c r="BE70" s="57" t="str">
        <f t="shared" si="38"/>
        <v/>
      </c>
    </row>
    <row r="71" spans="1:57" ht="15" customHeight="1" x14ac:dyDescent="0.25">
      <c r="A71" s="26" t="s">
        <v>117</v>
      </c>
      <c r="B71" s="21"/>
      <c r="C71" s="21" t="s">
        <v>117</v>
      </c>
      <c r="D71" s="21"/>
      <c r="E71" s="21" t="s">
        <v>117</v>
      </c>
      <c r="F71" s="21"/>
      <c r="G71" s="27"/>
      <c r="H71" s="27"/>
      <c r="I71" s="28" t="s">
        <v>366</v>
      </c>
      <c r="J71" s="28" t="s">
        <v>117</v>
      </c>
      <c r="K71" s="21"/>
      <c r="L71" s="21"/>
      <c r="M71" s="28" t="s">
        <v>117</v>
      </c>
      <c r="N71" s="28" t="s">
        <v>117</v>
      </c>
      <c r="O71" s="28" t="s">
        <v>117</v>
      </c>
      <c r="P71" s="21" t="s">
        <v>117</v>
      </c>
      <c r="Q71" s="21" t="s">
        <v>117</v>
      </c>
      <c r="R71" s="28" t="s">
        <v>117</v>
      </c>
      <c r="S71" s="78"/>
      <c r="T71" s="30"/>
      <c r="U71" s="52">
        <f t="shared" si="47"/>
        <v>0</v>
      </c>
      <c r="V71" s="29"/>
      <c r="W71" s="29" t="s">
        <v>117</v>
      </c>
      <c r="X71" s="29"/>
      <c r="Y71" s="29"/>
      <c r="Z71" s="53" t="str">
        <f t="shared" si="39"/>
        <v/>
      </c>
      <c r="AA71" s="55" t="str">
        <f t="shared" si="29"/>
        <v/>
      </c>
      <c r="AB71" s="27"/>
      <c r="AC71" s="54">
        <f t="shared" si="40"/>
        <v>0</v>
      </c>
      <c r="AD71" s="78"/>
      <c r="AE71" s="54">
        <f t="shared" si="41"/>
        <v>0</v>
      </c>
      <c r="AF71" s="78"/>
      <c r="AG71" s="54">
        <f t="shared" si="42"/>
        <v>0</v>
      </c>
      <c r="AH71" s="78"/>
      <c r="AI71" s="54">
        <f t="shared" si="43"/>
        <v>0</v>
      </c>
      <c r="AJ71" s="78"/>
      <c r="AK71" s="54">
        <f t="shared" si="44"/>
        <v>0</v>
      </c>
      <c r="AL71" s="78"/>
      <c r="AM71" s="78"/>
      <c r="AN71" s="53" t="str">
        <f>+IF($A71="Venta",SUMIF($AC$3:$AM$3,VLOOKUP($R71,desplegable!$N$3:$Q$8,4,FALSE),$AC71:$AM71)*$T71/VLOOKUP($R71,desplegable!$N$3:$O$8,2,FALSE),"")</f>
        <v/>
      </c>
      <c r="AO71" s="53">
        <f t="shared" si="45"/>
        <v>0</v>
      </c>
      <c r="AP71" s="53" t="str">
        <f>+IF($A71="Compra",SUMIF($AC$3:$AM$3,VLOOKUP($R70,desplegable!$N$3:$Q$8,4,FALSE),$AC71:$AM71)*$T71/VLOOKUP($R70,desplegable!$N$3:$O$8,2,FALSE),"")</f>
        <v/>
      </c>
      <c r="AQ71" s="55">
        <f>+IFERROR(SUMIF($AC$3:$AM$3,VLOOKUP($R71,desplegable!$N$3:$Q$8,4,FALSE),$AC71:$AM71)/$S71,0)</f>
        <v>0</v>
      </c>
      <c r="AR71" s="55">
        <f ca="1">IFERROR((SUMIF($AC$3:$AM$3,VLOOKUP($R71,desplegable!$N$3:$Q$8,4,FALSE),$AC71:$AM71)/($H71-$G71))*((TODAY())-$G71)/$S71,0)</f>
        <v>0</v>
      </c>
      <c r="AS71" s="56" t="str">
        <f t="shared" si="30"/>
        <v>-</v>
      </c>
      <c r="AT71" s="56" t="str">
        <f t="shared" si="31"/>
        <v>-</v>
      </c>
      <c r="AU71" s="56" t="str">
        <f t="shared" si="32"/>
        <v>-</v>
      </c>
      <c r="AV71" s="56" t="str">
        <f t="shared" si="33"/>
        <v>-</v>
      </c>
      <c r="AW71" s="53" t="str">
        <f t="shared" si="34"/>
        <v>-</v>
      </c>
      <c r="AX71" s="53" t="str">
        <f t="shared" si="35"/>
        <v/>
      </c>
      <c r="AY71" s="57" t="str">
        <f t="shared" si="36"/>
        <v/>
      </c>
      <c r="AZ71" s="54">
        <f>+IF(SUMIF($AC$3:$AM$3,VLOOKUP($R71,desplegable!$N$3:$Q$8,4,FALSE),$AC71:$AM71)&gt;=$S71,$S71,SUMIF($AC$3:$AM$3,VLOOKUP($R71,desplegable!$N$3:$Q$8,4,FALSE),$AC71:$AM71))</f>
        <v>0</v>
      </c>
      <c r="BA71" s="78"/>
      <c r="BB71" s="54">
        <f t="shared" si="37"/>
        <v>0</v>
      </c>
      <c r="BC71" s="53">
        <f>+IFERROR($BB71*$T71/VLOOKUP($R71,desplegable!$N$3:$O$8,2,FALSE),0)</f>
        <v>0</v>
      </c>
      <c r="BD71" s="53" t="str">
        <f t="shared" si="46"/>
        <v/>
      </c>
      <c r="BE71" s="57" t="str">
        <f t="shared" si="38"/>
        <v/>
      </c>
    </row>
    <row r="72" spans="1:57" ht="15" customHeight="1" x14ac:dyDescent="0.25">
      <c r="A72" s="26" t="s">
        <v>117</v>
      </c>
      <c r="B72" s="21"/>
      <c r="C72" s="21" t="s">
        <v>117</v>
      </c>
      <c r="D72" s="21"/>
      <c r="E72" s="21" t="s">
        <v>117</v>
      </c>
      <c r="F72" s="21"/>
      <c r="G72" s="27"/>
      <c r="H72" s="27"/>
      <c r="I72" s="28" t="s">
        <v>366</v>
      </c>
      <c r="J72" s="28" t="s">
        <v>117</v>
      </c>
      <c r="K72" s="21"/>
      <c r="L72" s="21"/>
      <c r="M72" s="28" t="s">
        <v>117</v>
      </c>
      <c r="N72" s="28" t="s">
        <v>117</v>
      </c>
      <c r="O72" s="28" t="s">
        <v>117</v>
      </c>
      <c r="P72" s="21" t="s">
        <v>117</v>
      </c>
      <c r="Q72" s="21" t="s">
        <v>117</v>
      </c>
      <c r="R72" s="28" t="s">
        <v>117</v>
      </c>
      <c r="S72" s="78"/>
      <c r="T72" s="30"/>
      <c r="U72" s="52">
        <f t="shared" si="47"/>
        <v>0</v>
      </c>
      <c r="V72" s="29"/>
      <c r="W72" s="29" t="s">
        <v>117</v>
      </c>
      <c r="X72" s="29"/>
      <c r="Y72" s="29"/>
      <c r="Z72" s="53" t="str">
        <f t="shared" si="39"/>
        <v/>
      </c>
      <c r="AA72" s="55" t="str">
        <f t="shared" si="29"/>
        <v/>
      </c>
      <c r="AB72" s="27"/>
      <c r="AC72" s="54">
        <f t="shared" si="40"/>
        <v>0</v>
      </c>
      <c r="AD72" s="78"/>
      <c r="AE72" s="54">
        <f t="shared" si="41"/>
        <v>0</v>
      </c>
      <c r="AF72" s="78"/>
      <c r="AG72" s="54">
        <f t="shared" si="42"/>
        <v>0</v>
      </c>
      <c r="AH72" s="78"/>
      <c r="AI72" s="54">
        <f t="shared" si="43"/>
        <v>0</v>
      </c>
      <c r="AJ72" s="78"/>
      <c r="AK72" s="54">
        <f t="shared" si="44"/>
        <v>0</v>
      </c>
      <c r="AL72" s="78"/>
      <c r="AM72" s="78"/>
      <c r="AN72" s="53" t="str">
        <f>+IF($A72="Venta",SUMIF($AC$3:$AM$3,VLOOKUP($R72,desplegable!$N$3:$Q$8,4,FALSE),$AC72:$AM72)*$T72/VLOOKUP($R72,desplegable!$N$3:$O$8,2,FALSE),"")</f>
        <v/>
      </c>
      <c r="AO72" s="53">
        <f t="shared" si="45"/>
        <v>0</v>
      </c>
      <c r="AP72" s="53" t="str">
        <f>+IF($A72="Compra",SUMIF($AC$3:$AM$3,VLOOKUP($R71,desplegable!$N$3:$Q$8,4,FALSE),$AC72:$AM72)*$T72/VLOOKUP($R71,desplegable!$N$3:$O$8,2,FALSE),"")</f>
        <v/>
      </c>
      <c r="AQ72" s="55">
        <f>+IFERROR(SUMIF($AC$3:$AM$3,VLOOKUP($R72,desplegable!$N$3:$Q$8,4,FALSE),$AC72:$AM72)/$S72,0)</f>
        <v>0</v>
      </c>
      <c r="AR72" s="55">
        <f ca="1">IFERROR((SUMIF($AC$3:$AM$3,VLOOKUP($R72,desplegable!$N$3:$Q$8,4,FALSE),$AC72:$AM72)/($H72-$G72))*((TODAY())-$G72)/$S72,0)</f>
        <v>0</v>
      </c>
      <c r="AS72" s="56" t="str">
        <f t="shared" si="30"/>
        <v>-</v>
      </c>
      <c r="AT72" s="56" t="str">
        <f t="shared" si="31"/>
        <v>-</v>
      </c>
      <c r="AU72" s="56" t="str">
        <f t="shared" si="32"/>
        <v>-</v>
      </c>
      <c r="AV72" s="56" t="str">
        <f t="shared" si="33"/>
        <v>-</v>
      </c>
      <c r="AW72" s="53" t="str">
        <f t="shared" si="34"/>
        <v>-</v>
      </c>
      <c r="AX72" s="53" t="str">
        <f t="shared" si="35"/>
        <v/>
      </c>
      <c r="AY72" s="57" t="str">
        <f t="shared" si="36"/>
        <v/>
      </c>
      <c r="AZ72" s="54">
        <f>+IF(SUMIF($AC$3:$AM$3,VLOOKUP($R72,desplegable!$N$3:$Q$8,4,FALSE),$AC72:$AM72)&gt;=$S72,$S72,SUMIF($AC$3:$AM$3,VLOOKUP($R72,desplegable!$N$3:$Q$8,4,FALSE),$AC72:$AM72))</f>
        <v>0</v>
      </c>
      <c r="BA72" s="78"/>
      <c r="BB72" s="54">
        <f t="shared" si="37"/>
        <v>0</v>
      </c>
      <c r="BC72" s="53">
        <f>+IFERROR($BB72*$T72/VLOOKUP($R72,desplegable!$N$3:$O$8,2,FALSE),0)</f>
        <v>0</v>
      </c>
      <c r="BD72" s="53" t="str">
        <f t="shared" si="46"/>
        <v/>
      </c>
      <c r="BE72" s="57" t="str">
        <f t="shared" si="38"/>
        <v/>
      </c>
    </row>
    <row r="73" spans="1:57" ht="15" customHeight="1" x14ac:dyDescent="0.25">
      <c r="A73" s="26" t="s">
        <v>117</v>
      </c>
      <c r="B73" s="21"/>
      <c r="C73" s="21" t="s">
        <v>117</v>
      </c>
      <c r="D73" s="21"/>
      <c r="E73" s="21" t="s">
        <v>117</v>
      </c>
      <c r="F73" s="21"/>
      <c r="G73" s="27"/>
      <c r="H73" s="27"/>
      <c r="I73" s="28" t="s">
        <v>366</v>
      </c>
      <c r="J73" s="28" t="s">
        <v>117</v>
      </c>
      <c r="K73" s="21"/>
      <c r="L73" s="21"/>
      <c r="M73" s="28" t="s">
        <v>117</v>
      </c>
      <c r="N73" s="28" t="s">
        <v>117</v>
      </c>
      <c r="O73" s="28" t="s">
        <v>117</v>
      </c>
      <c r="P73" s="21" t="s">
        <v>117</v>
      </c>
      <c r="Q73" s="21" t="s">
        <v>117</v>
      </c>
      <c r="R73" s="28" t="s">
        <v>117</v>
      </c>
      <c r="S73" s="78"/>
      <c r="T73" s="30"/>
      <c r="U73" s="52">
        <f t="shared" si="47"/>
        <v>0</v>
      </c>
      <c r="V73" s="29"/>
      <c r="W73" s="29" t="s">
        <v>117</v>
      </c>
      <c r="X73" s="29"/>
      <c r="Y73" s="29"/>
      <c r="Z73" s="53" t="str">
        <f t="shared" si="39"/>
        <v/>
      </c>
      <c r="AA73" s="55" t="str">
        <f t="shared" si="29"/>
        <v/>
      </c>
      <c r="AB73" s="27"/>
      <c r="AC73" s="54">
        <f t="shared" si="40"/>
        <v>0</v>
      </c>
      <c r="AD73" s="78"/>
      <c r="AE73" s="54">
        <f t="shared" si="41"/>
        <v>0</v>
      </c>
      <c r="AF73" s="78"/>
      <c r="AG73" s="54">
        <f t="shared" si="42"/>
        <v>0</v>
      </c>
      <c r="AH73" s="78"/>
      <c r="AI73" s="54">
        <f t="shared" si="43"/>
        <v>0</v>
      </c>
      <c r="AJ73" s="78"/>
      <c r="AK73" s="54">
        <f t="shared" si="44"/>
        <v>0</v>
      </c>
      <c r="AL73" s="78"/>
      <c r="AM73" s="78"/>
      <c r="AN73" s="53" t="str">
        <f>+IF($A73="Venta",SUMIF($AC$3:$AM$3,VLOOKUP($R73,desplegable!$N$3:$Q$8,4,FALSE),$AC73:$AM73)*$T73/VLOOKUP($R73,desplegable!$N$3:$O$8,2,FALSE),"")</f>
        <v/>
      </c>
      <c r="AO73" s="53">
        <f t="shared" si="45"/>
        <v>0</v>
      </c>
      <c r="AP73" s="53" t="str">
        <f>+IF($A73="Compra",SUMIF($AC$3:$AM$3,VLOOKUP($R72,desplegable!$N$3:$Q$8,4,FALSE),$AC73:$AM73)*$T73/VLOOKUP($R72,desplegable!$N$3:$O$8,2,FALSE),"")</f>
        <v/>
      </c>
      <c r="AQ73" s="55">
        <f>+IFERROR(SUMIF($AC$3:$AM$3,VLOOKUP($R73,desplegable!$N$3:$Q$8,4,FALSE),$AC73:$AM73)/$S73,0)</f>
        <v>0</v>
      </c>
      <c r="AR73" s="55">
        <f ca="1">IFERROR((SUMIF($AC$3:$AM$3,VLOOKUP($R73,desplegable!$N$3:$Q$8,4,FALSE),$AC73:$AM73)/($H73-$G73))*((TODAY())-$G73)/$S73,0)</f>
        <v>0</v>
      </c>
      <c r="AS73" s="56" t="str">
        <f t="shared" si="30"/>
        <v>-</v>
      </c>
      <c r="AT73" s="56" t="str">
        <f t="shared" si="31"/>
        <v>-</v>
      </c>
      <c r="AU73" s="56" t="str">
        <f t="shared" si="32"/>
        <v>-</v>
      </c>
      <c r="AV73" s="56" t="str">
        <f t="shared" si="33"/>
        <v>-</v>
      </c>
      <c r="AW73" s="53" t="str">
        <f t="shared" si="34"/>
        <v>-</v>
      </c>
      <c r="AX73" s="53" t="str">
        <f t="shared" si="35"/>
        <v/>
      </c>
      <c r="AY73" s="57" t="str">
        <f t="shared" si="36"/>
        <v/>
      </c>
      <c r="AZ73" s="54">
        <f>+IF(SUMIF($AC$3:$AM$3,VLOOKUP($R73,desplegable!$N$3:$Q$8,4,FALSE),$AC73:$AM73)&gt;=$S73,$S73,SUMIF($AC$3:$AM$3,VLOOKUP($R73,desplegable!$N$3:$Q$8,4,FALSE),$AC73:$AM73))</f>
        <v>0</v>
      </c>
      <c r="BA73" s="78"/>
      <c r="BB73" s="54">
        <f t="shared" si="37"/>
        <v>0</v>
      </c>
      <c r="BC73" s="53">
        <f>+IFERROR($BB73*$T73/VLOOKUP($R73,desplegable!$N$3:$O$8,2,FALSE),0)</f>
        <v>0</v>
      </c>
      <c r="BD73" s="53" t="str">
        <f t="shared" si="46"/>
        <v/>
      </c>
      <c r="BE73" s="57" t="str">
        <f t="shared" si="38"/>
        <v/>
      </c>
    </row>
    <row r="74" spans="1:57" ht="15" customHeight="1" x14ac:dyDescent="0.25">
      <c r="A74" s="26" t="s">
        <v>117</v>
      </c>
      <c r="B74" s="21"/>
      <c r="C74" s="21" t="s">
        <v>117</v>
      </c>
      <c r="D74" s="21"/>
      <c r="E74" s="21" t="s">
        <v>117</v>
      </c>
      <c r="F74" s="21"/>
      <c r="G74" s="27"/>
      <c r="H74" s="27"/>
      <c r="I74" s="28" t="s">
        <v>366</v>
      </c>
      <c r="J74" s="28" t="s">
        <v>117</v>
      </c>
      <c r="K74" s="21"/>
      <c r="L74" s="21"/>
      <c r="M74" s="28" t="s">
        <v>117</v>
      </c>
      <c r="N74" s="28" t="s">
        <v>117</v>
      </c>
      <c r="O74" s="28" t="s">
        <v>117</v>
      </c>
      <c r="P74" s="21" t="s">
        <v>117</v>
      </c>
      <c r="Q74" s="21" t="s">
        <v>117</v>
      </c>
      <c r="R74" s="28" t="s">
        <v>117</v>
      </c>
      <c r="S74" s="78"/>
      <c r="T74" s="30"/>
      <c r="U74" s="52">
        <f t="shared" si="47"/>
        <v>0</v>
      </c>
      <c r="V74" s="29"/>
      <c r="W74" s="29" t="s">
        <v>117</v>
      </c>
      <c r="X74" s="29"/>
      <c r="Y74" s="29"/>
      <c r="Z74" s="53" t="str">
        <f t="shared" si="39"/>
        <v/>
      </c>
      <c r="AA74" s="55" t="str">
        <f t="shared" si="29"/>
        <v/>
      </c>
      <c r="AB74" s="27"/>
      <c r="AC74" s="54">
        <f t="shared" si="40"/>
        <v>0</v>
      </c>
      <c r="AD74" s="78"/>
      <c r="AE74" s="54">
        <f t="shared" si="41"/>
        <v>0</v>
      </c>
      <c r="AF74" s="78"/>
      <c r="AG74" s="54">
        <f t="shared" si="42"/>
        <v>0</v>
      </c>
      <c r="AH74" s="78"/>
      <c r="AI74" s="54">
        <f t="shared" si="43"/>
        <v>0</v>
      </c>
      <c r="AJ74" s="78"/>
      <c r="AK74" s="54">
        <f t="shared" si="44"/>
        <v>0</v>
      </c>
      <c r="AL74" s="78"/>
      <c r="AM74" s="78"/>
      <c r="AN74" s="53" t="str">
        <f>+IF($A74="Venta",SUMIF($AC$3:$AM$3,VLOOKUP($R74,desplegable!$N$3:$Q$8,4,FALSE),$AC74:$AM74)*$T74/VLOOKUP($R74,desplegable!$N$3:$O$8,2,FALSE),"")</f>
        <v/>
      </c>
      <c r="AO74" s="53">
        <f t="shared" si="45"/>
        <v>0</v>
      </c>
      <c r="AP74" s="53" t="str">
        <f>+IF($A74="Compra",SUMIF($AC$3:$AM$3,VLOOKUP($R73,desplegable!$N$3:$Q$8,4,FALSE),$AC74:$AM74)*$T74/VLOOKUP($R73,desplegable!$N$3:$O$8,2,FALSE),"")</f>
        <v/>
      </c>
      <c r="AQ74" s="55">
        <f>+IFERROR(SUMIF($AC$3:$AM$3,VLOOKUP($R74,desplegable!$N$3:$Q$8,4,FALSE),$AC74:$AM74)/$S74,0)</f>
        <v>0</v>
      </c>
      <c r="AR74" s="55">
        <f ca="1">IFERROR((SUMIF($AC$3:$AM$3,VLOOKUP($R74,desplegable!$N$3:$Q$8,4,FALSE),$AC74:$AM74)/($H74-$G74))*((TODAY())-$G74)/$S74,0)</f>
        <v>0</v>
      </c>
      <c r="AS74" s="56" t="str">
        <f t="shared" si="30"/>
        <v>-</v>
      </c>
      <c r="AT74" s="56" t="str">
        <f t="shared" si="31"/>
        <v>-</v>
      </c>
      <c r="AU74" s="56" t="str">
        <f t="shared" si="32"/>
        <v>-</v>
      </c>
      <c r="AV74" s="56" t="str">
        <f t="shared" si="33"/>
        <v>-</v>
      </c>
      <c r="AW74" s="53" t="str">
        <f t="shared" si="34"/>
        <v>-</v>
      </c>
      <c r="AX74" s="53" t="str">
        <f t="shared" si="35"/>
        <v/>
      </c>
      <c r="AY74" s="57" t="str">
        <f t="shared" si="36"/>
        <v/>
      </c>
      <c r="AZ74" s="54">
        <f>+IF(SUMIF($AC$3:$AM$3,VLOOKUP($R74,desplegable!$N$3:$Q$8,4,FALSE),$AC74:$AM74)&gt;=$S74,$S74,SUMIF($AC$3:$AM$3,VLOOKUP($R74,desplegable!$N$3:$Q$8,4,FALSE),$AC74:$AM74))</f>
        <v>0</v>
      </c>
      <c r="BA74" s="78"/>
      <c r="BB74" s="54">
        <f t="shared" si="37"/>
        <v>0</v>
      </c>
      <c r="BC74" s="53">
        <f>+IFERROR($BB74*$T74/VLOOKUP($R74,desplegable!$N$3:$O$8,2,FALSE),0)</f>
        <v>0</v>
      </c>
      <c r="BD74" s="53" t="str">
        <f t="shared" si="46"/>
        <v/>
      </c>
      <c r="BE74" s="57" t="str">
        <f t="shared" si="38"/>
        <v/>
      </c>
    </row>
    <row r="75" spans="1:57" ht="15" customHeight="1" x14ac:dyDescent="0.25">
      <c r="A75" s="26" t="s">
        <v>117</v>
      </c>
      <c r="B75" s="21"/>
      <c r="C75" s="21" t="s">
        <v>117</v>
      </c>
      <c r="D75" s="21"/>
      <c r="E75" s="21" t="s">
        <v>117</v>
      </c>
      <c r="F75" s="21"/>
      <c r="G75" s="27"/>
      <c r="H75" s="27"/>
      <c r="I75" s="28" t="s">
        <v>366</v>
      </c>
      <c r="J75" s="28" t="s">
        <v>117</v>
      </c>
      <c r="K75" s="21"/>
      <c r="L75" s="21"/>
      <c r="M75" s="28" t="s">
        <v>117</v>
      </c>
      <c r="N75" s="28" t="s">
        <v>117</v>
      </c>
      <c r="O75" s="28" t="s">
        <v>117</v>
      </c>
      <c r="P75" s="21" t="s">
        <v>117</v>
      </c>
      <c r="Q75" s="21" t="s">
        <v>117</v>
      </c>
      <c r="R75" s="28" t="s">
        <v>117</v>
      </c>
      <c r="S75" s="78"/>
      <c r="T75" s="30"/>
      <c r="U75" s="52">
        <f t="shared" si="47"/>
        <v>0</v>
      </c>
      <c r="V75" s="29"/>
      <c r="W75" s="29" t="s">
        <v>117</v>
      </c>
      <c r="X75" s="29"/>
      <c r="Y75" s="29"/>
      <c r="Z75" s="53" t="str">
        <f t="shared" si="39"/>
        <v/>
      </c>
      <c r="AA75" s="55" t="str">
        <f t="shared" si="29"/>
        <v/>
      </c>
      <c r="AB75" s="27"/>
      <c r="AC75" s="54">
        <f t="shared" si="40"/>
        <v>0</v>
      </c>
      <c r="AD75" s="78"/>
      <c r="AE75" s="54">
        <f t="shared" si="41"/>
        <v>0</v>
      </c>
      <c r="AF75" s="78"/>
      <c r="AG75" s="54">
        <f t="shared" si="42"/>
        <v>0</v>
      </c>
      <c r="AH75" s="78"/>
      <c r="AI75" s="54">
        <f t="shared" si="43"/>
        <v>0</v>
      </c>
      <c r="AJ75" s="78"/>
      <c r="AK75" s="54">
        <f t="shared" si="44"/>
        <v>0</v>
      </c>
      <c r="AL75" s="78"/>
      <c r="AM75" s="78"/>
      <c r="AN75" s="53" t="str">
        <f>+IF($A75="Venta",SUMIF($AC$3:$AM$3,VLOOKUP($R75,desplegable!$N$3:$Q$8,4,FALSE),$AC75:$AM75)*$T75/VLOOKUP($R75,desplegable!$N$3:$O$8,2,FALSE),"")</f>
        <v/>
      </c>
      <c r="AO75" s="53">
        <f t="shared" si="45"/>
        <v>0</v>
      </c>
      <c r="AP75" s="53" t="str">
        <f>+IF($A75="Compra",SUMIF($AC$3:$AM$3,VLOOKUP($R74,desplegable!$N$3:$Q$8,4,FALSE),$AC75:$AM75)*$T75/VLOOKUP($R74,desplegable!$N$3:$O$8,2,FALSE),"")</f>
        <v/>
      </c>
      <c r="AQ75" s="55">
        <f>+IFERROR(SUMIF($AC$3:$AM$3,VLOOKUP($R75,desplegable!$N$3:$Q$8,4,FALSE),$AC75:$AM75)/$S75,0)</f>
        <v>0</v>
      </c>
      <c r="AR75" s="55">
        <f ca="1">IFERROR((SUMIF($AC$3:$AM$3,VLOOKUP($R75,desplegable!$N$3:$Q$8,4,FALSE),$AC75:$AM75)/($H75-$G75))*((TODAY())-$G75)/$S75,0)</f>
        <v>0</v>
      </c>
      <c r="AS75" s="56" t="str">
        <f t="shared" si="30"/>
        <v>-</v>
      </c>
      <c r="AT75" s="56" t="str">
        <f t="shared" si="31"/>
        <v>-</v>
      </c>
      <c r="AU75" s="56" t="str">
        <f t="shared" si="32"/>
        <v>-</v>
      </c>
      <c r="AV75" s="56" t="str">
        <f t="shared" si="33"/>
        <v>-</v>
      </c>
      <c r="AW75" s="53" t="str">
        <f t="shared" si="34"/>
        <v>-</v>
      </c>
      <c r="AX75" s="53" t="str">
        <f t="shared" si="35"/>
        <v/>
      </c>
      <c r="AY75" s="57" t="str">
        <f t="shared" si="36"/>
        <v/>
      </c>
      <c r="AZ75" s="54">
        <f>+IF(SUMIF($AC$3:$AM$3,VLOOKUP($R75,desplegable!$N$3:$Q$8,4,FALSE),$AC75:$AM75)&gt;=$S75,$S75,SUMIF($AC$3:$AM$3,VLOOKUP($R75,desplegable!$N$3:$Q$8,4,FALSE),$AC75:$AM75))</f>
        <v>0</v>
      </c>
      <c r="BA75" s="78"/>
      <c r="BB75" s="54">
        <f t="shared" si="37"/>
        <v>0</v>
      </c>
      <c r="BC75" s="53">
        <f>+IFERROR($BB75*$T75/VLOOKUP($R75,desplegable!$N$3:$O$8,2,FALSE),0)</f>
        <v>0</v>
      </c>
      <c r="BD75" s="53" t="str">
        <f t="shared" si="46"/>
        <v/>
      </c>
      <c r="BE75" s="57" t="str">
        <f t="shared" si="38"/>
        <v/>
      </c>
    </row>
    <row r="76" spans="1:57" ht="15" customHeight="1" x14ac:dyDescent="0.25">
      <c r="A76" s="26" t="s">
        <v>117</v>
      </c>
      <c r="B76" s="21"/>
      <c r="C76" s="21" t="s">
        <v>117</v>
      </c>
      <c r="D76" s="21"/>
      <c r="E76" s="21" t="s">
        <v>117</v>
      </c>
      <c r="F76" s="21"/>
      <c r="G76" s="27"/>
      <c r="H76" s="27"/>
      <c r="I76" s="28" t="s">
        <v>366</v>
      </c>
      <c r="J76" s="28" t="s">
        <v>117</v>
      </c>
      <c r="K76" s="21"/>
      <c r="L76" s="21"/>
      <c r="M76" s="28" t="s">
        <v>117</v>
      </c>
      <c r="N76" s="28" t="s">
        <v>117</v>
      </c>
      <c r="O76" s="28" t="s">
        <v>117</v>
      </c>
      <c r="P76" s="21" t="s">
        <v>117</v>
      </c>
      <c r="Q76" s="21" t="s">
        <v>117</v>
      </c>
      <c r="R76" s="28" t="s">
        <v>117</v>
      </c>
      <c r="S76" s="78"/>
      <c r="T76" s="30"/>
      <c r="U76" s="52">
        <f t="shared" si="47"/>
        <v>0</v>
      </c>
      <c r="V76" s="29"/>
      <c r="W76" s="29" t="s">
        <v>117</v>
      </c>
      <c r="X76" s="29"/>
      <c r="Y76" s="29"/>
      <c r="Z76" s="53" t="str">
        <f t="shared" si="39"/>
        <v/>
      </c>
      <c r="AA76" s="55" t="str">
        <f t="shared" si="29"/>
        <v/>
      </c>
      <c r="AB76" s="27"/>
      <c r="AC76" s="54">
        <f t="shared" si="40"/>
        <v>0</v>
      </c>
      <c r="AD76" s="78"/>
      <c r="AE76" s="54">
        <f t="shared" si="41"/>
        <v>0</v>
      </c>
      <c r="AF76" s="78"/>
      <c r="AG76" s="54">
        <f t="shared" si="42"/>
        <v>0</v>
      </c>
      <c r="AH76" s="78"/>
      <c r="AI76" s="54">
        <f t="shared" si="43"/>
        <v>0</v>
      </c>
      <c r="AJ76" s="78"/>
      <c r="AK76" s="54">
        <f t="shared" si="44"/>
        <v>0</v>
      </c>
      <c r="AL76" s="78"/>
      <c r="AM76" s="78"/>
      <c r="AN76" s="53" t="str">
        <f>+IF($A76="Venta",SUMIF($AC$3:$AM$3,VLOOKUP($R76,desplegable!$N$3:$Q$8,4,FALSE),$AC76:$AM76)*$T76/VLOOKUP($R76,desplegable!$N$3:$O$8,2,FALSE),"")</f>
        <v/>
      </c>
      <c r="AO76" s="53">
        <f t="shared" si="45"/>
        <v>0</v>
      </c>
      <c r="AP76" s="53" t="str">
        <f>+IF($A76="Compra",SUMIF($AC$3:$AM$3,VLOOKUP($R75,desplegable!$N$3:$Q$8,4,FALSE),$AC76:$AM76)*$T76/VLOOKUP($R75,desplegable!$N$3:$O$8,2,FALSE),"")</f>
        <v/>
      </c>
      <c r="AQ76" s="55">
        <f>+IFERROR(SUMIF($AC$3:$AM$3,VLOOKUP($R76,desplegable!$N$3:$Q$8,4,FALSE),$AC76:$AM76)/$S76,0)</f>
        <v>0</v>
      </c>
      <c r="AR76" s="55">
        <f ca="1">IFERROR((SUMIF($AC$3:$AM$3,VLOOKUP($R76,desplegable!$N$3:$Q$8,4,FALSE),$AC76:$AM76)/($H76-$G76))*((TODAY())-$G76)/$S76,0)</f>
        <v>0</v>
      </c>
      <c r="AS76" s="56" t="str">
        <f t="shared" si="30"/>
        <v>-</v>
      </c>
      <c r="AT76" s="56" t="str">
        <f t="shared" si="31"/>
        <v>-</v>
      </c>
      <c r="AU76" s="56" t="str">
        <f t="shared" si="32"/>
        <v>-</v>
      </c>
      <c r="AV76" s="56" t="str">
        <f t="shared" si="33"/>
        <v>-</v>
      </c>
      <c r="AW76" s="53" t="str">
        <f t="shared" si="34"/>
        <v>-</v>
      </c>
      <c r="AX76" s="53" t="str">
        <f t="shared" si="35"/>
        <v/>
      </c>
      <c r="AY76" s="57" t="str">
        <f t="shared" si="36"/>
        <v/>
      </c>
      <c r="AZ76" s="54">
        <f>+IF(SUMIF($AC$3:$AM$3,VLOOKUP($R76,desplegable!$N$3:$Q$8,4,FALSE),$AC76:$AM76)&gt;=$S76,$S76,SUMIF($AC$3:$AM$3,VLOOKUP($R76,desplegable!$N$3:$Q$8,4,FALSE),$AC76:$AM76))</f>
        <v>0</v>
      </c>
      <c r="BA76" s="78"/>
      <c r="BB76" s="54">
        <f t="shared" si="37"/>
        <v>0</v>
      </c>
      <c r="BC76" s="53">
        <f>+IFERROR($BB76*$T76/VLOOKUP($R76,desplegable!$N$3:$O$8,2,FALSE),0)</f>
        <v>0</v>
      </c>
      <c r="BD76" s="53" t="str">
        <f t="shared" si="46"/>
        <v/>
      </c>
      <c r="BE76" s="57" t="str">
        <f t="shared" si="38"/>
        <v/>
      </c>
    </row>
    <row r="77" spans="1:57" ht="15" customHeight="1" x14ac:dyDescent="0.25">
      <c r="A77" s="26" t="s">
        <v>117</v>
      </c>
      <c r="B77" s="21"/>
      <c r="C77" s="21" t="s">
        <v>117</v>
      </c>
      <c r="D77" s="21"/>
      <c r="E77" s="21" t="s">
        <v>117</v>
      </c>
      <c r="F77" s="21"/>
      <c r="G77" s="27"/>
      <c r="H77" s="27"/>
      <c r="I77" s="28" t="s">
        <v>366</v>
      </c>
      <c r="J77" s="28" t="s">
        <v>117</v>
      </c>
      <c r="K77" s="21"/>
      <c r="L77" s="21"/>
      <c r="M77" s="28" t="s">
        <v>117</v>
      </c>
      <c r="N77" s="28" t="s">
        <v>117</v>
      </c>
      <c r="O77" s="28" t="s">
        <v>117</v>
      </c>
      <c r="P77" s="21" t="s">
        <v>117</v>
      </c>
      <c r="Q77" s="21" t="s">
        <v>117</v>
      </c>
      <c r="R77" s="28" t="s">
        <v>117</v>
      </c>
      <c r="S77" s="78"/>
      <c r="T77" s="30"/>
      <c r="U77" s="52">
        <f t="shared" si="47"/>
        <v>0</v>
      </c>
      <c r="V77" s="29"/>
      <c r="W77" s="29" t="s">
        <v>117</v>
      </c>
      <c r="X77" s="29"/>
      <c r="Y77" s="29"/>
      <c r="Z77" s="53" t="str">
        <f t="shared" si="39"/>
        <v/>
      </c>
      <c r="AA77" s="55" t="str">
        <f t="shared" si="29"/>
        <v/>
      </c>
      <c r="AB77" s="27"/>
      <c r="AC77" s="54">
        <f t="shared" si="40"/>
        <v>0</v>
      </c>
      <c r="AD77" s="78"/>
      <c r="AE77" s="54">
        <f t="shared" si="41"/>
        <v>0</v>
      </c>
      <c r="AF77" s="78"/>
      <c r="AG77" s="54">
        <f t="shared" si="42"/>
        <v>0</v>
      </c>
      <c r="AH77" s="78"/>
      <c r="AI77" s="54">
        <f t="shared" si="43"/>
        <v>0</v>
      </c>
      <c r="AJ77" s="78"/>
      <c r="AK77" s="54">
        <f t="shared" si="44"/>
        <v>0</v>
      </c>
      <c r="AL77" s="78"/>
      <c r="AM77" s="78"/>
      <c r="AN77" s="53" t="str">
        <f>+IF($A77="Venta",SUMIF($AC$3:$AM$3,VLOOKUP($R77,desplegable!$N$3:$Q$8,4,FALSE),$AC77:$AM77)*$T77/VLOOKUP($R77,desplegable!$N$3:$O$8,2,FALSE),"")</f>
        <v/>
      </c>
      <c r="AO77" s="53">
        <f t="shared" si="45"/>
        <v>0</v>
      </c>
      <c r="AP77" s="53" t="str">
        <f>+IF($A77="Compra",SUMIF($AC$3:$AM$3,VLOOKUP($R76,desplegable!$N$3:$Q$8,4,FALSE),$AC77:$AM77)*$T77/VLOOKUP($R76,desplegable!$N$3:$O$8,2,FALSE),"")</f>
        <v/>
      </c>
      <c r="AQ77" s="55">
        <f>+IFERROR(SUMIF($AC$3:$AM$3,VLOOKUP($R77,desplegable!$N$3:$Q$8,4,FALSE),$AC77:$AM77)/$S77,0)</f>
        <v>0</v>
      </c>
      <c r="AR77" s="55">
        <f ca="1">IFERROR((SUMIF($AC$3:$AM$3,VLOOKUP($R77,desplegable!$N$3:$Q$8,4,FALSE),$AC77:$AM77)/($H77-$G77))*((TODAY())-$G77)/$S77,0)</f>
        <v>0</v>
      </c>
      <c r="AS77" s="56" t="str">
        <f t="shared" si="30"/>
        <v>-</v>
      </c>
      <c r="AT77" s="56" t="str">
        <f t="shared" si="31"/>
        <v>-</v>
      </c>
      <c r="AU77" s="56" t="str">
        <f t="shared" si="32"/>
        <v>-</v>
      </c>
      <c r="AV77" s="56" t="str">
        <f t="shared" si="33"/>
        <v>-</v>
      </c>
      <c r="AW77" s="53" t="str">
        <f t="shared" si="34"/>
        <v>-</v>
      </c>
      <c r="AX77" s="53" t="str">
        <f t="shared" si="35"/>
        <v/>
      </c>
      <c r="AY77" s="57" t="str">
        <f t="shared" si="36"/>
        <v/>
      </c>
      <c r="AZ77" s="54">
        <f>+IF(SUMIF($AC$3:$AM$3,VLOOKUP($R77,desplegable!$N$3:$Q$8,4,FALSE),$AC77:$AM77)&gt;=$S77,$S77,SUMIF($AC$3:$AM$3,VLOOKUP($R77,desplegable!$N$3:$Q$8,4,FALSE),$AC77:$AM77))</f>
        <v>0</v>
      </c>
      <c r="BA77" s="78"/>
      <c r="BB77" s="54">
        <f t="shared" si="37"/>
        <v>0</v>
      </c>
      <c r="BC77" s="53">
        <f>+IFERROR($BB77*$T77/VLOOKUP($R77,desplegable!$N$3:$O$8,2,FALSE),0)</f>
        <v>0</v>
      </c>
      <c r="BD77" s="53" t="str">
        <f t="shared" si="46"/>
        <v/>
      </c>
      <c r="BE77" s="57" t="str">
        <f t="shared" si="38"/>
        <v/>
      </c>
    </row>
    <row r="78" spans="1:57" ht="15" customHeight="1" x14ac:dyDescent="0.25">
      <c r="A78" s="26" t="s">
        <v>117</v>
      </c>
      <c r="B78" s="21"/>
      <c r="C78" s="21" t="s">
        <v>117</v>
      </c>
      <c r="D78" s="21"/>
      <c r="E78" s="21" t="s">
        <v>117</v>
      </c>
      <c r="F78" s="21"/>
      <c r="G78" s="27"/>
      <c r="H78" s="27"/>
      <c r="I78" s="28" t="s">
        <v>366</v>
      </c>
      <c r="J78" s="28" t="s">
        <v>117</v>
      </c>
      <c r="K78" s="21"/>
      <c r="L78" s="21"/>
      <c r="M78" s="28" t="s">
        <v>117</v>
      </c>
      <c r="N78" s="28" t="s">
        <v>117</v>
      </c>
      <c r="O78" s="28" t="s">
        <v>117</v>
      </c>
      <c r="P78" s="21" t="s">
        <v>117</v>
      </c>
      <c r="Q78" s="21" t="s">
        <v>117</v>
      </c>
      <c r="R78" s="28" t="s">
        <v>117</v>
      </c>
      <c r="S78" s="78"/>
      <c r="T78" s="30"/>
      <c r="U78" s="52">
        <f t="shared" si="47"/>
        <v>0</v>
      </c>
      <c r="V78" s="29"/>
      <c r="W78" s="29" t="s">
        <v>117</v>
      </c>
      <c r="X78" s="29"/>
      <c r="Y78" s="29"/>
      <c r="Z78" s="53" t="str">
        <f t="shared" si="39"/>
        <v/>
      </c>
      <c r="AA78" s="55" t="str">
        <f t="shared" si="29"/>
        <v/>
      </c>
      <c r="AB78" s="27"/>
      <c r="AC78" s="54">
        <f t="shared" si="40"/>
        <v>0</v>
      </c>
      <c r="AD78" s="78"/>
      <c r="AE78" s="54">
        <f t="shared" si="41"/>
        <v>0</v>
      </c>
      <c r="AF78" s="78"/>
      <c r="AG78" s="54">
        <f t="shared" si="42"/>
        <v>0</v>
      </c>
      <c r="AH78" s="78"/>
      <c r="AI78" s="54">
        <f t="shared" si="43"/>
        <v>0</v>
      </c>
      <c r="AJ78" s="78"/>
      <c r="AK78" s="54">
        <f t="shared" si="44"/>
        <v>0</v>
      </c>
      <c r="AL78" s="78"/>
      <c r="AM78" s="78"/>
      <c r="AN78" s="53" t="str">
        <f>+IF($A78="Venta",SUMIF($AC$3:$AM$3,VLOOKUP($R78,desplegable!$N$3:$Q$8,4,FALSE),$AC78:$AM78)*$T78/VLOOKUP($R78,desplegable!$N$3:$O$8,2,FALSE),"")</f>
        <v/>
      </c>
      <c r="AO78" s="53">
        <f t="shared" si="45"/>
        <v>0</v>
      </c>
      <c r="AP78" s="53" t="str">
        <f>+IF($A78="Compra",SUMIF($AC$3:$AM$3,VLOOKUP($R77,desplegable!$N$3:$Q$8,4,FALSE),$AC78:$AM78)*$T78/VLOOKUP($R77,desplegable!$N$3:$O$8,2,FALSE),"")</f>
        <v/>
      </c>
      <c r="AQ78" s="55">
        <f>+IFERROR(SUMIF($AC$3:$AM$3,VLOOKUP($R78,desplegable!$N$3:$Q$8,4,FALSE),$AC78:$AM78)/$S78,0)</f>
        <v>0</v>
      </c>
      <c r="AR78" s="55">
        <f ca="1">IFERROR((SUMIF($AC$3:$AM$3,VLOOKUP($R78,desplegable!$N$3:$Q$8,4,FALSE),$AC78:$AM78)/($H78-$G78))*((TODAY())-$G78)/$S78,0)</f>
        <v>0</v>
      </c>
      <c r="AS78" s="56" t="str">
        <f t="shared" si="30"/>
        <v>-</v>
      </c>
      <c r="AT78" s="56" t="str">
        <f t="shared" si="31"/>
        <v>-</v>
      </c>
      <c r="AU78" s="56" t="str">
        <f t="shared" si="32"/>
        <v>-</v>
      </c>
      <c r="AV78" s="56" t="str">
        <f t="shared" si="33"/>
        <v>-</v>
      </c>
      <c r="AW78" s="53" t="str">
        <f t="shared" si="34"/>
        <v>-</v>
      </c>
      <c r="AX78" s="53" t="str">
        <f t="shared" si="35"/>
        <v/>
      </c>
      <c r="AY78" s="57" t="str">
        <f t="shared" si="36"/>
        <v/>
      </c>
      <c r="AZ78" s="54">
        <f>+IF(SUMIF($AC$3:$AM$3,VLOOKUP($R78,desplegable!$N$3:$Q$8,4,FALSE),$AC78:$AM78)&gt;=$S78,$S78,SUMIF($AC$3:$AM$3,VLOOKUP($R78,desplegable!$N$3:$Q$8,4,FALSE),$AC78:$AM78))</f>
        <v>0</v>
      </c>
      <c r="BA78" s="78"/>
      <c r="BB78" s="54">
        <f t="shared" si="37"/>
        <v>0</v>
      </c>
      <c r="BC78" s="53">
        <f>+IFERROR($BB78*$T78/VLOOKUP($R78,desplegable!$N$3:$O$8,2,FALSE),0)</f>
        <v>0</v>
      </c>
      <c r="BD78" s="53" t="str">
        <f t="shared" si="46"/>
        <v/>
      </c>
      <c r="BE78" s="57" t="str">
        <f t="shared" si="38"/>
        <v/>
      </c>
    </row>
    <row r="79" spans="1:57" ht="15" customHeight="1" x14ac:dyDescent="0.25">
      <c r="A79" s="26" t="s">
        <v>117</v>
      </c>
      <c r="B79" s="21"/>
      <c r="C79" s="21" t="s">
        <v>117</v>
      </c>
      <c r="D79" s="21"/>
      <c r="E79" s="21" t="s">
        <v>117</v>
      </c>
      <c r="F79" s="21"/>
      <c r="G79" s="27"/>
      <c r="H79" s="27"/>
      <c r="I79" s="28" t="s">
        <v>366</v>
      </c>
      <c r="J79" s="28" t="s">
        <v>117</v>
      </c>
      <c r="K79" s="21"/>
      <c r="L79" s="21"/>
      <c r="M79" s="28" t="s">
        <v>117</v>
      </c>
      <c r="N79" s="28" t="s">
        <v>117</v>
      </c>
      <c r="O79" s="28" t="s">
        <v>117</v>
      </c>
      <c r="P79" s="21" t="s">
        <v>117</v>
      </c>
      <c r="Q79" s="21" t="s">
        <v>117</v>
      </c>
      <c r="R79" s="28" t="s">
        <v>117</v>
      </c>
      <c r="S79" s="78"/>
      <c r="T79" s="30"/>
      <c r="U79" s="52">
        <f t="shared" si="47"/>
        <v>0</v>
      </c>
      <c r="V79" s="29"/>
      <c r="W79" s="29" t="s">
        <v>117</v>
      </c>
      <c r="X79" s="29"/>
      <c r="Y79" s="29"/>
      <c r="Z79" s="53" t="str">
        <f t="shared" si="39"/>
        <v/>
      </c>
      <c r="AA79" s="55" t="str">
        <f t="shared" si="29"/>
        <v/>
      </c>
      <c r="AB79" s="27"/>
      <c r="AC79" s="54">
        <f t="shared" si="40"/>
        <v>0</v>
      </c>
      <c r="AD79" s="78"/>
      <c r="AE79" s="54">
        <f t="shared" si="41"/>
        <v>0</v>
      </c>
      <c r="AF79" s="78"/>
      <c r="AG79" s="54">
        <f t="shared" si="42"/>
        <v>0</v>
      </c>
      <c r="AH79" s="78"/>
      <c r="AI79" s="54">
        <f t="shared" si="43"/>
        <v>0</v>
      </c>
      <c r="AJ79" s="78"/>
      <c r="AK79" s="54">
        <f t="shared" si="44"/>
        <v>0</v>
      </c>
      <c r="AL79" s="78"/>
      <c r="AM79" s="78"/>
      <c r="AN79" s="53" t="str">
        <f>+IF($A79="Venta",SUMIF($AC$3:$AM$3,VLOOKUP($R79,desplegable!$N$3:$Q$8,4,FALSE),$AC79:$AM79)*$T79/VLOOKUP($R79,desplegable!$N$3:$O$8,2,FALSE),"")</f>
        <v/>
      </c>
      <c r="AO79" s="53">
        <f t="shared" si="45"/>
        <v>0</v>
      </c>
      <c r="AP79" s="53" t="str">
        <f>+IF($A79="Compra",SUMIF($AC$3:$AM$3,VLOOKUP($R78,desplegable!$N$3:$Q$8,4,FALSE),$AC79:$AM79)*$T79/VLOOKUP($R78,desplegable!$N$3:$O$8,2,FALSE),"")</f>
        <v/>
      </c>
      <c r="AQ79" s="55">
        <f>+IFERROR(SUMIF($AC$3:$AM$3,VLOOKUP($R79,desplegable!$N$3:$Q$8,4,FALSE),$AC79:$AM79)/$S79,0)</f>
        <v>0</v>
      </c>
      <c r="AR79" s="55">
        <f ca="1">IFERROR((SUMIF($AC$3:$AM$3,VLOOKUP($R79,desplegable!$N$3:$Q$8,4,FALSE),$AC79:$AM79)/($H79-$G79))*((TODAY())-$G79)/$S79,0)</f>
        <v>0</v>
      </c>
      <c r="AS79" s="56" t="str">
        <f t="shared" si="30"/>
        <v>-</v>
      </c>
      <c r="AT79" s="56" t="str">
        <f t="shared" si="31"/>
        <v>-</v>
      </c>
      <c r="AU79" s="56" t="str">
        <f t="shared" si="32"/>
        <v>-</v>
      </c>
      <c r="AV79" s="56" t="str">
        <f t="shared" si="33"/>
        <v>-</v>
      </c>
      <c r="AW79" s="53" t="str">
        <f t="shared" si="34"/>
        <v>-</v>
      </c>
      <c r="AX79" s="53" t="str">
        <f t="shared" si="35"/>
        <v/>
      </c>
      <c r="AY79" s="57" t="str">
        <f t="shared" si="36"/>
        <v/>
      </c>
      <c r="AZ79" s="54">
        <f>+IF(SUMIF($AC$3:$AM$3,VLOOKUP($R79,desplegable!$N$3:$Q$8,4,FALSE),$AC79:$AM79)&gt;=$S79,$S79,SUMIF($AC$3:$AM$3,VLOOKUP($R79,desplegable!$N$3:$Q$8,4,FALSE),$AC79:$AM79))</f>
        <v>0</v>
      </c>
      <c r="BA79" s="78"/>
      <c r="BB79" s="54">
        <f t="shared" si="37"/>
        <v>0</v>
      </c>
      <c r="BC79" s="53">
        <f>+IFERROR($BB79*$T79/VLOOKUP($R79,desplegable!$N$3:$O$8,2,FALSE),0)</f>
        <v>0</v>
      </c>
      <c r="BD79" s="53" t="str">
        <f t="shared" si="46"/>
        <v/>
      </c>
      <c r="BE79" s="57" t="str">
        <f t="shared" si="38"/>
        <v/>
      </c>
    </row>
    <row r="80" spans="1:57" ht="15" customHeight="1" x14ac:dyDescent="0.25">
      <c r="A80" s="26" t="s">
        <v>117</v>
      </c>
      <c r="B80" s="21"/>
      <c r="C80" s="21" t="s">
        <v>117</v>
      </c>
      <c r="D80" s="21"/>
      <c r="E80" s="21" t="s">
        <v>117</v>
      </c>
      <c r="F80" s="21"/>
      <c r="G80" s="27"/>
      <c r="H80" s="27"/>
      <c r="I80" s="28" t="s">
        <v>366</v>
      </c>
      <c r="J80" s="28" t="s">
        <v>117</v>
      </c>
      <c r="K80" s="21"/>
      <c r="L80" s="21"/>
      <c r="M80" s="28" t="s">
        <v>117</v>
      </c>
      <c r="N80" s="28" t="s">
        <v>117</v>
      </c>
      <c r="O80" s="28" t="s">
        <v>117</v>
      </c>
      <c r="P80" s="21" t="s">
        <v>117</v>
      </c>
      <c r="Q80" s="21" t="s">
        <v>117</v>
      </c>
      <c r="R80" s="28" t="s">
        <v>117</v>
      </c>
      <c r="S80" s="78"/>
      <c r="T80" s="30"/>
      <c r="U80" s="52">
        <f t="shared" si="47"/>
        <v>0</v>
      </c>
      <c r="V80" s="29"/>
      <c r="W80" s="29" t="s">
        <v>117</v>
      </c>
      <c r="X80" s="29"/>
      <c r="Y80" s="29"/>
      <c r="Z80" s="53" t="str">
        <f t="shared" si="39"/>
        <v/>
      </c>
      <c r="AA80" s="55" t="str">
        <f t="shared" si="29"/>
        <v/>
      </c>
      <c r="AB80" s="27"/>
      <c r="AC80" s="54">
        <f t="shared" si="40"/>
        <v>0</v>
      </c>
      <c r="AD80" s="78"/>
      <c r="AE80" s="54">
        <f t="shared" si="41"/>
        <v>0</v>
      </c>
      <c r="AF80" s="78"/>
      <c r="AG80" s="54">
        <f t="shared" si="42"/>
        <v>0</v>
      </c>
      <c r="AH80" s="78"/>
      <c r="AI80" s="54">
        <f t="shared" si="43"/>
        <v>0</v>
      </c>
      <c r="AJ80" s="78"/>
      <c r="AK80" s="54">
        <f t="shared" si="44"/>
        <v>0</v>
      </c>
      <c r="AL80" s="78"/>
      <c r="AM80" s="78"/>
      <c r="AN80" s="53" t="str">
        <f>+IF($A80="Venta",SUMIF($AC$3:$AM$3,VLOOKUP($R80,desplegable!$N$3:$Q$8,4,FALSE),$AC80:$AM80)*$T80/VLOOKUP($R80,desplegable!$N$3:$O$8,2,FALSE),"")</f>
        <v/>
      </c>
      <c r="AO80" s="53">
        <f t="shared" si="45"/>
        <v>0</v>
      </c>
      <c r="AP80" s="53" t="str">
        <f>+IF($A80="Compra",SUMIF($AC$3:$AM$3,VLOOKUP($R79,desplegable!$N$3:$Q$8,4,FALSE),$AC80:$AM80)*$T80/VLOOKUP($R79,desplegable!$N$3:$O$8,2,FALSE),"")</f>
        <v/>
      </c>
      <c r="AQ80" s="55">
        <f>+IFERROR(SUMIF($AC$3:$AM$3,VLOOKUP($R80,desplegable!$N$3:$Q$8,4,FALSE),$AC80:$AM80)/$S80,0)</f>
        <v>0</v>
      </c>
      <c r="AR80" s="55">
        <f ca="1">IFERROR((SUMIF($AC$3:$AM$3,VLOOKUP($R80,desplegable!$N$3:$Q$8,4,FALSE),$AC80:$AM80)/($H80-$G80))*((TODAY())-$G80)/$S80,0)</f>
        <v>0</v>
      </c>
      <c r="AS80" s="56" t="str">
        <f t="shared" si="30"/>
        <v>-</v>
      </c>
      <c r="AT80" s="56" t="str">
        <f t="shared" si="31"/>
        <v>-</v>
      </c>
      <c r="AU80" s="56" t="str">
        <f t="shared" si="32"/>
        <v>-</v>
      </c>
      <c r="AV80" s="56" t="str">
        <f t="shared" si="33"/>
        <v>-</v>
      </c>
      <c r="AW80" s="53" t="str">
        <f t="shared" si="34"/>
        <v>-</v>
      </c>
      <c r="AX80" s="53" t="str">
        <f t="shared" si="35"/>
        <v/>
      </c>
      <c r="AY80" s="57" t="str">
        <f t="shared" si="36"/>
        <v/>
      </c>
      <c r="AZ80" s="54">
        <f>+IF(SUMIF($AC$3:$AM$3,VLOOKUP($R80,desplegable!$N$3:$Q$8,4,FALSE),$AC80:$AM80)&gt;=$S80,$S80,SUMIF($AC$3:$AM$3,VLOOKUP($R80,desplegable!$N$3:$Q$8,4,FALSE),$AC80:$AM80))</f>
        <v>0</v>
      </c>
      <c r="BA80" s="78"/>
      <c r="BB80" s="54">
        <f t="shared" si="37"/>
        <v>0</v>
      </c>
      <c r="BC80" s="53">
        <f>+IFERROR($BB80*$T80/VLOOKUP($R80,desplegable!$N$3:$O$8,2,FALSE),0)</f>
        <v>0</v>
      </c>
      <c r="BD80" s="53" t="str">
        <f t="shared" si="46"/>
        <v/>
      </c>
      <c r="BE80" s="57" t="str">
        <f t="shared" si="38"/>
        <v/>
      </c>
    </row>
    <row r="81" spans="1:57" ht="15" customHeight="1" x14ac:dyDescent="0.25">
      <c r="A81" s="26" t="s">
        <v>117</v>
      </c>
      <c r="B81" s="21"/>
      <c r="C81" s="21" t="s">
        <v>117</v>
      </c>
      <c r="D81" s="21"/>
      <c r="E81" s="21" t="s">
        <v>117</v>
      </c>
      <c r="F81" s="21"/>
      <c r="G81" s="27"/>
      <c r="H81" s="27"/>
      <c r="I81" s="28" t="s">
        <v>366</v>
      </c>
      <c r="J81" s="28" t="s">
        <v>117</v>
      </c>
      <c r="K81" s="21"/>
      <c r="L81" s="21"/>
      <c r="M81" s="28" t="s">
        <v>117</v>
      </c>
      <c r="N81" s="28" t="s">
        <v>117</v>
      </c>
      <c r="O81" s="28" t="s">
        <v>117</v>
      </c>
      <c r="P81" s="21" t="s">
        <v>117</v>
      </c>
      <c r="Q81" s="21" t="s">
        <v>117</v>
      </c>
      <c r="R81" s="28" t="s">
        <v>117</v>
      </c>
      <c r="S81" s="78"/>
      <c r="T81" s="30"/>
      <c r="U81" s="52">
        <f t="shared" si="47"/>
        <v>0</v>
      </c>
      <c r="V81" s="29"/>
      <c r="W81" s="29" t="s">
        <v>117</v>
      </c>
      <c r="X81" s="29"/>
      <c r="Y81" s="29"/>
      <c r="Z81" s="53" t="str">
        <f t="shared" si="39"/>
        <v/>
      </c>
      <c r="AA81" s="55" t="str">
        <f t="shared" si="29"/>
        <v/>
      </c>
      <c r="AB81" s="27"/>
      <c r="AC81" s="54">
        <f t="shared" si="40"/>
        <v>0</v>
      </c>
      <c r="AD81" s="78"/>
      <c r="AE81" s="54">
        <f t="shared" si="41"/>
        <v>0</v>
      </c>
      <c r="AF81" s="78"/>
      <c r="AG81" s="54">
        <f t="shared" si="42"/>
        <v>0</v>
      </c>
      <c r="AH81" s="78"/>
      <c r="AI81" s="54">
        <f t="shared" si="43"/>
        <v>0</v>
      </c>
      <c r="AJ81" s="78"/>
      <c r="AK81" s="54">
        <f t="shared" si="44"/>
        <v>0</v>
      </c>
      <c r="AL81" s="78"/>
      <c r="AM81" s="78"/>
      <c r="AN81" s="53" t="str">
        <f>+IF($A81="Venta",SUMIF($AC$3:$AM$3,VLOOKUP($R81,desplegable!$N$3:$Q$8,4,FALSE),$AC81:$AM81)*$T81/VLOOKUP($R81,desplegable!$N$3:$O$8,2,FALSE),"")</f>
        <v/>
      </c>
      <c r="AO81" s="53">
        <f t="shared" si="45"/>
        <v>0</v>
      </c>
      <c r="AP81" s="53" t="str">
        <f>+IF($A81="Compra",SUMIF($AC$3:$AM$3,VLOOKUP($R80,desplegable!$N$3:$Q$8,4,FALSE),$AC81:$AM81)*$T81/VLOOKUP($R80,desplegable!$N$3:$O$8,2,FALSE),"")</f>
        <v/>
      </c>
      <c r="AQ81" s="55">
        <f>+IFERROR(SUMIF($AC$3:$AM$3,VLOOKUP($R81,desplegable!$N$3:$Q$8,4,FALSE),$AC81:$AM81)/$S81,0)</f>
        <v>0</v>
      </c>
      <c r="AR81" s="55">
        <f ca="1">IFERROR((SUMIF($AC$3:$AM$3,VLOOKUP($R81,desplegable!$N$3:$Q$8,4,FALSE),$AC81:$AM81)/($H81-$G81))*((TODAY())-$G81)/$S81,0)</f>
        <v>0</v>
      </c>
      <c r="AS81" s="56" t="str">
        <f t="shared" si="30"/>
        <v>-</v>
      </c>
      <c r="AT81" s="56" t="str">
        <f t="shared" si="31"/>
        <v>-</v>
      </c>
      <c r="AU81" s="56" t="str">
        <f t="shared" si="32"/>
        <v>-</v>
      </c>
      <c r="AV81" s="56" t="str">
        <f t="shared" si="33"/>
        <v>-</v>
      </c>
      <c r="AW81" s="53" t="str">
        <f t="shared" si="34"/>
        <v>-</v>
      </c>
      <c r="AX81" s="53" t="str">
        <f t="shared" si="35"/>
        <v/>
      </c>
      <c r="AY81" s="57" t="str">
        <f t="shared" si="36"/>
        <v/>
      </c>
      <c r="AZ81" s="54">
        <f>+IF(SUMIF($AC$3:$AM$3,VLOOKUP($R81,desplegable!$N$3:$Q$8,4,FALSE),$AC81:$AM81)&gt;=$S81,$S81,SUMIF($AC$3:$AM$3,VLOOKUP($R81,desplegable!$N$3:$Q$8,4,FALSE),$AC81:$AM81))</f>
        <v>0</v>
      </c>
      <c r="BA81" s="78"/>
      <c r="BB81" s="54">
        <f t="shared" si="37"/>
        <v>0</v>
      </c>
      <c r="BC81" s="53">
        <f>+IFERROR($BB81*$T81/VLOOKUP($R81,desplegable!$N$3:$O$8,2,FALSE),0)</f>
        <v>0</v>
      </c>
      <c r="BD81" s="53" t="str">
        <f t="shared" si="46"/>
        <v/>
      </c>
      <c r="BE81" s="57" t="str">
        <f t="shared" si="38"/>
        <v/>
      </c>
    </row>
    <row r="82" spans="1:57" ht="15" customHeight="1" x14ac:dyDescent="0.25">
      <c r="A82" s="26" t="s">
        <v>117</v>
      </c>
      <c r="B82" s="21"/>
      <c r="C82" s="21" t="s">
        <v>117</v>
      </c>
      <c r="D82" s="21"/>
      <c r="E82" s="21" t="s">
        <v>117</v>
      </c>
      <c r="F82" s="21"/>
      <c r="G82" s="27"/>
      <c r="H82" s="27"/>
      <c r="I82" s="28" t="s">
        <v>366</v>
      </c>
      <c r="J82" s="28" t="s">
        <v>117</v>
      </c>
      <c r="K82" s="21"/>
      <c r="L82" s="21"/>
      <c r="M82" s="28" t="s">
        <v>117</v>
      </c>
      <c r="N82" s="28" t="s">
        <v>117</v>
      </c>
      <c r="O82" s="28" t="s">
        <v>117</v>
      </c>
      <c r="P82" s="21" t="s">
        <v>117</v>
      </c>
      <c r="Q82" s="21" t="s">
        <v>117</v>
      </c>
      <c r="R82" s="28" t="s">
        <v>117</v>
      </c>
      <c r="S82" s="78"/>
      <c r="T82" s="30"/>
      <c r="U82" s="52">
        <f t="shared" si="47"/>
        <v>0</v>
      </c>
      <c r="V82" s="29"/>
      <c r="W82" s="29" t="s">
        <v>117</v>
      </c>
      <c r="X82" s="29"/>
      <c r="Y82" s="29"/>
      <c r="Z82" s="53" t="str">
        <f t="shared" si="39"/>
        <v/>
      </c>
      <c r="AA82" s="55" t="str">
        <f t="shared" si="29"/>
        <v/>
      </c>
      <c r="AB82" s="27"/>
      <c r="AC82" s="54">
        <f t="shared" si="40"/>
        <v>0</v>
      </c>
      <c r="AD82" s="78"/>
      <c r="AE82" s="54">
        <f t="shared" si="41"/>
        <v>0</v>
      </c>
      <c r="AF82" s="78"/>
      <c r="AG82" s="54">
        <f t="shared" si="42"/>
        <v>0</v>
      </c>
      <c r="AH82" s="78"/>
      <c r="AI82" s="54">
        <f t="shared" si="43"/>
        <v>0</v>
      </c>
      <c r="AJ82" s="78"/>
      <c r="AK82" s="54">
        <f t="shared" si="44"/>
        <v>0</v>
      </c>
      <c r="AL82" s="78"/>
      <c r="AM82" s="78"/>
      <c r="AN82" s="53" t="str">
        <f>+IF($A82="Venta",SUMIF($AC$3:$AM$3,VLOOKUP($R82,desplegable!$N$3:$Q$8,4,FALSE),$AC82:$AM82)*$T82/VLOOKUP($R82,desplegable!$N$3:$O$8,2,FALSE),"")</f>
        <v/>
      </c>
      <c r="AO82" s="53">
        <f t="shared" si="45"/>
        <v>0</v>
      </c>
      <c r="AP82" s="53" t="str">
        <f>+IF($A82="Compra",SUMIF($AC$3:$AM$3,VLOOKUP($R81,desplegable!$N$3:$Q$8,4,FALSE),$AC82:$AM82)*$T82/VLOOKUP($R81,desplegable!$N$3:$O$8,2,FALSE),"")</f>
        <v/>
      </c>
      <c r="AQ82" s="55">
        <f>+IFERROR(SUMIF($AC$3:$AM$3,VLOOKUP($R82,desplegable!$N$3:$Q$8,4,FALSE),$AC82:$AM82)/$S82,0)</f>
        <v>0</v>
      </c>
      <c r="AR82" s="55">
        <f ca="1">IFERROR((SUMIF($AC$3:$AM$3,VLOOKUP($R82,desplegable!$N$3:$Q$8,4,FALSE),$AC82:$AM82)/($H82-$G82))*((TODAY())-$G82)/$S82,0)</f>
        <v>0</v>
      </c>
      <c r="AS82" s="56" t="str">
        <f t="shared" si="30"/>
        <v>-</v>
      </c>
      <c r="AT82" s="56" t="str">
        <f t="shared" si="31"/>
        <v>-</v>
      </c>
      <c r="AU82" s="56" t="str">
        <f t="shared" si="32"/>
        <v>-</v>
      </c>
      <c r="AV82" s="56" t="str">
        <f t="shared" si="33"/>
        <v>-</v>
      </c>
      <c r="AW82" s="53" t="str">
        <f t="shared" si="34"/>
        <v>-</v>
      </c>
      <c r="AX82" s="53" t="str">
        <f t="shared" si="35"/>
        <v/>
      </c>
      <c r="AY82" s="57" t="str">
        <f t="shared" si="36"/>
        <v/>
      </c>
      <c r="AZ82" s="54">
        <f>+IF(SUMIF($AC$3:$AM$3,VLOOKUP($R82,desplegable!$N$3:$Q$8,4,FALSE),$AC82:$AM82)&gt;=$S82,$S82,SUMIF($AC$3:$AM$3,VLOOKUP($R82,desplegable!$N$3:$Q$8,4,FALSE),$AC82:$AM82))</f>
        <v>0</v>
      </c>
      <c r="BA82" s="78"/>
      <c r="BB82" s="54">
        <f t="shared" si="37"/>
        <v>0</v>
      </c>
      <c r="BC82" s="53">
        <f>+IFERROR($BB82*$T82/VLOOKUP($R82,desplegable!$N$3:$O$8,2,FALSE),0)</f>
        <v>0</v>
      </c>
      <c r="BD82" s="53" t="str">
        <f t="shared" si="46"/>
        <v/>
      </c>
      <c r="BE82" s="57" t="str">
        <f t="shared" si="38"/>
        <v/>
      </c>
    </row>
    <row r="83" spans="1:57" ht="15" customHeight="1" x14ac:dyDescent="0.25">
      <c r="A83" s="26" t="s">
        <v>117</v>
      </c>
      <c r="B83" s="21"/>
      <c r="C83" s="21" t="s">
        <v>117</v>
      </c>
      <c r="D83" s="21"/>
      <c r="E83" s="21" t="s">
        <v>117</v>
      </c>
      <c r="F83" s="21"/>
      <c r="G83" s="27"/>
      <c r="H83" s="27"/>
      <c r="I83" s="28" t="s">
        <v>366</v>
      </c>
      <c r="J83" s="28" t="s">
        <v>117</v>
      </c>
      <c r="K83" s="21"/>
      <c r="L83" s="21"/>
      <c r="M83" s="28" t="s">
        <v>117</v>
      </c>
      <c r="N83" s="28" t="s">
        <v>117</v>
      </c>
      <c r="O83" s="28" t="s">
        <v>117</v>
      </c>
      <c r="P83" s="21" t="s">
        <v>117</v>
      </c>
      <c r="Q83" s="21" t="s">
        <v>117</v>
      </c>
      <c r="R83" s="28" t="s">
        <v>117</v>
      </c>
      <c r="S83" s="78"/>
      <c r="T83" s="30"/>
      <c r="U83" s="52">
        <f t="shared" si="47"/>
        <v>0</v>
      </c>
      <c r="V83" s="29"/>
      <c r="W83" s="29" t="s">
        <v>117</v>
      </c>
      <c r="X83" s="29"/>
      <c r="Y83" s="29"/>
      <c r="Z83" s="53" t="str">
        <f t="shared" si="39"/>
        <v/>
      </c>
      <c r="AA83" s="55" t="str">
        <f t="shared" si="29"/>
        <v/>
      </c>
      <c r="AB83" s="27"/>
      <c r="AC83" s="54">
        <f t="shared" si="40"/>
        <v>0</v>
      </c>
      <c r="AD83" s="78"/>
      <c r="AE83" s="54">
        <f t="shared" si="41"/>
        <v>0</v>
      </c>
      <c r="AF83" s="78"/>
      <c r="AG83" s="54">
        <f t="shared" si="42"/>
        <v>0</v>
      </c>
      <c r="AH83" s="78"/>
      <c r="AI83" s="54">
        <f t="shared" si="43"/>
        <v>0</v>
      </c>
      <c r="AJ83" s="78"/>
      <c r="AK83" s="54">
        <f t="shared" si="44"/>
        <v>0</v>
      </c>
      <c r="AL83" s="78"/>
      <c r="AM83" s="78"/>
      <c r="AN83" s="53" t="str">
        <f>+IF($A83="Venta",SUMIF($AC$3:$AM$3,VLOOKUP($R83,desplegable!$N$3:$Q$8,4,FALSE),$AC83:$AM83)*$T83/VLOOKUP($R83,desplegable!$N$3:$O$8,2,FALSE),"")</f>
        <v/>
      </c>
      <c r="AO83" s="53">
        <f t="shared" si="45"/>
        <v>0</v>
      </c>
      <c r="AP83" s="53" t="str">
        <f>+IF($A83="Compra",SUMIF($AC$3:$AM$3,VLOOKUP($R82,desplegable!$N$3:$Q$8,4,FALSE),$AC83:$AM83)*$T83/VLOOKUP($R82,desplegable!$N$3:$O$8,2,FALSE),"")</f>
        <v/>
      </c>
      <c r="AQ83" s="55">
        <f>+IFERROR(SUMIF($AC$3:$AM$3,VLOOKUP($R83,desplegable!$N$3:$Q$8,4,FALSE),$AC83:$AM83)/$S83,0)</f>
        <v>0</v>
      </c>
      <c r="AR83" s="55">
        <f ca="1">IFERROR((SUMIF($AC$3:$AM$3,VLOOKUP($R83,desplegable!$N$3:$Q$8,4,FALSE),$AC83:$AM83)/($H83-$G83))*((TODAY())-$G83)/$S83,0)</f>
        <v>0</v>
      </c>
      <c r="AS83" s="56" t="str">
        <f t="shared" si="30"/>
        <v>-</v>
      </c>
      <c r="AT83" s="56" t="str">
        <f t="shared" si="31"/>
        <v>-</v>
      </c>
      <c r="AU83" s="56" t="str">
        <f t="shared" si="32"/>
        <v>-</v>
      </c>
      <c r="AV83" s="56" t="str">
        <f t="shared" si="33"/>
        <v>-</v>
      </c>
      <c r="AW83" s="53" t="str">
        <f t="shared" si="34"/>
        <v>-</v>
      </c>
      <c r="AX83" s="53" t="str">
        <f t="shared" si="35"/>
        <v/>
      </c>
      <c r="AY83" s="57" t="str">
        <f t="shared" si="36"/>
        <v/>
      </c>
      <c r="AZ83" s="54">
        <f>+IF(SUMIF($AC$3:$AM$3,VLOOKUP($R83,desplegable!$N$3:$Q$8,4,FALSE),$AC83:$AM83)&gt;=$S83,$S83,SUMIF($AC$3:$AM$3,VLOOKUP($R83,desplegable!$N$3:$Q$8,4,FALSE),$AC83:$AM83))</f>
        <v>0</v>
      </c>
      <c r="BA83" s="78"/>
      <c r="BB83" s="54">
        <f t="shared" si="37"/>
        <v>0</v>
      </c>
      <c r="BC83" s="53">
        <f>+IFERROR($BB83*$T83/VLOOKUP($R83,desplegable!$N$3:$O$8,2,FALSE),0)</f>
        <v>0</v>
      </c>
      <c r="BD83" s="53" t="str">
        <f t="shared" si="46"/>
        <v/>
      </c>
      <c r="BE83" s="57" t="str">
        <f t="shared" si="38"/>
        <v/>
      </c>
    </row>
    <row r="84" spans="1:57" ht="15" customHeight="1" x14ac:dyDescent="0.25">
      <c r="A84" s="26" t="s">
        <v>117</v>
      </c>
      <c r="B84" s="21"/>
      <c r="C84" s="21" t="s">
        <v>117</v>
      </c>
      <c r="D84" s="21"/>
      <c r="E84" s="21" t="s">
        <v>117</v>
      </c>
      <c r="F84" s="21"/>
      <c r="G84" s="27"/>
      <c r="H84" s="27"/>
      <c r="I84" s="28" t="s">
        <v>366</v>
      </c>
      <c r="J84" s="28" t="s">
        <v>117</v>
      </c>
      <c r="K84" s="21"/>
      <c r="L84" s="21"/>
      <c r="M84" s="28" t="s">
        <v>117</v>
      </c>
      <c r="N84" s="28" t="s">
        <v>117</v>
      </c>
      <c r="O84" s="28" t="s">
        <v>117</v>
      </c>
      <c r="P84" s="21" t="s">
        <v>117</v>
      </c>
      <c r="Q84" s="21" t="s">
        <v>117</v>
      </c>
      <c r="R84" s="28" t="s">
        <v>117</v>
      </c>
      <c r="S84" s="78"/>
      <c r="T84" s="30"/>
      <c r="U84" s="52">
        <f t="shared" si="47"/>
        <v>0</v>
      </c>
      <c r="V84" s="29"/>
      <c r="W84" s="29" t="s">
        <v>117</v>
      </c>
      <c r="X84" s="29"/>
      <c r="Y84" s="29"/>
      <c r="Z84" s="53" t="str">
        <f t="shared" si="39"/>
        <v/>
      </c>
      <c r="AA84" s="55" t="str">
        <f t="shared" si="29"/>
        <v/>
      </c>
      <c r="AB84" s="27"/>
      <c r="AC84" s="54">
        <f t="shared" si="40"/>
        <v>0</v>
      </c>
      <c r="AD84" s="78"/>
      <c r="AE84" s="54">
        <f t="shared" si="41"/>
        <v>0</v>
      </c>
      <c r="AF84" s="78"/>
      <c r="AG84" s="54">
        <f t="shared" si="42"/>
        <v>0</v>
      </c>
      <c r="AH84" s="78"/>
      <c r="AI84" s="54">
        <f t="shared" si="43"/>
        <v>0</v>
      </c>
      <c r="AJ84" s="78"/>
      <c r="AK84" s="54">
        <f t="shared" si="44"/>
        <v>0</v>
      </c>
      <c r="AL84" s="78"/>
      <c r="AM84" s="78"/>
      <c r="AN84" s="53" t="str">
        <f>+IF($A84="Venta",SUMIF($AC$3:$AM$3,VLOOKUP($R84,desplegable!$N$3:$Q$8,4,FALSE),$AC84:$AM84)*$T84/VLOOKUP($R84,desplegable!$N$3:$O$8,2,FALSE),"")</f>
        <v/>
      </c>
      <c r="AO84" s="53">
        <f t="shared" si="45"/>
        <v>0</v>
      </c>
      <c r="AP84" s="53" t="str">
        <f>+IF($A84="Compra",SUMIF($AC$3:$AM$3,VLOOKUP($R83,desplegable!$N$3:$Q$8,4,FALSE),$AC84:$AM84)*$T84/VLOOKUP($R83,desplegable!$N$3:$O$8,2,FALSE),"")</f>
        <v/>
      </c>
      <c r="AQ84" s="55">
        <f>+IFERROR(SUMIF($AC$3:$AM$3,VLOOKUP($R84,desplegable!$N$3:$Q$8,4,FALSE),$AC84:$AM84)/$S84,0)</f>
        <v>0</v>
      </c>
      <c r="AR84" s="55">
        <f ca="1">IFERROR((SUMIF($AC$3:$AM$3,VLOOKUP($R84,desplegable!$N$3:$Q$8,4,FALSE),$AC84:$AM84)/($H84-$G84))*((TODAY())-$G84)/$S84,0)</f>
        <v>0</v>
      </c>
      <c r="AS84" s="56" t="str">
        <f t="shared" si="30"/>
        <v>-</v>
      </c>
      <c r="AT84" s="56" t="str">
        <f t="shared" si="31"/>
        <v>-</v>
      </c>
      <c r="AU84" s="56" t="str">
        <f t="shared" si="32"/>
        <v>-</v>
      </c>
      <c r="AV84" s="56" t="str">
        <f t="shared" si="33"/>
        <v>-</v>
      </c>
      <c r="AW84" s="53" t="str">
        <f t="shared" si="34"/>
        <v>-</v>
      </c>
      <c r="AX84" s="53" t="str">
        <f t="shared" si="35"/>
        <v/>
      </c>
      <c r="AY84" s="57" t="str">
        <f t="shared" si="36"/>
        <v/>
      </c>
      <c r="AZ84" s="54">
        <f>+IF(SUMIF($AC$3:$AM$3,VLOOKUP($R84,desplegable!$N$3:$Q$8,4,FALSE),$AC84:$AM84)&gt;=$S84,$S84,SUMIF($AC$3:$AM$3,VLOOKUP($R84,desplegable!$N$3:$Q$8,4,FALSE),$AC84:$AM84))</f>
        <v>0</v>
      </c>
      <c r="BA84" s="78"/>
      <c r="BB84" s="54">
        <f t="shared" si="37"/>
        <v>0</v>
      </c>
      <c r="BC84" s="53">
        <f>+IFERROR($BB84*$T84/VLOOKUP($R84,desplegable!$N$3:$O$8,2,FALSE),0)</f>
        <v>0</v>
      </c>
      <c r="BD84" s="53" t="str">
        <f t="shared" si="46"/>
        <v/>
      </c>
      <c r="BE84" s="57" t="str">
        <f t="shared" si="38"/>
        <v/>
      </c>
    </row>
    <row r="85" spans="1:57" ht="15" customHeight="1" x14ac:dyDescent="0.25">
      <c r="A85" s="26" t="s">
        <v>117</v>
      </c>
      <c r="B85" s="21"/>
      <c r="C85" s="21" t="s">
        <v>117</v>
      </c>
      <c r="D85" s="21"/>
      <c r="E85" s="21" t="s">
        <v>117</v>
      </c>
      <c r="F85" s="21"/>
      <c r="G85" s="27"/>
      <c r="H85" s="27"/>
      <c r="I85" s="28" t="s">
        <v>366</v>
      </c>
      <c r="J85" s="28" t="s">
        <v>117</v>
      </c>
      <c r="K85" s="21"/>
      <c r="L85" s="21"/>
      <c r="M85" s="28" t="s">
        <v>117</v>
      </c>
      <c r="N85" s="28" t="s">
        <v>117</v>
      </c>
      <c r="O85" s="28" t="s">
        <v>117</v>
      </c>
      <c r="P85" s="21" t="s">
        <v>117</v>
      </c>
      <c r="Q85" s="21" t="s">
        <v>117</v>
      </c>
      <c r="R85" s="28" t="s">
        <v>117</v>
      </c>
      <c r="S85" s="78"/>
      <c r="T85" s="30"/>
      <c r="U85" s="52">
        <f t="shared" si="47"/>
        <v>0</v>
      </c>
      <c r="V85" s="29"/>
      <c r="W85" s="29" t="s">
        <v>117</v>
      </c>
      <c r="X85" s="29"/>
      <c r="Y85" s="29"/>
      <c r="Z85" s="53" t="str">
        <f t="shared" si="39"/>
        <v/>
      </c>
      <c r="AA85" s="55" t="str">
        <f t="shared" si="29"/>
        <v/>
      </c>
      <c r="AB85" s="27"/>
      <c r="AC85" s="54">
        <f t="shared" si="40"/>
        <v>0</v>
      </c>
      <c r="AD85" s="78"/>
      <c r="AE85" s="54">
        <f t="shared" si="41"/>
        <v>0</v>
      </c>
      <c r="AF85" s="78"/>
      <c r="AG85" s="54">
        <f t="shared" si="42"/>
        <v>0</v>
      </c>
      <c r="AH85" s="78"/>
      <c r="AI85" s="54">
        <f t="shared" si="43"/>
        <v>0</v>
      </c>
      <c r="AJ85" s="78"/>
      <c r="AK85" s="54">
        <f t="shared" si="44"/>
        <v>0</v>
      </c>
      <c r="AL85" s="78"/>
      <c r="AM85" s="78"/>
      <c r="AN85" s="53" t="str">
        <f>+IF($A85="Venta",SUMIF($AC$3:$AM$3,VLOOKUP($R85,desplegable!$N$3:$Q$8,4,FALSE),$AC85:$AM85)*$T85/VLOOKUP($R85,desplegable!$N$3:$O$8,2,FALSE),"")</f>
        <v/>
      </c>
      <c r="AO85" s="53">
        <f t="shared" si="45"/>
        <v>0</v>
      </c>
      <c r="AP85" s="53" t="str">
        <f>+IF($A85="Compra",SUMIF($AC$3:$AM$3,VLOOKUP($R84,desplegable!$N$3:$Q$8,4,FALSE),$AC85:$AM85)*$T85/VLOOKUP($R84,desplegable!$N$3:$O$8,2,FALSE),"")</f>
        <v/>
      </c>
      <c r="AQ85" s="55">
        <f>+IFERROR(SUMIF($AC$3:$AM$3,VLOOKUP($R85,desplegable!$N$3:$Q$8,4,FALSE),$AC85:$AM85)/$S85,0)</f>
        <v>0</v>
      </c>
      <c r="AR85" s="55">
        <f ca="1">IFERROR((SUMIF($AC$3:$AM$3,VLOOKUP($R85,desplegable!$N$3:$Q$8,4,FALSE),$AC85:$AM85)/($H85-$G85))*((TODAY())-$G85)/$S85,0)</f>
        <v>0</v>
      </c>
      <c r="AS85" s="56" t="str">
        <f t="shared" si="30"/>
        <v>-</v>
      </c>
      <c r="AT85" s="56" t="str">
        <f t="shared" si="31"/>
        <v>-</v>
      </c>
      <c r="AU85" s="56" t="str">
        <f t="shared" si="32"/>
        <v>-</v>
      </c>
      <c r="AV85" s="56" t="str">
        <f t="shared" si="33"/>
        <v>-</v>
      </c>
      <c r="AW85" s="53" t="str">
        <f t="shared" si="34"/>
        <v>-</v>
      </c>
      <c r="AX85" s="53" t="str">
        <f t="shared" si="35"/>
        <v/>
      </c>
      <c r="AY85" s="57" t="str">
        <f t="shared" si="36"/>
        <v/>
      </c>
      <c r="AZ85" s="54">
        <f>+IF(SUMIF($AC$3:$AM$3,VLOOKUP($R85,desplegable!$N$3:$Q$8,4,FALSE),$AC85:$AM85)&gt;=$S85,$S85,SUMIF($AC$3:$AM$3,VLOOKUP($R85,desplegable!$N$3:$Q$8,4,FALSE),$AC85:$AM85))</f>
        <v>0</v>
      </c>
      <c r="BA85" s="78"/>
      <c r="BB85" s="54">
        <f t="shared" si="37"/>
        <v>0</v>
      </c>
      <c r="BC85" s="53">
        <f>+IFERROR($BB85*$T85/VLOOKUP($R85,desplegable!$N$3:$O$8,2,FALSE),0)</f>
        <v>0</v>
      </c>
      <c r="BD85" s="53" t="str">
        <f t="shared" si="46"/>
        <v/>
      </c>
      <c r="BE85" s="57" t="str">
        <f t="shared" si="38"/>
        <v/>
      </c>
    </row>
    <row r="86" spans="1:57" ht="15" customHeight="1" x14ac:dyDescent="0.25">
      <c r="A86" s="26" t="s">
        <v>117</v>
      </c>
      <c r="B86" s="21"/>
      <c r="C86" s="21" t="s">
        <v>117</v>
      </c>
      <c r="D86" s="21"/>
      <c r="E86" s="21" t="s">
        <v>117</v>
      </c>
      <c r="F86" s="21"/>
      <c r="G86" s="27"/>
      <c r="H86" s="27"/>
      <c r="I86" s="28" t="s">
        <v>366</v>
      </c>
      <c r="J86" s="28" t="s">
        <v>117</v>
      </c>
      <c r="K86" s="21"/>
      <c r="L86" s="21"/>
      <c r="M86" s="28" t="s">
        <v>117</v>
      </c>
      <c r="N86" s="28" t="s">
        <v>117</v>
      </c>
      <c r="O86" s="28" t="s">
        <v>117</v>
      </c>
      <c r="P86" s="21" t="s">
        <v>117</v>
      </c>
      <c r="Q86" s="21" t="s">
        <v>117</v>
      </c>
      <c r="R86" s="28" t="s">
        <v>117</v>
      </c>
      <c r="S86" s="78"/>
      <c r="T86" s="30"/>
      <c r="U86" s="52">
        <f t="shared" si="47"/>
        <v>0</v>
      </c>
      <c r="V86" s="29"/>
      <c r="W86" s="29" t="s">
        <v>117</v>
      </c>
      <c r="X86" s="29"/>
      <c r="Y86" s="29"/>
      <c r="Z86" s="53" t="str">
        <f t="shared" si="39"/>
        <v/>
      </c>
      <c r="AA86" s="55" t="str">
        <f t="shared" si="29"/>
        <v/>
      </c>
      <c r="AB86" s="27"/>
      <c r="AC86" s="54">
        <f t="shared" si="40"/>
        <v>0</v>
      </c>
      <c r="AD86" s="78"/>
      <c r="AE86" s="54">
        <f t="shared" si="41"/>
        <v>0</v>
      </c>
      <c r="AF86" s="78"/>
      <c r="AG86" s="54">
        <f t="shared" si="42"/>
        <v>0</v>
      </c>
      <c r="AH86" s="78"/>
      <c r="AI86" s="54">
        <f t="shared" si="43"/>
        <v>0</v>
      </c>
      <c r="AJ86" s="78"/>
      <c r="AK86" s="54">
        <f t="shared" si="44"/>
        <v>0</v>
      </c>
      <c r="AL86" s="78"/>
      <c r="AM86" s="78"/>
      <c r="AN86" s="53" t="str">
        <f>+IF($A86="Venta",SUMIF($AC$3:$AM$3,VLOOKUP($R86,desplegable!$N$3:$Q$8,4,FALSE),$AC86:$AM86)*$T86/VLOOKUP($R86,desplegable!$N$3:$O$8,2,FALSE),"")</f>
        <v/>
      </c>
      <c r="AO86" s="53">
        <f t="shared" si="45"/>
        <v>0</v>
      </c>
      <c r="AP86" s="53" t="str">
        <f>+IF($A86="Compra",SUMIF($AC$3:$AM$3,VLOOKUP($R85,desplegable!$N$3:$Q$8,4,FALSE),$AC86:$AM86)*$T86/VLOOKUP($R85,desplegable!$N$3:$O$8,2,FALSE),"")</f>
        <v/>
      </c>
      <c r="AQ86" s="55">
        <f>+IFERROR(SUMIF($AC$3:$AM$3,VLOOKUP($R86,desplegable!$N$3:$Q$8,4,FALSE),$AC86:$AM86)/$S86,0)</f>
        <v>0</v>
      </c>
      <c r="AR86" s="55">
        <f ca="1">IFERROR((SUMIF($AC$3:$AM$3,VLOOKUP($R86,desplegable!$N$3:$Q$8,4,FALSE),$AC86:$AM86)/($H86-$G86))*((TODAY())-$G86)/$S86,0)</f>
        <v>0</v>
      </c>
      <c r="AS86" s="56" t="str">
        <f t="shared" si="30"/>
        <v>-</v>
      </c>
      <c r="AT86" s="56" t="str">
        <f t="shared" si="31"/>
        <v>-</v>
      </c>
      <c r="AU86" s="56" t="str">
        <f t="shared" si="32"/>
        <v>-</v>
      </c>
      <c r="AV86" s="56" t="str">
        <f t="shared" si="33"/>
        <v>-</v>
      </c>
      <c r="AW86" s="53" t="str">
        <f t="shared" si="34"/>
        <v>-</v>
      </c>
      <c r="AX86" s="53" t="str">
        <f t="shared" si="35"/>
        <v/>
      </c>
      <c r="AY86" s="57" t="str">
        <f t="shared" si="36"/>
        <v/>
      </c>
      <c r="AZ86" s="54">
        <f>+IF(SUMIF($AC$3:$AM$3,VLOOKUP($R86,desplegable!$N$3:$Q$8,4,FALSE),$AC86:$AM86)&gt;=$S86,$S86,SUMIF($AC$3:$AM$3,VLOOKUP($R86,desplegable!$N$3:$Q$8,4,FALSE),$AC86:$AM86))</f>
        <v>0</v>
      </c>
      <c r="BA86" s="78"/>
      <c r="BB86" s="54">
        <f t="shared" si="37"/>
        <v>0</v>
      </c>
      <c r="BC86" s="53">
        <f>+IFERROR($BB86*$T86/VLOOKUP($R86,desplegable!$N$3:$O$8,2,FALSE),0)</f>
        <v>0</v>
      </c>
      <c r="BD86" s="53" t="str">
        <f t="shared" si="46"/>
        <v/>
      </c>
      <c r="BE86" s="57" t="str">
        <f t="shared" si="38"/>
        <v/>
      </c>
    </row>
    <row r="87" spans="1:57" ht="15" customHeight="1" x14ac:dyDescent="0.25">
      <c r="A87" s="26" t="s">
        <v>117</v>
      </c>
      <c r="B87" s="21"/>
      <c r="C87" s="21" t="s">
        <v>117</v>
      </c>
      <c r="D87" s="21"/>
      <c r="E87" s="21" t="s">
        <v>117</v>
      </c>
      <c r="F87" s="21"/>
      <c r="G87" s="27"/>
      <c r="H87" s="27"/>
      <c r="I87" s="28" t="s">
        <v>366</v>
      </c>
      <c r="J87" s="28" t="s">
        <v>117</v>
      </c>
      <c r="K87" s="21"/>
      <c r="L87" s="21"/>
      <c r="M87" s="28" t="s">
        <v>117</v>
      </c>
      <c r="N87" s="28" t="s">
        <v>117</v>
      </c>
      <c r="O87" s="28" t="s">
        <v>117</v>
      </c>
      <c r="P87" s="21" t="s">
        <v>117</v>
      </c>
      <c r="Q87" s="21" t="s">
        <v>117</v>
      </c>
      <c r="R87" s="28" t="s">
        <v>117</v>
      </c>
      <c r="S87" s="78"/>
      <c r="T87" s="30"/>
      <c r="U87" s="52">
        <f t="shared" si="47"/>
        <v>0</v>
      </c>
      <c r="V87" s="29"/>
      <c r="W87" s="29" t="s">
        <v>117</v>
      </c>
      <c r="X87" s="29"/>
      <c r="Y87" s="29"/>
      <c r="Z87" s="53" t="str">
        <f t="shared" si="39"/>
        <v/>
      </c>
      <c r="AA87" s="55" t="str">
        <f t="shared" si="29"/>
        <v/>
      </c>
      <c r="AB87" s="27"/>
      <c r="AC87" s="54">
        <f t="shared" si="40"/>
        <v>0</v>
      </c>
      <c r="AD87" s="78"/>
      <c r="AE87" s="54">
        <f t="shared" si="41"/>
        <v>0</v>
      </c>
      <c r="AF87" s="78"/>
      <c r="AG87" s="54">
        <f t="shared" si="42"/>
        <v>0</v>
      </c>
      <c r="AH87" s="78"/>
      <c r="AI87" s="54">
        <f t="shared" si="43"/>
        <v>0</v>
      </c>
      <c r="AJ87" s="78"/>
      <c r="AK87" s="54">
        <f t="shared" si="44"/>
        <v>0</v>
      </c>
      <c r="AL87" s="78"/>
      <c r="AM87" s="78"/>
      <c r="AN87" s="53" t="str">
        <f>+IF($A87="Venta",SUMIF($AC$3:$AM$3,VLOOKUP($R87,desplegable!$N$3:$Q$8,4,FALSE),$AC87:$AM87)*$T87/VLOOKUP($R87,desplegable!$N$3:$O$8,2,FALSE),"")</f>
        <v/>
      </c>
      <c r="AO87" s="53">
        <f t="shared" si="45"/>
        <v>0</v>
      </c>
      <c r="AP87" s="53" t="str">
        <f>+IF($A87="Compra",SUMIF($AC$3:$AM$3,VLOOKUP($R86,desplegable!$N$3:$Q$8,4,FALSE),$AC87:$AM87)*$T87/VLOOKUP($R86,desplegable!$N$3:$O$8,2,FALSE),"")</f>
        <v/>
      </c>
      <c r="AQ87" s="55">
        <f>+IFERROR(SUMIF($AC$3:$AM$3,VLOOKUP($R87,desplegable!$N$3:$Q$8,4,FALSE),$AC87:$AM87)/$S87,0)</f>
        <v>0</v>
      </c>
      <c r="AR87" s="55">
        <f ca="1">IFERROR((SUMIF($AC$3:$AM$3,VLOOKUP($R87,desplegable!$N$3:$Q$8,4,FALSE),$AC87:$AM87)/($H87-$G87))*((TODAY())-$G87)/$S87,0)</f>
        <v>0</v>
      </c>
      <c r="AS87" s="56" t="str">
        <f t="shared" si="30"/>
        <v>-</v>
      </c>
      <c r="AT87" s="56" t="str">
        <f t="shared" si="31"/>
        <v>-</v>
      </c>
      <c r="AU87" s="56" t="str">
        <f t="shared" si="32"/>
        <v>-</v>
      </c>
      <c r="AV87" s="56" t="str">
        <f t="shared" si="33"/>
        <v>-</v>
      </c>
      <c r="AW87" s="53" t="str">
        <f t="shared" si="34"/>
        <v>-</v>
      </c>
      <c r="AX87" s="53" t="str">
        <f t="shared" si="35"/>
        <v/>
      </c>
      <c r="AY87" s="57" t="str">
        <f t="shared" si="36"/>
        <v/>
      </c>
      <c r="AZ87" s="54">
        <f>+IF(SUMIF($AC$3:$AM$3,VLOOKUP($R87,desplegable!$N$3:$Q$8,4,FALSE),$AC87:$AM87)&gt;=$S87,$S87,SUMIF($AC$3:$AM$3,VLOOKUP($R87,desplegable!$N$3:$Q$8,4,FALSE),$AC87:$AM87))</f>
        <v>0</v>
      </c>
      <c r="BA87" s="78"/>
      <c r="BB87" s="54">
        <f t="shared" si="37"/>
        <v>0</v>
      </c>
      <c r="BC87" s="53">
        <f>+IFERROR($BB87*$T87/VLOOKUP($R87,desplegable!$N$3:$O$8,2,FALSE),0)</f>
        <v>0</v>
      </c>
      <c r="BD87" s="53" t="str">
        <f t="shared" si="46"/>
        <v/>
      </c>
      <c r="BE87" s="57" t="str">
        <f t="shared" si="38"/>
        <v/>
      </c>
    </row>
    <row r="88" spans="1:57" ht="15" customHeight="1" x14ac:dyDescent="0.25">
      <c r="A88" s="26" t="s">
        <v>117</v>
      </c>
      <c r="B88" s="21"/>
      <c r="C88" s="21" t="s">
        <v>117</v>
      </c>
      <c r="D88" s="21"/>
      <c r="E88" s="21" t="s">
        <v>117</v>
      </c>
      <c r="F88" s="21"/>
      <c r="G88" s="27"/>
      <c r="H88" s="27"/>
      <c r="I88" s="28" t="s">
        <v>366</v>
      </c>
      <c r="J88" s="28" t="s">
        <v>117</v>
      </c>
      <c r="K88" s="21"/>
      <c r="L88" s="21"/>
      <c r="M88" s="28" t="s">
        <v>117</v>
      </c>
      <c r="N88" s="28" t="s">
        <v>117</v>
      </c>
      <c r="O88" s="28" t="s">
        <v>117</v>
      </c>
      <c r="P88" s="21" t="s">
        <v>117</v>
      </c>
      <c r="Q88" s="21" t="s">
        <v>117</v>
      </c>
      <c r="R88" s="28" t="s">
        <v>117</v>
      </c>
      <c r="S88" s="78"/>
      <c r="T88" s="30"/>
      <c r="U88" s="52">
        <f t="shared" si="47"/>
        <v>0</v>
      </c>
      <c r="V88" s="29"/>
      <c r="W88" s="29" t="s">
        <v>117</v>
      </c>
      <c r="X88" s="29"/>
      <c r="Y88" s="29"/>
      <c r="Z88" s="53" t="str">
        <f t="shared" si="39"/>
        <v/>
      </c>
      <c r="AA88" s="55" t="str">
        <f t="shared" si="29"/>
        <v/>
      </c>
      <c r="AB88" s="27"/>
      <c r="AC88" s="54">
        <f t="shared" si="40"/>
        <v>0</v>
      </c>
      <c r="AD88" s="78"/>
      <c r="AE88" s="54">
        <f t="shared" si="41"/>
        <v>0</v>
      </c>
      <c r="AF88" s="78"/>
      <c r="AG88" s="54">
        <f t="shared" si="42"/>
        <v>0</v>
      </c>
      <c r="AH88" s="78"/>
      <c r="AI88" s="54">
        <f t="shared" si="43"/>
        <v>0</v>
      </c>
      <c r="AJ88" s="78"/>
      <c r="AK88" s="54">
        <f t="shared" si="44"/>
        <v>0</v>
      </c>
      <c r="AL88" s="78"/>
      <c r="AM88" s="78"/>
      <c r="AN88" s="53" t="str">
        <f>+IF($A88="Venta",SUMIF($AC$3:$AM$3,VLOOKUP($R88,desplegable!$N$3:$Q$8,4,FALSE),$AC88:$AM88)*$T88/VLOOKUP($R88,desplegable!$N$3:$O$8,2,FALSE),"")</f>
        <v/>
      </c>
      <c r="AO88" s="53">
        <f t="shared" si="45"/>
        <v>0</v>
      </c>
      <c r="AP88" s="53" t="str">
        <f>+IF($A88="Compra",SUMIF($AC$3:$AM$3,VLOOKUP($R87,desplegable!$N$3:$Q$8,4,FALSE),$AC88:$AM88)*$T88/VLOOKUP($R87,desplegable!$N$3:$O$8,2,FALSE),"")</f>
        <v/>
      </c>
      <c r="AQ88" s="55">
        <f>+IFERROR(SUMIF($AC$3:$AM$3,VLOOKUP($R88,desplegable!$N$3:$Q$8,4,FALSE),$AC88:$AM88)/$S88,0)</f>
        <v>0</v>
      </c>
      <c r="AR88" s="55">
        <f ca="1">IFERROR((SUMIF($AC$3:$AM$3,VLOOKUP($R88,desplegable!$N$3:$Q$8,4,FALSE),$AC88:$AM88)/($H88-$G88))*((TODAY())-$G88)/$S88,0)</f>
        <v>0</v>
      </c>
      <c r="AS88" s="56" t="str">
        <f t="shared" si="30"/>
        <v>-</v>
      </c>
      <c r="AT88" s="56" t="str">
        <f t="shared" si="31"/>
        <v>-</v>
      </c>
      <c r="AU88" s="56" t="str">
        <f t="shared" si="32"/>
        <v>-</v>
      </c>
      <c r="AV88" s="56" t="str">
        <f t="shared" si="33"/>
        <v>-</v>
      </c>
      <c r="AW88" s="53" t="str">
        <f t="shared" si="34"/>
        <v>-</v>
      </c>
      <c r="AX88" s="53" t="str">
        <f t="shared" si="35"/>
        <v/>
      </c>
      <c r="AY88" s="57" t="str">
        <f t="shared" si="36"/>
        <v/>
      </c>
      <c r="AZ88" s="54">
        <f>+IF(SUMIF($AC$3:$AM$3,VLOOKUP($R88,desplegable!$N$3:$Q$8,4,FALSE),$AC88:$AM88)&gt;=$S88,$S88,SUMIF($AC$3:$AM$3,VLOOKUP($R88,desplegable!$N$3:$Q$8,4,FALSE),$AC88:$AM88))</f>
        <v>0</v>
      </c>
      <c r="BA88" s="78"/>
      <c r="BB88" s="54">
        <f t="shared" si="37"/>
        <v>0</v>
      </c>
      <c r="BC88" s="53">
        <f>+IFERROR($BB88*$T88/VLOOKUP($R88,desplegable!$N$3:$O$8,2,FALSE),0)</f>
        <v>0</v>
      </c>
      <c r="BD88" s="53" t="str">
        <f t="shared" si="46"/>
        <v/>
      </c>
      <c r="BE88" s="57" t="str">
        <f t="shared" si="38"/>
        <v/>
      </c>
    </row>
    <row r="89" spans="1:57" ht="15" customHeight="1" x14ac:dyDescent="0.25">
      <c r="A89" s="26" t="s">
        <v>117</v>
      </c>
      <c r="B89" s="21"/>
      <c r="C89" s="21" t="s">
        <v>117</v>
      </c>
      <c r="D89" s="21"/>
      <c r="E89" s="21" t="s">
        <v>117</v>
      </c>
      <c r="F89" s="21"/>
      <c r="G89" s="27"/>
      <c r="H89" s="27"/>
      <c r="I89" s="28" t="s">
        <v>366</v>
      </c>
      <c r="J89" s="28" t="s">
        <v>117</v>
      </c>
      <c r="K89" s="21"/>
      <c r="L89" s="21"/>
      <c r="M89" s="28" t="s">
        <v>117</v>
      </c>
      <c r="N89" s="28" t="s">
        <v>117</v>
      </c>
      <c r="O89" s="28" t="s">
        <v>117</v>
      </c>
      <c r="P89" s="21" t="s">
        <v>117</v>
      </c>
      <c r="Q89" s="21" t="s">
        <v>117</v>
      </c>
      <c r="R89" s="28" t="s">
        <v>117</v>
      </c>
      <c r="S89" s="78"/>
      <c r="T89" s="30"/>
      <c r="U89" s="52">
        <f t="shared" si="47"/>
        <v>0</v>
      </c>
      <c r="V89" s="29"/>
      <c r="W89" s="29" t="s">
        <v>117</v>
      </c>
      <c r="X89" s="29"/>
      <c r="Y89" s="29"/>
      <c r="Z89" s="53" t="str">
        <f t="shared" si="39"/>
        <v/>
      </c>
      <c r="AA89" s="55" t="str">
        <f t="shared" si="29"/>
        <v/>
      </c>
      <c r="AB89" s="27"/>
      <c r="AC89" s="54">
        <f t="shared" si="40"/>
        <v>0</v>
      </c>
      <c r="AD89" s="78"/>
      <c r="AE89" s="54">
        <f t="shared" si="41"/>
        <v>0</v>
      </c>
      <c r="AF89" s="78"/>
      <c r="AG89" s="54">
        <f t="shared" si="42"/>
        <v>0</v>
      </c>
      <c r="AH89" s="78"/>
      <c r="AI89" s="54">
        <f t="shared" si="43"/>
        <v>0</v>
      </c>
      <c r="AJ89" s="78"/>
      <c r="AK89" s="54">
        <f t="shared" si="44"/>
        <v>0</v>
      </c>
      <c r="AL89" s="78"/>
      <c r="AM89" s="78"/>
      <c r="AN89" s="53" t="str">
        <f>+IF($A89="Venta",SUMIF($AC$3:$AM$3,VLOOKUP($R89,desplegable!$N$3:$Q$8,4,FALSE),$AC89:$AM89)*$T89/VLOOKUP($R89,desplegable!$N$3:$O$8,2,FALSE),"")</f>
        <v/>
      </c>
      <c r="AO89" s="53">
        <f t="shared" si="45"/>
        <v>0</v>
      </c>
      <c r="AP89" s="53" t="str">
        <f>+IF($A89="Compra",SUMIF($AC$3:$AM$3,VLOOKUP($R88,desplegable!$N$3:$Q$8,4,FALSE),$AC89:$AM89)*$T89/VLOOKUP($R88,desplegable!$N$3:$O$8,2,FALSE),"")</f>
        <v/>
      </c>
      <c r="AQ89" s="55">
        <f>+IFERROR(SUMIF($AC$3:$AM$3,VLOOKUP($R89,desplegable!$N$3:$Q$8,4,FALSE),$AC89:$AM89)/$S89,0)</f>
        <v>0</v>
      </c>
      <c r="AR89" s="55">
        <f ca="1">IFERROR((SUMIF($AC$3:$AM$3,VLOOKUP($R89,desplegable!$N$3:$Q$8,4,FALSE),$AC89:$AM89)/($H89-$G89))*((TODAY())-$G89)/$S89,0)</f>
        <v>0</v>
      </c>
      <c r="AS89" s="56" t="str">
        <f t="shared" si="30"/>
        <v>-</v>
      </c>
      <c r="AT89" s="56" t="str">
        <f t="shared" si="31"/>
        <v>-</v>
      </c>
      <c r="AU89" s="56" t="str">
        <f t="shared" si="32"/>
        <v>-</v>
      </c>
      <c r="AV89" s="56" t="str">
        <f t="shared" si="33"/>
        <v>-</v>
      </c>
      <c r="AW89" s="53" t="str">
        <f t="shared" si="34"/>
        <v>-</v>
      </c>
      <c r="AX89" s="53" t="str">
        <f t="shared" si="35"/>
        <v/>
      </c>
      <c r="AY89" s="57" t="str">
        <f t="shared" si="36"/>
        <v/>
      </c>
      <c r="AZ89" s="54">
        <f>+IF(SUMIF($AC$3:$AM$3,VLOOKUP($R89,desplegable!$N$3:$Q$8,4,FALSE),$AC89:$AM89)&gt;=$S89,$S89,SUMIF($AC$3:$AM$3,VLOOKUP($R89,desplegable!$N$3:$Q$8,4,FALSE),$AC89:$AM89))</f>
        <v>0</v>
      </c>
      <c r="BA89" s="78"/>
      <c r="BB89" s="54">
        <f t="shared" si="37"/>
        <v>0</v>
      </c>
      <c r="BC89" s="53">
        <f>+IFERROR($BB89*$T89/VLOOKUP($R89,desplegable!$N$3:$O$8,2,FALSE),0)</f>
        <v>0</v>
      </c>
      <c r="BD89" s="53" t="str">
        <f t="shared" si="46"/>
        <v/>
      </c>
      <c r="BE89" s="57" t="str">
        <f t="shared" si="38"/>
        <v/>
      </c>
    </row>
    <row r="90" spans="1:57" ht="15" customHeight="1" x14ac:dyDescent="0.25">
      <c r="A90" s="26" t="s">
        <v>117</v>
      </c>
      <c r="B90" s="21"/>
      <c r="C90" s="21" t="s">
        <v>117</v>
      </c>
      <c r="D90" s="21"/>
      <c r="E90" s="21" t="s">
        <v>117</v>
      </c>
      <c r="F90" s="21"/>
      <c r="G90" s="27"/>
      <c r="H90" s="27"/>
      <c r="I90" s="28" t="s">
        <v>366</v>
      </c>
      <c r="J90" s="28" t="s">
        <v>117</v>
      </c>
      <c r="K90" s="21"/>
      <c r="L90" s="21"/>
      <c r="M90" s="28" t="s">
        <v>117</v>
      </c>
      <c r="N90" s="28" t="s">
        <v>117</v>
      </c>
      <c r="O90" s="28" t="s">
        <v>117</v>
      </c>
      <c r="P90" s="21" t="s">
        <v>117</v>
      </c>
      <c r="Q90" s="21" t="s">
        <v>117</v>
      </c>
      <c r="R90" s="28" t="s">
        <v>117</v>
      </c>
      <c r="S90" s="78"/>
      <c r="T90" s="30"/>
      <c r="U90" s="52">
        <f t="shared" si="47"/>
        <v>0</v>
      </c>
      <c r="V90" s="29"/>
      <c r="W90" s="29" t="s">
        <v>117</v>
      </c>
      <c r="X90" s="29"/>
      <c r="Y90" s="29"/>
      <c r="Z90" s="53" t="str">
        <f t="shared" si="39"/>
        <v/>
      </c>
      <c r="AA90" s="55" t="str">
        <f t="shared" si="29"/>
        <v/>
      </c>
      <c r="AB90" s="27"/>
      <c r="AC90" s="54">
        <f t="shared" si="40"/>
        <v>0</v>
      </c>
      <c r="AD90" s="78"/>
      <c r="AE90" s="54">
        <f t="shared" si="41"/>
        <v>0</v>
      </c>
      <c r="AF90" s="78"/>
      <c r="AG90" s="54">
        <f t="shared" si="42"/>
        <v>0</v>
      </c>
      <c r="AH90" s="78"/>
      <c r="AI90" s="54">
        <f t="shared" si="43"/>
        <v>0</v>
      </c>
      <c r="AJ90" s="78"/>
      <c r="AK90" s="54">
        <f t="shared" si="44"/>
        <v>0</v>
      </c>
      <c r="AL90" s="78"/>
      <c r="AM90" s="78"/>
      <c r="AN90" s="53" t="str">
        <f>+IF($A90="Venta",SUMIF($AC$3:$AM$3,VLOOKUP($R90,desplegable!$N$3:$Q$8,4,FALSE),$AC90:$AM90)*$T90/VLOOKUP($R90,desplegable!$N$3:$O$8,2,FALSE),"")</f>
        <v/>
      </c>
      <c r="AO90" s="53">
        <f t="shared" si="45"/>
        <v>0</v>
      </c>
      <c r="AP90" s="53" t="str">
        <f>+IF($A90="Compra",SUMIF($AC$3:$AM$3,VLOOKUP($R89,desplegable!$N$3:$Q$8,4,FALSE),$AC90:$AM90)*$T90/VLOOKUP($R89,desplegable!$N$3:$O$8,2,FALSE),"")</f>
        <v/>
      </c>
      <c r="AQ90" s="55">
        <f>+IFERROR(SUMIF($AC$3:$AM$3,VLOOKUP($R90,desplegable!$N$3:$Q$8,4,FALSE),$AC90:$AM90)/$S90,0)</f>
        <v>0</v>
      </c>
      <c r="AR90" s="55">
        <f ca="1">IFERROR((SUMIF($AC$3:$AM$3,VLOOKUP($R90,desplegable!$N$3:$Q$8,4,FALSE),$AC90:$AM90)/($H90-$G90))*((TODAY())-$G90)/$S90,0)</f>
        <v>0</v>
      </c>
      <c r="AS90" s="56" t="str">
        <f t="shared" si="30"/>
        <v>-</v>
      </c>
      <c r="AT90" s="56" t="str">
        <f t="shared" si="31"/>
        <v>-</v>
      </c>
      <c r="AU90" s="56" t="str">
        <f t="shared" si="32"/>
        <v>-</v>
      </c>
      <c r="AV90" s="56" t="str">
        <f t="shared" si="33"/>
        <v>-</v>
      </c>
      <c r="AW90" s="53" t="str">
        <f t="shared" si="34"/>
        <v>-</v>
      </c>
      <c r="AX90" s="53" t="str">
        <f t="shared" si="35"/>
        <v/>
      </c>
      <c r="AY90" s="57" t="str">
        <f t="shared" si="36"/>
        <v/>
      </c>
      <c r="AZ90" s="54">
        <f>+IF(SUMIF($AC$3:$AM$3,VLOOKUP($R90,desplegable!$N$3:$Q$8,4,FALSE),$AC90:$AM90)&gt;=$S90,$S90,SUMIF($AC$3:$AM$3,VLOOKUP($R90,desplegable!$N$3:$Q$8,4,FALSE),$AC90:$AM90))</f>
        <v>0</v>
      </c>
      <c r="BA90" s="78"/>
      <c r="BB90" s="54">
        <f t="shared" si="37"/>
        <v>0</v>
      </c>
      <c r="BC90" s="53">
        <f>+IFERROR($BB90*$T90/VLOOKUP($R90,desplegable!$N$3:$O$8,2,FALSE),0)</f>
        <v>0</v>
      </c>
      <c r="BD90" s="53" t="str">
        <f t="shared" si="46"/>
        <v/>
      </c>
      <c r="BE90" s="57" t="str">
        <f t="shared" si="38"/>
        <v/>
      </c>
    </row>
    <row r="91" spans="1:57" ht="15" customHeight="1" x14ac:dyDescent="0.25">
      <c r="A91" s="26" t="s">
        <v>117</v>
      </c>
      <c r="B91" s="21"/>
      <c r="C91" s="21" t="s">
        <v>117</v>
      </c>
      <c r="D91" s="21"/>
      <c r="E91" s="21" t="s">
        <v>117</v>
      </c>
      <c r="F91" s="21"/>
      <c r="G91" s="27"/>
      <c r="H91" s="27"/>
      <c r="I91" s="28" t="s">
        <v>366</v>
      </c>
      <c r="J91" s="28" t="s">
        <v>117</v>
      </c>
      <c r="K91" s="21"/>
      <c r="L91" s="21"/>
      <c r="M91" s="28" t="s">
        <v>117</v>
      </c>
      <c r="N91" s="28" t="s">
        <v>117</v>
      </c>
      <c r="O91" s="28" t="s">
        <v>117</v>
      </c>
      <c r="P91" s="21" t="s">
        <v>117</v>
      </c>
      <c r="Q91" s="21" t="s">
        <v>117</v>
      </c>
      <c r="R91" s="28" t="s">
        <v>117</v>
      </c>
      <c r="S91" s="78"/>
      <c r="T91" s="30"/>
      <c r="U91" s="52">
        <f t="shared" si="47"/>
        <v>0</v>
      </c>
      <c r="V91" s="29"/>
      <c r="W91" s="29" t="s">
        <v>117</v>
      </c>
      <c r="X91" s="29"/>
      <c r="Y91" s="29"/>
      <c r="Z91" s="53" t="str">
        <f t="shared" si="39"/>
        <v/>
      </c>
      <c r="AA91" s="55" t="str">
        <f t="shared" si="29"/>
        <v/>
      </c>
      <c r="AB91" s="27"/>
      <c r="AC91" s="54">
        <f t="shared" si="40"/>
        <v>0</v>
      </c>
      <c r="AD91" s="78"/>
      <c r="AE91" s="54">
        <f t="shared" si="41"/>
        <v>0</v>
      </c>
      <c r="AF91" s="78"/>
      <c r="AG91" s="54">
        <f t="shared" si="42"/>
        <v>0</v>
      </c>
      <c r="AH91" s="78"/>
      <c r="AI91" s="54">
        <f t="shared" si="43"/>
        <v>0</v>
      </c>
      <c r="AJ91" s="78"/>
      <c r="AK91" s="54">
        <f t="shared" si="44"/>
        <v>0</v>
      </c>
      <c r="AL91" s="78"/>
      <c r="AM91" s="78"/>
      <c r="AN91" s="53" t="str">
        <f>+IF($A91="Venta",SUMIF($AC$3:$AM$3,VLOOKUP($R91,desplegable!$N$3:$Q$8,4,FALSE),$AC91:$AM91)*$T91/VLOOKUP($R91,desplegable!$N$3:$O$8,2,FALSE),"")</f>
        <v/>
      </c>
      <c r="AO91" s="53">
        <f t="shared" si="45"/>
        <v>0</v>
      </c>
      <c r="AP91" s="53" t="str">
        <f>+IF($A91="Compra",SUMIF($AC$3:$AM$3,VLOOKUP($R90,desplegable!$N$3:$Q$8,4,FALSE),$AC91:$AM91)*$T91/VLOOKUP($R90,desplegable!$N$3:$O$8,2,FALSE),"")</f>
        <v/>
      </c>
      <c r="AQ91" s="55">
        <f>+IFERROR(SUMIF($AC$3:$AM$3,VLOOKUP($R91,desplegable!$N$3:$Q$8,4,FALSE),$AC91:$AM91)/$S91,0)</f>
        <v>0</v>
      </c>
      <c r="AR91" s="55">
        <f ca="1">IFERROR((SUMIF($AC$3:$AM$3,VLOOKUP($R91,desplegable!$N$3:$Q$8,4,FALSE),$AC91:$AM91)/($H91-$G91))*((TODAY())-$G91)/$S91,0)</f>
        <v>0</v>
      </c>
      <c r="AS91" s="56" t="str">
        <f t="shared" si="30"/>
        <v>-</v>
      </c>
      <c r="AT91" s="56" t="str">
        <f t="shared" si="31"/>
        <v>-</v>
      </c>
      <c r="AU91" s="56" t="str">
        <f t="shared" si="32"/>
        <v>-</v>
      </c>
      <c r="AV91" s="56" t="str">
        <f t="shared" si="33"/>
        <v>-</v>
      </c>
      <c r="AW91" s="53" t="str">
        <f t="shared" si="34"/>
        <v>-</v>
      </c>
      <c r="AX91" s="53" t="str">
        <f t="shared" si="35"/>
        <v/>
      </c>
      <c r="AY91" s="57" t="str">
        <f t="shared" si="36"/>
        <v/>
      </c>
      <c r="AZ91" s="54">
        <f>+IF(SUMIF($AC$3:$AM$3,VLOOKUP($R91,desplegable!$N$3:$Q$8,4,FALSE),$AC91:$AM91)&gt;=$S91,$S91,SUMIF($AC$3:$AM$3,VLOOKUP($R91,desplegable!$N$3:$Q$8,4,FALSE),$AC91:$AM91))</f>
        <v>0</v>
      </c>
      <c r="BA91" s="78"/>
      <c r="BB91" s="54">
        <f t="shared" si="37"/>
        <v>0</v>
      </c>
      <c r="BC91" s="53">
        <f>+IFERROR($BB91*$T91/VLOOKUP($R91,desplegable!$N$3:$O$8,2,FALSE),0)</f>
        <v>0</v>
      </c>
      <c r="BD91" s="53" t="str">
        <f t="shared" si="46"/>
        <v/>
      </c>
      <c r="BE91" s="57" t="str">
        <f t="shared" si="38"/>
        <v/>
      </c>
    </row>
    <row r="92" spans="1:57" ht="15" customHeight="1" x14ac:dyDescent="0.25">
      <c r="A92" s="26" t="s">
        <v>117</v>
      </c>
      <c r="B92" s="21"/>
      <c r="C92" s="21" t="s">
        <v>117</v>
      </c>
      <c r="D92" s="21"/>
      <c r="E92" s="21" t="s">
        <v>117</v>
      </c>
      <c r="F92" s="21"/>
      <c r="G92" s="27"/>
      <c r="H92" s="27"/>
      <c r="I92" s="28" t="s">
        <v>366</v>
      </c>
      <c r="J92" s="28" t="s">
        <v>117</v>
      </c>
      <c r="K92" s="21"/>
      <c r="L92" s="21"/>
      <c r="M92" s="28" t="s">
        <v>117</v>
      </c>
      <c r="N92" s="28" t="s">
        <v>117</v>
      </c>
      <c r="O92" s="28" t="s">
        <v>117</v>
      </c>
      <c r="P92" s="21" t="s">
        <v>117</v>
      </c>
      <c r="Q92" s="21" t="s">
        <v>117</v>
      </c>
      <c r="R92" s="28" t="s">
        <v>117</v>
      </c>
      <c r="S92" s="78"/>
      <c r="T92" s="30"/>
      <c r="U92" s="52">
        <f t="shared" si="47"/>
        <v>0</v>
      </c>
      <c r="V92" s="29"/>
      <c r="W92" s="29" t="s">
        <v>117</v>
      </c>
      <c r="X92" s="29"/>
      <c r="Y92" s="29"/>
      <c r="Z92" s="53" t="str">
        <f t="shared" si="39"/>
        <v/>
      </c>
      <c r="AA92" s="55" t="str">
        <f t="shared" si="29"/>
        <v/>
      </c>
      <c r="AB92" s="27"/>
      <c r="AC92" s="54">
        <f t="shared" si="40"/>
        <v>0</v>
      </c>
      <c r="AD92" s="78"/>
      <c r="AE92" s="54">
        <f t="shared" si="41"/>
        <v>0</v>
      </c>
      <c r="AF92" s="78"/>
      <c r="AG92" s="54">
        <f t="shared" si="42"/>
        <v>0</v>
      </c>
      <c r="AH92" s="78"/>
      <c r="AI92" s="54">
        <f t="shared" si="43"/>
        <v>0</v>
      </c>
      <c r="AJ92" s="78"/>
      <c r="AK92" s="54">
        <f t="shared" si="44"/>
        <v>0</v>
      </c>
      <c r="AL92" s="78"/>
      <c r="AM92" s="78"/>
      <c r="AN92" s="53" t="str">
        <f>+IF($A92="Venta",SUMIF($AC$3:$AM$3,VLOOKUP($R92,desplegable!$N$3:$Q$8,4,FALSE),$AC92:$AM92)*$T92/VLOOKUP($R92,desplegable!$N$3:$O$8,2,FALSE),"")</f>
        <v/>
      </c>
      <c r="AO92" s="53">
        <f t="shared" si="45"/>
        <v>0</v>
      </c>
      <c r="AP92" s="53" t="str">
        <f>+IF($A92="Compra",SUMIF($AC$3:$AM$3,VLOOKUP($R91,desplegable!$N$3:$Q$8,4,FALSE),$AC92:$AM92)*$T92/VLOOKUP($R91,desplegable!$N$3:$O$8,2,FALSE),"")</f>
        <v/>
      </c>
      <c r="AQ92" s="55">
        <f>+IFERROR(SUMIF($AC$3:$AM$3,VLOOKUP($R92,desplegable!$N$3:$Q$8,4,FALSE),$AC92:$AM92)/$S92,0)</f>
        <v>0</v>
      </c>
      <c r="AR92" s="55">
        <f ca="1">IFERROR((SUMIF($AC$3:$AM$3,VLOOKUP($R92,desplegable!$N$3:$Q$8,4,FALSE),$AC92:$AM92)/($H92-$G92))*((TODAY())-$G92)/$S92,0)</f>
        <v>0</v>
      </c>
      <c r="AS92" s="56" t="str">
        <f t="shared" si="30"/>
        <v>-</v>
      </c>
      <c r="AT92" s="56" t="str">
        <f t="shared" si="31"/>
        <v>-</v>
      </c>
      <c r="AU92" s="56" t="str">
        <f t="shared" si="32"/>
        <v>-</v>
      </c>
      <c r="AV92" s="56" t="str">
        <f t="shared" si="33"/>
        <v>-</v>
      </c>
      <c r="AW92" s="53" t="str">
        <f t="shared" si="34"/>
        <v>-</v>
      </c>
      <c r="AX92" s="53" t="str">
        <f t="shared" si="35"/>
        <v/>
      </c>
      <c r="AY92" s="57" t="str">
        <f t="shared" si="36"/>
        <v/>
      </c>
      <c r="AZ92" s="54">
        <f>+IF(SUMIF($AC$3:$AM$3,VLOOKUP($R92,desplegable!$N$3:$Q$8,4,FALSE),$AC92:$AM92)&gt;=$S92,$S92,SUMIF($AC$3:$AM$3,VLOOKUP($R92,desplegable!$N$3:$Q$8,4,FALSE),$AC92:$AM92))</f>
        <v>0</v>
      </c>
      <c r="BA92" s="78"/>
      <c r="BB92" s="54">
        <f t="shared" si="37"/>
        <v>0</v>
      </c>
      <c r="BC92" s="53">
        <f>+IFERROR($BB92*$T92/VLOOKUP($R92,desplegable!$N$3:$O$8,2,FALSE),0)</f>
        <v>0</v>
      </c>
      <c r="BD92" s="53" t="str">
        <f t="shared" si="46"/>
        <v/>
      </c>
      <c r="BE92" s="57" t="str">
        <f t="shared" si="38"/>
        <v/>
      </c>
    </row>
    <row r="93" spans="1:57" ht="15" customHeight="1" x14ac:dyDescent="0.25">
      <c r="A93" s="26" t="s">
        <v>117</v>
      </c>
      <c r="B93" s="21"/>
      <c r="C93" s="21" t="s">
        <v>117</v>
      </c>
      <c r="D93" s="21"/>
      <c r="E93" s="21" t="s">
        <v>117</v>
      </c>
      <c r="F93" s="21"/>
      <c r="G93" s="27"/>
      <c r="H93" s="27"/>
      <c r="I93" s="28" t="s">
        <v>366</v>
      </c>
      <c r="J93" s="28" t="s">
        <v>117</v>
      </c>
      <c r="K93" s="21"/>
      <c r="L93" s="21"/>
      <c r="M93" s="28" t="s">
        <v>117</v>
      </c>
      <c r="N93" s="28" t="s">
        <v>117</v>
      </c>
      <c r="O93" s="28" t="s">
        <v>117</v>
      </c>
      <c r="P93" s="21" t="s">
        <v>117</v>
      </c>
      <c r="Q93" s="21" t="s">
        <v>117</v>
      </c>
      <c r="R93" s="28" t="s">
        <v>117</v>
      </c>
      <c r="S93" s="78"/>
      <c r="T93" s="30"/>
      <c r="U93" s="52">
        <f t="shared" si="47"/>
        <v>0</v>
      </c>
      <c r="V93" s="29"/>
      <c r="W93" s="29" t="s">
        <v>117</v>
      </c>
      <c r="X93" s="29"/>
      <c r="Y93" s="29"/>
      <c r="Z93" s="53" t="str">
        <f t="shared" si="39"/>
        <v/>
      </c>
      <c r="AA93" s="55" t="str">
        <f t="shared" si="29"/>
        <v/>
      </c>
      <c r="AB93" s="27"/>
      <c r="AC93" s="54">
        <f t="shared" si="40"/>
        <v>0</v>
      </c>
      <c r="AD93" s="78"/>
      <c r="AE93" s="54">
        <f t="shared" si="41"/>
        <v>0</v>
      </c>
      <c r="AF93" s="78"/>
      <c r="AG93" s="54">
        <f t="shared" si="42"/>
        <v>0</v>
      </c>
      <c r="AH93" s="78"/>
      <c r="AI93" s="54">
        <f t="shared" si="43"/>
        <v>0</v>
      </c>
      <c r="AJ93" s="78"/>
      <c r="AK93" s="54">
        <f t="shared" si="44"/>
        <v>0</v>
      </c>
      <c r="AL93" s="78"/>
      <c r="AM93" s="78"/>
      <c r="AN93" s="53" t="str">
        <f>+IF($A93="Venta",SUMIF($AC$3:$AM$3,VLOOKUP($R93,desplegable!$N$3:$Q$8,4,FALSE),$AC93:$AM93)*$T93/VLOOKUP($R93,desplegable!$N$3:$O$8,2,FALSE),"")</f>
        <v/>
      </c>
      <c r="AO93" s="53">
        <f t="shared" si="45"/>
        <v>0</v>
      </c>
      <c r="AP93" s="53" t="str">
        <f>+IF($A93="Compra",SUMIF($AC$3:$AM$3,VLOOKUP($R92,desplegable!$N$3:$Q$8,4,FALSE),$AC93:$AM93)*$T93/VLOOKUP($R92,desplegable!$N$3:$O$8,2,FALSE),"")</f>
        <v/>
      </c>
      <c r="AQ93" s="55">
        <f>+IFERROR(SUMIF($AC$3:$AM$3,VLOOKUP($R93,desplegable!$N$3:$Q$8,4,FALSE),$AC93:$AM93)/$S93,0)</f>
        <v>0</v>
      </c>
      <c r="AR93" s="55">
        <f ca="1">IFERROR((SUMIF($AC$3:$AM$3,VLOOKUP($R93,desplegable!$N$3:$Q$8,4,FALSE),$AC93:$AM93)/($H93-$G93))*((TODAY())-$G93)/$S93,0)</f>
        <v>0</v>
      </c>
      <c r="AS93" s="56" t="str">
        <f t="shared" si="30"/>
        <v>-</v>
      </c>
      <c r="AT93" s="56" t="str">
        <f t="shared" si="31"/>
        <v>-</v>
      </c>
      <c r="AU93" s="56" t="str">
        <f t="shared" si="32"/>
        <v>-</v>
      </c>
      <c r="AV93" s="56" t="str">
        <f t="shared" si="33"/>
        <v>-</v>
      </c>
      <c r="AW93" s="53" t="str">
        <f t="shared" si="34"/>
        <v>-</v>
      </c>
      <c r="AX93" s="53" t="str">
        <f t="shared" si="35"/>
        <v/>
      </c>
      <c r="AY93" s="57" t="str">
        <f t="shared" si="36"/>
        <v/>
      </c>
      <c r="AZ93" s="54">
        <f>+IF(SUMIF($AC$3:$AM$3,VLOOKUP($R93,desplegable!$N$3:$Q$8,4,FALSE),$AC93:$AM93)&gt;=$S93,$S93,SUMIF($AC$3:$AM$3,VLOOKUP($R93,desplegable!$N$3:$Q$8,4,FALSE),$AC93:$AM93))</f>
        <v>0</v>
      </c>
      <c r="BA93" s="78"/>
      <c r="BB93" s="54">
        <f t="shared" si="37"/>
        <v>0</v>
      </c>
      <c r="BC93" s="53">
        <f>+IFERROR($BB93*$T93/VLOOKUP($R93,desplegable!$N$3:$O$8,2,FALSE),0)</f>
        <v>0</v>
      </c>
      <c r="BD93" s="53" t="str">
        <f t="shared" si="46"/>
        <v/>
      </c>
      <c r="BE93" s="57" t="str">
        <f t="shared" si="38"/>
        <v/>
      </c>
    </row>
    <row r="94" spans="1:57" ht="15" customHeight="1" x14ac:dyDescent="0.25">
      <c r="A94" s="26" t="s">
        <v>117</v>
      </c>
      <c r="B94" s="21"/>
      <c r="C94" s="21" t="s">
        <v>117</v>
      </c>
      <c r="D94" s="21"/>
      <c r="E94" s="21" t="s">
        <v>117</v>
      </c>
      <c r="F94" s="21"/>
      <c r="G94" s="27"/>
      <c r="H94" s="27"/>
      <c r="I94" s="28" t="s">
        <v>366</v>
      </c>
      <c r="J94" s="28" t="s">
        <v>117</v>
      </c>
      <c r="K94" s="21"/>
      <c r="L94" s="21"/>
      <c r="M94" s="28" t="s">
        <v>117</v>
      </c>
      <c r="N94" s="28" t="s">
        <v>117</v>
      </c>
      <c r="O94" s="28" t="s">
        <v>117</v>
      </c>
      <c r="P94" s="21" t="s">
        <v>117</v>
      </c>
      <c r="Q94" s="21" t="s">
        <v>117</v>
      </c>
      <c r="R94" s="28" t="s">
        <v>117</v>
      </c>
      <c r="S94" s="78"/>
      <c r="T94" s="30"/>
      <c r="U94" s="52">
        <f t="shared" si="47"/>
        <v>0</v>
      </c>
      <c r="V94" s="29"/>
      <c r="W94" s="29" t="s">
        <v>117</v>
      </c>
      <c r="X94" s="29"/>
      <c r="Y94" s="29"/>
      <c r="Z94" s="53" t="str">
        <f t="shared" si="39"/>
        <v/>
      </c>
      <c r="AA94" s="55" t="str">
        <f t="shared" si="29"/>
        <v/>
      </c>
      <c r="AB94" s="27"/>
      <c r="AC94" s="54">
        <f t="shared" si="40"/>
        <v>0</v>
      </c>
      <c r="AD94" s="78"/>
      <c r="AE94" s="54">
        <f t="shared" si="41"/>
        <v>0</v>
      </c>
      <c r="AF94" s="78"/>
      <c r="AG94" s="54">
        <f t="shared" si="42"/>
        <v>0</v>
      </c>
      <c r="AH94" s="78"/>
      <c r="AI94" s="54">
        <f t="shared" si="43"/>
        <v>0</v>
      </c>
      <c r="AJ94" s="78"/>
      <c r="AK94" s="54">
        <f t="shared" si="44"/>
        <v>0</v>
      </c>
      <c r="AL94" s="78"/>
      <c r="AM94" s="78"/>
      <c r="AN94" s="53" t="str">
        <f>+IF($A94="Venta",SUMIF($AC$3:$AM$3,VLOOKUP($R94,desplegable!$N$3:$Q$8,4,FALSE),$AC94:$AM94)*$T94/VLOOKUP($R94,desplegable!$N$3:$O$8,2,FALSE),"")</f>
        <v/>
      </c>
      <c r="AO94" s="53">
        <f t="shared" si="45"/>
        <v>0</v>
      </c>
      <c r="AP94" s="53" t="str">
        <f>+IF($A94="Compra",SUMIF($AC$3:$AM$3,VLOOKUP($R93,desplegable!$N$3:$Q$8,4,FALSE),$AC94:$AM94)*$T94/VLOOKUP($R93,desplegable!$N$3:$O$8,2,FALSE),"")</f>
        <v/>
      </c>
      <c r="AQ94" s="55">
        <f>+IFERROR(SUMIF($AC$3:$AM$3,VLOOKUP($R94,desplegable!$N$3:$Q$8,4,FALSE),$AC94:$AM94)/$S94,0)</f>
        <v>0</v>
      </c>
      <c r="AR94" s="55">
        <f ca="1">IFERROR((SUMIF($AC$3:$AM$3,VLOOKUP($R94,desplegable!$N$3:$Q$8,4,FALSE),$AC94:$AM94)/($H94-$G94))*((TODAY())-$G94)/$S94,0)</f>
        <v>0</v>
      </c>
      <c r="AS94" s="56" t="str">
        <f t="shared" si="30"/>
        <v>-</v>
      </c>
      <c r="AT94" s="56" t="str">
        <f t="shared" si="31"/>
        <v>-</v>
      </c>
      <c r="AU94" s="56" t="str">
        <f t="shared" si="32"/>
        <v>-</v>
      </c>
      <c r="AV94" s="56" t="str">
        <f t="shared" si="33"/>
        <v>-</v>
      </c>
      <c r="AW94" s="53" t="str">
        <f t="shared" si="34"/>
        <v>-</v>
      </c>
      <c r="AX94" s="53" t="str">
        <f t="shared" si="35"/>
        <v/>
      </c>
      <c r="AY94" s="57" t="str">
        <f t="shared" si="36"/>
        <v/>
      </c>
      <c r="AZ94" s="54">
        <f>+IF(SUMIF($AC$3:$AM$3,VLOOKUP($R94,desplegable!$N$3:$Q$8,4,FALSE),$AC94:$AM94)&gt;=$S94,$S94,SUMIF($AC$3:$AM$3,VLOOKUP($R94,desplegable!$N$3:$Q$8,4,FALSE),$AC94:$AM94))</f>
        <v>0</v>
      </c>
      <c r="BA94" s="78"/>
      <c r="BB94" s="54">
        <f t="shared" si="37"/>
        <v>0</v>
      </c>
      <c r="BC94" s="53">
        <f>+IFERROR($BB94*$T94/VLOOKUP($R94,desplegable!$N$3:$O$8,2,FALSE),0)</f>
        <v>0</v>
      </c>
      <c r="BD94" s="53" t="str">
        <f t="shared" si="46"/>
        <v/>
      </c>
      <c r="BE94" s="57" t="str">
        <f t="shared" si="38"/>
        <v/>
      </c>
    </row>
    <row r="95" spans="1:57" ht="15" customHeight="1" x14ac:dyDescent="0.25">
      <c r="A95" s="26" t="s">
        <v>117</v>
      </c>
      <c r="B95" s="21"/>
      <c r="C95" s="21" t="s">
        <v>117</v>
      </c>
      <c r="D95" s="21"/>
      <c r="E95" s="21" t="s">
        <v>117</v>
      </c>
      <c r="F95" s="21"/>
      <c r="G95" s="27"/>
      <c r="H95" s="27"/>
      <c r="I95" s="28" t="s">
        <v>366</v>
      </c>
      <c r="J95" s="28" t="s">
        <v>117</v>
      </c>
      <c r="K95" s="21"/>
      <c r="L95" s="21"/>
      <c r="M95" s="28" t="s">
        <v>117</v>
      </c>
      <c r="N95" s="28" t="s">
        <v>117</v>
      </c>
      <c r="O95" s="28" t="s">
        <v>117</v>
      </c>
      <c r="P95" s="21" t="s">
        <v>117</v>
      </c>
      <c r="Q95" s="21" t="s">
        <v>117</v>
      </c>
      <c r="R95" s="28" t="s">
        <v>117</v>
      </c>
      <c r="S95" s="78"/>
      <c r="T95" s="30"/>
      <c r="U95" s="52">
        <f t="shared" si="47"/>
        <v>0</v>
      </c>
      <c r="V95" s="29"/>
      <c r="W95" s="29" t="s">
        <v>117</v>
      </c>
      <c r="X95" s="29"/>
      <c r="Y95" s="29"/>
      <c r="Z95" s="53" t="str">
        <f t="shared" si="39"/>
        <v/>
      </c>
      <c r="AA95" s="55" t="str">
        <f t="shared" si="29"/>
        <v/>
      </c>
      <c r="AB95" s="27"/>
      <c r="AC95" s="54">
        <f t="shared" si="40"/>
        <v>0</v>
      </c>
      <c r="AD95" s="78"/>
      <c r="AE95" s="54">
        <f t="shared" si="41"/>
        <v>0</v>
      </c>
      <c r="AF95" s="78"/>
      <c r="AG95" s="54">
        <f t="shared" si="42"/>
        <v>0</v>
      </c>
      <c r="AH95" s="78"/>
      <c r="AI95" s="54">
        <f t="shared" si="43"/>
        <v>0</v>
      </c>
      <c r="AJ95" s="78"/>
      <c r="AK95" s="54">
        <f t="shared" si="44"/>
        <v>0</v>
      </c>
      <c r="AL95" s="78"/>
      <c r="AM95" s="78"/>
      <c r="AN95" s="53" t="str">
        <f>+IF($A95="Venta",SUMIF($AC$3:$AM$3,VLOOKUP($R95,desplegable!$N$3:$Q$8,4,FALSE),$AC95:$AM95)*$T95/VLOOKUP($R95,desplegable!$N$3:$O$8,2,FALSE),"")</f>
        <v/>
      </c>
      <c r="AO95" s="53">
        <f t="shared" si="45"/>
        <v>0</v>
      </c>
      <c r="AP95" s="53" t="str">
        <f>+IF($A95="Compra",SUMIF($AC$3:$AM$3,VLOOKUP($R94,desplegable!$N$3:$Q$8,4,FALSE),$AC95:$AM95)*$T95/VLOOKUP($R94,desplegable!$N$3:$O$8,2,FALSE),"")</f>
        <v/>
      </c>
      <c r="AQ95" s="55">
        <f>+IFERROR(SUMIF($AC$3:$AM$3,VLOOKUP($R95,desplegable!$N$3:$Q$8,4,FALSE),$AC95:$AM95)/$S95,0)</f>
        <v>0</v>
      </c>
      <c r="AR95" s="55">
        <f ca="1">IFERROR((SUMIF($AC$3:$AM$3,VLOOKUP($R95,desplegable!$N$3:$Q$8,4,FALSE),$AC95:$AM95)/($H95-$G95))*((TODAY())-$G95)/$S95,0)</f>
        <v>0</v>
      </c>
      <c r="AS95" s="56" t="str">
        <f t="shared" si="30"/>
        <v>-</v>
      </c>
      <c r="AT95" s="56" t="str">
        <f t="shared" si="31"/>
        <v>-</v>
      </c>
      <c r="AU95" s="56" t="str">
        <f t="shared" si="32"/>
        <v>-</v>
      </c>
      <c r="AV95" s="56" t="str">
        <f t="shared" si="33"/>
        <v>-</v>
      </c>
      <c r="AW95" s="53" t="str">
        <f t="shared" si="34"/>
        <v>-</v>
      </c>
      <c r="AX95" s="53" t="str">
        <f t="shared" si="35"/>
        <v/>
      </c>
      <c r="AY95" s="57" t="str">
        <f t="shared" si="36"/>
        <v/>
      </c>
      <c r="AZ95" s="54">
        <f>+IF(SUMIF($AC$3:$AM$3,VLOOKUP($R95,desplegable!$N$3:$Q$8,4,FALSE),$AC95:$AM95)&gt;=$S95,$S95,SUMIF($AC$3:$AM$3,VLOOKUP($R95,desplegable!$N$3:$Q$8,4,FALSE),$AC95:$AM95))</f>
        <v>0</v>
      </c>
      <c r="BA95" s="78"/>
      <c r="BB95" s="54">
        <f t="shared" si="37"/>
        <v>0</v>
      </c>
      <c r="BC95" s="53">
        <f>+IFERROR($BB95*$T95/VLOOKUP($R95,desplegable!$N$3:$O$8,2,FALSE),0)</f>
        <v>0</v>
      </c>
      <c r="BD95" s="53" t="str">
        <f t="shared" si="46"/>
        <v/>
      </c>
      <c r="BE95" s="57" t="str">
        <f t="shared" si="38"/>
        <v/>
      </c>
    </row>
    <row r="96" spans="1:57" ht="15" customHeight="1" x14ac:dyDescent="0.25">
      <c r="A96" s="26" t="s">
        <v>117</v>
      </c>
      <c r="B96" s="21"/>
      <c r="C96" s="21" t="s">
        <v>117</v>
      </c>
      <c r="D96" s="21"/>
      <c r="E96" s="21" t="s">
        <v>117</v>
      </c>
      <c r="F96" s="21"/>
      <c r="G96" s="27"/>
      <c r="H96" s="27"/>
      <c r="I96" s="28" t="s">
        <v>366</v>
      </c>
      <c r="J96" s="28" t="s">
        <v>117</v>
      </c>
      <c r="K96" s="21"/>
      <c r="L96" s="21"/>
      <c r="M96" s="28" t="s">
        <v>117</v>
      </c>
      <c r="N96" s="28" t="s">
        <v>117</v>
      </c>
      <c r="O96" s="28" t="s">
        <v>117</v>
      </c>
      <c r="P96" s="21" t="s">
        <v>117</v>
      </c>
      <c r="Q96" s="21" t="s">
        <v>117</v>
      </c>
      <c r="R96" s="28" t="s">
        <v>117</v>
      </c>
      <c r="S96" s="78"/>
      <c r="T96" s="30"/>
      <c r="U96" s="52">
        <f t="shared" si="47"/>
        <v>0</v>
      </c>
      <c r="V96" s="29"/>
      <c r="W96" s="29" t="s">
        <v>117</v>
      </c>
      <c r="X96" s="29"/>
      <c r="Y96" s="29"/>
      <c r="Z96" s="53" t="str">
        <f t="shared" si="39"/>
        <v/>
      </c>
      <c r="AA96" s="55" t="str">
        <f t="shared" si="29"/>
        <v/>
      </c>
      <c r="AB96" s="27"/>
      <c r="AC96" s="54">
        <f t="shared" si="40"/>
        <v>0</v>
      </c>
      <c r="AD96" s="78"/>
      <c r="AE96" s="54">
        <f t="shared" si="41"/>
        <v>0</v>
      </c>
      <c r="AF96" s="78"/>
      <c r="AG96" s="54">
        <f t="shared" si="42"/>
        <v>0</v>
      </c>
      <c r="AH96" s="78"/>
      <c r="AI96" s="54">
        <f t="shared" si="43"/>
        <v>0</v>
      </c>
      <c r="AJ96" s="78"/>
      <c r="AK96" s="54">
        <f t="shared" si="44"/>
        <v>0</v>
      </c>
      <c r="AL96" s="78"/>
      <c r="AM96" s="78"/>
      <c r="AN96" s="53" t="str">
        <f>+IF($A96="Venta",SUMIF($AC$3:$AM$3,VLOOKUP($R96,desplegable!$N$3:$Q$8,4,FALSE),$AC96:$AM96)*$T96/VLOOKUP($R96,desplegable!$N$3:$O$8,2,FALSE),"")</f>
        <v/>
      </c>
      <c r="AO96" s="53">
        <f t="shared" si="45"/>
        <v>0</v>
      </c>
      <c r="AP96" s="53" t="str">
        <f>+IF($A96="Compra",SUMIF($AC$3:$AM$3,VLOOKUP($R95,desplegable!$N$3:$Q$8,4,FALSE),$AC96:$AM96)*$T96/VLOOKUP($R95,desplegable!$N$3:$O$8,2,FALSE),"")</f>
        <v/>
      </c>
      <c r="AQ96" s="55">
        <f>+IFERROR(SUMIF($AC$3:$AM$3,VLOOKUP($R96,desplegable!$N$3:$Q$8,4,FALSE),$AC96:$AM96)/$S96,0)</f>
        <v>0</v>
      </c>
      <c r="AR96" s="55">
        <f ca="1">IFERROR((SUMIF($AC$3:$AM$3,VLOOKUP($R96,desplegable!$N$3:$Q$8,4,FALSE),$AC96:$AM96)/($H96-$G96))*((TODAY())-$G96)/$S96,0)</f>
        <v>0</v>
      </c>
      <c r="AS96" s="56" t="str">
        <f t="shared" si="30"/>
        <v>-</v>
      </c>
      <c r="AT96" s="56" t="str">
        <f t="shared" si="31"/>
        <v>-</v>
      </c>
      <c r="AU96" s="56" t="str">
        <f t="shared" si="32"/>
        <v>-</v>
      </c>
      <c r="AV96" s="56" t="str">
        <f t="shared" si="33"/>
        <v>-</v>
      </c>
      <c r="AW96" s="53" t="str">
        <f t="shared" si="34"/>
        <v>-</v>
      </c>
      <c r="AX96" s="53" t="str">
        <f t="shared" si="35"/>
        <v/>
      </c>
      <c r="AY96" s="57" t="str">
        <f t="shared" si="36"/>
        <v/>
      </c>
      <c r="AZ96" s="54">
        <f>+IF(SUMIF($AC$3:$AM$3,VLOOKUP($R96,desplegable!$N$3:$Q$8,4,FALSE),$AC96:$AM96)&gt;=$S96,$S96,SUMIF($AC$3:$AM$3,VLOOKUP($R96,desplegable!$N$3:$Q$8,4,FALSE),$AC96:$AM96))</f>
        <v>0</v>
      </c>
      <c r="BA96" s="78"/>
      <c r="BB96" s="54">
        <f t="shared" si="37"/>
        <v>0</v>
      </c>
      <c r="BC96" s="53">
        <f>+IFERROR($BB96*$T96/VLOOKUP($R96,desplegable!$N$3:$O$8,2,FALSE),0)</f>
        <v>0</v>
      </c>
      <c r="BD96" s="53" t="str">
        <f t="shared" si="46"/>
        <v/>
      </c>
      <c r="BE96" s="57" t="str">
        <f t="shared" si="38"/>
        <v/>
      </c>
    </row>
    <row r="97" spans="1:57" ht="15" customHeight="1" x14ac:dyDescent="0.25">
      <c r="A97" s="26" t="s">
        <v>117</v>
      </c>
      <c r="B97" s="21"/>
      <c r="C97" s="21" t="s">
        <v>117</v>
      </c>
      <c r="D97" s="21"/>
      <c r="E97" s="21" t="s">
        <v>117</v>
      </c>
      <c r="F97" s="21"/>
      <c r="G97" s="27"/>
      <c r="H97" s="27"/>
      <c r="I97" s="28" t="s">
        <v>366</v>
      </c>
      <c r="J97" s="28" t="s">
        <v>117</v>
      </c>
      <c r="K97" s="21"/>
      <c r="L97" s="21"/>
      <c r="M97" s="28" t="s">
        <v>117</v>
      </c>
      <c r="N97" s="28" t="s">
        <v>117</v>
      </c>
      <c r="O97" s="28" t="s">
        <v>117</v>
      </c>
      <c r="P97" s="21" t="s">
        <v>117</v>
      </c>
      <c r="Q97" s="21" t="s">
        <v>117</v>
      </c>
      <c r="R97" s="28" t="s">
        <v>117</v>
      </c>
      <c r="S97" s="78"/>
      <c r="T97" s="30"/>
      <c r="U97" s="52">
        <f t="shared" si="47"/>
        <v>0</v>
      </c>
      <c r="V97" s="29"/>
      <c r="W97" s="29" t="s">
        <v>117</v>
      </c>
      <c r="X97" s="29"/>
      <c r="Y97" s="29"/>
      <c r="Z97" s="53" t="str">
        <f t="shared" si="39"/>
        <v/>
      </c>
      <c r="AA97" s="55" t="str">
        <f t="shared" si="29"/>
        <v/>
      </c>
      <c r="AB97" s="27"/>
      <c r="AC97" s="54">
        <f t="shared" si="40"/>
        <v>0</v>
      </c>
      <c r="AD97" s="78"/>
      <c r="AE97" s="54">
        <f t="shared" si="41"/>
        <v>0</v>
      </c>
      <c r="AF97" s="78"/>
      <c r="AG97" s="54">
        <f t="shared" si="42"/>
        <v>0</v>
      </c>
      <c r="AH97" s="78"/>
      <c r="AI97" s="54">
        <f t="shared" si="43"/>
        <v>0</v>
      </c>
      <c r="AJ97" s="78"/>
      <c r="AK97" s="54">
        <f t="shared" si="44"/>
        <v>0</v>
      </c>
      <c r="AL97" s="78"/>
      <c r="AM97" s="78"/>
      <c r="AN97" s="53" t="str">
        <f>+IF($A97="Venta",SUMIF($AC$3:$AM$3,VLOOKUP($R97,desplegable!$N$3:$Q$8,4,FALSE),$AC97:$AM97)*$T97/VLOOKUP($R97,desplegable!$N$3:$O$8,2,FALSE),"")</f>
        <v/>
      </c>
      <c r="AO97" s="53">
        <f t="shared" si="45"/>
        <v>0</v>
      </c>
      <c r="AP97" s="53" t="str">
        <f>+IF($A97="Compra",SUMIF($AC$3:$AM$3,VLOOKUP($R96,desplegable!$N$3:$Q$8,4,FALSE),$AC97:$AM97)*$T97/VLOOKUP($R96,desplegable!$N$3:$O$8,2,FALSE),"")</f>
        <v/>
      </c>
      <c r="AQ97" s="55">
        <f>+IFERROR(SUMIF($AC$3:$AM$3,VLOOKUP($R97,desplegable!$N$3:$Q$8,4,FALSE),$AC97:$AM97)/$S97,0)</f>
        <v>0</v>
      </c>
      <c r="AR97" s="55">
        <f ca="1">IFERROR((SUMIF($AC$3:$AM$3,VLOOKUP($R97,desplegable!$N$3:$Q$8,4,FALSE),$AC97:$AM97)/($H97-$G97))*((TODAY())-$G97)/$S97,0)</f>
        <v>0</v>
      </c>
      <c r="AS97" s="56" t="str">
        <f t="shared" si="30"/>
        <v>-</v>
      </c>
      <c r="AT97" s="56" t="str">
        <f t="shared" si="31"/>
        <v>-</v>
      </c>
      <c r="AU97" s="56" t="str">
        <f t="shared" si="32"/>
        <v>-</v>
      </c>
      <c r="AV97" s="56" t="str">
        <f t="shared" si="33"/>
        <v>-</v>
      </c>
      <c r="AW97" s="53" t="str">
        <f t="shared" si="34"/>
        <v>-</v>
      </c>
      <c r="AX97" s="53" t="str">
        <f t="shared" si="35"/>
        <v/>
      </c>
      <c r="AY97" s="57" t="str">
        <f t="shared" si="36"/>
        <v/>
      </c>
      <c r="AZ97" s="54">
        <f>+IF(SUMIF($AC$3:$AM$3,VLOOKUP($R97,desplegable!$N$3:$Q$8,4,FALSE),$AC97:$AM97)&gt;=$S97,$S97,SUMIF($AC$3:$AM$3,VLOOKUP($R97,desplegable!$N$3:$Q$8,4,FALSE),$AC97:$AM97))</f>
        <v>0</v>
      </c>
      <c r="BA97" s="78"/>
      <c r="BB97" s="54">
        <f t="shared" si="37"/>
        <v>0</v>
      </c>
      <c r="BC97" s="53">
        <f>+IFERROR($BB97*$T97/VLOOKUP($R97,desplegable!$N$3:$O$8,2,FALSE),0)</f>
        <v>0</v>
      </c>
      <c r="BD97" s="53" t="str">
        <f t="shared" si="46"/>
        <v/>
      </c>
      <c r="BE97" s="57" t="str">
        <f t="shared" si="38"/>
        <v/>
      </c>
    </row>
    <row r="98" spans="1:57" ht="15" customHeight="1" x14ac:dyDescent="0.25">
      <c r="A98" s="26" t="s">
        <v>117</v>
      </c>
      <c r="B98" s="21"/>
      <c r="C98" s="21" t="s">
        <v>117</v>
      </c>
      <c r="D98" s="21"/>
      <c r="E98" s="21" t="s">
        <v>117</v>
      </c>
      <c r="F98" s="21"/>
      <c r="G98" s="27"/>
      <c r="H98" s="27"/>
      <c r="I98" s="28" t="s">
        <v>366</v>
      </c>
      <c r="J98" s="28" t="s">
        <v>117</v>
      </c>
      <c r="K98" s="21"/>
      <c r="L98" s="21"/>
      <c r="M98" s="28" t="s">
        <v>117</v>
      </c>
      <c r="N98" s="28" t="s">
        <v>117</v>
      </c>
      <c r="O98" s="28" t="s">
        <v>117</v>
      </c>
      <c r="P98" s="21" t="s">
        <v>117</v>
      </c>
      <c r="Q98" s="21" t="s">
        <v>117</v>
      </c>
      <c r="R98" s="28" t="s">
        <v>117</v>
      </c>
      <c r="S98" s="78"/>
      <c r="T98" s="30"/>
      <c r="U98" s="52">
        <f t="shared" si="47"/>
        <v>0</v>
      </c>
      <c r="V98" s="29"/>
      <c r="W98" s="29" t="s">
        <v>117</v>
      </c>
      <c r="X98" s="29"/>
      <c r="Y98" s="29"/>
      <c r="Z98" s="53" t="str">
        <f t="shared" si="39"/>
        <v/>
      </c>
      <c r="AA98" s="55" t="str">
        <f t="shared" si="29"/>
        <v/>
      </c>
      <c r="AB98" s="27"/>
      <c r="AC98" s="54">
        <f t="shared" si="40"/>
        <v>0</v>
      </c>
      <c r="AD98" s="78"/>
      <c r="AE98" s="54">
        <f t="shared" si="41"/>
        <v>0</v>
      </c>
      <c r="AF98" s="78"/>
      <c r="AG98" s="54">
        <f t="shared" si="42"/>
        <v>0</v>
      </c>
      <c r="AH98" s="78"/>
      <c r="AI98" s="54">
        <f t="shared" si="43"/>
        <v>0</v>
      </c>
      <c r="AJ98" s="78"/>
      <c r="AK98" s="54">
        <f t="shared" si="44"/>
        <v>0</v>
      </c>
      <c r="AL98" s="78"/>
      <c r="AM98" s="78"/>
      <c r="AN98" s="53" t="str">
        <f>+IF($A98="Venta",SUMIF($AC$3:$AM$3,VLOOKUP($R98,desplegable!$N$3:$Q$8,4,FALSE),$AC98:$AM98)*$T98/VLOOKUP($R98,desplegable!$N$3:$O$8,2,FALSE),"")</f>
        <v/>
      </c>
      <c r="AO98" s="53">
        <f t="shared" si="45"/>
        <v>0</v>
      </c>
      <c r="AP98" s="53" t="str">
        <f>+IF($A98="Compra",SUMIF($AC$3:$AM$3,VLOOKUP($R97,desplegable!$N$3:$Q$8,4,FALSE),$AC98:$AM98)*$T98/VLOOKUP($R97,desplegable!$N$3:$O$8,2,FALSE),"")</f>
        <v/>
      </c>
      <c r="AQ98" s="55">
        <f>+IFERROR(SUMIF($AC$3:$AM$3,VLOOKUP($R98,desplegable!$N$3:$Q$8,4,FALSE),$AC98:$AM98)/$S98,0)</f>
        <v>0</v>
      </c>
      <c r="AR98" s="55">
        <f ca="1">IFERROR((SUMIF($AC$3:$AM$3,VLOOKUP($R98,desplegable!$N$3:$Q$8,4,FALSE),$AC98:$AM98)/($H98-$G98))*((TODAY())-$G98)/$S98,0)</f>
        <v>0</v>
      </c>
      <c r="AS98" s="56" t="str">
        <f t="shared" si="30"/>
        <v>-</v>
      </c>
      <c r="AT98" s="56" t="str">
        <f t="shared" si="31"/>
        <v>-</v>
      </c>
      <c r="AU98" s="56" t="str">
        <f t="shared" si="32"/>
        <v>-</v>
      </c>
      <c r="AV98" s="56" t="str">
        <f t="shared" si="33"/>
        <v>-</v>
      </c>
      <c r="AW98" s="53" t="str">
        <f t="shared" si="34"/>
        <v>-</v>
      </c>
      <c r="AX98" s="53" t="str">
        <f t="shared" si="35"/>
        <v/>
      </c>
      <c r="AY98" s="57" t="str">
        <f t="shared" si="36"/>
        <v/>
      </c>
      <c r="AZ98" s="54">
        <f>+IF(SUMIF($AC$3:$AM$3,VLOOKUP($R98,desplegable!$N$3:$Q$8,4,FALSE),$AC98:$AM98)&gt;=$S98,$S98,SUMIF($AC$3:$AM$3,VLOOKUP($R98,desplegable!$N$3:$Q$8,4,FALSE),$AC98:$AM98))</f>
        <v>0</v>
      </c>
      <c r="BA98" s="78"/>
      <c r="BB98" s="54">
        <f t="shared" si="37"/>
        <v>0</v>
      </c>
      <c r="BC98" s="53">
        <f>+IFERROR($BB98*$T98/VLOOKUP($R98,desplegable!$N$3:$O$8,2,FALSE),0)</f>
        <v>0</v>
      </c>
      <c r="BD98" s="53" t="str">
        <f t="shared" si="46"/>
        <v/>
      </c>
      <c r="BE98" s="57" t="str">
        <f t="shared" si="38"/>
        <v/>
      </c>
    </row>
    <row r="99" spans="1:57" ht="15" customHeight="1" x14ac:dyDescent="0.25">
      <c r="A99" s="26" t="s">
        <v>117</v>
      </c>
      <c r="B99" s="21"/>
      <c r="C99" s="21" t="s">
        <v>117</v>
      </c>
      <c r="D99" s="21"/>
      <c r="E99" s="21" t="s">
        <v>117</v>
      </c>
      <c r="F99" s="21"/>
      <c r="G99" s="27"/>
      <c r="H99" s="27"/>
      <c r="I99" s="28" t="s">
        <v>366</v>
      </c>
      <c r="J99" s="28" t="s">
        <v>117</v>
      </c>
      <c r="K99" s="21"/>
      <c r="L99" s="21"/>
      <c r="M99" s="28" t="s">
        <v>117</v>
      </c>
      <c r="N99" s="28" t="s">
        <v>117</v>
      </c>
      <c r="O99" s="28" t="s">
        <v>117</v>
      </c>
      <c r="P99" s="21" t="s">
        <v>117</v>
      </c>
      <c r="Q99" s="21" t="s">
        <v>117</v>
      </c>
      <c r="R99" s="28" t="s">
        <v>117</v>
      </c>
      <c r="S99" s="78"/>
      <c r="T99" s="30"/>
      <c r="U99" s="52">
        <f t="shared" si="47"/>
        <v>0</v>
      </c>
      <c r="V99" s="29"/>
      <c r="W99" s="29" t="s">
        <v>117</v>
      </c>
      <c r="X99" s="29"/>
      <c r="Y99" s="29"/>
      <c r="Z99" s="53" t="str">
        <f t="shared" si="39"/>
        <v/>
      </c>
      <c r="AA99" s="55" t="str">
        <f t="shared" si="29"/>
        <v/>
      </c>
      <c r="AB99" s="27"/>
      <c r="AC99" s="54">
        <f t="shared" si="40"/>
        <v>0</v>
      </c>
      <c r="AD99" s="78"/>
      <c r="AE99" s="54">
        <f t="shared" si="41"/>
        <v>0</v>
      </c>
      <c r="AF99" s="78"/>
      <c r="AG99" s="54">
        <f t="shared" si="42"/>
        <v>0</v>
      </c>
      <c r="AH99" s="78"/>
      <c r="AI99" s="54">
        <f t="shared" si="43"/>
        <v>0</v>
      </c>
      <c r="AJ99" s="78"/>
      <c r="AK99" s="54">
        <f t="shared" si="44"/>
        <v>0</v>
      </c>
      <c r="AL99" s="78"/>
      <c r="AM99" s="78"/>
      <c r="AN99" s="53" t="str">
        <f>+IF($A99="Venta",SUMIF($AC$3:$AM$3,VLOOKUP($R99,desplegable!$N$3:$Q$8,4,FALSE),$AC99:$AM99)*$T99/VLOOKUP($R99,desplegable!$N$3:$O$8,2,FALSE),"")</f>
        <v/>
      </c>
      <c r="AO99" s="53">
        <f t="shared" si="45"/>
        <v>0</v>
      </c>
      <c r="AP99" s="53" t="str">
        <f>+IF($A99="Compra",SUMIF($AC$3:$AM$3,VLOOKUP($R98,desplegable!$N$3:$Q$8,4,FALSE),$AC99:$AM99)*$T99/VLOOKUP($R98,desplegable!$N$3:$O$8,2,FALSE),"")</f>
        <v/>
      </c>
      <c r="AQ99" s="55">
        <f>+IFERROR(SUMIF($AC$3:$AM$3,VLOOKUP($R99,desplegable!$N$3:$Q$8,4,FALSE),$AC99:$AM99)/$S99,0)</f>
        <v>0</v>
      </c>
      <c r="AR99" s="55">
        <f ca="1">IFERROR((SUMIF($AC$3:$AM$3,VLOOKUP($R99,desplegable!$N$3:$Q$8,4,FALSE),$AC99:$AM99)/($H99-$G99))*((TODAY())-$G99)/$S99,0)</f>
        <v>0</v>
      </c>
      <c r="AS99" s="56" t="str">
        <f t="shared" si="30"/>
        <v>-</v>
      </c>
      <c r="AT99" s="56" t="str">
        <f t="shared" si="31"/>
        <v>-</v>
      </c>
      <c r="AU99" s="56" t="str">
        <f t="shared" si="32"/>
        <v>-</v>
      </c>
      <c r="AV99" s="56" t="str">
        <f t="shared" si="33"/>
        <v>-</v>
      </c>
      <c r="AW99" s="53" t="str">
        <f t="shared" si="34"/>
        <v>-</v>
      </c>
      <c r="AX99" s="53" t="str">
        <f t="shared" si="35"/>
        <v/>
      </c>
      <c r="AY99" s="57" t="str">
        <f t="shared" si="36"/>
        <v/>
      </c>
      <c r="AZ99" s="54">
        <f>+IF(SUMIF($AC$3:$AM$3,VLOOKUP($R99,desplegable!$N$3:$Q$8,4,FALSE),$AC99:$AM99)&gt;=$S99,$S99,SUMIF($AC$3:$AM$3,VLOOKUP($R99,desplegable!$N$3:$Q$8,4,FALSE),$AC99:$AM99))</f>
        <v>0</v>
      </c>
      <c r="BA99" s="78"/>
      <c r="BB99" s="54">
        <f t="shared" si="37"/>
        <v>0</v>
      </c>
      <c r="BC99" s="53">
        <f>+IFERROR($BB99*$T99/VLOOKUP($R99,desplegable!$N$3:$O$8,2,FALSE),0)</f>
        <v>0</v>
      </c>
      <c r="BD99" s="53" t="str">
        <f t="shared" si="46"/>
        <v/>
      </c>
      <c r="BE99" s="57" t="str">
        <f t="shared" si="38"/>
        <v/>
      </c>
    </row>
    <row r="100" spans="1:57" ht="15" customHeight="1" x14ac:dyDescent="0.25">
      <c r="A100" s="26" t="s">
        <v>117</v>
      </c>
      <c r="B100" s="21"/>
      <c r="C100" s="21" t="s">
        <v>117</v>
      </c>
      <c r="D100" s="21"/>
      <c r="E100" s="21" t="s">
        <v>117</v>
      </c>
      <c r="F100" s="21"/>
      <c r="G100" s="27"/>
      <c r="H100" s="27"/>
      <c r="I100" s="28" t="s">
        <v>366</v>
      </c>
      <c r="J100" s="28" t="s">
        <v>117</v>
      </c>
      <c r="K100" s="21"/>
      <c r="L100" s="21"/>
      <c r="M100" s="28" t="s">
        <v>117</v>
      </c>
      <c r="N100" s="28" t="s">
        <v>117</v>
      </c>
      <c r="O100" s="28" t="s">
        <v>117</v>
      </c>
      <c r="P100" s="21" t="s">
        <v>117</v>
      </c>
      <c r="Q100" s="21" t="s">
        <v>117</v>
      </c>
      <c r="R100" s="28" t="s">
        <v>117</v>
      </c>
      <c r="S100" s="78"/>
      <c r="T100" s="30"/>
      <c r="U100" s="52">
        <f t="shared" si="47"/>
        <v>0</v>
      </c>
      <c r="V100" s="29"/>
      <c r="W100" s="29" t="s">
        <v>117</v>
      </c>
      <c r="X100" s="29"/>
      <c r="Y100" s="29"/>
      <c r="Z100" s="53" t="str">
        <f t="shared" si="39"/>
        <v/>
      </c>
      <c r="AA100" s="55" t="str">
        <f t="shared" si="29"/>
        <v/>
      </c>
      <c r="AB100" s="27"/>
      <c r="AC100" s="54">
        <f t="shared" si="40"/>
        <v>0</v>
      </c>
      <c r="AD100" s="78"/>
      <c r="AE100" s="54">
        <f t="shared" si="41"/>
        <v>0</v>
      </c>
      <c r="AF100" s="78"/>
      <c r="AG100" s="54">
        <f t="shared" si="42"/>
        <v>0</v>
      </c>
      <c r="AH100" s="78"/>
      <c r="AI100" s="54">
        <f t="shared" si="43"/>
        <v>0</v>
      </c>
      <c r="AJ100" s="78"/>
      <c r="AK100" s="54">
        <f t="shared" si="44"/>
        <v>0</v>
      </c>
      <c r="AL100" s="78"/>
      <c r="AM100" s="78"/>
      <c r="AN100" s="53" t="str">
        <f>+IF($A100="Venta",SUMIF($AC$3:$AM$3,VLOOKUP($R100,desplegable!$N$3:$Q$8,4,FALSE),$AC100:$AM100)*$T100/VLOOKUP($R100,desplegable!$N$3:$O$8,2,FALSE),"")</f>
        <v/>
      </c>
      <c r="AO100" s="53">
        <f t="shared" si="45"/>
        <v>0</v>
      </c>
      <c r="AP100" s="53" t="str">
        <f>+IF($A100="Compra",SUMIF($AC$3:$AM$3,VLOOKUP($R99,desplegable!$N$3:$Q$8,4,FALSE),$AC100:$AM100)*$T100/VLOOKUP($R99,desplegable!$N$3:$O$8,2,FALSE),"")</f>
        <v/>
      </c>
      <c r="AQ100" s="55">
        <f>+IFERROR(SUMIF($AC$3:$AM$3,VLOOKUP($R100,desplegable!$N$3:$Q$8,4,FALSE),$AC100:$AM100)/$S100,0)</f>
        <v>0</v>
      </c>
      <c r="AR100" s="55">
        <f ca="1">IFERROR((SUMIF($AC$3:$AM$3,VLOOKUP($R100,desplegable!$N$3:$Q$8,4,FALSE),$AC100:$AM100)/($H100-$G100))*((TODAY())-$G100)/$S100,0)</f>
        <v>0</v>
      </c>
      <c r="AS100" s="56" t="str">
        <f t="shared" si="30"/>
        <v>-</v>
      </c>
      <c r="AT100" s="56" t="str">
        <f t="shared" si="31"/>
        <v>-</v>
      </c>
      <c r="AU100" s="56" t="str">
        <f t="shared" si="32"/>
        <v>-</v>
      </c>
      <c r="AV100" s="56" t="str">
        <f t="shared" si="33"/>
        <v>-</v>
      </c>
      <c r="AW100" s="53" t="str">
        <f t="shared" si="34"/>
        <v>-</v>
      </c>
      <c r="AX100" s="53" t="str">
        <f t="shared" si="35"/>
        <v/>
      </c>
      <c r="AY100" s="57" t="str">
        <f t="shared" si="36"/>
        <v/>
      </c>
      <c r="AZ100" s="54">
        <f>+IF(SUMIF($AC$3:$AM$3,VLOOKUP($R100,desplegable!$N$3:$Q$8,4,FALSE),$AC100:$AM100)&gt;=$S100,$S100,SUMIF($AC$3:$AM$3,VLOOKUP($R100,desplegable!$N$3:$Q$8,4,FALSE),$AC100:$AM100))</f>
        <v>0</v>
      </c>
      <c r="BA100" s="78"/>
      <c r="BB100" s="54">
        <f t="shared" si="37"/>
        <v>0</v>
      </c>
      <c r="BC100" s="53">
        <f>+IFERROR($BB100*$T100/VLOOKUP($R100,desplegable!$N$3:$O$8,2,FALSE),0)</f>
        <v>0</v>
      </c>
      <c r="BD100" s="53" t="str">
        <f t="shared" si="46"/>
        <v/>
      </c>
      <c r="BE100" s="57" t="str">
        <f t="shared" si="38"/>
        <v/>
      </c>
    </row>
    <row r="101" spans="1:57" ht="15" customHeight="1" x14ac:dyDescent="0.25">
      <c r="A101" s="26" t="s">
        <v>117</v>
      </c>
      <c r="B101" s="21"/>
      <c r="C101" s="21" t="s">
        <v>117</v>
      </c>
      <c r="D101" s="21"/>
      <c r="E101" s="21" t="s">
        <v>117</v>
      </c>
      <c r="F101" s="21"/>
      <c r="G101" s="27"/>
      <c r="H101" s="27"/>
      <c r="I101" s="28" t="s">
        <v>366</v>
      </c>
      <c r="J101" s="28" t="s">
        <v>117</v>
      </c>
      <c r="K101" s="21"/>
      <c r="L101" s="21"/>
      <c r="M101" s="28" t="s">
        <v>117</v>
      </c>
      <c r="N101" s="28" t="s">
        <v>117</v>
      </c>
      <c r="O101" s="28" t="s">
        <v>117</v>
      </c>
      <c r="P101" s="21" t="s">
        <v>117</v>
      </c>
      <c r="Q101" s="21" t="s">
        <v>117</v>
      </c>
      <c r="R101" s="28" t="s">
        <v>117</v>
      </c>
      <c r="S101" s="78"/>
      <c r="T101" s="30"/>
      <c r="U101" s="52">
        <f t="shared" si="47"/>
        <v>0</v>
      </c>
      <c r="V101" s="29"/>
      <c r="W101" s="29" t="s">
        <v>117</v>
      </c>
      <c r="X101" s="29"/>
      <c r="Y101" s="29"/>
      <c r="Z101" s="53" t="str">
        <f t="shared" si="39"/>
        <v/>
      </c>
      <c r="AA101" s="55" t="str">
        <f t="shared" ref="AA101:AA155" si="48">+IF($A101="Venta",IFERROR($Z101/$U101,0),IF($A101="Compra","",""))</f>
        <v/>
      </c>
      <c r="AB101" s="27"/>
      <c r="AC101" s="54">
        <f t="shared" si="40"/>
        <v>0</v>
      </c>
      <c r="AD101" s="78"/>
      <c r="AE101" s="54">
        <f t="shared" si="41"/>
        <v>0</v>
      </c>
      <c r="AF101" s="78"/>
      <c r="AG101" s="54">
        <f t="shared" si="42"/>
        <v>0</v>
      </c>
      <c r="AH101" s="78"/>
      <c r="AI101" s="54">
        <f t="shared" si="43"/>
        <v>0</v>
      </c>
      <c r="AJ101" s="78"/>
      <c r="AK101" s="54">
        <f t="shared" si="44"/>
        <v>0</v>
      </c>
      <c r="AL101" s="78"/>
      <c r="AM101" s="78"/>
      <c r="AN101" s="53" t="str">
        <f>+IF($A101="Venta",SUMIF($AC$3:$AM$3,VLOOKUP($R101,desplegable!$N$3:$Q$8,4,FALSE),$AC101:$AM101)*$T101/VLOOKUP($R101,desplegable!$N$3:$O$8,2,FALSE),"")</f>
        <v/>
      </c>
      <c r="AO101" s="53">
        <f t="shared" si="45"/>
        <v>0</v>
      </c>
      <c r="AP101" s="53" t="str">
        <f>+IF($A101="Compra",SUMIF($AC$3:$AM$3,VLOOKUP(#REF!,desplegable!$N$3:$Q$8,4,FALSE),$AC101:$AM101)*$T101/VLOOKUP(#REF!,desplegable!$N$3:$O$8,2,FALSE),"")</f>
        <v/>
      </c>
      <c r="AQ101" s="55">
        <f>+IFERROR(SUMIF($AC$3:$AM$3,VLOOKUP($R101,desplegable!$N$3:$Q$8,4,FALSE),$AC101:$AM101)/$S101,0)</f>
        <v>0</v>
      </c>
      <c r="AR101" s="55">
        <f ca="1">IFERROR((SUMIF($AC$3:$AM$3,VLOOKUP($R101,desplegable!$N$3:$Q$8,4,FALSE),$AC101:$AM101)/($H101-$G101))*((TODAY())-$G101)/$S101,0)</f>
        <v>0</v>
      </c>
      <c r="AS101" s="56" t="str">
        <f t="shared" ref="AS101:AS155" si="49">+IFERROR(IF($AE101=0,"-",$AE101/$AC101),"-")</f>
        <v>-</v>
      </c>
      <c r="AT101" s="56" t="str">
        <f t="shared" ref="AT101:AT155" si="50">+IFERROR(IF($AG101=0,"-",$AG101/$AC101),"-")</f>
        <v>-</v>
      </c>
      <c r="AU101" s="56" t="str">
        <f t="shared" ref="AU101:AU155" si="51">+IFERROR(IF($AI101=0,"-",$AI101/$AC101),"-")</f>
        <v>-</v>
      </c>
      <c r="AV101" s="56" t="str">
        <f t="shared" ref="AV101:AV155" si="52">+IFERROR(IF($AK101=0,"-",$AK101/$AC101),"-")</f>
        <v>-</v>
      </c>
      <c r="AW101" s="53" t="str">
        <f t="shared" ref="AW101:AW155" si="53">+IF($A101="Venta",IFERROR($AN101/$AK101,"-"),IFERROR($AO101/$AK101,"-"))</f>
        <v>-</v>
      </c>
      <c r="AX101" s="53" t="str">
        <f t="shared" ref="AX101:AX155" si="54">IF($A101="Venta",$AN101-$AO101,IF($A101="Compra","",""))</f>
        <v/>
      </c>
      <c r="AY101" s="57" t="str">
        <f t="shared" ref="AY101:AY155" si="55">+IF($A101="Venta",IFERROR($AX101/$AN101,0),IF($A101="Compra","",""))</f>
        <v/>
      </c>
      <c r="AZ101" s="54">
        <f>+IF(SUMIF($AC$3:$AM$3,VLOOKUP($R101,desplegable!$N$3:$Q$8,4,FALSE),$AC101:$AM101)&gt;=$S101,$S101,SUMIF($AC$3:$AM$3,VLOOKUP($R101,desplegable!$N$3:$Q$8,4,FALSE),$AC101:$AM101))</f>
        <v>0</v>
      </c>
      <c r="BA101" s="78"/>
      <c r="BB101" s="54">
        <f t="shared" ref="BB101:BB155" si="56">+IF($BA101=0,$AZ101,$BA101)</f>
        <v>0</v>
      </c>
      <c r="BC101" s="53">
        <f>+IFERROR($BB101*$T101/VLOOKUP($R101,desplegable!$N$3:$O$8,2,FALSE),0)</f>
        <v>0</v>
      </c>
      <c r="BD101" s="53" t="str">
        <f t="shared" si="46"/>
        <v/>
      </c>
      <c r="BE101" s="57" t="str">
        <f t="shared" ref="BE101:BE155" si="57">+IF($A101="Venta",IFERROR($BD101/$BC101,0),IF($A101="Compra","",""))</f>
        <v/>
      </c>
    </row>
    <row r="102" spans="1:57" ht="15" customHeight="1" x14ac:dyDescent="0.25">
      <c r="A102" s="26" t="s">
        <v>117</v>
      </c>
      <c r="B102" s="21"/>
      <c r="C102" s="21" t="s">
        <v>117</v>
      </c>
      <c r="D102" s="21"/>
      <c r="E102" s="21" t="s">
        <v>117</v>
      </c>
      <c r="F102" s="21"/>
      <c r="G102" s="27"/>
      <c r="H102" s="27"/>
      <c r="I102" s="28" t="s">
        <v>366</v>
      </c>
      <c r="J102" s="28" t="s">
        <v>117</v>
      </c>
      <c r="K102" s="21"/>
      <c r="L102" s="21"/>
      <c r="M102" s="28" t="s">
        <v>117</v>
      </c>
      <c r="N102" s="28" t="s">
        <v>117</v>
      </c>
      <c r="O102" s="28" t="s">
        <v>117</v>
      </c>
      <c r="P102" s="21" t="s">
        <v>117</v>
      </c>
      <c r="Q102" s="21" t="s">
        <v>117</v>
      </c>
      <c r="R102" s="28" t="s">
        <v>117</v>
      </c>
      <c r="S102" s="78"/>
      <c r="T102" s="30"/>
      <c r="U102" s="52">
        <f t="shared" si="47"/>
        <v>0</v>
      </c>
      <c r="V102" s="29"/>
      <c r="W102" s="29" t="s">
        <v>117</v>
      </c>
      <c r="X102" s="29"/>
      <c r="Y102" s="29"/>
      <c r="Z102" s="53" t="str">
        <f t="shared" si="39"/>
        <v/>
      </c>
      <c r="AA102" s="55" t="str">
        <f t="shared" si="48"/>
        <v/>
      </c>
      <c r="AB102" s="27"/>
      <c r="AC102" s="54">
        <f t="shared" si="40"/>
        <v>0</v>
      </c>
      <c r="AD102" s="78"/>
      <c r="AE102" s="54">
        <f t="shared" si="41"/>
        <v>0</v>
      </c>
      <c r="AF102" s="78"/>
      <c r="AG102" s="54">
        <f t="shared" si="42"/>
        <v>0</v>
      </c>
      <c r="AH102" s="78"/>
      <c r="AI102" s="54">
        <f t="shared" si="43"/>
        <v>0</v>
      </c>
      <c r="AJ102" s="78"/>
      <c r="AK102" s="54">
        <f t="shared" si="44"/>
        <v>0</v>
      </c>
      <c r="AL102" s="78"/>
      <c r="AM102" s="78"/>
      <c r="AN102" s="53" t="str">
        <f>+IF($A102="Venta",SUMIF($AC$3:$AM$3,VLOOKUP($R102,desplegable!$N$3:$Q$8,4,FALSE),$AC102:$AM102)*$T102/VLOOKUP($R102,desplegable!$N$3:$O$8,2,FALSE),"")</f>
        <v/>
      </c>
      <c r="AO102" s="53">
        <f t="shared" si="45"/>
        <v>0</v>
      </c>
      <c r="AP102" s="53" t="str">
        <f>+IF($A102="Compra",SUMIF($AC$3:$AM$3,VLOOKUP($R101,desplegable!$N$3:$Q$8,4,FALSE),$AC102:$AM102)*$T102/VLOOKUP($R101,desplegable!$N$3:$O$8,2,FALSE),"")</f>
        <v/>
      </c>
      <c r="AQ102" s="55">
        <f>+IFERROR(SUMIF($AC$3:$AM$3,VLOOKUP($R102,desplegable!$N$3:$Q$8,4,FALSE),$AC102:$AM102)/$S102,0)</f>
        <v>0</v>
      </c>
      <c r="AR102" s="55">
        <f ca="1">IFERROR((SUMIF($AC$3:$AM$3,VLOOKUP($R102,desplegable!$N$3:$Q$8,4,FALSE),$AC102:$AM102)/($H102-$G102))*((TODAY())-$G102)/$S102,0)</f>
        <v>0</v>
      </c>
      <c r="AS102" s="56" t="str">
        <f t="shared" si="49"/>
        <v>-</v>
      </c>
      <c r="AT102" s="56" t="str">
        <f t="shared" si="50"/>
        <v>-</v>
      </c>
      <c r="AU102" s="56" t="str">
        <f t="shared" si="51"/>
        <v>-</v>
      </c>
      <c r="AV102" s="56" t="str">
        <f t="shared" si="52"/>
        <v>-</v>
      </c>
      <c r="AW102" s="53" t="str">
        <f t="shared" si="53"/>
        <v>-</v>
      </c>
      <c r="AX102" s="53" t="str">
        <f t="shared" si="54"/>
        <v/>
      </c>
      <c r="AY102" s="57" t="str">
        <f t="shared" si="55"/>
        <v/>
      </c>
      <c r="AZ102" s="54">
        <f>+IF(SUMIF($AC$3:$AM$3,VLOOKUP($R102,desplegable!$N$3:$Q$8,4,FALSE),$AC102:$AM102)&gt;=$S102,$S102,SUMIF($AC$3:$AM$3,VLOOKUP($R102,desplegable!$N$3:$Q$8,4,FALSE),$AC102:$AM102))</f>
        <v>0</v>
      </c>
      <c r="BA102" s="78"/>
      <c r="BB102" s="54">
        <f t="shared" si="56"/>
        <v>0</v>
      </c>
      <c r="BC102" s="53">
        <f>+IFERROR($BB102*$T102/VLOOKUP($R102,desplegable!$N$3:$O$8,2,FALSE),0)</f>
        <v>0</v>
      </c>
      <c r="BD102" s="53" t="str">
        <f t="shared" si="46"/>
        <v/>
      </c>
      <c r="BE102" s="57" t="str">
        <f t="shared" si="57"/>
        <v/>
      </c>
    </row>
    <row r="103" spans="1:57" ht="15" customHeight="1" x14ac:dyDescent="0.25">
      <c r="A103" s="26" t="s">
        <v>117</v>
      </c>
      <c r="B103" s="21"/>
      <c r="C103" s="21" t="s">
        <v>117</v>
      </c>
      <c r="D103" s="21"/>
      <c r="E103" s="21" t="s">
        <v>117</v>
      </c>
      <c r="F103" s="21"/>
      <c r="G103" s="27"/>
      <c r="H103" s="27"/>
      <c r="I103" s="28" t="s">
        <v>366</v>
      </c>
      <c r="J103" s="28" t="s">
        <v>117</v>
      </c>
      <c r="K103" s="21"/>
      <c r="L103" s="21"/>
      <c r="M103" s="28" t="s">
        <v>117</v>
      </c>
      <c r="N103" s="28" t="s">
        <v>117</v>
      </c>
      <c r="O103" s="28" t="s">
        <v>117</v>
      </c>
      <c r="P103" s="21" t="s">
        <v>117</v>
      </c>
      <c r="Q103" s="21" t="s">
        <v>117</v>
      </c>
      <c r="R103" s="28" t="s">
        <v>117</v>
      </c>
      <c r="S103" s="78"/>
      <c r="T103" s="30"/>
      <c r="U103" s="52">
        <f t="shared" si="47"/>
        <v>0</v>
      </c>
      <c r="V103" s="29"/>
      <c r="W103" s="29" t="s">
        <v>117</v>
      </c>
      <c r="X103" s="29"/>
      <c r="Y103" s="29"/>
      <c r="Z103" s="53" t="str">
        <f t="shared" si="39"/>
        <v/>
      </c>
      <c r="AA103" s="55" t="str">
        <f t="shared" si="48"/>
        <v/>
      </c>
      <c r="AB103" s="27"/>
      <c r="AC103" s="54">
        <f t="shared" si="40"/>
        <v>0</v>
      </c>
      <c r="AD103" s="78"/>
      <c r="AE103" s="54">
        <f t="shared" si="41"/>
        <v>0</v>
      </c>
      <c r="AF103" s="78"/>
      <c r="AG103" s="54">
        <f t="shared" si="42"/>
        <v>0</v>
      </c>
      <c r="AH103" s="78"/>
      <c r="AI103" s="54">
        <f t="shared" si="43"/>
        <v>0</v>
      </c>
      <c r="AJ103" s="78"/>
      <c r="AK103" s="54">
        <f t="shared" si="44"/>
        <v>0</v>
      </c>
      <c r="AL103" s="78"/>
      <c r="AM103" s="78"/>
      <c r="AN103" s="53" t="str">
        <f>+IF($A103="Venta",SUMIF($AC$3:$AM$3,VLOOKUP($R103,desplegable!$N$3:$Q$8,4,FALSE),$AC103:$AM103)*$T103/VLOOKUP($R103,desplegable!$N$3:$O$8,2,FALSE),"")</f>
        <v/>
      </c>
      <c r="AO103" s="53">
        <f t="shared" si="45"/>
        <v>0</v>
      </c>
      <c r="AP103" s="53" t="str">
        <f>+IF($A103="Compra",SUMIF($AC$3:$AM$3,VLOOKUP($R102,desplegable!$N$3:$Q$8,4,FALSE),$AC103:$AM103)*$T103/VLOOKUP($R102,desplegable!$N$3:$O$8,2,FALSE),"")</f>
        <v/>
      </c>
      <c r="AQ103" s="55">
        <f>+IFERROR(SUMIF($AC$3:$AM$3,VLOOKUP($R103,desplegable!$N$3:$Q$8,4,FALSE),$AC103:$AM103)/$S103,0)</f>
        <v>0</v>
      </c>
      <c r="AR103" s="55">
        <f ca="1">IFERROR((SUMIF($AC$3:$AM$3,VLOOKUP($R103,desplegable!$N$3:$Q$8,4,FALSE),$AC103:$AM103)/($H103-$G103))*((TODAY())-$G103)/$S103,0)</f>
        <v>0</v>
      </c>
      <c r="AS103" s="56" t="str">
        <f t="shared" si="49"/>
        <v>-</v>
      </c>
      <c r="AT103" s="56" t="str">
        <f t="shared" si="50"/>
        <v>-</v>
      </c>
      <c r="AU103" s="56" t="str">
        <f t="shared" si="51"/>
        <v>-</v>
      </c>
      <c r="AV103" s="56" t="str">
        <f t="shared" si="52"/>
        <v>-</v>
      </c>
      <c r="AW103" s="53" t="str">
        <f t="shared" si="53"/>
        <v>-</v>
      </c>
      <c r="AX103" s="53" t="str">
        <f t="shared" si="54"/>
        <v/>
      </c>
      <c r="AY103" s="57" t="str">
        <f t="shared" si="55"/>
        <v/>
      </c>
      <c r="AZ103" s="54">
        <f>+IF(SUMIF($AC$3:$AM$3,VLOOKUP($R103,desplegable!$N$3:$Q$8,4,FALSE),$AC103:$AM103)&gt;=$S103,$S103,SUMIF($AC$3:$AM$3,VLOOKUP($R103,desplegable!$N$3:$Q$8,4,FALSE),$AC103:$AM103))</f>
        <v>0</v>
      </c>
      <c r="BA103" s="78"/>
      <c r="BB103" s="54">
        <f t="shared" si="56"/>
        <v>0</v>
      </c>
      <c r="BC103" s="53">
        <f>+IFERROR($BB103*$T103/VLOOKUP($R103,desplegable!$N$3:$O$8,2,FALSE),0)</f>
        <v>0</v>
      </c>
      <c r="BD103" s="53" t="str">
        <f t="shared" si="46"/>
        <v/>
      </c>
      <c r="BE103" s="57" t="str">
        <f t="shared" si="57"/>
        <v/>
      </c>
    </row>
    <row r="104" spans="1:57" ht="15" customHeight="1" x14ac:dyDescent="0.25">
      <c r="A104" s="26" t="s">
        <v>117</v>
      </c>
      <c r="B104" s="21"/>
      <c r="C104" s="21" t="s">
        <v>117</v>
      </c>
      <c r="D104" s="21"/>
      <c r="E104" s="21" t="s">
        <v>117</v>
      </c>
      <c r="F104" s="21"/>
      <c r="G104" s="27"/>
      <c r="H104" s="27"/>
      <c r="I104" s="28" t="s">
        <v>366</v>
      </c>
      <c r="J104" s="28" t="s">
        <v>117</v>
      </c>
      <c r="K104" s="21"/>
      <c r="L104" s="21"/>
      <c r="M104" s="28" t="s">
        <v>117</v>
      </c>
      <c r="N104" s="28" t="s">
        <v>117</v>
      </c>
      <c r="O104" s="28" t="s">
        <v>117</v>
      </c>
      <c r="P104" s="21" t="s">
        <v>117</v>
      </c>
      <c r="Q104" s="21" t="s">
        <v>117</v>
      </c>
      <c r="R104" s="28" t="s">
        <v>117</v>
      </c>
      <c r="S104" s="78"/>
      <c r="T104" s="30"/>
      <c r="U104" s="52">
        <f t="shared" si="47"/>
        <v>0</v>
      </c>
      <c r="V104" s="29"/>
      <c r="W104" s="29" t="s">
        <v>117</v>
      </c>
      <c r="X104" s="29"/>
      <c r="Y104" s="29"/>
      <c r="Z104" s="53" t="str">
        <f t="shared" si="39"/>
        <v/>
      </c>
      <c r="AA104" s="55" t="str">
        <f t="shared" si="48"/>
        <v/>
      </c>
      <c r="AB104" s="27"/>
      <c r="AC104" s="54">
        <f t="shared" si="40"/>
        <v>0</v>
      </c>
      <c r="AD104" s="78"/>
      <c r="AE104" s="54">
        <f t="shared" si="41"/>
        <v>0</v>
      </c>
      <c r="AF104" s="78"/>
      <c r="AG104" s="54">
        <f t="shared" si="42"/>
        <v>0</v>
      </c>
      <c r="AH104" s="78"/>
      <c r="AI104" s="54">
        <f t="shared" si="43"/>
        <v>0</v>
      </c>
      <c r="AJ104" s="78"/>
      <c r="AK104" s="54">
        <f t="shared" si="44"/>
        <v>0</v>
      </c>
      <c r="AL104" s="78"/>
      <c r="AM104" s="78"/>
      <c r="AN104" s="53" t="str">
        <f>+IF($A104="Venta",SUMIF($AC$3:$AM$3,VLOOKUP($R104,desplegable!$N$3:$Q$8,4,FALSE),$AC104:$AM104)*$T104/VLOOKUP($R104,desplegable!$N$3:$O$8,2,FALSE),"")</f>
        <v/>
      </c>
      <c r="AO104" s="53">
        <f t="shared" si="45"/>
        <v>0</v>
      </c>
      <c r="AP104" s="53" t="str">
        <f>+IF($A104="Compra",SUMIF($AC$3:$AM$3,VLOOKUP($R103,desplegable!$N$3:$Q$8,4,FALSE),$AC104:$AM104)*$T104/VLOOKUP($R103,desplegable!$N$3:$O$8,2,FALSE),"")</f>
        <v/>
      </c>
      <c r="AQ104" s="55">
        <f>+IFERROR(SUMIF($AC$3:$AM$3,VLOOKUP($R104,desplegable!$N$3:$Q$8,4,FALSE),$AC104:$AM104)/$S104,0)</f>
        <v>0</v>
      </c>
      <c r="AR104" s="55">
        <f ca="1">IFERROR((SUMIF($AC$3:$AM$3,VLOOKUP($R104,desplegable!$N$3:$Q$8,4,FALSE),$AC104:$AM104)/($H104-$G104))*((TODAY())-$G104)/$S104,0)</f>
        <v>0</v>
      </c>
      <c r="AS104" s="56" t="str">
        <f t="shared" si="49"/>
        <v>-</v>
      </c>
      <c r="AT104" s="56" t="str">
        <f t="shared" si="50"/>
        <v>-</v>
      </c>
      <c r="AU104" s="56" t="str">
        <f t="shared" si="51"/>
        <v>-</v>
      </c>
      <c r="AV104" s="56" t="str">
        <f t="shared" si="52"/>
        <v>-</v>
      </c>
      <c r="AW104" s="53" t="str">
        <f t="shared" si="53"/>
        <v>-</v>
      </c>
      <c r="AX104" s="53" t="str">
        <f t="shared" si="54"/>
        <v/>
      </c>
      <c r="AY104" s="57" t="str">
        <f t="shared" si="55"/>
        <v/>
      </c>
      <c r="AZ104" s="54">
        <f>+IF(SUMIF($AC$3:$AM$3,VLOOKUP($R104,desplegable!$N$3:$Q$8,4,FALSE),$AC104:$AM104)&gt;=$S104,$S104,SUMIF($AC$3:$AM$3,VLOOKUP($R104,desplegable!$N$3:$Q$8,4,FALSE),$AC104:$AM104))</f>
        <v>0</v>
      </c>
      <c r="BA104" s="78"/>
      <c r="BB104" s="54">
        <f t="shared" si="56"/>
        <v>0</v>
      </c>
      <c r="BC104" s="53">
        <f>+IFERROR($BB104*$T104/VLOOKUP($R104,desplegable!$N$3:$O$8,2,FALSE),0)</f>
        <v>0</v>
      </c>
      <c r="BD104" s="53" t="str">
        <f t="shared" si="46"/>
        <v/>
      </c>
      <c r="BE104" s="57" t="str">
        <f t="shared" si="57"/>
        <v/>
      </c>
    </row>
    <row r="105" spans="1:57" ht="15" customHeight="1" x14ac:dyDescent="0.25">
      <c r="A105" s="26" t="s">
        <v>117</v>
      </c>
      <c r="B105" s="21"/>
      <c r="C105" s="21" t="s">
        <v>117</v>
      </c>
      <c r="D105" s="21"/>
      <c r="E105" s="21" t="s">
        <v>117</v>
      </c>
      <c r="F105" s="21"/>
      <c r="G105" s="27"/>
      <c r="H105" s="27"/>
      <c r="I105" s="28" t="s">
        <v>366</v>
      </c>
      <c r="J105" s="28" t="s">
        <v>117</v>
      </c>
      <c r="K105" s="21"/>
      <c r="L105" s="21"/>
      <c r="M105" s="28" t="s">
        <v>117</v>
      </c>
      <c r="N105" s="28" t="s">
        <v>117</v>
      </c>
      <c r="O105" s="28" t="s">
        <v>117</v>
      </c>
      <c r="P105" s="21" t="s">
        <v>117</v>
      </c>
      <c r="Q105" s="21" t="s">
        <v>117</v>
      </c>
      <c r="R105" s="28" t="s">
        <v>117</v>
      </c>
      <c r="S105" s="78"/>
      <c r="T105" s="30"/>
      <c r="U105" s="52">
        <f t="shared" si="47"/>
        <v>0</v>
      </c>
      <c r="V105" s="29"/>
      <c r="W105" s="29" t="s">
        <v>117</v>
      </c>
      <c r="X105" s="29"/>
      <c r="Y105" s="29"/>
      <c r="Z105" s="53" t="str">
        <f t="shared" si="39"/>
        <v/>
      </c>
      <c r="AA105" s="55" t="str">
        <f t="shared" si="48"/>
        <v/>
      </c>
      <c r="AB105" s="27"/>
      <c r="AC105" s="54">
        <f t="shared" si="40"/>
        <v>0</v>
      </c>
      <c r="AD105" s="78"/>
      <c r="AE105" s="54">
        <f t="shared" si="41"/>
        <v>0</v>
      </c>
      <c r="AF105" s="78"/>
      <c r="AG105" s="54">
        <f t="shared" si="42"/>
        <v>0</v>
      </c>
      <c r="AH105" s="78"/>
      <c r="AI105" s="54">
        <f t="shared" si="43"/>
        <v>0</v>
      </c>
      <c r="AJ105" s="78"/>
      <c r="AK105" s="54">
        <f t="shared" si="44"/>
        <v>0</v>
      </c>
      <c r="AL105" s="78"/>
      <c r="AM105" s="78"/>
      <c r="AN105" s="53" t="str">
        <f>+IF($A105="Venta",SUMIF($AC$3:$AM$3,VLOOKUP($R105,desplegable!$N$3:$Q$8,4,FALSE),$AC105:$AM105)*$T105/VLOOKUP($R105,desplegable!$N$3:$O$8,2,FALSE),"")</f>
        <v/>
      </c>
      <c r="AO105" s="53">
        <f t="shared" si="45"/>
        <v>0</v>
      </c>
      <c r="AP105" s="53" t="str">
        <f>+IF($A105="Compra",SUMIF($AC$3:$AM$3,VLOOKUP($R104,desplegable!$N$3:$Q$8,4,FALSE),$AC105:$AM105)*$T105/VLOOKUP($R104,desplegable!$N$3:$O$8,2,FALSE),"")</f>
        <v/>
      </c>
      <c r="AQ105" s="55">
        <f>+IFERROR(SUMIF($AC$3:$AM$3,VLOOKUP($R105,desplegable!$N$3:$Q$8,4,FALSE),$AC105:$AM105)/$S105,0)</f>
        <v>0</v>
      </c>
      <c r="AR105" s="55">
        <f ca="1">IFERROR((SUMIF($AC$3:$AM$3,VLOOKUP($R105,desplegable!$N$3:$Q$8,4,FALSE),$AC105:$AM105)/($H105-$G105))*((TODAY())-$G105)/$S105,0)</f>
        <v>0</v>
      </c>
      <c r="AS105" s="56" t="str">
        <f t="shared" si="49"/>
        <v>-</v>
      </c>
      <c r="AT105" s="56" t="str">
        <f t="shared" si="50"/>
        <v>-</v>
      </c>
      <c r="AU105" s="56" t="str">
        <f t="shared" si="51"/>
        <v>-</v>
      </c>
      <c r="AV105" s="56" t="str">
        <f t="shared" si="52"/>
        <v>-</v>
      </c>
      <c r="AW105" s="53" t="str">
        <f t="shared" si="53"/>
        <v>-</v>
      </c>
      <c r="AX105" s="53" t="str">
        <f t="shared" si="54"/>
        <v/>
      </c>
      <c r="AY105" s="57" t="str">
        <f t="shared" si="55"/>
        <v/>
      </c>
      <c r="AZ105" s="54">
        <f>+IF(SUMIF($AC$3:$AM$3,VLOOKUP($R105,desplegable!$N$3:$Q$8,4,FALSE),$AC105:$AM105)&gt;=$S105,$S105,SUMIF($AC$3:$AM$3,VLOOKUP($R105,desplegable!$N$3:$Q$8,4,FALSE),$AC105:$AM105))</f>
        <v>0</v>
      </c>
      <c r="BA105" s="78"/>
      <c r="BB105" s="54">
        <f t="shared" si="56"/>
        <v>0</v>
      </c>
      <c r="BC105" s="53">
        <f>+IFERROR($BB105*$T105/VLOOKUP($R105,desplegable!$N$3:$O$8,2,FALSE),0)</f>
        <v>0</v>
      </c>
      <c r="BD105" s="53" t="str">
        <f t="shared" si="46"/>
        <v/>
      </c>
      <c r="BE105" s="57" t="str">
        <f t="shared" si="57"/>
        <v/>
      </c>
    </row>
    <row r="106" spans="1:57" ht="15" customHeight="1" x14ac:dyDescent="0.25">
      <c r="A106" s="26" t="s">
        <v>117</v>
      </c>
      <c r="B106" s="21"/>
      <c r="C106" s="21" t="s">
        <v>117</v>
      </c>
      <c r="D106" s="21"/>
      <c r="E106" s="21" t="s">
        <v>117</v>
      </c>
      <c r="F106" s="21"/>
      <c r="G106" s="27"/>
      <c r="H106" s="27"/>
      <c r="I106" s="28" t="s">
        <v>366</v>
      </c>
      <c r="J106" s="28" t="s">
        <v>117</v>
      </c>
      <c r="K106" s="21"/>
      <c r="L106" s="21"/>
      <c r="M106" s="28" t="s">
        <v>117</v>
      </c>
      <c r="N106" s="28" t="s">
        <v>117</v>
      </c>
      <c r="O106" s="28" t="s">
        <v>117</v>
      </c>
      <c r="P106" s="21" t="s">
        <v>117</v>
      </c>
      <c r="Q106" s="21" t="s">
        <v>117</v>
      </c>
      <c r="R106" s="28" t="s">
        <v>117</v>
      </c>
      <c r="S106" s="78"/>
      <c r="T106" s="30"/>
      <c r="U106" s="52">
        <f t="shared" si="47"/>
        <v>0</v>
      </c>
      <c r="V106" s="29"/>
      <c r="W106" s="29" t="s">
        <v>117</v>
      </c>
      <c r="X106" s="29"/>
      <c r="Y106" s="29"/>
      <c r="Z106" s="53" t="str">
        <f t="shared" si="39"/>
        <v/>
      </c>
      <c r="AA106" s="55" t="str">
        <f t="shared" si="48"/>
        <v/>
      </c>
      <c r="AB106" s="27"/>
      <c r="AC106" s="54">
        <f t="shared" si="40"/>
        <v>0</v>
      </c>
      <c r="AD106" s="78"/>
      <c r="AE106" s="54">
        <f t="shared" si="41"/>
        <v>0</v>
      </c>
      <c r="AF106" s="78"/>
      <c r="AG106" s="54">
        <f t="shared" si="42"/>
        <v>0</v>
      </c>
      <c r="AH106" s="78"/>
      <c r="AI106" s="54">
        <f t="shared" si="43"/>
        <v>0</v>
      </c>
      <c r="AJ106" s="78"/>
      <c r="AK106" s="54">
        <f t="shared" si="44"/>
        <v>0</v>
      </c>
      <c r="AL106" s="78"/>
      <c r="AM106" s="78"/>
      <c r="AN106" s="53" t="str">
        <f>+IF($A106="Venta",SUMIF($AC$3:$AM$3,VLOOKUP($R106,desplegable!$N$3:$Q$8,4,FALSE),$AC106:$AM106)*$T106/VLOOKUP($R106,desplegable!$N$3:$O$8,2,FALSE),"")</f>
        <v/>
      </c>
      <c r="AO106" s="53">
        <f t="shared" si="45"/>
        <v>0</v>
      </c>
      <c r="AP106" s="53" t="str">
        <f>+IF($A106="Compra",SUMIF($AC$3:$AM$3,VLOOKUP($R105,desplegable!$N$3:$Q$8,4,FALSE),$AC106:$AM106)*$T106/VLOOKUP($R105,desplegable!$N$3:$O$8,2,FALSE),"")</f>
        <v/>
      </c>
      <c r="AQ106" s="55">
        <f>+IFERROR(SUMIF($AC$3:$AM$3,VLOOKUP($R106,desplegable!$N$3:$Q$8,4,FALSE),$AC106:$AM106)/$S106,0)</f>
        <v>0</v>
      </c>
      <c r="AR106" s="55">
        <f ca="1">IFERROR((SUMIF($AC$3:$AM$3,VLOOKUP($R106,desplegable!$N$3:$Q$8,4,FALSE),$AC106:$AM106)/($H106-$G106))*((TODAY())-$G106)/$S106,0)</f>
        <v>0</v>
      </c>
      <c r="AS106" s="56" t="str">
        <f t="shared" si="49"/>
        <v>-</v>
      </c>
      <c r="AT106" s="56" t="str">
        <f t="shared" si="50"/>
        <v>-</v>
      </c>
      <c r="AU106" s="56" t="str">
        <f t="shared" si="51"/>
        <v>-</v>
      </c>
      <c r="AV106" s="56" t="str">
        <f t="shared" si="52"/>
        <v>-</v>
      </c>
      <c r="AW106" s="53" t="str">
        <f t="shared" si="53"/>
        <v>-</v>
      </c>
      <c r="AX106" s="53" t="str">
        <f t="shared" si="54"/>
        <v/>
      </c>
      <c r="AY106" s="57" t="str">
        <f t="shared" si="55"/>
        <v/>
      </c>
      <c r="AZ106" s="54">
        <f>+IF(SUMIF($AC$3:$AM$3,VLOOKUP($R106,desplegable!$N$3:$Q$8,4,FALSE),$AC106:$AM106)&gt;=$S106,$S106,SUMIF($AC$3:$AM$3,VLOOKUP($R106,desplegable!$N$3:$Q$8,4,FALSE),$AC106:$AM106))</f>
        <v>0</v>
      </c>
      <c r="BA106" s="78"/>
      <c r="BB106" s="54">
        <f t="shared" si="56"/>
        <v>0</v>
      </c>
      <c r="BC106" s="53">
        <f>+IFERROR($BB106*$T106/VLOOKUP($R106,desplegable!$N$3:$O$8,2,FALSE),0)</f>
        <v>0</v>
      </c>
      <c r="BD106" s="53" t="str">
        <f t="shared" si="46"/>
        <v/>
      </c>
      <c r="BE106" s="57" t="str">
        <f t="shared" si="57"/>
        <v/>
      </c>
    </row>
    <row r="107" spans="1:57" ht="15" customHeight="1" x14ac:dyDescent="0.25">
      <c r="A107" s="26" t="s">
        <v>117</v>
      </c>
      <c r="B107" s="21"/>
      <c r="C107" s="21" t="s">
        <v>117</v>
      </c>
      <c r="D107" s="21"/>
      <c r="E107" s="21" t="s">
        <v>117</v>
      </c>
      <c r="F107" s="21"/>
      <c r="G107" s="27"/>
      <c r="H107" s="27"/>
      <c r="I107" s="28" t="s">
        <v>366</v>
      </c>
      <c r="J107" s="28" t="s">
        <v>117</v>
      </c>
      <c r="K107" s="21"/>
      <c r="L107" s="21"/>
      <c r="M107" s="28" t="s">
        <v>117</v>
      </c>
      <c r="N107" s="28" t="s">
        <v>117</v>
      </c>
      <c r="O107" s="28" t="s">
        <v>117</v>
      </c>
      <c r="P107" s="21" t="s">
        <v>117</v>
      </c>
      <c r="Q107" s="21" t="s">
        <v>117</v>
      </c>
      <c r="R107" s="28" t="s">
        <v>117</v>
      </c>
      <c r="S107" s="78"/>
      <c r="T107" s="30"/>
      <c r="U107" s="52">
        <f t="shared" si="47"/>
        <v>0</v>
      </c>
      <c r="V107" s="29"/>
      <c r="W107" s="29" t="s">
        <v>117</v>
      </c>
      <c r="X107" s="29"/>
      <c r="Y107" s="29"/>
      <c r="Z107" s="53" t="str">
        <f t="shared" si="39"/>
        <v/>
      </c>
      <c r="AA107" s="55" t="str">
        <f t="shared" si="48"/>
        <v/>
      </c>
      <c r="AB107" s="27"/>
      <c r="AC107" s="54">
        <f t="shared" si="40"/>
        <v>0</v>
      </c>
      <c r="AD107" s="78"/>
      <c r="AE107" s="54">
        <f t="shared" si="41"/>
        <v>0</v>
      </c>
      <c r="AF107" s="78"/>
      <c r="AG107" s="54">
        <f t="shared" si="42"/>
        <v>0</v>
      </c>
      <c r="AH107" s="78"/>
      <c r="AI107" s="54">
        <f t="shared" si="43"/>
        <v>0</v>
      </c>
      <c r="AJ107" s="78"/>
      <c r="AK107" s="54">
        <f t="shared" si="44"/>
        <v>0</v>
      </c>
      <c r="AL107" s="78"/>
      <c r="AM107" s="78"/>
      <c r="AN107" s="53" t="str">
        <f>+IF($A107="Venta",SUMIF($AC$3:$AM$3,VLOOKUP($R107,desplegable!$N$3:$Q$8,4,FALSE),$AC107:$AM107)*$T107/VLOOKUP($R107,desplegable!$N$3:$O$8,2,FALSE),"")</f>
        <v/>
      </c>
      <c r="AO107" s="53">
        <f t="shared" si="45"/>
        <v>0</v>
      </c>
      <c r="AP107" s="53" t="str">
        <f>+IF($A107="Compra",SUMIF($AC$3:$AM$3,VLOOKUP($R106,desplegable!$N$3:$Q$8,4,FALSE),$AC107:$AM107)*$T107/VLOOKUP($R106,desplegable!$N$3:$O$8,2,FALSE),"")</f>
        <v/>
      </c>
      <c r="AQ107" s="55">
        <f>+IFERROR(SUMIF($AC$3:$AM$3,VLOOKUP($R107,desplegable!$N$3:$Q$8,4,FALSE),$AC107:$AM107)/$S107,0)</f>
        <v>0</v>
      </c>
      <c r="AR107" s="55">
        <f ca="1">IFERROR((SUMIF($AC$3:$AM$3,VLOOKUP($R107,desplegable!$N$3:$Q$8,4,FALSE),$AC107:$AM107)/($H107-$G107))*((TODAY())-$G107)/$S107,0)</f>
        <v>0</v>
      </c>
      <c r="AS107" s="56" t="str">
        <f t="shared" si="49"/>
        <v>-</v>
      </c>
      <c r="AT107" s="56" t="str">
        <f t="shared" si="50"/>
        <v>-</v>
      </c>
      <c r="AU107" s="56" t="str">
        <f t="shared" si="51"/>
        <v>-</v>
      </c>
      <c r="AV107" s="56" t="str">
        <f t="shared" si="52"/>
        <v>-</v>
      </c>
      <c r="AW107" s="53" t="str">
        <f t="shared" si="53"/>
        <v>-</v>
      </c>
      <c r="AX107" s="53" t="str">
        <f t="shared" si="54"/>
        <v/>
      </c>
      <c r="AY107" s="57" t="str">
        <f t="shared" si="55"/>
        <v/>
      </c>
      <c r="AZ107" s="54">
        <f>+IF(SUMIF($AC$3:$AM$3,VLOOKUP($R107,desplegable!$N$3:$Q$8,4,FALSE),$AC107:$AM107)&gt;=$S107,$S107,SUMIF($AC$3:$AM$3,VLOOKUP($R107,desplegable!$N$3:$Q$8,4,FALSE),$AC107:$AM107))</f>
        <v>0</v>
      </c>
      <c r="BA107" s="78"/>
      <c r="BB107" s="54">
        <f t="shared" si="56"/>
        <v>0</v>
      </c>
      <c r="BC107" s="53">
        <f>+IFERROR($BB107*$T107/VLOOKUP($R107,desplegable!$N$3:$O$8,2,FALSE),0)</f>
        <v>0</v>
      </c>
      <c r="BD107" s="53" t="str">
        <f t="shared" si="46"/>
        <v/>
      </c>
      <c r="BE107" s="57" t="str">
        <f t="shared" si="57"/>
        <v/>
      </c>
    </row>
    <row r="108" spans="1:57" ht="15" customHeight="1" x14ac:dyDescent="0.25">
      <c r="A108" s="26" t="s">
        <v>117</v>
      </c>
      <c r="B108" s="21"/>
      <c r="C108" s="21" t="s">
        <v>117</v>
      </c>
      <c r="D108" s="21"/>
      <c r="E108" s="21" t="s">
        <v>117</v>
      </c>
      <c r="F108" s="21"/>
      <c r="G108" s="27"/>
      <c r="H108" s="27"/>
      <c r="I108" s="28" t="s">
        <v>366</v>
      </c>
      <c r="J108" s="28" t="s">
        <v>117</v>
      </c>
      <c r="K108" s="21"/>
      <c r="L108" s="21"/>
      <c r="M108" s="28" t="s">
        <v>117</v>
      </c>
      <c r="N108" s="28" t="s">
        <v>117</v>
      </c>
      <c r="O108" s="28" t="s">
        <v>117</v>
      </c>
      <c r="P108" s="21" t="s">
        <v>117</v>
      </c>
      <c r="Q108" s="21" t="s">
        <v>117</v>
      </c>
      <c r="R108" s="28" t="s">
        <v>117</v>
      </c>
      <c r="S108" s="78"/>
      <c r="T108" s="30"/>
      <c r="U108" s="52">
        <f t="shared" si="47"/>
        <v>0</v>
      </c>
      <c r="V108" s="29"/>
      <c r="W108" s="29" t="s">
        <v>117</v>
      </c>
      <c r="X108" s="29"/>
      <c r="Y108" s="29"/>
      <c r="Z108" s="53" t="str">
        <f t="shared" si="39"/>
        <v/>
      </c>
      <c r="AA108" s="55" t="str">
        <f t="shared" si="48"/>
        <v/>
      </c>
      <c r="AB108" s="27"/>
      <c r="AC108" s="54">
        <f t="shared" si="40"/>
        <v>0</v>
      </c>
      <c r="AD108" s="78"/>
      <c r="AE108" s="54">
        <f t="shared" si="41"/>
        <v>0</v>
      </c>
      <c r="AF108" s="78"/>
      <c r="AG108" s="54">
        <f t="shared" si="42"/>
        <v>0</v>
      </c>
      <c r="AH108" s="78"/>
      <c r="AI108" s="54">
        <f t="shared" si="43"/>
        <v>0</v>
      </c>
      <c r="AJ108" s="78"/>
      <c r="AK108" s="54">
        <f t="shared" si="44"/>
        <v>0</v>
      </c>
      <c r="AL108" s="78"/>
      <c r="AM108" s="78"/>
      <c r="AN108" s="53" t="str">
        <f>+IF($A108="Venta",SUMIF($AC$3:$AM$3,VLOOKUP($R108,desplegable!$N$3:$Q$8,4,FALSE),$AC108:$AM108)*$T108/VLOOKUP($R108,desplegable!$N$3:$O$8,2,FALSE),"")</f>
        <v/>
      </c>
      <c r="AO108" s="53">
        <f t="shared" si="45"/>
        <v>0</v>
      </c>
      <c r="AP108" s="53" t="str">
        <f>+IF($A108="Compra",SUMIF($AC$3:$AM$3,VLOOKUP($R107,desplegable!$N$3:$Q$8,4,FALSE),$AC108:$AM108)*$T108/VLOOKUP($R107,desplegable!$N$3:$O$8,2,FALSE),"")</f>
        <v/>
      </c>
      <c r="AQ108" s="55">
        <f>+IFERROR(SUMIF($AC$3:$AM$3,VLOOKUP($R108,desplegable!$N$3:$Q$8,4,FALSE),$AC108:$AM108)/$S108,0)</f>
        <v>0</v>
      </c>
      <c r="AR108" s="55">
        <f ca="1">IFERROR((SUMIF($AC$3:$AM$3,VLOOKUP($R108,desplegable!$N$3:$Q$8,4,FALSE),$AC108:$AM108)/($H108-$G108))*((TODAY())-$G108)/$S108,0)</f>
        <v>0</v>
      </c>
      <c r="AS108" s="56" t="str">
        <f t="shared" si="49"/>
        <v>-</v>
      </c>
      <c r="AT108" s="56" t="str">
        <f t="shared" si="50"/>
        <v>-</v>
      </c>
      <c r="AU108" s="56" t="str">
        <f t="shared" si="51"/>
        <v>-</v>
      </c>
      <c r="AV108" s="56" t="str">
        <f t="shared" si="52"/>
        <v>-</v>
      </c>
      <c r="AW108" s="53" t="str">
        <f t="shared" si="53"/>
        <v>-</v>
      </c>
      <c r="AX108" s="53" t="str">
        <f t="shared" si="54"/>
        <v/>
      </c>
      <c r="AY108" s="57" t="str">
        <f t="shared" si="55"/>
        <v/>
      </c>
      <c r="AZ108" s="54">
        <f>+IF(SUMIF($AC$3:$AM$3,VLOOKUP($R108,desplegable!$N$3:$Q$8,4,FALSE),$AC108:$AM108)&gt;=$S108,$S108,SUMIF($AC$3:$AM$3,VLOOKUP($R108,desplegable!$N$3:$Q$8,4,FALSE),$AC108:$AM108))</f>
        <v>0</v>
      </c>
      <c r="BA108" s="78"/>
      <c r="BB108" s="54">
        <f t="shared" si="56"/>
        <v>0</v>
      </c>
      <c r="BC108" s="53">
        <f>+IFERROR($BB108*$T108/VLOOKUP($R108,desplegable!$N$3:$O$8,2,FALSE),0)</f>
        <v>0</v>
      </c>
      <c r="BD108" s="53" t="str">
        <f t="shared" si="46"/>
        <v/>
      </c>
      <c r="BE108" s="57" t="str">
        <f t="shared" si="57"/>
        <v/>
      </c>
    </row>
    <row r="109" spans="1:57" ht="15" customHeight="1" x14ac:dyDescent="0.25">
      <c r="A109" s="26" t="s">
        <v>117</v>
      </c>
      <c r="B109" s="21"/>
      <c r="C109" s="21" t="s">
        <v>117</v>
      </c>
      <c r="D109" s="21"/>
      <c r="E109" s="21" t="s">
        <v>117</v>
      </c>
      <c r="F109" s="21"/>
      <c r="G109" s="27"/>
      <c r="H109" s="27"/>
      <c r="I109" s="28" t="s">
        <v>366</v>
      </c>
      <c r="J109" s="28" t="s">
        <v>117</v>
      </c>
      <c r="K109" s="21"/>
      <c r="L109" s="21"/>
      <c r="M109" s="28" t="s">
        <v>117</v>
      </c>
      <c r="N109" s="28" t="s">
        <v>117</v>
      </c>
      <c r="O109" s="28" t="s">
        <v>117</v>
      </c>
      <c r="P109" s="21" t="s">
        <v>117</v>
      </c>
      <c r="Q109" s="21" t="s">
        <v>117</v>
      </c>
      <c r="R109" s="28" t="s">
        <v>117</v>
      </c>
      <c r="S109" s="78"/>
      <c r="T109" s="30"/>
      <c r="U109" s="52">
        <f t="shared" si="47"/>
        <v>0</v>
      </c>
      <c r="V109" s="29"/>
      <c r="W109" s="29" t="s">
        <v>117</v>
      </c>
      <c r="X109" s="29"/>
      <c r="Y109" s="29"/>
      <c r="Z109" s="53" t="str">
        <f t="shared" si="39"/>
        <v/>
      </c>
      <c r="AA109" s="55" t="str">
        <f t="shared" si="48"/>
        <v/>
      </c>
      <c r="AB109" s="27"/>
      <c r="AC109" s="54">
        <f t="shared" si="40"/>
        <v>0</v>
      </c>
      <c r="AD109" s="78"/>
      <c r="AE109" s="54">
        <f t="shared" si="41"/>
        <v>0</v>
      </c>
      <c r="AF109" s="78"/>
      <c r="AG109" s="54">
        <f t="shared" si="42"/>
        <v>0</v>
      </c>
      <c r="AH109" s="78"/>
      <c r="AI109" s="54">
        <f t="shared" si="43"/>
        <v>0</v>
      </c>
      <c r="AJ109" s="78"/>
      <c r="AK109" s="54">
        <f t="shared" si="44"/>
        <v>0</v>
      </c>
      <c r="AL109" s="78"/>
      <c r="AM109" s="78"/>
      <c r="AN109" s="53" t="str">
        <f>+IF($A109="Venta",SUMIF($AC$3:$AM$3,VLOOKUP($R109,desplegable!$N$3:$Q$8,4,FALSE),$AC109:$AM109)*$T109/VLOOKUP($R109,desplegable!$N$3:$O$8,2,FALSE),"")</f>
        <v/>
      </c>
      <c r="AO109" s="53">
        <f t="shared" si="45"/>
        <v>0</v>
      </c>
      <c r="AP109" s="53" t="str">
        <f>+IF($A109="Compra",SUMIF($AC$3:$AM$3,VLOOKUP($R108,desplegable!$N$3:$Q$8,4,FALSE),$AC109:$AM109)*$T109/VLOOKUP($R108,desplegable!$N$3:$O$8,2,FALSE),"")</f>
        <v/>
      </c>
      <c r="AQ109" s="55">
        <f>+IFERROR(SUMIF($AC$3:$AM$3,VLOOKUP($R109,desplegable!$N$3:$Q$8,4,FALSE),$AC109:$AM109)/$S109,0)</f>
        <v>0</v>
      </c>
      <c r="AR109" s="55">
        <f ca="1">IFERROR((SUMIF($AC$3:$AM$3,VLOOKUP($R109,desplegable!$N$3:$Q$8,4,FALSE),$AC109:$AM109)/($H109-$G109))*((TODAY())-$G109)/$S109,0)</f>
        <v>0</v>
      </c>
      <c r="AS109" s="56" t="str">
        <f t="shared" si="49"/>
        <v>-</v>
      </c>
      <c r="AT109" s="56" t="str">
        <f t="shared" si="50"/>
        <v>-</v>
      </c>
      <c r="AU109" s="56" t="str">
        <f t="shared" si="51"/>
        <v>-</v>
      </c>
      <c r="AV109" s="56" t="str">
        <f t="shared" si="52"/>
        <v>-</v>
      </c>
      <c r="AW109" s="53" t="str">
        <f t="shared" si="53"/>
        <v>-</v>
      </c>
      <c r="AX109" s="53" t="str">
        <f t="shared" si="54"/>
        <v/>
      </c>
      <c r="AY109" s="57" t="str">
        <f t="shared" si="55"/>
        <v/>
      </c>
      <c r="AZ109" s="54">
        <f>+IF(SUMIF($AC$3:$AM$3,VLOOKUP($R109,desplegable!$N$3:$Q$8,4,FALSE),$AC109:$AM109)&gt;=$S109,$S109,SUMIF($AC$3:$AM$3,VLOOKUP($R109,desplegable!$N$3:$Q$8,4,FALSE),$AC109:$AM109))</f>
        <v>0</v>
      </c>
      <c r="BA109" s="78"/>
      <c r="BB109" s="54">
        <f t="shared" si="56"/>
        <v>0</v>
      </c>
      <c r="BC109" s="53">
        <f>+IFERROR($BB109*$T109/VLOOKUP($R109,desplegable!$N$3:$O$8,2,FALSE),0)</f>
        <v>0</v>
      </c>
      <c r="BD109" s="53" t="str">
        <f t="shared" si="46"/>
        <v/>
      </c>
      <c r="BE109" s="57" t="str">
        <f t="shared" si="57"/>
        <v/>
      </c>
    </row>
    <row r="110" spans="1:57" ht="15" customHeight="1" x14ac:dyDescent="0.25">
      <c r="A110" s="26" t="s">
        <v>117</v>
      </c>
      <c r="B110" s="21"/>
      <c r="C110" s="21" t="s">
        <v>117</v>
      </c>
      <c r="D110" s="21"/>
      <c r="E110" s="21" t="s">
        <v>117</v>
      </c>
      <c r="F110" s="21"/>
      <c r="G110" s="27"/>
      <c r="H110" s="27"/>
      <c r="I110" s="28" t="s">
        <v>366</v>
      </c>
      <c r="J110" s="28" t="s">
        <v>117</v>
      </c>
      <c r="K110" s="21"/>
      <c r="L110" s="21"/>
      <c r="M110" s="28" t="s">
        <v>117</v>
      </c>
      <c r="N110" s="28" t="s">
        <v>117</v>
      </c>
      <c r="O110" s="28" t="s">
        <v>117</v>
      </c>
      <c r="P110" s="21" t="s">
        <v>117</v>
      </c>
      <c r="Q110" s="21" t="s">
        <v>117</v>
      </c>
      <c r="R110" s="28" t="s">
        <v>117</v>
      </c>
      <c r="S110" s="78"/>
      <c r="T110" s="30"/>
      <c r="U110" s="52">
        <f t="shared" si="47"/>
        <v>0</v>
      </c>
      <c r="V110" s="29"/>
      <c r="W110" s="29" t="s">
        <v>117</v>
      </c>
      <c r="X110" s="29"/>
      <c r="Y110" s="29"/>
      <c r="Z110" s="53" t="str">
        <f t="shared" si="39"/>
        <v/>
      </c>
      <c r="AA110" s="55" t="str">
        <f t="shared" si="48"/>
        <v/>
      </c>
      <c r="AB110" s="27"/>
      <c r="AC110" s="54">
        <f t="shared" si="40"/>
        <v>0</v>
      </c>
      <c r="AD110" s="78"/>
      <c r="AE110" s="54">
        <f t="shared" si="41"/>
        <v>0</v>
      </c>
      <c r="AF110" s="78"/>
      <c r="AG110" s="54">
        <f t="shared" si="42"/>
        <v>0</v>
      </c>
      <c r="AH110" s="78"/>
      <c r="AI110" s="54">
        <f t="shared" si="43"/>
        <v>0</v>
      </c>
      <c r="AJ110" s="78"/>
      <c r="AK110" s="54">
        <f t="shared" si="44"/>
        <v>0</v>
      </c>
      <c r="AL110" s="78"/>
      <c r="AM110" s="78"/>
      <c r="AN110" s="53" t="str">
        <f>+IF($A110="Venta",SUMIF($AC$3:$AM$3,VLOOKUP($R110,desplegable!$N$3:$Q$8,4,FALSE),$AC110:$AM110)*$T110/VLOOKUP($R110,desplegable!$N$3:$O$8,2,FALSE),"")</f>
        <v/>
      </c>
      <c r="AO110" s="53">
        <f t="shared" si="45"/>
        <v>0</v>
      </c>
      <c r="AP110" s="53" t="str">
        <f>+IF($A110="Compra",SUMIF($AC$3:$AM$3,VLOOKUP($R109,desplegable!$N$3:$Q$8,4,FALSE),$AC110:$AM110)*$T110/VLOOKUP($R109,desplegable!$N$3:$O$8,2,FALSE),"")</f>
        <v/>
      </c>
      <c r="AQ110" s="55">
        <f>+IFERROR(SUMIF($AC$3:$AM$3,VLOOKUP($R110,desplegable!$N$3:$Q$8,4,FALSE),$AC110:$AM110)/$S110,0)</f>
        <v>0</v>
      </c>
      <c r="AR110" s="55">
        <f ca="1">IFERROR((SUMIF($AC$3:$AM$3,VLOOKUP($R110,desplegable!$N$3:$Q$8,4,FALSE),$AC110:$AM110)/($H110-$G110))*((TODAY())-$G110)/$S110,0)</f>
        <v>0</v>
      </c>
      <c r="AS110" s="56" t="str">
        <f t="shared" si="49"/>
        <v>-</v>
      </c>
      <c r="AT110" s="56" t="str">
        <f t="shared" si="50"/>
        <v>-</v>
      </c>
      <c r="AU110" s="56" t="str">
        <f t="shared" si="51"/>
        <v>-</v>
      </c>
      <c r="AV110" s="56" t="str">
        <f t="shared" si="52"/>
        <v>-</v>
      </c>
      <c r="AW110" s="53" t="str">
        <f t="shared" si="53"/>
        <v>-</v>
      </c>
      <c r="AX110" s="53" t="str">
        <f t="shared" si="54"/>
        <v/>
      </c>
      <c r="AY110" s="57" t="str">
        <f t="shared" si="55"/>
        <v/>
      </c>
      <c r="AZ110" s="54">
        <f>+IF(SUMIF($AC$3:$AM$3,VLOOKUP($R110,desplegable!$N$3:$Q$8,4,FALSE),$AC110:$AM110)&gt;=$S110,$S110,SUMIF($AC$3:$AM$3,VLOOKUP($R110,desplegable!$N$3:$Q$8,4,FALSE),$AC110:$AM110))</f>
        <v>0</v>
      </c>
      <c r="BA110" s="78"/>
      <c r="BB110" s="54">
        <f t="shared" si="56"/>
        <v>0</v>
      </c>
      <c r="BC110" s="53">
        <f>+IFERROR($BB110*$T110/VLOOKUP($R110,desplegable!$N$3:$O$8,2,FALSE),0)</f>
        <v>0</v>
      </c>
      <c r="BD110" s="53" t="str">
        <f t="shared" si="46"/>
        <v/>
      </c>
      <c r="BE110" s="57" t="str">
        <f t="shared" si="57"/>
        <v/>
      </c>
    </row>
    <row r="111" spans="1:57" ht="15" customHeight="1" x14ac:dyDescent="0.25">
      <c r="A111" s="26" t="s">
        <v>117</v>
      </c>
      <c r="B111" s="21"/>
      <c r="C111" s="21" t="s">
        <v>117</v>
      </c>
      <c r="D111" s="21"/>
      <c r="E111" s="21" t="s">
        <v>117</v>
      </c>
      <c r="F111" s="21"/>
      <c r="G111" s="27"/>
      <c r="H111" s="27"/>
      <c r="I111" s="28" t="s">
        <v>366</v>
      </c>
      <c r="J111" s="28" t="s">
        <v>117</v>
      </c>
      <c r="K111" s="21"/>
      <c r="L111" s="21"/>
      <c r="M111" s="28" t="s">
        <v>117</v>
      </c>
      <c r="N111" s="28" t="s">
        <v>117</v>
      </c>
      <c r="O111" s="28" t="s">
        <v>117</v>
      </c>
      <c r="P111" s="21" t="s">
        <v>117</v>
      </c>
      <c r="Q111" s="21" t="s">
        <v>117</v>
      </c>
      <c r="R111" s="28" t="s">
        <v>117</v>
      </c>
      <c r="S111" s="78"/>
      <c r="T111" s="30"/>
      <c r="U111" s="52">
        <f t="shared" si="47"/>
        <v>0</v>
      </c>
      <c r="V111" s="29"/>
      <c r="W111" s="29" t="s">
        <v>117</v>
      </c>
      <c r="X111" s="29"/>
      <c r="Y111" s="29"/>
      <c r="Z111" s="53" t="str">
        <f t="shared" si="39"/>
        <v/>
      </c>
      <c r="AA111" s="55" t="str">
        <f t="shared" si="48"/>
        <v/>
      </c>
      <c r="AB111" s="27"/>
      <c r="AC111" s="54">
        <f t="shared" si="40"/>
        <v>0</v>
      </c>
      <c r="AD111" s="78"/>
      <c r="AE111" s="54">
        <f t="shared" si="41"/>
        <v>0</v>
      </c>
      <c r="AF111" s="78"/>
      <c r="AG111" s="54">
        <f t="shared" si="42"/>
        <v>0</v>
      </c>
      <c r="AH111" s="78"/>
      <c r="AI111" s="54">
        <f t="shared" si="43"/>
        <v>0</v>
      </c>
      <c r="AJ111" s="78"/>
      <c r="AK111" s="54">
        <f t="shared" si="44"/>
        <v>0</v>
      </c>
      <c r="AL111" s="78"/>
      <c r="AM111" s="78"/>
      <c r="AN111" s="53" t="str">
        <f>+IF($A111="Venta",SUMIF($AC$3:$AM$3,VLOOKUP($R111,desplegable!$N$3:$Q$8,4,FALSE),$AC111:$AM111)*$T111/VLOOKUP($R111,desplegable!$N$3:$O$8,2,FALSE),"")</f>
        <v/>
      </c>
      <c r="AO111" s="53">
        <f t="shared" si="45"/>
        <v>0</v>
      </c>
      <c r="AP111" s="53" t="str">
        <f>+IF($A111="Compra",SUMIF($AC$3:$AM$3,VLOOKUP($R110,desplegable!$N$3:$Q$8,4,FALSE),$AC111:$AM111)*$T111/VLOOKUP($R110,desplegable!$N$3:$O$8,2,FALSE),"")</f>
        <v/>
      </c>
      <c r="AQ111" s="55">
        <f>+IFERROR(SUMIF($AC$3:$AM$3,VLOOKUP($R111,desplegable!$N$3:$Q$8,4,FALSE),$AC111:$AM111)/$S111,0)</f>
        <v>0</v>
      </c>
      <c r="AR111" s="55">
        <f ca="1">IFERROR((SUMIF($AC$3:$AM$3,VLOOKUP($R111,desplegable!$N$3:$Q$8,4,FALSE),$AC111:$AM111)/($H111-$G111))*((TODAY())-$G111)/$S111,0)</f>
        <v>0</v>
      </c>
      <c r="AS111" s="56" t="str">
        <f t="shared" si="49"/>
        <v>-</v>
      </c>
      <c r="AT111" s="56" t="str">
        <f t="shared" si="50"/>
        <v>-</v>
      </c>
      <c r="AU111" s="56" t="str">
        <f t="shared" si="51"/>
        <v>-</v>
      </c>
      <c r="AV111" s="56" t="str">
        <f t="shared" si="52"/>
        <v>-</v>
      </c>
      <c r="AW111" s="53" t="str">
        <f t="shared" si="53"/>
        <v>-</v>
      </c>
      <c r="AX111" s="53" t="str">
        <f t="shared" si="54"/>
        <v/>
      </c>
      <c r="AY111" s="57" t="str">
        <f t="shared" si="55"/>
        <v/>
      </c>
      <c r="AZ111" s="54">
        <f>+IF(SUMIF($AC$3:$AM$3,VLOOKUP($R111,desplegable!$N$3:$Q$8,4,FALSE),$AC111:$AM111)&gt;=$S111,$S111,SUMIF($AC$3:$AM$3,VLOOKUP($R111,desplegable!$N$3:$Q$8,4,FALSE),$AC111:$AM111))</f>
        <v>0</v>
      </c>
      <c r="BA111" s="78"/>
      <c r="BB111" s="54">
        <f t="shared" si="56"/>
        <v>0</v>
      </c>
      <c r="BC111" s="53">
        <f>+IFERROR($BB111*$T111/VLOOKUP($R111,desplegable!$N$3:$O$8,2,FALSE),0)</f>
        <v>0</v>
      </c>
      <c r="BD111" s="53" t="str">
        <f t="shared" si="46"/>
        <v/>
      </c>
      <c r="BE111" s="57" t="str">
        <f t="shared" si="57"/>
        <v/>
      </c>
    </row>
    <row r="112" spans="1:57" ht="15" customHeight="1" x14ac:dyDescent="0.25">
      <c r="A112" s="26" t="s">
        <v>117</v>
      </c>
      <c r="B112" s="21"/>
      <c r="C112" s="21" t="s">
        <v>117</v>
      </c>
      <c r="D112" s="21"/>
      <c r="E112" s="21" t="s">
        <v>117</v>
      </c>
      <c r="F112" s="21"/>
      <c r="G112" s="27"/>
      <c r="H112" s="27"/>
      <c r="I112" s="28" t="s">
        <v>366</v>
      </c>
      <c r="J112" s="28" t="s">
        <v>117</v>
      </c>
      <c r="K112" s="21"/>
      <c r="L112" s="21"/>
      <c r="M112" s="28" t="s">
        <v>117</v>
      </c>
      <c r="N112" s="28" t="s">
        <v>117</v>
      </c>
      <c r="O112" s="28" t="s">
        <v>117</v>
      </c>
      <c r="P112" s="21" t="s">
        <v>117</v>
      </c>
      <c r="Q112" s="21" t="s">
        <v>117</v>
      </c>
      <c r="R112" s="28" t="s">
        <v>117</v>
      </c>
      <c r="S112" s="78"/>
      <c r="T112" s="30"/>
      <c r="U112" s="52">
        <f t="shared" si="47"/>
        <v>0</v>
      </c>
      <c r="V112" s="29"/>
      <c r="W112" s="29" t="s">
        <v>117</v>
      </c>
      <c r="X112" s="29"/>
      <c r="Y112" s="29"/>
      <c r="Z112" s="53" t="str">
        <f t="shared" si="39"/>
        <v/>
      </c>
      <c r="AA112" s="55" t="str">
        <f t="shared" si="48"/>
        <v/>
      </c>
      <c r="AB112" s="27"/>
      <c r="AC112" s="54">
        <f t="shared" si="40"/>
        <v>0</v>
      </c>
      <c r="AD112" s="78"/>
      <c r="AE112" s="54">
        <f t="shared" si="41"/>
        <v>0</v>
      </c>
      <c r="AF112" s="78"/>
      <c r="AG112" s="54">
        <f t="shared" si="42"/>
        <v>0</v>
      </c>
      <c r="AH112" s="78"/>
      <c r="AI112" s="54">
        <f t="shared" si="43"/>
        <v>0</v>
      </c>
      <c r="AJ112" s="78"/>
      <c r="AK112" s="54">
        <f t="shared" si="44"/>
        <v>0</v>
      </c>
      <c r="AL112" s="78"/>
      <c r="AM112" s="78"/>
      <c r="AN112" s="53" t="str">
        <f>+IF($A112="Venta",SUMIF($AC$3:$AM$3,VLOOKUP($R112,desplegable!$N$3:$Q$8,4,FALSE),$AC112:$AM112)*$T112/VLOOKUP($R112,desplegable!$N$3:$O$8,2,FALSE),"")</f>
        <v/>
      </c>
      <c r="AO112" s="53">
        <f t="shared" si="45"/>
        <v>0</v>
      </c>
      <c r="AP112" s="53" t="str">
        <f>+IF($A112="Compra",SUMIF($AC$3:$AM$3,VLOOKUP($R111,desplegable!$N$3:$Q$8,4,FALSE),$AC112:$AM112)*$T112/VLOOKUP($R111,desplegable!$N$3:$O$8,2,FALSE),"")</f>
        <v/>
      </c>
      <c r="AQ112" s="55">
        <f>+IFERROR(SUMIF($AC$3:$AM$3,VLOOKUP($R112,desplegable!$N$3:$Q$8,4,FALSE),$AC112:$AM112)/$S112,0)</f>
        <v>0</v>
      </c>
      <c r="AR112" s="55">
        <f ca="1">IFERROR((SUMIF($AC$3:$AM$3,VLOOKUP($R112,desplegable!$N$3:$Q$8,4,FALSE),$AC112:$AM112)/($H112-$G112))*((TODAY())-$G112)/$S112,0)</f>
        <v>0</v>
      </c>
      <c r="AS112" s="56" t="str">
        <f t="shared" si="49"/>
        <v>-</v>
      </c>
      <c r="AT112" s="56" t="str">
        <f t="shared" si="50"/>
        <v>-</v>
      </c>
      <c r="AU112" s="56" t="str">
        <f t="shared" si="51"/>
        <v>-</v>
      </c>
      <c r="AV112" s="56" t="str">
        <f t="shared" si="52"/>
        <v>-</v>
      </c>
      <c r="AW112" s="53" t="str">
        <f t="shared" si="53"/>
        <v>-</v>
      </c>
      <c r="AX112" s="53" t="str">
        <f t="shared" si="54"/>
        <v/>
      </c>
      <c r="AY112" s="57" t="str">
        <f t="shared" si="55"/>
        <v/>
      </c>
      <c r="AZ112" s="54">
        <f>+IF(SUMIF($AC$3:$AM$3,VLOOKUP($R112,desplegable!$N$3:$Q$8,4,FALSE),$AC112:$AM112)&gt;=$S112,$S112,SUMIF($AC$3:$AM$3,VLOOKUP($R112,desplegable!$N$3:$Q$8,4,FALSE),$AC112:$AM112))</f>
        <v>0</v>
      </c>
      <c r="BA112" s="78"/>
      <c r="BB112" s="54">
        <f t="shared" si="56"/>
        <v>0</v>
      </c>
      <c r="BC112" s="53">
        <f>+IFERROR($BB112*$T112/VLOOKUP($R112,desplegable!$N$3:$O$8,2,FALSE),0)</f>
        <v>0</v>
      </c>
      <c r="BD112" s="53" t="str">
        <f t="shared" si="46"/>
        <v/>
      </c>
      <c r="BE112" s="57" t="str">
        <f t="shared" si="57"/>
        <v/>
      </c>
    </row>
    <row r="113" spans="1:57" ht="15" customHeight="1" x14ac:dyDescent="0.25">
      <c r="A113" s="26" t="s">
        <v>117</v>
      </c>
      <c r="B113" s="21"/>
      <c r="C113" s="21" t="s">
        <v>117</v>
      </c>
      <c r="D113" s="21"/>
      <c r="E113" s="21" t="s">
        <v>117</v>
      </c>
      <c r="F113" s="21"/>
      <c r="G113" s="27"/>
      <c r="H113" s="27"/>
      <c r="I113" s="28" t="s">
        <v>366</v>
      </c>
      <c r="J113" s="28" t="s">
        <v>117</v>
      </c>
      <c r="K113" s="21"/>
      <c r="L113" s="21"/>
      <c r="M113" s="28" t="s">
        <v>117</v>
      </c>
      <c r="N113" s="28" t="s">
        <v>117</v>
      </c>
      <c r="O113" s="28" t="s">
        <v>117</v>
      </c>
      <c r="P113" s="21" t="s">
        <v>117</v>
      </c>
      <c r="Q113" s="21" t="s">
        <v>117</v>
      </c>
      <c r="R113" s="28" t="s">
        <v>117</v>
      </c>
      <c r="S113" s="78"/>
      <c r="T113" s="30"/>
      <c r="U113" s="52">
        <f t="shared" si="47"/>
        <v>0</v>
      </c>
      <c r="V113" s="29"/>
      <c r="W113" s="29" t="s">
        <v>117</v>
      </c>
      <c r="X113" s="29"/>
      <c r="Y113" s="29"/>
      <c r="Z113" s="53" t="str">
        <f t="shared" si="39"/>
        <v/>
      </c>
      <c r="AA113" s="55" t="str">
        <f t="shared" si="48"/>
        <v/>
      </c>
      <c r="AB113" s="27"/>
      <c r="AC113" s="54">
        <f t="shared" si="40"/>
        <v>0</v>
      </c>
      <c r="AD113" s="78"/>
      <c r="AE113" s="54">
        <f t="shared" si="41"/>
        <v>0</v>
      </c>
      <c r="AF113" s="78"/>
      <c r="AG113" s="54">
        <f t="shared" si="42"/>
        <v>0</v>
      </c>
      <c r="AH113" s="78"/>
      <c r="AI113" s="54">
        <f t="shared" si="43"/>
        <v>0</v>
      </c>
      <c r="AJ113" s="78"/>
      <c r="AK113" s="54">
        <f t="shared" si="44"/>
        <v>0</v>
      </c>
      <c r="AL113" s="78"/>
      <c r="AM113" s="78"/>
      <c r="AN113" s="53" t="str">
        <f>+IF($A113="Venta",SUMIF($AC$3:$AM$3,VLOOKUP($R113,desplegable!$N$3:$Q$8,4,FALSE),$AC113:$AM113)*$T113/VLOOKUP($R113,desplegable!$N$3:$O$8,2,FALSE),"")</f>
        <v/>
      </c>
      <c r="AO113" s="53">
        <f t="shared" si="45"/>
        <v>0</v>
      </c>
      <c r="AP113" s="53" t="str">
        <f>+IF($A113="Compra",SUMIF($AC$3:$AM$3,VLOOKUP($R112,desplegable!$N$3:$Q$8,4,FALSE),$AC113:$AM113)*$T113/VLOOKUP($R112,desplegable!$N$3:$O$8,2,FALSE),"")</f>
        <v/>
      </c>
      <c r="AQ113" s="55">
        <f>+IFERROR(SUMIF($AC$3:$AM$3,VLOOKUP($R113,desplegable!$N$3:$Q$8,4,FALSE),$AC113:$AM113)/$S113,0)</f>
        <v>0</v>
      </c>
      <c r="AR113" s="55">
        <f ca="1">IFERROR((SUMIF($AC$3:$AM$3,VLOOKUP($R113,desplegable!$N$3:$Q$8,4,FALSE),$AC113:$AM113)/($H113-$G113))*((TODAY())-$G113)/$S113,0)</f>
        <v>0</v>
      </c>
      <c r="AS113" s="56" t="str">
        <f t="shared" si="49"/>
        <v>-</v>
      </c>
      <c r="AT113" s="56" t="str">
        <f t="shared" si="50"/>
        <v>-</v>
      </c>
      <c r="AU113" s="56" t="str">
        <f t="shared" si="51"/>
        <v>-</v>
      </c>
      <c r="AV113" s="56" t="str">
        <f t="shared" si="52"/>
        <v>-</v>
      </c>
      <c r="AW113" s="53" t="str">
        <f t="shared" si="53"/>
        <v>-</v>
      </c>
      <c r="AX113" s="53" t="str">
        <f t="shared" si="54"/>
        <v/>
      </c>
      <c r="AY113" s="57" t="str">
        <f t="shared" si="55"/>
        <v/>
      </c>
      <c r="AZ113" s="54">
        <f>+IF(SUMIF($AC$3:$AM$3,VLOOKUP($R113,desplegable!$N$3:$Q$8,4,FALSE),$AC113:$AM113)&gt;=$S113,$S113,SUMIF($AC$3:$AM$3,VLOOKUP($R113,desplegable!$N$3:$Q$8,4,FALSE),$AC113:$AM113))</f>
        <v>0</v>
      </c>
      <c r="BA113" s="78"/>
      <c r="BB113" s="54">
        <f t="shared" si="56"/>
        <v>0</v>
      </c>
      <c r="BC113" s="53">
        <f>+IFERROR($BB113*$T113/VLOOKUP($R113,desplegable!$N$3:$O$8,2,FALSE),0)</f>
        <v>0</v>
      </c>
      <c r="BD113" s="53" t="str">
        <f t="shared" si="46"/>
        <v/>
      </c>
      <c r="BE113" s="57" t="str">
        <f t="shared" si="57"/>
        <v/>
      </c>
    </row>
    <row r="114" spans="1:57" ht="15" customHeight="1" x14ac:dyDescent="0.25">
      <c r="A114" s="26" t="s">
        <v>117</v>
      </c>
      <c r="B114" s="21"/>
      <c r="C114" s="21" t="s">
        <v>117</v>
      </c>
      <c r="D114" s="21"/>
      <c r="E114" s="21" t="s">
        <v>117</v>
      </c>
      <c r="F114" s="21"/>
      <c r="G114" s="27"/>
      <c r="H114" s="27"/>
      <c r="I114" s="28" t="s">
        <v>366</v>
      </c>
      <c r="J114" s="28" t="s">
        <v>117</v>
      </c>
      <c r="K114" s="21"/>
      <c r="L114" s="21"/>
      <c r="M114" s="28" t="s">
        <v>117</v>
      </c>
      <c r="N114" s="28" t="s">
        <v>117</v>
      </c>
      <c r="O114" s="28" t="s">
        <v>117</v>
      </c>
      <c r="P114" s="21" t="s">
        <v>117</v>
      </c>
      <c r="Q114" s="21" t="s">
        <v>117</v>
      </c>
      <c r="R114" s="28" t="s">
        <v>117</v>
      </c>
      <c r="S114" s="78"/>
      <c r="T114" s="30"/>
      <c r="U114" s="52">
        <f t="shared" si="47"/>
        <v>0</v>
      </c>
      <c r="V114" s="29"/>
      <c r="W114" s="29" t="s">
        <v>117</v>
      </c>
      <c r="X114" s="29"/>
      <c r="Y114" s="29"/>
      <c r="Z114" s="53" t="str">
        <f t="shared" si="39"/>
        <v/>
      </c>
      <c r="AA114" s="55" t="str">
        <f t="shared" si="48"/>
        <v/>
      </c>
      <c r="AB114" s="27"/>
      <c r="AC114" s="54">
        <f t="shared" si="40"/>
        <v>0</v>
      </c>
      <c r="AD114" s="78"/>
      <c r="AE114" s="54">
        <f t="shared" si="41"/>
        <v>0</v>
      </c>
      <c r="AF114" s="78"/>
      <c r="AG114" s="54">
        <f t="shared" si="42"/>
        <v>0</v>
      </c>
      <c r="AH114" s="78"/>
      <c r="AI114" s="54">
        <f t="shared" si="43"/>
        <v>0</v>
      </c>
      <c r="AJ114" s="78"/>
      <c r="AK114" s="54">
        <f t="shared" si="44"/>
        <v>0</v>
      </c>
      <c r="AL114" s="78"/>
      <c r="AM114" s="78"/>
      <c r="AN114" s="53" t="str">
        <f>+IF($A114="Venta",SUMIF($AC$3:$AM$3,VLOOKUP($R114,desplegable!$N$3:$Q$8,4,FALSE),$AC114:$AM114)*$T114/VLOOKUP($R114,desplegable!$N$3:$O$8,2,FALSE),"")</f>
        <v/>
      </c>
      <c r="AO114" s="53">
        <f t="shared" si="45"/>
        <v>0</v>
      </c>
      <c r="AP114" s="53" t="str">
        <f>+IF($A114="Compra",SUMIF($AC$3:$AM$3,VLOOKUP($R113,desplegable!$N$3:$Q$8,4,FALSE),$AC114:$AM114)*$T114/VLOOKUP($R113,desplegable!$N$3:$O$8,2,FALSE),"")</f>
        <v/>
      </c>
      <c r="AQ114" s="55">
        <f>+IFERROR(SUMIF($AC$3:$AM$3,VLOOKUP($R114,desplegable!$N$3:$Q$8,4,FALSE),$AC114:$AM114)/$S114,0)</f>
        <v>0</v>
      </c>
      <c r="AR114" s="55">
        <f ca="1">IFERROR((SUMIF($AC$3:$AM$3,VLOOKUP($R114,desplegable!$N$3:$Q$8,4,FALSE),$AC114:$AM114)/($H114-$G114))*((TODAY())-$G114)/$S114,0)</f>
        <v>0</v>
      </c>
      <c r="AS114" s="56" t="str">
        <f t="shared" si="49"/>
        <v>-</v>
      </c>
      <c r="AT114" s="56" t="str">
        <f t="shared" si="50"/>
        <v>-</v>
      </c>
      <c r="AU114" s="56" t="str">
        <f t="shared" si="51"/>
        <v>-</v>
      </c>
      <c r="AV114" s="56" t="str">
        <f t="shared" si="52"/>
        <v>-</v>
      </c>
      <c r="AW114" s="53" t="str">
        <f t="shared" si="53"/>
        <v>-</v>
      </c>
      <c r="AX114" s="53" t="str">
        <f t="shared" si="54"/>
        <v/>
      </c>
      <c r="AY114" s="57" t="str">
        <f t="shared" si="55"/>
        <v/>
      </c>
      <c r="AZ114" s="54">
        <f>+IF(SUMIF($AC$3:$AM$3,VLOOKUP($R114,desplegable!$N$3:$Q$8,4,FALSE),$AC114:$AM114)&gt;=$S114,$S114,SUMIF($AC$3:$AM$3,VLOOKUP($R114,desplegable!$N$3:$Q$8,4,FALSE),$AC114:$AM114))</f>
        <v>0</v>
      </c>
      <c r="BA114" s="78"/>
      <c r="BB114" s="54">
        <f t="shared" si="56"/>
        <v>0</v>
      </c>
      <c r="BC114" s="53">
        <f>+IFERROR($BB114*$T114/VLOOKUP($R114,desplegable!$N$3:$O$8,2,FALSE),0)</f>
        <v>0</v>
      </c>
      <c r="BD114" s="53" t="str">
        <f t="shared" si="46"/>
        <v/>
      </c>
      <c r="BE114" s="57" t="str">
        <f t="shared" si="57"/>
        <v/>
      </c>
    </row>
    <row r="115" spans="1:57" ht="15" customHeight="1" x14ac:dyDescent="0.25">
      <c r="A115" s="26" t="s">
        <v>117</v>
      </c>
      <c r="B115" s="21"/>
      <c r="C115" s="21" t="s">
        <v>117</v>
      </c>
      <c r="D115" s="21"/>
      <c r="E115" s="21" t="s">
        <v>117</v>
      </c>
      <c r="F115" s="21"/>
      <c r="G115" s="27"/>
      <c r="H115" s="27"/>
      <c r="I115" s="28" t="s">
        <v>366</v>
      </c>
      <c r="J115" s="28" t="s">
        <v>117</v>
      </c>
      <c r="K115" s="21"/>
      <c r="L115" s="21"/>
      <c r="M115" s="28" t="s">
        <v>117</v>
      </c>
      <c r="N115" s="28" t="s">
        <v>117</v>
      </c>
      <c r="O115" s="28" t="s">
        <v>117</v>
      </c>
      <c r="P115" s="21" t="s">
        <v>117</v>
      </c>
      <c r="Q115" s="21" t="s">
        <v>117</v>
      </c>
      <c r="R115" s="28" t="s">
        <v>117</v>
      </c>
      <c r="S115" s="78"/>
      <c r="T115" s="30"/>
      <c r="U115" s="52">
        <f t="shared" si="47"/>
        <v>0</v>
      </c>
      <c r="V115" s="29"/>
      <c r="W115" s="29" t="s">
        <v>117</v>
      </c>
      <c r="X115" s="29"/>
      <c r="Y115" s="29"/>
      <c r="Z115" s="53" t="str">
        <f t="shared" si="39"/>
        <v/>
      </c>
      <c r="AA115" s="55" t="str">
        <f t="shared" si="48"/>
        <v/>
      </c>
      <c r="AB115" s="27"/>
      <c r="AC115" s="54">
        <f t="shared" si="40"/>
        <v>0</v>
      </c>
      <c r="AD115" s="78"/>
      <c r="AE115" s="54">
        <f t="shared" si="41"/>
        <v>0</v>
      </c>
      <c r="AF115" s="78"/>
      <c r="AG115" s="54">
        <f t="shared" si="42"/>
        <v>0</v>
      </c>
      <c r="AH115" s="78"/>
      <c r="AI115" s="54">
        <f t="shared" si="43"/>
        <v>0</v>
      </c>
      <c r="AJ115" s="78"/>
      <c r="AK115" s="54">
        <f t="shared" si="44"/>
        <v>0</v>
      </c>
      <c r="AL115" s="78"/>
      <c r="AM115" s="78"/>
      <c r="AN115" s="53" t="str">
        <f>+IF($A115="Venta",SUMIF($AC$3:$AM$3,VLOOKUP($R115,desplegable!$N$3:$Q$8,4,FALSE),$AC115:$AM115)*$T115/VLOOKUP($R115,desplegable!$N$3:$O$8,2,FALSE),"")</f>
        <v/>
      </c>
      <c r="AO115" s="53">
        <f t="shared" si="45"/>
        <v>0</v>
      </c>
      <c r="AP115" s="53" t="str">
        <f>+IF($A115="Compra",SUMIF($AC$3:$AM$3,VLOOKUP($R114,desplegable!$N$3:$Q$8,4,FALSE),$AC115:$AM115)*$T115/VLOOKUP($R114,desplegable!$N$3:$O$8,2,FALSE),"")</f>
        <v/>
      </c>
      <c r="AQ115" s="55">
        <f>+IFERROR(SUMIF($AC$3:$AM$3,VLOOKUP($R115,desplegable!$N$3:$Q$8,4,FALSE),$AC115:$AM115)/$S115,0)</f>
        <v>0</v>
      </c>
      <c r="AR115" s="55">
        <f ca="1">IFERROR((SUMIF($AC$3:$AM$3,VLOOKUP($R115,desplegable!$N$3:$Q$8,4,FALSE),$AC115:$AM115)/($H115-$G115))*((TODAY())-$G115)/$S115,0)</f>
        <v>0</v>
      </c>
      <c r="AS115" s="56" t="str">
        <f t="shared" si="49"/>
        <v>-</v>
      </c>
      <c r="AT115" s="56" t="str">
        <f t="shared" si="50"/>
        <v>-</v>
      </c>
      <c r="AU115" s="56" t="str">
        <f t="shared" si="51"/>
        <v>-</v>
      </c>
      <c r="AV115" s="56" t="str">
        <f t="shared" si="52"/>
        <v>-</v>
      </c>
      <c r="AW115" s="53" t="str">
        <f t="shared" si="53"/>
        <v>-</v>
      </c>
      <c r="AX115" s="53" t="str">
        <f t="shared" si="54"/>
        <v/>
      </c>
      <c r="AY115" s="57" t="str">
        <f t="shared" si="55"/>
        <v/>
      </c>
      <c r="AZ115" s="54">
        <f>+IF(SUMIF($AC$3:$AM$3,VLOOKUP($R115,desplegable!$N$3:$Q$8,4,FALSE),$AC115:$AM115)&gt;=$S115,$S115,SUMIF($AC$3:$AM$3,VLOOKUP($R115,desplegable!$N$3:$Q$8,4,FALSE),$AC115:$AM115))</f>
        <v>0</v>
      </c>
      <c r="BA115" s="78"/>
      <c r="BB115" s="54">
        <f t="shared" si="56"/>
        <v>0</v>
      </c>
      <c r="BC115" s="53">
        <f>+IFERROR($BB115*$T115/VLOOKUP($R115,desplegable!$N$3:$O$8,2,FALSE),0)</f>
        <v>0</v>
      </c>
      <c r="BD115" s="53" t="str">
        <f t="shared" si="46"/>
        <v/>
      </c>
      <c r="BE115" s="57" t="str">
        <f t="shared" si="57"/>
        <v/>
      </c>
    </row>
    <row r="116" spans="1:57" ht="15" customHeight="1" x14ac:dyDescent="0.25">
      <c r="A116" s="26" t="s">
        <v>117</v>
      </c>
      <c r="B116" s="21"/>
      <c r="C116" s="21" t="s">
        <v>117</v>
      </c>
      <c r="D116" s="21"/>
      <c r="E116" s="21" t="s">
        <v>117</v>
      </c>
      <c r="F116" s="21"/>
      <c r="G116" s="27"/>
      <c r="H116" s="27"/>
      <c r="I116" s="28" t="s">
        <v>366</v>
      </c>
      <c r="J116" s="28" t="s">
        <v>117</v>
      </c>
      <c r="K116" s="21"/>
      <c r="L116" s="21"/>
      <c r="M116" s="28" t="s">
        <v>117</v>
      </c>
      <c r="N116" s="28" t="s">
        <v>117</v>
      </c>
      <c r="O116" s="28" t="s">
        <v>117</v>
      </c>
      <c r="P116" s="21" t="s">
        <v>117</v>
      </c>
      <c r="Q116" s="21" t="s">
        <v>117</v>
      </c>
      <c r="R116" s="28" t="s">
        <v>117</v>
      </c>
      <c r="S116" s="78"/>
      <c r="T116" s="30"/>
      <c r="U116" s="52">
        <f t="shared" si="47"/>
        <v>0</v>
      </c>
      <c r="V116" s="29"/>
      <c r="W116" s="29" t="s">
        <v>117</v>
      </c>
      <c r="X116" s="29"/>
      <c r="Y116" s="29"/>
      <c r="Z116" s="53" t="str">
        <f t="shared" si="39"/>
        <v/>
      </c>
      <c r="AA116" s="55" t="str">
        <f t="shared" si="48"/>
        <v/>
      </c>
      <c r="AB116" s="27"/>
      <c r="AC116" s="54">
        <f t="shared" si="40"/>
        <v>0</v>
      </c>
      <c r="AD116" s="78"/>
      <c r="AE116" s="54">
        <f t="shared" si="41"/>
        <v>0</v>
      </c>
      <c r="AF116" s="78"/>
      <c r="AG116" s="54">
        <f t="shared" si="42"/>
        <v>0</v>
      </c>
      <c r="AH116" s="78"/>
      <c r="AI116" s="54">
        <f t="shared" si="43"/>
        <v>0</v>
      </c>
      <c r="AJ116" s="78"/>
      <c r="AK116" s="54">
        <f t="shared" si="44"/>
        <v>0</v>
      </c>
      <c r="AL116" s="78"/>
      <c r="AM116" s="78"/>
      <c r="AN116" s="53" t="str">
        <f>+IF($A116="Venta",SUMIF($AC$3:$AM$3,VLOOKUP($R116,desplegable!$N$3:$Q$8,4,FALSE),$AC116:$AM116)*$T116/VLOOKUP($R116,desplegable!$N$3:$O$8,2,FALSE),"")</f>
        <v/>
      </c>
      <c r="AO116" s="53">
        <f t="shared" si="45"/>
        <v>0</v>
      </c>
      <c r="AP116" s="53" t="str">
        <f>+IF($A116="Compra",SUMIF($AC$3:$AM$3,VLOOKUP($R115,desplegable!$N$3:$Q$8,4,FALSE),$AC116:$AM116)*$T116/VLOOKUP($R115,desplegable!$N$3:$O$8,2,FALSE),"")</f>
        <v/>
      </c>
      <c r="AQ116" s="55">
        <f>+IFERROR(SUMIF($AC$3:$AM$3,VLOOKUP($R116,desplegable!$N$3:$Q$8,4,FALSE),$AC116:$AM116)/$S116,0)</f>
        <v>0</v>
      </c>
      <c r="AR116" s="55">
        <f ca="1">IFERROR((SUMIF($AC$3:$AM$3,VLOOKUP($R116,desplegable!$N$3:$Q$8,4,FALSE),$AC116:$AM116)/($H116-$G116))*((TODAY())-$G116)/$S116,0)</f>
        <v>0</v>
      </c>
      <c r="AS116" s="56" t="str">
        <f t="shared" si="49"/>
        <v>-</v>
      </c>
      <c r="AT116" s="56" t="str">
        <f t="shared" si="50"/>
        <v>-</v>
      </c>
      <c r="AU116" s="56" t="str">
        <f t="shared" si="51"/>
        <v>-</v>
      </c>
      <c r="AV116" s="56" t="str">
        <f t="shared" si="52"/>
        <v>-</v>
      </c>
      <c r="AW116" s="53" t="str">
        <f t="shared" si="53"/>
        <v>-</v>
      </c>
      <c r="AX116" s="53" t="str">
        <f t="shared" si="54"/>
        <v/>
      </c>
      <c r="AY116" s="57" t="str">
        <f t="shared" si="55"/>
        <v/>
      </c>
      <c r="AZ116" s="54">
        <f>+IF(SUMIF($AC$3:$AM$3,VLOOKUP($R116,desplegable!$N$3:$Q$8,4,FALSE),$AC116:$AM116)&gt;=$S116,$S116,SUMIF($AC$3:$AM$3,VLOOKUP($R116,desplegable!$N$3:$Q$8,4,FALSE),$AC116:$AM116))</f>
        <v>0</v>
      </c>
      <c r="BA116" s="78"/>
      <c r="BB116" s="54">
        <f t="shared" si="56"/>
        <v>0</v>
      </c>
      <c r="BC116" s="53">
        <f>+IFERROR($BB116*$T116/VLOOKUP($R116,desplegable!$N$3:$O$8,2,FALSE),0)</f>
        <v>0</v>
      </c>
      <c r="BD116" s="53" t="str">
        <f t="shared" si="46"/>
        <v/>
      </c>
      <c r="BE116" s="57" t="str">
        <f t="shared" si="57"/>
        <v/>
      </c>
    </row>
    <row r="117" spans="1:57" ht="15" customHeight="1" x14ac:dyDescent="0.25">
      <c r="A117" s="26" t="s">
        <v>117</v>
      </c>
      <c r="B117" s="21"/>
      <c r="C117" s="21" t="s">
        <v>117</v>
      </c>
      <c r="D117" s="21"/>
      <c r="E117" s="21" t="s">
        <v>117</v>
      </c>
      <c r="F117" s="21"/>
      <c r="G117" s="27"/>
      <c r="H117" s="27"/>
      <c r="I117" s="28" t="s">
        <v>366</v>
      </c>
      <c r="J117" s="28" t="s">
        <v>117</v>
      </c>
      <c r="K117" s="21"/>
      <c r="L117" s="21"/>
      <c r="M117" s="28" t="s">
        <v>117</v>
      </c>
      <c r="N117" s="28" t="s">
        <v>117</v>
      </c>
      <c r="O117" s="28" t="s">
        <v>117</v>
      </c>
      <c r="P117" s="21" t="s">
        <v>117</v>
      </c>
      <c r="Q117" s="21" t="s">
        <v>117</v>
      </c>
      <c r="R117" s="28" t="s">
        <v>117</v>
      </c>
      <c r="S117" s="78"/>
      <c r="T117" s="30"/>
      <c r="U117" s="52">
        <f t="shared" si="47"/>
        <v>0</v>
      </c>
      <c r="V117" s="29"/>
      <c r="W117" s="29" t="s">
        <v>117</v>
      </c>
      <c r="X117" s="29"/>
      <c r="Y117" s="29"/>
      <c r="Z117" s="53" t="str">
        <f t="shared" si="39"/>
        <v/>
      </c>
      <c r="AA117" s="55" t="str">
        <f t="shared" si="48"/>
        <v/>
      </c>
      <c r="AB117" s="27"/>
      <c r="AC117" s="54">
        <f t="shared" si="40"/>
        <v>0</v>
      </c>
      <c r="AD117" s="78"/>
      <c r="AE117" s="54">
        <f t="shared" si="41"/>
        <v>0</v>
      </c>
      <c r="AF117" s="78"/>
      <c r="AG117" s="54">
        <f t="shared" si="42"/>
        <v>0</v>
      </c>
      <c r="AH117" s="78"/>
      <c r="AI117" s="54">
        <f t="shared" si="43"/>
        <v>0</v>
      </c>
      <c r="AJ117" s="78"/>
      <c r="AK117" s="54">
        <f t="shared" si="44"/>
        <v>0</v>
      </c>
      <c r="AL117" s="78"/>
      <c r="AM117" s="78"/>
      <c r="AN117" s="53" t="str">
        <f>+IF($A117="Venta",SUMIF($AC$3:$AM$3,VLOOKUP($R117,desplegable!$N$3:$Q$8,4,FALSE),$AC117:$AM117)*$T117/VLOOKUP($R117,desplegable!$N$3:$O$8,2,FALSE),"")</f>
        <v/>
      </c>
      <c r="AO117" s="53">
        <f t="shared" si="45"/>
        <v>0</v>
      </c>
      <c r="AP117" s="53" t="str">
        <f>+IF($A117="Compra",SUMIF($AC$3:$AM$3,VLOOKUP($R116,desplegable!$N$3:$Q$8,4,FALSE),$AC117:$AM117)*$T117/VLOOKUP($R116,desplegable!$N$3:$O$8,2,FALSE),"")</f>
        <v/>
      </c>
      <c r="AQ117" s="55">
        <f>+IFERROR(SUMIF($AC$3:$AM$3,VLOOKUP($R117,desplegable!$N$3:$Q$8,4,FALSE),$AC117:$AM117)/$S117,0)</f>
        <v>0</v>
      </c>
      <c r="AR117" s="55">
        <f ca="1">IFERROR((SUMIF($AC$3:$AM$3,VLOOKUP($R117,desplegable!$N$3:$Q$8,4,FALSE),$AC117:$AM117)/($H117-$G117))*((TODAY())-$G117)/$S117,0)</f>
        <v>0</v>
      </c>
      <c r="AS117" s="56" t="str">
        <f t="shared" si="49"/>
        <v>-</v>
      </c>
      <c r="AT117" s="56" t="str">
        <f t="shared" si="50"/>
        <v>-</v>
      </c>
      <c r="AU117" s="56" t="str">
        <f t="shared" si="51"/>
        <v>-</v>
      </c>
      <c r="AV117" s="56" t="str">
        <f t="shared" si="52"/>
        <v>-</v>
      </c>
      <c r="AW117" s="53" t="str">
        <f t="shared" si="53"/>
        <v>-</v>
      </c>
      <c r="AX117" s="53" t="str">
        <f t="shared" si="54"/>
        <v/>
      </c>
      <c r="AY117" s="57" t="str">
        <f t="shared" si="55"/>
        <v/>
      </c>
      <c r="AZ117" s="54">
        <f>+IF(SUMIF($AC$3:$AM$3,VLOOKUP($R117,desplegable!$N$3:$Q$8,4,FALSE),$AC117:$AM117)&gt;=$S117,$S117,SUMIF($AC$3:$AM$3,VLOOKUP($R117,desplegable!$N$3:$Q$8,4,FALSE),$AC117:$AM117))</f>
        <v>0</v>
      </c>
      <c r="BA117" s="78"/>
      <c r="BB117" s="54">
        <f t="shared" si="56"/>
        <v>0</v>
      </c>
      <c r="BC117" s="53">
        <f>+IFERROR($BB117*$T117/VLOOKUP($R117,desplegable!$N$3:$O$8,2,FALSE),0)</f>
        <v>0</v>
      </c>
      <c r="BD117" s="53" t="str">
        <f t="shared" si="46"/>
        <v/>
      </c>
      <c r="BE117" s="57" t="str">
        <f t="shared" si="57"/>
        <v/>
      </c>
    </row>
    <row r="118" spans="1:57" ht="15" customHeight="1" x14ac:dyDescent="0.25">
      <c r="A118" s="26" t="s">
        <v>117</v>
      </c>
      <c r="B118" s="21"/>
      <c r="C118" s="21" t="s">
        <v>117</v>
      </c>
      <c r="D118" s="21"/>
      <c r="E118" s="21" t="s">
        <v>117</v>
      </c>
      <c r="F118" s="21"/>
      <c r="G118" s="27"/>
      <c r="H118" s="27"/>
      <c r="I118" s="28" t="s">
        <v>366</v>
      </c>
      <c r="J118" s="28" t="s">
        <v>117</v>
      </c>
      <c r="K118" s="21"/>
      <c r="L118" s="21"/>
      <c r="M118" s="28" t="s">
        <v>117</v>
      </c>
      <c r="N118" s="28" t="s">
        <v>117</v>
      </c>
      <c r="O118" s="28" t="s">
        <v>117</v>
      </c>
      <c r="P118" s="21" t="s">
        <v>117</v>
      </c>
      <c r="Q118" s="21" t="s">
        <v>117</v>
      </c>
      <c r="R118" s="28" t="s">
        <v>117</v>
      </c>
      <c r="S118" s="78"/>
      <c r="T118" s="30"/>
      <c r="U118" s="52">
        <f t="shared" si="47"/>
        <v>0</v>
      </c>
      <c r="V118" s="29"/>
      <c r="W118" s="29" t="s">
        <v>117</v>
      </c>
      <c r="X118" s="29"/>
      <c r="Y118" s="29"/>
      <c r="Z118" s="53" t="str">
        <f t="shared" si="39"/>
        <v/>
      </c>
      <c r="AA118" s="55" t="str">
        <f t="shared" si="48"/>
        <v/>
      </c>
      <c r="AB118" s="27"/>
      <c r="AC118" s="54">
        <f t="shared" si="40"/>
        <v>0</v>
      </c>
      <c r="AD118" s="78"/>
      <c r="AE118" s="54">
        <f t="shared" si="41"/>
        <v>0</v>
      </c>
      <c r="AF118" s="78"/>
      <c r="AG118" s="54">
        <f t="shared" si="42"/>
        <v>0</v>
      </c>
      <c r="AH118" s="78"/>
      <c r="AI118" s="54">
        <f t="shared" si="43"/>
        <v>0</v>
      </c>
      <c r="AJ118" s="78"/>
      <c r="AK118" s="54">
        <f t="shared" si="44"/>
        <v>0</v>
      </c>
      <c r="AL118" s="78"/>
      <c r="AM118" s="78"/>
      <c r="AN118" s="53" t="str">
        <f>+IF($A118="Venta",SUMIF($AC$3:$AM$3,VLOOKUP($R118,desplegable!$N$3:$Q$8,4,FALSE),$AC118:$AM118)*$T118/VLOOKUP($R118,desplegable!$N$3:$O$8,2,FALSE),"")</f>
        <v/>
      </c>
      <c r="AO118" s="53">
        <f t="shared" si="45"/>
        <v>0</v>
      </c>
      <c r="AP118" s="53" t="str">
        <f>+IF($A118="Compra",SUMIF($AC$3:$AM$3,VLOOKUP($R117,desplegable!$N$3:$Q$8,4,FALSE),$AC118:$AM118)*$T118/VLOOKUP($R117,desplegable!$N$3:$O$8,2,FALSE),"")</f>
        <v/>
      </c>
      <c r="AQ118" s="55">
        <f>+IFERROR(SUMIF($AC$3:$AM$3,VLOOKUP($R118,desplegable!$N$3:$Q$8,4,FALSE),$AC118:$AM118)/$S118,0)</f>
        <v>0</v>
      </c>
      <c r="AR118" s="55">
        <f ca="1">IFERROR((SUMIF($AC$3:$AM$3,VLOOKUP($R118,desplegable!$N$3:$Q$8,4,FALSE),$AC118:$AM118)/($H118-$G118))*((TODAY())-$G118)/$S118,0)</f>
        <v>0</v>
      </c>
      <c r="AS118" s="56" t="str">
        <f t="shared" si="49"/>
        <v>-</v>
      </c>
      <c r="AT118" s="56" t="str">
        <f t="shared" si="50"/>
        <v>-</v>
      </c>
      <c r="AU118" s="56" t="str">
        <f t="shared" si="51"/>
        <v>-</v>
      </c>
      <c r="AV118" s="56" t="str">
        <f t="shared" si="52"/>
        <v>-</v>
      </c>
      <c r="AW118" s="53" t="str">
        <f t="shared" si="53"/>
        <v>-</v>
      </c>
      <c r="AX118" s="53" t="str">
        <f t="shared" si="54"/>
        <v/>
      </c>
      <c r="AY118" s="57" t="str">
        <f t="shared" si="55"/>
        <v/>
      </c>
      <c r="AZ118" s="54">
        <f>+IF(SUMIF($AC$3:$AM$3,VLOOKUP($R118,desplegable!$N$3:$Q$8,4,FALSE),$AC118:$AM118)&gt;=$S118,$S118,SUMIF($AC$3:$AM$3,VLOOKUP($R118,desplegable!$N$3:$Q$8,4,FALSE),$AC118:$AM118))</f>
        <v>0</v>
      </c>
      <c r="BA118" s="78"/>
      <c r="BB118" s="54">
        <f t="shared" si="56"/>
        <v>0</v>
      </c>
      <c r="BC118" s="53">
        <f>+IFERROR($BB118*$T118/VLOOKUP($R118,desplegable!$N$3:$O$8,2,FALSE),0)</f>
        <v>0</v>
      </c>
      <c r="BD118" s="53" t="str">
        <f t="shared" si="46"/>
        <v/>
      </c>
      <c r="BE118" s="57" t="str">
        <f t="shared" si="57"/>
        <v/>
      </c>
    </row>
    <row r="119" spans="1:57" ht="15" customHeight="1" x14ac:dyDescent="0.25">
      <c r="A119" s="26" t="s">
        <v>117</v>
      </c>
      <c r="B119" s="21"/>
      <c r="C119" s="21" t="s">
        <v>117</v>
      </c>
      <c r="D119" s="21"/>
      <c r="E119" s="21" t="s">
        <v>117</v>
      </c>
      <c r="F119" s="21"/>
      <c r="G119" s="27"/>
      <c r="H119" s="27"/>
      <c r="I119" s="28" t="s">
        <v>366</v>
      </c>
      <c r="J119" s="28" t="s">
        <v>117</v>
      </c>
      <c r="K119" s="21"/>
      <c r="L119" s="21"/>
      <c r="M119" s="28" t="s">
        <v>117</v>
      </c>
      <c r="N119" s="28" t="s">
        <v>117</v>
      </c>
      <c r="O119" s="28" t="s">
        <v>117</v>
      </c>
      <c r="P119" s="21" t="s">
        <v>117</v>
      </c>
      <c r="Q119" s="21" t="s">
        <v>117</v>
      </c>
      <c r="R119" s="28" t="s">
        <v>117</v>
      </c>
      <c r="S119" s="78"/>
      <c r="T119" s="30"/>
      <c r="U119" s="52">
        <f t="shared" si="47"/>
        <v>0</v>
      </c>
      <c r="V119" s="29"/>
      <c r="W119" s="29" t="s">
        <v>117</v>
      </c>
      <c r="X119" s="29"/>
      <c r="Y119" s="29"/>
      <c r="Z119" s="53" t="str">
        <f t="shared" si="39"/>
        <v/>
      </c>
      <c r="AA119" s="55" t="str">
        <f t="shared" si="48"/>
        <v/>
      </c>
      <c r="AB119" s="27"/>
      <c r="AC119" s="54">
        <f t="shared" si="40"/>
        <v>0</v>
      </c>
      <c r="AD119" s="78"/>
      <c r="AE119" s="54">
        <f t="shared" si="41"/>
        <v>0</v>
      </c>
      <c r="AF119" s="78"/>
      <c r="AG119" s="54">
        <f t="shared" si="42"/>
        <v>0</v>
      </c>
      <c r="AH119" s="78"/>
      <c r="AI119" s="54">
        <f t="shared" si="43"/>
        <v>0</v>
      </c>
      <c r="AJ119" s="78"/>
      <c r="AK119" s="54">
        <f t="shared" si="44"/>
        <v>0</v>
      </c>
      <c r="AL119" s="78"/>
      <c r="AM119" s="78"/>
      <c r="AN119" s="53" t="str">
        <f>+IF($A119="Venta",SUMIF($AC$3:$AM$3,VLOOKUP($R119,desplegable!$N$3:$Q$8,4,FALSE),$AC119:$AM119)*$T119/VLOOKUP($R119,desplegable!$N$3:$O$8,2,FALSE),"")</f>
        <v/>
      </c>
      <c r="AO119" s="53">
        <f t="shared" si="45"/>
        <v>0</v>
      </c>
      <c r="AP119" s="53" t="str">
        <f>+IF($A119="Compra",SUMIF($AC$3:$AM$3,VLOOKUP($R118,desplegable!$N$3:$Q$8,4,FALSE),$AC119:$AM119)*$T119/VLOOKUP($R118,desplegable!$N$3:$O$8,2,FALSE),"")</f>
        <v/>
      </c>
      <c r="AQ119" s="55">
        <f>+IFERROR(SUMIF($AC$3:$AM$3,VLOOKUP($R119,desplegable!$N$3:$Q$8,4,FALSE),$AC119:$AM119)/$S119,0)</f>
        <v>0</v>
      </c>
      <c r="AR119" s="55">
        <f ca="1">IFERROR((SUMIF($AC$3:$AM$3,VLOOKUP($R119,desplegable!$N$3:$Q$8,4,FALSE),$AC119:$AM119)/($H119-$G119))*((TODAY())-$G119)/$S119,0)</f>
        <v>0</v>
      </c>
      <c r="AS119" s="56" t="str">
        <f t="shared" si="49"/>
        <v>-</v>
      </c>
      <c r="AT119" s="56" t="str">
        <f t="shared" si="50"/>
        <v>-</v>
      </c>
      <c r="AU119" s="56" t="str">
        <f t="shared" si="51"/>
        <v>-</v>
      </c>
      <c r="AV119" s="56" t="str">
        <f t="shared" si="52"/>
        <v>-</v>
      </c>
      <c r="AW119" s="53" t="str">
        <f t="shared" si="53"/>
        <v>-</v>
      </c>
      <c r="AX119" s="53" t="str">
        <f t="shared" si="54"/>
        <v/>
      </c>
      <c r="AY119" s="57" t="str">
        <f t="shared" si="55"/>
        <v/>
      </c>
      <c r="AZ119" s="54">
        <f>+IF(SUMIF($AC$3:$AM$3,VLOOKUP($R119,desplegable!$N$3:$Q$8,4,FALSE),$AC119:$AM119)&gt;=$S119,$S119,SUMIF($AC$3:$AM$3,VLOOKUP($R119,desplegable!$N$3:$Q$8,4,FALSE),$AC119:$AM119))</f>
        <v>0</v>
      </c>
      <c r="BA119" s="78"/>
      <c r="BB119" s="54">
        <f t="shared" si="56"/>
        <v>0</v>
      </c>
      <c r="BC119" s="53">
        <f>+IFERROR($BB119*$T119/VLOOKUP($R119,desplegable!$N$3:$O$8,2,FALSE),0)</f>
        <v>0</v>
      </c>
      <c r="BD119" s="53" t="str">
        <f t="shared" si="46"/>
        <v/>
      </c>
      <c r="BE119" s="57" t="str">
        <f t="shared" si="57"/>
        <v/>
      </c>
    </row>
    <row r="120" spans="1:57" ht="15" customHeight="1" x14ac:dyDescent="0.25">
      <c r="A120" s="26" t="s">
        <v>117</v>
      </c>
      <c r="B120" s="21"/>
      <c r="C120" s="21" t="s">
        <v>117</v>
      </c>
      <c r="D120" s="21"/>
      <c r="E120" s="21" t="s">
        <v>117</v>
      </c>
      <c r="F120" s="21"/>
      <c r="G120" s="27"/>
      <c r="H120" s="27"/>
      <c r="I120" s="28" t="s">
        <v>366</v>
      </c>
      <c r="J120" s="28" t="s">
        <v>117</v>
      </c>
      <c r="K120" s="21"/>
      <c r="L120" s="21"/>
      <c r="M120" s="28" t="s">
        <v>117</v>
      </c>
      <c r="N120" s="28" t="s">
        <v>117</v>
      </c>
      <c r="O120" s="28" t="s">
        <v>117</v>
      </c>
      <c r="P120" s="21" t="s">
        <v>117</v>
      </c>
      <c r="Q120" s="21" t="s">
        <v>117</v>
      </c>
      <c r="R120" s="28" t="s">
        <v>117</v>
      </c>
      <c r="S120" s="78"/>
      <c r="T120" s="30"/>
      <c r="U120" s="52">
        <f t="shared" si="47"/>
        <v>0</v>
      </c>
      <c r="V120" s="29"/>
      <c r="W120" s="29" t="s">
        <v>117</v>
      </c>
      <c r="X120" s="29"/>
      <c r="Y120" s="29"/>
      <c r="Z120" s="53" t="str">
        <f t="shared" si="39"/>
        <v/>
      </c>
      <c r="AA120" s="55" t="str">
        <f t="shared" si="48"/>
        <v/>
      </c>
      <c r="AB120" s="27"/>
      <c r="AC120" s="54">
        <f t="shared" si="40"/>
        <v>0</v>
      </c>
      <c r="AD120" s="78"/>
      <c r="AE120" s="54">
        <f t="shared" si="41"/>
        <v>0</v>
      </c>
      <c r="AF120" s="78"/>
      <c r="AG120" s="54">
        <f t="shared" si="42"/>
        <v>0</v>
      </c>
      <c r="AH120" s="78"/>
      <c r="AI120" s="54">
        <f t="shared" si="43"/>
        <v>0</v>
      </c>
      <c r="AJ120" s="78"/>
      <c r="AK120" s="54">
        <f t="shared" si="44"/>
        <v>0</v>
      </c>
      <c r="AL120" s="78"/>
      <c r="AM120" s="78"/>
      <c r="AN120" s="53" t="str">
        <f>+IF($A120="Venta",SUMIF($AC$3:$AM$3,VLOOKUP($R120,desplegable!$N$3:$Q$8,4,FALSE),$AC120:$AM120)*$T120/VLOOKUP($R120,desplegable!$N$3:$O$8,2,FALSE),"")</f>
        <v/>
      </c>
      <c r="AO120" s="53">
        <f t="shared" si="45"/>
        <v>0</v>
      </c>
      <c r="AP120" s="53" t="str">
        <f>+IF($A120="Compra",SUMIF($AC$3:$AM$3,VLOOKUP($R119,desplegable!$N$3:$Q$8,4,FALSE),$AC120:$AM120)*$T120/VLOOKUP($R119,desplegable!$N$3:$O$8,2,FALSE),"")</f>
        <v/>
      </c>
      <c r="AQ120" s="55">
        <f>+IFERROR(SUMIF($AC$3:$AM$3,VLOOKUP($R120,desplegable!$N$3:$Q$8,4,FALSE),$AC120:$AM120)/$S120,0)</f>
        <v>0</v>
      </c>
      <c r="AR120" s="55">
        <f ca="1">IFERROR((SUMIF($AC$3:$AM$3,VLOOKUP($R120,desplegable!$N$3:$Q$8,4,FALSE),$AC120:$AM120)/($H120-$G120))*((TODAY())-$G120)/$S120,0)</f>
        <v>0</v>
      </c>
      <c r="AS120" s="56" t="str">
        <f t="shared" si="49"/>
        <v>-</v>
      </c>
      <c r="AT120" s="56" t="str">
        <f t="shared" si="50"/>
        <v>-</v>
      </c>
      <c r="AU120" s="56" t="str">
        <f t="shared" si="51"/>
        <v>-</v>
      </c>
      <c r="AV120" s="56" t="str">
        <f t="shared" si="52"/>
        <v>-</v>
      </c>
      <c r="AW120" s="53" t="str">
        <f t="shared" si="53"/>
        <v>-</v>
      </c>
      <c r="AX120" s="53" t="str">
        <f t="shared" si="54"/>
        <v/>
      </c>
      <c r="AY120" s="57" t="str">
        <f t="shared" si="55"/>
        <v/>
      </c>
      <c r="AZ120" s="54">
        <f>+IF(SUMIF($AC$3:$AM$3,VLOOKUP($R120,desplegable!$N$3:$Q$8,4,FALSE),$AC120:$AM120)&gt;=$S120,$S120,SUMIF($AC$3:$AM$3,VLOOKUP($R120,desplegable!$N$3:$Q$8,4,FALSE),$AC120:$AM120))</f>
        <v>0</v>
      </c>
      <c r="BA120" s="78"/>
      <c r="BB120" s="54">
        <f t="shared" si="56"/>
        <v>0</v>
      </c>
      <c r="BC120" s="53">
        <f>+IFERROR($BB120*$T120/VLOOKUP($R120,desplegable!$N$3:$O$8,2,FALSE),0)</f>
        <v>0</v>
      </c>
      <c r="BD120" s="53" t="str">
        <f t="shared" si="46"/>
        <v/>
      </c>
      <c r="BE120" s="57" t="str">
        <f t="shared" si="57"/>
        <v/>
      </c>
    </row>
    <row r="121" spans="1:57" ht="15" customHeight="1" x14ac:dyDescent="0.25">
      <c r="A121" s="26" t="s">
        <v>117</v>
      </c>
      <c r="B121" s="21"/>
      <c r="C121" s="21" t="s">
        <v>117</v>
      </c>
      <c r="D121" s="21"/>
      <c r="E121" s="21" t="s">
        <v>117</v>
      </c>
      <c r="F121" s="21"/>
      <c r="G121" s="27"/>
      <c r="H121" s="27"/>
      <c r="I121" s="28" t="s">
        <v>366</v>
      </c>
      <c r="J121" s="28" t="s">
        <v>117</v>
      </c>
      <c r="K121" s="21"/>
      <c r="L121" s="21"/>
      <c r="M121" s="28" t="s">
        <v>117</v>
      </c>
      <c r="N121" s="28" t="s">
        <v>117</v>
      </c>
      <c r="O121" s="28" t="s">
        <v>117</v>
      </c>
      <c r="P121" s="21" t="s">
        <v>117</v>
      </c>
      <c r="Q121" s="21" t="s">
        <v>117</v>
      </c>
      <c r="R121" s="28" t="s">
        <v>117</v>
      </c>
      <c r="S121" s="78"/>
      <c r="T121" s="30"/>
      <c r="U121" s="52">
        <f t="shared" si="47"/>
        <v>0</v>
      </c>
      <c r="V121" s="29"/>
      <c r="W121" s="29" t="s">
        <v>117</v>
      </c>
      <c r="X121" s="29"/>
      <c r="Y121" s="29"/>
      <c r="Z121" s="53" t="str">
        <f t="shared" si="39"/>
        <v/>
      </c>
      <c r="AA121" s="55" t="str">
        <f t="shared" si="48"/>
        <v/>
      </c>
      <c r="AB121" s="27"/>
      <c r="AC121" s="54">
        <f t="shared" si="40"/>
        <v>0</v>
      </c>
      <c r="AD121" s="78"/>
      <c r="AE121" s="54">
        <f t="shared" si="41"/>
        <v>0</v>
      </c>
      <c r="AF121" s="78"/>
      <c r="AG121" s="54">
        <f t="shared" si="42"/>
        <v>0</v>
      </c>
      <c r="AH121" s="78"/>
      <c r="AI121" s="54">
        <f t="shared" si="43"/>
        <v>0</v>
      </c>
      <c r="AJ121" s="78"/>
      <c r="AK121" s="54">
        <f t="shared" si="44"/>
        <v>0</v>
      </c>
      <c r="AL121" s="78"/>
      <c r="AM121" s="78"/>
      <c r="AN121" s="53" t="str">
        <f>+IF($A121="Venta",SUMIF($AC$3:$AM$3,VLOOKUP($R121,desplegable!$N$3:$Q$8,4,FALSE),$AC121:$AM121)*$T121/VLOOKUP($R121,desplegable!$N$3:$O$8,2,FALSE),"")</f>
        <v/>
      </c>
      <c r="AO121" s="53">
        <f t="shared" si="45"/>
        <v>0</v>
      </c>
      <c r="AP121" s="53" t="str">
        <f>+IF($A121="Compra",SUMIF($AC$3:$AM$3,VLOOKUP($R120,desplegable!$N$3:$Q$8,4,FALSE),$AC121:$AM121)*$T121/VLOOKUP($R120,desplegable!$N$3:$O$8,2,FALSE),"")</f>
        <v/>
      </c>
      <c r="AQ121" s="55">
        <f>+IFERROR(SUMIF($AC$3:$AM$3,VLOOKUP($R121,desplegable!$N$3:$Q$8,4,FALSE),$AC121:$AM121)/$S121,0)</f>
        <v>0</v>
      </c>
      <c r="AR121" s="55">
        <f ca="1">IFERROR((SUMIF($AC$3:$AM$3,VLOOKUP($R121,desplegable!$N$3:$Q$8,4,FALSE),$AC121:$AM121)/($H121-$G121))*((TODAY())-$G121)/$S121,0)</f>
        <v>0</v>
      </c>
      <c r="AS121" s="56" t="str">
        <f t="shared" si="49"/>
        <v>-</v>
      </c>
      <c r="AT121" s="56" t="str">
        <f t="shared" si="50"/>
        <v>-</v>
      </c>
      <c r="AU121" s="56" t="str">
        <f t="shared" si="51"/>
        <v>-</v>
      </c>
      <c r="AV121" s="56" t="str">
        <f t="shared" si="52"/>
        <v>-</v>
      </c>
      <c r="AW121" s="53" t="str">
        <f t="shared" si="53"/>
        <v>-</v>
      </c>
      <c r="AX121" s="53" t="str">
        <f t="shared" si="54"/>
        <v/>
      </c>
      <c r="AY121" s="57" t="str">
        <f t="shared" si="55"/>
        <v/>
      </c>
      <c r="AZ121" s="54">
        <f>+IF(SUMIF($AC$3:$AM$3,VLOOKUP($R121,desplegable!$N$3:$Q$8,4,FALSE),$AC121:$AM121)&gt;=$S121,$S121,SUMIF($AC$3:$AM$3,VLOOKUP($R121,desplegable!$N$3:$Q$8,4,FALSE),$AC121:$AM121))</f>
        <v>0</v>
      </c>
      <c r="BA121" s="78"/>
      <c r="BB121" s="54">
        <f t="shared" si="56"/>
        <v>0</v>
      </c>
      <c r="BC121" s="53">
        <f>+IFERROR($BB121*$T121/VLOOKUP($R121,desplegable!$N$3:$O$8,2,FALSE),0)</f>
        <v>0</v>
      </c>
      <c r="BD121" s="53" t="str">
        <f t="shared" si="46"/>
        <v/>
      </c>
      <c r="BE121" s="57" t="str">
        <f t="shared" si="57"/>
        <v/>
      </c>
    </row>
    <row r="122" spans="1:57" ht="15" customHeight="1" x14ac:dyDescent="0.25">
      <c r="A122" s="26" t="s">
        <v>117</v>
      </c>
      <c r="B122" s="21"/>
      <c r="C122" s="21" t="s">
        <v>117</v>
      </c>
      <c r="D122" s="21"/>
      <c r="E122" s="21" t="s">
        <v>117</v>
      </c>
      <c r="F122" s="21"/>
      <c r="G122" s="27"/>
      <c r="H122" s="27"/>
      <c r="I122" s="28" t="s">
        <v>366</v>
      </c>
      <c r="J122" s="28" t="s">
        <v>117</v>
      </c>
      <c r="K122" s="21"/>
      <c r="L122" s="21"/>
      <c r="M122" s="28" t="s">
        <v>117</v>
      </c>
      <c r="N122" s="28" t="s">
        <v>117</v>
      </c>
      <c r="O122" s="28" t="s">
        <v>117</v>
      </c>
      <c r="P122" s="21" t="s">
        <v>117</v>
      </c>
      <c r="Q122" s="21" t="s">
        <v>117</v>
      </c>
      <c r="R122" s="28" t="s">
        <v>117</v>
      </c>
      <c r="S122" s="78"/>
      <c r="T122" s="30"/>
      <c r="U122" s="52">
        <f t="shared" si="47"/>
        <v>0</v>
      </c>
      <c r="V122" s="29"/>
      <c r="W122" s="29" t="s">
        <v>117</v>
      </c>
      <c r="X122" s="29"/>
      <c r="Y122" s="29"/>
      <c r="Z122" s="53" t="str">
        <f t="shared" si="39"/>
        <v/>
      </c>
      <c r="AA122" s="55" t="str">
        <f t="shared" si="48"/>
        <v/>
      </c>
      <c r="AB122" s="27"/>
      <c r="AC122" s="54">
        <f t="shared" si="40"/>
        <v>0</v>
      </c>
      <c r="AD122" s="78"/>
      <c r="AE122" s="54">
        <f t="shared" si="41"/>
        <v>0</v>
      </c>
      <c r="AF122" s="78"/>
      <c r="AG122" s="54">
        <f t="shared" si="42"/>
        <v>0</v>
      </c>
      <c r="AH122" s="78"/>
      <c r="AI122" s="54">
        <f t="shared" si="43"/>
        <v>0</v>
      </c>
      <c r="AJ122" s="78"/>
      <c r="AK122" s="54">
        <f t="shared" si="44"/>
        <v>0</v>
      </c>
      <c r="AL122" s="78"/>
      <c r="AM122" s="78"/>
      <c r="AN122" s="53" t="str">
        <f>+IF($A122="Venta",SUMIF($AC$3:$AM$3,VLOOKUP($R122,desplegable!$N$3:$Q$8,4,FALSE),$AC122:$AM122)*$T122/VLOOKUP($R122,desplegable!$N$3:$O$8,2,FALSE),"")</f>
        <v/>
      </c>
      <c r="AO122" s="53">
        <f t="shared" si="45"/>
        <v>0</v>
      </c>
      <c r="AP122" s="53" t="str">
        <f>+IF($A122="Compra",SUMIF($AC$3:$AM$3,VLOOKUP($R121,desplegable!$N$3:$Q$8,4,FALSE),$AC122:$AM122)*$T122/VLOOKUP($R121,desplegable!$N$3:$O$8,2,FALSE),"")</f>
        <v/>
      </c>
      <c r="AQ122" s="55">
        <f>+IFERROR(SUMIF($AC$3:$AM$3,VLOOKUP($R122,desplegable!$N$3:$Q$8,4,FALSE),$AC122:$AM122)/$S122,0)</f>
        <v>0</v>
      </c>
      <c r="AR122" s="55">
        <f ca="1">IFERROR((SUMIF($AC$3:$AM$3,VLOOKUP($R122,desplegable!$N$3:$Q$8,4,FALSE),$AC122:$AM122)/($H122-$G122))*((TODAY())-$G122)/$S122,0)</f>
        <v>0</v>
      </c>
      <c r="AS122" s="56" t="str">
        <f t="shared" si="49"/>
        <v>-</v>
      </c>
      <c r="AT122" s="56" t="str">
        <f t="shared" si="50"/>
        <v>-</v>
      </c>
      <c r="AU122" s="56" t="str">
        <f t="shared" si="51"/>
        <v>-</v>
      </c>
      <c r="AV122" s="56" t="str">
        <f t="shared" si="52"/>
        <v>-</v>
      </c>
      <c r="AW122" s="53" t="str">
        <f t="shared" si="53"/>
        <v>-</v>
      </c>
      <c r="AX122" s="53" t="str">
        <f t="shared" si="54"/>
        <v/>
      </c>
      <c r="AY122" s="57" t="str">
        <f t="shared" si="55"/>
        <v/>
      </c>
      <c r="AZ122" s="54">
        <f>+IF(SUMIF($AC$3:$AM$3,VLOOKUP($R122,desplegable!$N$3:$Q$8,4,FALSE),$AC122:$AM122)&gt;=$S122,$S122,SUMIF($AC$3:$AM$3,VLOOKUP($R122,desplegable!$N$3:$Q$8,4,FALSE),$AC122:$AM122))</f>
        <v>0</v>
      </c>
      <c r="BA122" s="78"/>
      <c r="BB122" s="54">
        <f t="shared" si="56"/>
        <v>0</v>
      </c>
      <c r="BC122" s="53">
        <f>+IFERROR($BB122*$T122/VLOOKUP($R122,desplegable!$N$3:$O$8,2,FALSE),0)</f>
        <v>0</v>
      </c>
      <c r="BD122" s="53" t="str">
        <f t="shared" si="46"/>
        <v/>
      </c>
      <c r="BE122" s="57" t="str">
        <f t="shared" si="57"/>
        <v/>
      </c>
    </row>
    <row r="123" spans="1:57" ht="15" customHeight="1" x14ac:dyDescent="0.25">
      <c r="A123" s="26" t="s">
        <v>117</v>
      </c>
      <c r="B123" s="21"/>
      <c r="C123" s="21" t="s">
        <v>117</v>
      </c>
      <c r="D123" s="21"/>
      <c r="E123" s="21" t="s">
        <v>117</v>
      </c>
      <c r="F123" s="21"/>
      <c r="G123" s="27"/>
      <c r="H123" s="27"/>
      <c r="I123" s="28" t="s">
        <v>366</v>
      </c>
      <c r="J123" s="28" t="s">
        <v>117</v>
      </c>
      <c r="K123" s="21"/>
      <c r="L123" s="21"/>
      <c r="M123" s="28" t="s">
        <v>117</v>
      </c>
      <c r="N123" s="28" t="s">
        <v>117</v>
      </c>
      <c r="O123" s="28" t="s">
        <v>117</v>
      </c>
      <c r="P123" s="21" t="s">
        <v>117</v>
      </c>
      <c r="Q123" s="21" t="s">
        <v>117</v>
      </c>
      <c r="R123" s="28" t="s">
        <v>117</v>
      </c>
      <c r="S123" s="78"/>
      <c r="T123" s="30"/>
      <c r="U123" s="52">
        <f t="shared" si="47"/>
        <v>0</v>
      </c>
      <c r="V123" s="29"/>
      <c r="W123" s="29" t="s">
        <v>117</v>
      </c>
      <c r="X123" s="29"/>
      <c r="Y123" s="29"/>
      <c r="Z123" s="53" t="str">
        <f t="shared" si="39"/>
        <v/>
      </c>
      <c r="AA123" s="55" t="str">
        <f t="shared" si="48"/>
        <v/>
      </c>
      <c r="AB123" s="27"/>
      <c r="AC123" s="54">
        <f t="shared" si="40"/>
        <v>0</v>
      </c>
      <c r="AD123" s="78"/>
      <c r="AE123" s="54">
        <f t="shared" si="41"/>
        <v>0</v>
      </c>
      <c r="AF123" s="78"/>
      <c r="AG123" s="54">
        <f t="shared" si="42"/>
        <v>0</v>
      </c>
      <c r="AH123" s="78"/>
      <c r="AI123" s="54">
        <f t="shared" si="43"/>
        <v>0</v>
      </c>
      <c r="AJ123" s="78"/>
      <c r="AK123" s="54">
        <f t="shared" si="44"/>
        <v>0</v>
      </c>
      <c r="AL123" s="78"/>
      <c r="AM123" s="78"/>
      <c r="AN123" s="53" t="str">
        <f>+IF($A123="Venta",SUMIF($AC$3:$AM$3,VLOOKUP($R123,desplegable!$N$3:$Q$8,4,FALSE),$AC123:$AM123)*$T123/VLOOKUP($R123,desplegable!$N$3:$O$8,2,FALSE),"")</f>
        <v/>
      </c>
      <c r="AO123" s="53">
        <f t="shared" si="45"/>
        <v>0</v>
      </c>
      <c r="AP123" s="53" t="str">
        <f>+IF($A123="Compra",SUMIF($AC$3:$AM$3,VLOOKUP($R122,desplegable!$N$3:$Q$8,4,FALSE),$AC123:$AM123)*$T123/VLOOKUP($R122,desplegable!$N$3:$O$8,2,FALSE),"")</f>
        <v/>
      </c>
      <c r="AQ123" s="55">
        <f>+IFERROR(SUMIF($AC$3:$AM$3,VLOOKUP($R123,desplegable!$N$3:$Q$8,4,FALSE),$AC123:$AM123)/$S123,0)</f>
        <v>0</v>
      </c>
      <c r="AR123" s="55">
        <f ca="1">IFERROR((SUMIF($AC$3:$AM$3,VLOOKUP($R123,desplegable!$N$3:$Q$8,4,FALSE),$AC123:$AM123)/($H123-$G123))*((TODAY())-$G123)/$S123,0)</f>
        <v>0</v>
      </c>
      <c r="AS123" s="56" t="str">
        <f t="shared" si="49"/>
        <v>-</v>
      </c>
      <c r="AT123" s="56" t="str">
        <f t="shared" si="50"/>
        <v>-</v>
      </c>
      <c r="AU123" s="56" t="str">
        <f t="shared" si="51"/>
        <v>-</v>
      </c>
      <c r="AV123" s="56" t="str">
        <f t="shared" si="52"/>
        <v>-</v>
      </c>
      <c r="AW123" s="53" t="str">
        <f t="shared" si="53"/>
        <v>-</v>
      </c>
      <c r="AX123" s="53" t="str">
        <f t="shared" si="54"/>
        <v/>
      </c>
      <c r="AY123" s="57" t="str">
        <f t="shared" si="55"/>
        <v/>
      </c>
      <c r="AZ123" s="54">
        <f>+IF(SUMIF($AC$3:$AM$3,VLOOKUP($R123,desplegable!$N$3:$Q$8,4,FALSE),$AC123:$AM123)&gt;=$S123,$S123,SUMIF($AC$3:$AM$3,VLOOKUP($R123,desplegable!$N$3:$Q$8,4,FALSE),$AC123:$AM123))</f>
        <v>0</v>
      </c>
      <c r="BA123" s="78"/>
      <c r="BB123" s="54">
        <f t="shared" si="56"/>
        <v>0</v>
      </c>
      <c r="BC123" s="53">
        <f>+IFERROR($BB123*$T123/VLOOKUP($R123,desplegable!$N$3:$O$8,2,FALSE),0)</f>
        <v>0</v>
      </c>
      <c r="BD123" s="53" t="str">
        <f t="shared" si="46"/>
        <v/>
      </c>
      <c r="BE123" s="57" t="str">
        <f t="shared" si="57"/>
        <v/>
      </c>
    </row>
    <row r="124" spans="1:57" ht="15" customHeight="1" x14ac:dyDescent="0.25">
      <c r="A124" s="26" t="s">
        <v>117</v>
      </c>
      <c r="B124" s="21"/>
      <c r="C124" s="21" t="s">
        <v>117</v>
      </c>
      <c r="D124" s="21"/>
      <c r="E124" s="21" t="s">
        <v>117</v>
      </c>
      <c r="F124" s="21"/>
      <c r="G124" s="27"/>
      <c r="H124" s="27"/>
      <c r="I124" s="28" t="s">
        <v>366</v>
      </c>
      <c r="J124" s="28" t="s">
        <v>117</v>
      </c>
      <c r="K124" s="21"/>
      <c r="L124" s="21"/>
      <c r="M124" s="28" t="s">
        <v>117</v>
      </c>
      <c r="N124" s="28" t="s">
        <v>117</v>
      </c>
      <c r="O124" s="28" t="s">
        <v>117</v>
      </c>
      <c r="P124" s="21" t="s">
        <v>117</v>
      </c>
      <c r="Q124" s="21" t="s">
        <v>117</v>
      </c>
      <c r="R124" s="28" t="s">
        <v>117</v>
      </c>
      <c r="S124" s="78"/>
      <c r="T124" s="30"/>
      <c r="U124" s="52">
        <f t="shared" si="47"/>
        <v>0</v>
      </c>
      <c r="V124" s="29"/>
      <c r="W124" s="29" t="s">
        <v>117</v>
      </c>
      <c r="X124" s="29"/>
      <c r="Y124" s="29"/>
      <c r="Z124" s="53" t="str">
        <f t="shared" si="39"/>
        <v/>
      </c>
      <c r="AA124" s="55" t="str">
        <f t="shared" si="48"/>
        <v/>
      </c>
      <c r="AB124" s="27"/>
      <c r="AC124" s="54">
        <f t="shared" si="40"/>
        <v>0</v>
      </c>
      <c r="AD124" s="78"/>
      <c r="AE124" s="54">
        <f t="shared" si="41"/>
        <v>0</v>
      </c>
      <c r="AF124" s="78"/>
      <c r="AG124" s="54">
        <f t="shared" si="42"/>
        <v>0</v>
      </c>
      <c r="AH124" s="78"/>
      <c r="AI124" s="54">
        <f t="shared" si="43"/>
        <v>0</v>
      </c>
      <c r="AJ124" s="78"/>
      <c r="AK124" s="54">
        <f t="shared" si="44"/>
        <v>0</v>
      </c>
      <c r="AL124" s="78"/>
      <c r="AM124" s="78"/>
      <c r="AN124" s="53" t="str">
        <f>+IF($A124="Venta",SUMIF($AC$3:$AM$3,VLOOKUP($R124,desplegable!$N$3:$Q$8,4,FALSE),$AC124:$AM124)*$T124/VLOOKUP($R124,desplegable!$N$3:$O$8,2,FALSE),"")</f>
        <v/>
      </c>
      <c r="AO124" s="53">
        <f t="shared" si="45"/>
        <v>0</v>
      </c>
      <c r="AP124" s="53" t="str">
        <f>+IF($A124="Compra",SUMIF($AC$3:$AM$3,VLOOKUP($R123,desplegable!$N$3:$Q$8,4,FALSE),$AC124:$AM124)*$T124/VLOOKUP($R123,desplegable!$N$3:$O$8,2,FALSE),"")</f>
        <v/>
      </c>
      <c r="AQ124" s="55">
        <f>+IFERROR(SUMIF($AC$3:$AM$3,VLOOKUP($R124,desplegable!$N$3:$Q$8,4,FALSE),$AC124:$AM124)/$S124,0)</f>
        <v>0</v>
      </c>
      <c r="AR124" s="55">
        <f ca="1">IFERROR((SUMIF($AC$3:$AM$3,VLOOKUP($R124,desplegable!$N$3:$Q$8,4,FALSE),$AC124:$AM124)/($H124-$G124))*((TODAY())-$G124)/$S124,0)</f>
        <v>0</v>
      </c>
      <c r="AS124" s="56" t="str">
        <f t="shared" si="49"/>
        <v>-</v>
      </c>
      <c r="AT124" s="56" t="str">
        <f t="shared" si="50"/>
        <v>-</v>
      </c>
      <c r="AU124" s="56" t="str">
        <f t="shared" si="51"/>
        <v>-</v>
      </c>
      <c r="AV124" s="56" t="str">
        <f t="shared" si="52"/>
        <v>-</v>
      </c>
      <c r="AW124" s="53" t="str">
        <f t="shared" si="53"/>
        <v>-</v>
      </c>
      <c r="AX124" s="53" t="str">
        <f t="shared" si="54"/>
        <v/>
      </c>
      <c r="AY124" s="57" t="str">
        <f t="shared" si="55"/>
        <v/>
      </c>
      <c r="AZ124" s="54">
        <f>+IF(SUMIF($AC$3:$AM$3,VLOOKUP($R124,desplegable!$N$3:$Q$8,4,FALSE),$AC124:$AM124)&gt;=$S124,$S124,SUMIF($AC$3:$AM$3,VLOOKUP($R124,desplegable!$N$3:$Q$8,4,FALSE),$AC124:$AM124))</f>
        <v>0</v>
      </c>
      <c r="BA124" s="78"/>
      <c r="BB124" s="54">
        <f t="shared" si="56"/>
        <v>0</v>
      </c>
      <c r="BC124" s="53">
        <f>+IFERROR($BB124*$T124/VLOOKUP($R124,desplegable!$N$3:$O$8,2,FALSE),0)</f>
        <v>0</v>
      </c>
      <c r="BD124" s="53" t="str">
        <f t="shared" si="46"/>
        <v/>
      </c>
      <c r="BE124" s="57" t="str">
        <f t="shared" si="57"/>
        <v/>
      </c>
    </row>
    <row r="125" spans="1:57" ht="15" customHeight="1" x14ac:dyDescent="0.25">
      <c r="A125" s="26" t="s">
        <v>117</v>
      </c>
      <c r="B125" s="21"/>
      <c r="C125" s="21" t="s">
        <v>117</v>
      </c>
      <c r="D125" s="21"/>
      <c r="E125" s="21" t="s">
        <v>117</v>
      </c>
      <c r="F125" s="21"/>
      <c r="G125" s="27"/>
      <c r="H125" s="27"/>
      <c r="I125" s="28" t="s">
        <v>366</v>
      </c>
      <c r="J125" s="28" t="s">
        <v>117</v>
      </c>
      <c r="K125" s="21"/>
      <c r="L125" s="21"/>
      <c r="M125" s="28" t="s">
        <v>117</v>
      </c>
      <c r="N125" s="28" t="s">
        <v>117</v>
      </c>
      <c r="O125" s="28" t="s">
        <v>117</v>
      </c>
      <c r="P125" s="21" t="s">
        <v>117</v>
      </c>
      <c r="Q125" s="21" t="s">
        <v>117</v>
      </c>
      <c r="R125" s="28" t="s">
        <v>117</v>
      </c>
      <c r="S125" s="78"/>
      <c r="T125" s="30"/>
      <c r="U125" s="52">
        <f t="shared" si="47"/>
        <v>0</v>
      </c>
      <c r="V125" s="29"/>
      <c r="W125" s="29" t="s">
        <v>117</v>
      </c>
      <c r="X125" s="29"/>
      <c r="Y125" s="29"/>
      <c r="Z125" s="53" t="str">
        <f t="shared" si="39"/>
        <v/>
      </c>
      <c r="AA125" s="55" t="str">
        <f t="shared" si="48"/>
        <v/>
      </c>
      <c r="AB125" s="27"/>
      <c r="AC125" s="54">
        <f t="shared" si="40"/>
        <v>0</v>
      </c>
      <c r="AD125" s="78"/>
      <c r="AE125" s="54">
        <f t="shared" si="41"/>
        <v>0</v>
      </c>
      <c r="AF125" s="78"/>
      <c r="AG125" s="54">
        <f t="shared" si="42"/>
        <v>0</v>
      </c>
      <c r="AH125" s="78"/>
      <c r="AI125" s="54">
        <f t="shared" si="43"/>
        <v>0</v>
      </c>
      <c r="AJ125" s="78"/>
      <c r="AK125" s="54">
        <f t="shared" si="44"/>
        <v>0</v>
      </c>
      <c r="AL125" s="78"/>
      <c r="AM125" s="78"/>
      <c r="AN125" s="53" t="str">
        <f>+IF($A125="Venta",SUMIF($AC$3:$AM$3,VLOOKUP($R125,desplegable!$N$3:$Q$8,4,FALSE),$AC125:$AM125)*$T125/VLOOKUP($R125,desplegable!$N$3:$O$8,2,FALSE),"")</f>
        <v/>
      </c>
      <c r="AO125" s="53">
        <f t="shared" si="45"/>
        <v>0</v>
      </c>
      <c r="AP125" s="53" t="str">
        <f>+IF($A125="Compra",SUMIF($AC$3:$AM$3,VLOOKUP($R124,desplegable!$N$3:$Q$8,4,FALSE),$AC125:$AM125)*$T125/VLOOKUP($R124,desplegable!$N$3:$O$8,2,FALSE),"")</f>
        <v/>
      </c>
      <c r="AQ125" s="55">
        <f>+IFERROR(SUMIF($AC$3:$AM$3,VLOOKUP($R125,desplegable!$N$3:$Q$8,4,FALSE),$AC125:$AM125)/$S125,0)</f>
        <v>0</v>
      </c>
      <c r="AR125" s="55">
        <f ca="1">IFERROR((SUMIF($AC$3:$AM$3,VLOOKUP($R125,desplegable!$N$3:$Q$8,4,FALSE),$AC125:$AM125)/($H125-$G125))*((TODAY())-$G125)/$S125,0)</f>
        <v>0</v>
      </c>
      <c r="AS125" s="56" t="str">
        <f t="shared" si="49"/>
        <v>-</v>
      </c>
      <c r="AT125" s="56" t="str">
        <f t="shared" si="50"/>
        <v>-</v>
      </c>
      <c r="AU125" s="56" t="str">
        <f t="shared" si="51"/>
        <v>-</v>
      </c>
      <c r="AV125" s="56" t="str">
        <f t="shared" si="52"/>
        <v>-</v>
      </c>
      <c r="AW125" s="53" t="str">
        <f t="shared" si="53"/>
        <v>-</v>
      </c>
      <c r="AX125" s="53" t="str">
        <f t="shared" si="54"/>
        <v/>
      </c>
      <c r="AY125" s="57" t="str">
        <f t="shared" si="55"/>
        <v/>
      </c>
      <c r="AZ125" s="54">
        <f>+IF(SUMIF($AC$3:$AM$3,VLOOKUP($R125,desplegable!$N$3:$Q$8,4,FALSE),$AC125:$AM125)&gt;=$S125,$S125,SUMIF($AC$3:$AM$3,VLOOKUP($R125,desplegable!$N$3:$Q$8,4,FALSE),$AC125:$AM125))</f>
        <v>0</v>
      </c>
      <c r="BA125" s="78"/>
      <c r="BB125" s="54">
        <f t="shared" si="56"/>
        <v>0</v>
      </c>
      <c r="BC125" s="53">
        <f>+IFERROR($BB125*$T125/VLOOKUP($R125,desplegable!$N$3:$O$8,2,FALSE),0)</f>
        <v>0</v>
      </c>
      <c r="BD125" s="53" t="str">
        <f t="shared" si="46"/>
        <v/>
      </c>
      <c r="BE125" s="57" t="str">
        <f t="shared" si="57"/>
        <v/>
      </c>
    </row>
    <row r="126" spans="1:57" ht="15" customHeight="1" x14ac:dyDescent="0.25">
      <c r="A126" s="26" t="s">
        <v>117</v>
      </c>
      <c r="B126" s="21"/>
      <c r="C126" s="21" t="s">
        <v>117</v>
      </c>
      <c r="D126" s="21"/>
      <c r="E126" s="21" t="s">
        <v>117</v>
      </c>
      <c r="F126" s="21"/>
      <c r="G126" s="27"/>
      <c r="H126" s="27"/>
      <c r="I126" s="28" t="s">
        <v>366</v>
      </c>
      <c r="J126" s="28" t="s">
        <v>117</v>
      </c>
      <c r="K126" s="21"/>
      <c r="L126" s="21"/>
      <c r="M126" s="28" t="s">
        <v>117</v>
      </c>
      <c r="N126" s="28" t="s">
        <v>117</v>
      </c>
      <c r="O126" s="28" t="s">
        <v>117</v>
      </c>
      <c r="P126" s="21" t="s">
        <v>117</v>
      </c>
      <c r="Q126" s="21" t="s">
        <v>117</v>
      </c>
      <c r="R126" s="28" t="s">
        <v>117</v>
      </c>
      <c r="S126" s="78"/>
      <c r="T126" s="30"/>
      <c r="U126" s="52">
        <f t="shared" si="47"/>
        <v>0</v>
      </c>
      <c r="V126" s="29"/>
      <c r="W126" s="29" t="s">
        <v>117</v>
      </c>
      <c r="X126" s="29"/>
      <c r="Y126" s="29"/>
      <c r="Z126" s="53" t="str">
        <f t="shared" si="39"/>
        <v/>
      </c>
      <c r="AA126" s="55" t="str">
        <f t="shared" si="48"/>
        <v/>
      </c>
      <c r="AB126" s="27"/>
      <c r="AC126" s="54">
        <f t="shared" si="40"/>
        <v>0</v>
      </c>
      <c r="AD126" s="78"/>
      <c r="AE126" s="54">
        <f t="shared" si="41"/>
        <v>0</v>
      </c>
      <c r="AF126" s="78"/>
      <c r="AG126" s="54">
        <f t="shared" si="42"/>
        <v>0</v>
      </c>
      <c r="AH126" s="78"/>
      <c r="AI126" s="54">
        <f t="shared" si="43"/>
        <v>0</v>
      </c>
      <c r="AJ126" s="78"/>
      <c r="AK126" s="54">
        <f t="shared" si="44"/>
        <v>0</v>
      </c>
      <c r="AL126" s="78"/>
      <c r="AM126" s="78"/>
      <c r="AN126" s="53" t="str">
        <f>+IF($A126="Venta",SUMIF($AC$3:$AM$3,VLOOKUP($R126,desplegable!$N$3:$Q$8,4,FALSE),$AC126:$AM126)*$T126/VLOOKUP($R126,desplegable!$N$3:$O$8,2,FALSE),"")</f>
        <v/>
      </c>
      <c r="AO126" s="53">
        <f t="shared" si="45"/>
        <v>0</v>
      </c>
      <c r="AP126" s="53" t="str">
        <f>+IF($A126="Compra",SUMIF($AC$3:$AM$3,VLOOKUP($R125,desplegable!$N$3:$Q$8,4,FALSE),$AC126:$AM126)*$T126/VLOOKUP($R125,desplegable!$N$3:$O$8,2,FALSE),"")</f>
        <v/>
      </c>
      <c r="AQ126" s="55">
        <f>+IFERROR(SUMIF($AC$3:$AM$3,VLOOKUP($R126,desplegable!$N$3:$Q$8,4,FALSE),$AC126:$AM126)/$S126,0)</f>
        <v>0</v>
      </c>
      <c r="AR126" s="55">
        <f ca="1">IFERROR((SUMIF($AC$3:$AM$3,VLOOKUP($R126,desplegable!$N$3:$Q$8,4,FALSE),$AC126:$AM126)/($H126-$G126))*((TODAY())-$G126)/$S126,0)</f>
        <v>0</v>
      </c>
      <c r="AS126" s="56" t="str">
        <f t="shared" si="49"/>
        <v>-</v>
      </c>
      <c r="AT126" s="56" t="str">
        <f t="shared" si="50"/>
        <v>-</v>
      </c>
      <c r="AU126" s="56" t="str">
        <f t="shared" si="51"/>
        <v>-</v>
      </c>
      <c r="AV126" s="56" t="str">
        <f t="shared" si="52"/>
        <v>-</v>
      </c>
      <c r="AW126" s="53" t="str">
        <f t="shared" si="53"/>
        <v>-</v>
      </c>
      <c r="AX126" s="53" t="str">
        <f t="shared" si="54"/>
        <v/>
      </c>
      <c r="AY126" s="57" t="str">
        <f t="shared" si="55"/>
        <v/>
      </c>
      <c r="AZ126" s="54">
        <f>+IF(SUMIF($AC$3:$AM$3,VLOOKUP($R126,desplegable!$N$3:$Q$8,4,FALSE),$AC126:$AM126)&gt;=$S126,$S126,SUMIF($AC$3:$AM$3,VLOOKUP($R126,desplegable!$N$3:$Q$8,4,FALSE),$AC126:$AM126))</f>
        <v>0</v>
      </c>
      <c r="BA126" s="78"/>
      <c r="BB126" s="54">
        <f t="shared" si="56"/>
        <v>0</v>
      </c>
      <c r="BC126" s="53">
        <f>+IFERROR($BB126*$T126/VLOOKUP($R126,desplegable!$N$3:$O$8,2,FALSE),0)</f>
        <v>0</v>
      </c>
      <c r="BD126" s="53" t="str">
        <f t="shared" si="46"/>
        <v/>
      </c>
      <c r="BE126" s="57" t="str">
        <f t="shared" si="57"/>
        <v/>
      </c>
    </row>
    <row r="127" spans="1:57" ht="15" customHeight="1" x14ac:dyDescent="0.25">
      <c r="A127" s="26" t="s">
        <v>117</v>
      </c>
      <c r="B127" s="21"/>
      <c r="C127" s="21" t="s">
        <v>117</v>
      </c>
      <c r="D127" s="21"/>
      <c r="E127" s="21" t="s">
        <v>117</v>
      </c>
      <c r="F127" s="21"/>
      <c r="G127" s="27"/>
      <c r="H127" s="27"/>
      <c r="I127" s="28" t="s">
        <v>366</v>
      </c>
      <c r="J127" s="28" t="s">
        <v>117</v>
      </c>
      <c r="K127" s="21"/>
      <c r="L127" s="21"/>
      <c r="M127" s="28" t="s">
        <v>117</v>
      </c>
      <c r="N127" s="28" t="s">
        <v>117</v>
      </c>
      <c r="O127" s="28" t="s">
        <v>117</v>
      </c>
      <c r="P127" s="21" t="s">
        <v>117</v>
      </c>
      <c r="Q127" s="21" t="s">
        <v>117</v>
      </c>
      <c r="R127" s="28" t="s">
        <v>117</v>
      </c>
      <c r="S127" s="78"/>
      <c r="T127" s="30"/>
      <c r="U127" s="52">
        <f t="shared" si="47"/>
        <v>0</v>
      </c>
      <c r="V127" s="29"/>
      <c r="W127" s="29" t="s">
        <v>117</v>
      </c>
      <c r="X127" s="29"/>
      <c r="Y127" s="29"/>
      <c r="Z127" s="53" t="str">
        <f t="shared" si="39"/>
        <v/>
      </c>
      <c r="AA127" s="55" t="str">
        <f t="shared" si="48"/>
        <v/>
      </c>
      <c r="AB127" s="27"/>
      <c r="AC127" s="54">
        <f t="shared" si="40"/>
        <v>0</v>
      </c>
      <c r="AD127" s="78"/>
      <c r="AE127" s="54">
        <f t="shared" si="41"/>
        <v>0</v>
      </c>
      <c r="AF127" s="78"/>
      <c r="AG127" s="54">
        <f t="shared" si="42"/>
        <v>0</v>
      </c>
      <c r="AH127" s="78"/>
      <c r="AI127" s="54">
        <f t="shared" si="43"/>
        <v>0</v>
      </c>
      <c r="AJ127" s="78"/>
      <c r="AK127" s="54">
        <f t="shared" si="44"/>
        <v>0</v>
      </c>
      <c r="AL127" s="78"/>
      <c r="AM127" s="78"/>
      <c r="AN127" s="53" t="str">
        <f>+IF($A127="Venta",SUMIF($AC$3:$AM$3,VLOOKUP($R127,desplegable!$N$3:$Q$8,4,FALSE),$AC127:$AM127)*$T127/VLOOKUP($R127,desplegable!$N$3:$O$8,2,FALSE),"")</f>
        <v/>
      </c>
      <c r="AO127" s="53">
        <f t="shared" si="45"/>
        <v>0</v>
      </c>
      <c r="AP127" s="53" t="str">
        <f>+IF($A127="Compra",SUMIF($AC$3:$AM$3,VLOOKUP($R126,desplegable!$N$3:$Q$8,4,FALSE),$AC127:$AM127)*$T127/VLOOKUP($R126,desplegable!$N$3:$O$8,2,FALSE),"")</f>
        <v/>
      </c>
      <c r="AQ127" s="55">
        <f>+IFERROR(SUMIF($AC$3:$AM$3,VLOOKUP($R127,desplegable!$N$3:$Q$8,4,FALSE),$AC127:$AM127)/$S127,0)</f>
        <v>0</v>
      </c>
      <c r="AR127" s="55">
        <f ca="1">IFERROR((SUMIF($AC$3:$AM$3,VLOOKUP($R127,desplegable!$N$3:$Q$8,4,FALSE),$AC127:$AM127)/($H127-$G127))*((TODAY())-$G127)/$S127,0)</f>
        <v>0</v>
      </c>
      <c r="AS127" s="56" t="str">
        <f t="shared" si="49"/>
        <v>-</v>
      </c>
      <c r="AT127" s="56" t="str">
        <f t="shared" si="50"/>
        <v>-</v>
      </c>
      <c r="AU127" s="56" t="str">
        <f t="shared" si="51"/>
        <v>-</v>
      </c>
      <c r="AV127" s="56" t="str">
        <f t="shared" si="52"/>
        <v>-</v>
      </c>
      <c r="AW127" s="53" t="str">
        <f t="shared" si="53"/>
        <v>-</v>
      </c>
      <c r="AX127" s="53" t="str">
        <f t="shared" si="54"/>
        <v/>
      </c>
      <c r="AY127" s="57" t="str">
        <f t="shared" si="55"/>
        <v/>
      </c>
      <c r="AZ127" s="54">
        <f>+IF(SUMIF($AC$3:$AM$3,VLOOKUP($R127,desplegable!$N$3:$Q$8,4,FALSE),$AC127:$AM127)&gt;=$S127,$S127,SUMIF($AC$3:$AM$3,VLOOKUP($R127,desplegable!$N$3:$Q$8,4,FALSE),$AC127:$AM127))</f>
        <v>0</v>
      </c>
      <c r="BA127" s="78"/>
      <c r="BB127" s="54">
        <f t="shared" si="56"/>
        <v>0</v>
      </c>
      <c r="BC127" s="53">
        <f>+IFERROR($BB127*$T127/VLOOKUP($R127,desplegable!$N$3:$O$8,2,FALSE),0)</f>
        <v>0</v>
      </c>
      <c r="BD127" s="53" t="str">
        <f t="shared" si="46"/>
        <v/>
      </c>
      <c r="BE127" s="57" t="str">
        <f t="shared" si="57"/>
        <v/>
      </c>
    </row>
    <row r="128" spans="1:57" ht="15" customHeight="1" x14ac:dyDescent="0.25">
      <c r="A128" s="26" t="s">
        <v>117</v>
      </c>
      <c r="B128" s="21"/>
      <c r="C128" s="21" t="s">
        <v>117</v>
      </c>
      <c r="D128" s="21"/>
      <c r="E128" s="21" t="s">
        <v>117</v>
      </c>
      <c r="F128" s="21"/>
      <c r="G128" s="27"/>
      <c r="H128" s="27"/>
      <c r="I128" s="28" t="s">
        <v>366</v>
      </c>
      <c r="J128" s="28" t="s">
        <v>117</v>
      </c>
      <c r="K128" s="21"/>
      <c r="L128" s="21"/>
      <c r="M128" s="28" t="s">
        <v>117</v>
      </c>
      <c r="N128" s="28" t="s">
        <v>117</v>
      </c>
      <c r="O128" s="28" t="s">
        <v>117</v>
      </c>
      <c r="P128" s="21" t="s">
        <v>117</v>
      </c>
      <c r="Q128" s="21" t="s">
        <v>117</v>
      </c>
      <c r="R128" s="28" t="s">
        <v>117</v>
      </c>
      <c r="S128" s="78"/>
      <c r="T128" s="30"/>
      <c r="U128" s="52">
        <f t="shared" si="47"/>
        <v>0</v>
      </c>
      <c r="V128" s="29"/>
      <c r="W128" s="29" t="s">
        <v>117</v>
      </c>
      <c r="X128" s="29"/>
      <c r="Y128" s="29"/>
      <c r="Z128" s="53" t="str">
        <f t="shared" si="39"/>
        <v/>
      </c>
      <c r="AA128" s="55" t="str">
        <f t="shared" si="48"/>
        <v/>
      </c>
      <c r="AB128" s="27"/>
      <c r="AC128" s="54">
        <f t="shared" si="40"/>
        <v>0</v>
      </c>
      <c r="AD128" s="78"/>
      <c r="AE128" s="54">
        <f t="shared" si="41"/>
        <v>0</v>
      </c>
      <c r="AF128" s="78"/>
      <c r="AG128" s="54">
        <f t="shared" si="42"/>
        <v>0</v>
      </c>
      <c r="AH128" s="78"/>
      <c r="AI128" s="54">
        <f t="shared" si="43"/>
        <v>0</v>
      </c>
      <c r="AJ128" s="78"/>
      <c r="AK128" s="54">
        <f t="shared" si="44"/>
        <v>0</v>
      </c>
      <c r="AL128" s="78"/>
      <c r="AM128" s="78"/>
      <c r="AN128" s="53" t="str">
        <f>+IF($A128="Venta",SUMIF($AC$3:$AM$3,VLOOKUP($R128,desplegable!$N$3:$Q$8,4,FALSE),$AC128:$AM128)*$T128/VLOOKUP($R128,desplegable!$N$3:$O$8,2,FALSE),"")</f>
        <v/>
      </c>
      <c r="AO128" s="53">
        <f t="shared" si="45"/>
        <v>0</v>
      </c>
      <c r="AP128" s="53" t="str">
        <f>+IF($A128="Compra",SUMIF($AC$3:$AM$3,VLOOKUP($R127,desplegable!$N$3:$Q$8,4,FALSE),$AC128:$AM128)*$T128/VLOOKUP($R127,desplegable!$N$3:$O$8,2,FALSE),"")</f>
        <v/>
      </c>
      <c r="AQ128" s="55">
        <f>+IFERROR(SUMIF($AC$3:$AM$3,VLOOKUP($R128,desplegable!$N$3:$Q$8,4,FALSE),$AC128:$AM128)/$S128,0)</f>
        <v>0</v>
      </c>
      <c r="AR128" s="55">
        <f ca="1">IFERROR((SUMIF($AC$3:$AM$3,VLOOKUP($R128,desplegable!$N$3:$Q$8,4,FALSE),$AC128:$AM128)/($H128-$G128))*((TODAY())-$G128)/$S128,0)</f>
        <v>0</v>
      </c>
      <c r="AS128" s="56" t="str">
        <f t="shared" si="49"/>
        <v>-</v>
      </c>
      <c r="AT128" s="56" t="str">
        <f t="shared" si="50"/>
        <v>-</v>
      </c>
      <c r="AU128" s="56" t="str">
        <f t="shared" si="51"/>
        <v>-</v>
      </c>
      <c r="AV128" s="56" t="str">
        <f t="shared" si="52"/>
        <v>-</v>
      </c>
      <c r="AW128" s="53" t="str">
        <f t="shared" si="53"/>
        <v>-</v>
      </c>
      <c r="AX128" s="53" t="str">
        <f t="shared" si="54"/>
        <v/>
      </c>
      <c r="AY128" s="57" t="str">
        <f t="shared" si="55"/>
        <v/>
      </c>
      <c r="AZ128" s="54">
        <f>+IF(SUMIF($AC$3:$AM$3,VLOOKUP($R128,desplegable!$N$3:$Q$8,4,FALSE),$AC128:$AM128)&gt;=$S128,$S128,SUMIF($AC$3:$AM$3,VLOOKUP($R128,desplegable!$N$3:$Q$8,4,FALSE),$AC128:$AM128))</f>
        <v>0</v>
      </c>
      <c r="BA128" s="78"/>
      <c r="BB128" s="54">
        <f t="shared" si="56"/>
        <v>0</v>
      </c>
      <c r="BC128" s="53">
        <f>+IFERROR($BB128*$T128/VLOOKUP($R128,desplegable!$N$3:$O$8,2,FALSE),0)</f>
        <v>0</v>
      </c>
      <c r="BD128" s="53" t="str">
        <f t="shared" si="46"/>
        <v/>
      </c>
      <c r="BE128" s="57" t="str">
        <f t="shared" si="57"/>
        <v/>
      </c>
    </row>
    <row r="129" spans="1:57" ht="15" customHeight="1" x14ac:dyDescent="0.25">
      <c r="A129" s="26" t="s">
        <v>117</v>
      </c>
      <c r="B129" s="21"/>
      <c r="C129" s="21" t="s">
        <v>117</v>
      </c>
      <c r="D129" s="21"/>
      <c r="E129" s="21" t="s">
        <v>117</v>
      </c>
      <c r="F129" s="21"/>
      <c r="G129" s="27"/>
      <c r="H129" s="27"/>
      <c r="I129" s="28" t="s">
        <v>366</v>
      </c>
      <c r="J129" s="28" t="s">
        <v>117</v>
      </c>
      <c r="K129" s="21"/>
      <c r="L129" s="21"/>
      <c r="M129" s="28" t="s">
        <v>117</v>
      </c>
      <c r="N129" s="28" t="s">
        <v>117</v>
      </c>
      <c r="O129" s="28" t="s">
        <v>117</v>
      </c>
      <c r="P129" s="21" t="s">
        <v>117</v>
      </c>
      <c r="Q129" s="21" t="s">
        <v>117</v>
      </c>
      <c r="R129" s="28" t="s">
        <v>117</v>
      </c>
      <c r="S129" s="78"/>
      <c r="T129" s="30"/>
      <c r="U129" s="52">
        <f t="shared" si="47"/>
        <v>0</v>
      </c>
      <c r="V129" s="29"/>
      <c r="W129" s="29" t="s">
        <v>117</v>
      </c>
      <c r="X129" s="29"/>
      <c r="Y129" s="29"/>
      <c r="Z129" s="53" t="str">
        <f t="shared" si="39"/>
        <v/>
      </c>
      <c r="AA129" s="55" t="str">
        <f t="shared" si="48"/>
        <v/>
      </c>
      <c r="AB129" s="27"/>
      <c r="AC129" s="54">
        <f t="shared" si="40"/>
        <v>0</v>
      </c>
      <c r="AD129" s="78"/>
      <c r="AE129" s="54">
        <f t="shared" si="41"/>
        <v>0</v>
      </c>
      <c r="AF129" s="78"/>
      <c r="AG129" s="54">
        <f t="shared" si="42"/>
        <v>0</v>
      </c>
      <c r="AH129" s="78"/>
      <c r="AI129" s="54">
        <f t="shared" si="43"/>
        <v>0</v>
      </c>
      <c r="AJ129" s="78"/>
      <c r="AK129" s="54">
        <f t="shared" si="44"/>
        <v>0</v>
      </c>
      <c r="AL129" s="78"/>
      <c r="AM129" s="78"/>
      <c r="AN129" s="53" t="str">
        <f>+IF($A129="Venta",SUMIF($AC$3:$AM$3,VLOOKUP($R129,desplegable!$N$3:$Q$8,4,FALSE),$AC129:$AM129)*$T129/VLOOKUP($R129,desplegable!$N$3:$O$8,2,FALSE),"")</f>
        <v/>
      </c>
      <c r="AO129" s="53">
        <f t="shared" si="45"/>
        <v>0</v>
      </c>
      <c r="AP129" s="53" t="str">
        <f>+IF($A129="Compra",SUMIF($AC$3:$AM$3,VLOOKUP($R128,desplegable!$N$3:$Q$8,4,FALSE),$AC129:$AM129)*$T129/VLOOKUP($R128,desplegable!$N$3:$O$8,2,FALSE),"")</f>
        <v/>
      </c>
      <c r="AQ129" s="55">
        <f>+IFERROR(SUMIF($AC$3:$AM$3,VLOOKUP($R129,desplegable!$N$3:$Q$8,4,FALSE),$AC129:$AM129)/$S129,0)</f>
        <v>0</v>
      </c>
      <c r="AR129" s="55">
        <f ca="1">IFERROR((SUMIF($AC$3:$AM$3,VLOOKUP($R129,desplegable!$N$3:$Q$8,4,FALSE),$AC129:$AM129)/($H129-$G129))*((TODAY())-$G129)/$S129,0)</f>
        <v>0</v>
      </c>
      <c r="AS129" s="56" t="str">
        <f t="shared" si="49"/>
        <v>-</v>
      </c>
      <c r="AT129" s="56" t="str">
        <f t="shared" si="50"/>
        <v>-</v>
      </c>
      <c r="AU129" s="56" t="str">
        <f t="shared" si="51"/>
        <v>-</v>
      </c>
      <c r="AV129" s="56" t="str">
        <f t="shared" si="52"/>
        <v>-</v>
      </c>
      <c r="AW129" s="53" t="str">
        <f t="shared" si="53"/>
        <v>-</v>
      </c>
      <c r="AX129" s="53" t="str">
        <f t="shared" si="54"/>
        <v/>
      </c>
      <c r="AY129" s="57" t="str">
        <f t="shared" si="55"/>
        <v/>
      </c>
      <c r="AZ129" s="54">
        <f>+IF(SUMIF($AC$3:$AM$3,VLOOKUP($R129,desplegable!$N$3:$Q$8,4,FALSE),$AC129:$AM129)&gt;=$S129,$S129,SUMIF($AC$3:$AM$3,VLOOKUP($R129,desplegable!$N$3:$Q$8,4,FALSE),$AC129:$AM129))</f>
        <v>0</v>
      </c>
      <c r="BA129" s="78"/>
      <c r="BB129" s="54">
        <f t="shared" si="56"/>
        <v>0</v>
      </c>
      <c r="BC129" s="53">
        <f>+IFERROR($BB129*$T129/VLOOKUP($R129,desplegable!$N$3:$O$8,2,FALSE),0)</f>
        <v>0</v>
      </c>
      <c r="BD129" s="53" t="str">
        <f t="shared" si="46"/>
        <v/>
      </c>
      <c r="BE129" s="57" t="str">
        <f t="shared" si="57"/>
        <v/>
      </c>
    </row>
    <row r="130" spans="1:57" ht="15" customHeight="1" x14ac:dyDescent="0.25">
      <c r="A130" s="26" t="s">
        <v>117</v>
      </c>
      <c r="B130" s="21"/>
      <c r="C130" s="21" t="s">
        <v>117</v>
      </c>
      <c r="D130" s="21"/>
      <c r="E130" s="21" t="s">
        <v>117</v>
      </c>
      <c r="F130" s="21"/>
      <c r="G130" s="27"/>
      <c r="H130" s="27"/>
      <c r="I130" s="28" t="s">
        <v>366</v>
      </c>
      <c r="J130" s="28" t="s">
        <v>117</v>
      </c>
      <c r="K130" s="21"/>
      <c r="L130" s="21"/>
      <c r="M130" s="28" t="s">
        <v>117</v>
      </c>
      <c r="N130" s="28" t="s">
        <v>117</v>
      </c>
      <c r="O130" s="28" t="s">
        <v>117</v>
      </c>
      <c r="P130" s="21" t="s">
        <v>117</v>
      </c>
      <c r="Q130" s="21" t="s">
        <v>117</v>
      </c>
      <c r="R130" s="28" t="s">
        <v>117</v>
      </c>
      <c r="S130" s="78"/>
      <c r="T130" s="30"/>
      <c r="U130" s="52">
        <f t="shared" si="47"/>
        <v>0</v>
      </c>
      <c r="V130" s="29"/>
      <c r="W130" s="29" t="s">
        <v>117</v>
      </c>
      <c r="X130" s="29"/>
      <c r="Y130" s="29"/>
      <c r="Z130" s="53" t="str">
        <f t="shared" si="39"/>
        <v/>
      </c>
      <c r="AA130" s="55" t="str">
        <f t="shared" si="48"/>
        <v/>
      </c>
      <c r="AB130" s="27"/>
      <c r="AC130" s="54">
        <f t="shared" si="40"/>
        <v>0</v>
      </c>
      <c r="AD130" s="78"/>
      <c r="AE130" s="54">
        <f t="shared" si="41"/>
        <v>0</v>
      </c>
      <c r="AF130" s="78"/>
      <c r="AG130" s="54">
        <f t="shared" si="42"/>
        <v>0</v>
      </c>
      <c r="AH130" s="78"/>
      <c r="AI130" s="54">
        <f t="shared" si="43"/>
        <v>0</v>
      </c>
      <c r="AJ130" s="78"/>
      <c r="AK130" s="54">
        <f t="shared" si="44"/>
        <v>0</v>
      </c>
      <c r="AL130" s="78"/>
      <c r="AM130" s="78"/>
      <c r="AN130" s="53" t="str">
        <f>+IF($A130="Venta",SUMIF($AC$3:$AM$3,VLOOKUP($R130,desplegable!$N$3:$Q$8,4,FALSE),$AC130:$AM130)*$T130/VLOOKUP($R130,desplegable!$N$3:$O$8,2,FALSE),"")</f>
        <v/>
      </c>
      <c r="AO130" s="53">
        <f t="shared" si="45"/>
        <v>0</v>
      </c>
      <c r="AP130" s="53" t="str">
        <f>+IF($A130="Compra",SUMIF($AC$3:$AM$3,VLOOKUP($R129,desplegable!$N$3:$Q$8,4,FALSE),$AC130:$AM130)*$T130/VLOOKUP($R129,desplegable!$N$3:$O$8,2,FALSE),"")</f>
        <v/>
      </c>
      <c r="AQ130" s="55">
        <f>+IFERROR(SUMIF($AC$3:$AM$3,VLOOKUP($R130,desplegable!$N$3:$Q$8,4,FALSE),$AC130:$AM130)/$S130,0)</f>
        <v>0</v>
      </c>
      <c r="AR130" s="55">
        <f ca="1">IFERROR((SUMIF($AC$3:$AM$3,VLOOKUP($R130,desplegable!$N$3:$Q$8,4,FALSE),$AC130:$AM130)/($H130-$G130))*((TODAY())-$G130)/$S130,0)</f>
        <v>0</v>
      </c>
      <c r="AS130" s="56" t="str">
        <f t="shared" si="49"/>
        <v>-</v>
      </c>
      <c r="AT130" s="56" t="str">
        <f t="shared" si="50"/>
        <v>-</v>
      </c>
      <c r="AU130" s="56" t="str">
        <f t="shared" si="51"/>
        <v>-</v>
      </c>
      <c r="AV130" s="56" t="str">
        <f t="shared" si="52"/>
        <v>-</v>
      </c>
      <c r="AW130" s="53" t="str">
        <f t="shared" si="53"/>
        <v>-</v>
      </c>
      <c r="AX130" s="53" t="str">
        <f t="shared" si="54"/>
        <v/>
      </c>
      <c r="AY130" s="57" t="str">
        <f t="shared" si="55"/>
        <v/>
      </c>
      <c r="AZ130" s="54">
        <f>+IF(SUMIF($AC$3:$AM$3,VLOOKUP($R130,desplegable!$N$3:$Q$8,4,FALSE),$AC130:$AM130)&gt;=$S130,$S130,SUMIF($AC$3:$AM$3,VLOOKUP($R130,desplegable!$N$3:$Q$8,4,FALSE),$AC130:$AM130))</f>
        <v>0</v>
      </c>
      <c r="BA130" s="78"/>
      <c r="BB130" s="54">
        <f t="shared" si="56"/>
        <v>0</v>
      </c>
      <c r="BC130" s="53">
        <f>+IFERROR($BB130*$T130/VLOOKUP($R130,desplegable!$N$3:$O$8,2,FALSE),0)</f>
        <v>0</v>
      </c>
      <c r="BD130" s="53" t="str">
        <f t="shared" si="46"/>
        <v/>
      </c>
      <c r="BE130" s="57" t="str">
        <f t="shared" si="57"/>
        <v/>
      </c>
    </row>
    <row r="131" spans="1:57" ht="15" customHeight="1" x14ac:dyDescent="0.25">
      <c r="A131" s="26" t="s">
        <v>117</v>
      </c>
      <c r="B131" s="21"/>
      <c r="C131" s="21" t="s">
        <v>117</v>
      </c>
      <c r="D131" s="21"/>
      <c r="E131" s="21" t="s">
        <v>117</v>
      </c>
      <c r="F131" s="21"/>
      <c r="G131" s="27"/>
      <c r="H131" s="27"/>
      <c r="I131" s="28" t="s">
        <v>366</v>
      </c>
      <c r="J131" s="28" t="s">
        <v>117</v>
      </c>
      <c r="K131" s="21"/>
      <c r="L131" s="21"/>
      <c r="M131" s="28" t="s">
        <v>117</v>
      </c>
      <c r="N131" s="28" t="s">
        <v>117</v>
      </c>
      <c r="O131" s="28" t="s">
        <v>117</v>
      </c>
      <c r="P131" s="21" t="s">
        <v>117</v>
      </c>
      <c r="Q131" s="21" t="s">
        <v>117</v>
      </c>
      <c r="R131" s="28" t="s">
        <v>117</v>
      </c>
      <c r="S131" s="78"/>
      <c r="T131" s="30"/>
      <c r="U131" s="52">
        <f t="shared" si="47"/>
        <v>0</v>
      </c>
      <c r="V131" s="29"/>
      <c r="W131" s="29" t="s">
        <v>117</v>
      </c>
      <c r="X131" s="29"/>
      <c r="Y131" s="29"/>
      <c r="Z131" s="53" t="str">
        <f t="shared" si="39"/>
        <v/>
      </c>
      <c r="AA131" s="55" t="str">
        <f t="shared" si="48"/>
        <v/>
      </c>
      <c r="AB131" s="27"/>
      <c r="AC131" s="54">
        <f t="shared" si="40"/>
        <v>0</v>
      </c>
      <c r="AD131" s="78"/>
      <c r="AE131" s="54">
        <f t="shared" si="41"/>
        <v>0</v>
      </c>
      <c r="AF131" s="78"/>
      <c r="AG131" s="54">
        <f t="shared" si="42"/>
        <v>0</v>
      </c>
      <c r="AH131" s="78"/>
      <c r="AI131" s="54">
        <f t="shared" si="43"/>
        <v>0</v>
      </c>
      <c r="AJ131" s="78"/>
      <c r="AK131" s="54">
        <f t="shared" si="44"/>
        <v>0</v>
      </c>
      <c r="AL131" s="78"/>
      <c r="AM131" s="78"/>
      <c r="AN131" s="53" t="str">
        <f>+IF($A131="Venta",SUMIF($AC$3:$AM$3,VLOOKUP($R131,desplegable!$N$3:$Q$8,4,FALSE),$AC131:$AM131)*$T131/VLOOKUP($R131,desplegable!$N$3:$O$8,2,FALSE),"")</f>
        <v/>
      </c>
      <c r="AO131" s="53">
        <f t="shared" si="45"/>
        <v>0</v>
      </c>
      <c r="AP131" s="53" t="str">
        <f>+IF($A131="Compra",SUMIF($AC$3:$AM$3,VLOOKUP($R130,desplegable!$N$3:$Q$8,4,FALSE),$AC131:$AM131)*$T131/VLOOKUP($R130,desplegable!$N$3:$O$8,2,FALSE),"")</f>
        <v/>
      </c>
      <c r="AQ131" s="55">
        <f>+IFERROR(SUMIF($AC$3:$AM$3,VLOOKUP($R131,desplegable!$N$3:$Q$8,4,FALSE),$AC131:$AM131)/$S131,0)</f>
        <v>0</v>
      </c>
      <c r="AR131" s="55">
        <f ca="1">IFERROR((SUMIF($AC$3:$AM$3,VLOOKUP($R131,desplegable!$N$3:$Q$8,4,FALSE),$AC131:$AM131)/($H131-$G131))*((TODAY())-$G131)/$S131,0)</f>
        <v>0</v>
      </c>
      <c r="AS131" s="56" t="str">
        <f t="shared" si="49"/>
        <v>-</v>
      </c>
      <c r="AT131" s="56" t="str">
        <f t="shared" si="50"/>
        <v>-</v>
      </c>
      <c r="AU131" s="56" t="str">
        <f t="shared" si="51"/>
        <v>-</v>
      </c>
      <c r="AV131" s="56" t="str">
        <f t="shared" si="52"/>
        <v>-</v>
      </c>
      <c r="AW131" s="53" t="str">
        <f t="shared" si="53"/>
        <v>-</v>
      </c>
      <c r="AX131" s="53" t="str">
        <f t="shared" si="54"/>
        <v/>
      </c>
      <c r="AY131" s="57" t="str">
        <f t="shared" si="55"/>
        <v/>
      </c>
      <c r="AZ131" s="54">
        <f>+IF(SUMIF($AC$3:$AM$3,VLOOKUP($R131,desplegable!$N$3:$Q$8,4,FALSE),$AC131:$AM131)&gt;=$S131,$S131,SUMIF($AC$3:$AM$3,VLOOKUP($R131,desplegable!$N$3:$Q$8,4,FALSE),$AC131:$AM131))</f>
        <v>0</v>
      </c>
      <c r="BA131" s="78"/>
      <c r="BB131" s="54">
        <f t="shared" si="56"/>
        <v>0</v>
      </c>
      <c r="BC131" s="53">
        <f>+IFERROR($BB131*$T131/VLOOKUP($R131,desplegable!$N$3:$O$8,2,FALSE),0)</f>
        <v>0</v>
      </c>
      <c r="BD131" s="53" t="str">
        <f t="shared" si="46"/>
        <v/>
      </c>
      <c r="BE131" s="57" t="str">
        <f t="shared" si="57"/>
        <v/>
      </c>
    </row>
    <row r="132" spans="1:57" ht="15" customHeight="1" x14ac:dyDescent="0.25">
      <c r="A132" s="26" t="s">
        <v>117</v>
      </c>
      <c r="B132" s="21"/>
      <c r="C132" s="21" t="s">
        <v>117</v>
      </c>
      <c r="D132" s="21"/>
      <c r="E132" s="21" t="s">
        <v>117</v>
      </c>
      <c r="F132" s="21"/>
      <c r="G132" s="27"/>
      <c r="H132" s="27"/>
      <c r="I132" s="28" t="s">
        <v>366</v>
      </c>
      <c r="J132" s="28" t="s">
        <v>117</v>
      </c>
      <c r="K132" s="21"/>
      <c r="L132" s="21"/>
      <c r="M132" s="28" t="s">
        <v>117</v>
      </c>
      <c r="N132" s="28" t="s">
        <v>117</v>
      </c>
      <c r="O132" s="28" t="s">
        <v>117</v>
      </c>
      <c r="P132" s="21" t="s">
        <v>117</v>
      </c>
      <c r="Q132" s="21" t="s">
        <v>117</v>
      </c>
      <c r="R132" s="28" t="s">
        <v>117</v>
      </c>
      <c r="S132" s="78"/>
      <c r="T132" s="30"/>
      <c r="U132" s="52">
        <f t="shared" si="47"/>
        <v>0</v>
      </c>
      <c r="V132" s="29"/>
      <c r="W132" s="29" t="s">
        <v>117</v>
      </c>
      <c r="X132" s="29"/>
      <c r="Y132" s="29"/>
      <c r="Z132" s="53" t="str">
        <f t="shared" ref="Z132:Z195" si="58">IF($A132="Venta",$U132-SUMIFS($U:$U,$K:$K,$K132,$L:$L,$L132,$M:$M,$M132,$N:$N,$N132,$A:$A,"Compra"),IF($A132="Compra","",""))</f>
        <v/>
      </c>
      <c r="AA132" s="55" t="str">
        <f t="shared" si="48"/>
        <v/>
      </c>
      <c r="AB132" s="27"/>
      <c r="AC132" s="54">
        <f t="shared" ref="AC132:AC195" si="59">+IF($A132="Venta",SUMIFS($AD:$AD,$K:$K,$K132,$L:$L,$L132,$M:$M,$M132,$N:$N,$N132),IF($A132="Compra",$AD132,0))</f>
        <v>0</v>
      </c>
      <c r="AD132" s="78"/>
      <c r="AE132" s="54">
        <f t="shared" ref="AE132:AE195" si="60">+IF($A132="Venta",SUMIFS($AF:$AF,$K:$K,$K132,$L:$L,$L132,$M:$M,$M132,$N:$N,$N132),IF($A132="Compra",$AF132,0))</f>
        <v>0</v>
      </c>
      <c r="AF132" s="78"/>
      <c r="AG132" s="54">
        <f t="shared" ref="AG132:AG195" si="61">+IF($A132="Venta",SUMIFS($AH:$AH,$K:$K,$K132,$L:$L,$L132,$M:$M,$M132,$N:$N,$N132),IF($A132="Compra",$AH132,0))</f>
        <v>0</v>
      </c>
      <c r="AH132" s="78"/>
      <c r="AI132" s="54">
        <f t="shared" ref="AI132:AI195" si="62">+IF($A132="Venta",SUMIFS($AJ:$AJ,$K:$K,$K132,$L:$L,$L132,$M:$M,$M132,$N:$N,$N132),IF($A132="Compra",$AJ132,0))</f>
        <v>0</v>
      </c>
      <c r="AJ132" s="78"/>
      <c r="AK132" s="54">
        <f t="shared" ref="AK132:AK195" si="63">+IF($A132="Venta",SUMIFS($AL:$AL,$K:$K,$K132,$L:$L,$L132,$M:$M,$M132,$N:$N,$N132),IF($A132="Compra",$AL132,0))</f>
        <v>0</v>
      </c>
      <c r="AL132" s="78"/>
      <c r="AM132" s="78"/>
      <c r="AN132" s="53" t="str">
        <f>+IF($A132="Venta",SUMIF($AC$3:$AM$3,VLOOKUP($R132,desplegable!$N$3:$Q$8,4,FALSE),$AC132:$AM132)*$T132/VLOOKUP($R132,desplegable!$N$3:$O$8,2,FALSE),"")</f>
        <v/>
      </c>
      <c r="AO132" s="53">
        <f t="shared" ref="AO132:AO195" si="64">+IF($A132="Venta",SUMIFS($AP:$AP,$K:$K,$K132,$L:$L,$L132,$M:$M,$M132,$N:$N,$N132),IF($A132="Compra",$AP132,0))</f>
        <v>0</v>
      </c>
      <c r="AP132" s="53" t="str">
        <f>+IF($A132="Compra",SUMIF($AC$3:$AM$3,VLOOKUP($R131,desplegable!$N$3:$Q$8,4,FALSE),$AC132:$AM132)*$T132/VLOOKUP($R131,desplegable!$N$3:$O$8,2,FALSE),"")</f>
        <v/>
      </c>
      <c r="AQ132" s="55">
        <f>+IFERROR(SUMIF($AC$3:$AM$3,VLOOKUP($R132,desplegable!$N$3:$Q$8,4,FALSE),$AC132:$AM132)/$S132,0)</f>
        <v>0</v>
      </c>
      <c r="AR132" s="55">
        <f ca="1">IFERROR((SUMIF($AC$3:$AM$3,VLOOKUP($R132,desplegable!$N$3:$Q$8,4,FALSE),$AC132:$AM132)/($H132-$G132))*((TODAY())-$G132)/$S132,0)</f>
        <v>0</v>
      </c>
      <c r="AS132" s="56" t="str">
        <f t="shared" si="49"/>
        <v>-</v>
      </c>
      <c r="AT132" s="56" t="str">
        <f t="shared" si="50"/>
        <v>-</v>
      </c>
      <c r="AU132" s="56" t="str">
        <f t="shared" si="51"/>
        <v>-</v>
      </c>
      <c r="AV132" s="56" t="str">
        <f t="shared" si="52"/>
        <v>-</v>
      </c>
      <c r="AW132" s="53" t="str">
        <f t="shared" si="53"/>
        <v>-</v>
      </c>
      <c r="AX132" s="53" t="str">
        <f t="shared" si="54"/>
        <v/>
      </c>
      <c r="AY132" s="57" t="str">
        <f t="shared" si="55"/>
        <v/>
      </c>
      <c r="AZ132" s="54">
        <f>+IF(SUMIF($AC$3:$AM$3,VLOOKUP($R132,desplegable!$N$3:$Q$8,4,FALSE),$AC132:$AM132)&gt;=$S132,$S132,SUMIF($AC$3:$AM$3,VLOOKUP($R132,desplegable!$N$3:$Q$8,4,FALSE),$AC132:$AM132))</f>
        <v>0</v>
      </c>
      <c r="BA132" s="78"/>
      <c r="BB132" s="54">
        <f t="shared" si="56"/>
        <v>0</v>
      </c>
      <c r="BC132" s="53">
        <f>+IFERROR($BB132*$T132/VLOOKUP($R132,desplegable!$N$3:$O$8,2,FALSE),0)</f>
        <v>0</v>
      </c>
      <c r="BD132" s="53" t="str">
        <f t="shared" ref="BD132:BD195" si="65">+IF($A132="Venta",$BC132-SUMIFS($BC:$BC,$K:$K,$K132,$L:$L,$L132,$M:$M,$M132,$N:$N,$N132,$A:$A,"Compra"),"")</f>
        <v/>
      </c>
      <c r="BE132" s="57" t="str">
        <f t="shared" si="57"/>
        <v/>
      </c>
    </row>
    <row r="133" spans="1:57" ht="15" customHeight="1" x14ac:dyDescent="0.25">
      <c r="A133" s="26" t="s">
        <v>117</v>
      </c>
      <c r="B133" s="21"/>
      <c r="C133" s="21" t="s">
        <v>117</v>
      </c>
      <c r="D133" s="21"/>
      <c r="E133" s="21" t="s">
        <v>117</v>
      </c>
      <c r="F133" s="21"/>
      <c r="G133" s="27"/>
      <c r="H133" s="27"/>
      <c r="I133" s="28" t="s">
        <v>366</v>
      </c>
      <c r="J133" s="28" t="s">
        <v>117</v>
      </c>
      <c r="K133" s="21"/>
      <c r="L133" s="21"/>
      <c r="M133" s="28" t="s">
        <v>117</v>
      </c>
      <c r="N133" s="28" t="s">
        <v>117</v>
      </c>
      <c r="O133" s="28" t="s">
        <v>117</v>
      </c>
      <c r="P133" s="21" t="s">
        <v>117</v>
      </c>
      <c r="Q133" s="21" t="s">
        <v>117</v>
      </c>
      <c r="R133" s="28" t="s">
        <v>117</v>
      </c>
      <c r="S133" s="78"/>
      <c r="T133" s="30"/>
      <c r="U133" s="52">
        <f t="shared" ref="U133:U196" si="66">IF($R133="CPM",$S133/1000*$T133,$S133*$T133)</f>
        <v>0</v>
      </c>
      <c r="V133" s="29"/>
      <c r="W133" s="29" t="s">
        <v>117</v>
      </c>
      <c r="X133" s="29"/>
      <c r="Y133" s="29"/>
      <c r="Z133" s="53" t="str">
        <f t="shared" si="58"/>
        <v/>
      </c>
      <c r="AA133" s="55" t="str">
        <f t="shared" si="48"/>
        <v/>
      </c>
      <c r="AB133" s="27"/>
      <c r="AC133" s="54">
        <f t="shared" si="59"/>
        <v>0</v>
      </c>
      <c r="AD133" s="78"/>
      <c r="AE133" s="54">
        <f t="shared" si="60"/>
        <v>0</v>
      </c>
      <c r="AF133" s="78"/>
      <c r="AG133" s="54">
        <f t="shared" si="61"/>
        <v>0</v>
      </c>
      <c r="AH133" s="78"/>
      <c r="AI133" s="54">
        <f t="shared" si="62"/>
        <v>0</v>
      </c>
      <c r="AJ133" s="78"/>
      <c r="AK133" s="54">
        <f t="shared" si="63"/>
        <v>0</v>
      </c>
      <c r="AL133" s="78"/>
      <c r="AM133" s="78"/>
      <c r="AN133" s="53" t="str">
        <f>+IF($A133="Venta",SUMIF($AC$3:$AM$3,VLOOKUP($R133,desplegable!$N$3:$Q$8,4,FALSE),$AC133:$AM133)*$T133/VLOOKUP($R133,desplegable!$N$3:$O$8,2,FALSE),"")</f>
        <v/>
      </c>
      <c r="AO133" s="53">
        <f t="shared" si="64"/>
        <v>0</v>
      </c>
      <c r="AP133" s="53" t="str">
        <f>+IF($A133="Compra",SUMIF($AC$3:$AM$3,VLOOKUP($R132,desplegable!$N$3:$Q$8,4,FALSE),$AC133:$AM133)*$T133/VLOOKUP($R132,desplegable!$N$3:$O$8,2,FALSE),"")</f>
        <v/>
      </c>
      <c r="AQ133" s="55">
        <f>+IFERROR(SUMIF($AC$3:$AM$3,VLOOKUP($R133,desplegable!$N$3:$Q$8,4,FALSE),$AC133:$AM133)/$S133,0)</f>
        <v>0</v>
      </c>
      <c r="AR133" s="55">
        <f ca="1">IFERROR((SUMIF($AC$3:$AM$3,VLOOKUP($R133,desplegable!$N$3:$Q$8,4,FALSE),$AC133:$AM133)/($H133-$G133))*((TODAY())-$G133)/$S133,0)</f>
        <v>0</v>
      </c>
      <c r="AS133" s="56" t="str">
        <f t="shared" si="49"/>
        <v>-</v>
      </c>
      <c r="AT133" s="56" t="str">
        <f t="shared" si="50"/>
        <v>-</v>
      </c>
      <c r="AU133" s="56" t="str">
        <f t="shared" si="51"/>
        <v>-</v>
      </c>
      <c r="AV133" s="56" t="str">
        <f t="shared" si="52"/>
        <v>-</v>
      </c>
      <c r="AW133" s="53" t="str">
        <f t="shared" si="53"/>
        <v>-</v>
      </c>
      <c r="AX133" s="53" t="str">
        <f t="shared" si="54"/>
        <v/>
      </c>
      <c r="AY133" s="57" t="str">
        <f t="shared" si="55"/>
        <v/>
      </c>
      <c r="AZ133" s="54">
        <f>+IF(SUMIF($AC$3:$AM$3,VLOOKUP($R133,desplegable!$N$3:$Q$8,4,FALSE),$AC133:$AM133)&gt;=$S133,$S133,SUMIF($AC$3:$AM$3,VLOOKUP($R133,desplegable!$N$3:$Q$8,4,FALSE),$AC133:$AM133))</f>
        <v>0</v>
      </c>
      <c r="BA133" s="78"/>
      <c r="BB133" s="54">
        <f t="shared" si="56"/>
        <v>0</v>
      </c>
      <c r="BC133" s="53">
        <f>+IFERROR($BB133*$T133/VLOOKUP($R133,desplegable!$N$3:$O$8,2,FALSE),0)</f>
        <v>0</v>
      </c>
      <c r="BD133" s="53" t="str">
        <f t="shared" si="65"/>
        <v/>
      </c>
      <c r="BE133" s="57" t="str">
        <f t="shared" si="57"/>
        <v/>
      </c>
    </row>
    <row r="134" spans="1:57" ht="15" customHeight="1" x14ac:dyDescent="0.25">
      <c r="A134" s="26" t="s">
        <v>117</v>
      </c>
      <c r="B134" s="21"/>
      <c r="C134" s="21" t="s">
        <v>117</v>
      </c>
      <c r="D134" s="21"/>
      <c r="E134" s="21" t="s">
        <v>117</v>
      </c>
      <c r="F134" s="21"/>
      <c r="G134" s="27"/>
      <c r="H134" s="27"/>
      <c r="I134" s="28" t="s">
        <v>366</v>
      </c>
      <c r="J134" s="28" t="s">
        <v>117</v>
      </c>
      <c r="K134" s="21"/>
      <c r="L134" s="21"/>
      <c r="M134" s="28" t="s">
        <v>117</v>
      </c>
      <c r="N134" s="28" t="s">
        <v>117</v>
      </c>
      <c r="O134" s="28" t="s">
        <v>117</v>
      </c>
      <c r="P134" s="21" t="s">
        <v>117</v>
      </c>
      <c r="Q134" s="21" t="s">
        <v>117</v>
      </c>
      <c r="R134" s="28" t="s">
        <v>117</v>
      </c>
      <c r="S134" s="78"/>
      <c r="T134" s="30"/>
      <c r="U134" s="52">
        <f t="shared" si="66"/>
        <v>0</v>
      </c>
      <c r="V134" s="29"/>
      <c r="W134" s="29" t="s">
        <v>117</v>
      </c>
      <c r="X134" s="29"/>
      <c r="Y134" s="29"/>
      <c r="Z134" s="53" t="str">
        <f t="shared" si="58"/>
        <v/>
      </c>
      <c r="AA134" s="55" t="str">
        <f t="shared" si="48"/>
        <v/>
      </c>
      <c r="AB134" s="27"/>
      <c r="AC134" s="54">
        <f t="shared" si="59"/>
        <v>0</v>
      </c>
      <c r="AD134" s="78"/>
      <c r="AE134" s="54">
        <f t="shared" si="60"/>
        <v>0</v>
      </c>
      <c r="AF134" s="78"/>
      <c r="AG134" s="54">
        <f t="shared" si="61"/>
        <v>0</v>
      </c>
      <c r="AH134" s="78"/>
      <c r="AI134" s="54">
        <f t="shared" si="62"/>
        <v>0</v>
      </c>
      <c r="AJ134" s="78"/>
      <c r="AK134" s="54">
        <f t="shared" si="63"/>
        <v>0</v>
      </c>
      <c r="AL134" s="78"/>
      <c r="AM134" s="78"/>
      <c r="AN134" s="53" t="str">
        <f>+IF($A134="Venta",SUMIF($AC$3:$AM$3,VLOOKUP($R134,desplegable!$N$3:$Q$8,4,FALSE),$AC134:$AM134)*$T134/VLOOKUP($R134,desplegable!$N$3:$O$8,2,FALSE),"")</f>
        <v/>
      </c>
      <c r="AO134" s="53">
        <f t="shared" si="64"/>
        <v>0</v>
      </c>
      <c r="AP134" s="53" t="str">
        <f>+IF($A134="Compra",SUMIF($AC$3:$AM$3,VLOOKUP($R133,desplegable!$N$3:$Q$8,4,FALSE),$AC134:$AM134)*$T134/VLOOKUP($R133,desplegable!$N$3:$O$8,2,FALSE),"")</f>
        <v/>
      </c>
      <c r="AQ134" s="55">
        <f>+IFERROR(SUMIF($AC$3:$AM$3,VLOOKUP($R134,desplegable!$N$3:$Q$8,4,FALSE),$AC134:$AM134)/$S134,0)</f>
        <v>0</v>
      </c>
      <c r="AR134" s="55">
        <f ca="1">IFERROR((SUMIF($AC$3:$AM$3,VLOOKUP($R134,desplegable!$N$3:$Q$8,4,FALSE),$AC134:$AM134)/($H134-$G134))*((TODAY())-$G134)/$S134,0)</f>
        <v>0</v>
      </c>
      <c r="AS134" s="56" t="str">
        <f t="shared" si="49"/>
        <v>-</v>
      </c>
      <c r="AT134" s="56" t="str">
        <f t="shared" si="50"/>
        <v>-</v>
      </c>
      <c r="AU134" s="56" t="str">
        <f t="shared" si="51"/>
        <v>-</v>
      </c>
      <c r="AV134" s="56" t="str">
        <f t="shared" si="52"/>
        <v>-</v>
      </c>
      <c r="AW134" s="53" t="str">
        <f t="shared" si="53"/>
        <v>-</v>
      </c>
      <c r="AX134" s="53" t="str">
        <f t="shared" si="54"/>
        <v/>
      </c>
      <c r="AY134" s="57" t="str">
        <f t="shared" si="55"/>
        <v/>
      </c>
      <c r="AZ134" s="54">
        <f>+IF(SUMIF($AC$3:$AM$3,VLOOKUP($R134,desplegable!$N$3:$Q$8,4,FALSE),$AC134:$AM134)&gt;=$S134,$S134,SUMIF($AC$3:$AM$3,VLOOKUP($R134,desplegable!$N$3:$Q$8,4,FALSE),$AC134:$AM134))</f>
        <v>0</v>
      </c>
      <c r="BA134" s="78"/>
      <c r="BB134" s="54">
        <f t="shared" si="56"/>
        <v>0</v>
      </c>
      <c r="BC134" s="53">
        <f>+IFERROR($BB134*$T134/VLOOKUP($R134,desplegable!$N$3:$O$8,2,FALSE),0)</f>
        <v>0</v>
      </c>
      <c r="BD134" s="53" t="str">
        <f t="shared" si="65"/>
        <v/>
      </c>
      <c r="BE134" s="57" t="str">
        <f t="shared" si="57"/>
        <v/>
      </c>
    </row>
    <row r="135" spans="1:57" ht="15" customHeight="1" x14ac:dyDescent="0.25">
      <c r="A135" s="26" t="s">
        <v>117</v>
      </c>
      <c r="B135" s="21"/>
      <c r="C135" s="21" t="s">
        <v>117</v>
      </c>
      <c r="D135" s="21"/>
      <c r="E135" s="21" t="s">
        <v>117</v>
      </c>
      <c r="F135" s="21"/>
      <c r="G135" s="27"/>
      <c r="H135" s="27"/>
      <c r="I135" s="28" t="s">
        <v>366</v>
      </c>
      <c r="J135" s="28" t="s">
        <v>117</v>
      </c>
      <c r="K135" s="21"/>
      <c r="L135" s="21"/>
      <c r="M135" s="28" t="s">
        <v>117</v>
      </c>
      <c r="N135" s="28" t="s">
        <v>117</v>
      </c>
      <c r="O135" s="28" t="s">
        <v>117</v>
      </c>
      <c r="P135" s="21" t="s">
        <v>117</v>
      </c>
      <c r="Q135" s="21" t="s">
        <v>117</v>
      </c>
      <c r="R135" s="28" t="s">
        <v>117</v>
      </c>
      <c r="S135" s="78"/>
      <c r="T135" s="30"/>
      <c r="U135" s="52">
        <f t="shared" si="66"/>
        <v>0</v>
      </c>
      <c r="V135" s="29"/>
      <c r="W135" s="29" t="s">
        <v>117</v>
      </c>
      <c r="X135" s="29"/>
      <c r="Y135" s="29"/>
      <c r="Z135" s="53" t="str">
        <f t="shared" si="58"/>
        <v/>
      </c>
      <c r="AA135" s="55" t="str">
        <f t="shared" si="48"/>
        <v/>
      </c>
      <c r="AB135" s="27"/>
      <c r="AC135" s="54">
        <f t="shared" si="59"/>
        <v>0</v>
      </c>
      <c r="AD135" s="78"/>
      <c r="AE135" s="54">
        <f t="shared" si="60"/>
        <v>0</v>
      </c>
      <c r="AF135" s="78"/>
      <c r="AG135" s="54">
        <f t="shared" si="61"/>
        <v>0</v>
      </c>
      <c r="AH135" s="78"/>
      <c r="AI135" s="54">
        <f t="shared" si="62"/>
        <v>0</v>
      </c>
      <c r="AJ135" s="78"/>
      <c r="AK135" s="54">
        <f t="shared" si="63"/>
        <v>0</v>
      </c>
      <c r="AL135" s="78"/>
      <c r="AM135" s="78"/>
      <c r="AN135" s="53" t="str">
        <f>+IF($A135="Venta",SUMIF($AC$3:$AM$3,VLOOKUP($R135,desplegable!$N$3:$Q$8,4,FALSE),$AC135:$AM135)*$T135/VLOOKUP($R135,desplegable!$N$3:$O$8,2,FALSE),"")</f>
        <v/>
      </c>
      <c r="AO135" s="53">
        <f t="shared" si="64"/>
        <v>0</v>
      </c>
      <c r="AP135" s="53" t="str">
        <f>+IF($A135="Compra",SUMIF($AC$3:$AM$3,VLOOKUP($R134,desplegable!$N$3:$Q$8,4,FALSE),$AC135:$AM135)*$T135/VLOOKUP($R134,desplegable!$N$3:$O$8,2,FALSE),"")</f>
        <v/>
      </c>
      <c r="AQ135" s="55">
        <f>+IFERROR(SUMIF($AC$3:$AM$3,VLOOKUP($R135,desplegable!$N$3:$Q$8,4,FALSE),$AC135:$AM135)/$S135,0)</f>
        <v>0</v>
      </c>
      <c r="AR135" s="55">
        <f ca="1">IFERROR((SUMIF($AC$3:$AM$3,VLOOKUP($R135,desplegable!$N$3:$Q$8,4,FALSE),$AC135:$AM135)/($H135-$G135))*((TODAY())-$G135)/$S135,0)</f>
        <v>0</v>
      </c>
      <c r="AS135" s="56" t="str">
        <f t="shared" si="49"/>
        <v>-</v>
      </c>
      <c r="AT135" s="56" t="str">
        <f t="shared" si="50"/>
        <v>-</v>
      </c>
      <c r="AU135" s="56" t="str">
        <f t="shared" si="51"/>
        <v>-</v>
      </c>
      <c r="AV135" s="56" t="str">
        <f t="shared" si="52"/>
        <v>-</v>
      </c>
      <c r="AW135" s="53" t="str">
        <f t="shared" si="53"/>
        <v>-</v>
      </c>
      <c r="AX135" s="53" t="str">
        <f t="shared" si="54"/>
        <v/>
      </c>
      <c r="AY135" s="57" t="str">
        <f t="shared" si="55"/>
        <v/>
      </c>
      <c r="AZ135" s="54">
        <f>+IF(SUMIF($AC$3:$AM$3,VLOOKUP($R135,desplegable!$N$3:$Q$8,4,FALSE),$AC135:$AM135)&gt;=$S135,$S135,SUMIF($AC$3:$AM$3,VLOOKUP($R135,desplegable!$N$3:$Q$8,4,FALSE),$AC135:$AM135))</f>
        <v>0</v>
      </c>
      <c r="BA135" s="78"/>
      <c r="BB135" s="54">
        <f t="shared" si="56"/>
        <v>0</v>
      </c>
      <c r="BC135" s="53">
        <f>+IFERROR($BB135*$T135/VLOOKUP($R135,desplegable!$N$3:$O$8,2,FALSE),0)</f>
        <v>0</v>
      </c>
      <c r="BD135" s="53" t="str">
        <f t="shared" si="65"/>
        <v/>
      </c>
      <c r="BE135" s="57" t="str">
        <f t="shared" si="57"/>
        <v/>
      </c>
    </row>
    <row r="136" spans="1:57" ht="15" customHeight="1" x14ac:dyDescent="0.25">
      <c r="A136" s="26" t="s">
        <v>117</v>
      </c>
      <c r="B136" s="21"/>
      <c r="C136" s="21" t="s">
        <v>117</v>
      </c>
      <c r="D136" s="21"/>
      <c r="E136" s="21" t="s">
        <v>117</v>
      </c>
      <c r="F136" s="21"/>
      <c r="G136" s="27"/>
      <c r="H136" s="27"/>
      <c r="I136" s="28" t="s">
        <v>366</v>
      </c>
      <c r="J136" s="28" t="s">
        <v>117</v>
      </c>
      <c r="K136" s="21"/>
      <c r="L136" s="21"/>
      <c r="M136" s="28" t="s">
        <v>117</v>
      </c>
      <c r="N136" s="28" t="s">
        <v>117</v>
      </c>
      <c r="O136" s="28" t="s">
        <v>117</v>
      </c>
      <c r="P136" s="21" t="s">
        <v>117</v>
      </c>
      <c r="Q136" s="21" t="s">
        <v>117</v>
      </c>
      <c r="R136" s="28" t="s">
        <v>117</v>
      </c>
      <c r="S136" s="78"/>
      <c r="T136" s="30"/>
      <c r="U136" s="52">
        <f t="shared" si="66"/>
        <v>0</v>
      </c>
      <c r="V136" s="29"/>
      <c r="W136" s="29" t="s">
        <v>117</v>
      </c>
      <c r="X136" s="29"/>
      <c r="Y136" s="29"/>
      <c r="Z136" s="53" t="str">
        <f t="shared" si="58"/>
        <v/>
      </c>
      <c r="AA136" s="55" t="str">
        <f t="shared" si="48"/>
        <v/>
      </c>
      <c r="AB136" s="27"/>
      <c r="AC136" s="54">
        <f t="shared" si="59"/>
        <v>0</v>
      </c>
      <c r="AD136" s="78"/>
      <c r="AE136" s="54">
        <f t="shared" si="60"/>
        <v>0</v>
      </c>
      <c r="AF136" s="78"/>
      <c r="AG136" s="54">
        <f t="shared" si="61"/>
        <v>0</v>
      </c>
      <c r="AH136" s="78"/>
      <c r="AI136" s="54">
        <f t="shared" si="62"/>
        <v>0</v>
      </c>
      <c r="AJ136" s="78"/>
      <c r="AK136" s="54">
        <f t="shared" si="63"/>
        <v>0</v>
      </c>
      <c r="AL136" s="78"/>
      <c r="AM136" s="78"/>
      <c r="AN136" s="53" t="str">
        <f>+IF($A136="Venta",SUMIF($AC$3:$AM$3,VLOOKUP($R136,desplegable!$N$3:$Q$8,4,FALSE),$AC136:$AM136)*$T136/VLOOKUP($R136,desplegable!$N$3:$O$8,2,FALSE),"")</f>
        <v/>
      </c>
      <c r="AO136" s="53">
        <f t="shared" si="64"/>
        <v>0</v>
      </c>
      <c r="AP136" s="53" t="str">
        <f>+IF($A136="Compra",SUMIF($AC$3:$AM$3,VLOOKUP($R135,desplegable!$N$3:$Q$8,4,FALSE),$AC136:$AM136)*$T136/VLOOKUP($R135,desplegable!$N$3:$O$8,2,FALSE),"")</f>
        <v/>
      </c>
      <c r="AQ136" s="55">
        <f>+IFERROR(SUMIF($AC$3:$AM$3,VLOOKUP($R136,desplegable!$N$3:$Q$8,4,FALSE),$AC136:$AM136)/$S136,0)</f>
        <v>0</v>
      </c>
      <c r="AR136" s="55">
        <f ca="1">IFERROR((SUMIF($AC$3:$AM$3,VLOOKUP($R136,desplegable!$N$3:$Q$8,4,FALSE),$AC136:$AM136)/($H136-$G136))*((TODAY())-$G136)/$S136,0)</f>
        <v>0</v>
      </c>
      <c r="AS136" s="56" t="str">
        <f t="shared" si="49"/>
        <v>-</v>
      </c>
      <c r="AT136" s="56" t="str">
        <f t="shared" si="50"/>
        <v>-</v>
      </c>
      <c r="AU136" s="56" t="str">
        <f t="shared" si="51"/>
        <v>-</v>
      </c>
      <c r="AV136" s="56" t="str">
        <f t="shared" si="52"/>
        <v>-</v>
      </c>
      <c r="AW136" s="53" t="str">
        <f t="shared" si="53"/>
        <v>-</v>
      </c>
      <c r="AX136" s="53" t="str">
        <f t="shared" si="54"/>
        <v/>
      </c>
      <c r="AY136" s="57" t="str">
        <f t="shared" si="55"/>
        <v/>
      </c>
      <c r="AZ136" s="54">
        <f>+IF(SUMIF($AC$3:$AM$3,VLOOKUP($R136,desplegable!$N$3:$Q$8,4,FALSE),$AC136:$AM136)&gt;=$S136,$S136,SUMIF($AC$3:$AM$3,VLOOKUP($R136,desplegable!$N$3:$Q$8,4,FALSE),$AC136:$AM136))</f>
        <v>0</v>
      </c>
      <c r="BA136" s="78"/>
      <c r="BB136" s="54">
        <f t="shared" si="56"/>
        <v>0</v>
      </c>
      <c r="BC136" s="53">
        <f>+IFERROR($BB136*$T136/VLOOKUP($R136,desplegable!$N$3:$O$8,2,FALSE),0)</f>
        <v>0</v>
      </c>
      <c r="BD136" s="53" t="str">
        <f t="shared" si="65"/>
        <v/>
      </c>
      <c r="BE136" s="57" t="str">
        <f t="shared" si="57"/>
        <v/>
      </c>
    </row>
    <row r="137" spans="1:57" ht="15" customHeight="1" x14ac:dyDescent="0.25">
      <c r="A137" s="26" t="s">
        <v>117</v>
      </c>
      <c r="B137" s="21"/>
      <c r="C137" s="21" t="s">
        <v>117</v>
      </c>
      <c r="D137" s="21"/>
      <c r="E137" s="21" t="s">
        <v>117</v>
      </c>
      <c r="F137" s="21"/>
      <c r="G137" s="27"/>
      <c r="H137" s="27"/>
      <c r="I137" s="28" t="s">
        <v>366</v>
      </c>
      <c r="J137" s="28" t="s">
        <v>117</v>
      </c>
      <c r="K137" s="21"/>
      <c r="L137" s="21"/>
      <c r="M137" s="28" t="s">
        <v>117</v>
      </c>
      <c r="N137" s="28" t="s">
        <v>117</v>
      </c>
      <c r="O137" s="28" t="s">
        <v>117</v>
      </c>
      <c r="P137" s="21" t="s">
        <v>117</v>
      </c>
      <c r="Q137" s="21" t="s">
        <v>117</v>
      </c>
      <c r="R137" s="28" t="s">
        <v>117</v>
      </c>
      <c r="S137" s="78"/>
      <c r="T137" s="30"/>
      <c r="U137" s="52">
        <f t="shared" si="66"/>
        <v>0</v>
      </c>
      <c r="V137" s="29"/>
      <c r="W137" s="29" t="s">
        <v>117</v>
      </c>
      <c r="X137" s="29"/>
      <c r="Y137" s="29"/>
      <c r="Z137" s="53" t="str">
        <f t="shared" si="58"/>
        <v/>
      </c>
      <c r="AA137" s="55" t="str">
        <f t="shared" si="48"/>
        <v/>
      </c>
      <c r="AB137" s="27"/>
      <c r="AC137" s="54">
        <f t="shared" si="59"/>
        <v>0</v>
      </c>
      <c r="AD137" s="78"/>
      <c r="AE137" s="54">
        <f t="shared" si="60"/>
        <v>0</v>
      </c>
      <c r="AF137" s="78"/>
      <c r="AG137" s="54">
        <f t="shared" si="61"/>
        <v>0</v>
      </c>
      <c r="AH137" s="78"/>
      <c r="AI137" s="54">
        <f t="shared" si="62"/>
        <v>0</v>
      </c>
      <c r="AJ137" s="78"/>
      <c r="AK137" s="54">
        <f t="shared" si="63"/>
        <v>0</v>
      </c>
      <c r="AL137" s="78"/>
      <c r="AM137" s="78"/>
      <c r="AN137" s="53" t="str">
        <f>+IF($A137="Venta",SUMIF($AC$3:$AM$3,VLOOKUP($R137,desplegable!$N$3:$Q$8,4,FALSE),$AC137:$AM137)*$T137/VLOOKUP($R137,desplegable!$N$3:$O$8,2,FALSE),"")</f>
        <v/>
      </c>
      <c r="AO137" s="53">
        <f t="shared" si="64"/>
        <v>0</v>
      </c>
      <c r="AP137" s="53" t="str">
        <f>+IF($A137="Compra",SUMIF($AC$3:$AM$3,VLOOKUP($R136,desplegable!$N$3:$Q$8,4,FALSE),$AC137:$AM137)*$T137/VLOOKUP($R136,desplegable!$N$3:$O$8,2,FALSE),"")</f>
        <v/>
      </c>
      <c r="AQ137" s="55">
        <f>+IFERROR(SUMIF($AC$3:$AM$3,VLOOKUP($R137,desplegable!$N$3:$Q$8,4,FALSE),$AC137:$AM137)/$S137,0)</f>
        <v>0</v>
      </c>
      <c r="AR137" s="55">
        <f ca="1">IFERROR((SUMIF($AC$3:$AM$3,VLOOKUP($R137,desplegable!$N$3:$Q$8,4,FALSE),$AC137:$AM137)/($H137-$G137))*((TODAY())-$G137)/$S137,0)</f>
        <v>0</v>
      </c>
      <c r="AS137" s="56" t="str">
        <f t="shared" si="49"/>
        <v>-</v>
      </c>
      <c r="AT137" s="56" t="str">
        <f t="shared" si="50"/>
        <v>-</v>
      </c>
      <c r="AU137" s="56" t="str">
        <f t="shared" si="51"/>
        <v>-</v>
      </c>
      <c r="AV137" s="56" t="str">
        <f t="shared" si="52"/>
        <v>-</v>
      </c>
      <c r="AW137" s="53" t="str">
        <f t="shared" si="53"/>
        <v>-</v>
      </c>
      <c r="AX137" s="53" t="str">
        <f t="shared" si="54"/>
        <v/>
      </c>
      <c r="AY137" s="57" t="str">
        <f t="shared" si="55"/>
        <v/>
      </c>
      <c r="AZ137" s="54">
        <f>+IF(SUMIF($AC$3:$AM$3,VLOOKUP($R137,desplegable!$N$3:$Q$8,4,FALSE),$AC137:$AM137)&gt;=$S137,$S137,SUMIF($AC$3:$AM$3,VLOOKUP($R137,desplegable!$N$3:$Q$8,4,FALSE),$AC137:$AM137))</f>
        <v>0</v>
      </c>
      <c r="BA137" s="78"/>
      <c r="BB137" s="54">
        <f t="shared" si="56"/>
        <v>0</v>
      </c>
      <c r="BC137" s="53">
        <f>+IFERROR($BB137*$T137/VLOOKUP($R137,desplegable!$N$3:$O$8,2,FALSE),0)</f>
        <v>0</v>
      </c>
      <c r="BD137" s="53" t="str">
        <f t="shared" si="65"/>
        <v/>
      </c>
      <c r="BE137" s="57" t="str">
        <f t="shared" si="57"/>
        <v/>
      </c>
    </row>
    <row r="138" spans="1:57" ht="15" customHeight="1" x14ac:dyDescent="0.25">
      <c r="A138" s="26" t="s">
        <v>117</v>
      </c>
      <c r="B138" s="21"/>
      <c r="C138" s="21" t="s">
        <v>117</v>
      </c>
      <c r="D138" s="21"/>
      <c r="E138" s="21" t="s">
        <v>117</v>
      </c>
      <c r="F138" s="21"/>
      <c r="G138" s="27"/>
      <c r="H138" s="27"/>
      <c r="I138" s="28" t="s">
        <v>366</v>
      </c>
      <c r="J138" s="28" t="s">
        <v>117</v>
      </c>
      <c r="K138" s="21"/>
      <c r="L138" s="21"/>
      <c r="M138" s="28" t="s">
        <v>117</v>
      </c>
      <c r="N138" s="28" t="s">
        <v>117</v>
      </c>
      <c r="O138" s="28" t="s">
        <v>117</v>
      </c>
      <c r="P138" s="21" t="s">
        <v>117</v>
      </c>
      <c r="Q138" s="21" t="s">
        <v>117</v>
      </c>
      <c r="R138" s="28" t="s">
        <v>117</v>
      </c>
      <c r="S138" s="78"/>
      <c r="T138" s="30"/>
      <c r="U138" s="52">
        <f t="shared" si="66"/>
        <v>0</v>
      </c>
      <c r="V138" s="29"/>
      <c r="W138" s="29" t="s">
        <v>117</v>
      </c>
      <c r="X138" s="29"/>
      <c r="Y138" s="29"/>
      <c r="Z138" s="53" t="str">
        <f t="shared" si="58"/>
        <v/>
      </c>
      <c r="AA138" s="55" t="str">
        <f t="shared" si="48"/>
        <v/>
      </c>
      <c r="AB138" s="27"/>
      <c r="AC138" s="54">
        <f t="shared" si="59"/>
        <v>0</v>
      </c>
      <c r="AD138" s="78"/>
      <c r="AE138" s="54">
        <f t="shared" si="60"/>
        <v>0</v>
      </c>
      <c r="AF138" s="78"/>
      <c r="AG138" s="54">
        <f t="shared" si="61"/>
        <v>0</v>
      </c>
      <c r="AH138" s="78"/>
      <c r="AI138" s="54">
        <f t="shared" si="62"/>
        <v>0</v>
      </c>
      <c r="AJ138" s="78"/>
      <c r="AK138" s="54">
        <f t="shared" si="63"/>
        <v>0</v>
      </c>
      <c r="AL138" s="78"/>
      <c r="AM138" s="78"/>
      <c r="AN138" s="53" t="str">
        <f>+IF($A138="Venta",SUMIF($AC$3:$AM$3,VLOOKUP($R138,desplegable!$N$3:$Q$8,4,FALSE),$AC138:$AM138)*$T138/VLOOKUP($R138,desplegable!$N$3:$O$8,2,FALSE),"")</f>
        <v/>
      </c>
      <c r="AO138" s="53">
        <f t="shared" si="64"/>
        <v>0</v>
      </c>
      <c r="AP138" s="53" t="str">
        <f>+IF($A138="Compra",SUMIF($AC$3:$AM$3,VLOOKUP($R137,desplegable!$N$3:$Q$8,4,FALSE),$AC138:$AM138)*$T138/VLOOKUP($R137,desplegable!$N$3:$O$8,2,FALSE),"")</f>
        <v/>
      </c>
      <c r="AQ138" s="55">
        <f>+IFERROR(SUMIF($AC$3:$AM$3,VLOOKUP($R138,desplegable!$N$3:$Q$8,4,FALSE),$AC138:$AM138)/$S138,0)</f>
        <v>0</v>
      </c>
      <c r="AR138" s="55">
        <f ca="1">IFERROR((SUMIF($AC$3:$AM$3,VLOOKUP($R138,desplegable!$N$3:$Q$8,4,FALSE),$AC138:$AM138)/($H138-$G138))*((TODAY())-$G138)/$S138,0)</f>
        <v>0</v>
      </c>
      <c r="AS138" s="56" t="str">
        <f t="shared" si="49"/>
        <v>-</v>
      </c>
      <c r="AT138" s="56" t="str">
        <f t="shared" si="50"/>
        <v>-</v>
      </c>
      <c r="AU138" s="56" t="str">
        <f t="shared" si="51"/>
        <v>-</v>
      </c>
      <c r="AV138" s="56" t="str">
        <f t="shared" si="52"/>
        <v>-</v>
      </c>
      <c r="AW138" s="53" t="str">
        <f t="shared" si="53"/>
        <v>-</v>
      </c>
      <c r="AX138" s="53" t="str">
        <f t="shared" si="54"/>
        <v/>
      </c>
      <c r="AY138" s="57" t="str">
        <f t="shared" si="55"/>
        <v/>
      </c>
      <c r="AZ138" s="54">
        <f>+IF(SUMIF($AC$3:$AM$3,VLOOKUP($R138,desplegable!$N$3:$Q$8,4,FALSE),$AC138:$AM138)&gt;=$S138,$S138,SUMIF($AC$3:$AM$3,VLOOKUP($R138,desplegable!$N$3:$Q$8,4,FALSE),$AC138:$AM138))</f>
        <v>0</v>
      </c>
      <c r="BA138" s="78"/>
      <c r="BB138" s="54">
        <f t="shared" si="56"/>
        <v>0</v>
      </c>
      <c r="BC138" s="53">
        <f>+IFERROR($BB138*$T138/VLOOKUP($R138,desplegable!$N$3:$O$8,2,FALSE),0)</f>
        <v>0</v>
      </c>
      <c r="BD138" s="53" t="str">
        <f t="shared" si="65"/>
        <v/>
      </c>
      <c r="BE138" s="57" t="str">
        <f t="shared" si="57"/>
        <v/>
      </c>
    </row>
    <row r="139" spans="1:57" ht="15" customHeight="1" x14ac:dyDescent="0.25">
      <c r="A139" s="26" t="s">
        <v>117</v>
      </c>
      <c r="B139" s="21"/>
      <c r="C139" s="21" t="s">
        <v>117</v>
      </c>
      <c r="D139" s="21"/>
      <c r="E139" s="21" t="s">
        <v>117</v>
      </c>
      <c r="F139" s="21"/>
      <c r="G139" s="27"/>
      <c r="H139" s="27"/>
      <c r="I139" s="28" t="s">
        <v>366</v>
      </c>
      <c r="J139" s="28" t="s">
        <v>117</v>
      </c>
      <c r="K139" s="21"/>
      <c r="L139" s="21"/>
      <c r="M139" s="28" t="s">
        <v>117</v>
      </c>
      <c r="N139" s="28" t="s">
        <v>117</v>
      </c>
      <c r="O139" s="28" t="s">
        <v>117</v>
      </c>
      <c r="P139" s="21" t="s">
        <v>117</v>
      </c>
      <c r="Q139" s="21" t="s">
        <v>117</v>
      </c>
      <c r="R139" s="28" t="s">
        <v>117</v>
      </c>
      <c r="S139" s="78"/>
      <c r="T139" s="30"/>
      <c r="U139" s="52">
        <f t="shared" si="66"/>
        <v>0</v>
      </c>
      <c r="V139" s="29"/>
      <c r="W139" s="29" t="s">
        <v>117</v>
      </c>
      <c r="X139" s="29"/>
      <c r="Y139" s="29"/>
      <c r="Z139" s="53" t="str">
        <f t="shared" si="58"/>
        <v/>
      </c>
      <c r="AA139" s="55" t="str">
        <f t="shared" si="48"/>
        <v/>
      </c>
      <c r="AB139" s="27"/>
      <c r="AC139" s="54">
        <f t="shared" si="59"/>
        <v>0</v>
      </c>
      <c r="AD139" s="78"/>
      <c r="AE139" s="54">
        <f t="shared" si="60"/>
        <v>0</v>
      </c>
      <c r="AF139" s="78"/>
      <c r="AG139" s="54">
        <f t="shared" si="61"/>
        <v>0</v>
      </c>
      <c r="AH139" s="78"/>
      <c r="AI139" s="54">
        <f t="shared" si="62"/>
        <v>0</v>
      </c>
      <c r="AJ139" s="78"/>
      <c r="AK139" s="54">
        <f t="shared" si="63"/>
        <v>0</v>
      </c>
      <c r="AL139" s="78"/>
      <c r="AM139" s="78"/>
      <c r="AN139" s="53" t="str">
        <f>+IF($A139="Venta",SUMIF($AC$3:$AM$3,VLOOKUP($R139,desplegable!$N$3:$Q$8,4,FALSE),$AC139:$AM139)*$T139/VLOOKUP($R139,desplegable!$N$3:$O$8,2,FALSE),"")</f>
        <v/>
      </c>
      <c r="AO139" s="53">
        <f t="shared" si="64"/>
        <v>0</v>
      </c>
      <c r="AP139" s="53" t="str">
        <f>+IF($A139="Compra",SUMIF($AC$3:$AM$3,VLOOKUP($R138,desplegable!$N$3:$Q$8,4,FALSE),$AC139:$AM139)*$T139/VLOOKUP($R138,desplegable!$N$3:$O$8,2,FALSE),"")</f>
        <v/>
      </c>
      <c r="AQ139" s="55">
        <f>+IFERROR(SUMIF($AC$3:$AM$3,VLOOKUP($R139,desplegable!$N$3:$Q$8,4,FALSE),$AC139:$AM139)/$S139,0)</f>
        <v>0</v>
      </c>
      <c r="AR139" s="55">
        <f ca="1">IFERROR((SUMIF($AC$3:$AM$3,VLOOKUP($R139,desplegable!$N$3:$Q$8,4,FALSE),$AC139:$AM139)/($H139-$G139))*((TODAY())-$G139)/$S139,0)</f>
        <v>0</v>
      </c>
      <c r="AS139" s="56" t="str">
        <f t="shared" si="49"/>
        <v>-</v>
      </c>
      <c r="AT139" s="56" t="str">
        <f t="shared" si="50"/>
        <v>-</v>
      </c>
      <c r="AU139" s="56" t="str">
        <f t="shared" si="51"/>
        <v>-</v>
      </c>
      <c r="AV139" s="56" t="str">
        <f t="shared" si="52"/>
        <v>-</v>
      </c>
      <c r="AW139" s="53" t="str">
        <f t="shared" si="53"/>
        <v>-</v>
      </c>
      <c r="AX139" s="53" t="str">
        <f t="shared" si="54"/>
        <v/>
      </c>
      <c r="AY139" s="57" t="str">
        <f t="shared" si="55"/>
        <v/>
      </c>
      <c r="AZ139" s="54">
        <f>+IF(SUMIF($AC$3:$AM$3,VLOOKUP($R139,desplegable!$N$3:$Q$8,4,FALSE),$AC139:$AM139)&gt;=$S139,$S139,SUMIF($AC$3:$AM$3,VLOOKUP($R139,desplegable!$N$3:$Q$8,4,FALSE),$AC139:$AM139))</f>
        <v>0</v>
      </c>
      <c r="BA139" s="78"/>
      <c r="BB139" s="54">
        <f t="shared" si="56"/>
        <v>0</v>
      </c>
      <c r="BC139" s="53">
        <f>+IFERROR($BB139*$T139/VLOOKUP($R139,desplegable!$N$3:$O$8,2,FALSE),0)</f>
        <v>0</v>
      </c>
      <c r="BD139" s="53" t="str">
        <f t="shared" si="65"/>
        <v/>
      </c>
      <c r="BE139" s="57" t="str">
        <f t="shared" si="57"/>
        <v/>
      </c>
    </row>
    <row r="140" spans="1:57" ht="15" customHeight="1" x14ac:dyDescent="0.25">
      <c r="A140" s="26" t="s">
        <v>117</v>
      </c>
      <c r="B140" s="21"/>
      <c r="C140" s="21" t="s">
        <v>117</v>
      </c>
      <c r="D140" s="21"/>
      <c r="E140" s="21" t="s">
        <v>117</v>
      </c>
      <c r="F140" s="21"/>
      <c r="G140" s="27"/>
      <c r="H140" s="27"/>
      <c r="I140" s="28" t="s">
        <v>366</v>
      </c>
      <c r="J140" s="28" t="s">
        <v>117</v>
      </c>
      <c r="K140" s="21"/>
      <c r="L140" s="21"/>
      <c r="M140" s="28" t="s">
        <v>117</v>
      </c>
      <c r="N140" s="28" t="s">
        <v>117</v>
      </c>
      <c r="O140" s="28" t="s">
        <v>117</v>
      </c>
      <c r="P140" s="21" t="s">
        <v>117</v>
      </c>
      <c r="Q140" s="21" t="s">
        <v>117</v>
      </c>
      <c r="R140" s="28" t="s">
        <v>117</v>
      </c>
      <c r="S140" s="78"/>
      <c r="T140" s="30"/>
      <c r="U140" s="52">
        <f t="shared" si="66"/>
        <v>0</v>
      </c>
      <c r="V140" s="29"/>
      <c r="W140" s="29" t="s">
        <v>117</v>
      </c>
      <c r="X140" s="29"/>
      <c r="Y140" s="29"/>
      <c r="Z140" s="53" t="str">
        <f t="shared" si="58"/>
        <v/>
      </c>
      <c r="AA140" s="55" t="str">
        <f t="shared" si="48"/>
        <v/>
      </c>
      <c r="AB140" s="27"/>
      <c r="AC140" s="54">
        <f t="shared" si="59"/>
        <v>0</v>
      </c>
      <c r="AD140" s="78"/>
      <c r="AE140" s="54">
        <f t="shared" si="60"/>
        <v>0</v>
      </c>
      <c r="AF140" s="78"/>
      <c r="AG140" s="54">
        <f t="shared" si="61"/>
        <v>0</v>
      </c>
      <c r="AH140" s="78"/>
      <c r="AI140" s="54">
        <f t="shared" si="62"/>
        <v>0</v>
      </c>
      <c r="AJ140" s="78"/>
      <c r="AK140" s="54">
        <f t="shared" si="63"/>
        <v>0</v>
      </c>
      <c r="AL140" s="78"/>
      <c r="AM140" s="78"/>
      <c r="AN140" s="53" t="str">
        <f>+IF($A140="Venta",SUMIF($AC$3:$AM$3,VLOOKUP($R140,desplegable!$N$3:$Q$8,4,FALSE),$AC140:$AM140)*$T140/VLOOKUP($R140,desplegable!$N$3:$O$8,2,FALSE),"")</f>
        <v/>
      </c>
      <c r="AO140" s="53">
        <f t="shared" si="64"/>
        <v>0</v>
      </c>
      <c r="AP140" s="53" t="str">
        <f>+IF($A140="Compra",SUMIF($AC$3:$AM$3,VLOOKUP($R139,desplegable!$N$3:$Q$8,4,FALSE),$AC140:$AM140)*$T140/VLOOKUP($R139,desplegable!$N$3:$O$8,2,FALSE),"")</f>
        <v/>
      </c>
      <c r="AQ140" s="55">
        <f>+IFERROR(SUMIF($AC$3:$AM$3,VLOOKUP($R140,desplegable!$N$3:$Q$8,4,FALSE),$AC140:$AM140)/$S140,0)</f>
        <v>0</v>
      </c>
      <c r="AR140" s="55">
        <f ca="1">IFERROR((SUMIF($AC$3:$AM$3,VLOOKUP($R140,desplegable!$N$3:$Q$8,4,FALSE),$AC140:$AM140)/($H140-$G140))*((TODAY())-$G140)/$S140,0)</f>
        <v>0</v>
      </c>
      <c r="AS140" s="56" t="str">
        <f t="shared" si="49"/>
        <v>-</v>
      </c>
      <c r="AT140" s="56" t="str">
        <f t="shared" si="50"/>
        <v>-</v>
      </c>
      <c r="AU140" s="56" t="str">
        <f t="shared" si="51"/>
        <v>-</v>
      </c>
      <c r="AV140" s="56" t="str">
        <f t="shared" si="52"/>
        <v>-</v>
      </c>
      <c r="AW140" s="53" t="str">
        <f t="shared" si="53"/>
        <v>-</v>
      </c>
      <c r="AX140" s="53" t="str">
        <f t="shared" si="54"/>
        <v/>
      </c>
      <c r="AY140" s="57" t="str">
        <f t="shared" si="55"/>
        <v/>
      </c>
      <c r="AZ140" s="54">
        <f>+IF(SUMIF($AC$3:$AM$3,VLOOKUP($R140,desplegable!$N$3:$Q$8,4,FALSE),$AC140:$AM140)&gt;=$S140,$S140,SUMIF($AC$3:$AM$3,VLOOKUP($R140,desplegable!$N$3:$Q$8,4,FALSE),$AC140:$AM140))</f>
        <v>0</v>
      </c>
      <c r="BA140" s="78"/>
      <c r="BB140" s="54">
        <f t="shared" si="56"/>
        <v>0</v>
      </c>
      <c r="BC140" s="53">
        <f>+IFERROR($BB140*$T140/VLOOKUP($R140,desplegable!$N$3:$O$8,2,FALSE),0)</f>
        <v>0</v>
      </c>
      <c r="BD140" s="53" t="str">
        <f t="shared" si="65"/>
        <v/>
      </c>
      <c r="BE140" s="57" t="str">
        <f t="shared" si="57"/>
        <v/>
      </c>
    </row>
    <row r="141" spans="1:57" ht="15" customHeight="1" x14ac:dyDescent="0.25">
      <c r="A141" s="26" t="s">
        <v>117</v>
      </c>
      <c r="B141" s="21"/>
      <c r="C141" s="21" t="s">
        <v>117</v>
      </c>
      <c r="D141" s="21"/>
      <c r="E141" s="21" t="s">
        <v>117</v>
      </c>
      <c r="F141" s="21"/>
      <c r="G141" s="27"/>
      <c r="H141" s="27"/>
      <c r="I141" s="28" t="s">
        <v>366</v>
      </c>
      <c r="J141" s="28" t="s">
        <v>117</v>
      </c>
      <c r="K141" s="21"/>
      <c r="L141" s="21"/>
      <c r="M141" s="28" t="s">
        <v>117</v>
      </c>
      <c r="N141" s="28" t="s">
        <v>117</v>
      </c>
      <c r="O141" s="28" t="s">
        <v>117</v>
      </c>
      <c r="P141" s="21" t="s">
        <v>117</v>
      </c>
      <c r="Q141" s="21" t="s">
        <v>117</v>
      </c>
      <c r="R141" s="28" t="s">
        <v>117</v>
      </c>
      <c r="S141" s="78"/>
      <c r="T141" s="30"/>
      <c r="U141" s="52">
        <f t="shared" si="66"/>
        <v>0</v>
      </c>
      <c r="V141" s="29"/>
      <c r="W141" s="29" t="s">
        <v>117</v>
      </c>
      <c r="X141" s="29"/>
      <c r="Y141" s="29"/>
      <c r="Z141" s="53" t="str">
        <f t="shared" si="58"/>
        <v/>
      </c>
      <c r="AA141" s="55" t="str">
        <f t="shared" si="48"/>
        <v/>
      </c>
      <c r="AB141" s="27"/>
      <c r="AC141" s="54">
        <f t="shared" si="59"/>
        <v>0</v>
      </c>
      <c r="AD141" s="78"/>
      <c r="AE141" s="54">
        <f t="shared" si="60"/>
        <v>0</v>
      </c>
      <c r="AF141" s="78"/>
      <c r="AG141" s="54">
        <f t="shared" si="61"/>
        <v>0</v>
      </c>
      <c r="AH141" s="78"/>
      <c r="AI141" s="54">
        <f t="shared" si="62"/>
        <v>0</v>
      </c>
      <c r="AJ141" s="78"/>
      <c r="AK141" s="54">
        <f t="shared" si="63"/>
        <v>0</v>
      </c>
      <c r="AL141" s="78"/>
      <c r="AM141" s="78"/>
      <c r="AN141" s="53" t="str">
        <f>+IF($A141="Venta",SUMIF($AC$3:$AM$3,VLOOKUP($R141,desplegable!$N$3:$Q$8,4,FALSE),$AC141:$AM141)*$T141/VLOOKUP($R141,desplegable!$N$3:$O$8,2,FALSE),"")</f>
        <v/>
      </c>
      <c r="AO141" s="53">
        <f t="shared" si="64"/>
        <v>0</v>
      </c>
      <c r="AP141" s="53" t="str">
        <f>+IF($A141="Compra",SUMIF($AC$3:$AM$3,VLOOKUP($R140,desplegable!$N$3:$Q$8,4,FALSE),$AC141:$AM141)*$T141/VLOOKUP($R140,desplegable!$N$3:$O$8,2,FALSE),"")</f>
        <v/>
      </c>
      <c r="AQ141" s="55">
        <f>+IFERROR(SUMIF($AC$3:$AM$3,VLOOKUP($R141,desplegable!$N$3:$Q$8,4,FALSE),$AC141:$AM141)/$S141,0)</f>
        <v>0</v>
      </c>
      <c r="AR141" s="55">
        <f ca="1">IFERROR((SUMIF($AC$3:$AM$3,VLOOKUP($R141,desplegable!$N$3:$Q$8,4,FALSE),$AC141:$AM141)/($H141-$G141))*((TODAY())-$G141)/$S141,0)</f>
        <v>0</v>
      </c>
      <c r="AS141" s="56" t="str">
        <f t="shared" si="49"/>
        <v>-</v>
      </c>
      <c r="AT141" s="56" t="str">
        <f t="shared" si="50"/>
        <v>-</v>
      </c>
      <c r="AU141" s="56" t="str">
        <f t="shared" si="51"/>
        <v>-</v>
      </c>
      <c r="AV141" s="56" t="str">
        <f t="shared" si="52"/>
        <v>-</v>
      </c>
      <c r="AW141" s="53" t="str">
        <f t="shared" si="53"/>
        <v>-</v>
      </c>
      <c r="AX141" s="53" t="str">
        <f t="shared" si="54"/>
        <v/>
      </c>
      <c r="AY141" s="57" t="str">
        <f t="shared" si="55"/>
        <v/>
      </c>
      <c r="AZ141" s="54">
        <f>+IF(SUMIF($AC$3:$AM$3,VLOOKUP($R141,desplegable!$N$3:$Q$8,4,FALSE),$AC141:$AM141)&gt;=$S141,$S141,SUMIF($AC$3:$AM$3,VLOOKUP($R141,desplegable!$N$3:$Q$8,4,FALSE),$AC141:$AM141))</f>
        <v>0</v>
      </c>
      <c r="BA141" s="78"/>
      <c r="BB141" s="54">
        <f t="shared" si="56"/>
        <v>0</v>
      </c>
      <c r="BC141" s="53">
        <f>+IFERROR($BB141*$T141/VLOOKUP($R141,desplegable!$N$3:$O$8,2,FALSE),0)</f>
        <v>0</v>
      </c>
      <c r="BD141" s="53" t="str">
        <f t="shared" si="65"/>
        <v/>
      </c>
      <c r="BE141" s="57" t="str">
        <f t="shared" si="57"/>
        <v/>
      </c>
    </row>
    <row r="142" spans="1:57" ht="15" customHeight="1" x14ac:dyDescent="0.25">
      <c r="A142" s="26" t="s">
        <v>117</v>
      </c>
      <c r="B142" s="21"/>
      <c r="C142" s="21" t="s">
        <v>117</v>
      </c>
      <c r="D142" s="21"/>
      <c r="E142" s="21" t="s">
        <v>117</v>
      </c>
      <c r="F142" s="21"/>
      <c r="G142" s="27"/>
      <c r="H142" s="27"/>
      <c r="I142" s="28" t="s">
        <v>366</v>
      </c>
      <c r="J142" s="28" t="s">
        <v>117</v>
      </c>
      <c r="K142" s="21"/>
      <c r="L142" s="21"/>
      <c r="M142" s="28" t="s">
        <v>117</v>
      </c>
      <c r="N142" s="28" t="s">
        <v>117</v>
      </c>
      <c r="O142" s="28" t="s">
        <v>117</v>
      </c>
      <c r="P142" s="21" t="s">
        <v>117</v>
      </c>
      <c r="Q142" s="21" t="s">
        <v>117</v>
      </c>
      <c r="R142" s="28" t="s">
        <v>117</v>
      </c>
      <c r="S142" s="78"/>
      <c r="T142" s="30"/>
      <c r="U142" s="52">
        <f t="shared" si="66"/>
        <v>0</v>
      </c>
      <c r="V142" s="29"/>
      <c r="W142" s="29" t="s">
        <v>117</v>
      </c>
      <c r="X142" s="29"/>
      <c r="Y142" s="29"/>
      <c r="Z142" s="53" t="str">
        <f t="shared" si="58"/>
        <v/>
      </c>
      <c r="AA142" s="55" t="str">
        <f t="shared" si="48"/>
        <v/>
      </c>
      <c r="AB142" s="27"/>
      <c r="AC142" s="54">
        <f t="shared" si="59"/>
        <v>0</v>
      </c>
      <c r="AD142" s="78"/>
      <c r="AE142" s="54">
        <f t="shared" si="60"/>
        <v>0</v>
      </c>
      <c r="AF142" s="78"/>
      <c r="AG142" s="54">
        <f t="shared" si="61"/>
        <v>0</v>
      </c>
      <c r="AH142" s="78"/>
      <c r="AI142" s="54">
        <f t="shared" si="62"/>
        <v>0</v>
      </c>
      <c r="AJ142" s="78"/>
      <c r="AK142" s="54">
        <f t="shared" si="63"/>
        <v>0</v>
      </c>
      <c r="AL142" s="78"/>
      <c r="AM142" s="78"/>
      <c r="AN142" s="53" t="str">
        <f>+IF($A142="Venta",SUMIF($AC$3:$AM$3,VLOOKUP($R142,desplegable!$N$3:$Q$8,4,FALSE),$AC142:$AM142)*$T142/VLOOKUP($R142,desplegable!$N$3:$O$8,2,FALSE),"")</f>
        <v/>
      </c>
      <c r="AO142" s="53">
        <f t="shared" si="64"/>
        <v>0</v>
      </c>
      <c r="AP142" s="53" t="str">
        <f>+IF($A142="Compra",SUMIF($AC$3:$AM$3,VLOOKUP($R141,desplegable!$N$3:$Q$8,4,FALSE),$AC142:$AM142)*$T142/VLOOKUP($R141,desplegable!$N$3:$O$8,2,FALSE),"")</f>
        <v/>
      </c>
      <c r="AQ142" s="55">
        <f>+IFERROR(SUMIF($AC$3:$AM$3,VLOOKUP($R142,desplegable!$N$3:$Q$8,4,FALSE),$AC142:$AM142)/$S142,0)</f>
        <v>0</v>
      </c>
      <c r="AR142" s="55">
        <f ca="1">IFERROR((SUMIF($AC$3:$AM$3,VLOOKUP($R142,desplegable!$N$3:$Q$8,4,FALSE),$AC142:$AM142)/($H142-$G142))*((TODAY())-$G142)/$S142,0)</f>
        <v>0</v>
      </c>
      <c r="AS142" s="56" t="str">
        <f t="shared" si="49"/>
        <v>-</v>
      </c>
      <c r="AT142" s="56" t="str">
        <f t="shared" si="50"/>
        <v>-</v>
      </c>
      <c r="AU142" s="56" t="str">
        <f t="shared" si="51"/>
        <v>-</v>
      </c>
      <c r="AV142" s="56" t="str">
        <f t="shared" si="52"/>
        <v>-</v>
      </c>
      <c r="AW142" s="53" t="str">
        <f t="shared" si="53"/>
        <v>-</v>
      </c>
      <c r="AX142" s="53" t="str">
        <f t="shared" si="54"/>
        <v/>
      </c>
      <c r="AY142" s="57" t="str">
        <f t="shared" si="55"/>
        <v/>
      </c>
      <c r="AZ142" s="54">
        <f>+IF(SUMIF($AC$3:$AM$3,VLOOKUP($R142,desplegable!$N$3:$Q$8,4,FALSE),$AC142:$AM142)&gt;=$S142,$S142,SUMIF($AC$3:$AM$3,VLOOKUP($R142,desplegable!$N$3:$Q$8,4,FALSE),$AC142:$AM142))</f>
        <v>0</v>
      </c>
      <c r="BA142" s="78"/>
      <c r="BB142" s="54">
        <f t="shared" si="56"/>
        <v>0</v>
      </c>
      <c r="BC142" s="53">
        <f>+IFERROR($BB142*$T142/VLOOKUP($R142,desplegable!$N$3:$O$8,2,FALSE),0)</f>
        <v>0</v>
      </c>
      <c r="BD142" s="53" t="str">
        <f t="shared" si="65"/>
        <v/>
      </c>
      <c r="BE142" s="57" t="str">
        <f t="shared" si="57"/>
        <v/>
      </c>
    </row>
    <row r="143" spans="1:57" ht="15" customHeight="1" x14ac:dyDescent="0.25">
      <c r="A143" s="26" t="s">
        <v>117</v>
      </c>
      <c r="B143" s="21"/>
      <c r="C143" s="21" t="s">
        <v>117</v>
      </c>
      <c r="D143" s="21"/>
      <c r="E143" s="21" t="s">
        <v>117</v>
      </c>
      <c r="F143" s="21"/>
      <c r="G143" s="27"/>
      <c r="H143" s="27"/>
      <c r="I143" s="28" t="s">
        <v>366</v>
      </c>
      <c r="J143" s="28" t="s">
        <v>117</v>
      </c>
      <c r="K143" s="21"/>
      <c r="L143" s="21"/>
      <c r="M143" s="28" t="s">
        <v>117</v>
      </c>
      <c r="N143" s="28" t="s">
        <v>117</v>
      </c>
      <c r="O143" s="28" t="s">
        <v>117</v>
      </c>
      <c r="P143" s="21" t="s">
        <v>117</v>
      </c>
      <c r="Q143" s="21" t="s">
        <v>117</v>
      </c>
      <c r="R143" s="28" t="s">
        <v>117</v>
      </c>
      <c r="S143" s="78"/>
      <c r="T143" s="30"/>
      <c r="U143" s="52">
        <f t="shared" si="66"/>
        <v>0</v>
      </c>
      <c r="V143" s="29"/>
      <c r="W143" s="29" t="s">
        <v>117</v>
      </c>
      <c r="X143" s="29"/>
      <c r="Y143" s="29"/>
      <c r="Z143" s="53" t="str">
        <f t="shared" si="58"/>
        <v/>
      </c>
      <c r="AA143" s="55" t="str">
        <f t="shared" si="48"/>
        <v/>
      </c>
      <c r="AB143" s="27"/>
      <c r="AC143" s="54">
        <f t="shared" si="59"/>
        <v>0</v>
      </c>
      <c r="AD143" s="78"/>
      <c r="AE143" s="54">
        <f t="shared" si="60"/>
        <v>0</v>
      </c>
      <c r="AF143" s="78"/>
      <c r="AG143" s="54">
        <f t="shared" si="61"/>
        <v>0</v>
      </c>
      <c r="AH143" s="78"/>
      <c r="AI143" s="54">
        <f t="shared" si="62"/>
        <v>0</v>
      </c>
      <c r="AJ143" s="78"/>
      <c r="AK143" s="54">
        <f t="shared" si="63"/>
        <v>0</v>
      </c>
      <c r="AL143" s="78"/>
      <c r="AM143" s="78"/>
      <c r="AN143" s="53" t="str">
        <f>+IF($A143="Venta",SUMIF($AC$3:$AM$3,VLOOKUP($R143,desplegable!$N$3:$Q$8,4,FALSE),$AC143:$AM143)*$T143/VLOOKUP($R143,desplegable!$N$3:$O$8,2,FALSE),"")</f>
        <v/>
      </c>
      <c r="AO143" s="53">
        <f t="shared" si="64"/>
        <v>0</v>
      </c>
      <c r="AP143" s="53" t="str">
        <f>+IF($A143="Compra",SUMIF($AC$3:$AM$3,VLOOKUP($R142,desplegable!$N$3:$Q$8,4,FALSE),$AC143:$AM143)*$T143/VLOOKUP($R142,desplegable!$N$3:$O$8,2,FALSE),"")</f>
        <v/>
      </c>
      <c r="AQ143" s="55">
        <f>+IFERROR(SUMIF($AC$3:$AM$3,VLOOKUP($R143,desplegable!$N$3:$Q$8,4,FALSE),$AC143:$AM143)/$S143,0)</f>
        <v>0</v>
      </c>
      <c r="AR143" s="55">
        <f ca="1">IFERROR((SUMIF($AC$3:$AM$3,VLOOKUP($R143,desplegable!$N$3:$Q$8,4,FALSE),$AC143:$AM143)/($H143-$G143))*((TODAY())-$G143)/$S143,0)</f>
        <v>0</v>
      </c>
      <c r="AS143" s="56" t="str">
        <f t="shared" si="49"/>
        <v>-</v>
      </c>
      <c r="AT143" s="56" t="str">
        <f t="shared" si="50"/>
        <v>-</v>
      </c>
      <c r="AU143" s="56" t="str">
        <f t="shared" si="51"/>
        <v>-</v>
      </c>
      <c r="AV143" s="56" t="str">
        <f t="shared" si="52"/>
        <v>-</v>
      </c>
      <c r="AW143" s="53" t="str">
        <f t="shared" si="53"/>
        <v>-</v>
      </c>
      <c r="AX143" s="53" t="str">
        <f t="shared" si="54"/>
        <v/>
      </c>
      <c r="AY143" s="57" t="str">
        <f t="shared" si="55"/>
        <v/>
      </c>
      <c r="AZ143" s="54">
        <f>+IF(SUMIF($AC$3:$AM$3,VLOOKUP($R143,desplegable!$N$3:$Q$8,4,FALSE),$AC143:$AM143)&gt;=$S143,$S143,SUMIF($AC$3:$AM$3,VLOOKUP($R143,desplegable!$N$3:$Q$8,4,FALSE),$AC143:$AM143))</f>
        <v>0</v>
      </c>
      <c r="BA143" s="78"/>
      <c r="BB143" s="54">
        <f t="shared" si="56"/>
        <v>0</v>
      </c>
      <c r="BC143" s="53">
        <f>+IFERROR($BB143*$T143/VLOOKUP($R143,desplegable!$N$3:$O$8,2,FALSE),0)</f>
        <v>0</v>
      </c>
      <c r="BD143" s="53" t="str">
        <f t="shared" si="65"/>
        <v/>
      </c>
      <c r="BE143" s="57" t="str">
        <f t="shared" si="57"/>
        <v/>
      </c>
    </row>
    <row r="144" spans="1:57" ht="15" customHeight="1" x14ac:dyDescent="0.25">
      <c r="A144" s="26" t="s">
        <v>117</v>
      </c>
      <c r="B144" s="21"/>
      <c r="C144" s="21" t="s">
        <v>117</v>
      </c>
      <c r="D144" s="21"/>
      <c r="E144" s="21" t="s">
        <v>117</v>
      </c>
      <c r="F144" s="21"/>
      <c r="G144" s="27"/>
      <c r="H144" s="27"/>
      <c r="I144" s="28" t="s">
        <v>366</v>
      </c>
      <c r="J144" s="28" t="s">
        <v>117</v>
      </c>
      <c r="K144" s="21"/>
      <c r="L144" s="21"/>
      <c r="M144" s="28" t="s">
        <v>117</v>
      </c>
      <c r="N144" s="28" t="s">
        <v>117</v>
      </c>
      <c r="O144" s="28" t="s">
        <v>117</v>
      </c>
      <c r="P144" s="21" t="s">
        <v>117</v>
      </c>
      <c r="Q144" s="21" t="s">
        <v>117</v>
      </c>
      <c r="R144" s="28" t="s">
        <v>117</v>
      </c>
      <c r="S144" s="78"/>
      <c r="T144" s="30"/>
      <c r="U144" s="52">
        <f t="shared" si="66"/>
        <v>0</v>
      </c>
      <c r="V144" s="29"/>
      <c r="W144" s="29" t="s">
        <v>117</v>
      </c>
      <c r="X144" s="29"/>
      <c r="Y144" s="29"/>
      <c r="Z144" s="53" t="str">
        <f t="shared" si="58"/>
        <v/>
      </c>
      <c r="AA144" s="55" t="str">
        <f t="shared" si="48"/>
        <v/>
      </c>
      <c r="AB144" s="27"/>
      <c r="AC144" s="54">
        <f t="shared" si="59"/>
        <v>0</v>
      </c>
      <c r="AD144" s="78"/>
      <c r="AE144" s="54">
        <f t="shared" si="60"/>
        <v>0</v>
      </c>
      <c r="AF144" s="78"/>
      <c r="AG144" s="54">
        <f t="shared" si="61"/>
        <v>0</v>
      </c>
      <c r="AH144" s="78"/>
      <c r="AI144" s="54">
        <f t="shared" si="62"/>
        <v>0</v>
      </c>
      <c r="AJ144" s="78"/>
      <c r="AK144" s="54">
        <f t="shared" si="63"/>
        <v>0</v>
      </c>
      <c r="AL144" s="78"/>
      <c r="AM144" s="78"/>
      <c r="AN144" s="53" t="str">
        <f>+IF($A144="Venta",SUMIF($AC$3:$AM$3,VLOOKUP($R144,desplegable!$N$3:$Q$8,4,FALSE),$AC144:$AM144)*$T144/VLOOKUP($R144,desplegable!$N$3:$O$8,2,FALSE),"")</f>
        <v/>
      </c>
      <c r="AO144" s="53">
        <f t="shared" si="64"/>
        <v>0</v>
      </c>
      <c r="AP144" s="53" t="str">
        <f>+IF($A144="Compra",SUMIF($AC$3:$AM$3,VLOOKUP($R143,desplegable!$N$3:$Q$8,4,FALSE),$AC144:$AM144)*$T144/VLOOKUP($R143,desplegable!$N$3:$O$8,2,FALSE),"")</f>
        <v/>
      </c>
      <c r="AQ144" s="55">
        <f>+IFERROR(SUMIF($AC$3:$AM$3,VLOOKUP($R144,desplegable!$N$3:$Q$8,4,FALSE),$AC144:$AM144)/$S144,0)</f>
        <v>0</v>
      </c>
      <c r="AR144" s="55">
        <f ca="1">IFERROR((SUMIF($AC$3:$AM$3,VLOOKUP($R144,desplegable!$N$3:$Q$8,4,FALSE),$AC144:$AM144)/($H144-$G144))*((TODAY())-$G144)/$S144,0)</f>
        <v>0</v>
      </c>
      <c r="AS144" s="56" t="str">
        <f t="shared" si="49"/>
        <v>-</v>
      </c>
      <c r="AT144" s="56" t="str">
        <f t="shared" si="50"/>
        <v>-</v>
      </c>
      <c r="AU144" s="56" t="str">
        <f t="shared" si="51"/>
        <v>-</v>
      </c>
      <c r="AV144" s="56" t="str">
        <f t="shared" si="52"/>
        <v>-</v>
      </c>
      <c r="AW144" s="53" t="str">
        <f t="shared" si="53"/>
        <v>-</v>
      </c>
      <c r="AX144" s="53" t="str">
        <f t="shared" si="54"/>
        <v/>
      </c>
      <c r="AY144" s="57" t="str">
        <f t="shared" si="55"/>
        <v/>
      </c>
      <c r="AZ144" s="54">
        <f>+IF(SUMIF($AC$3:$AM$3,VLOOKUP($R144,desplegable!$N$3:$Q$8,4,FALSE),$AC144:$AM144)&gt;=$S144,$S144,SUMIF($AC$3:$AM$3,VLOOKUP($R144,desplegable!$N$3:$Q$8,4,FALSE),$AC144:$AM144))</f>
        <v>0</v>
      </c>
      <c r="BA144" s="78"/>
      <c r="BB144" s="54">
        <f t="shared" si="56"/>
        <v>0</v>
      </c>
      <c r="BC144" s="53">
        <f>+IFERROR($BB144*$T144/VLOOKUP($R144,desplegable!$N$3:$O$8,2,FALSE),0)</f>
        <v>0</v>
      </c>
      <c r="BD144" s="53" t="str">
        <f t="shared" si="65"/>
        <v/>
      </c>
      <c r="BE144" s="57" t="str">
        <f t="shared" si="57"/>
        <v/>
      </c>
    </row>
    <row r="145" spans="1:57" ht="15" customHeight="1" x14ac:dyDescent="0.25">
      <c r="A145" s="26" t="s">
        <v>117</v>
      </c>
      <c r="B145" s="21"/>
      <c r="C145" s="21" t="s">
        <v>117</v>
      </c>
      <c r="D145" s="21"/>
      <c r="E145" s="21" t="s">
        <v>117</v>
      </c>
      <c r="F145" s="21"/>
      <c r="G145" s="27"/>
      <c r="H145" s="27"/>
      <c r="I145" s="28" t="s">
        <v>366</v>
      </c>
      <c r="J145" s="28" t="s">
        <v>117</v>
      </c>
      <c r="K145" s="21"/>
      <c r="L145" s="21"/>
      <c r="M145" s="28" t="s">
        <v>117</v>
      </c>
      <c r="N145" s="28" t="s">
        <v>117</v>
      </c>
      <c r="O145" s="28" t="s">
        <v>117</v>
      </c>
      <c r="P145" s="21" t="s">
        <v>117</v>
      </c>
      <c r="Q145" s="21" t="s">
        <v>117</v>
      </c>
      <c r="R145" s="28" t="s">
        <v>117</v>
      </c>
      <c r="S145" s="78"/>
      <c r="T145" s="30"/>
      <c r="U145" s="52">
        <f t="shared" si="66"/>
        <v>0</v>
      </c>
      <c r="V145" s="29"/>
      <c r="W145" s="29" t="s">
        <v>117</v>
      </c>
      <c r="X145" s="29"/>
      <c r="Y145" s="29"/>
      <c r="Z145" s="53" t="str">
        <f t="shared" si="58"/>
        <v/>
      </c>
      <c r="AA145" s="55" t="str">
        <f t="shared" si="48"/>
        <v/>
      </c>
      <c r="AB145" s="27"/>
      <c r="AC145" s="54">
        <f t="shared" si="59"/>
        <v>0</v>
      </c>
      <c r="AD145" s="78"/>
      <c r="AE145" s="54">
        <f t="shared" si="60"/>
        <v>0</v>
      </c>
      <c r="AF145" s="78"/>
      <c r="AG145" s="54">
        <f t="shared" si="61"/>
        <v>0</v>
      </c>
      <c r="AH145" s="78"/>
      <c r="AI145" s="54">
        <f t="shared" si="62"/>
        <v>0</v>
      </c>
      <c r="AJ145" s="78"/>
      <c r="AK145" s="54">
        <f t="shared" si="63"/>
        <v>0</v>
      </c>
      <c r="AL145" s="78"/>
      <c r="AM145" s="78"/>
      <c r="AN145" s="53" t="str">
        <f>+IF($A145="Venta",SUMIF($AC$3:$AM$3,VLOOKUP($R145,desplegable!$N$3:$Q$8,4,FALSE),$AC145:$AM145)*$T145/VLOOKUP($R145,desplegable!$N$3:$O$8,2,FALSE),"")</f>
        <v/>
      </c>
      <c r="AO145" s="53">
        <f t="shared" si="64"/>
        <v>0</v>
      </c>
      <c r="AP145" s="53" t="str">
        <f>+IF($A145="Compra",SUMIF($AC$3:$AM$3,VLOOKUP($R144,desplegable!$N$3:$Q$8,4,FALSE),$AC145:$AM145)*$T145/VLOOKUP($R144,desplegable!$N$3:$O$8,2,FALSE),"")</f>
        <v/>
      </c>
      <c r="AQ145" s="55">
        <f>+IFERROR(SUMIF($AC$3:$AM$3,VLOOKUP($R145,desplegable!$N$3:$Q$8,4,FALSE),$AC145:$AM145)/$S145,0)</f>
        <v>0</v>
      </c>
      <c r="AR145" s="55">
        <f ca="1">IFERROR((SUMIF($AC$3:$AM$3,VLOOKUP($R145,desplegable!$N$3:$Q$8,4,FALSE),$AC145:$AM145)/($H145-$G145))*((TODAY())-$G145)/$S145,0)</f>
        <v>0</v>
      </c>
      <c r="AS145" s="56" t="str">
        <f t="shared" si="49"/>
        <v>-</v>
      </c>
      <c r="AT145" s="56" t="str">
        <f t="shared" si="50"/>
        <v>-</v>
      </c>
      <c r="AU145" s="56" t="str">
        <f t="shared" si="51"/>
        <v>-</v>
      </c>
      <c r="AV145" s="56" t="str">
        <f t="shared" si="52"/>
        <v>-</v>
      </c>
      <c r="AW145" s="53" t="str">
        <f t="shared" si="53"/>
        <v>-</v>
      </c>
      <c r="AX145" s="53" t="str">
        <f t="shared" si="54"/>
        <v/>
      </c>
      <c r="AY145" s="57" t="str">
        <f t="shared" si="55"/>
        <v/>
      </c>
      <c r="AZ145" s="54">
        <f>+IF(SUMIF($AC$3:$AM$3,VLOOKUP($R145,desplegable!$N$3:$Q$8,4,FALSE),$AC145:$AM145)&gt;=$S145,$S145,SUMIF($AC$3:$AM$3,VLOOKUP($R145,desplegable!$N$3:$Q$8,4,FALSE),$AC145:$AM145))</f>
        <v>0</v>
      </c>
      <c r="BA145" s="78"/>
      <c r="BB145" s="54">
        <f t="shared" si="56"/>
        <v>0</v>
      </c>
      <c r="BC145" s="53">
        <f>+IFERROR($BB145*$T145/VLOOKUP($R145,desplegable!$N$3:$O$8,2,FALSE),0)</f>
        <v>0</v>
      </c>
      <c r="BD145" s="53" t="str">
        <f t="shared" si="65"/>
        <v/>
      </c>
      <c r="BE145" s="57" t="str">
        <f t="shared" si="57"/>
        <v/>
      </c>
    </row>
    <row r="146" spans="1:57" ht="15" customHeight="1" x14ac:dyDescent="0.25">
      <c r="A146" s="26" t="s">
        <v>117</v>
      </c>
      <c r="B146" s="21"/>
      <c r="C146" s="21" t="s">
        <v>117</v>
      </c>
      <c r="D146" s="21"/>
      <c r="E146" s="21" t="s">
        <v>117</v>
      </c>
      <c r="F146" s="21"/>
      <c r="G146" s="27"/>
      <c r="H146" s="27"/>
      <c r="I146" s="28" t="s">
        <v>366</v>
      </c>
      <c r="J146" s="28" t="s">
        <v>117</v>
      </c>
      <c r="K146" s="21"/>
      <c r="L146" s="21"/>
      <c r="M146" s="28" t="s">
        <v>117</v>
      </c>
      <c r="N146" s="28" t="s">
        <v>117</v>
      </c>
      <c r="O146" s="28" t="s">
        <v>117</v>
      </c>
      <c r="P146" s="21" t="s">
        <v>117</v>
      </c>
      <c r="Q146" s="21" t="s">
        <v>117</v>
      </c>
      <c r="R146" s="28" t="s">
        <v>117</v>
      </c>
      <c r="S146" s="78"/>
      <c r="T146" s="30"/>
      <c r="U146" s="52">
        <f t="shared" si="66"/>
        <v>0</v>
      </c>
      <c r="V146" s="29"/>
      <c r="W146" s="29" t="s">
        <v>117</v>
      </c>
      <c r="X146" s="29"/>
      <c r="Y146" s="29"/>
      <c r="Z146" s="53" t="str">
        <f t="shared" si="58"/>
        <v/>
      </c>
      <c r="AA146" s="55" t="str">
        <f t="shared" si="48"/>
        <v/>
      </c>
      <c r="AB146" s="27"/>
      <c r="AC146" s="54">
        <f t="shared" si="59"/>
        <v>0</v>
      </c>
      <c r="AD146" s="78"/>
      <c r="AE146" s="54">
        <f t="shared" si="60"/>
        <v>0</v>
      </c>
      <c r="AF146" s="78"/>
      <c r="AG146" s="54">
        <f t="shared" si="61"/>
        <v>0</v>
      </c>
      <c r="AH146" s="78"/>
      <c r="AI146" s="54">
        <f t="shared" si="62"/>
        <v>0</v>
      </c>
      <c r="AJ146" s="78"/>
      <c r="AK146" s="54">
        <f t="shared" si="63"/>
        <v>0</v>
      </c>
      <c r="AL146" s="78"/>
      <c r="AM146" s="78"/>
      <c r="AN146" s="53" t="str">
        <f>+IF($A146="Venta",SUMIF($AC$3:$AM$3,VLOOKUP($R146,desplegable!$N$3:$Q$8,4,FALSE),$AC146:$AM146)*$T146/VLOOKUP($R146,desplegable!$N$3:$O$8,2,FALSE),"")</f>
        <v/>
      </c>
      <c r="AO146" s="53">
        <f t="shared" si="64"/>
        <v>0</v>
      </c>
      <c r="AP146" s="53" t="str">
        <f>+IF($A146="Compra",SUMIF($AC$3:$AM$3,VLOOKUP($R145,desplegable!$N$3:$Q$8,4,FALSE),$AC146:$AM146)*$T146/VLOOKUP($R145,desplegable!$N$3:$O$8,2,FALSE),"")</f>
        <v/>
      </c>
      <c r="AQ146" s="55">
        <f>+IFERROR(SUMIF($AC$3:$AM$3,VLOOKUP($R146,desplegable!$N$3:$Q$8,4,FALSE),$AC146:$AM146)/$S146,0)</f>
        <v>0</v>
      </c>
      <c r="AR146" s="55">
        <f ca="1">IFERROR((SUMIF($AC$3:$AM$3,VLOOKUP($R146,desplegable!$N$3:$Q$8,4,FALSE),$AC146:$AM146)/($H146-$G146))*((TODAY())-$G146)/$S146,0)</f>
        <v>0</v>
      </c>
      <c r="AS146" s="56" t="str">
        <f t="shared" si="49"/>
        <v>-</v>
      </c>
      <c r="AT146" s="56" t="str">
        <f t="shared" si="50"/>
        <v>-</v>
      </c>
      <c r="AU146" s="56" t="str">
        <f t="shared" si="51"/>
        <v>-</v>
      </c>
      <c r="AV146" s="56" t="str">
        <f t="shared" si="52"/>
        <v>-</v>
      </c>
      <c r="AW146" s="53" t="str">
        <f t="shared" si="53"/>
        <v>-</v>
      </c>
      <c r="AX146" s="53" t="str">
        <f t="shared" si="54"/>
        <v/>
      </c>
      <c r="AY146" s="57" t="str">
        <f t="shared" si="55"/>
        <v/>
      </c>
      <c r="AZ146" s="54">
        <f>+IF(SUMIF($AC$3:$AM$3,VLOOKUP($R146,desplegable!$N$3:$Q$8,4,FALSE),$AC146:$AM146)&gt;=$S146,$S146,SUMIF($AC$3:$AM$3,VLOOKUP($R146,desplegable!$N$3:$Q$8,4,FALSE),$AC146:$AM146))</f>
        <v>0</v>
      </c>
      <c r="BA146" s="78"/>
      <c r="BB146" s="54">
        <f t="shared" si="56"/>
        <v>0</v>
      </c>
      <c r="BC146" s="53">
        <f>+IFERROR($BB146*$T146/VLOOKUP($R146,desplegable!$N$3:$O$8,2,FALSE),0)</f>
        <v>0</v>
      </c>
      <c r="BD146" s="53" t="str">
        <f t="shared" si="65"/>
        <v/>
      </c>
      <c r="BE146" s="57" t="str">
        <f t="shared" si="57"/>
        <v/>
      </c>
    </row>
    <row r="147" spans="1:57" ht="15" customHeight="1" x14ac:dyDescent="0.25">
      <c r="A147" s="26" t="s">
        <v>117</v>
      </c>
      <c r="B147" s="21"/>
      <c r="C147" s="21" t="s">
        <v>117</v>
      </c>
      <c r="D147" s="21"/>
      <c r="E147" s="21" t="s">
        <v>117</v>
      </c>
      <c r="F147" s="21"/>
      <c r="G147" s="27"/>
      <c r="H147" s="27"/>
      <c r="I147" s="28" t="s">
        <v>366</v>
      </c>
      <c r="J147" s="28" t="s">
        <v>117</v>
      </c>
      <c r="K147" s="21"/>
      <c r="L147" s="21"/>
      <c r="M147" s="28" t="s">
        <v>117</v>
      </c>
      <c r="N147" s="28" t="s">
        <v>117</v>
      </c>
      <c r="O147" s="28" t="s">
        <v>117</v>
      </c>
      <c r="P147" s="21" t="s">
        <v>117</v>
      </c>
      <c r="Q147" s="21" t="s">
        <v>117</v>
      </c>
      <c r="R147" s="28" t="s">
        <v>117</v>
      </c>
      <c r="S147" s="78"/>
      <c r="T147" s="30"/>
      <c r="U147" s="52">
        <f t="shared" si="66"/>
        <v>0</v>
      </c>
      <c r="V147" s="29"/>
      <c r="W147" s="29" t="s">
        <v>117</v>
      </c>
      <c r="X147" s="29"/>
      <c r="Y147" s="29"/>
      <c r="Z147" s="53" t="str">
        <f t="shared" si="58"/>
        <v/>
      </c>
      <c r="AA147" s="55" t="str">
        <f t="shared" si="48"/>
        <v/>
      </c>
      <c r="AB147" s="27"/>
      <c r="AC147" s="54">
        <f t="shared" si="59"/>
        <v>0</v>
      </c>
      <c r="AD147" s="78"/>
      <c r="AE147" s="54">
        <f t="shared" si="60"/>
        <v>0</v>
      </c>
      <c r="AF147" s="78"/>
      <c r="AG147" s="54">
        <f t="shared" si="61"/>
        <v>0</v>
      </c>
      <c r="AH147" s="78"/>
      <c r="AI147" s="54">
        <f t="shared" si="62"/>
        <v>0</v>
      </c>
      <c r="AJ147" s="78"/>
      <c r="AK147" s="54">
        <f t="shared" si="63"/>
        <v>0</v>
      </c>
      <c r="AL147" s="78"/>
      <c r="AM147" s="78"/>
      <c r="AN147" s="53" t="str">
        <f>+IF($A147="Venta",SUMIF($AC$3:$AM$3,VLOOKUP($R147,desplegable!$N$3:$Q$8,4,FALSE),$AC147:$AM147)*$T147/VLOOKUP($R147,desplegable!$N$3:$O$8,2,FALSE),"")</f>
        <v/>
      </c>
      <c r="AO147" s="53">
        <f t="shared" si="64"/>
        <v>0</v>
      </c>
      <c r="AP147" s="53" t="str">
        <f>+IF($A147="Compra",SUMIF($AC$3:$AM$3,VLOOKUP($R146,desplegable!$N$3:$Q$8,4,FALSE),$AC147:$AM147)*$T147/VLOOKUP($R146,desplegable!$N$3:$O$8,2,FALSE),"")</f>
        <v/>
      </c>
      <c r="AQ147" s="55">
        <f>+IFERROR(SUMIF($AC$3:$AM$3,VLOOKUP($R147,desplegable!$N$3:$Q$8,4,FALSE),$AC147:$AM147)/$S147,0)</f>
        <v>0</v>
      </c>
      <c r="AR147" s="55">
        <f ca="1">IFERROR((SUMIF($AC$3:$AM$3,VLOOKUP($R147,desplegable!$N$3:$Q$8,4,FALSE),$AC147:$AM147)/($H147-$G147))*((TODAY())-$G147)/$S147,0)</f>
        <v>0</v>
      </c>
      <c r="AS147" s="56" t="str">
        <f t="shared" si="49"/>
        <v>-</v>
      </c>
      <c r="AT147" s="56" t="str">
        <f t="shared" si="50"/>
        <v>-</v>
      </c>
      <c r="AU147" s="56" t="str">
        <f t="shared" si="51"/>
        <v>-</v>
      </c>
      <c r="AV147" s="56" t="str">
        <f t="shared" si="52"/>
        <v>-</v>
      </c>
      <c r="AW147" s="53" t="str">
        <f t="shared" si="53"/>
        <v>-</v>
      </c>
      <c r="AX147" s="53" t="str">
        <f t="shared" si="54"/>
        <v/>
      </c>
      <c r="AY147" s="57" t="str">
        <f t="shared" si="55"/>
        <v/>
      </c>
      <c r="AZ147" s="54">
        <f>+IF(SUMIF($AC$3:$AM$3,VLOOKUP($R147,desplegable!$N$3:$Q$8,4,FALSE),$AC147:$AM147)&gt;=$S147,$S147,SUMIF($AC$3:$AM$3,VLOOKUP($R147,desplegable!$N$3:$Q$8,4,FALSE),$AC147:$AM147))</f>
        <v>0</v>
      </c>
      <c r="BA147" s="78"/>
      <c r="BB147" s="54">
        <f t="shared" si="56"/>
        <v>0</v>
      </c>
      <c r="BC147" s="53">
        <f>+IFERROR($BB147*$T147/VLOOKUP($R147,desplegable!$N$3:$O$8,2,FALSE),0)</f>
        <v>0</v>
      </c>
      <c r="BD147" s="53" t="str">
        <f t="shared" si="65"/>
        <v/>
      </c>
      <c r="BE147" s="57" t="str">
        <f t="shared" si="57"/>
        <v/>
      </c>
    </row>
    <row r="148" spans="1:57" ht="15" customHeight="1" x14ac:dyDescent="0.25">
      <c r="A148" s="26" t="s">
        <v>117</v>
      </c>
      <c r="B148" s="21"/>
      <c r="C148" s="21" t="s">
        <v>117</v>
      </c>
      <c r="D148" s="21"/>
      <c r="E148" s="21" t="s">
        <v>117</v>
      </c>
      <c r="F148" s="21"/>
      <c r="G148" s="27"/>
      <c r="H148" s="27"/>
      <c r="I148" s="28" t="s">
        <v>366</v>
      </c>
      <c r="J148" s="28" t="s">
        <v>117</v>
      </c>
      <c r="K148" s="21"/>
      <c r="L148" s="21"/>
      <c r="M148" s="28" t="s">
        <v>117</v>
      </c>
      <c r="N148" s="28" t="s">
        <v>117</v>
      </c>
      <c r="O148" s="28" t="s">
        <v>117</v>
      </c>
      <c r="P148" s="21" t="s">
        <v>117</v>
      </c>
      <c r="Q148" s="21" t="s">
        <v>117</v>
      </c>
      <c r="R148" s="28" t="s">
        <v>117</v>
      </c>
      <c r="S148" s="78"/>
      <c r="T148" s="30"/>
      <c r="U148" s="52">
        <f t="shared" si="66"/>
        <v>0</v>
      </c>
      <c r="V148" s="29"/>
      <c r="W148" s="29" t="s">
        <v>117</v>
      </c>
      <c r="X148" s="29"/>
      <c r="Y148" s="29"/>
      <c r="Z148" s="53" t="str">
        <f t="shared" si="58"/>
        <v/>
      </c>
      <c r="AA148" s="55" t="str">
        <f t="shared" si="48"/>
        <v/>
      </c>
      <c r="AB148" s="27"/>
      <c r="AC148" s="54">
        <f t="shared" si="59"/>
        <v>0</v>
      </c>
      <c r="AD148" s="78"/>
      <c r="AE148" s="54">
        <f t="shared" si="60"/>
        <v>0</v>
      </c>
      <c r="AF148" s="78"/>
      <c r="AG148" s="54">
        <f t="shared" si="61"/>
        <v>0</v>
      </c>
      <c r="AH148" s="78"/>
      <c r="AI148" s="54">
        <f t="shared" si="62"/>
        <v>0</v>
      </c>
      <c r="AJ148" s="78"/>
      <c r="AK148" s="54">
        <f t="shared" si="63"/>
        <v>0</v>
      </c>
      <c r="AL148" s="78"/>
      <c r="AM148" s="78"/>
      <c r="AN148" s="53" t="str">
        <f>+IF($A148="Venta",SUMIF($AC$3:$AM$3,VLOOKUP($R148,desplegable!$N$3:$Q$8,4,FALSE),$AC148:$AM148)*$T148/VLOOKUP($R148,desplegable!$N$3:$O$8,2,FALSE),"")</f>
        <v/>
      </c>
      <c r="AO148" s="53">
        <f t="shared" si="64"/>
        <v>0</v>
      </c>
      <c r="AP148" s="53" t="str">
        <f>+IF($A148="Compra",SUMIF($AC$3:$AM$3,VLOOKUP($R147,desplegable!$N$3:$Q$8,4,FALSE),$AC148:$AM148)*$T148/VLOOKUP($R147,desplegable!$N$3:$O$8,2,FALSE),"")</f>
        <v/>
      </c>
      <c r="AQ148" s="55">
        <f>+IFERROR(SUMIF($AC$3:$AM$3,VLOOKUP($R148,desplegable!$N$3:$Q$8,4,FALSE),$AC148:$AM148)/$S148,0)</f>
        <v>0</v>
      </c>
      <c r="AR148" s="55">
        <f ca="1">IFERROR((SUMIF($AC$3:$AM$3,VLOOKUP($R148,desplegable!$N$3:$Q$8,4,FALSE),$AC148:$AM148)/($H148-$G148))*((TODAY())-$G148)/$S148,0)</f>
        <v>0</v>
      </c>
      <c r="AS148" s="56" t="str">
        <f t="shared" si="49"/>
        <v>-</v>
      </c>
      <c r="AT148" s="56" t="str">
        <f t="shared" si="50"/>
        <v>-</v>
      </c>
      <c r="AU148" s="56" t="str">
        <f t="shared" si="51"/>
        <v>-</v>
      </c>
      <c r="AV148" s="56" t="str">
        <f t="shared" si="52"/>
        <v>-</v>
      </c>
      <c r="AW148" s="53" t="str">
        <f t="shared" si="53"/>
        <v>-</v>
      </c>
      <c r="AX148" s="53" t="str">
        <f t="shared" si="54"/>
        <v/>
      </c>
      <c r="AY148" s="57" t="str">
        <f t="shared" si="55"/>
        <v/>
      </c>
      <c r="AZ148" s="54">
        <f>+IF(SUMIF($AC$3:$AM$3,VLOOKUP($R148,desplegable!$N$3:$Q$8,4,FALSE),$AC148:$AM148)&gt;=$S148,$S148,SUMIF($AC$3:$AM$3,VLOOKUP($R148,desplegable!$N$3:$Q$8,4,FALSE),$AC148:$AM148))</f>
        <v>0</v>
      </c>
      <c r="BA148" s="78"/>
      <c r="BB148" s="54">
        <f t="shared" si="56"/>
        <v>0</v>
      </c>
      <c r="BC148" s="53">
        <f>+IFERROR($BB148*$T148/VLOOKUP($R148,desplegable!$N$3:$O$8,2,FALSE),0)</f>
        <v>0</v>
      </c>
      <c r="BD148" s="53" t="str">
        <f t="shared" si="65"/>
        <v/>
      </c>
      <c r="BE148" s="57" t="str">
        <f t="shared" si="57"/>
        <v/>
      </c>
    </row>
    <row r="149" spans="1:57" ht="15" customHeight="1" x14ac:dyDescent="0.25">
      <c r="A149" s="26" t="s">
        <v>117</v>
      </c>
      <c r="B149" s="21"/>
      <c r="C149" s="21" t="s">
        <v>117</v>
      </c>
      <c r="D149" s="21"/>
      <c r="E149" s="21" t="s">
        <v>117</v>
      </c>
      <c r="F149" s="21"/>
      <c r="G149" s="27"/>
      <c r="H149" s="27"/>
      <c r="I149" s="28" t="s">
        <v>366</v>
      </c>
      <c r="J149" s="28" t="s">
        <v>117</v>
      </c>
      <c r="K149" s="21"/>
      <c r="L149" s="21"/>
      <c r="M149" s="28" t="s">
        <v>117</v>
      </c>
      <c r="N149" s="28" t="s">
        <v>117</v>
      </c>
      <c r="O149" s="28" t="s">
        <v>117</v>
      </c>
      <c r="P149" s="21" t="s">
        <v>117</v>
      </c>
      <c r="Q149" s="21" t="s">
        <v>117</v>
      </c>
      <c r="R149" s="28" t="s">
        <v>117</v>
      </c>
      <c r="S149" s="78"/>
      <c r="T149" s="30"/>
      <c r="U149" s="52">
        <f t="shared" si="66"/>
        <v>0</v>
      </c>
      <c r="V149" s="29"/>
      <c r="W149" s="29" t="s">
        <v>117</v>
      </c>
      <c r="X149" s="29"/>
      <c r="Y149" s="29"/>
      <c r="Z149" s="53" t="str">
        <f t="shared" si="58"/>
        <v/>
      </c>
      <c r="AA149" s="55" t="str">
        <f t="shared" si="48"/>
        <v/>
      </c>
      <c r="AB149" s="27"/>
      <c r="AC149" s="54">
        <f t="shared" si="59"/>
        <v>0</v>
      </c>
      <c r="AD149" s="78"/>
      <c r="AE149" s="54">
        <f t="shared" si="60"/>
        <v>0</v>
      </c>
      <c r="AF149" s="78"/>
      <c r="AG149" s="54">
        <f t="shared" si="61"/>
        <v>0</v>
      </c>
      <c r="AH149" s="78"/>
      <c r="AI149" s="54">
        <f t="shared" si="62"/>
        <v>0</v>
      </c>
      <c r="AJ149" s="78"/>
      <c r="AK149" s="54">
        <f t="shared" si="63"/>
        <v>0</v>
      </c>
      <c r="AL149" s="78"/>
      <c r="AM149" s="78"/>
      <c r="AN149" s="53" t="str">
        <f>+IF($A149="Venta",SUMIF($AC$3:$AM$3,VLOOKUP($R149,desplegable!$N$3:$Q$8,4,FALSE),$AC149:$AM149)*$T149/VLOOKUP($R149,desplegable!$N$3:$O$8,2,FALSE),"")</f>
        <v/>
      </c>
      <c r="AO149" s="53">
        <f t="shared" si="64"/>
        <v>0</v>
      </c>
      <c r="AP149" s="53" t="str">
        <f>+IF($A149="Compra",SUMIF($AC$3:$AM$3,VLOOKUP($R148,desplegable!$N$3:$Q$8,4,FALSE),$AC149:$AM149)*$T149/VLOOKUP($R148,desplegable!$N$3:$O$8,2,FALSE),"")</f>
        <v/>
      </c>
      <c r="AQ149" s="55">
        <f>+IFERROR(SUMIF($AC$3:$AM$3,VLOOKUP($R149,desplegable!$N$3:$Q$8,4,FALSE),$AC149:$AM149)/$S149,0)</f>
        <v>0</v>
      </c>
      <c r="AR149" s="55">
        <f ca="1">IFERROR((SUMIF($AC$3:$AM$3,VLOOKUP($R149,desplegable!$N$3:$Q$8,4,FALSE),$AC149:$AM149)/($H149-$G149))*((TODAY())-$G149)/$S149,0)</f>
        <v>0</v>
      </c>
      <c r="AS149" s="56" t="str">
        <f t="shared" si="49"/>
        <v>-</v>
      </c>
      <c r="AT149" s="56" t="str">
        <f t="shared" si="50"/>
        <v>-</v>
      </c>
      <c r="AU149" s="56" t="str">
        <f t="shared" si="51"/>
        <v>-</v>
      </c>
      <c r="AV149" s="56" t="str">
        <f t="shared" si="52"/>
        <v>-</v>
      </c>
      <c r="AW149" s="53" t="str">
        <f t="shared" si="53"/>
        <v>-</v>
      </c>
      <c r="AX149" s="53" t="str">
        <f t="shared" si="54"/>
        <v/>
      </c>
      <c r="AY149" s="57" t="str">
        <f t="shared" si="55"/>
        <v/>
      </c>
      <c r="AZ149" s="54">
        <f>+IF(SUMIF($AC$3:$AM$3,VLOOKUP($R149,desplegable!$N$3:$Q$8,4,FALSE),$AC149:$AM149)&gt;=$S149,$S149,SUMIF($AC$3:$AM$3,VLOOKUP($R149,desplegable!$N$3:$Q$8,4,FALSE),$AC149:$AM149))</f>
        <v>0</v>
      </c>
      <c r="BA149" s="78"/>
      <c r="BB149" s="54">
        <f t="shared" si="56"/>
        <v>0</v>
      </c>
      <c r="BC149" s="53">
        <f>+IFERROR($BB149*$T149/VLOOKUP($R149,desplegable!$N$3:$O$8,2,FALSE),0)</f>
        <v>0</v>
      </c>
      <c r="BD149" s="53" t="str">
        <f t="shared" si="65"/>
        <v/>
      </c>
      <c r="BE149" s="57" t="str">
        <f t="shared" si="57"/>
        <v/>
      </c>
    </row>
    <row r="150" spans="1:57" ht="15" customHeight="1" x14ac:dyDescent="0.25">
      <c r="A150" s="26" t="s">
        <v>117</v>
      </c>
      <c r="B150" s="21"/>
      <c r="C150" s="21" t="s">
        <v>117</v>
      </c>
      <c r="D150" s="21"/>
      <c r="E150" s="21" t="s">
        <v>117</v>
      </c>
      <c r="F150" s="21"/>
      <c r="G150" s="27"/>
      <c r="H150" s="27"/>
      <c r="I150" s="28" t="s">
        <v>366</v>
      </c>
      <c r="J150" s="28" t="s">
        <v>117</v>
      </c>
      <c r="K150" s="21"/>
      <c r="L150" s="21"/>
      <c r="M150" s="28" t="s">
        <v>117</v>
      </c>
      <c r="N150" s="28" t="s">
        <v>117</v>
      </c>
      <c r="O150" s="28" t="s">
        <v>117</v>
      </c>
      <c r="P150" s="21" t="s">
        <v>117</v>
      </c>
      <c r="Q150" s="21" t="s">
        <v>117</v>
      </c>
      <c r="R150" s="28" t="s">
        <v>117</v>
      </c>
      <c r="S150" s="78"/>
      <c r="T150" s="30"/>
      <c r="U150" s="52">
        <f t="shared" si="66"/>
        <v>0</v>
      </c>
      <c r="V150" s="29"/>
      <c r="W150" s="29" t="s">
        <v>117</v>
      </c>
      <c r="X150" s="29"/>
      <c r="Y150" s="29"/>
      <c r="Z150" s="53" t="str">
        <f t="shared" si="58"/>
        <v/>
      </c>
      <c r="AA150" s="55" t="str">
        <f t="shared" si="48"/>
        <v/>
      </c>
      <c r="AB150" s="27"/>
      <c r="AC150" s="54">
        <f t="shared" si="59"/>
        <v>0</v>
      </c>
      <c r="AD150" s="78"/>
      <c r="AE150" s="54">
        <f t="shared" si="60"/>
        <v>0</v>
      </c>
      <c r="AF150" s="78"/>
      <c r="AG150" s="54">
        <f t="shared" si="61"/>
        <v>0</v>
      </c>
      <c r="AH150" s="78"/>
      <c r="AI150" s="54">
        <f t="shared" si="62"/>
        <v>0</v>
      </c>
      <c r="AJ150" s="78"/>
      <c r="AK150" s="54">
        <f t="shared" si="63"/>
        <v>0</v>
      </c>
      <c r="AL150" s="78"/>
      <c r="AM150" s="78"/>
      <c r="AN150" s="53" t="str">
        <f>+IF($A150="Venta",SUMIF($AC$3:$AM$3,VLOOKUP($R150,desplegable!$N$3:$Q$8,4,FALSE),$AC150:$AM150)*$T150/VLOOKUP($R150,desplegable!$N$3:$O$8,2,FALSE),"")</f>
        <v/>
      </c>
      <c r="AO150" s="53">
        <f t="shared" si="64"/>
        <v>0</v>
      </c>
      <c r="AP150" s="53" t="str">
        <f>+IF($A150="Compra",SUMIF($AC$3:$AM$3,VLOOKUP($R149,desplegable!$N$3:$Q$8,4,FALSE),$AC150:$AM150)*$T150/VLOOKUP($R149,desplegable!$N$3:$O$8,2,FALSE),"")</f>
        <v/>
      </c>
      <c r="AQ150" s="55">
        <f>+IFERROR(SUMIF($AC$3:$AM$3,VLOOKUP($R150,desplegable!$N$3:$Q$8,4,FALSE),$AC150:$AM150)/$S150,0)</f>
        <v>0</v>
      </c>
      <c r="AR150" s="55">
        <f ca="1">IFERROR((SUMIF($AC$3:$AM$3,VLOOKUP($R150,desplegable!$N$3:$Q$8,4,FALSE),$AC150:$AM150)/($H150-$G150))*((TODAY())-$G150)/$S150,0)</f>
        <v>0</v>
      </c>
      <c r="AS150" s="56" t="str">
        <f t="shared" si="49"/>
        <v>-</v>
      </c>
      <c r="AT150" s="56" t="str">
        <f t="shared" si="50"/>
        <v>-</v>
      </c>
      <c r="AU150" s="56" t="str">
        <f t="shared" si="51"/>
        <v>-</v>
      </c>
      <c r="AV150" s="56" t="str">
        <f t="shared" si="52"/>
        <v>-</v>
      </c>
      <c r="AW150" s="53" t="str">
        <f t="shared" si="53"/>
        <v>-</v>
      </c>
      <c r="AX150" s="53" t="str">
        <f t="shared" si="54"/>
        <v/>
      </c>
      <c r="AY150" s="57" t="str">
        <f t="shared" si="55"/>
        <v/>
      </c>
      <c r="AZ150" s="54">
        <f>+IF(SUMIF($AC$3:$AM$3,VLOOKUP($R150,desplegable!$N$3:$Q$8,4,FALSE),$AC150:$AM150)&gt;=$S150,$S150,SUMIF($AC$3:$AM$3,VLOOKUP($R150,desplegable!$N$3:$Q$8,4,FALSE),$AC150:$AM150))</f>
        <v>0</v>
      </c>
      <c r="BA150" s="78"/>
      <c r="BB150" s="54">
        <f t="shared" si="56"/>
        <v>0</v>
      </c>
      <c r="BC150" s="53">
        <f>+IFERROR($BB150*$T150/VLOOKUP($R150,desplegable!$N$3:$O$8,2,FALSE),0)</f>
        <v>0</v>
      </c>
      <c r="BD150" s="53" t="str">
        <f t="shared" si="65"/>
        <v/>
      </c>
      <c r="BE150" s="57" t="str">
        <f t="shared" si="57"/>
        <v/>
      </c>
    </row>
    <row r="151" spans="1:57" ht="15" customHeight="1" x14ac:dyDescent="0.25">
      <c r="A151" s="26" t="s">
        <v>117</v>
      </c>
      <c r="B151" s="21"/>
      <c r="C151" s="21" t="s">
        <v>117</v>
      </c>
      <c r="D151" s="21"/>
      <c r="E151" s="21" t="s">
        <v>117</v>
      </c>
      <c r="F151" s="21"/>
      <c r="G151" s="27"/>
      <c r="H151" s="27"/>
      <c r="I151" s="28" t="s">
        <v>366</v>
      </c>
      <c r="J151" s="28" t="s">
        <v>117</v>
      </c>
      <c r="K151" s="21"/>
      <c r="L151" s="21"/>
      <c r="M151" s="28" t="s">
        <v>117</v>
      </c>
      <c r="N151" s="28" t="s">
        <v>117</v>
      </c>
      <c r="O151" s="28" t="s">
        <v>117</v>
      </c>
      <c r="P151" s="21" t="s">
        <v>117</v>
      </c>
      <c r="Q151" s="21" t="s">
        <v>117</v>
      </c>
      <c r="R151" s="28" t="s">
        <v>117</v>
      </c>
      <c r="S151" s="78"/>
      <c r="T151" s="30"/>
      <c r="U151" s="52">
        <f t="shared" si="66"/>
        <v>0</v>
      </c>
      <c r="V151" s="29"/>
      <c r="W151" s="29" t="s">
        <v>117</v>
      </c>
      <c r="X151" s="29"/>
      <c r="Y151" s="29"/>
      <c r="Z151" s="53" t="str">
        <f t="shared" si="58"/>
        <v/>
      </c>
      <c r="AA151" s="55" t="str">
        <f t="shared" si="48"/>
        <v/>
      </c>
      <c r="AB151" s="27"/>
      <c r="AC151" s="54">
        <f t="shared" si="59"/>
        <v>0</v>
      </c>
      <c r="AD151" s="78"/>
      <c r="AE151" s="54">
        <f t="shared" si="60"/>
        <v>0</v>
      </c>
      <c r="AF151" s="78"/>
      <c r="AG151" s="54">
        <f t="shared" si="61"/>
        <v>0</v>
      </c>
      <c r="AH151" s="78"/>
      <c r="AI151" s="54">
        <f t="shared" si="62"/>
        <v>0</v>
      </c>
      <c r="AJ151" s="78"/>
      <c r="AK151" s="54">
        <f t="shared" si="63"/>
        <v>0</v>
      </c>
      <c r="AL151" s="78"/>
      <c r="AM151" s="78"/>
      <c r="AN151" s="53" t="str">
        <f>+IF($A151="Venta",SUMIF($AC$3:$AM$3,VLOOKUP($R151,desplegable!$N$3:$Q$8,4,FALSE),$AC151:$AM151)*$T151/VLOOKUP($R151,desplegable!$N$3:$O$8,2,FALSE),"")</f>
        <v/>
      </c>
      <c r="AO151" s="53">
        <f t="shared" si="64"/>
        <v>0</v>
      </c>
      <c r="AP151" s="53" t="str">
        <f>+IF($A151="Compra",SUMIF($AC$3:$AM$3,VLOOKUP($R150,desplegable!$N$3:$Q$8,4,FALSE),$AC151:$AM151)*$T151/VLOOKUP($R150,desplegable!$N$3:$O$8,2,FALSE),"")</f>
        <v/>
      </c>
      <c r="AQ151" s="55">
        <f>+IFERROR(SUMIF($AC$3:$AM$3,VLOOKUP($R151,desplegable!$N$3:$Q$8,4,FALSE),$AC151:$AM151)/$S151,0)</f>
        <v>0</v>
      </c>
      <c r="AR151" s="55">
        <f ca="1">IFERROR((SUMIF($AC$3:$AM$3,VLOOKUP($R151,desplegable!$N$3:$Q$8,4,FALSE),$AC151:$AM151)/($H151-$G151))*((TODAY())-$G151)/$S151,0)</f>
        <v>0</v>
      </c>
      <c r="AS151" s="56" t="str">
        <f t="shared" si="49"/>
        <v>-</v>
      </c>
      <c r="AT151" s="56" t="str">
        <f t="shared" si="50"/>
        <v>-</v>
      </c>
      <c r="AU151" s="56" t="str">
        <f t="shared" si="51"/>
        <v>-</v>
      </c>
      <c r="AV151" s="56" t="str">
        <f t="shared" si="52"/>
        <v>-</v>
      </c>
      <c r="AW151" s="53" t="str">
        <f t="shared" si="53"/>
        <v>-</v>
      </c>
      <c r="AX151" s="53" t="str">
        <f t="shared" si="54"/>
        <v/>
      </c>
      <c r="AY151" s="57" t="str">
        <f t="shared" si="55"/>
        <v/>
      </c>
      <c r="AZ151" s="54">
        <f>+IF(SUMIF($AC$3:$AM$3,VLOOKUP($R151,desplegable!$N$3:$Q$8,4,FALSE),$AC151:$AM151)&gt;=$S151,$S151,SUMIF($AC$3:$AM$3,VLOOKUP($R151,desplegable!$N$3:$Q$8,4,FALSE),$AC151:$AM151))</f>
        <v>0</v>
      </c>
      <c r="BA151" s="78"/>
      <c r="BB151" s="54">
        <f t="shared" si="56"/>
        <v>0</v>
      </c>
      <c r="BC151" s="53">
        <f>+IFERROR($BB151*$T151/VLOOKUP($R151,desplegable!$N$3:$O$8,2,FALSE),0)</f>
        <v>0</v>
      </c>
      <c r="BD151" s="53" t="str">
        <f t="shared" si="65"/>
        <v/>
      </c>
      <c r="BE151" s="57" t="str">
        <f t="shared" si="57"/>
        <v/>
      </c>
    </row>
    <row r="152" spans="1:57" ht="15" customHeight="1" x14ac:dyDescent="0.25">
      <c r="A152" s="26" t="s">
        <v>117</v>
      </c>
      <c r="B152" s="21"/>
      <c r="C152" s="21" t="s">
        <v>117</v>
      </c>
      <c r="D152" s="21"/>
      <c r="E152" s="21" t="s">
        <v>117</v>
      </c>
      <c r="F152" s="21"/>
      <c r="G152" s="27"/>
      <c r="H152" s="27"/>
      <c r="I152" s="28" t="s">
        <v>366</v>
      </c>
      <c r="J152" s="28" t="s">
        <v>117</v>
      </c>
      <c r="K152" s="21"/>
      <c r="L152" s="21"/>
      <c r="M152" s="28" t="s">
        <v>117</v>
      </c>
      <c r="N152" s="28" t="s">
        <v>117</v>
      </c>
      <c r="O152" s="28" t="s">
        <v>117</v>
      </c>
      <c r="P152" s="21" t="s">
        <v>117</v>
      </c>
      <c r="Q152" s="21" t="s">
        <v>117</v>
      </c>
      <c r="R152" s="28" t="s">
        <v>117</v>
      </c>
      <c r="S152" s="78"/>
      <c r="T152" s="30"/>
      <c r="U152" s="52">
        <f t="shared" si="66"/>
        <v>0</v>
      </c>
      <c r="V152" s="29"/>
      <c r="W152" s="29" t="s">
        <v>117</v>
      </c>
      <c r="X152" s="29"/>
      <c r="Y152" s="29"/>
      <c r="Z152" s="53" t="str">
        <f t="shared" si="58"/>
        <v/>
      </c>
      <c r="AA152" s="55" t="str">
        <f t="shared" si="48"/>
        <v/>
      </c>
      <c r="AB152" s="27"/>
      <c r="AC152" s="54">
        <f t="shared" si="59"/>
        <v>0</v>
      </c>
      <c r="AD152" s="78"/>
      <c r="AE152" s="54">
        <f t="shared" si="60"/>
        <v>0</v>
      </c>
      <c r="AF152" s="78"/>
      <c r="AG152" s="54">
        <f t="shared" si="61"/>
        <v>0</v>
      </c>
      <c r="AH152" s="78"/>
      <c r="AI152" s="54">
        <f t="shared" si="62"/>
        <v>0</v>
      </c>
      <c r="AJ152" s="78"/>
      <c r="AK152" s="54">
        <f t="shared" si="63"/>
        <v>0</v>
      </c>
      <c r="AL152" s="78"/>
      <c r="AM152" s="78"/>
      <c r="AN152" s="53" t="str">
        <f>+IF($A152="Venta",SUMIF($AC$3:$AM$3,VLOOKUP($R152,desplegable!$N$3:$Q$8,4,FALSE),$AC152:$AM152)*$T152/VLOOKUP($R152,desplegable!$N$3:$O$8,2,FALSE),"")</f>
        <v/>
      </c>
      <c r="AO152" s="53">
        <f t="shared" si="64"/>
        <v>0</v>
      </c>
      <c r="AP152" s="53" t="str">
        <f>+IF($A152="Compra",SUMIF($AC$3:$AM$3,VLOOKUP($R151,desplegable!$N$3:$Q$8,4,FALSE),$AC152:$AM152)*$T152/VLOOKUP($R151,desplegable!$N$3:$O$8,2,FALSE),"")</f>
        <v/>
      </c>
      <c r="AQ152" s="55">
        <f>+IFERROR(SUMIF($AC$3:$AM$3,VLOOKUP($R152,desplegable!$N$3:$Q$8,4,FALSE),$AC152:$AM152)/$S152,0)</f>
        <v>0</v>
      </c>
      <c r="AR152" s="55">
        <f ca="1">IFERROR((SUMIF($AC$3:$AM$3,VLOOKUP($R152,desplegable!$N$3:$Q$8,4,FALSE),$AC152:$AM152)/($H152-$G152))*((TODAY())-$G152)/$S152,0)</f>
        <v>0</v>
      </c>
      <c r="AS152" s="56" t="str">
        <f t="shared" si="49"/>
        <v>-</v>
      </c>
      <c r="AT152" s="56" t="str">
        <f t="shared" si="50"/>
        <v>-</v>
      </c>
      <c r="AU152" s="56" t="str">
        <f t="shared" si="51"/>
        <v>-</v>
      </c>
      <c r="AV152" s="56" t="str">
        <f t="shared" si="52"/>
        <v>-</v>
      </c>
      <c r="AW152" s="53" t="str">
        <f t="shared" si="53"/>
        <v>-</v>
      </c>
      <c r="AX152" s="53" t="str">
        <f t="shared" si="54"/>
        <v/>
      </c>
      <c r="AY152" s="57" t="str">
        <f t="shared" si="55"/>
        <v/>
      </c>
      <c r="AZ152" s="54">
        <f>+IF(SUMIF($AC$3:$AM$3,VLOOKUP($R152,desplegable!$N$3:$Q$8,4,FALSE),$AC152:$AM152)&gt;=$S152,$S152,SUMIF($AC$3:$AM$3,VLOOKUP($R152,desplegable!$N$3:$Q$8,4,FALSE),$AC152:$AM152))</f>
        <v>0</v>
      </c>
      <c r="BA152" s="78"/>
      <c r="BB152" s="54">
        <f t="shared" si="56"/>
        <v>0</v>
      </c>
      <c r="BC152" s="53">
        <f>+IFERROR($BB152*$T152/VLOOKUP($R152,desplegable!$N$3:$O$8,2,FALSE),0)</f>
        <v>0</v>
      </c>
      <c r="BD152" s="53" t="str">
        <f t="shared" si="65"/>
        <v/>
      </c>
      <c r="BE152" s="57" t="str">
        <f t="shared" si="57"/>
        <v/>
      </c>
    </row>
    <row r="153" spans="1:57" ht="15" customHeight="1" x14ac:dyDescent="0.25">
      <c r="A153" s="26" t="s">
        <v>117</v>
      </c>
      <c r="B153" s="21"/>
      <c r="C153" s="21" t="s">
        <v>117</v>
      </c>
      <c r="D153" s="21"/>
      <c r="E153" s="21" t="s">
        <v>117</v>
      </c>
      <c r="F153" s="21"/>
      <c r="G153" s="27"/>
      <c r="H153" s="27"/>
      <c r="I153" s="28" t="s">
        <v>366</v>
      </c>
      <c r="J153" s="28" t="s">
        <v>117</v>
      </c>
      <c r="K153" s="21"/>
      <c r="L153" s="21"/>
      <c r="M153" s="28" t="s">
        <v>117</v>
      </c>
      <c r="N153" s="28" t="s">
        <v>117</v>
      </c>
      <c r="O153" s="28" t="s">
        <v>117</v>
      </c>
      <c r="P153" s="21" t="s">
        <v>117</v>
      </c>
      <c r="Q153" s="21" t="s">
        <v>117</v>
      </c>
      <c r="R153" s="28" t="s">
        <v>117</v>
      </c>
      <c r="S153" s="78"/>
      <c r="T153" s="30"/>
      <c r="U153" s="52">
        <f t="shared" si="66"/>
        <v>0</v>
      </c>
      <c r="V153" s="29"/>
      <c r="W153" s="29" t="s">
        <v>117</v>
      </c>
      <c r="X153" s="29"/>
      <c r="Y153" s="29"/>
      <c r="Z153" s="53" t="str">
        <f t="shared" si="58"/>
        <v/>
      </c>
      <c r="AA153" s="55" t="str">
        <f t="shared" si="48"/>
        <v/>
      </c>
      <c r="AB153" s="27"/>
      <c r="AC153" s="54">
        <f t="shared" si="59"/>
        <v>0</v>
      </c>
      <c r="AD153" s="78"/>
      <c r="AE153" s="54">
        <f t="shared" si="60"/>
        <v>0</v>
      </c>
      <c r="AF153" s="78"/>
      <c r="AG153" s="54">
        <f t="shared" si="61"/>
        <v>0</v>
      </c>
      <c r="AH153" s="78"/>
      <c r="AI153" s="54">
        <f t="shared" si="62"/>
        <v>0</v>
      </c>
      <c r="AJ153" s="78"/>
      <c r="AK153" s="54">
        <f t="shared" si="63"/>
        <v>0</v>
      </c>
      <c r="AL153" s="78"/>
      <c r="AM153" s="78"/>
      <c r="AN153" s="53" t="str">
        <f>+IF($A153="Venta",SUMIF($AC$3:$AM$3,VLOOKUP($R153,desplegable!$N$3:$Q$8,4,FALSE),$AC153:$AM153)*$T153/VLOOKUP($R153,desplegable!$N$3:$O$8,2,FALSE),"")</f>
        <v/>
      </c>
      <c r="AO153" s="53">
        <f t="shared" si="64"/>
        <v>0</v>
      </c>
      <c r="AP153" s="53" t="str">
        <f>+IF($A153="Compra",SUMIF($AC$3:$AM$3,VLOOKUP($R152,desplegable!$N$3:$Q$8,4,FALSE),$AC153:$AM153)*$T153/VLOOKUP($R152,desplegable!$N$3:$O$8,2,FALSE),"")</f>
        <v/>
      </c>
      <c r="AQ153" s="55">
        <f>+IFERROR(SUMIF($AC$3:$AM$3,VLOOKUP($R153,desplegable!$N$3:$Q$8,4,FALSE),$AC153:$AM153)/$S153,0)</f>
        <v>0</v>
      </c>
      <c r="AR153" s="55">
        <f ca="1">IFERROR((SUMIF($AC$3:$AM$3,VLOOKUP($R153,desplegable!$N$3:$Q$8,4,FALSE),$AC153:$AM153)/($H153-$G153))*((TODAY())-$G153)/$S153,0)</f>
        <v>0</v>
      </c>
      <c r="AS153" s="56" t="str">
        <f t="shared" si="49"/>
        <v>-</v>
      </c>
      <c r="AT153" s="56" t="str">
        <f t="shared" si="50"/>
        <v>-</v>
      </c>
      <c r="AU153" s="56" t="str">
        <f t="shared" si="51"/>
        <v>-</v>
      </c>
      <c r="AV153" s="56" t="str">
        <f t="shared" si="52"/>
        <v>-</v>
      </c>
      <c r="AW153" s="53" t="str">
        <f t="shared" si="53"/>
        <v>-</v>
      </c>
      <c r="AX153" s="53" t="str">
        <f t="shared" si="54"/>
        <v/>
      </c>
      <c r="AY153" s="57" t="str">
        <f t="shared" si="55"/>
        <v/>
      </c>
      <c r="AZ153" s="54">
        <f>+IF(SUMIF($AC$3:$AM$3,VLOOKUP($R153,desplegable!$N$3:$Q$8,4,FALSE),$AC153:$AM153)&gt;=$S153,$S153,SUMIF($AC$3:$AM$3,VLOOKUP($R153,desplegable!$N$3:$Q$8,4,FALSE),$AC153:$AM153))</f>
        <v>0</v>
      </c>
      <c r="BA153" s="78"/>
      <c r="BB153" s="54">
        <f t="shared" si="56"/>
        <v>0</v>
      </c>
      <c r="BC153" s="53">
        <f>+IFERROR($BB153*$T153/VLOOKUP($R153,desplegable!$N$3:$O$8,2,FALSE),0)</f>
        <v>0</v>
      </c>
      <c r="BD153" s="53" t="str">
        <f t="shared" si="65"/>
        <v/>
      </c>
      <c r="BE153" s="57" t="str">
        <f t="shared" si="57"/>
        <v/>
      </c>
    </row>
    <row r="154" spans="1:57" ht="15" customHeight="1" x14ac:dyDescent="0.25">
      <c r="A154" s="26" t="s">
        <v>117</v>
      </c>
      <c r="B154" s="21"/>
      <c r="C154" s="21" t="s">
        <v>117</v>
      </c>
      <c r="D154" s="21"/>
      <c r="E154" s="21" t="s">
        <v>117</v>
      </c>
      <c r="F154" s="21"/>
      <c r="G154" s="27"/>
      <c r="H154" s="27"/>
      <c r="I154" s="28" t="s">
        <v>366</v>
      </c>
      <c r="J154" s="28" t="s">
        <v>117</v>
      </c>
      <c r="K154" s="21"/>
      <c r="L154" s="21"/>
      <c r="M154" s="28" t="s">
        <v>117</v>
      </c>
      <c r="N154" s="28" t="s">
        <v>117</v>
      </c>
      <c r="O154" s="28" t="s">
        <v>117</v>
      </c>
      <c r="P154" s="21" t="s">
        <v>117</v>
      </c>
      <c r="Q154" s="21" t="s">
        <v>117</v>
      </c>
      <c r="R154" s="28" t="s">
        <v>117</v>
      </c>
      <c r="S154" s="78"/>
      <c r="T154" s="30"/>
      <c r="U154" s="52">
        <f t="shared" si="66"/>
        <v>0</v>
      </c>
      <c r="V154" s="29"/>
      <c r="W154" s="29" t="s">
        <v>117</v>
      </c>
      <c r="X154" s="29"/>
      <c r="Y154" s="29"/>
      <c r="Z154" s="53" t="str">
        <f t="shared" si="58"/>
        <v/>
      </c>
      <c r="AA154" s="55" t="str">
        <f t="shared" si="48"/>
        <v/>
      </c>
      <c r="AB154" s="27"/>
      <c r="AC154" s="54">
        <f t="shared" si="59"/>
        <v>0</v>
      </c>
      <c r="AD154" s="78"/>
      <c r="AE154" s="54">
        <f t="shared" si="60"/>
        <v>0</v>
      </c>
      <c r="AF154" s="78"/>
      <c r="AG154" s="54">
        <f t="shared" si="61"/>
        <v>0</v>
      </c>
      <c r="AH154" s="78"/>
      <c r="AI154" s="54">
        <f t="shared" si="62"/>
        <v>0</v>
      </c>
      <c r="AJ154" s="78"/>
      <c r="AK154" s="54">
        <f t="shared" si="63"/>
        <v>0</v>
      </c>
      <c r="AL154" s="78"/>
      <c r="AM154" s="78"/>
      <c r="AN154" s="53" t="str">
        <f>+IF($A154="Venta",SUMIF($AC$3:$AM$3,VLOOKUP($R154,desplegable!$N$3:$Q$8,4,FALSE),$AC154:$AM154)*$T154/VLOOKUP($R154,desplegable!$N$3:$O$8,2,FALSE),"")</f>
        <v/>
      </c>
      <c r="AO154" s="53">
        <f t="shared" si="64"/>
        <v>0</v>
      </c>
      <c r="AP154" s="53" t="str">
        <f>+IF($A154="Compra",SUMIF($AC$3:$AM$3,VLOOKUP($R153,desplegable!$N$3:$Q$8,4,FALSE),$AC154:$AM154)*$T154/VLOOKUP($R153,desplegable!$N$3:$O$8,2,FALSE),"")</f>
        <v/>
      </c>
      <c r="AQ154" s="55">
        <f>+IFERROR(SUMIF($AC$3:$AM$3,VLOOKUP($R154,desplegable!$N$3:$Q$8,4,FALSE),$AC154:$AM154)/$S154,0)</f>
        <v>0</v>
      </c>
      <c r="AR154" s="55">
        <f ca="1">IFERROR((SUMIF($AC$3:$AM$3,VLOOKUP($R154,desplegable!$N$3:$Q$8,4,FALSE),$AC154:$AM154)/($H154-$G154))*((TODAY())-$G154)/$S154,0)</f>
        <v>0</v>
      </c>
      <c r="AS154" s="56" t="str">
        <f t="shared" si="49"/>
        <v>-</v>
      </c>
      <c r="AT154" s="56" t="str">
        <f t="shared" si="50"/>
        <v>-</v>
      </c>
      <c r="AU154" s="56" t="str">
        <f t="shared" si="51"/>
        <v>-</v>
      </c>
      <c r="AV154" s="56" t="str">
        <f t="shared" si="52"/>
        <v>-</v>
      </c>
      <c r="AW154" s="53" t="str">
        <f t="shared" si="53"/>
        <v>-</v>
      </c>
      <c r="AX154" s="53" t="str">
        <f t="shared" si="54"/>
        <v/>
      </c>
      <c r="AY154" s="57" t="str">
        <f t="shared" si="55"/>
        <v/>
      </c>
      <c r="AZ154" s="54">
        <f>+IF(SUMIF($AC$3:$AM$3,VLOOKUP($R154,desplegable!$N$3:$Q$8,4,FALSE),$AC154:$AM154)&gt;=$S154,$S154,SUMIF($AC$3:$AM$3,VLOOKUP($R154,desplegable!$N$3:$Q$8,4,FALSE),$AC154:$AM154))</f>
        <v>0</v>
      </c>
      <c r="BA154" s="78"/>
      <c r="BB154" s="54">
        <f t="shared" si="56"/>
        <v>0</v>
      </c>
      <c r="BC154" s="53">
        <f>+IFERROR($BB154*$T154/VLOOKUP($R154,desplegable!$N$3:$O$8,2,FALSE),0)</f>
        <v>0</v>
      </c>
      <c r="BD154" s="53" t="str">
        <f t="shared" si="65"/>
        <v/>
      </c>
      <c r="BE154" s="57" t="str">
        <f t="shared" si="57"/>
        <v/>
      </c>
    </row>
    <row r="155" spans="1:57" ht="15" customHeight="1" x14ac:dyDescent="0.25">
      <c r="A155" s="26" t="s">
        <v>117</v>
      </c>
      <c r="B155" s="21"/>
      <c r="C155" s="21" t="s">
        <v>117</v>
      </c>
      <c r="D155" s="21"/>
      <c r="E155" s="21" t="s">
        <v>117</v>
      </c>
      <c r="F155" s="21"/>
      <c r="G155" s="27"/>
      <c r="H155" s="27"/>
      <c r="I155" s="28" t="s">
        <v>366</v>
      </c>
      <c r="J155" s="28" t="s">
        <v>117</v>
      </c>
      <c r="K155" s="21"/>
      <c r="L155" s="21"/>
      <c r="M155" s="28" t="s">
        <v>117</v>
      </c>
      <c r="N155" s="28" t="s">
        <v>117</v>
      </c>
      <c r="O155" s="28" t="s">
        <v>117</v>
      </c>
      <c r="P155" s="21" t="s">
        <v>117</v>
      </c>
      <c r="Q155" s="21" t="s">
        <v>117</v>
      </c>
      <c r="R155" s="28" t="s">
        <v>117</v>
      </c>
      <c r="S155" s="78"/>
      <c r="T155" s="30"/>
      <c r="U155" s="52">
        <f t="shared" si="66"/>
        <v>0</v>
      </c>
      <c r="V155" s="29"/>
      <c r="W155" s="29" t="s">
        <v>117</v>
      </c>
      <c r="X155" s="29"/>
      <c r="Y155" s="29"/>
      <c r="Z155" s="53" t="str">
        <f t="shared" si="58"/>
        <v/>
      </c>
      <c r="AA155" s="55" t="str">
        <f t="shared" si="48"/>
        <v/>
      </c>
      <c r="AB155" s="27"/>
      <c r="AC155" s="54">
        <f t="shared" si="59"/>
        <v>0</v>
      </c>
      <c r="AD155" s="78"/>
      <c r="AE155" s="54">
        <f t="shared" si="60"/>
        <v>0</v>
      </c>
      <c r="AF155" s="78"/>
      <c r="AG155" s="54">
        <f t="shared" si="61"/>
        <v>0</v>
      </c>
      <c r="AH155" s="78"/>
      <c r="AI155" s="54">
        <f t="shared" si="62"/>
        <v>0</v>
      </c>
      <c r="AJ155" s="78"/>
      <c r="AK155" s="54">
        <f t="shared" si="63"/>
        <v>0</v>
      </c>
      <c r="AL155" s="78"/>
      <c r="AM155" s="78"/>
      <c r="AN155" s="53" t="str">
        <f>+IF($A155="Venta",SUMIF($AC$3:$AM$3,VLOOKUP($R155,desplegable!$N$3:$Q$8,4,FALSE),$AC155:$AM155)*$T155/VLOOKUP($R155,desplegable!$N$3:$O$8,2,FALSE),"")</f>
        <v/>
      </c>
      <c r="AO155" s="53">
        <f t="shared" si="64"/>
        <v>0</v>
      </c>
      <c r="AP155" s="53" t="str">
        <f>+IF($A155="Compra",SUMIF($AC$3:$AM$3,VLOOKUP($R154,desplegable!$N$3:$Q$8,4,FALSE),$AC155:$AM155)*$T155/VLOOKUP($R154,desplegable!$N$3:$O$8,2,FALSE),"")</f>
        <v/>
      </c>
      <c r="AQ155" s="55">
        <f>+IFERROR(SUMIF($AC$3:$AM$3,VLOOKUP($R155,desplegable!$N$3:$Q$8,4,FALSE),$AC155:$AM155)/$S155,0)</f>
        <v>0</v>
      </c>
      <c r="AR155" s="55">
        <f ca="1">IFERROR((SUMIF($AC$3:$AM$3,VLOOKUP($R155,desplegable!$N$3:$Q$8,4,FALSE),$AC155:$AM155)/($H155-$G155))*((TODAY())-$G155)/$S155,0)</f>
        <v>0</v>
      </c>
      <c r="AS155" s="56" t="str">
        <f t="shared" si="49"/>
        <v>-</v>
      </c>
      <c r="AT155" s="56" t="str">
        <f t="shared" si="50"/>
        <v>-</v>
      </c>
      <c r="AU155" s="56" t="str">
        <f t="shared" si="51"/>
        <v>-</v>
      </c>
      <c r="AV155" s="56" t="str">
        <f t="shared" si="52"/>
        <v>-</v>
      </c>
      <c r="AW155" s="53" t="str">
        <f t="shared" si="53"/>
        <v>-</v>
      </c>
      <c r="AX155" s="53" t="str">
        <f t="shared" si="54"/>
        <v/>
      </c>
      <c r="AY155" s="57" t="str">
        <f t="shared" si="55"/>
        <v/>
      </c>
      <c r="AZ155" s="54">
        <f>+IF(SUMIF($AC$3:$AM$3,VLOOKUP($R155,desplegable!$N$3:$Q$8,4,FALSE),$AC155:$AM155)&gt;=$S155,$S155,SUMIF($AC$3:$AM$3,VLOOKUP($R155,desplegable!$N$3:$Q$8,4,FALSE),$AC155:$AM155))</f>
        <v>0</v>
      </c>
      <c r="BA155" s="78"/>
      <c r="BB155" s="54">
        <f t="shared" si="56"/>
        <v>0</v>
      </c>
      <c r="BC155" s="53">
        <f>+IFERROR($BB155*$T155/VLOOKUP($R155,desplegable!$N$3:$O$8,2,FALSE),0)</f>
        <v>0</v>
      </c>
      <c r="BD155" s="53" t="str">
        <f t="shared" si="65"/>
        <v/>
      </c>
      <c r="BE155" s="57" t="str">
        <f t="shared" si="57"/>
        <v/>
      </c>
    </row>
    <row r="156" spans="1:57" ht="15" customHeight="1" x14ac:dyDescent="0.25">
      <c r="A156" s="26" t="s">
        <v>117</v>
      </c>
      <c r="B156" s="21"/>
      <c r="C156" s="21" t="s">
        <v>117</v>
      </c>
      <c r="D156" s="21"/>
      <c r="E156" s="21" t="s">
        <v>117</v>
      </c>
      <c r="F156" s="21"/>
      <c r="G156" s="27"/>
      <c r="H156" s="27"/>
      <c r="I156" s="28" t="s">
        <v>366</v>
      </c>
      <c r="J156" s="28" t="s">
        <v>117</v>
      </c>
      <c r="K156" s="21"/>
      <c r="L156" s="21"/>
      <c r="M156" s="28" t="s">
        <v>117</v>
      </c>
      <c r="N156" s="28" t="s">
        <v>117</v>
      </c>
      <c r="O156" s="28" t="s">
        <v>117</v>
      </c>
      <c r="P156" s="21" t="s">
        <v>117</v>
      </c>
      <c r="Q156" s="21" t="s">
        <v>117</v>
      </c>
      <c r="R156" s="28" t="s">
        <v>117</v>
      </c>
      <c r="S156" s="78"/>
      <c r="T156" s="30"/>
      <c r="U156" s="52">
        <f t="shared" si="66"/>
        <v>0</v>
      </c>
      <c r="V156" s="29"/>
      <c r="W156" s="29" t="s">
        <v>117</v>
      </c>
      <c r="X156" s="29"/>
      <c r="Y156" s="29"/>
      <c r="Z156" s="53" t="str">
        <f t="shared" si="58"/>
        <v/>
      </c>
      <c r="AA156" s="55" t="str">
        <f t="shared" ref="AA156:AA161" si="67">+IF($A156="Venta",IFERROR($Z156/$U156,0),IF($A156="Compra","",""))</f>
        <v/>
      </c>
      <c r="AB156" s="27"/>
      <c r="AC156" s="54">
        <f t="shared" si="59"/>
        <v>0</v>
      </c>
      <c r="AD156" s="78"/>
      <c r="AE156" s="54">
        <f t="shared" si="60"/>
        <v>0</v>
      </c>
      <c r="AF156" s="78"/>
      <c r="AG156" s="54">
        <f t="shared" si="61"/>
        <v>0</v>
      </c>
      <c r="AH156" s="78"/>
      <c r="AI156" s="54">
        <f t="shared" si="62"/>
        <v>0</v>
      </c>
      <c r="AJ156" s="78"/>
      <c r="AK156" s="54">
        <f t="shared" si="63"/>
        <v>0</v>
      </c>
      <c r="AL156" s="78"/>
      <c r="AM156" s="78"/>
      <c r="AN156" s="53" t="str">
        <f>+IF($A156="Venta",SUMIF($AC$3:$AM$3,VLOOKUP($R156,desplegable!$N$3:$Q$8,4,FALSE),$AC156:$AM156)*$T156/VLOOKUP($R156,desplegable!$N$3:$O$8,2,FALSE),"")</f>
        <v/>
      </c>
      <c r="AO156" s="53">
        <f t="shared" si="64"/>
        <v>0</v>
      </c>
      <c r="AP156" s="53" t="str">
        <f>+IF($A156="Compra",SUMIF($AC$3:$AM$3,VLOOKUP($R155,desplegable!$N$3:$Q$8,4,FALSE),$AC156:$AM156)*$T156/VLOOKUP($R155,desplegable!$N$3:$O$8,2,FALSE),"")</f>
        <v/>
      </c>
      <c r="AQ156" s="55">
        <f>+IFERROR(SUMIF($AC$3:$AM$3,VLOOKUP($R156,desplegable!$N$3:$Q$8,4,FALSE),$AC156:$AM156)/$S156,0)</f>
        <v>0</v>
      </c>
      <c r="AR156" s="55">
        <f ca="1">IFERROR((SUMIF($AC$3:$AM$3,VLOOKUP($R156,desplegable!$N$3:$Q$8,4,FALSE),$AC156:$AM156)/($H156-$G156))*((TODAY())-$G156)/$S156,0)</f>
        <v>0</v>
      </c>
      <c r="AS156" s="56" t="str">
        <f t="shared" ref="AS156:AS161" si="68">+IFERROR(IF($AE156=0,"-",$AE156/$AC156),"-")</f>
        <v>-</v>
      </c>
      <c r="AT156" s="56" t="str">
        <f t="shared" ref="AT156:AT161" si="69">+IFERROR(IF($AG156=0,"-",$AG156/$AC156),"-")</f>
        <v>-</v>
      </c>
      <c r="AU156" s="56" t="str">
        <f t="shared" ref="AU156:AU161" si="70">+IFERROR(IF($AI156=0,"-",$AI156/$AC156),"-")</f>
        <v>-</v>
      </c>
      <c r="AV156" s="56" t="str">
        <f t="shared" ref="AV156:AV161" si="71">+IFERROR(IF($AK156=0,"-",$AK156/$AC156),"-")</f>
        <v>-</v>
      </c>
      <c r="AW156" s="53" t="str">
        <f t="shared" ref="AW156:AW161" si="72">+IF($A156="Venta",IFERROR($AN156/$AK156,"-"),IFERROR($AO156/$AK156,"-"))</f>
        <v>-</v>
      </c>
      <c r="AX156" s="53" t="str">
        <f t="shared" ref="AX156:AX161" si="73">IF($A156="Venta",$AN156-$AO156,IF($A156="Compra","",""))</f>
        <v/>
      </c>
      <c r="AY156" s="57" t="str">
        <f t="shared" ref="AY156:AY161" si="74">+IF($A156="Venta",IFERROR($AX156/$AN156,0),IF($A156="Compra","",""))</f>
        <v/>
      </c>
      <c r="AZ156" s="54">
        <f>+IF(SUMIF($AC$3:$AM$3,VLOOKUP($R156,desplegable!$N$3:$Q$8,4,FALSE),$AC156:$AM156)&gt;=$S156,$S156,SUMIF($AC$3:$AM$3,VLOOKUP($R156,desplegable!$N$3:$Q$8,4,FALSE),$AC156:$AM156))</f>
        <v>0</v>
      </c>
      <c r="BA156" s="78"/>
      <c r="BB156" s="54">
        <f t="shared" ref="BB156:BB161" si="75">+IF($BA156=0,$AZ156,$BA156)</f>
        <v>0</v>
      </c>
      <c r="BC156" s="53">
        <f>+IFERROR($BB156*$T156/VLOOKUP($R156,desplegable!$N$3:$O$8,2,FALSE),0)</f>
        <v>0</v>
      </c>
      <c r="BD156" s="53" t="str">
        <f t="shared" si="65"/>
        <v/>
      </c>
      <c r="BE156" s="57" t="str">
        <f t="shared" ref="BE156:BE161" si="76">+IF($A156="Venta",IFERROR($BD156/$BC156,0),IF($A156="Compra","",""))</f>
        <v/>
      </c>
    </row>
    <row r="157" spans="1:57" ht="15" customHeight="1" x14ac:dyDescent="0.25">
      <c r="A157" s="26" t="s">
        <v>117</v>
      </c>
      <c r="B157" s="21"/>
      <c r="C157" s="21" t="s">
        <v>117</v>
      </c>
      <c r="D157" s="21"/>
      <c r="E157" s="21" t="s">
        <v>117</v>
      </c>
      <c r="F157" s="21"/>
      <c r="G157" s="27"/>
      <c r="H157" s="27"/>
      <c r="I157" s="28" t="s">
        <v>366</v>
      </c>
      <c r="J157" s="28" t="s">
        <v>117</v>
      </c>
      <c r="K157" s="21"/>
      <c r="L157" s="21"/>
      <c r="M157" s="28" t="s">
        <v>117</v>
      </c>
      <c r="N157" s="28" t="s">
        <v>117</v>
      </c>
      <c r="O157" s="28" t="s">
        <v>117</v>
      </c>
      <c r="P157" s="21" t="s">
        <v>117</v>
      </c>
      <c r="Q157" s="21" t="s">
        <v>117</v>
      </c>
      <c r="R157" s="28" t="s">
        <v>117</v>
      </c>
      <c r="S157" s="78"/>
      <c r="T157" s="30"/>
      <c r="U157" s="52">
        <f t="shared" si="66"/>
        <v>0</v>
      </c>
      <c r="V157" s="29"/>
      <c r="W157" s="29" t="s">
        <v>117</v>
      </c>
      <c r="X157" s="29"/>
      <c r="Y157" s="29"/>
      <c r="Z157" s="53" t="str">
        <f t="shared" si="58"/>
        <v/>
      </c>
      <c r="AA157" s="55" t="str">
        <f t="shared" si="67"/>
        <v/>
      </c>
      <c r="AB157" s="27"/>
      <c r="AC157" s="54">
        <f t="shared" si="59"/>
        <v>0</v>
      </c>
      <c r="AD157" s="78"/>
      <c r="AE157" s="54">
        <f t="shared" si="60"/>
        <v>0</v>
      </c>
      <c r="AF157" s="78"/>
      <c r="AG157" s="54">
        <f t="shared" si="61"/>
        <v>0</v>
      </c>
      <c r="AH157" s="78"/>
      <c r="AI157" s="54">
        <f t="shared" si="62"/>
        <v>0</v>
      </c>
      <c r="AJ157" s="78"/>
      <c r="AK157" s="54">
        <f t="shared" si="63"/>
        <v>0</v>
      </c>
      <c r="AL157" s="78"/>
      <c r="AM157" s="78"/>
      <c r="AN157" s="53" t="str">
        <f>+IF($A157="Venta",SUMIF($AC$3:$AM$3,VLOOKUP($R157,desplegable!$N$3:$Q$8,4,FALSE),$AC157:$AM157)*$T157/VLOOKUP($R157,desplegable!$N$3:$O$8,2,FALSE),"")</f>
        <v/>
      </c>
      <c r="AO157" s="53">
        <f t="shared" si="64"/>
        <v>0</v>
      </c>
      <c r="AP157" s="53" t="str">
        <f>+IF($A157="Compra",SUMIF($AC$3:$AM$3,VLOOKUP($R156,desplegable!$N$3:$Q$8,4,FALSE),$AC157:$AM157)*$T157/VLOOKUP($R156,desplegable!$N$3:$O$8,2,FALSE),"")</f>
        <v/>
      </c>
      <c r="AQ157" s="55">
        <f>+IFERROR(SUMIF($AC$3:$AM$3,VLOOKUP($R157,desplegable!$N$3:$Q$8,4,FALSE),$AC157:$AM157)/$S157,0)</f>
        <v>0</v>
      </c>
      <c r="AR157" s="55">
        <f ca="1">IFERROR((SUMIF($AC$3:$AM$3,VLOOKUP($R157,desplegable!$N$3:$Q$8,4,FALSE),$AC157:$AM157)/($H157-$G157))*((TODAY())-$G157)/$S157,0)</f>
        <v>0</v>
      </c>
      <c r="AS157" s="56" t="str">
        <f t="shared" si="68"/>
        <v>-</v>
      </c>
      <c r="AT157" s="56" t="str">
        <f t="shared" si="69"/>
        <v>-</v>
      </c>
      <c r="AU157" s="56" t="str">
        <f t="shared" si="70"/>
        <v>-</v>
      </c>
      <c r="AV157" s="56" t="str">
        <f t="shared" si="71"/>
        <v>-</v>
      </c>
      <c r="AW157" s="53" t="str">
        <f t="shared" si="72"/>
        <v>-</v>
      </c>
      <c r="AX157" s="53" t="str">
        <f t="shared" si="73"/>
        <v/>
      </c>
      <c r="AY157" s="57" t="str">
        <f t="shared" si="74"/>
        <v/>
      </c>
      <c r="AZ157" s="54">
        <f>+IF(SUMIF($AC$3:$AM$3,VLOOKUP($R157,desplegable!$N$3:$Q$8,4,FALSE),$AC157:$AM157)&gt;=$S157,$S157,SUMIF($AC$3:$AM$3,VLOOKUP($R157,desplegable!$N$3:$Q$8,4,FALSE),$AC157:$AM157))</f>
        <v>0</v>
      </c>
      <c r="BA157" s="78"/>
      <c r="BB157" s="54">
        <f t="shared" si="75"/>
        <v>0</v>
      </c>
      <c r="BC157" s="53">
        <f>+IFERROR($BB157*$T157/VLOOKUP($R157,desplegable!$N$3:$O$8,2,FALSE),0)</f>
        <v>0</v>
      </c>
      <c r="BD157" s="53" t="str">
        <f t="shared" si="65"/>
        <v/>
      </c>
      <c r="BE157" s="57" t="str">
        <f t="shared" si="76"/>
        <v/>
      </c>
    </row>
    <row r="158" spans="1:57" ht="15" customHeight="1" x14ac:dyDescent="0.25">
      <c r="A158" s="26" t="s">
        <v>117</v>
      </c>
      <c r="B158" s="21"/>
      <c r="C158" s="21" t="s">
        <v>117</v>
      </c>
      <c r="D158" s="21"/>
      <c r="E158" s="21" t="s">
        <v>117</v>
      </c>
      <c r="F158" s="21"/>
      <c r="G158" s="27"/>
      <c r="H158" s="27"/>
      <c r="I158" s="28" t="s">
        <v>366</v>
      </c>
      <c r="J158" s="28" t="s">
        <v>117</v>
      </c>
      <c r="K158" s="21"/>
      <c r="L158" s="21"/>
      <c r="M158" s="28" t="s">
        <v>117</v>
      </c>
      <c r="N158" s="28" t="s">
        <v>117</v>
      </c>
      <c r="O158" s="28" t="s">
        <v>117</v>
      </c>
      <c r="P158" s="21" t="s">
        <v>117</v>
      </c>
      <c r="Q158" s="21" t="s">
        <v>117</v>
      </c>
      <c r="R158" s="28" t="s">
        <v>117</v>
      </c>
      <c r="S158" s="78"/>
      <c r="T158" s="30"/>
      <c r="U158" s="52">
        <f t="shared" si="66"/>
        <v>0</v>
      </c>
      <c r="V158" s="29"/>
      <c r="W158" s="29" t="s">
        <v>117</v>
      </c>
      <c r="X158" s="29"/>
      <c r="Y158" s="29"/>
      <c r="Z158" s="53" t="str">
        <f t="shared" si="58"/>
        <v/>
      </c>
      <c r="AA158" s="55" t="str">
        <f t="shared" si="67"/>
        <v/>
      </c>
      <c r="AB158" s="27"/>
      <c r="AC158" s="54">
        <f t="shared" si="59"/>
        <v>0</v>
      </c>
      <c r="AD158" s="78"/>
      <c r="AE158" s="54">
        <f t="shared" si="60"/>
        <v>0</v>
      </c>
      <c r="AF158" s="78"/>
      <c r="AG158" s="54">
        <f t="shared" si="61"/>
        <v>0</v>
      </c>
      <c r="AH158" s="78"/>
      <c r="AI158" s="54">
        <f t="shared" si="62"/>
        <v>0</v>
      </c>
      <c r="AJ158" s="78"/>
      <c r="AK158" s="54">
        <f t="shared" si="63"/>
        <v>0</v>
      </c>
      <c r="AL158" s="78"/>
      <c r="AM158" s="78"/>
      <c r="AN158" s="53" t="str">
        <f>+IF($A158="Venta",SUMIF($AC$3:$AM$3,VLOOKUP($R158,desplegable!$N$3:$Q$8,4,FALSE),$AC158:$AM158)*$T158/VLOOKUP($R158,desplegable!$N$3:$O$8,2,FALSE),"")</f>
        <v/>
      </c>
      <c r="AO158" s="53">
        <f t="shared" si="64"/>
        <v>0</v>
      </c>
      <c r="AP158" s="53" t="str">
        <f>+IF($A158="Compra",SUMIF($AC$3:$AM$3,VLOOKUP($R157,desplegable!$N$3:$Q$8,4,FALSE),$AC158:$AM158)*$T158/VLOOKUP($R157,desplegable!$N$3:$O$8,2,FALSE),"")</f>
        <v/>
      </c>
      <c r="AQ158" s="55">
        <f>+IFERROR(SUMIF($AC$3:$AM$3,VLOOKUP($R158,desplegable!$N$3:$Q$8,4,FALSE),$AC158:$AM158)/$S158,0)</f>
        <v>0</v>
      </c>
      <c r="AR158" s="55">
        <f ca="1">IFERROR((SUMIF($AC$3:$AM$3,VLOOKUP($R158,desplegable!$N$3:$Q$8,4,FALSE),$AC158:$AM158)/($H158-$G158))*((TODAY())-$G158)/$S158,0)</f>
        <v>0</v>
      </c>
      <c r="AS158" s="56" t="str">
        <f t="shared" si="68"/>
        <v>-</v>
      </c>
      <c r="AT158" s="56" t="str">
        <f t="shared" si="69"/>
        <v>-</v>
      </c>
      <c r="AU158" s="56" t="str">
        <f t="shared" si="70"/>
        <v>-</v>
      </c>
      <c r="AV158" s="56" t="str">
        <f t="shared" si="71"/>
        <v>-</v>
      </c>
      <c r="AW158" s="53" t="str">
        <f t="shared" si="72"/>
        <v>-</v>
      </c>
      <c r="AX158" s="53" t="str">
        <f t="shared" si="73"/>
        <v/>
      </c>
      <c r="AY158" s="57" t="str">
        <f t="shared" si="74"/>
        <v/>
      </c>
      <c r="AZ158" s="54">
        <f>+IF(SUMIF($AC$3:$AM$3,VLOOKUP($R158,desplegable!$N$3:$Q$8,4,FALSE),$AC158:$AM158)&gt;=$S158,$S158,SUMIF($AC$3:$AM$3,VLOOKUP($R158,desplegable!$N$3:$Q$8,4,FALSE),$AC158:$AM158))</f>
        <v>0</v>
      </c>
      <c r="BA158" s="78"/>
      <c r="BB158" s="54">
        <f t="shared" si="75"/>
        <v>0</v>
      </c>
      <c r="BC158" s="53">
        <f>+IFERROR($BB158*$T158/VLOOKUP($R158,desplegable!$N$3:$O$8,2,FALSE),0)</f>
        <v>0</v>
      </c>
      <c r="BD158" s="53" t="str">
        <f t="shared" si="65"/>
        <v/>
      </c>
      <c r="BE158" s="57" t="str">
        <f t="shared" si="76"/>
        <v/>
      </c>
    </row>
    <row r="159" spans="1:57" ht="15" customHeight="1" x14ac:dyDescent="0.25">
      <c r="A159" s="26" t="s">
        <v>117</v>
      </c>
      <c r="B159" s="21"/>
      <c r="C159" s="21" t="s">
        <v>117</v>
      </c>
      <c r="D159" s="21"/>
      <c r="E159" s="21" t="s">
        <v>117</v>
      </c>
      <c r="F159" s="21"/>
      <c r="G159" s="27"/>
      <c r="H159" s="27"/>
      <c r="I159" s="28" t="s">
        <v>366</v>
      </c>
      <c r="J159" s="28" t="s">
        <v>117</v>
      </c>
      <c r="K159" s="21"/>
      <c r="L159" s="21"/>
      <c r="M159" s="28" t="s">
        <v>117</v>
      </c>
      <c r="N159" s="28" t="s">
        <v>117</v>
      </c>
      <c r="O159" s="28" t="s">
        <v>117</v>
      </c>
      <c r="P159" s="21" t="s">
        <v>117</v>
      </c>
      <c r="Q159" s="21" t="s">
        <v>117</v>
      </c>
      <c r="R159" s="28" t="s">
        <v>117</v>
      </c>
      <c r="S159" s="78"/>
      <c r="T159" s="30"/>
      <c r="U159" s="52">
        <f t="shared" si="66"/>
        <v>0</v>
      </c>
      <c r="V159" s="29"/>
      <c r="W159" s="29" t="s">
        <v>117</v>
      </c>
      <c r="X159" s="29"/>
      <c r="Y159" s="29"/>
      <c r="Z159" s="53" t="str">
        <f t="shared" si="58"/>
        <v/>
      </c>
      <c r="AA159" s="55" t="str">
        <f t="shared" si="67"/>
        <v/>
      </c>
      <c r="AB159" s="27"/>
      <c r="AC159" s="54">
        <f t="shared" si="59"/>
        <v>0</v>
      </c>
      <c r="AD159" s="78"/>
      <c r="AE159" s="54">
        <f t="shared" si="60"/>
        <v>0</v>
      </c>
      <c r="AF159" s="78"/>
      <c r="AG159" s="54">
        <f t="shared" si="61"/>
        <v>0</v>
      </c>
      <c r="AH159" s="78"/>
      <c r="AI159" s="54">
        <f t="shared" si="62"/>
        <v>0</v>
      </c>
      <c r="AJ159" s="78"/>
      <c r="AK159" s="54">
        <f t="shared" si="63"/>
        <v>0</v>
      </c>
      <c r="AL159" s="78"/>
      <c r="AM159" s="78"/>
      <c r="AN159" s="53" t="str">
        <f>+IF($A159="Venta",SUMIF($AC$3:$AM$3,VLOOKUP($R159,desplegable!$N$3:$Q$8,4,FALSE),$AC159:$AM159)*$T159/VLOOKUP($R159,desplegable!$N$3:$O$8,2,FALSE),"")</f>
        <v/>
      </c>
      <c r="AO159" s="53">
        <f t="shared" si="64"/>
        <v>0</v>
      </c>
      <c r="AP159" s="53" t="str">
        <f>+IF($A159="Compra",SUMIF($AC$3:$AM$3,VLOOKUP($R158,desplegable!$N$3:$Q$8,4,FALSE),$AC159:$AM159)*$T159/VLOOKUP($R158,desplegable!$N$3:$O$8,2,FALSE),"")</f>
        <v/>
      </c>
      <c r="AQ159" s="55">
        <f>+IFERROR(SUMIF($AC$3:$AM$3,VLOOKUP($R159,desplegable!$N$3:$Q$8,4,FALSE),$AC159:$AM159)/$S159,0)</f>
        <v>0</v>
      </c>
      <c r="AR159" s="55">
        <f ca="1">IFERROR((SUMIF($AC$3:$AM$3,VLOOKUP($R159,desplegable!$N$3:$Q$8,4,FALSE),$AC159:$AM159)/($H159-$G159))*((TODAY())-$G159)/$S159,0)</f>
        <v>0</v>
      </c>
      <c r="AS159" s="56" t="str">
        <f t="shared" si="68"/>
        <v>-</v>
      </c>
      <c r="AT159" s="56" t="str">
        <f t="shared" si="69"/>
        <v>-</v>
      </c>
      <c r="AU159" s="56" t="str">
        <f t="shared" si="70"/>
        <v>-</v>
      </c>
      <c r="AV159" s="56" t="str">
        <f t="shared" si="71"/>
        <v>-</v>
      </c>
      <c r="AW159" s="53" t="str">
        <f t="shared" si="72"/>
        <v>-</v>
      </c>
      <c r="AX159" s="53" t="str">
        <f t="shared" si="73"/>
        <v/>
      </c>
      <c r="AY159" s="57" t="str">
        <f t="shared" si="74"/>
        <v/>
      </c>
      <c r="AZ159" s="54">
        <f>+IF(SUMIF($AC$3:$AM$3,VLOOKUP($R159,desplegable!$N$3:$Q$8,4,FALSE),$AC159:$AM159)&gt;=$S159,$S159,SUMIF($AC$3:$AM$3,VLOOKUP($R159,desplegable!$N$3:$Q$8,4,FALSE),$AC159:$AM159))</f>
        <v>0</v>
      </c>
      <c r="BA159" s="78"/>
      <c r="BB159" s="54">
        <f t="shared" si="75"/>
        <v>0</v>
      </c>
      <c r="BC159" s="53">
        <f>+IFERROR($BB159*$T159/VLOOKUP($R159,desplegable!$N$3:$O$8,2,FALSE),0)</f>
        <v>0</v>
      </c>
      <c r="BD159" s="53" t="str">
        <f t="shared" si="65"/>
        <v/>
      </c>
      <c r="BE159" s="57" t="str">
        <f t="shared" si="76"/>
        <v/>
      </c>
    </row>
    <row r="160" spans="1:57" ht="15" customHeight="1" x14ac:dyDescent="0.25">
      <c r="A160" s="26" t="s">
        <v>117</v>
      </c>
      <c r="B160" s="21"/>
      <c r="C160" s="21" t="s">
        <v>117</v>
      </c>
      <c r="D160" s="21"/>
      <c r="E160" s="21" t="s">
        <v>117</v>
      </c>
      <c r="F160" s="21"/>
      <c r="G160" s="27"/>
      <c r="H160" s="27"/>
      <c r="I160" s="28" t="s">
        <v>366</v>
      </c>
      <c r="J160" s="28" t="s">
        <v>117</v>
      </c>
      <c r="K160" s="21"/>
      <c r="L160" s="21"/>
      <c r="M160" s="28" t="s">
        <v>117</v>
      </c>
      <c r="N160" s="28" t="s">
        <v>117</v>
      </c>
      <c r="O160" s="28" t="s">
        <v>117</v>
      </c>
      <c r="P160" s="21" t="s">
        <v>117</v>
      </c>
      <c r="Q160" s="21" t="s">
        <v>117</v>
      </c>
      <c r="R160" s="28" t="s">
        <v>117</v>
      </c>
      <c r="S160" s="78"/>
      <c r="T160" s="30"/>
      <c r="U160" s="52">
        <f t="shared" si="66"/>
        <v>0</v>
      </c>
      <c r="V160" s="29"/>
      <c r="W160" s="29" t="s">
        <v>117</v>
      </c>
      <c r="X160" s="29"/>
      <c r="Y160" s="29"/>
      <c r="Z160" s="53" t="str">
        <f t="shared" si="58"/>
        <v/>
      </c>
      <c r="AA160" s="55" t="str">
        <f t="shared" si="67"/>
        <v/>
      </c>
      <c r="AB160" s="27"/>
      <c r="AC160" s="54">
        <f t="shared" si="59"/>
        <v>0</v>
      </c>
      <c r="AD160" s="78"/>
      <c r="AE160" s="54">
        <f t="shared" si="60"/>
        <v>0</v>
      </c>
      <c r="AF160" s="78"/>
      <c r="AG160" s="54">
        <f t="shared" si="61"/>
        <v>0</v>
      </c>
      <c r="AH160" s="78"/>
      <c r="AI160" s="54">
        <f t="shared" si="62"/>
        <v>0</v>
      </c>
      <c r="AJ160" s="78"/>
      <c r="AK160" s="54">
        <f t="shared" si="63"/>
        <v>0</v>
      </c>
      <c r="AL160" s="78"/>
      <c r="AM160" s="78"/>
      <c r="AN160" s="53" t="str">
        <f>+IF($A160="Venta",SUMIF($AC$3:$AM$3,VLOOKUP($R160,desplegable!$N$3:$Q$8,4,FALSE),$AC160:$AM160)*$T160/VLOOKUP($R160,desplegable!$N$3:$O$8,2,FALSE),"")</f>
        <v/>
      </c>
      <c r="AO160" s="53">
        <f t="shared" si="64"/>
        <v>0</v>
      </c>
      <c r="AP160" s="53" t="str">
        <f>+IF($A160="Compra",SUMIF($AC$3:$AM$3,VLOOKUP($R159,desplegable!$N$3:$Q$8,4,FALSE),$AC160:$AM160)*$T160/VLOOKUP($R159,desplegable!$N$3:$O$8,2,FALSE),"")</f>
        <v/>
      </c>
      <c r="AQ160" s="55">
        <f>+IFERROR(SUMIF($AC$3:$AM$3,VLOOKUP($R160,desplegable!$N$3:$Q$8,4,FALSE),$AC160:$AM160)/$S160,0)</f>
        <v>0</v>
      </c>
      <c r="AR160" s="55">
        <f ca="1">IFERROR((SUMIF($AC$3:$AM$3,VLOOKUP($R160,desplegable!$N$3:$Q$8,4,FALSE),$AC160:$AM160)/($H160-$G160))*((TODAY())-$G160)/$S160,0)</f>
        <v>0</v>
      </c>
      <c r="AS160" s="56" t="str">
        <f t="shared" si="68"/>
        <v>-</v>
      </c>
      <c r="AT160" s="56" t="str">
        <f t="shared" si="69"/>
        <v>-</v>
      </c>
      <c r="AU160" s="56" t="str">
        <f t="shared" si="70"/>
        <v>-</v>
      </c>
      <c r="AV160" s="56" t="str">
        <f t="shared" si="71"/>
        <v>-</v>
      </c>
      <c r="AW160" s="53" t="str">
        <f t="shared" si="72"/>
        <v>-</v>
      </c>
      <c r="AX160" s="53" t="str">
        <f t="shared" si="73"/>
        <v/>
      </c>
      <c r="AY160" s="57" t="str">
        <f t="shared" si="74"/>
        <v/>
      </c>
      <c r="AZ160" s="54">
        <f>+IF(SUMIF($AC$3:$AM$3,VLOOKUP($R160,desplegable!$N$3:$Q$8,4,FALSE),$AC160:$AM160)&gt;=$S160,$S160,SUMIF($AC$3:$AM$3,VLOOKUP($R160,desplegable!$N$3:$Q$8,4,FALSE),$AC160:$AM160))</f>
        <v>0</v>
      </c>
      <c r="BA160" s="78"/>
      <c r="BB160" s="54">
        <f t="shared" si="75"/>
        <v>0</v>
      </c>
      <c r="BC160" s="53">
        <f>+IFERROR($BB160*$T160/VLOOKUP($R160,desplegable!$N$3:$O$8,2,FALSE),0)</f>
        <v>0</v>
      </c>
      <c r="BD160" s="53" t="str">
        <f t="shared" si="65"/>
        <v/>
      </c>
      <c r="BE160" s="57" t="str">
        <f t="shared" si="76"/>
        <v/>
      </c>
    </row>
    <row r="161" spans="1:57" ht="15" customHeight="1" x14ac:dyDescent="0.25">
      <c r="A161" s="26" t="s">
        <v>117</v>
      </c>
      <c r="B161" s="21"/>
      <c r="C161" s="21" t="s">
        <v>117</v>
      </c>
      <c r="D161" s="21"/>
      <c r="E161" s="21" t="s">
        <v>117</v>
      </c>
      <c r="F161" s="21"/>
      <c r="G161" s="27"/>
      <c r="H161" s="27"/>
      <c r="I161" s="28" t="s">
        <v>366</v>
      </c>
      <c r="J161" s="28" t="s">
        <v>117</v>
      </c>
      <c r="K161" s="21"/>
      <c r="L161" s="21"/>
      <c r="M161" s="28" t="s">
        <v>117</v>
      </c>
      <c r="N161" s="28" t="s">
        <v>117</v>
      </c>
      <c r="O161" s="28" t="s">
        <v>117</v>
      </c>
      <c r="P161" s="21" t="s">
        <v>117</v>
      </c>
      <c r="Q161" s="21" t="s">
        <v>117</v>
      </c>
      <c r="R161" s="28" t="s">
        <v>117</v>
      </c>
      <c r="S161" s="78"/>
      <c r="T161" s="30"/>
      <c r="U161" s="52">
        <f t="shared" si="66"/>
        <v>0</v>
      </c>
      <c r="V161" s="29"/>
      <c r="W161" s="29" t="s">
        <v>117</v>
      </c>
      <c r="X161" s="29"/>
      <c r="Y161" s="29"/>
      <c r="Z161" s="53" t="str">
        <f t="shared" si="58"/>
        <v/>
      </c>
      <c r="AA161" s="55" t="str">
        <f t="shared" si="67"/>
        <v/>
      </c>
      <c r="AB161" s="27"/>
      <c r="AC161" s="54">
        <f t="shared" si="59"/>
        <v>0</v>
      </c>
      <c r="AD161" s="78"/>
      <c r="AE161" s="54">
        <f t="shared" si="60"/>
        <v>0</v>
      </c>
      <c r="AF161" s="78"/>
      <c r="AG161" s="54">
        <f t="shared" si="61"/>
        <v>0</v>
      </c>
      <c r="AH161" s="78"/>
      <c r="AI161" s="54">
        <f t="shared" si="62"/>
        <v>0</v>
      </c>
      <c r="AJ161" s="78"/>
      <c r="AK161" s="54">
        <f t="shared" si="63"/>
        <v>0</v>
      </c>
      <c r="AL161" s="78"/>
      <c r="AM161" s="78"/>
      <c r="AN161" s="53" t="str">
        <f>+IF($A161="Venta",SUMIF($AC$3:$AM$3,VLOOKUP($R161,desplegable!$N$3:$Q$8,4,FALSE),$AC161:$AM161)*$T161/VLOOKUP($R161,desplegable!$N$3:$O$8,2,FALSE),"")</f>
        <v/>
      </c>
      <c r="AO161" s="53">
        <f t="shared" si="64"/>
        <v>0</v>
      </c>
      <c r="AP161" s="53" t="str">
        <f>+IF($A161="Compra",SUMIF($AC$3:$AM$3,VLOOKUP($R160,desplegable!$N$3:$Q$8,4,FALSE),$AC161:$AM161)*$T161/VLOOKUP($R160,desplegable!$N$3:$O$8,2,FALSE),"")</f>
        <v/>
      </c>
      <c r="AQ161" s="55">
        <f>+IFERROR(SUMIF($AC$3:$AM$3,VLOOKUP($R161,desplegable!$N$3:$Q$8,4,FALSE),$AC161:$AM161)/$S161,0)</f>
        <v>0</v>
      </c>
      <c r="AR161" s="55">
        <f ca="1">IFERROR((SUMIF($AC$3:$AM$3,VLOOKUP($R161,desplegable!$N$3:$Q$8,4,FALSE),$AC161:$AM161)/($H161-$G161))*((TODAY())-$G161)/$S161,0)</f>
        <v>0</v>
      </c>
      <c r="AS161" s="56" t="str">
        <f t="shared" si="68"/>
        <v>-</v>
      </c>
      <c r="AT161" s="56" t="str">
        <f t="shared" si="69"/>
        <v>-</v>
      </c>
      <c r="AU161" s="56" t="str">
        <f t="shared" si="70"/>
        <v>-</v>
      </c>
      <c r="AV161" s="56" t="str">
        <f t="shared" si="71"/>
        <v>-</v>
      </c>
      <c r="AW161" s="53" t="str">
        <f t="shared" si="72"/>
        <v>-</v>
      </c>
      <c r="AX161" s="53" t="str">
        <f t="shared" si="73"/>
        <v/>
      </c>
      <c r="AY161" s="57" t="str">
        <f t="shared" si="74"/>
        <v/>
      </c>
      <c r="AZ161" s="54">
        <f>+IF(SUMIF($AC$3:$AM$3,VLOOKUP($R161,desplegable!$N$3:$Q$8,4,FALSE),$AC161:$AM161)&gt;=$S161,$S161,SUMIF($AC$3:$AM$3,VLOOKUP($R161,desplegable!$N$3:$Q$8,4,FALSE),$AC161:$AM161))</f>
        <v>0</v>
      </c>
      <c r="BA161" s="78"/>
      <c r="BB161" s="54">
        <f t="shared" si="75"/>
        <v>0</v>
      </c>
      <c r="BC161" s="53">
        <f>+IFERROR($BB161*$T161/VLOOKUP($R161,desplegable!$N$3:$O$8,2,FALSE),0)</f>
        <v>0</v>
      </c>
      <c r="BD161" s="53" t="str">
        <f t="shared" si="65"/>
        <v/>
      </c>
      <c r="BE161" s="57" t="str">
        <f t="shared" si="76"/>
        <v/>
      </c>
    </row>
    <row r="162" spans="1:57" ht="15" customHeight="1" x14ac:dyDescent="0.25">
      <c r="A162" s="26" t="s">
        <v>117</v>
      </c>
      <c r="B162" s="21"/>
      <c r="C162" s="21" t="s">
        <v>117</v>
      </c>
      <c r="D162" s="21"/>
      <c r="E162" s="21" t="s">
        <v>117</v>
      </c>
      <c r="F162" s="21"/>
      <c r="G162" s="27"/>
      <c r="H162" s="27"/>
      <c r="I162" s="28" t="s">
        <v>366</v>
      </c>
      <c r="J162" s="28" t="s">
        <v>117</v>
      </c>
      <c r="K162" s="21"/>
      <c r="L162" s="21"/>
      <c r="M162" s="28" t="s">
        <v>117</v>
      </c>
      <c r="N162" s="28" t="s">
        <v>117</v>
      </c>
      <c r="O162" s="28" t="s">
        <v>117</v>
      </c>
      <c r="P162" s="21" t="s">
        <v>117</v>
      </c>
      <c r="Q162" s="21" t="s">
        <v>117</v>
      </c>
      <c r="R162" s="28" t="s">
        <v>117</v>
      </c>
      <c r="S162" s="78"/>
      <c r="T162" s="30"/>
      <c r="U162" s="52">
        <f t="shared" si="66"/>
        <v>0</v>
      </c>
      <c r="V162" s="29"/>
      <c r="W162" s="29" t="s">
        <v>117</v>
      </c>
      <c r="X162" s="29"/>
      <c r="Y162" s="29"/>
      <c r="Z162" s="53" t="str">
        <f t="shared" si="58"/>
        <v/>
      </c>
      <c r="AA162" s="55" t="str">
        <f t="shared" ref="AA162:AA201" si="77">+IF($A162="Venta",IFERROR($Z162/$U162,0),IF($A162="Compra","",""))</f>
        <v/>
      </c>
      <c r="AB162" s="27"/>
      <c r="AC162" s="54">
        <f t="shared" si="59"/>
        <v>0</v>
      </c>
      <c r="AD162" s="78"/>
      <c r="AE162" s="54">
        <f t="shared" si="60"/>
        <v>0</v>
      </c>
      <c r="AF162" s="78"/>
      <c r="AG162" s="54">
        <f t="shared" si="61"/>
        <v>0</v>
      </c>
      <c r="AH162" s="78"/>
      <c r="AI162" s="54">
        <f t="shared" si="62"/>
        <v>0</v>
      </c>
      <c r="AJ162" s="78"/>
      <c r="AK162" s="54">
        <f t="shared" si="63"/>
        <v>0</v>
      </c>
      <c r="AL162" s="78"/>
      <c r="AM162" s="78"/>
      <c r="AN162" s="53" t="str">
        <f>+IF($A162="Venta",SUMIF($AC$3:$AM$3,VLOOKUP($R162,desplegable!$N$3:$Q$8,4,FALSE),$AC162:$AM162)*$T162/VLOOKUP($R162,desplegable!$N$3:$O$8,2,FALSE),"")</f>
        <v/>
      </c>
      <c r="AO162" s="53">
        <f t="shared" si="64"/>
        <v>0</v>
      </c>
      <c r="AP162" s="53" t="str">
        <f>+IF($A162="Compra",SUMIF($AC$3:$AM$3,VLOOKUP(#REF!,desplegable!$N$3:$Q$8,4,FALSE),$AC162:$AM162)*$T162/VLOOKUP(#REF!,desplegable!$N$3:$O$8,2,FALSE),"")</f>
        <v/>
      </c>
      <c r="AQ162" s="55">
        <f>+IFERROR(SUMIF($AC$3:$AM$3,VLOOKUP($R162,desplegable!$N$3:$Q$8,4,FALSE),$AC162:$AM162)/$S162,0)</f>
        <v>0</v>
      </c>
      <c r="AR162" s="55">
        <f ca="1">IFERROR((SUMIF($AC$3:$AM$3,VLOOKUP($R162,desplegable!$N$3:$Q$8,4,FALSE),$AC162:$AM162)/($H162-$G162))*((TODAY())-$G162)/$S162,0)</f>
        <v>0</v>
      </c>
      <c r="AS162" s="56" t="str">
        <f t="shared" ref="AS162:AS201" si="78">+IFERROR(IF($AE162=0,"-",$AE162/$AC162),"-")</f>
        <v>-</v>
      </c>
      <c r="AT162" s="56" t="str">
        <f t="shared" ref="AT162:AT201" si="79">+IFERROR(IF($AG162=0,"-",$AG162/$AC162),"-")</f>
        <v>-</v>
      </c>
      <c r="AU162" s="56" t="str">
        <f t="shared" ref="AU162:AU201" si="80">+IFERROR(IF($AI162=0,"-",$AI162/$AC162),"-")</f>
        <v>-</v>
      </c>
      <c r="AV162" s="56" t="str">
        <f t="shared" ref="AV162:AV201" si="81">+IFERROR(IF($AK162=0,"-",$AK162/$AC162),"-")</f>
        <v>-</v>
      </c>
      <c r="AW162" s="53" t="str">
        <f t="shared" ref="AW162:AW201" si="82">+IF($A162="Venta",IFERROR($AN162/$AK162,"-"),IFERROR($AO162/$AK162,"-"))</f>
        <v>-</v>
      </c>
      <c r="AX162" s="53" t="str">
        <f t="shared" ref="AX162:AX201" si="83">IF($A162="Venta",$AN162-$AO162,IF($A162="Compra","",""))</f>
        <v/>
      </c>
      <c r="AY162" s="57" t="str">
        <f t="shared" ref="AY162:AY201" si="84">+IF($A162="Venta",IFERROR($AX162/$AN162,0),IF($A162="Compra","",""))</f>
        <v/>
      </c>
      <c r="AZ162" s="54">
        <f>+IF(SUMIF($AC$3:$AM$3,VLOOKUP($R162,desplegable!$N$3:$Q$8,4,FALSE),$AC162:$AM162)&gt;=$S162,$S162,SUMIF($AC$3:$AM$3,VLOOKUP($R162,desplegable!$N$3:$Q$8,4,FALSE),$AC162:$AM162))</f>
        <v>0</v>
      </c>
      <c r="BA162" s="78"/>
      <c r="BB162" s="54">
        <f t="shared" ref="BB162:BB201" si="85">+IF($BA162=0,$AZ162,$BA162)</f>
        <v>0</v>
      </c>
      <c r="BC162" s="53">
        <f>+IFERROR($BB162*$T162/VLOOKUP($R162,desplegable!$N$3:$O$8,2,FALSE),0)</f>
        <v>0</v>
      </c>
      <c r="BD162" s="53" t="str">
        <f t="shared" si="65"/>
        <v/>
      </c>
      <c r="BE162" s="57" t="str">
        <f t="shared" ref="BE162:BE201" si="86">+IF($A162="Venta",IFERROR($BD162/$BC162,0),IF($A162="Compra","",""))</f>
        <v/>
      </c>
    </row>
    <row r="163" spans="1:57" ht="15" customHeight="1" x14ac:dyDescent="0.25">
      <c r="A163" s="26" t="s">
        <v>117</v>
      </c>
      <c r="B163" s="21"/>
      <c r="C163" s="21" t="s">
        <v>117</v>
      </c>
      <c r="D163" s="21"/>
      <c r="E163" s="21" t="s">
        <v>117</v>
      </c>
      <c r="F163" s="21"/>
      <c r="G163" s="27"/>
      <c r="H163" s="27"/>
      <c r="I163" s="28" t="s">
        <v>366</v>
      </c>
      <c r="J163" s="28" t="s">
        <v>117</v>
      </c>
      <c r="K163" s="21"/>
      <c r="L163" s="21"/>
      <c r="M163" s="28" t="s">
        <v>117</v>
      </c>
      <c r="N163" s="28" t="s">
        <v>117</v>
      </c>
      <c r="O163" s="28" t="s">
        <v>117</v>
      </c>
      <c r="P163" s="21" t="s">
        <v>117</v>
      </c>
      <c r="Q163" s="21" t="s">
        <v>117</v>
      </c>
      <c r="R163" s="28" t="s">
        <v>117</v>
      </c>
      <c r="S163" s="78"/>
      <c r="T163" s="30"/>
      <c r="U163" s="52">
        <f t="shared" si="66"/>
        <v>0</v>
      </c>
      <c r="V163" s="29"/>
      <c r="W163" s="29" t="s">
        <v>117</v>
      </c>
      <c r="X163" s="29"/>
      <c r="Y163" s="29"/>
      <c r="Z163" s="53" t="str">
        <f t="shared" si="58"/>
        <v/>
      </c>
      <c r="AA163" s="55" t="str">
        <f t="shared" si="77"/>
        <v/>
      </c>
      <c r="AB163" s="27"/>
      <c r="AC163" s="54">
        <f t="shared" si="59"/>
        <v>0</v>
      </c>
      <c r="AD163" s="78"/>
      <c r="AE163" s="54">
        <f t="shared" si="60"/>
        <v>0</v>
      </c>
      <c r="AF163" s="78"/>
      <c r="AG163" s="54">
        <f t="shared" si="61"/>
        <v>0</v>
      </c>
      <c r="AH163" s="78"/>
      <c r="AI163" s="54">
        <f t="shared" si="62"/>
        <v>0</v>
      </c>
      <c r="AJ163" s="78"/>
      <c r="AK163" s="54">
        <f t="shared" si="63"/>
        <v>0</v>
      </c>
      <c r="AL163" s="78"/>
      <c r="AM163" s="78"/>
      <c r="AN163" s="53" t="str">
        <f>+IF($A163="Venta",SUMIF($AC$3:$AM$3,VLOOKUP($R163,desplegable!$N$3:$Q$8,4,FALSE),$AC163:$AM163)*$T163/VLOOKUP($R163,desplegable!$N$3:$O$8,2,FALSE),"")</f>
        <v/>
      </c>
      <c r="AO163" s="53">
        <f t="shared" si="64"/>
        <v>0</v>
      </c>
      <c r="AP163" s="53" t="str">
        <f>+IF($A163="Compra",SUMIF($AC$3:$AM$3,VLOOKUP($R162,desplegable!$N$3:$Q$8,4,FALSE),$AC163:$AM163)*$T163/VLOOKUP($R162,desplegable!$N$3:$O$8,2,FALSE),"")</f>
        <v/>
      </c>
      <c r="AQ163" s="55">
        <f>+IFERROR(SUMIF($AC$3:$AM$3,VLOOKUP($R163,desplegable!$N$3:$Q$8,4,FALSE),$AC163:$AM163)/$S163,0)</f>
        <v>0</v>
      </c>
      <c r="AR163" s="55">
        <f ca="1">IFERROR((SUMIF($AC$3:$AM$3,VLOOKUP($R163,desplegable!$N$3:$Q$8,4,FALSE),$AC163:$AM163)/($H163-$G163))*((TODAY())-$G163)/$S163,0)</f>
        <v>0</v>
      </c>
      <c r="AS163" s="56" t="str">
        <f t="shared" si="78"/>
        <v>-</v>
      </c>
      <c r="AT163" s="56" t="str">
        <f t="shared" si="79"/>
        <v>-</v>
      </c>
      <c r="AU163" s="56" t="str">
        <f t="shared" si="80"/>
        <v>-</v>
      </c>
      <c r="AV163" s="56" t="str">
        <f t="shared" si="81"/>
        <v>-</v>
      </c>
      <c r="AW163" s="53" t="str">
        <f t="shared" si="82"/>
        <v>-</v>
      </c>
      <c r="AX163" s="53" t="str">
        <f t="shared" si="83"/>
        <v/>
      </c>
      <c r="AY163" s="57" t="str">
        <f t="shared" si="84"/>
        <v/>
      </c>
      <c r="AZ163" s="54">
        <f>+IF(SUMIF($AC$3:$AM$3,VLOOKUP($R163,desplegable!$N$3:$Q$8,4,FALSE),$AC163:$AM163)&gt;=$S163,$S163,SUMIF($AC$3:$AM$3,VLOOKUP($R163,desplegable!$N$3:$Q$8,4,FALSE),$AC163:$AM163))</f>
        <v>0</v>
      </c>
      <c r="BA163" s="78"/>
      <c r="BB163" s="54">
        <f t="shared" si="85"/>
        <v>0</v>
      </c>
      <c r="BC163" s="53">
        <f>+IFERROR($BB163*$T163/VLOOKUP($R163,desplegable!$N$3:$O$8,2,FALSE),0)</f>
        <v>0</v>
      </c>
      <c r="BD163" s="53" t="str">
        <f t="shared" si="65"/>
        <v/>
      </c>
      <c r="BE163" s="57" t="str">
        <f t="shared" si="86"/>
        <v/>
      </c>
    </row>
    <row r="164" spans="1:57" ht="15" customHeight="1" x14ac:dyDescent="0.25">
      <c r="A164" s="26" t="s">
        <v>117</v>
      </c>
      <c r="B164" s="21"/>
      <c r="C164" s="21" t="s">
        <v>117</v>
      </c>
      <c r="D164" s="21"/>
      <c r="E164" s="21" t="s">
        <v>117</v>
      </c>
      <c r="F164" s="21"/>
      <c r="G164" s="27"/>
      <c r="H164" s="27"/>
      <c r="I164" s="28" t="s">
        <v>366</v>
      </c>
      <c r="J164" s="28" t="s">
        <v>117</v>
      </c>
      <c r="K164" s="21"/>
      <c r="L164" s="21"/>
      <c r="M164" s="28" t="s">
        <v>117</v>
      </c>
      <c r="N164" s="28" t="s">
        <v>117</v>
      </c>
      <c r="O164" s="28" t="s">
        <v>117</v>
      </c>
      <c r="P164" s="21" t="s">
        <v>117</v>
      </c>
      <c r="Q164" s="21" t="s">
        <v>117</v>
      </c>
      <c r="R164" s="28" t="s">
        <v>117</v>
      </c>
      <c r="S164" s="78"/>
      <c r="T164" s="30"/>
      <c r="U164" s="52">
        <f t="shared" si="66"/>
        <v>0</v>
      </c>
      <c r="V164" s="29"/>
      <c r="W164" s="29" t="s">
        <v>117</v>
      </c>
      <c r="X164" s="29"/>
      <c r="Y164" s="29"/>
      <c r="Z164" s="53" t="str">
        <f t="shared" si="58"/>
        <v/>
      </c>
      <c r="AA164" s="55" t="str">
        <f t="shared" si="77"/>
        <v/>
      </c>
      <c r="AB164" s="27"/>
      <c r="AC164" s="54">
        <f t="shared" si="59"/>
        <v>0</v>
      </c>
      <c r="AD164" s="78"/>
      <c r="AE164" s="54">
        <f t="shared" si="60"/>
        <v>0</v>
      </c>
      <c r="AF164" s="78"/>
      <c r="AG164" s="54">
        <f t="shared" si="61"/>
        <v>0</v>
      </c>
      <c r="AH164" s="78"/>
      <c r="AI164" s="54">
        <f t="shared" si="62"/>
        <v>0</v>
      </c>
      <c r="AJ164" s="78"/>
      <c r="AK164" s="54">
        <f t="shared" si="63"/>
        <v>0</v>
      </c>
      <c r="AL164" s="78"/>
      <c r="AM164" s="78"/>
      <c r="AN164" s="53" t="str">
        <f>+IF($A164="Venta",SUMIF($AC$3:$AM$3,VLOOKUP($R164,desplegable!$N$3:$Q$8,4,FALSE),$AC164:$AM164)*$T164/VLOOKUP($R164,desplegable!$N$3:$O$8,2,FALSE),"")</f>
        <v/>
      </c>
      <c r="AO164" s="53">
        <f t="shared" si="64"/>
        <v>0</v>
      </c>
      <c r="AP164" s="53" t="str">
        <f>+IF($A164="Compra",SUMIF($AC$3:$AM$3,VLOOKUP($R163,desplegable!$N$3:$Q$8,4,FALSE),$AC164:$AM164)*$T164/VLOOKUP($R163,desplegable!$N$3:$O$8,2,FALSE),"")</f>
        <v/>
      </c>
      <c r="AQ164" s="55">
        <f>+IFERROR(SUMIF($AC$3:$AM$3,VLOOKUP($R164,desplegable!$N$3:$Q$8,4,FALSE),$AC164:$AM164)/$S164,0)</f>
        <v>0</v>
      </c>
      <c r="AR164" s="55">
        <f ca="1">IFERROR((SUMIF($AC$3:$AM$3,VLOOKUP($R164,desplegable!$N$3:$Q$8,4,FALSE),$AC164:$AM164)/($H164-$G164))*((TODAY())-$G164)/$S164,0)</f>
        <v>0</v>
      </c>
      <c r="AS164" s="56" t="str">
        <f t="shared" si="78"/>
        <v>-</v>
      </c>
      <c r="AT164" s="56" t="str">
        <f t="shared" si="79"/>
        <v>-</v>
      </c>
      <c r="AU164" s="56" t="str">
        <f t="shared" si="80"/>
        <v>-</v>
      </c>
      <c r="AV164" s="56" t="str">
        <f t="shared" si="81"/>
        <v>-</v>
      </c>
      <c r="AW164" s="53" t="str">
        <f t="shared" si="82"/>
        <v>-</v>
      </c>
      <c r="AX164" s="53" t="str">
        <f t="shared" si="83"/>
        <v/>
      </c>
      <c r="AY164" s="57" t="str">
        <f t="shared" si="84"/>
        <v/>
      </c>
      <c r="AZ164" s="54">
        <f>+IF(SUMIF($AC$3:$AM$3,VLOOKUP($R164,desplegable!$N$3:$Q$8,4,FALSE),$AC164:$AM164)&gt;=$S164,$S164,SUMIF($AC$3:$AM$3,VLOOKUP($R164,desplegable!$N$3:$Q$8,4,FALSE),$AC164:$AM164))</f>
        <v>0</v>
      </c>
      <c r="BA164" s="78"/>
      <c r="BB164" s="54">
        <f t="shared" si="85"/>
        <v>0</v>
      </c>
      <c r="BC164" s="53">
        <f>+IFERROR($BB164*$T164/VLOOKUP($R164,desplegable!$N$3:$O$8,2,FALSE),0)</f>
        <v>0</v>
      </c>
      <c r="BD164" s="53" t="str">
        <f t="shared" si="65"/>
        <v/>
      </c>
      <c r="BE164" s="57" t="str">
        <f t="shared" si="86"/>
        <v/>
      </c>
    </row>
    <row r="165" spans="1:57" ht="15" customHeight="1" x14ac:dyDescent="0.25">
      <c r="A165" s="26" t="s">
        <v>117</v>
      </c>
      <c r="B165" s="21"/>
      <c r="C165" s="21" t="s">
        <v>117</v>
      </c>
      <c r="D165" s="21"/>
      <c r="E165" s="21" t="s">
        <v>117</v>
      </c>
      <c r="F165" s="21"/>
      <c r="G165" s="27"/>
      <c r="H165" s="27"/>
      <c r="I165" s="28" t="s">
        <v>366</v>
      </c>
      <c r="J165" s="28" t="s">
        <v>117</v>
      </c>
      <c r="K165" s="21"/>
      <c r="L165" s="21"/>
      <c r="M165" s="28" t="s">
        <v>117</v>
      </c>
      <c r="N165" s="28" t="s">
        <v>117</v>
      </c>
      <c r="O165" s="28" t="s">
        <v>117</v>
      </c>
      <c r="P165" s="21" t="s">
        <v>117</v>
      </c>
      <c r="Q165" s="21" t="s">
        <v>117</v>
      </c>
      <c r="R165" s="28" t="s">
        <v>117</v>
      </c>
      <c r="S165" s="78"/>
      <c r="T165" s="30"/>
      <c r="U165" s="52">
        <f t="shared" si="66"/>
        <v>0</v>
      </c>
      <c r="V165" s="29"/>
      <c r="W165" s="29" t="s">
        <v>117</v>
      </c>
      <c r="X165" s="29"/>
      <c r="Y165" s="29"/>
      <c r="Z165" s="53" t="str">
        <f t="shared" si="58"/>
        <v/>
      </c>
      <c r="AA165" s="55" t="str">
        <f t="shared" si="77"/>
        <v/>
      </c>
      <c r="AB165" s="27"/>
      <c r="AC165" s="54">
        <f t="shared" si="59"/>
        <v>0</v>
      </c>
      <c r="AD165" s="78"/>
      <c r="AE165" s="54">
        <f t="shared" si="60"/>
        <v>0</v>
      </c>
      <c r="AF165" s="78"/>
      <c r="AG165" s="54">
        <f t="shared" si="61"/>
        <v>0</v>
      </c>
      <c r="AH165" s="78"/>
      <c r="AI165" s="54">
        <f t="shared" si="62"/>
        <v>0</v>
      </c>
      <c r="AJ165" s="78"/>
      <c r="AK165" s="54">
        <f t="shared" si="63"/>
        <v>0</v>
      </c>
      <c r="AL165" s="78"/>
      <c r="AM165" s="78"/>
      <c r="AN165" s="53" t="str">
        <f>+IF($A165="Venta",SUMIF($AC$3:$AM$3,VLOOKUP($R165,desplegable!$N$3:$Q$8,4,FALSE),$AC165:$AM165)*$T165/VLOOKUP($R165,desplegable!$N$3:$O$8,2,FALSE),"")</f>
        <v/>
      </c>
      <c r="AO165" s="53">
        <f t="shared" si="64"/>
        <v>0</v>
      </c>
      <c r="AP165" s="53" t="str">
        <f>+IF($A165="Compra",SUMIF($AC$3:$AM$3,VLOOKUP($R164,desplegable!$N$3:$Q$8,4,FALSE),$AC165:$AM165)*$T165/VLOOKUP($R164,desplegable!$N$3:$O$8,2,FALSE),"")</f>
        <v/>
      </c>
      <c r="AQ165" s="55">
        <f>+IFERROR(SUMIF($AC$3:$AM$3,VLOOKUP($R165,desplegable!$N$3:$Q$8,4,FALSE),$AC165:$AM165)/$S165,0)</f>
        <v>0</v>
      </c>
      <c r="AR165" s="55">
        <f ca="1">IFERROR((SUMIF($AC$3:$AM$3,VLOOKUP($R165,desplegable!$N$3:$Q$8,4,FALSE),$AC165:$AM165)/($H165-$G165))*((TODAY())-$G165)/$S165,0)</f>
        <v>0</v>
      </c>
      <c r="AS165" s="56" t="str">
        <f t="shared" si="78"/>
        <v>-</v>
      </c>
      <c r="AT165" s="56" t="str">
        <f t="shared" si="79"/>
        <v>-</v>
      </c>
      <c r="AU165" s="56" t="str">
        <f t="shared" si="80"/>
        <v>-</v>
      </c>
      <c r="AV165" s="56" t="str">
        <f t="shared" si="81"/>
        <v>-</v>
      </c>
      <c r="AW165" s="53" t="str">
        <f t="shared" si="82"/>
        <v>-</v>
      </c>
      <c r="AX165" s="53" t="str">
        <f t="shared" si="83"/>
        <v/>
      </c>
      <c r="AY165" s="57" t="str">
        <f t="shared" si="84"/>
        <v/>
      </c>
      <c r="AZ165" s="54">
        <f>+IF(SUMIF($AC$3:$AM$3,VLOOKUP($R165,desplegable!$N$3:$Q$8,4,FALSE),$AC165:$AM165)&gt;=$S165,$S165,SUMIF($AC$3:$AM$3,VLOOKUP($R165,desplegable!$N$3:$Q$8,4,FALSE),$AC165:$AM165))</f>
        <v>0</v>
      </c>
      <c r="BA165" s="78"/>
      <c r="BB165" s="54">
        <f t="shared" si="85"/>
        <v>0</v>
      </c>
      <c r="BC165" s="53">
        <f>+IFERROR($BB165*$T165/VLOOKUP($R165,desplegable!$N$3:$O$8,2,FALSE),0)</f>
        <v>0</v>
      </c>
      <c r="BD165" s="53" t="str">
        <f t="shared" si="65"/>
        <v/>
      </c>
      <c r="BE165" s="57" t="str">
        <f t="shared" si="86"/>
        <v/>
      </c>
    </row>
    <row r="166" spans="1:57" ht="15" customHeight="1" x14ac:dyDescent="0.25">
      <c r="A166" s="26" t="s">
        <v>117</v>
      </c>
      <c r="B166" s="21"/>
      <c r="C166" s="21" t="s">
        <v>117</v>
      </c>
      <c r="D166" s="21"/>
      <c r="E166" s="21" t="s">
        <v>117</v>
      </c>
      <c r="F166" s="21"/>
      <c r="G166" s="27"/>
      <c r="H166" s="27"/>
      <c r="I166" s="28" t="s">
        <v>366</v>
      </c>
      <c r="J166" s="28" t="s">
        <v>117</v>
      </c>
      <c r="K166" s="21"/>
      <c r="L166" s="21"/>
      <c r="M166" s="28" t="s">
        <v>117</v>
      </c>
      <c r="N166" s="28" t="s">
        <v>117</v>
      </c>
      <c r="O166" s="28" t="s">
        <v>117</v>
      </c>
      <c r="P166" s="21" t="s">
        <v>117</v>
      </c>
      <c r="Q166" s="21" t="s">
        <v>117</v>
      </c>
      <c r="R166" s="28" t="s">
        <v>117</v>
      </c>
      <c r="S166" s="78"/>
      <c r="T166" s="30"/>
      <c r="U166" s="52">
        <f t="shared" si="66"/>
        <v>0</v>
      </c>
      <c r="V166" s="29"/>
      <c r="W166" s="29" t="s">
        <v>117</v>
      </c>
      <c r="X166" s="29"/>
      <c r="Y166" s="29"/>
      <c r="Z166" s="53" t="str">
        <f t="shared" si="58"/>
        <v/>
      </c>
      <c r="AA166" s="55" t="str">
        <f t="shared" si="77"/>
        <v/>
      </c>
      <c r="AB166" s="27"/>
      <c r="AC166" s="54">
        <f t="shared" si="59"/>
        <v>0</v>
      </c>
      <c r="AD166" s="78"/>
      <c r="AE166" s="54">
        <f t="shared" si="60"/>
        <v>0</v>
      </c>
      <c r="AF166" s="78"/>
      <c r="AG166" s="54">
        <f t="shared" si="61"/>
        <v>0</v>
      </c>
      <c r="AH166" s="78"/>
      <c r="AI166" s="54">
        <f t="shared" si="62"/>
        <v>0</v>
      </c>
      <c r="AJ166" s="78"/>
      <c r="AK166" s="54">
        <f t="shared" si="63"/>
        <v>0</v>
      </c>
      <c r="AL166" s="78"/>
      <c r="AM166" s="78"/>
      <c r="AN166" s="53" t="str">
        <f>+IF($A166="Venta",SUMIF($AC$3:$AM$3,VLOOKUP($R166,desplegable!$N$3:$Q$8,4,FALSE),$AC166:$AM166)*$T166/VLOOKUP($R166,desplegable!$N$3:$O$8,2,FALSE),"")</f>
        <v/>
      </c>
      <c r="AO166" s="53">
        <f t="shared" si="64"/>
        <v>0</v>
      </c>
      <c r="AP166" s="53" t="str">
        <f>+IF($A166="Compra",SUMIF($AC$3:$AM$3,VLOOKUP($R165,desplegable!$N$3:$Q$8,4,FALSE),$AC166:$AM166)*$T166/VLOOKUP($R165,desplegable!$N$3:$O$8,2,FALSE),"")</f>
        <v/>
      </c>
      <c r="AQ166" s="55">
        <f>+IFERROR(SUMIF($AC$3:$AM$3,VLOOKUP($R166,desplegable!$N$3:$Q$8,4,FALSE),$AC166:$AM166)/$S166,0)</f>
        <v>0</v>
      </c>
      <c r="AR166" s="55">
        <f ca="1">IFERROR((SUMIF($AC$3:$AM$3,VLOOKUP($R166,desplegable!$N$3:$Q$8,4,FALSE),$AC166:$AM166)/($H166-$G166))*((TODAY())-$G166)/$S166,0)</f>
        <v>0</v>
      </c>
      <c r="AS166" s="56" t="str">
        <f t="shared" si="78"/>
        <v>-</v>
      </c>
      <c r="AT166" s="56" t="str">
        <f t="shared" si="79"/>
        <v>-</v>
      </c>
      <c r="AU166" s="56" t="str">
        <f t="shared" si="80"/>
        <v>-</v>
      </c>
      <c r="AV166" s="56" t="str">
        <f t="shared" si="81"/>
        <v>-</v>
      </c>
      <c r="AW166" s="53" t="str">
        <f t="shared" si="82"/>
        <v>-</v>
      </c>
      <c r="AX166" s="53" t="str">
        <f t="shared" si="83"/>
        <v/>
      </c>
      <c r="AY166" s="57" t="str">
        <f t="shared" si="84"/>
        <v/>
      </c>
      <c r="AZ166" s="54">
        <f>+IF(SUMIF($AC$3:$AM$3,VLOOKUP($R166,desplegable!$N$3:$Q$8,4,FALSE),$AC166:$AM166)&gt;=$S166,$S166,SUMIF($AC$3:$AM$3,VLOOKUP($R166,desplegable!$N$3:$Q$8,4,FALSE),$AC166:$AM166))</f>
        <v>0</v>
      </c>
      <c r="BA166" s="78"/>
      <c r="BB166" s="54">
        <f t="shared" si="85"/>
        <v>0</v>
      </c>
      <c r="BC166" s="53">
        <f>+IFERROR($BB166*$T166/VLOOKUP($R166,desplegable!$N$3:$O$8,2,FALSE),0)</f>
        <v>0</v>
      </c>
      <c r="BD166" s="53" t="str">
        <f t="shared" si="65"/>
        <v/>
      </c>
      <c r="BE166" s="57" t="str">
        <f t="shared" si="86"/>
        <v/>
      </c>
    </row>
    <row r="167" spans="1:57" ht="15" customHeight="1" x14ac:dyDescent="0.25">
      <c r="A167" s="26" t="s">
        <v>117</v>
      </c>
      <c r="B167" s="21"/>
      <c r="C167" s="21" t="s">
        <v>117</v>
      </c>
      <c r="D167" s="21"/>
      <c r="E167" s="21" t="s">
        <v>117</v>
      </c>
      <c r="F167" s="21"/>
      <c r="G167" s="27"/>
      <c r="H167" s="27"/>
      <c r="I167" s="28" t="s">
        <v>366</v>
      </c>
      <c r="J167" s="28" t="s">
        <v>117</v>
      </c>
      <c r="K167" s="21"/>
      <c r="L167" s="21"/>
      <c r="M167" s="28" t="s">
        <v>117</v>
      </c>
      <c r="N167" s="28" t="s">
        <v>117</v>
      </c>
      <c r="O167" s="28" t="s">
        <v>117</v>
      </c>
      <c r="P167" s="21" t="s">
        <v>117</v>
      </c>
      <c r="Q167" s="21" t="s">
        <v>117</v>
      </c>
      <c r="R167" s="28" t="s">
        <v>117</v>
      </c>
      <c r="S167" s="78"/>
      <c r="T167" s="30"/>
      <c r="U167" s="52">
        <f t="shared" si="66"/>
        <v>0</v>
      </c>
      <c r="V167" s="29"/>
      <c r="W167" s="29" t="s">
        <v>117</v>
      </c>
      <c r="X167" s="29"/>
      <c r="Y167" s="29"/>
      <c r="Z167" s="53" t="str">
        <f t="shared" si="58"/>
        <v/>
      </c>
      <c r="AA167" s="55" t="str">
        <f t="shared" si="77"/>
        <v/>
      </c>
      <c r="AB167" s="27"/>
      <c r="AC167" s="54">
        <f t="shared" si="59"/>
        <v>0</v>
      </c>
      <c r="AD167" s="78"/>
      <c r="AE167" s="54">
        <f t="shared" si="60"/>
        <v>0</v>
      </c>
      <c r="AF167" s="78"/>
      <c r="AG167" s="54">
        <f t="shared" si="61"/>
        <v>0</v>
      </c>
      <c r="AH167" s="78"/>
      <c r="AI167" s="54">
        <f t="shared" si="62"/>
        <v>0</v>
      </c>
      <c r="AJ167" s="78"/>
      <c r="AK167" s="54">
        <f t="shared" si="63"/>
        <v>0</v>
      </c>
      <c r="AL167" s="78"/>
      <c r="AM167" s="78"/>
      <c r="AN167" s="53" t="str">
        <f>+IF($A167="Venta",SUMIF($AC$3:$AM$3,VLOOKUP($R167,desplegable!$N$3:$Q$8,4,FALSE),$AC167:$AM167)*$T167/VLOOKUP($R167,desplegable!$N$3:$O$8,2,FALSE),"")</f>
        <v/>
      </c>
      <c r="AO167" s="53">
        <f t="shared" si="64"/>
        <v>0</v>
      </c>
      <c r="AP167" s="53" t="str">
        <f>+IF($A167="Compra",SUMIF($AC$3:$AM$3,VLOOKUP($R166,desplegable!$N$3:$Q$8,4,FALSE),$AC167:$AM167)*$T167/VLOOKUP($R166,desplegable!$N$3:$O$8,2,FALSE),"")</f>
        <v/>
      </c>
      <c r="AQ167" s="55">
        <f>+IFERROR(SUMIF($AC$3:$AM$3,VLOOKUP($R167,desplegable!$N$3:$Q$8,4,FALSE),$AC167:$AM167)/$S167,0)</f>
        <v>0</v>
      </c>
      <c r="AR167" s="55">
        <f ca="1">IFERROR((SUMIF($AC$3:$AM$3,VLOOKUP($R167,desplegable!$N$3:$Q$8,4,FALSE),$AC167:$AM167)/($H167-$G167))*((TODAY())-$G167)/$S167,0)</f>
        <v>0</v>
      </c>
      <c r="AS167" s="56" t="str">
        <f t="shared" si="78"/>
        <v>-</v>
      </c>
      <c r="AT167" s="56" t="str">
        <f t="shared" si="79"/>
        <v>-</v>
      </c>
      <c r="AU167" s="56" t="str">
        <f t="shared" si="80"/>
        <v>-</v>
      </c>
      <c r="AV167" s="56" t="str">
        <f t="shared" si="81"/>
        <v>-</v>
      </c>
      <c r="AW167" s="53" t="str">
        <f t="shared" si="82"/>
        <v>-</v>
      </c>
      <c r="AX167" s="53" t="str">
        <f t="shared" si="83"/>
        <v/>
      </c>
      <c r="AY167" s="57" t="str">
        <f t="shared" si="84"/>
        <v/>
      </c>
      <c r="AZ167" s="54">
        <f>+IF(SUMIF($AC$3:$AM$3,VLOOKUP($R167,desplegable!$N$3:$Q$8,4,FALSE),$AC167:$AM167)&gt;=$S167,$S167,SUMIF($AC$3:$AM$3,VLOOKUP($R167,desplegable!$N$3:$Q$8,4,FALSE),$AC167:$AM167))</f>
        <v>0</v>
      </c>
      <c r="BA167" s="78"/>
      <c r="BB167" s="54">
        <f t="shared" si="85"/>
        <v>0</v>
      </c>
      <c r="BC167" s="53">
        <f>+IFERROR($BB167*$T167/VLOOKUP($R167,desplegable!$N$3:$O$8,2,FALSE),0)</f>
        <v>0</v>
      </c>
      <c r="BD167" s="53" t="str">
        <f t="shared" si="65"/>
        <v/>
      </c>
      <c r="BE167" s="57" t="str">
        <f t="shared" si="86"/>
        <v/>
      </c>
    </row>
    <row r="168" spans="1:57" ht="15" customHeight="1" x14ac:dyDescent="0.25">
      <c r="A168" s="26" t="s">
        <v>117</v>
      </c>
      <c r="B168" s="21"/>
      <c r="C168" s="21" t="s">
        <v>117</v>
      </c>
      <c r="D168" s="21"/>
      <c r="E168" s="21" t="s">
        <v>117</v>
      </c>
      <c r="F168" s="21"/>
      <c r="G168" s="27"/>
      <c r="H168" s="27"/>
      <c r="I168" s="28" t="s">
        <v>366</v>
      </c>
      <c r="J168" s="28" t="s">
        <v>117</v>
      </c>
      <c r="K168" s="21"/>
      <c r="L168" s="21"/>
      <c r="M168" s="28" t="s">
        <v>117</v>
      </c>
      <c r="N168" s="28" t="s">
        <v>117</v>
      </c>
      <c r="O168" s="28" t="s">
        <v>117</v>
      </c>
      <c r="P168" s="21" t="s">
        <v>117</v>
      </c>
      <c r="Q168" s="21" t="s">
        <v>117</v>
      </c>
      <c r="R168" s="28" t="s">
        <v>117</v>
      </c>
      <c r="S168" s="78"/>
      <c r="T168" s="30"/>
      <c r="U168" s="52">
        <f t="shared" si="66"/>
        <v>0</v>
      </c>
      <c r="V168" s="29"/>
      <c r="W168" s="29" t="s">
        <v>117</v>
      </c>
      <c r="X168" s="29"/>
      <c r="Y168" s="29"/>
      <c r="Z168" s="53" t="str">
        <f t="shared" si="58"/>
        <v/>
      </c>
      <c r="AA168" s="55" t="str">
        <f t="shared" si="77"/>
        <v/>
      </c>
      <c r="AB168" s="27"/>
      <c r="AC168" s="54">
        <f t="shared" si="59"/>
        <v>0</v>
      </c>
      <c r="AD168" s="78"/>
      <c r="AE168" s="54">
        <f t="shared" si="60"/>
        <v>0</v>
      </c>
      <c r="AF168" s="78"/>
      <c r="AG168" s="54">
        <f t="shared" si="61"/>
        <v>0</v>
      </c>
      <c r="AH168" s="78"/>
      <c r="AI168" s="54">
        <f t="shared" si="62"/>
        <v>0</v>
      </c>
      <c r="AJ168" s="78"/>
      <c r="AK168" s="54">
        <f t="shared" si="63"/>
        <v>0</v>
      </c>
      <c r="AL168" s="78"/>
      <c r="AM168" s="78"/>
      <c r="AN168" s="53" t="str">
        <f>+IF($A168="Venta",SUMIF($AC$3:$AM$3,VLOOKUP($R168,desplegable!$N$3:$Q$8,4,FALSE),$AC168:$AM168)*$T168/VLOOKUP($R168,desplegable!$N$3:$O$8,2,FALSE),"")</f>
        <v/>
      </c>
      <c r="AO168" s="53">
        <f t="shared" si="64"/>
        <v>0</v>
      </c>
      <c r="AP168" s="53" t="str">
        <f>+IF($A168="Compra",SUMIF($AC$3:$AM$3,VLOOKUP($R167,desplegable!$N$3:$Q$8,4,FALSE),$AC168:$AM168)*$T168/VLOOKUP($R167,desplegable!$N$3:$O$8,2,FALSE),"")</f>
        <v/>
      </c>
      <c r="AQ168" s="55">
        <f>+IFERROR(SUMIF($AC$3:$AM$3,VLOOKUP($R168,desplegable!$N$3:$Q$8,4,FALSE),$AC168:$AM168)/$S168,0)</f>
        <v>0</v>
      </c>
      <c r="AR168" s="55">
        <f ca="1">IFERROR((SUMIF($AC$3:$AM$3,VLOOKUP($R168,desplegable!$N$3:$Q$8,4,FALSE),$AC168:$AM168)/($H168-$G168))*((TODAY())-$G168)/$S168,0)</f>
        <v>0</v>
      </c>
      <c r="AS168" s="56" t="str">
        <f t="shared" si="78"/>
        <v>-</v>
      </c>
      <c r="AT168" s="56" t="str">
        <f t="shared" si="79"/>
        <v>-</v>
      </c>
      <c r="AU168" s="56" t="str">
        <f t="shared" si="80"/>
        <v>-</v>
      </c>
      <c r="AV168" s="56" t="str">
        <f t="shared" si="81"/>
        <v>-</v>
      </c>
      <c r="AW168" s="53" t="str">
        <f t="shared" si="82"/>
        <v>-</v>
      </c>
      <c r="AX168" s="53" t="str">
        <f t="shared" si="83"/>
        <v/>
      </c>
      <c r="AY168" s="57" t="str">
        <f t="shared" si="84"/>
        <v/>
      </c>
      <c r="AZ168" s="54">
        <f>+IF(SUMIF($AC$3:$AM$3,VLOOKUP($R168,desplegable!$N$3:$Q$8,4,FALSE),$AC168:$AM168)&gt;=$S168,$S168,SUMIF($AC$3:$AM$3,VLOOKUP($R168,desplegable!$N$3:$Q$8,4,FALSE),$AC168:$AM168))</f>
        <v>0</v>
      </c>
      <c r="BA168" s="78"/>
      <c r="BB168" s="54">
        <f t="shared" si="85"/>
        <v>0</v>
      </c>
      <c r="BC168" s="53">
        <f>+IFERROR($BB168*$T168/VLOOKUP($R168,desplegable!$N$3:$O$8,2,FALSE),0)</f>
        <v>0</v>
      </c>
      <c r="BD168" s="53" t="str">
        <f t="shared" si="65"/>
        <v/>
      </c>
      <c r="BE168" s="57" t="str">
        <f t="shared" si="86"/>
        <v/>
      </c>
    </row>
    <row r="169" spans="1:57" ht="15" customHeight="1" x14ac:dyDescent="0.25">
      <c r="A169" s="26" t="s">
        <v>117</v>
      </c>
      <c r="B169" s="21"/>
      <c r="C169" s="21" t="s">
        <v>117</v>
      </c>
      <c r="D169" s="21"/>
      <c r="E169" s="21" t="s">
        <v>117</v>
      </c>
      <c r="F169" s="21"/>
      <c r="G169" s="27"/>
      <c r="H169" s="27"/>
      <c r="I169" s="28" t="s">
        <v>366</v>
      </c>
      <c r="J169" s="28" t="s">
        <v>117</v>
      </c>
      <c r="K169" s="21"/>
      <c r="L169" s="21"/>
      <c r="M169" s="28" t="s">
        <v>117</v>
      </c>
      <c r="N169" s="28" t="s">
        <v>117</v>
      </c>
      <c r="O169" s="28" t="s">
        <v>117</v>
      </c>
      <c r="P169" s="21" t="s">
        <v>117</v>
      </c>
      <c r="Q169" s="21" t="s">
        <v>117</v>
      </c>
      <c r="R169" s="28" t="s">
        <v>117</v>
      </c>
      <c r="S169" s="78"/>
      <c r="T169" s="30"/>
      <c r="U169" s="52">
        <f t="shared" si="66"/>
        <v>0</v>
      </c>
      <c r="V169" s="29"/>
      <c r="W169" s="29" t="s">
        <v>117</v>
      </c>
      <c r="X169" s="29"/>
      <c r="Y169" s="29"/>
      <c r="Z169" s="53" t="str">
        <f t="shared" si="58"/>
        <v/>
      </c>
      <c r="AA169" s="55" t="str">
        <f t="shared" si="77"/>
        <v/>
      </c>
      <c r="AB169" s="27"/>
      <c r="AC169" s="54">
        <f t="shared" si="59"/>
        <v>0</v>
      </c>
      <c r="AD169" s="78"/>
      <c r="AE169" s="54">
        <f t="shared" si="60"/>
        <v>0</v>
      </c>
      <c r="AF169" s="78"/>
      <c r="AG169" s="54">
        <f t="shared" si="61"/>
        <v>0</v>
      </c>
      <c r="AH169" s="78"/>
      <c r="AI169" s="54">
        <f t="shared" si="62"/>
        <v>0</v>
      </c>
      <c r="AJ169" s="78"/>
      <c r="AK169" s="54">
        <f t="shared" si="63"/>
        <v>0</v>
      </c>
      <c r="AL169" s="78"/>
      <c r="AM169" s="78"/>
      <c r="AN169" s="53" t="str">
        <f>+IF($A169="Venta",SUMIF($AC$3:$AM$3,VLOOKUP($R169,desplegable!$N$3:$Q$8,4,FALSE),$AC169:$AM169)*$T169/VLOOKUP($R169,desplegable!$N$3:$O$8,2,FALSE),"")</f>
        <v/>
      </c>
      <c r="AO169" s="53">
        <f t="shared" si="64"/>
        <v>0</v>
      </c>
      <c r="AP169" s="53" t="str">
        <f>+IF($A169="Compra",SUMIF($AC$3:$AM$3,VLOOKUP($R168,desplegable!$N$3:$Q$8,4,FALSE),$AC169:$AM169)*$T169/VLOOKUP($R168,desplegable!$N$3:$O$8,2,FALSE),"")</f>
        <v/>
      </c>
      <c r="AQ169" s="55">
        <f>+IFERROR(SUMIF($AC$3:$AM$3,VLOOKUP($R169,desplegable!$N$3:$Q$8,4,FALSE),$AC169:$AM169)/$S169,0)</f>
        <v>0</v>
      </c>
      <c r="AR169" s="55">
        <f ca="1">IFERROR((SUMIF($AC$3:$AM$3,VLOOKUP($R169,desplegable!$N$3:$Q$8,4,FALSE),$AC169:$AM169)/($H169-$G169))*((TODAY())-$G169)/$S169,0)</f>
        <v>0</v>
      </c>
      <c r="AS169" s="56" t="str">
        <f t="shared" si="78"/>
        <v>-</v>
      </c>
      <c r="AT169" s="56" t="str">
        <f t="shared" si="79"/>
        <v>-</v>
      </c>
      <c r="AU169" s="56" t="str">
        <f t="shared" si="80"/>
        <v>-</v>
      </c>
      <c r="AV169" s="56" t="str">
        <f t="shared" si="81"/>
        <v>-</v>
      </c>
      <c r="AW169" s="53" t="str">
        <f t="shared" si="82"/>
        <v>-</v>
      </c>
      <c r="AX169" s="53" t="str">
        <f t="shared" si="83"/>
        <v/>
      </c>
      <c r="AY169" s="57" t="str">
        <f t="shared" si="84"/>
        <v/>
      </c>
      <c r="AZ169" s="54">
        <f>+IF(SUMIF($AC$3:$AM$3,VLOOKUP($R169,desplegable!$N$3:$Q$8,4,FALSE),$AC169:$AM169)&gt;=$S169,$S169,SUMIF($AC$3:$AM$3,VLOOKUP($R169,desplegable!$N$3:$Q$8,4,FALSE),$AC169:$AM169))</f>
        <v>0</v>
      </c>
      <c r="BA169" s="78"/>
      <c r="BB169" s="54">
        <f t="shared" si="85"/>
        <v>0</v>
      </c>
      <c r="BC169" s="53">
        <f>+IFERROR($BB169*$T169/VLOOKUP($R169,desplegable!$N$3:$O$8,2,FALSE),0)</f>
        <v>0</v>
      </c>
      <c r="BD169" s="53" t="str">
        <f t="shared" si="65"/>
        <v/>
      </c>
      <c r="BE169" s="57" t="str">
        <f t="shared" si="86"/>
        <v/>
      </c>
    </row>
    <row r="170" spans="1:57" ht="15" customHeight="1" x14ac:dyDescent="0.25">
      <c r="A170" s="26" t="s">
        <v>117</v>
      </c>
      <c r="B170" s="21"/>
      <c r="C170" s="21" t="s">
        <v>117</v>
      </c>
      <c r="D170" s="21"/>
      <c r="E170" s="21" t="s">
        <v>117</v>
      </c>
      <c r="F170" s="21"/>
      <c r="G170" s="27"/>
      <c r="H170" s="27"/>
      <c r="I170" s="28" t="s">
        <v>366</v>
      </c>
      <c r="J170" s="28" t="s">
        <v>117</v>
      </c>
      <c r="K170" s="21"/>
      <c r="L170" s="21"/>
      <c r="M170" s="28" t="s">
        <v>117</v>
      </c>
      <c r="N170" s="28" t="s">
        <v>117</v>
      </c>
      <c r="O170" s="28" t="s">
        <v>117</v>
      </c>
      <c r="P170" s="21" t="s">
        <v>117</v>
      </c>
      <c r="Q170" s="21" t="s">
        <v>117</v>
      </c>
      <c r="R170" s="28" t="s">
        <v>117</v>
      </c>
      <c r="S170" s="78"/>
      <c r="T170" s="30"/>
      <c r="U170" s="52">
        <f t="shared" si="66"/>
        <v>0</v>
      </c>
      <c r="V170" s="29"/>
      <c r="W170" s="29" t="s">
        <v>117</v>
      </c>
      <c r="X170" s="29"/>
      <c r="Y170" s="29"/>
      <c r="Z170" s="53" t="str">
        <f t="shared" si="58"/>
        <v/>
      </c>
      <c r="AA170" s="55" t="str">
        <f t="shared" si="77"/>
        <v/>
      </c>
      <c r="AB170" s="27"/>
      <c r="AC170" s="54">
        <f t="shared" si="59"/>
        <v>0</v>
      </c>
      <c r="AD170" s="78"/>
      <c r="AE170" s="54">
        <f t="shared" si="60"/>
        <v>0</v>
      </c>
      <c r="AF170" s="78"/>
      <c r="AG170" s="54">
        <f t="shared" si="61"/>
        <v>0</v>
      </c>
      <c r="AH170" s="78"/>
      <c r="AI170" s="54">
        <f t="shared" si="62"/>
        <v>0</v>
      </c>
      <c r="AJ170" s="78"/>
      <c r="AK170" s="54">
        <f t="shared" si="63"/>
        <v>0</v>
      </c>
      <c r="AL170" s="78"/>
      <c r="AM170" s="78"/>
      <c r="AN170" s="53" t="str">
        <f>+IF($A170="Venta",SUMIF($AC$3:$AM$3,VLOOKUP($R170,desplegable!$N$3:$Q$8,4,FALSE),$AC170:$AM170)*$T170/VLOOKUP($R170,desplegable!$N$3:$O$8,2,FALSE),"")</f>
        <v/>
      </c>
      <c r="AO170" s="53">
        <f t="shared" si="64"/>
        <v>0</v>
      </c>
      <c r="AP170" s="53" t="str">
        <f>+IF($A170="Compra",SUMIF($AC$3:$AM$3,VLOOKUP($R169,desplegable!$N$3:$Q$8,4,FALSE),$AC170:$AM170)*$T170/VLOOKUP($R169,desplegable!$N$3:$O$8,2,FALSE),"")</f>
        <v/>
      </c>
      <c r="AQ170" s="55">
        <f>+IFERROR(SUMIF($AC$3:$AM$3,VLOOKUP($R170,desplegable!$N$3:$Q$8,4,FALSE),$AC170:$AM170)/$S170,0)</f>
        <v>0</v>
      </c>
      <c r="AR170" s="55">
        <f ca="1">IFERROR((SUMIF($AC$3:$AM$3,VLOOKUP($R170,desplegable!$N$3:$Q$8,4,FALSE),$AC170:$AM170)/($H170-$G170))*((TODAY())-$G170)/$S170,0)</f>
        <v>0</v>
      </c>
      <c r="AS170" s="56" t="str">
        <f t="shared" si="78"/>
        <v>-</v>
      </c>
      <c r="AT170" s="56" t="str">
        <f t="shared" si="79"/>
        <v>-</v>
      </c>
      <c r="AU170" s="56" t="str">
        <f t="shared" si="80"/>
        <v>-</v>
      </c>
      <c r="AV170" s="56" t="str">
        <f t="shared" si="81"/>
        <v>-</v>
      </c>
      <c r="AW170" s="53" t="str">
        <f t="shared" si="82"/>
        <v>-</v>
      </c>
      <c r="AX170" s="53" t="str">
        <f t="shared" si="83"/>
        <v/>
      </c>
      <c r="AY170" s="57" t="str">
        <f t="shared" si="84"/>
        <v/>
      </c>
      <c r="AZ170" s="54">
        <f>+IF(SUMIF($AC$3:$AM$3,VLOOKUP($R170,desplegable!$N$3:$Q$8,4,FALSE),$AC170:$AM170)&gt;=$S170,$S170,SUMIF($AC$3:$AM$3,VLOOKUP($R170,desplegable!$N$3:$Q$8,4,FALSE),$AC170:$AM170))</f>
        <v>0</v>
      </c>
      <c r="BA170" s="78"/>
      <c r="BB170" s="54">
        <f t="shared" si="85"/>
        <v>0</v>
      </c>
      <c r="BC170" s="53">
        <f>+IFERROR($BB170*$T170/VLOOKUP($R170,desplegable!$N$3:$O$8,2,FALSE),0)</f>
        <v>0</v>
      </c>
      <c r="BD170" s="53" t="str">
        <f t="shared" si="65"/>
        <v/>
      </c>
      <c r="BE170" s="57" t="str">
        <f t="shared" si="86"/>
        <v/>
      </c>
    </row>
    <row r="171" spans="1:57" ht="15" customHeight="1" x14ac:dyDescent="0.25">
      <c r="A171" s="26" t="s">
        <v>117</v>
      </c>
      <c r="B171" s="21"/>
      <c r="C171" s="21" t="s">
        <v>117</v>
      </c>
      <c r="D171" s="21"/>
      <c r="E171" s="21" t="s">
        <v>117</v>
      </c>
      <c r="F171" s="21"/>
      <c r="G171" s="27"/>
      <c r="H171" s="27"/>
      <c r="I171" s="28" t="s">
        <v>366</v>
      </c>
      <c r="J171" s="28" t="s">
        <v>117</v>
      </c>
      <c r="K171" s="21"/>
      <c r="L171" s="21"/>
      <c r="M171" s="28" t="s">
        <v>117</v>
      </c>
      <c r="N171" s="28" t="s">
        <v>117</v>
      </c>
      <c r="O171" s="28" t="s">
        <v>117</v>
      </c>
      <c r="P171" s="21" t="s">
        <v>117</v>
      </c>
      <c r="Q171" s="21" t="s">
        <v>117</v>
      </c>
      <c r="R171" s="28" t="s">
        <v>117</v>
      </c>
      <c r="S171" s="78"/>
      <c r="T171" s="30"/>
      <c r="U171" s="52">
        <f t="shared" si="66"/>
        <v>0</v>
      </c>
      <c r="V171" s="29"/>
      <c r="W171" s="29" t="s">
        <v>117</v>
      </c>
      <c r="X171" s="29"/>
      <c r="Y171" s="29"/>
      <c r="Z171" s="53" t="str">
        <f t="shared" si="58"/>
        <v/>
      </c>
      <c r="AA171" s="55" t="str">
        <f t="shared" si="77"/>
        <v/>
      </c>
      <c r="AB171" s="27"/>
      <c r="AC171" s="54">
        <f t="shared" si="59"/>
        <v>0</v>
      </c>
      <c r="AD171" s="78"/>
      <c r="AE171" s="54">
        <f t="shared" si="60"/>
        <v>0</v>
      </c>
      <c r="AF171" s="78"/>
      <c r="AG171" s="54">
        <f t="shared" si="61"/>
        <v>0</v>
      </c>
      <c r="AH171" s="78"/>
      <c r="AI171" s="54">
        <f t="shared" si="62"/>
        <v>0</v>
      </c>
      <c r="AJ171" s="78"/>
      <c r="AK171" s="54">
        <f t="shared" si="63"/>
        <v>0</v>
      </c>
      <c r="AL171" s="78"/>
      <c r="AM171" s="78"/>
      <c r="AN171" s="53" t="str">
        <f>+IF($A171="Venta",SUMIF($AC$3:$AM$3,VLOOKUP($R171,desplegable!$N$3:$Q$8,4,FALSE),$AC171:$AM171)*$T171/VLOOKUP($R171,desplegable!$N$3:$O$8,2,FALSE),"")</f>
        <v/>
      </c>
      <c r="AO171" s="53">
        <f t="shared" si="64"/>
        <v>0</v>
      </c>
      <c r="AP171" s="53" t="str">
        <f>+IF($A171="Compra",SUMIF($AC$3:$AM$3,VLOOKUP($R170,desplegable!$N$3:$Q$8,4,FALSE),$AC171:$AM171)*$T171/VLOOKUP($R170,desplegable!$N$3:$O$8,2,FALSE),"")</f>
        <v/>
      </c>
      <c r="AQ171" s="55">
        <f>+IFERROR(SUMIF($AC$3:$AM$3,VLOOKUP($R171,desplegable!$N$3:$Q$8,4,FALSE),$AC171:$AM171)/$S171,0)</f>
        <v>0</v>
      </c>
      <c r="AR171" s="55">
        <f ca="1">IFERROR((SUMIF($AC$3:$AM$3,VLOOKUP($R171,desplegable!$N$3:$Q$8,4,FALSE),$AC171:$AM171)/($H171-$G171))*((TODAY())-$G171)/$S171,0)</f>
        <v>0</v>
      </c>
      <c r="AS171" s="56" t="str">
        <f t="shared" si="78"/>
        <v>-</v>
      </c>
      <c r="AT171" s="56" t="str">
        <f t="shared" si="79"/>
        <v>-</v>
      </c>
      <c r="AU171" s="56" t="str">
        <f t="shared" si="80"/>
        <v>-</v>
      </c>
      <c r="AV171" s="56" t="str">
        <f t="shared" si="81"/>
        <v>-</v>
      </c>
      <c r="AW171" s="53" t="str">
        <f t="shared" si="82"/>
        <v>-</v>
      </c>
      <c r="AX171" s="53" t="str">
        <f t="shared" si="83"/>
        <v/>
      </c>
      <c r="AY171" s="57" t="str">
        <f t="shared" si="84"/>
        <v/>
      </c>
      <c r="AZ171" s="54">
        <f>+IF(SUMIF($AC$3:$AM$3,VLOOKUP($R171,desplegable!$N$3:$Q$8,4,FALSE),$AC171:$AM171)&gt;=$S171,$S171,SUMIF($AC$3:$AM$3,VLOOKUP($R171,desplegable!$N$3:$Q$8,4,FALSE),$AC171:$AM171))</f>
        <v>0</v>
      </c>
      <c r="BA171" s="78"/>
      <c r="BB171" s="54">
        <f t="shared" si="85"/>
        <v>0</v>
      </c>
      <c r="BC171" s="53">
        <f>+IFERROR($BB171*$T171/VLOOKUP($R171,desplegable!$N$3:$O$8,2,FALSE),0)</f>
        <v>0</v>
      </c>
      <c r="BD171" s="53" t="str">
        <f t="shared" si="65"/>
        <v/>
      </c>
      <c r="BE171" s="57" t="str">
        <f t="shared" si="86"/>
        <v/>
      </c>
    </row>
    <row r="172" spans="1:57" ht="15" customHeight="1" x14ac:dyDescent="0.25">
      <c r="A172" s="26" t="s">
        <v>117</v>
      </c>
      <c r="B172" s="21"/>
      <c r="C172" s="21" t="s">
        <v>117</v>
      </c>
      <c r="D172" s="21"/>
      <c r="E172" s="21" t="s">
        <v>117</v>
      </c>
      <c r="F172" s="21"/>
      <c r="G172" s="27"/>
      <c r="H172" s="27"/>
      <c r="I172" s="28" t="s">
        <v>366</v>
      </c>
      <c r="J172" s="28" t="s">
        <v>117</v>
      </c>
      <c r="K172" s="21"/>
      <c r="L172" s="21"/>
      <c r="M172" s="28" t="s">
        <v>117</v>
      </c>
      <c r="N172" s="28" t="s">
        <v>117</v>
      </c>
      <c r="O172" s="28" t="s">
        <v>117</v>
      </c>
      <c r="P172" s="21" t="s">
        <v>117</v>
      </c>
      <c r="Q172" s="21" t="s">
        <v>117</v>
      </c>
      <c r="R172" s="28" t="s">
        <v>117</v>
      </c>
      <c r="S172" s="78"/>
      <c r="T172" s="30"/>
      <c r="U172" s="52">
        <f t="shared" si="66"/>
        <v>0</v>
      </c>
      <c r="V172" s="29"/>
      <c r="W172" s="29" t="s">
        <v>117</v>
      </c>
      <c r="X172" s="29"/>
      <c r="Y172" s="29"/>
      <c r="Z172" s="53" t="str">
        <f t="shared" si="58"/>
        <v/>
      </c>
      <c r="AA172" s="55" t="str">
        <f t="shared" si="77"/>
        <v/>
      </c>
      <c r="AB172" s="27"/>
      <c r="AC172" s="54">
        <f t="shared" si="59"/>
        <v>0</v>
      </c>
      <c r="AD172" s="78"/>
      <c r="AE172" s="54">
        <f t="shared" si="60"/>
        <v>0</v>
      </c>
      <c r="AF172" s="78"/>
      <c r="AG172" s="54">
        <f t="shared" si="61"/>
        <v>0</v>
      </c>
      <c r="AH172" s="78"/>
      <c r="AI172" s="54">
        <f t="shared" si="62"/>
        <v>0</v>
      </c>
      <c r="AJ172" s="78"/>
      <c r="AK172" s="54">
        <f t="shared" si="63"/>
        <v>0</v>
      </c>
      <c r="AL172" s="78"/>
      <c r="AM172" s="78"/>
      <c r="AN172" s="53" t="str">
        <f>+IF($A172="Venta",SUMIF($AC$3:$AM$3,VLOOKUP($R172,desplegable!$N$3:$Q$8,4,FALSE),$AC172:$AM172)*$T172/VLOOKUP($R172,desplegable!$N$3:$O$8,2,FALSE),"")</f>
        <v/>
      </c>
      <c r="AO172" s="53">
        <f t="shared" si="64"/>
        <v>0</v>
      </c>
      <c r="AP172" s="53" t="str">
        <f>+IF($A172="Compra",SUMIF($AC$3:$AM$3,VLOOKUP($R171,desplegable!$N$3:$Q$8,4,FALSE),$AC172:$AM172)*$T172/VLOOKUP($R171,desplegable!$N$3:$O$8,2,FALSE),"")</f>
        <v/>
      </c>
      <c r="AQ172" s="55">
        <f>+IFERROR(SUMIF($AC$3:$AM$3,VLOOKUP($R172,desplegable!$N$3:$Q$8,4,FALSE),$AC172:$AM172)/$S172,0)</f>
        <v>0</v>
      </c>
      <c r="AR172" s="55">
        <f ca="1">IFERROR((SUMIF($AC$3:$AM$3,VLOOKUP($R172,desplegable!$N$3:$Q$8,4,FALSE),$AC172:$AM172)/($H172-$G172))*((TODAY())-$G172)/$S172,0)</f>
        <v>0</v>
      </c>
      <c r="AS172" s="56" t="str">
        <f t="shared" si="78"/>
        <v>-</v>
      </c>
      <c r="AT172" s="56" t="str">
        <f t="shared" si="79"/>
        <v>-</v>
      </c>
      <c r="AU172" s="56" t="str">
        <f t="shared" si="80"/>
        <v>-</v>
      </c>
      <c r="AV172" s="56" t="str">
        <f t="shared" si="81"/>
        <v>-</v>
      </c>
      <c r="AW172" s="53" t="str">
        <f t="shared" si="82"/>
        <v>-</v>
      </c>
      <c r="AX172" s="53" t="str">
        <f t="shared" si="83"/>
        <v/>
      </c>
      <c r="AY172" s="57" t="str">
        <f t="shared" si="84"/>
        <v/>
      </c>
      <c r="AZ172" s="54">
        <f>+IF(SUMIF($AC$3:$AM$3,VLOOKUP($R172,desplegable!$N$3:$Q$8,4,FALSE),$AC172:$AM172)&gt;=$S172,$S172,SUMIF($AC$3:$AM$3,VLOOKUP($R172,desplegable!$N$3:$Q$8,4,FALSE),$AC172:$AM172))</f>
        <v>0</v>
      </c>
      <c r="BA172" s="78"/>
      <c r="BB172" s="54">
        <f t="shared" si="85"/>
        <v>0</v>
      </c>
      <c r="BC172" s="53">
        <f>+IFERROR($BB172*$T172/VLOOKUP($R172,desplegable!$N$3:$O$8,2,FALSE),0)</f>
        <v>0</v>
      </c>
      <c r="BD172" s="53" t="str">
        <f t="shared" si="65"/>
        <v/>
      </c>
      <c r="BE172" s="57" t="str">
        <f t="shared" si="86"/>
        <v/>
      </c>
    </row>
    <row r="173" spans="1:57" ht="15" customHeight="1" x14ac:dyDescent="0.25">
      <c r="A173" s="26" t="s">
        <v>117</v>
      </c>
      <c r="B173" s="21"/>
      <c r="C173" s="21" t="s">
        <v>117</v>
      </c>
      <c r="D173" s="21"/>
      <c r="E173" s="21" t="s">
        <v>117</v>
      </c>
      <c r="F173" s="21"/>
      <c r="G173" s="27"/>
      <c r="H173" s="27"/>
      <c r="I173" s="28" t="s">
        <v>366</v>
      </c>
      <c r="J173" s="28" t="s">
        <v>117</v>
      </c>
      <c r="K173" s="21"/>
      <c r="L173" s="21"/>
      <c r="M173" s="28" t="s">
        <v>117</v>
      </c>
      <c r="N173" s="28" t="s">
        <v>117</v>
      </c>
      <c r="O173" s="28" t="s">
        <v>117</v>
      </c>
      <c r="P173" s="21" t="s">
        <v>117</v>
      </c>
      <c r="Q173" s="21" t="s">
        <v>117</v>
      </c>
      <c r="R173" s="28" t="s">
        <v>117</v>
      </c>
      <c r="S173" s="78"/>
      <c r="T173" s="30"/>
      <c r="U173" s="52">
        <f t="shared" si="66"/>
        <v>0</v>
      </c>
      <c r="V173" s="29"/>
      <c r="W173" s="29" t="s">
        <v>117</v>
      </c>
      <c r="X173" s="29"/>
      <c r="Y173" s="29"/>
      <c r="Z173" s="53" t="str">
        <f t="shared" si="58"/>
        <v/>
      </c>
      <c r="AA173" s="55" t="str">
        <f t="shared" si="77"/>
        <v/>
      </c>
      <c r="AB173" s="27"/>
      <c r="AC173" s="54">
        <f t="shared" si="59"/>
        <v>0</v>
      </c>
      <c r="AD173" s="78"/>
      <c r="AE173" s="54">
        <f t="shared" si="60"/>
        <v>0</v>
      </c>
      <c r="AF173" s="78"/>
      <c r="AG173" s="54">
        <f t="shared" si="61"/>
        <v>0</v>
      </c>
      <c r="AH173" s="78"/>
      <c r="AI173" s="54">
        <f t="shared" si="62"/>
        <v>0</v>
      </c>
      <c r="AJ173" s="78"/>
      <c r="AK173" s="54">
        <f t="shared" si="63"/>
        <v>0</v>
      </c>
      <c r="AL173" s="78"/>
      <c r="AM173" s="78"/>
      <c r="AN173" s="53" t="str">
        <f>+IF($A173="Venta",SUMIF($AC$3:$AM$3,VLOOKUP($R173,desplegable!$N$3:$Q$8,4,FALSE),$AC173:$AM173)*$T173/VLOOKUP($R173,desplegable!$N$3:$O$8,2,FALSE),"")</f>
        <v/>
      </c>
      <c r="AO173" s="53">
        <f t="shared" si="64"/>
        <v>0</v>
      </c>
      <c r="AP173" s="53" t="str">
        <f>+IF($A173="Compra",SUMIF($AC$3:$AM$3,VLOOKUP($R172,desplegable!$N$3:$Q$8,4,FALSE),$AC173:$AM173)*$T173/VLOOKUP($R172,desplegable!$N$3:$O$8,2,FALSE),"")</f>
        <v/>
      </c>
      <c r="AQ173" s="55">
        <f>+IFERROR(SUMIF($AC$3:$AM$3,VLOOKUP($R173,desplegable!$N$3:$Q$8,4,FALSE),$AC173:$AM173)/$S173,0)</f>
        <v>0</v>
      </c>
      <c r="AR173" s="55">
        <f ca="1">IFERROR((SUMIF($AC$3:$AM$3,VLOOKUP($R173,desplegable!$N$3:$Q$8,4,FALSE),$AC173:$AM173)/($H173-$G173))*((TODAY())-$G173)/$S173,0)</f>
        <v>0</v>
      </c>
      <c r="AS173" s="56" t="str">
        <f t="shared" si="78"/>
        <v>-</v>
      </c>
      <c r="AT173" s="56" t="str">
        <f t="shared" si="79"/>
        <v>-</v>
      </c>
      <c r="AU173" s="56" t="str">
        <f t="shared" si="80"/>
        <v>-</v>
      </c>
      <c r="AV173" s="56" t="str">
        <f t="shared" si="81"/>
        <v>-</v>
      </c>
      <c r="AW173" s="53" t="str">
        <f t="shared" si="82"/>
        <v>-</v>
      </c>
      <c r="AX173" s="53" t="str">
        <f t="shared" si="83"/>
        <v/>
      </c>
      <c r="AY173" s="57" t="str">
        <f t="shared" si="84"/>
        <v/>
      </c>
      <c r="AZ173" s="54">
        <f>+IF(SUMIF($AC$3:$AM$3,VLOOKUP($R173,desplegable!$N$3:$Q$8,4,FALSE),$AC173:$AM173)&gt;=$S173,$S173,SUMIF($AC$3:$AM$3,VLOOKUP($R173,desplegable!$N$3:$Q$8,4,FALSE),$AC173:$AM173))</f>
        <v>0</v>
      </c>
      <c r="BA173" s="78"/>
      <c r="BB173" s="54">
        <f t="shared" si="85"/>
        <v>0</v>
      </c>
      <c r="BC173" s="53">
        <f>+IFERROR($BB173*$T173/VLOOKUP($R173,desplegable!$N$3:$O$8,2,FALSE),0)</f>
        <v>0</v>
      </c>
      <c r="BD173" s="53" t="str">
        <f t="shared" si="65"/>
        <v/>
      </c>
      <c r="BE173" s="57" t="str">
        <f t="shared" si="86"/>
        <v/>
      </c>
    </row>
    <row r="174" spans="1:57" ht="15" customHeight="1" x14ac:dyDescent="0.25">
      <c r="A174" s="26" t="s">
        <v>117</v>
      </c>
      <c r="B174" s="21"/>
      <c r="C174" s="21" t="s">
        <v>117</v>
      </c>
      <c r="D174" s="21"/>
      <c r="E174" s="21" t="s">
        <v>117</v>
      </c>
      <c r="F174" s="21"/>
      <c r="G174" s="27"/>
      <c r="H174" s="27"/>
      <c r="I174" s="28" t="s">
        <v>366</v>
      </c>
      <c r="J174" s="28" t="s">
        <v>117</v>
      </c>
      <c r="K174" s="21"/>
      <c r="L174" s="21"/>
      <c r="M174" s="28" t="s">
        <v>117</v>
      </c>
      <c r="N174" s="28" t="s">
        <v>117</v>
      </c>
      <c r="O174" s="28" t="s">
        <v>117</v>
      </c>
      <c r="P174" s="21" t="s">
        <v>117</v>
      </c>
      <c r="Q174" s="21" t="s">
        <v>117</v>
      </c>
      <c r="R174" s="28" t="s">
        <v>117</v>
      </c>
      <c r="S174" s="78"/>
      <c r="T174" s="30"/>
      <c r="U174" s="52">
        <f t="shared" si="66"/>
        <v>0</v>
      </c>
      <c r="V174" s="29"/>
      <c r="W174" s="29" t="s">
        <v>117</v>
      </c>
      <c r="X174" s="29"/>
      <c r="Y174" s="29"/>
      <c r="Z174" s="53" t="str">
        <f t="shared" si="58"/>
        <v/>
      </c>
      <c r="AA174" s="55" t="str">
        <f t="shared" si="77"/>
        <v/>
      </c>
      <c r="AB174" s="27"/>
      <c r="AC174" s="54">
        <f t="shared" si="59"/>
        <v>0</v>
      </c>
      <c r="AD174" s="78"/>
      <c r="AE174" s="54">
        <f t="shared" si="60"/>
        <v>0</v>
      </c>
      <c r="AF174" s="78"/>
      <c r="AG174" s="54">
        <f t="shared" si="61"/>
        <v>0</v>
      </c>
      <c r="AH174" s="78"/>
      <c r="AI174" s="54">
        <f t="shared" si="62"/>
        <v>0</v>
      </c>
      <c r="AJ174" s="78"/>
      <c r="AK174" s="54">
        <f t="shared" si="63"/>
        <v>0</v>
      </c>
      <c r="AL174" s="78"/>
      <c r="AM174" s="78"/>
      <c r="AN174" s="53" t="str">
        <f>+IF($A174="Venta",SUMIF($AC$3:$AM$3,VLOOKUP($R174,desplegable!$N$3:$Q$8,4,FALSE),$AC174:$AM174)*$T174/VLOOKUP($R174,desplegable!$N$3:$O$8,2,FALSE),"")</f>
        <v/>
      </c>
      <c r="AO174" s="53">
        <f t="shared" si="64"/>
        <v>0</v>
      </c>
      <c r="AP174" s="53" t="str">
        <f>+IF($A174="Compra",SUMIF($AC$3:$AM$3,VLOOKUP($R173,desplegable!$N$3:$Q$8,4,FALSE),$AC174:$AM174)*$T174/VLOOKUP($R173,desplegable!$N$3:$O$8,2,FALSE),"")</f>
        <v/>
      </c>
      <c r="AQ174" s="55">
        <f>+IFERROR(SUMIF($AC$3:$AM$3,VLOOKUP($R174,desplegable!$N$3:$Q$8,4,FALSE),$AC174:$AM174)/$S174,0)</f>
        <v>0</v>
      </c>
      <c r="AR174" s="55">
        <f ca="1">IFERROR((SUMIF($AC$3:$AM$3,VLOOKUP($R174,desplegable!$N$3:$Q$8,4,FALSE),$AC174:$AM174)/($H174-$G174))*((TODAY())-$G174)/$S174,0)</f>
        <v>0</v>
      </c>
      <c r="AS174" s="56" t="str">
        <f t="shared" si="78"/>
        <v>-</v>
      </c>
      <c r="AT174" s="56" t="str">
        <f t="shared" si="79"/>
        <v>-</v>
      </c>
      <c r="AU174" s="56" t="str">
        <f t="shared" si="80"/>
        <v>-</v>
      </c>
      <c r="AV174" s="56" t="str">
        <f t="shared" si="81"/>
        <v>-</v>
      </c>
      <c r="AW174" s="53" t="str">
        <f t="shared" si="82"/>
        <v>-</v>
      </c>
      <c r="AX174" s="53" t="str">
        <f t="shared" si="83"/>
        <v/>
      </c>
      <c r="AY174" s="57" t="str">
        <f t="shared" si="84"/>
        <v/>
      </c>
      <c r="AZ174" s="54">
        <f>+IF(SUMIF($AC$3:$AM$3,VLOOKUP($R174,desplegable!$N$3:$Q$8,4,FALSE),$AC174:$AM174)&gt;=$S174,$S174,SUMIF($AC$3:$AM$3,VLOOKUP($R174,desplegable!$N$3:$Q$8,4,FALSE),$AC174:$AM174))</f>
        <v>0</v>
      </c>
      <c r="BA174" s="78"/>
      <c r="BB174" s="54">
        <f t="shared" si="85"/>
        <v>0</v>
      </c>
      <c r="BC174" s="53">
        <f>+IFERROR($BB174*$T174/VLOOKUP($R174,desplegable!$N$3:$O$8,2,FALSE),0)</f>
        <v>0</v>
      </c>
      <c r="BD174" s="53" t="str">
        <f t="shared" si="65"/>
        <v/>
      </c>
      <c r="BE174" s="57" t="str">
        <f t="shared" si="86"/>
        <v/>
      </c>
    </row>
    <row r="175" spans="1:57" ht="15" customHeight="1" x14ac:dyDescent="0.25">
      <c r="A175" s="26" t="s">
        <v>117</v>
      </c>
      <c r="B175" s="21"/>
      <c r="C175" s="21" t="s">
        <v>117</v>
      </c>
      <c r="D175" s="21"/>
      <c r="E175" s="21" t="s">
        <v>117</v>
      </c>
      <c r="F175" s="21"/>
      <c r="G175" s="27"/>
      <c r="H175" s="27"/>
      <c r="I175" s="28" t="s">
        <v>366</v>
      </c>
      <c r="J175" s="28" t="s">
        <v>117</v>
      </c>
      <c r="K175" s="21"/>
      <c r="L175" s="21"/>
      <c r="M175" s="28" t="s">
        <v>117</v>
      </c>
      <c r="N175" s="28" t="s">
        <v>117</v>
      </c>
      <c r="O175" s="28" t="s">
        <v>117</v>
      </c>
      <c r="P175" s="21" t="s">
        <v>117</v>
      </c>
      <c r="Q175" s="21" t="s">
        <v>117</v>
      </c>
      <c r="R175" s="28" t="s">
        <v>117</v>
      </c>
      <c r="S175" s="78"/>
      <c r="T175" s="30"/>
      <c r="U175" s="52">
        <f t="shared" si="66"/>
        <v>0</v>
      </c>
      <c r="V175" s="29"/>
      <c r="W175" s="29" t="s">
        <v>117</v>
      </c>
      <c r="X175" s="29"/>
      <c r="Y175" s="29"/>
      <c r="Z175" s="53" t="str">
        <f t="shared" si="58"/>
        <v/>
      </c>
      <c r="AA175" s="55" t="str">
        <f t="shared" si="77"/>
        <v/>
      </c>
      <c r="AB175" s="27"/>
      <c r="AC175" s="54">
        <f t="shared" si="59"/>
        <v>0</v>
      </c>
      <c r="AD175" s="78"/>
      <c r="AE175" s="54">
        <f t="shared" si="60"/>
        <v>0</v>
      </c>
      <c r="AF175" s="78"/>
      <c r="AG175" s="54">
        <f t="shared" si="61"/>
        <v>0</v>
      </c>
      <c r="AH175" s="78"/>
      <c r="AI175" s="54">
        <f t="shared" si="62"/>
        <v>0</v>
      </c>
      <c r="AJ175" s="78"/>
      <c r="AK175" s="54">
        <f t="shared" si="63"/>
        <v>0</v>
      </c>
      <c r="AL175" s="78"/>
      <c r="AM175" s="78"/>
      <c r="AN175" s="53" t="str">
        <f>+IF($A175="Venta",SUMIF($AC$3:$AM$3,VLOOKUP($R175,desplegable!$N$3:$Q$8,4,FALSE),$AC175:$AM175)*$T175/VLOOKUP($R175,desplegable!$N$3:$O$8,2,FALSE),"")</f>
        <v/>
      </c>
      <c r="AO175" s="53">
        <f t="shared" si="64"/>
        <v>0</v>
      </c>
      <c r="AP175" s="53" t="str">
        <f>+IF($A175="Compra",SUMIF($AC$3:$AM$3,VLOOKUP($R174,desplegable!$N$3:$Q$8,4,FALSE),$AC175:$AM175)*$T175/VLOOKUP($R174,desplegable!$N$3:$O$8,2,FALSE),"")</f>
        <v/>
      </c>
      <c r="AQ175" s="55">
        <f>+IFERROR(SUMIF($AC$3:$AM$3,VLOOKUP($R175,desplegable!$N$3:$Q$8,4,FALSE),$AC175:$AM175)/$S175,0)</f>
        <v>0</v>
      </c>
      <c r="AR175" s="55">
        <f ca="1">IFERROR((SUMIF($AC$3:$AM$3,VLOOKUP($R175,desplegable!$N$3:$Q$8,4,FALSE),$AC175:$AM175)/($H175-$G175))*((TODAY())-$G175)/$S175,0)</f>
        <v>0</v>
      </c>
      <c r="AS175" s="56" t="str">
        <f t="shared" si="78"/>
        <v>-</v>
      </c>
      <c r="AT175" s="56" t="str">
        <f t="shared" si="79"/>
        <v>-</v>
      </c>
      <c r="AU175" s="56" t="str">
        <f t="shared" si="80"/>
        <v>-</v>
      </c>
      <c r="AV175" s="56" t="str">
        <f t="shared" si="81"/>
        <v>-</v>
      </c>
      <c r="AW175" s="53" t="str">
        <f t="shared" si="82"/>
        <v>-</v>
      </c>
      <c r="AX175" s="53" t="str">
        <f t="shared" si="83"/>
        <v/>
      </c>
      <c r="AY175" s="57" t="str">
        <f t="shared" si="84"/>
        <v/>
      </c>
      <c r="AZ175" s="54">
        <f>+IF(SUMIF($AC$3:$AM$3,VLOOKUP($R175,desplegable!$N$3:$Q$8,4,FALSE),$AC175:$AM175)&gt;=$S175,$S175,SUMIF($AC$3:$AM$3,VLOOKUP($R175,desplegable!$N$3:$Q$8,4,FALSE),$AC175:$AM175))</f>
        <v>0</v>
      </c>
      <c r="BA175" s="78"/>
      <c r="BB175" s="54">
        <f t="shared" si="85"/>
        <v>0</v>
      </c>
      <c r="BC175" s="53">
        <f>+IFERROR($BB175*$T175/VLOOKUP($R175,desplegable!$N$3:$O$8,2,FALSE),0)</f>
        <v>0</v>
      </c>
      <c r="BD175" s="53" t="str">
        <f t="shared" si="65"/>
        <v/>
      </c>
      <c r="BE175" s="57" t="str">
        <f t="shared" si="86"/>
        <v/>
      </c>
    </row>
    <row r="176" spans="1:57" ht="15" customHeight="1" x14ac:dyDescent="0.25">
      <c r="A176" s="26" t="s">
        <v>117</v>
      </c>
      <c r="B176" s="21"/>
      <c r="C176" s="21" t="s">
        <v>117</v>
      </c>
      <c r="D176" s="21"/>
      <c r="E176" s="21" t="s">
        <v>117</v>
      </c>
      <c r="F176" s="21"/>
      <c r="G176" s="27"/>
      <c r="H176" s="27"/>
      <c r="I176" s="28" t="s">
        <v>366</v>
      </c>
      <c r="J176" s="28" t="s">
        <v>117</v>
      </c>
      <c r="K176" s="21"/>
      <c r="L176" s="21"/>
      <c r="M176" s="28" t="s">
        <v>117</v>
      </c>
      <c r="N176" s="28" t="s">
        <v>117</v>
      </c>
      <c r="O176" s="28" t="s">
        <v>117</v>
      </c>
      <c r="P176" s="21" t="s">
        <v>117</v>
      </c>
      <c r="Q176" s="21" t="s">
        <v>117</v>
      </c>
      <c r="R176" s="28" t="s">
        <v>117</v>
      </c>
      <c r="S176" s="78"/>
      <c r="T176" s="30"/>
      <c r="U176" s="52">
        <f t="shared" si="66"/>
        <v>0</v>
      </c>
      <c r="V176" s="29"/>
      <c r="W176" s="29" t="s">
        <v>117</v>
      </c>
      <c r="X176" s="29"/>
      <c r="Y176" s="29"/>
      <c r="Z176" s="53" t="str">
        <f t="shared" si="58"/>
        <v/>
      </c>
      <c r="AA176" s="55" t="str">
        <f t="shared" si="77"/>
        <v/>
      </c>
      <c r="AB176" s="27"/>
      <c r="AC176" s="54">
        <f t="shared" si="59"/>
        <v>0</v>
      </c>
      <c r="AD176" s="78"/>
      <c r="AE176" s="54">
        <f t="shared" si="60"/>
        <v>0</v>
      </c>
      <c r="AF176" s="78"/>
      <c r="AG176" s="54">
        <f t="shared" si="61"/>
        <v>0</v>
      </c>
      <c r="AH176" s="78"/>
      <c r="AI176" s="54">
        <f t="shared" si="62"/>
        <v>0</v>
      </c>
      <c r="AJ176" s="78"/>
      <c r="AK176" s="54">
        <f t="shared" si="63"/>
        <v>0</v>
      </c>
      <c r="AL176" s="78"/>
      <c r="AM176" s="78"/>
      <c r="AN176" s="53" t="str">
        <f>+IF($A176="Venta",SUMIF($AC$3:$AM$3,VLOOKUP($R176,desplegable!$N$3:$Q$8,4,FALSE),$AC176:$AM176)*$T176/VLOOKUP($R176,desplegable!$N$3:$O$8,2,FALSE),"")</f>
        <v/>
      </c>
      <c r="AO176" s="53">
        <f t="shared" si="64"/>
        <v>0</v>
      </c>
      <c r="AP176" s="53" t="str">
        <f>+IF($A176="Compra",SUMIF($AC$3:$AM$3,VLOOKUP($R175,desplegable!$N$3:$Q$8,4,FALSE),$AC176:$AM176)*$T176/VLOOKUP($R175,desplegable!$N$3:$O$8,2,FALSE),"")</f>
        <v/>
      </c>
      <c r="AQ176" s="55">
        <f>+IFERROR(SUMIF($AC$3:$AM$3,VLOOKUP($R176,desplegable!$N$3:$Q$8,4,FALSE),$AC176:$AM176)/$S176,0)</f>
        <v>0</v>
      </c>
      <c r="AR176" s="55">
        <f ca="1">IFERROR((SUMIF($AC$3:$AM$3,VLOOKUP($R176,desplegable!$N$3:$Q$8,4,FALSE),$AC176:$AM176)/($H176-$G176))*((TODAY())-$G176)/$S176,0)</f>
        <v>0</v>
      </c>
      <c r="AS176" s="56" t="str">
        <f t="shared" si="78"/>
        <v>-</v>
      </c>
      <c r="AT176" s="56" t="str">
        <f t="shared" si="79"/>
        <v>-</v>
      </c>
      <c r="AU176" s="56" t="str">
        <f t="shared" si="80"/>
        <v>-</v>
      </c>
      <c r="AV176" s="56" t="str">
        <f t="shared" si="81"/>
        <v>-</v>
      </c>
      <c r="AW176" s="53" t="str">
        <f t="shared" si="82"/>
        <v>-</v>
      </c>
      <c r="AX176" s="53" t="str">
        <f t="shared" si="83"/>
        <v/>
      </c>
      <c r="AY176" s="57" t="str">
        <f t="shared" si="84"/>
        <v/>
      </c>
      <c r="AZ176" s="54">
        <f>+IF(SUMIF($AC$3:$AM$3,VLOOKUP($R176,desplegable!$N$3:$Q$8,4,FALSE),$AC176:$AM176)&gt;=$S176,$S176,SUMIF($AC$3:$AM$3,VLOOKUP($R176,desplegable!$N$3:$Q$8,4,FALSE),$AC176:$AM176))</f>
        <v>0</v>
      </c>
      <c r="BA176" s="78"/>
      <c r="BB176" s="54">
        <f t="shared" si="85"/>
        <v>0</v>
      </c>
      <c r="BC176" s="53">
        <f>+IFERROR($BB176*$T176/VLOOKUP($R176,desplegable!$N$3:$O$8,2,FALSE),0)</f>
        <v>0</v>
      </c>
      <c r="BD176" s="53" t="str">
        <f t="shared" si="65"/>
        <v/>
      </c>
      <c r="BE176" s="57" t="str">
        <f t="shared" si="86"/>
        <v/>
      </c>
    </row>
    <row r="177" spans="1:57" ht="15" customHeight="1" x14ac:dyDescent="0.25">
      <c r="A177" s="26" t="s">
        <v>117</v>
      </c>
      <c r="B177" s="21"/>
      <c r="C177" s="21" t="s">
        <v>117</v>
      </c>
      <c r="D177" s="21"/>
      <c r="E177" s="21" t="s">
        <v>117</v>
      </c>
      <c r="F177" s="21"/>
      <c r="G177" s="27"/>
      <c r="H177" s="27"/>
      <c r="I177" s="28" t="s">
        <v>366</v>
      </c>
      <c r="J177" s="28" t="s">
        <v>117</v>
      </c>
      <c r="K177" s="21"/>
      <c r="L177" s="21"/>
      <c r="M177" s="28" t="s">
        <v>117</v>
      </c>
      <c r="N177" s="28" t="s">
        <v>117</v>
      </c>
      <c r="O177" s="28" t="s">
        <v>117</v>
      </c>
      <c r="P177" s="21" t="s">
        <v>117</v>
      </c>
      <c r="Q177" s="21" t="s">
        <v>117</v>
      </c>
      <c r="R177" s="28" t="s">
        <v>117</v>
      </c>
      <c r="S177" s="78"/>
      <c r="T177" s="30"/>
      <c r="U177" s="52">
        <f t="shared" si="66"/>
        <v>0</v>
      </c>
      <c r="V177" s="29"/>
      <c r="W177" s="29" t="s">
        <v>117</v>
      </c>
      <c r="X177" s="29"/>
      <c r="Y177" s="29"/>
      <c r="Z177" s="53" t="str">
        <f t="shared" si="58"/>
        <v/>
      </c>
      <c r="AA177" s="55" t="str">
        <f t="shared" si="77"/>
        <v/>
      </c>
      <c r="AB177" s="27"/>
      <c r="AC177" s="54">
        <f t="shared" si="59"/>
        <v>0</v>
      </c>
      <c r="AD177" s="78"/>
      <c r="AE177" s="54">
        <f t="shared" si="60"/>
        <v>0</v>
      </c>
      <c r="AF177" s="78"/>
      <c r="AG177" s="54">
        <f t="shared" si="61"/>
        <v>0</v>
      </c>
      <c r="AH177" s="78"/>
      <c r="AI177" s="54">
        <f t="shared" si="62"/>
        <v>0</v>
      </c>
      <c r="AJ177" s="78"/>
      <c r="AK177" s="54">
        <f t="shared" si="63"/>
        <v>0</v>
      </c>
      <c r="AL177" s="78"/>
      <c r="AM177" s="78"/>
      <c r="AN177" s="53" t="str">
        <f>+IF($A177="Venta",SUMIF($AC$3:$AM$3,VLOOKUP($R177,desplegable!$N$3:$Q$8,4,FALSE),$AC177:$AM177)*$T177/VLOOKUP($R177,desplegable!$N$3:$O$8,2,FALSE),"")</f>
        <v/>
      </c>
      <c r="AO177" s="53">
        <f t="shared" si="64"/>
        <v>0</v>
      </c>
      <c r="AP177" s="53" t="str">
        <f>+IF($A177="Compra",SUMIF($AC$3:$AM$3,VLOOKUP($R176,desplegable!$N$3:$Q$8,4,FALSE),$AC177:$AM177)*$T177/VLOOKUP($R176,desplegable!$N$3:$O$8,2,FALSE),"")</f>
        <v/>
      </c>
      <c r="AQ177" s="55">
        <f>+IFERROR(SUMIF($AC$3:$AM$3,VLOOKUP($R177,desplegable!$N$3:$Q$8,4,FALSE),$AC177:$AM177)/$S177,0)</f>
        <v>0</v>
      </c>
      <c r="AR177" s="55">
        <f ca="1">IFERROR((SUMIF($AC$3:$AM$3,VLOOKUP($R177,desplegable!$N$3:$Q$8,4,FALSE),$AC177:$AM177)/($H177-$G177))*((TODAY())-$G177)/$S177,0)</f>
        <v>0</v>
      </c>
      <c r="AS177" s="56" t="str">
        <f t="shared" si="78"/>
        <v>-</v>
      </c>
      <c r="AT177" s="56" t="str">
        <f t="shared" si="79"/>
        <v>-</v>
      </c>
      <c r="AU177" s="56" t="str">
        <f t="shared" si="80"/>
        <v>-</v>
      </c>
      <c r="AV177" s="56" t="str">
        <f t="shared" si="81"/>
        <v>-</v>
      </c>
      <c r="AW177" s="53" t="str">
        <f t="shared" si="82"/>
        <v>-</v>
      </c>
      <c r="AX177" s="53" t="str">
        <f t="shared" si="83"/>
        <v/>
      </c>
      <c r="AY177" s="57" t="str">
        <f t="shared" si="84"/>
        <v/>
      </c>
      <c r="AZ177" s="54">
        <f>+IF(SUMIF($AC$3:$AM$3,VLOOKUP($R177,desplegable!$N$3:$Q$8,4,FALSE),$AC177:$AM177)&gt;=$S177,$S177,SUMIF($AC$3:$AM$3,VLOOKUP($R177,desplegable!$N$3:$Q$8,4,FALSE),$AC177:$AM177))</f>
        <v>0</v>
      </c>
      <c r="BA177" s="78"/>
      <c r="BB177" s="54">
        <f t="shared" si="85"/>
        <v>0</v>
      </c>
      <c r="BC177" s="53">
        <f>+IFERROR($BB177*$T177/VLOOKUP($R177,desplegable!$N$3:$O$8,2,FALSE),0)</f>
        <v>0</v>
      </c>
      <c r="BD177" s="53" t="str">
        <f t="shared" si="65"/>
        <v/>
      </c>
      <c r="BE177" s="57" t="str">
        <f t="shared" si="86"/>
        <v/>
      </c>
    </row>
    <row r="178" spans="1:57" ht="15" customHeight="1" x14ac:dyDescent="0.25">
      <c r="A178" s="26" t="s">
        <v>117</v>
      </c>
      <c r="B178" s="21"/>
      <c r="C178" s="21" t="s">
        <v>117</v>
      </c>
      <c r="D178" s="21"/>
      <c r="E178" s="21" t="s">
        <v>117</v>
      </c>
      <c r="F178" s="21"/>
      <c r="G178" s="27"/>
      <c r="H178" s="27"/>
      <c r="I178" s="28" t="s">
        <v>366</v>
      </c>
      <c r="J178" s="28" t="s">
        <v>117</v>
      </c>
      <c r="K178" s="21"/>
      <c r="L178" s="21"/>
      <c r="M178" s="28" t="s">
        <v>117</v>
      </c>
      <c r="N178" s="28" t="s">
        <v>117</v>
      </c>
      <c r="O178" s="28" t="s">
        <v>117</v>
      </c>
      <c r="P178" s="21" t="s">
        <v>117</v>
      </c>
      <c r="Q178" s="21" t="s">
        <v>117</v>
      </c>
      <c r="R178" s="28" t="s">
        <v>117</v>
      </c>
      <c r="S178" s="78"/>
      <c r="T178" s="30"/>
      <c r="U178" s="52">
        <f t="shared" si="66"/>
        <v>0</v>
      </c>
      <c r="V178" s="29"/>
      <c r="W178" s="29" t="s">
        <v>117</v>
      </c>
      <c r="X178" s="29"/>
      <c r="Y178" s="29"/>
      <c r="Z178" s="53" t="str">
        <f t="shared" si="58"/>
        <v/>
      </c>
      <c r="AA178" s="55" t="str">
        <f t="shared" si="77"/>
        <v/>
      </c>
      <c r="AB178" s="27"/>
      <c r="AC178" s="54">
        <f t="shared" si="59"/>
        <v>0</v>
      </c>
      <c r="AD178" s="78"/>
      <c r="AE178" s="54">
        <f t="shared" si="60"/>
        <v>0</v>
      </c>
      <c r="AF178" s="78"/>
      <c r="AG178" s="54">
        <f t="shared" si="61"/>
        <v>0</v>
      </c>
      <c r="AH178" s="78"/>
      <c r="AI178" s="54">
        <f t="shared" si="62"/>
        <v>0</v>
      </c>
      <c r="AJ178" s="78"/>
      <c r="AK178" s="54">
        <f t="shared" si="63"/>
        <v>0</v>
      </c>
      <c r="AL178" s="78"/>
      <c r="AM178" s="78"/>
      <c r="AN178" s="53" t="str">
        <f>+IF($A178="Venta",SUMIF($AC$3:$AM$3,VLOOKUP($R178,desplegable!$N$3:$Q$8,4,FALSE),$AC178:$AM178)*$T178/VLOOKUP($R178,desplegable!$N$3:$O$8,2,FALSE),"")</f>
        <v/>
      </c>
      <c r="AO178" s="53">
        <f t="shared" si="64"/>
        <v>0</v>
      </c>
      <c r="AP178" s="53" t="str">
        <f>+IF($A178="Compra",SUMIF($AC$3:$AM$3,VLOOKUP($R177,desplegable!$N$3:$Q$8,4,FALSE),$AC178:$AM178)*$T178/VLOOKUP($R177,desplegable!$N$3:$O$8,2,FALSE),"")</f>
        <v/>
      </c>
      <c r="AQ178" s="55">
        <f>+IFERROR(SUMIF($AC$3:$AM$3,VLOOKUP($R178,desplegable!$N$3:$Q$8,4,FALSE),$AC178:$AM178)/$S178,0)</f>
        <v>0</v>
      </c>
      <c r="AR178" s="55">
        <f ca="1">IFERROR((SUMIF($AC$3:$AM$3,VLOOKUP($R178,desplegable!$N$3:$Q$8,4,FALSE),$AC178:$AM178)/($H178-$G178))*((TODAY())-$G178)/$S178,0)</f>
        <v>0</v>
      </c>
      <c r="AS178" s="56" t="str">
        <f t="shared" si="78"/>
        <v>-</v>
      </c>
      <c r="AT178" s="56" t="str">
        <f t="shared" si="79"/>
        <v>-</v>
      </c>
      <c r="AU178" s="56" t="str">
        <f t="shared" si="80"/>
        <v>-</v>
      </c>
      <c r="AV178" s="56" t="str">
        <f t="shared" si="81"/>
        <v>-</v>
      </c>
      <c r="AW178" s="53" t="str">
        <f t="shared" si="82"/>
        <v>-</v>
      </c>
      <c r="AX178" s="53" t="str">
        <f t="shared" si="83"/>
        <v/>
      </c>
      <c r="AY178" s="57" t="str">
        <f t="shared" si="84"/>
        <v/>
      </c>
      <c r="AZ178" s="54">
        <f>+IF(SUMIF($AC$3:$AM$3,VLOOKUP($R178,desplegable!$N$3:$Q$8,4,FALSE),$AC178:$AM178)&gt;=$S178,$S178,SUMIF($AC$3:$AM$3,VLOOKUP($R178,desplegable!$N$3:$Q$8,4,FALSE),$AC178:$AM178))</f>
        <v>0</v>
      </c>
      <c r="BA178" s="78"/>
      <c r="BB178" s="54">
        <f t="shared" si="85"/>
        <v>0</v>
      </c>
      <c r="BC178" s="53">
        <f>+IFERROR($BB178*$T178/VLOOKUP($R178,desplegable!$N$3:$O$8,2,FALSE),0)</f>
        <v>0</v>
      </c>
      <c r="BD178" s="53" t="str">
        <f t="shared" si="65"/>
        <v/>
      </c>
      <c r="BE178" s="57" t="str">
        <f t="shared" si="86"/>
        <v/>
      </c>
    </row>
    <row r="179" spans="1:57" ht="15" customHeight="1" x14ac:dyDescent="0.25">
      <c r="A179" s="26" t="s">
        <v>117</v>
      </c>
      <c r="B179" s="21"/>
      <c r="C179" s="21" t="s">
        <v>117</v>
      </c>
      <c r="D179" s="21"/>
      <c r="E179" s="21" t="s">
        <v>117</v>
      </c>
      <c r="F179" s="21"/>
      <c r="G179" s="27"/>
      <c r="H179" s="27"/>
      <c r="I179" s="28" t="s">
        <v>366</v>
      </c>
      <c r="J179" s="28" t="s">
        <v>117</v>
      </c>
      <c r="K179" s="21"/>
      <c r="L179" s="21"/>
      <c r="M179" s="28" t="s">
        <v>117</v>
      </c>
      <c r="N179" s="28" t="s">
        <v>117</v>
      </c>
      <c r="O179" s="28" t="s">
        <v>117</v>
      </c>
      <c r="P179" s="21" t="s">
        <v>117</v>
      </c>
      <c r="Q179" s="21" t="s">
        <v>117</v>
      </c>
      <c r="R179" s="28" t="s">
        <v>117</v>
      </c>
      <c r="S179" s="78"/>
      <c r="T179" s="30"/>
      <c r="U179" s="52">
        <f t="shared" si="66"/>
        <v>0</v>
      </c>
      <c r="V179" s="29"/>
      <c r="W179" s="29" t="s">
        <v>117</v>
      </c>
      <c r="X179" s="29"/>
      <c r="Y179" s="29"/>
      <c r="Z179" s="53" t="str">
        <f t="shared" si="58"/>
        <v/>
      </c>
      <c r="AA179" s="55" t="str">
        <f t="shared" si="77"/>
        <v/>
      </c>
      <c r="AB179" s="27"/>
      <c r="AC179" s="54">
        <f t="shared" si="59"/>
        <v>0</v>
      </c>
      <c r="AD179" s="78"/>
      <c r="AE179" s="54">
        <f t="shared" si="60"/>
        <v>0</v>
      </c>
      <c r="AF179" s="78"/>
      <c r="AG179" s="54">
        <f t="shared" si="61"/>
        <v>0</v>
      </c>
      <c r="AH179" s="78"/>
      <c r="AI179" s="54">
        <f t="shared" si="62"/>
        <v>0</v>
      </c>
      <c r="AJ179" s="78"/>
      <c r="AK179" s="54">
        <f t="shared" si="63"/>
        <v>0</v>
      </c>
      <c r="AL179" s="78"/>
      <c r="AM179" s="78"/>
      <c r="AN179" s="53" t="str">
        <f>+IF($A179="Venta",SUMIF($AC$3:$AM$3,VLOOKUP($R179,desplegable!$N$3:$Q$8,4,FALSE),$AC179:$AM179)*$T179/VLOOKUP($R179,desplegable!$N$3:$O$8,2,FALSE),"")</f>
        <v/>
      </c>
      <c r="AO179" s="53">
        <f t="shared" si="64"/>
        <v>0</v>
      </c>
      <c r="AP179" s="53" t="str">
        <f>+IF($A179="Compra",SUMIF($AC$3:$AM$3,VLOOKUP($R178,desplegable!$N$3:$Q$8,4,FALSE),$AC179:$AM179)*$T179/VLOOKUP($R178,desplegable!$N$3:$O$8,2,FALSE),"")</f>
        <v/>
      </c>
      <c r="AQ179" s="55">
        <f>+IFERROR(SUMIF($AC$3:$AM$3,VLOOKUP($R179,desplegable!$N$3:$Q$8,4,FALSE),$AC179:$AM179)/$S179,0)</f>
        <v>0</v>
      </c>
      <c r="AR179" s="55">
        <f ca="1">IFERROR((SUMIF($AC$3:$AM$3,VLOOKUP($R179,desplegable!$N$3:$Q$8,4,FALSE),$AC179:$AM179)/($H179-$G179))*((TODAY())-$G179)/$S179,0)</f>
        <v>0</v>
      </c>
      <c r="AS179" s="56" t="str">
        <f t="shared" si="78"/>
        <v>-</v>
      </c>
      <c r="AT179" s="56" t="str">
        <f t="shared" si="79"/>
        <v>-</v>
      </c>
      <c r="AU179" s="56" t="str">
        <f t="shared" si="80"/>
        <v>-</v>
      </c>
      <c r="AV179" s="56" t="str">
        <f t="shared" si="81"/>
        <v>-</v>
      </c>
      <c r="AW179" s="53" t="str">
        <f t="shared" si="82"/>
        <v>-</v>
      </c>
      <c r="AX179" s="53" t="str">
        <f t="shared" si="83"/>
        <v/>
      </c>
      <c r="AY179" s="57" t="str">
        <f t="shared" si="84"/>
        <v/>
      </c>
      <c r="AZ179" s="54">
        <f>+IF(SUMIF($AC$3:$AM$3,VLOOKUP($R179,desplegable!$N$3:$Q$8,4,FALSE),$AC179:$AM179)&gt;=$S179,$S179,SUMIF($AC$3:$AM$3,VLOOKUP($R179,desplegable!$N$3:$Q$8,4,FALSE),$AC179:$AM179))</f>
        <v>0</v>
      </c>
      <c r="BA179" s="78"/>
      <c r="BB179" s="54">
        <f t="shared" si="85"/>
        <v>0</v>
      </c>
      <c r="BC179" s="53">
        <f>+IFERROR($BB179*$T179/VLOOKUP($R179,desplegable!$N$3:$O$8,2,FALSE),0)</f>
        <v>0</v>
      </c>
      <c r="BD179" s="53" t="str">
        <f t="shared" si="65"/>
        <v/>
      </c>
      <c r="BE179" s="57" t="str">
        <f t="shared" si="86"/>
        <v/>
      </c>
    </row>
    <row r="180" spans="1:57" ht="15" customHeight="1" x14ac:dyDescent="0.25">
      <c r="A180" s="26" t="s">
        <v>117</v>
      </c>
      <c r="B180" s="21"/>
      <c r="C180" s="21" t="s">
        <v>117</v>
      </c>
      <c r="D180" s="21"/>
      <c r="E180" s="21" t="s">
        <v>117</v>
      </c>
      <c r="F180" s="21"/>
      <c r="G180" s="27"/>
      <c r="H180" s="27"/>
      <c r="I180" s="28" t="s">
        <v>366</v>
      </c>
      <c r="J180" s="28" t="s">
        <v>117</v>
      </c>
      <c r="K180" s="21"/>
      <c r="L180" s="21"/>
      <c r="M180" s="28" t="s">
        <v>117</v>
      </c>
      <c r="N180" s="28" t="s">
        <v>117</v>
      </c>
      <c r="O180" s="28" t="s">
        <v>117</v>
      </c>
      <c r="P180" s="21" t="s">
        <v>117</v>
      </c>
      <c r="Q180" s="21" t="s">
        <v>117</v>
      </c>
      <c r="R180" s="28" t="s">
        <v>117</v>
      </c>
      <c r="S180" s="78"/>
      <c r="T180" s="30"/>
      <c r="U180" s="52">
        <f t="shared" si="66"/>
        <v>0</v>
      </c>
      <c r="V180" s="29"/>
      <c r="W180" s="29" t="s">
        <v>117</v>
      </c>
      <c r="X180" s="29"/>
      <c r="Y180" s="29"/>
      <c r="Z180" s="53" t="str">
        <f t="shared" si="58"/>
        <v/>
      </c>
      <c r="AA180" s="55" t="str">
        <f t="shared" si="77"/>
        <v/>
      </c>
      <c r="AB180" s="27"/>
      <c r="AC180" s="54">
        <f t="shared" si="59"/>
        <v>0</v>
      </c>
      <c r="AD180" s="78"/>
      <c r="AE180" s="54">
        <f t="shared" si="60"/>
        <v>0</v>
      </c>
      <c r="AF180" s="78"/>
      <c r="AG180" s="54">
        <f t="shared" si="61"/>
        <v>0</v>
      </c>
      <c r="AH180" s="78"/>
      <c r="AI180" s="54">
        <f t="shared" si="62"/>
        <v>0</v>
      </c>
      <c r="AJ180" s="78"/>
      <c r="AK180" s="54">
        <f t="shared" si="63"/>
        <v>0</v>
      </c>
      <c r="AL180" s="78"/>
      <c r="AM180" s="78"/>
      <c r="AN180" s="53" t="str">
        <f>+IF($A180="Venta",SUMIF($AC$3:$AM$3,VLOOKUP($R180,desplegable!$N$3:$Q$8,4,FALSE),$AC180:$AM180)*$T180/VLOOKUP($R180,desplegable!$N$3:$O$8,2,FALSE),"")</f>
        <v/>
      </c>
      <c r="AO180" s="53">
        <f t="shared" si="64"/>
        <v>0</v>
      </c>
      <c r="AP180" s="53" t="str">
        <f>+IF($A180="Compra",SUMIF($AC$3:$AM$3,VLOOKUP($R179,desplegable!$N$3:$Q$8,4,FALSE),$AC180:$AM180)*$T180/VLOOKUP($R179,desplegable!$N$3:$O$8,2,FALSE),"")</f>
        <v/>
      </c>
      <c r="AQ180" s="55">
        <f>+IFERROR(SUMIF($AC$3:$AM$3,VLOOKUP($R180,desplegable!$N$3:$Q$8,4,FALSE),$AC180:$AM180)/$S180,0)</f>
        <v>0</v>
      </c>
      <c r="AR180" s="55">
        <f ca="1">IFERROR((SUMIF($AC$3:$AM$3,VLOOKUP($R180,desplegable!$N$3:$Q$8,4,FALSE),$AC180:$AM180)/($H180-$G180))*((TODAY())-$G180)/$S180,0)</f>
        <v>0</v>
      </c>
      <c r="AS180" s="56" t="str">
        <f t="shared" si="78"/>
        <v>-</v>
      </c>
      <c r="AT180" s="56" t="str">
        <f t="shared" si="79"/>
        <v>-</v>
      </c>
      <c r="AU180" s="56" t="str">
        <f t="shared" si="80"/>
        <v>-</v>
      </c>
      <c r="AV180" s="56" t="str">
        <f t="shared" si="81"/>
        <v>-</v>
      </c>
      <c r="AW180" s="53" t="str">
        <f t="shared" si="82"/>
        <v>-</v>
      </c>
      <c r="AX180" s="53" t="str">
        <f t="shared" si="83"/>
        <v/>
      </c>
      <c r="AY180" s="57" t="str">
        <f t="shared" si="84"/>
        <v/>
      </c>
      <c r="AZ180" s="54">
        <f>+IF(SUMIF($AC$3:$AM$3,VLOOKUP($R180,desplegable!$N$3:$Q$8,4,FALSE),$AC180:$AM180)&gt;=$S180,$S180,SUMIF($AC$3:$AM$3,VLOOKUP($R180,desplegable!$N$3:$Q$8,4,FALSE),$AC180:$AM180))</f>
        <v>0</v>
      </c>
      <c r="BA180" s="78"/>
      <c r="BB180" s="54">
        <f t="shared" si="85"/>
        <v>0</v>
      </c>
      <c r="BC180" s="53">
        <f>+IFERROR($BB180*$T180/VLOOKUP($R180,desplegable!$N$3:$O$8,2,FALSE),0)</f>
        <v>0</v>
      </c>
      <c r="BD180" s="53" t="str">
        <f t="shared" si="65"/>
        <v/>
      </c>
      <c r="BE180" s="57" t="str">
        <f t="shared" si="86"/>
        <v/>
      </c>
    </row>
    <row r="181" spans="1:57" ht="15" customHeight="1" x14ac:dyDescent="0.25">
      <c r="A181" s="26" t="s">
        <v>117</v>
      </c>
      <c r="B181" s="21"/>
      <c r="C181" s="21" t="s">
        <v>117</v>
      </c>
      <c r="D181" s="21"/>
      <c r="E181" s="21" t="s">
        <v>117</v>
      </c>
      <c r="F181" s="21"/>
      <c r="G181" s="27"/>
      <c r="H181" s="27"/>
      <c r="I181" s="28" t="s">
        <v>366</v>
      </c>
      <c r="J181" s="28" t="s">
        <v>117</v>
      </c>
      <c r="K181" s="21"/>
      <c r="L181" s="21"/>
      <c r="M181" s="28" t="s">
        <v>117</v>
      </c>
      <c r="N181" s="28" t="s">
        <v>117</v>
      </c>
      <c r="O181" s="28" t="s">
        <v>117</v>
      </c>
      <c r="P181" s="21" t="s">
        <v>117</v>
      </c>
      <c r="Q181" s="21" t="s">
        <v>117</v>
      </c>
      <c r="R181" s="28" t="s">
        <v>117</v>
      </c>
      <c r="S181" s="78"/>
      <c r="T181" s="30"/>
      <c r="U181" s="52">
        <f t="shared" si="66"/>
        <v>0</v>
      </c>
      <c r="V181" s="29"/>
      <c r="W181" s="29" t="s">
        <v>117</v>
      </c>
      <c r="X181" s="29"/>
      <c r="Y181" s="29"/>
      <c r="Z181" s="53" t="str">
        <f t="shared" si="58"/>
        <v/>
      </c>
      <c r="AA181" s="55" t="str">
        <f t="shared" si="77"/>
        <v/>
      </c>
      <c r="AB181" s="27"/>
      <c r="AC181" s="54">
        <f t="shared" si="59"/>
        <v>0</v>
      </c>
      <c r="AD181" s="78"/>
      <c r="AE181" s="54">
        <f t="shared" si="60"/>
        <v>0</v>
      </c>
      <c r="AF181" s="78"/>
      <c r="AG181" s="54">
        <f t="shared" si="61"/>
        <v>0</v>
      </c>
      <c r="AH181" s="78"/>
      <c r="AI181" s="54">
        <f t="shared" si="62"/>
        <v>0</v>
      </c>
      <c r="AJ181" s="78"/>
      <c r="AK181" s="54">
        <f t="shared" si="63"/>
        <v>0</v>
      </c>
      <c r="AL181" s="78"/>
      <c r="AM181" s="78"/>
      <c r="AN181" s="53" t="str">
        <f>+IF($A181="Venta",SUMIF($AC$3:$AM$3,VLOOKUP($R181,desplegable!$N$3:$Q$8,4,FALSE),$AC181:$AM181)*$T181/VLOOKUP($R181,desplegable!$N$3:$O$8,2,FALSE),"")</f>
        <v/>
      </c>
      <c r="AO181" s="53">
        <f t="shared" si="64"/>
        <v>0</v>
      </c>
      <c r="AP181" s="53" t="str">
        <f>+IF($A181="Compra",SUMIF($AC$3:$AM$3,VLOOKUP($R180,desplegable!$N$3:$Q$8,4,FALSE),$AC181:$AM181)*$T181/VLOOKUP($R180,desplegable!$N$3:$O$8,2,FALSE),"")</f>
        <v/>
      </c>
      <c r="AQ181" s="55">
        <f>+IFERROR(SUMIF($AC$3:$AM$3,VLOOKUP($R181,desplegable!$N$3:$Q$8,4,FALSE),$AC181:$AM181)/$S181,0)</f>
        <v>0</v>
      </c>
      <c r="AR181" s="55">
        <f ca="1">IFERROR((SUMIF($AC$3:$AM$3,VLOOKUP($R181,desplegable!$N$3:$Q$8,4,FALSE),$AC181:$AM181)/($H181-$G181))*((TODAY())-$G181)/$S181,0)</f>
        <v>0</v>
      </c>
      <c r="AS181" s="56" t="str">
        <f t="shared" si="78"/>
        <v>-</v>
      </c>
      <c r="AT181" s="56" t="str">
        <f t="shared" si="79"/>
        <v>-</v>
      </c>
      <c r="AU181" s="56" t="str">
        <f t="shared" si="80"/>
        <v>-</v>
      </c>
      <c r="AV181" s="56" t="str">
        <f t="shared" si="81"/>
        <v>-</v>
      </c>
      <c r="AW181" s="53" t="str">
        <f t="shared" si="82"/>
        <v>-</v>
      </c>
      <c r="AX181" s="53" t="str">
        <f t="shared" si="83"/>
        <v/>
      </c>
      <c r="AY181" s="57" t="str">
        <f t="shared" si="84"/>
        <v/>
      </c>
      <c r="AZ181" s="54">
        <f>+IF(SUMIF($AC$3:$AM$3,VLOOKUP($R181,desplegable!$N$3:$Q$8,4,FALSE),$AC181:$AM181)&gt;=$S181,$S181,SUMIF($AC$3:$AM$3,VLOOKUP($R181,desplegable!$N$3:$Q$8,4,FALSE),$AC181:$AM181))</f>
        <v>0</v>
      </c>
      <c r="BA181" s="78"/>
      <c r="BB181" s="54">
        <f t="shared" si="85"/>
        <v>0</v>
      </c>
      <c r="BC181" s="53">
        <f>+IFERROR($BB181*$T181/VLOOKUP($R181,desplegable!$N$3:$O$8,2,FALSE),0)</f>
        <v>0</v>
      </c>
      <c r="BD181" s="53" t="str">
        <f t="shared" si="65"/>
        <v/>
      </c>
      <c r="BE181" s="57" t="str">
        <f t="shared" si="86"/>
        <v/>
      </c>
    </row>
    <row r="182" spans="1:57" ht="15" customHeight="1" x14ac:dyDescent="0.25">
      <c r="A182" s="26" t="s">
        <v>117</v>
      </c>
      <c r="B182" s="21"/>
      <c r="C182" s="21" t="s">
        <v>117</v>
      </c>
      <c r="D182" s="21"/>
      <c r="E182" s="21" t="s">
        <v>117</v>
      </c>
      <c r="F182" s="21"/>
      <c r="G182" s="27"/>
      <c r="H182" s="27"/>
      <c r="I182" s="28" t="s">
        <v>366</v>
      </c>
      <c r="J182" s="28" t="s">
        <v>117</v>
      </c>
      <c r="K182" s="21"/>
      <c r="L182" s="21"/>
      <c r="M182" s="28" t="s">
        <v>117</v>
      </c>
      <c r="N182" s="28" t="s">
        <v>117</v>
      </c>
      <c r="O182" s="28" t="s">
        <v>117</v>
      </c>
      <c r="P182" s="21" t="s">
        <v>117</v>
      </c>
      <c r="Q182" s="21" t="s">
        <v>117</v>
      </c>
      <c r="R182" s="28" t="s">
        <v>117</v>
      </c>
      <c r="S182" s="78"/>
      <c r="T182" s="30"/>
      <c r="U182" s="52">
        <f t="shared" si="66"/>
        <v>0</v>
      </c>
      <c r="V182" s="29"/>
      <c r="W182" s="29" t="s">
        <v>117</v>
      </c>
      <c r="X182" s="29"/>
      <c r="Y182" s="29"/>
      <c r="Z182" s="53" t="str">
        <f t="shared" si="58"/>
        <v/>
      </c>
      <c r="AA182" s="55" t="str">
        <f t="shared" si="77"/>
        <v/>
      </c>
      <c r="AB182" s="27"/>
      <c r="AC182" s="54">
        <f t="shared" si="59"/>
        <v>0</v>
      </c>
      <c r="AD182" s="78"/>
      <c r="AE182" s="54">
        <f t="shared" si="60"/>
        <v>0</v>
      </c>
      <c r="AF182" s="78"/>
      <c r="AG182" s="54">
        <f t="shared" si="61"/>
        <v>0</v>
      </c>
      <c r="AH182" s="78"/>
      <c r="AI182" s="54">
        <f t="shared" si="62"/>
        <v>0</v>
      </c>
      <c r="AJ182" s="78"/>
      <c r="AK182" s="54">
        <f t="shared" si="63"/>
        <v>0</v>
      </c>
      <c r="AL182" s="78"/>
      <c r="AM182" s="78"/>
      <c r="AN182" s="53" t="str">
        <f>+IF($A182="Venta",SUMIF($AC$3:$AM$3,VLOOKUP($R182,desplegable!$N$3:$Q$8,4,FALSE),$AC182:$AM182)*$T182/VLOOKUP($R182,desplegable!$N$3:$O$8,2,FALSE),"")</f>
        <v/>
      </c>
      <c r="AO182" s="53">
        <f t="shared" si="64"/>
        <v>0</v>
      </c>
      <c r="AP182" s="53" t="str">
        <f>+IF($A182="Compra",SUMIF($AC$3:$AM$3,VLOOKUP($R181,desplegable!$N$3:$Q$8,4,FALSE),$AC182:$AM182)*$T182/VLOOKUP($R181,desplegable!$N$3:$O$8,2,FALSE),"")</f>
        <v/>
      </c>
      <c r="AQ182" s="55">
        <f>+IFERROR(SUMIF($AC$3:$AM$3,VLOOKUP($R182,desplegable!$N$3:$Q$8,4,FALSE),$AC182:$AM182)/$S182,0)</f>
        <v>0</v>
      </c>
      <c r="AR182" s="55">
        <f ca="1">IFERROR((SUMIF($AC$3:$AM$3,VLOOKUP($R182,desplegable!$N$3:$Q$8,4,FALSE),$AC182:$AM182)/($H182-$G182))*((TODAY())-$G182)/$S182,0)</f>
        <v>0</v>
      </c>
      <c r="AS182" s="56" t="str">
        <f t="shared" si="78"/>
        <v>-</v>
      </c>
      <c r="AT182" s="56" t="str">
        <f t="shared" si="79"/>
        <v>-</v>
      </c>
      <c r="AU182" s="56" t="str">
        <f t="shared" si="80"/>
        <v>-</v>
      </c>
      <c r="AV182" s="56" t="str">
        <f t="shared" si="81"/>
        <v>-</v>
      </c>
      <c r="AW182" s="53" t="str">
        <f t="shared" si="82"/>
        <v>-</v>
      </c>
      <c r="AX182" s="53" t="str">
        <f t="shared" si="83"/>
        <v/>
      </c>
      <c r="AY182" s="57" t="str">
        <f t="shared" si="84"/>
        <v/>
      </c>
      <c r="AZ182" s="54">
        <f>+IF(SUMIF($AC$3:$AM$3,VLOOKUP($R182,desplegable!$N$3:$Q$8,4,FALSE),$AC182:$AM182)&gt;=$S182,$S182,SUMIF($AC$3:$AM$3,VLOOKUP($R182,desplegable!$N$3:$Q$8,4,FALSE),$AC182:$AM182))</f>
        <v>0</v>
      </c>
      <c r="BA182" s="78"/>
      <c r="BB182" s="54">
        <f t="shared" si="85"/>
        <v>0</v>
      </c>
      <c r="BC182" s="53">
        <f>+IFERROR($BB182*$T182/VLOOKUP($R182,desplegable!$N$3:$O$8,2,FALSE),0)</f>
        <v>0</v>
      </c>
      <c r="BD182" s="53" t="str">
        <f t="shared" si="65"/>
        <v/>
      </c>
      <c r="BE182" s="57" t="str">
        <f t="shared" si="86"/>
        <v/>
      </c>
    </row>
    <row r="183" spans="1:57" ht="15" customHeight="1" x14ac:dyDescent="0.25">
      <c r="A183" s="26" t="s">
        <v>117</v>
      </c>
      <c r="B183" s="21"/>
      <c r="C183" s="21" t="s">
        <v>117</v>
      </c>
      <c r="D183" s="21"/>
      <c r="E183" s="21" t="s">
        <v>117</v>
      </c>
      <c r="F183" s="21"/>
      <c r="G183" s="27"/>
      <c r="H183" s="27"/>
      <c r="I183" s="28" t="s">
        <v>366</v>
      </c>
      <c r="J183" s="28" t="s">
        <v>117</v>
      </c>
      <c r="K183" s="21"/>
      <c r="L183" s="21"/>
      <c r="M183" s="28" t="s">
        <v>117</v>
      </c>
      <c r="N183" s="28" t="s">
        <v>117</v>
      </c>
      <c r="O183" s="28" t="s">
        <v>117</v>
      </c>
      <c r="P183" s="21" t="s">
        <v>117</v>
      </c>
      <c r="Q183" s="21" t="s">
        <v>117</v>
      </c>
      <c r="R183" s="28" t="s">
        <v>117</v>
      </c>
      <c r="S183" s="78"/>
      <c r="T183" s="30"/>
      <c r="U183" s="52">
        <f t="shared" si="66"/>
        <v>0</v>
      </c>
      <c r="V183" s="29"/>
      <c r="W183" s="29" t="s">
        <v>117</v>
      </c>
      <c r="X183" s="29"/>
      <c r="Y183" s="29"/>
      <c r="Z183" s="53" t="str">
        <f t="shared" si="58"/>
        <v/>
      </c>
      <c r="AA183" s="55" t="str">
        <f t="shared" si="77"/>
        <v/>
      </c>
      <c r="AB183" s="27"/>
      <c r="AC183" s="54">
        <f t="shared" si="59"/>
        <v>0</v>
      </c>
      <c r="AD183" s="78"/>
      <c r="AE183" s="54">
        <f t="shared" si="60"/>
        <v>0</v>
      </c>
      <c r="AF183" s="78"/>
      <c r="AG183" s="54">
        <f t="shared" si="61"/>
        <v>0</v>
      </c>
      <c r="AH183" s="78"/>
      <c r="AI183" s="54">
        <f t="shared" si="62"/>
        <v>0</v>
      </c>
      <c r="AJ183" s="78"/>
      <c r="AK183" s="54">
        <f t="shared" si="63"/>
        <v>0</v>
      </c>
      <c r="AL183" s="78"/>
      <c r="AM183" s="78"/>
      <c r="AN183" s="53" t="str">
        <f>+IF($A183="Venta",SUMIF($AC$3:$AM$3,VLOOKUP($R183,desplegable!$N$3:$Q$8,4,FALSE),$AC183:$AM183)*$T183/VLOOKUP($R183,desplegable!$N$3:$O$8,2,FALSE),"")</f>
        <v/>
      </c>
      <c r="AO183" s="53">
        <f t="shared" si="64"/>
        <v>0</v>
      </c>
      <c r="AP183" s="53" t="str">
        <f>+IF($A183="Compra",SUMIF($AC$3:$AM$3,VLOOKUP($R182,desplegable!$N$3:$Q$8,4,FALSE),$AC183:$AM183)*$T183/VLOOKUP($R182,desplegable!$N$3:$O$8,2,FALSE),"")</f>
        <v/>
      </c>
      <c r="AQ183" s="55">
        <f>+IFERROR(SUMIF($AC$3:$AM$3,VLOOKUP($R183,desplegable!$N$3:$Q$8,4,FALSE),$AC183:$AM183)/$S183,0)</f>
        <v>0</v>
      </c>
      <c r="AR183" s="55">
        <f ca="1">IFERROR((SUMIF($AC$3:$AM$3,VLOOKUP($R183,desplegable!$N$3:$Q$8,4,FALSE),$AC183:$AM183)/($H183-$G183))*((TODAY())-$G183)/$S183,0)</f>
        <v>0</v>
      </c>
      <c r="AS183" s="56" t="str">
        <f t="shared" si="78"/>
        <v>-</v>
      </c>
      <c r="AT183" s="56" t="str">
        <f t="shared" si="79"/>
        <v>-</v>
      </c>
      <c r="AU183" s="56" t="str">
        <f t="shared" si="80"/>
        <v>-</v>
      </c>
      <c r="AV183" s="56" t="str">
        <f t="shared" si="81"/>
        <v>-</v>
      </c>
      <c r="AW183" s="53" t="str">
        <f t="shared" si="82"/>
        <v>-</v>
      </c>
      <c r="AX183" s="53" t="str">
        <f t="shared" si="83"/>
        <v/>
      </c>
      <c r="AY183" s="57" t="str">
        <f t="shared" si="84"/>
        <v/>
      </c>
      <c r="AZ183" s="54">
        <f>+IF(SUMIF($AC$3:$AM$3,VLOOKUP($R183,desplegable!$N$3:$Q$8,4,FALSE),$AC183:$AM183)&gt;=$S183,$S183,SUMIF($AC$3:$AM$3,VLOOKUP($R183,desplegable!$N$3:$Q$8,4,FALSE),$AC183:$AM183))</f>
        <v>0</v>
      </c>
      <c r="BA183" s="78"/>
      <c r="BB183" s="54">
        <f t="shared" si="85"/>
        <v>0</v>
      </c>
      <c r="BC183" s="53">
        <f>+IFERROR($BB183*$T183/VLOOKUP($R183,desplegable!$N$3:$O$8,2,FALSE),0)</f>
        <v>0</v>
      </c>
      <c r="BD183" s="53" t="str">
        <f t="shared" si="65"/>
        <v/>
      </c>
      <c r="BE183" s="57" t="str">
        <f t="shared" si="86"/>
        <v/>
      </c>
    </row>
    <row r="184" spans="1:57" ht="15" customHeight="1" x14ac:dyDescent="0.25">
      <c r="A184" s="26" t="s">
        <v>117</v>
      </c>
      <c r="B184" s="21"/>
      <c r="C184" s="21" t="s">
        <v>117</v>
      </c>
      <c r="D184" s="21"/>
      <c r="E184" s="21" t="s">
        <v>117</v>
      </c>
      <c r="F184" s="21"/>
      <c r="G184" s="27"/>
      <c r="H184" s="27"/>
      <c r="I184" s="28" t="s">
        <v>366</v>
      </c>
      <c r="J184" s="28" t="s">
        <v>117</v>
      </c>
      <c r="K184" s="21"/>
      <c r="L184" s="21"/>
      <c r="M184" s="28" t="s">
        <v>117</v>
      </c>
      <c r="N184" s="28" t="s">
        <v>117</v>
      </c>
      <c r="O184" s="28" t="s">
        <v>117</v>
      </c>
      <c r="P184" s="21" t="s">
        <v>117</v>
      </c>
      <c r="Q184" s="21" t="s">
        <v>117</v>
      </c>
      <c r="R184" s="28" t="s">
        <v>117</v>
      </c>
      <c r="S184" s="78"/>
      <c r="T184" s="30"/>
      <c r="U184" s="52">
        <f t="shared" si="66"/>
        <v>0</v>
      </c>
      <c r="V184" s="29"/>
      <c r="W184" s="29" t="s">
        <v>117</v>
      </c>
      <c r="X184" s="29"/>
      <c r="Y184" s="29"/>
      <c r="Z184" s="53" t="str">
        <f t="shared" si="58"/>
        <v/>
      </c>
      <c r="AA184" s="55" t="str">
        <f t="shared" si="77"/>
        <v/>
      </c>
      <c r="AB184" s="27"/>
      <c r="AC184" s="54">
        <f t="shared" si="59"/>
        <v>0</v>
      </c>
      <c r="AD184" s="78"/>
      <c r="AE184" s="54">
        <f t="shared" si="60"/>
        <v>0</v>
      </c>
      <c r="AF184" s="78"/>
      <c r="AG184" s="54">
        <f t="shared" si="61"/>
        <v>0</v>
      </c>
      <c r="AH184" s="78"/>
      <c r="AI184" s="54">
        <f t="shared" si="62"/>
        <v>0</v>
      </c>
      <c r="AJ184" s="78"/>
      <c r="AK184" s="54">
        <f t="shared" si="63"/>
        <v>0</v>
      </c>
      <c r="AL184" s="78"/>
      <c r="AM184" s="78"/>
      <c r="AN184" s="53" t="str">
        <f>+IF($A184="Venta",SUMIF($AC$3:$AM$3,VLOOKUP($R184,desplegable!$N$3:$Q$8,4,FALSE),$AC184:$AM184)*$T184/VLOOKUP($R184,desplegable!$N$3:$O$8,2,FALSE),"")</f>
        <v/>
      </c>
      <c r="AO184" s="53">
        <f t="shared" si="64"/>
        <v>0</v>
      </c>
      <c r="AP184" s="53" t="str">
        <f>+IF($A184="Compra",SUMIF($AC$3:$AM$3,VLOOKUP($R183,desplegable!$N$3:$Q$8,4,FALSE),$AC184:$AM184)*$T184/VLOOKUP($R183,desplegable!$N$3:$O$8,2,FALSE),"")</f>
        <v/>
      </c>
      <c r="AQ184" s="55">
        <f>+IFERROR(SUMIF($AC$3:$AM$3,VLOOKUP($R184,desplegable!$N$3:$Q$8,4,FALSE),$AC184:$AM184)/$S184,0)</f>
        <v>0</v>
      </c>
      <c r="AR184" s="55">
        <f ca="1">IFERROR((SUMIF($AC$3:$AM$3,VLOOKUP($R184,desplegable!$N$3:$Q$8,4,FALSE),$AC184:$AM184)/($H184-$G184))*((TODAY())-$G184)/$S184,0)</f>
        <v>0</v>
      </c>
      <c r="AS184" s="56" t="str">
        <f t="shared" si="78"/>
        <v>-</v>
      </c>
      <c r="AT184" s="56" t="str">
        <f t="shared" si="79"/>
        <v>-</v>
      </c>
      <c r="AU184" s="56" t="str">
        <f t="shared" si="80"/>
        <v>-</v>
      </c>
      <c r="AV184" s="56" t="str">
        <f t="shared" si="81"/>
        <v>-</v>
      </c>
      <c r="AW184" s="53" t="str">
        <f t="shared" si="82"/>
        <v>-</v>
      </c>
      <c r="AX184" s="53" t="str">
        <f t="shared" si="83"/>
        <v/>
      </c>
      <c r="AY184" s="57" t="str">
        <f t="shared" si="84"/>
        <v/>
      </c>
      <c r="AZ184" s="54">
        <f>+IF(SUMIF($AC$3:$AM$3,VLOOKUP($R184,desplegable!$N$3:$Q$8,4,FALSE),$AC184:$AM184)&gt;=$S184,$S184,SUMIF($AC$3:$AM$3,VLOOKUP($R184,desplegable!$N$3:$Q$8,4,FALSE),$AC184:$AM184))</f>
        <v>0</v>
      </c>
      <c r="BA184" s="78"/>
      <c r="BB184" s="54">
        <f t="shared" si="85"/>
        <v>0</v>
      </c>
      <c r="BC184" s="53">
        <f>+IFERROR($BB184*$T184/VLOOKUP($R184,desplegable!$N$3:$O$8,2,FALSE),0)</f>
        <v>0</v>
      </c>
      <c r="BD184" s="53" t="str">
        <f t="shared" si="65"/>
        <v/>
      </c>
      <c r="BE184" s="57" t="str">
        <f t="shared" si="86"/>
        <v/>
      </c>
    </row>
    <row r="185" spans="1:57" ht="15" customHeight="1" x14ac:dyDescent="0.25">
      <c r="A185" s="26" t="s">
        <v>117</v>
      </c>
      <c r="B185" s="21"/>
      <c r="C185" s="21" t="s">
        <v>117</v>
      </c>
      <c r="D185" s="21"/>
      <c r="E185" s="21" t="s">
        <v>117</v>
      </c>
      <c r="F185" s="21"/>
      <c r="G185" s="27"/>
      <c r="H185" s="27"/>
      <c r="I185" s="28" t="s">
        <v>366</v>
      </c>
      <c r="J185" s="28" t="s">
        <v>117</v>
      </c>
      <c r="K185" s="21"/>
      <c r="L185" s="21"/>
      <c r="M185" s="28" t="s">
        <v>117</v>
      </c>
      <c r="N185" s="28" t="s">
        <v>117</v>
      </c>
      <c r="O185" s="28" t="s">
        <v>117</v>
      </c>
      <c r="P185" s="21" t="s">
        <v>117</v>
      </c>
      <c r="Q185" s="21" t="s">
        <v>117</v>
      </c>
      <c r="R185" s="28" t="s">
        <v>117</v>
      </c>
      <c r="S185" s="78"/>
      <c r="T185" s="30"/>
      <c r="U185" s="52">
        <f t="shared" si="66"/>
        <v>0</v>
      </c>
      <c r="V185" s="29"/>
      <c r="W185" s="29" t="s">
        <v>117</v>
      </c>
      <c r="X185" s="29"/>
      <c r="Y185" s="29"/>
      <c r="Z185" s="53" t="str">
        <f t="shared" si="58"/>
        <v/>
      </c>
      <c r="AA185" s="55" t="str">
        <f t="shared" si="77"/>
        <v/>
      </c>
      <c r="AB185" s="27"/>
      <c r="AC185" s="54">
        <f t="shared" si="59"/>
        <v>0</v>
      </c>
      <c r="AD185" s="78"/>
      <c r="AE185" s="54">
        <f t="shared" si="60"/>
        <v>0</v>
      </c>
      <c r="AF185" s="78"/>
      <c r="AG185" s="54">
        <f t="shared" si="61"/>
        <v>0</v>
      </c>
      <c r="AH185" s="78"/>
      <c r="AI185" s="54">
        <f t="shared" si="62"/>
        <v>0</v>
      </c>
      <c r="AJ185" s="78"/>
      <c r="AK185" s="54">
        <f t="shared" si="63"/>
        <v>0</v>
      </c>
      <c r="AL185" s="78"/>
      <c r="AM185" s="78"/>
      <c r="AN185" s="53" t="str">
        <f>+IF($A185="Venta",SUMIF($AC$3:$AM$3,VLOOKUP($R185,desplegable!$N$3:$Q$8,4,FALSE),$AC185:$AM185)*$T185/VLOOKUP($R185,desplegable!$N$3:$O$8,2,FALSE),"")</f>
        <v/>
      </c>
      <c r="AO185" s="53">
        <f t="shared" si="64"/>
        <v>0</v>
      </c>
      <c r="AP185" s="53" t="str">
        <f>+IF($A185="Compra",SUMIF($AC$3:$AM$3,VLOOKUP($R184,desplegable!$N$3:$Q$8,4,FALSE),$AC185:$AM185)*$T185/VLOOKUP($R184,desplegable!$N$3:$O$8,2,FALSE),"")</f>
        <v/>
      </c>
      <c r="AQ185" s="55">
        <f>+IFERROR(SUMIF($AC$3:$AM$3,VLOOKUP($R185,desplegable!$N$3:$Q$8,4,FALSE),$AC185:$AM185)/$S185,0)</f>
        <v>0</v>
      </c>
      <c r="AR185" s="55">
        <f ca="1">IFERROR((SUMIF($AC$3:$AM$3,VLOOKUP($R185,desplegable!$N$3:$Q$8,4,FALSE),$AC185:$AM185)/($H185-$G185))*((TODAY())-$G185)/$S185,0)</f>
        <v>0</v>
      </c>
      <c r="AS185" s="56" t="str">
        <f t="shared" si="78"/>
        <v>-</v>
      </c>
      <c r="AT185" s="56" t="str">
        <f t="shared" si="79"/>
        <v>-</v>
      </c>
      <c r="AU185" s="56" t="str">
        <f t="shared" si="80"/>
        <v>-</v>
      </c>
      <c r="AV185" s="56" t="str">
        <f t="shared" si="81"/>
        <v>-</v>
      </c>
      <c r="AW185" s="53" t="str">
        <f t="shared" si="82"/>
        <v>-</v>
      </c>
      <c r="AX185" s="53" t="str">
        <f t="shared" si="83"/>
        <v/>
      </c>
      <c r="AY185" s="57" t="str">
        <f t="shared" si="84"/>
        <v/>
      </c>
      <c r="AZ185" s="54">
        <f>+IF(SUMIF($AC$3:$AM$3,VLOOKUP($R185,desplegable!$N$3:$Q$8,4,FALSE),$AC185:$AM185)&gt;=$S185,$S185,SUMIF($AC$3:$AM$3,VLOOKUP($R185,desplegable!$N$3:$Q$8,4,FALSE),$AC185:$AM185))</f>
        <v>0</v>
      </c>
      <c r="BA185" s="78"/>
      <c r="BB185" s="54">
        <f t="shared" si="85"/>
        <v>0</v>
      </c>
      <c r="BC185" s="53">
        <f>+IFERROR($BB185*$T185/VLOOKUP($R185,desplegable!$N$3:$O$8,2,FALSE),0)</f>
        <v>0</v>
      </c>
      <c r="BD185" s="53" t="str">
        <f t="shared" si="65"/>
        <v/>
      </c>
      <c r="BE185" s="57" t="str">
        <f t="shared" si="86"/>
        <v/>
      </c>
    </row>
    <row r="186" spans="1:57" ht="15" customHeight="1" x14ac:dyDescent="0.25">
      <c r="A186" s="26" t="s">
        <v>117</v>
      </c>
      <c r="B186" s="21"/>
      <c r="C186" s="21" t="s">
        <v>117</v>
      </c>
      <c r="D186" s="21"/>
      <c r="E186" s="21" t="s">
        <v>117</v>
      </c>
      <c r="F186" s="21"/>
      <c r="G186" s="27"/>
      <c r="H186" s="27"/>
      <c r="I186" s="28" t="s">
        <v>366</v>
      </c>
      <c r="J186" s="28" t="s">
        <v>117</v>
      </c>
      <c r="K186" s="21"/>
      <c r="L186" s="21"/>
      <c r="M186" s="28" t="s">
        <v>117</v>
      </c>
      <c r="N186" s="28" t="s">
        <v>117</v>
      </c>
      <c r="O186" s="28" t="s">
        <v>117</v>
      </c>
      <c r="P186" s="21" t="s">
        <v>117</v>
      </c>
      <c r="Q186" s="21" t="s">
        <v>117</v>
      </c>
      <c r="R186" s="28" t="s">
        <v>117</v>
      </c>
      <c r="S186" s="78"/>
      <c r="T186" s="30"/>
      <c r="U186" s="52">
        <f t="shared" si="66"/>
        <v>0</v>
      </c>
      <c r="V186" s="29"/>
      <c r="W186" s="29" t="s">
        <v>117</v>
      </c>
      <c r="X186" s="29"/>
      <c r="Y186" s="29"/>
      <c r="Z186" s="53" t="str">
        <f t="shared" si="58"/>
        <v/>
      </c>
      <c r="AA186" s="55" t="str">
        <f t="shared" si="77"/>
        <v/>
      </c>
      <c r="AB186" s="27"/>
      <c r="AC186" s="54">
        <f t="shared" si="59"/>
        <v>0</v>
      </c>
      <c r="AD186" s="78"/>
      <c r="AE186" s="54">
        <f t="shared" si="60"/>
        <v>0</v>
      </c>
      <c r="AF186" s="78"/>
      <c r="AG186" s="54">
        <f t="shared" si="61"/>
        <v>0</v>
      </c>
      <c r="AH186" s="78"/>
      <c r="AI186" s="54">
        <f t="shared" si="62"/>
        <v>0</v>
      </c>
      <c r="AJ186" s="78"/>
      <c r="AK186" s="54">
        <f t="shared" si="63"/>
        <v>0</v>
      </c>
      <c r="AL186" s="78"/>
      <c r="AM186" s="78"/>
      <c r="AN186" s="53" t="str">
        <f>+IF($A186="Venta",SUMIF($AC$3:$AM$3,VLOOKUP($R186,desplegable!$N$3:$Q$8,4,FALSE),$AC186:$AM186)*$T186/VLOOKUP($R186,desplegable!$N$3:$O$8,2,FALSE),"")</f>
        <v/>
      </c>
      <c r="AO186" s="53">
        <f t="shared" si="64"/>
        <v>0</v>
      </c>
      <c r="AP186" s="53" t="str">
        <f>+IF($A186="Compra",SUMIF($AC$3:$AM$3,VLOOKUP($R185,desplegable!$N$3:$Q$8,4,FALSE),$AC186:$AM186)*$T186/VLOOKUP($R185,desplegable!$N$3:$O$8,2,FALSE),"")</f>
        <v/>
      </c>
      <c r="AQ186" s="55">
        <f>+IFERROR(SUMIF($AC$3:$AM$3,VLOOKUP($R186,desplegable!$N$3:$Q$8,4,FALSE),$AC186:$AM186)/$S186,0)</f>
        <v>0</v>
      </c>
      <c r="AR186" s="55">
        <f ca="1">IFERROR((SUMIF($AC$3:$AM$3,VLOOKUP($R186,desplegable!$N$3:$Q$8,4,FALSE),$AC186:$AM186)/($H186-$G186))*((TODAY())-$G186)/$S186,0)</f>
        <v>0</v>
      </c>
      <c r="AS186" s="56" t="str">
        <f t="shared" si="78"/>
        <v>-</v>
      </c>
      <c r="AT186" s="56" t="str">
        <f t="shared" si="79"/>
        <v>-</v>
      </c>
      <c r="AU186" s="56" t="str">
        <f t="shared" si="80"/>
        <v>-</v>
      </c>
      <c r="AV186" s="56" t="str">
        <f t="shared" si="81"/>
        <v>-</v>
      </c>
      <c r="AW186" s="53" t="str">
        <f t="shared" si="82"/>
        <v>-</v>
      </c>
      <c r="AX186" s="53" t="str">
        <f t="shared" si="83"/>
        <v/>
      </c>
      <c r="AY186" s="57" t="str">
        <f t="shared" si="84"/>
        <v/>
      </c>
      <c r="AZ186" s="54">
        <f>+IF(SUMIF($AC$3:$AM$3,VLOOKUP($R186,desplegable!$N$3:$Q$8,4,FALSE),$AC186:$AM186)&gt;=$S186,$S186,SUMIF($AC$3:$AM$3,VLOOKUP($R186,desplegable!$N$3:$Q$8,4,FALSE),$AC186:$AM186))</f>
        <v>0</v>
      </c>
      <c r="BA186" s="78"/>
      <c r="BB186" s="54">
        <f t="shared" si="85"/>
        <v>0</v>
      </c>
      <c r="BC186" s="53">
        <f>+IFERROR($BB186*$T186/VLOOKUP($R186,desplegable!$N$3:$O$8,2,FALSE),0)</f>
        <v>0</v>
      </c>
      <c r="BD186" s="53" t="str">
        <f t="shared" si="65"/>
        <v/>
      </c>
      <c r="BE186" s="57" t="str">
        <f t="shared" si="86"/>
        <v/>
      </c>
    </row>
    <row r="187" spans="1:57" ht="15" customHeight="1" x14ac:dyDescent="0.25">
      <c r="A187" s="26" t="s">
        <v>117</v>
      </c>
      <c r="B187" s="21"/>
      <c r="C187" s="21" t="s">
        <v>117</v>
      </c>
      <c r="D187" s="21"/>
      <c r="E187" s="21" t="s">
        <v>117</v>
      </c>
      <c r="F187" s="21"/>
      <c r="G187" s="27"/>
      <c r="H187" s="27"/>
      <c r="I187" s="28" t="s">
        <v>366</v>
      </c>
      <c r="J187" s="28" t="s">
        <v>117</v>
      </c>
      <c r="K187" s="21"/>
      <c r="L187" s="21"/>
      <c r="M187" s="28" t="s">
        <v>117</v>
      </c>
      <c r="N187" s="28" t="s">
        <v>117</v>
      </c>
      <c r="O187" s="28" t="s">
        <v>117</v>
      </c>
      <c r="P187" s="21" t="s">
        <v>117</v>
      </c>
      <c r="Q187" s="21" t="s">
        <v>117</v>
      </c>
      <c r="R187" s="28" t="s">
        <v>117</v>
      </c>
      <c r="S187" s="78"/>
      <c r="T187" s="30"/>
      <c r="U187" s="52">
        <f t="shared" si="66"/>
        <v>0</v>
      </c>
      <c r="V187" s="29"/>
      <c r="W187" s="29" t="s">
        <v>117</v>
      </c>
      <c r="X187" s="29"/>
      <c r="Y187" s="29"/>
      <c r="Z187" s="53" t="str">
        <f t="shared" si="58"/>
        <v/>
      </c>
      <c r="AA187" s="55" t="str">
        <f t="shared" si="77"/>
        <v/>
      </c>
      <c r="AB187" s="27"/>
      <c r="AC187" s="54">
        <f t="shared" si="59"/>
        <v>0</v>
      </c>
      <c r="AD187" s="78"/>
      <c r="AE187" s="54">
        <f t="shared" si="60"/>
        <v>0</v>
      </c>
      <c r="AF187" s="78"/>
      <c r="AG187" s="54">
        <f t="shared" si="61"/>
        <v>0</v>
      </c>
      <c r="AH187" s="78"/>
      <c r="AI187" s="54">
        <f t="shared" si="62"/>
        <v>0</v>
      </c>
      <c r="AJ187" s="78"/>
      <c r="AK187" s="54">
        <f t="shared" si="63"/>
        <v>0</v>
      </c>
      <c r="AL187" s="78"/>
      <c r="AM187" s="78"/>
      <c r="AN187" s="53" t="str">
        <f>+IF($A187="Venta",SUMIF($AC$3:$AM$3,VLOOKUP($R187,desplegable!$N$3:$Q$8,4,FALSE),$AC187:$AM187)*$T187/VLOOKUP($R187,desplegable!$N$3:$O$8,2,FALSE),"")</f>
        <v/>
      </c>
      <c r="AO187" s="53">
        <f t="shared" si="64"/>
        <v>0</v>
      </c>
      <c r="AP187" s="53" t="str">
        <f>+IF($A187="Compra",SUMIF($AC$3:$AM$3,VLOOKUP($R186,desplegable!$N$3:$Q$8,4,FALSE),$AC187:$AM187)*$T187/VLOOKUP($R186,desplegable!$N$3:$O$8,2,FALSE),"")</f>
        <v/>
      </c>
      <c r="AQ187" s="55">
        <f>+IFERROR(SUMIF($AC$3:$AM$3,VLOOKUP($R187,desplegable!$N$3:$Q$8,4,FALSE),$AC187:$AM187)/$S187,0)</f>
        <v>0</v>
      </c>
      <c r="AR187" s="55">
        <f ca="1">IFERROR((SUMIF($AC$3:$AM$3,VLOOKUP($R187,desplegable!$N$3:$Q$8,4,FALSE),$AC187:$AM187)/($H187-$G187))*((TODAY())-$G187)/$S187,0)</f>
        <v>0</v>
      </c>
      <c r="AS187" s="56" t="str">
        <f t="shared" si="78"/>
        <v>-</v>
      </c>
      <c r="AT187" s="56" t="str">
        <f t="shared" si="79"/>
        <v>-</v>
      </c>
      <c r="AU187" s="56" t="str">
        <f t="shared" si="80"/>
        <v>-</v>
      </c>
      <c r="AV187" s="56" t="str">
        <f t="shared" si="81"/>
        <v>-</v>
      </c>
      <c r="AW187" s="53" t="str">
        <f t="shared" si="82"/>
        <v>-</v>
      </c>
      <c r="AX187" s="53" t="str">
        <f t="shared" si="83"/>
        <v/>
      </c>
      <c r="AY187" s="57" t="str">
        <f t="shared" si="84"/>
        <v/>
      </c>
      <c r="AZ187" s="54">
        <f>+IF(SUMIF($AC$3:$AM$3,VLOOKUP($R187,desplegable!$N$3:$Q$8,4,FALSE),$AC187:$AM187)&gt;=$S187,$S187,SUMIF($AC$3:$AM$3,VLOOKUP($R187,desplegable!$N$3:$Q$8,4,FALSE),$AC187:$AM187))</f>
        <v>0</v>
      </c>
      <c r="BA187" s="78"/>
      <c r="BB187" s="54">
        <f t="shared" si="85"/>
        <v>0</v>
      </c>
      <c r="BC187" s="53">
        <f>+IFERROR($BB187*$T187/VLOOKUP($R187,desplegable!$N$3:$O$8,2,FALSE),0)</f>
        <v>0</v>
      </c>
      <c r="BD187" s="53" t="str">
        <f t="shared" si="65"/>
        <v/>
      </c>
      <c r="BE187" s="57" t="str">
        <f t="shared" si="86"/>
        <v/>
      </c>
    </row>
    <row r="188" spans="1:57" ht="15" customHeight="1" x14ac:dyDescent="0.25">
      <c r="A188" s="26" t="s">
        <v>117</v>
      </c>
      <c r="B188" s="21"/>
      <c r="C188" s="21" t="s">
        <v>117</v>
      </c>
      <c r="D188" s="21"/>
      <c r="E188" s="21" t="s">
        <v>117</v>
      </c>
      <c r="F188" s="21"/>
      <c r="G188" s="27"/>
      <c r="H188" s="27"/>
      <c r="I188" s="28" t="s">
        <v>366</v>
      </c>
      <c r="J188" s="28" t="s">
        <v>117</v>
      </c>
      <c r="K188" s="21"/>
      <c r="L188" s="21"/>
      <c r="M188" s="28" t="s">
        <v>117</v>
      </c>
      <c r="N188" s="28" t="s">
        <v>117</v>
      </c>
      <c r="O188" s="28" t="s">
        <v>117</v>
      </c>
      <c r="P188" s="21" t="s">
        <v>117</v>
      </c>
      <c r="Q188" s="21" t="s">
        <v>117</v>
      </c>
      <c r="R188" s="28" t="s">
        <v>117</v>
      </c>
      <c r="S188" s="78"/>
      <c r="T188" s="30"/>
      <c r="U188" s="52">
        <f t="shared" si="66"/>
        <v>0</v>
      </c>
      <c r="V188" s="29"/>
      <c r="W188" s="29" t="s">
        <v>117</v>
      </c>
      <c r="X188" s="29"/>
      <c r="Y188" s="29"/>
      <c r="Z188" s="53" t="str">
        <f t="shared" si="58"/>
        <v/>
      </c>
      <c r="AA188" s="55" t="str">
        <f t="shared" si="77"/>
        <v/>
      </c>
      <c r="AB188" s="27"/>
      <c r="AC188" s="54">
        <f t="shared" si="59"/>
        <v>0</v>
      </c>
      <c r="AD188" s="78"/>
      <c r="AE188" s="54">
        <f t="shared" si="60"/>
        <v>0</v>
      </c>
      <c r="AF188" s="78"/>
      <c r="AG188" s="54">
        <f t="shared" si="61"/>
        <v>0</v>
      </c>
      <c r="AH188" s="78"/>
      <c r="AI188" s="54">
        <f t="shared" si="62"/>
        <v>0</v>
      </c>
      <c r="AJ188" s="78"/>
      <c r="AK188" s="54">
        <f t="shared" si="63"/>
        <v>0</v>
      </c>
      <c r="AL188" s="78"/>
      <c r="AM188" s="78"/>
      <c r="AN188" s="53" t="str">
        <f>+IF($A188="Venta",SUMIF($AC$3:$AM$3,VLOOKUP($R188,desplegable!$N$3:$Q$8,4,FALSE),$AC188:$AM188)*$T188/VLOOKUP($R188,desplegable!$N$3:$O$8,2,FALSE),"")</f>
        <v/>
      </c>
      <c r="AO188" s="53">
        <f t="shared" si="64"/>
        <v>0</v>
      </c>
      <c r="AP188" s="53" t="str">
        <f>+IF($A188="Compra",SUMIF($AC$3:$AM$3,VLOOKUP($R187,desplegable!$N$3:$Q$8,4,FALSE),$AC188:$AM188)*$T188/VLOOKUP($R187,desplegable!$N$3:$O$8,2,FALSE),"")</f>
        <v/>
      </c>
      <c r="AQ188" s="55">
        <f>+IFERROR(SUMIF($AC$3:$AM$3,VLOOKUP($R188,desplegable!$N$3:$Q$8,4,FALSE),$AC188:$AM188)/$S188,0)</f>
        <v>0</v>
      </c>
      <c r="AR188" s="55">
        <f ca="1">IFERROR((SUMIF($AC$3:$AM$3,VLOOKUP($R188,desplegable!$N$3:$Q$8,4,FALSE),$AC188:$AM188)/($H188-$G188))*((TODAY())-$G188)/$S188,0)</f>
        <v>0</v>
      </c>
      <c r="AS188" s="56" t="str">
        <f t="shared" si="78"/>
        <v>-</v>
      </c>
      <c r="AT188" s="56" t="str">
        <f t="shared" si="79"/>
        <v>-</v>
      </c>
      <c r="AU188" s="56" t="str">
        <f t="shared" si="80"/>
        <v>-</v>
      </c>
      <c r="AV188" s="56" t="str">
        <f t="shared" si="81"/>
        <v>-</v>
      </c>
      <c r="AW188" s="53" t="str">
        <f t="shared" si="82"/>
        <v>-</v>
      </c>
      <c r="AX188" s="53" t="str">
        <f t="shared" si="83"/>
        <v/>
      </c>
      <c r="AY188" s="57" t="str">
        <f t="shared" si="84"/>
        <v/>
      </c>
      <c r="AZ188" s="54">
        <f>+IF(SUMIF($AC$3:$AM$3,VLOOKUP($R188,desplegable!$N$3:$Q$8,4,FALSE),$AC188:$AM188)&gt;=$S188,$S188,SUMIF($AC$3:$AM$3,VLOOKUP($R188,desplegable!$N$3:$Q$8,4,FALSE),$AC188:$AM188))</f>
        <v>0</v>
      </c>
      <c r="BA188" s="78"/>
      <c r="BB188" s="54">
        <f t="shared" si="85"/>
        <v>0</v>
      </c>
      <c r="BC188" s="53">
        <f>+IFERROR($BB188*$T188/VLOOKUP($R188,desplegable!$N$3:$O$8,2,FALSE),0)</f>
        <v>0</v>
      </c>
      <c r="BD188" s="53" t="str">
        <f t="shared" si="65"/>
        <v/>
      </c>
      <c r="BE188" s="57" t="str">
        <f t="shared" si="86"/>
        <v/>
      </c>
    </row>
    <row r="189" spans="1:57" ht="15" customHeight="1" x14ac:dyDescent="0.25">
      <c r="A189" s="26" t="s">
        <v>117</v>
      </c>
      <c r="B189" s="21"/>
      <c r="C189" s="21" t="s">
        <v>117</v>
      </c>
      <c r="D189" s="21"/>
      <c r="E189" s="21" t="s">
        <v>117</v>
      </c>
      <c r="F189" s="21"/>
      <c r="G189" s="27"/>
      <c r="H189" s="27"/>
      <c r="I189" s="28" t="s">
        <v>366</v>
      </c>
      <c r="J189" s="28" t="s">
        <v>117</v>
      </c>
      <c r="K189" s="21"/>
      <c r="L189" s="21"/>
      <c r="M189" s="28" t="s">
        <v>117</v>
      </c>
      <c r="N189" s="28" t="s">
        <v>117</v>
      </c>
      <c r="O189" s="28" t="s">
        <v>117</v>
      </c>
      <c r="P189" s="21" t="s">
        <v>117</v>
      </c>
      <c r="Q189" s="21" t="s">
        <v>117</v>
      </c>
      <c r="R189" s="28" t="s">
        <v>117</v>
      </c>
      <c r="S189" s="78"/>
      <c r="T189" s="30"/>
      <c r="U189" s="52">
        <f t="shared" si="66"/>
        <v>0</v>
      </c>
      <c r="V189" s="29"/>
      <c r="W189" s="29" t="s">
        <v>117</v>
      </c>
      <c r="X189" s="29"/>
      <c r="Y189" s="29"/>
      <c r="Z189" s="53" t="str">
        <f t="shared" si="58"/>
        <v/>
      </c>
      <c r="AA189" s="55" t="str">
        <f t="shared" si="77"/>
        <v/>
      </c>
      <c r="AB189" s="27"/>
      <c r="AC189" s="54">
        <f t="shared" si="59"/>
        <v>0</v>
      </c>
      <c r="AD189" s="78"/>
      <c r="AE189" s="54">
        <f t="shared" si="60"/>
        <v>0</v>
      </c>
      <c r="AF189" s="78"/>
      <c r="AG189" s="54">
        <f t="shared" si="61"/>
        <v>0</v>
      </c>
      <c r="AH189" s="78"/>
      <c r="AI189" s="54">
        <f t="shared" si="62"/>
        <v>0</v>
      </c>
      <c r="AJ189" s="78"/>
      <c r="AK189" s="54">
        <f t="shared" si="63"/>
        <v>0</v>
      </c>
      <c r="AL189" s="78"/>
      <c r="AM189" s="78"/>
      <c r="AN189" s="53" t="str">
        <f>+IF($A189="Venta",SUMIF($AC$3:$AM$3,VLOOKUP($R189,desplegable!$N$3:$Q$8,4,FALSE),$AC189:$AM189)*$T189/VLOOKUP($R189,desplegable!$N$3:$O$8,2,FALSE),"")</f>
        <v/>
      </c>
      <c r="AO189" s="53">
        <f t="shared" si="64"/>
        <v>0</v>
      </c>
      <c r="AP189" s="53" t="str">
        <f>+IF($A189="Compra",SUMIF($AC$3:$AM$3,VLOOKUP($R188,desplegable!$N$3:$Q$8,4,FALSE),$AC189:$AM189)*$T189/VLOOKUP($R188,desplegable!$N$3:$O$8,2,FALSE),"")</f>
        <v/>
      </c>
      <c r="AQ189" s="55">
        <f>+IFERROR(SUMIF($AC$3:$AM$3,VLOOKUP($R189,desplegable!$N$3:$Q$8,4,FALSE),$AC189:$AM189)/$S189,0)</f>
        <v>0</v>
      </c>
      <c r="AR189" s="55">
        <f ca="1">IFERROR((SUMIF($AC$3:$AM$3,VLOOKUP($R189,desplegable!$N$3:$Q$8,4,FALSE),$AC189:$AM189)/($H189-$G189))*((TODAY())-$G189)/$S189,0)</f>
        <v>0</v>
      </c>
      <c r="AS189" s="56" t="str">
        <f t="shared" si="78"/>
        <v>-</v>
      </c>
      <c r="AT189" s="56" t="str">
        <f t="shared" si="79"/>
        <v>-</v>
      </c>
      <c r="AU189" s="56" t="str">
        <f t="shared" si="80"/>
        <v>-</v>
      </c>
      <c r="AV189" s="56" t="str">
        <f t="shared" si="81"/>
        <v>-</v>
      </c>
      <c r="AW189" s="53" t="str">
        <f t="shared" si="82"/>
        <v>-</v>
      </c>
      <c r="AX189" s="53" t="str">
        <f t="shared" si="83"/>
        <v/>
      </c>
      <c r="AY189" s="57" t="str">
        <f t="shared" si="84"/>
        <v/>
      </c>
      <c r="AZ189" s="54">
        <f>+IF(SUMIF($AC$3:$AM$3,VLOOKUP($R189,desplegable!$N$3:$Q$8,4,FALSE),$AC189:$AM189)&gt;=$S189,$S189,SUMIF($AC$3:$AM$3,VLOOKUP($R189,desplegable!$N$3:$Q$8,4,FALSE),$AC189:$AM189))</f>
        <v>0</v>
      </c>
      <c r="BA189" s="78"/>
      <c r="BB189" s="54">
        <f t="shared" si="85"/>
        <v>0</v>
      </c>
      <c r="BC189" s="53">
        <f>+IFERROR($BB189*$T189/VLOOKUP($R189,desplegable!$N$3:$O$8,2,FALSE),0)</f>
        <v>0</v>
      </c>
      <c r="BD189" s="53" t="str">
        <f t="shared" si="65"/>
        <v/>
      </c>
      <c r="BE189" s="57" t="str">
        <f t="shared" si="86"/>
        <v/>
      </c>
    </row>
    <row r="190" spans="1:57" ht="15" customHeight="1" x14ac:dyDescent="0.25">
      <c r="A190" s="26" t="s">
        <v>117</v>
      </c>
      <c r="B190" s="21"/>
      <c r="C190" s="21" t="s">
        <v>117</v>
      </c>
      <c r="D190" s="21"/>
      <c r="E190" s="21" t="s">
        <v>117</v>
      </c>
      <c r="F190" s="21"/>
      <c r="G190" s="27"/>
      <c r="H190" s="27"/>
      <c r="I190" s="28" t="s">
        <v>366</v>
      </c>
      <c r="J190" s="28" t="s">
        <v>117</v>
      </c>
      <c r="K190" s="21"/>
      <c r="L190" s="21"/>
      <c r="M190" s="28" t="s">
        <v>117</v>
      </c>
      <c r="N190" s="28" t="s">
        <v>117</v>
      </c>
      <c r="O190" s="28" t="s">
        <v>117</v>
      </c>
      <c r="P190" s="21" t="s">
        <v>117</v>
      </c>
      <c r="Q190" s="21" t="s">
        <v>117</v>
      </c>
      <c r="R190" s="28" t="s">
        <v>117</v>
      </c>
      <c r="S190" s="78"/>
      <c r="T190" s="30"/>
      <c r="U190" s="52">
        <f t="shared" si="66"/>
        <v>0</v>
      </c>
      <c r="V190" s="29"/>
      <c r="W190" s="29" t="s">
        <v>117</v>
      </c>
      <c r="X190" s="29"/>
      <c r="Y190" s="29"/>
      <c r="Z190" s="53" t="str">
        <f t="shared" si="58"/>
        <v/>
      </c>
      <c r="AA190" s="55" t="str">
        <f t="shared" si="77"/>
        <v/>
      </c>
      <c r="AB190" s="27"/>
      <c r="AC190" s="54">
        <f t="shared" si="59"/>
        <v>0</v>
      </c>
      <c r="AD190" s="78"/>
      <c r="AE190" s="54">
        <f t="shared" si="60"/>
        <v>0</v>
      </c>
      <c r="AF190" s="78"/>
      <c r="AG190" s="54">
        <f t="shared" si="61"/>
        <v>0</v>
      </c>
      <c r="AH190" s="78"/>
      <c r="AI190" s="54">
        <f t="shared" si="62"/>
        <v>0</v>
      </c>
      <c r="AJ190" s="78"/>
      <c r="AK190" s="54">
        <f t="shared" si="63"/>
        <v>0</v>
      </c>
      <c r="AL190" s="78"/>
      <c r="AM190" s="78"/>
      <c r="AN190" s="53" t="str">
        <f>+IF($A190="Venta",SUMIF($AC$3:$AM$3,VLOOKUP($R190,desplegable!$N$3:$Q$8,4,FALSE),$AC190:$AM190)*$T190/VLOOKUP($R190,desplegable!$N$3:$O$8,2,FALSE),"")</f>
        <v/>
      </c>
      <c r="AO190" s="53">
        <f t="shared" si="64"/>
        <v>0</v>
      </c>
      <c r="AP190" s="53" t="str">
        <f>+IF($A190="Compra",SUMIF($AC$3:$AM$3,VLOOKUP($R189,desplegable!$N$3:$Q$8,4,FALSE),$AC190:$AM190)*$T190/VLOOKUP($R189,desplegable!$N$3:$O$8,2,FALSE),"")</f>
        <v/>
      </c>
      <c r="AQ190" s="55">
        <f>+IFERROR(SUMIF($AC$3:$AM$3,VLOOKUP($R190,desplegable!$N$3:$Q$8,4,FALSE),$AC190:$AM190)/$S190,0)</f>
        <v>0</v>
      </c>
      <c r="AR190" s="55">
        <f ca="1">IFERROR((SUMIF($AC$3:$AM$3,VLOOKUP($R190,desplegable!$N$3:$Q$8,4,FALSE),$AC190:$AM190)/($H190-$G190))*((TODAY())-$G190)/$S190,0)</f>
        <v>0</v>
      </c>
      <c r="AS190" s="56" t="str">
        <f t="shared" si="78"/>
        <v>-</v>
      </c>
      <c r="AT190" s="56" t="str">
        <f t="shared" si="79"/>
        <v>-</v>
      </c>
      <c r="AU190" s="56" t="str">
        <f t="shared" si="80"/>
        <v>-</v>
      </c>
      <c r="AV190" s="56" t="str">
        <f t="shared" si="81"/>
        <v>-</v>
      </c>
      <c r="AW190" s="53" t="str">
        <f t="shared" si="82"/>
        <v>-</v>
      </c>
      <c r="AX190" s="53" t="str">
        <f t="shared" si="83"/>
        <v/>
      </c>
      <c r="AY190" s="57" t="str">
        <f t="shared" si="84"/>
        <v/>
      </c>
      <c r="AZ190" s="54">
        <f>+IF(SUMIF($AC$3:$AM$3,VLOOKUP($R190,desplegable!$N$3:$Q$8,4,FALSE),$AC190:$AM190)&gt;=$S190,$S190,SUMIF($AC$3:$AM$3,VLOOKUP($R190,desplegable!$N$3:$Q$8,4,FALSE),$AC190:$AM190))</f>
        <v>0</v>
      </c>
      <c r="BA190" s="78"/>
      <c r="BB190" s="54">
        <f t="shared" si="85"/>
        <v>0</v>
      </c>
      <c r="BC190" s="53">
        <f>+IFERROR($BB190*$T190/VLOOKUP($R190,desplegable!$N$3:$O$8,2,FALSE),0)</f>
        <v>0</v>
      </c>
      <c r="BD190" s="53" t="str">
        <f t="shared" si="65"/>
        <v/>
      </c>
      <c r="BE190" s="57" t="str">
        <f t="shared" si="86"/>
        <v/>
      </c>
    </row>
    <row r="191" spans="1:57" ht="15" customHeight="1" x14ac:dyDescent="0.25">
      <c r="A191" s="26" t="s">
        <v>117</v>
      </c>
      <c r="B191" s="21"/>
      <c r="C191" s="21" t="s">
        <v>117</v>
      </c>
      <c r="D191" s="21"/>
      <c r="E191" s="21" t="s">
        <v>117</v>
      </c>
      <c r="F191" s="21"/>
      <c r="G191" s="27"/>
      <c r="H191" s="27"/>
      <c r="I191" s="28" t="s">
        <v>366</v>
      </c>
      <c r="J191" s="28" t="s">
        <v>117</v>
      </c>
      <c r="K191" s="21"/>
      <c r="L191" s="21"/>
      <c r="M191" s="28" t="s">
        <v>117</v>
      </c>
      <c r="N191" s="28" t="s">
        <v>117</v>
      </c>
      <c r="O191" s="28" t="s">
        <v>117</v>
      </c>
      <c r="P191" s="21" t="s">
        <v>117</v>
      </c>
      <c r="Q191" s="21" t="s">
        <v>117</v>
      </c>
      <c r="R191" s="28" t="s">
        <v>117</v>
      </c>
      <c r="S191" s="78"/>
      <c r="T191" s="30"/>
      <c r="U191" s="52">
        <f t="shared" si="66"/>
        <v>0</v>
      </c>
      <c r="V191" s="29"/>
      <c r="W191" s="29" t="s">
        <v>117</v>
      </c>
      <c r="X191" s="29"/>
      <c r="Y191" s="29"/>
      <c r="Z191" s="53" t="str">
        <f t="shared" si="58"/>
        <v/>
      </c>
      <c r="AA191" s="55" t="str">
        <f t="shared" si="77"/>
        <v/>
      </c>
      <c r="AB191" s="27"/>
      <c r="AC191" s="54">
        <f t="shared" si="59"/>
        <v>0</v>
      </c>
      <c r="AD191" s="78"/>
      <c r="AE191" s="54">
        <f t="shared" si="60"/>
        <v>0</v>
      </c>
      <c r="AF191" s="78"/>
      <c r="AG191" s="54">
        <f t="shared" si="61"/>
        <v>0</v>
      </c>
      <c r="AH191" s="78"/>
      <c r="AI191" s="54">
        <f t="shared" si="62"/>
        <v>0</v>
      </c>
      <c r="AJ191" s="78"/>
      <c r="AK191" s="54">
        <f t="shared" si="63"/>
        <v>0</v>
      </c>
      <c r="AL191" s="78"/>
      <c r="AM191" s="78"/>
      <c r="AN191" s="53" t="str">
        <f>+IF($A191="Venta",SUMIF($AC$3:$AM$3,VLOOKUP($R191,desplegable!$N$3:$Q$8,4,FALSE),$AC191:$AM191)*$T191/VLOOKUP($R191,desplegable!$N$3:$O$8,2,FALSE),"")</f>
        <v/>
      </c>
      <c r="AO191" s="53">
        <f t="shared" si="64"/>
        <v>0</v>
      </c>
      <c r="AP191" s="53" t="str">
        <f>+IF($A191="Compra",SUMIF($AC$3:$AM$3,VLOOKUP($R190,desplegable!$N$3:$Q$8,4,FALSE),$AC191:$AM191)*$T191/VLOOKUP($R190,desplegable!$N$3:$O$8,2,FALSE),"")</f>
        <v/>
      </c>
      <c r="AQ191" s="55">
        <f>+IFERROR(SUMIF($AC$3:$AM$3,VLOOKUP($R191,desplegable!$N$3:$Q$8,4,FALSE),$AC191:$AM191)/$S191,0)</f>
        <v>0</v>
      </c>
      <c r="AR191" s="55">
        <f ca="1">IFERROR((SUMIF($AC$3:$AM$3,VLOOKUP($R191,desplegable!$N$3:$Q$8,4,FALSE),$AC191:$AM191)/($H191-$G191))*((TODAY())-$G191)/$S191,0)</f>
        <v>0</v>
      </c>
      <c r="AS191" s="56" t="str">
        <f t="shared" si="78"/>
        <v>-</v>
      </c>
      <c r="AT191" s="56" t="str">
        <f t="shared" si="79"/>
        <v>-</v>
      </c>
      <c r="AU191" s="56" t="str">
        <f t="shared" si="80"/>
        <v>-</v>
      </c>
      <c r="AV191" s="56" t="str">
        <f t="shared" si="81"/>
        <v>-</v>
      </c>
      <c r="AW191" s="53" t="str">
        <f t="shared" si="82"/>
        <v>-</v>
      </c>
      <c r="AX191" s="53" t="str">
        <f t="shared" si="83"/>
        <v/>
      </c>
      <c r="AY191" s="57" t="str">
        <f t="shared" si="84"/>
        <v/>
      </c>
      <c r="AZ191" s="54">
        <f>+IF(SUMIF($AC$3:$AM$3,VLOOKUP($R191,desplegable!$N$3:$Q$8,4,FALSE),$AC191:$AM191)&gt;=$S191,$S191,SUMIF($AC$3:$AM$3,VLOOKUP($R191,desplegable!$N$3:$Q$8,4,FALSE),$AC191:$AM191))</f>
        <v>0</v>
      </c>
      <c r="BA191" s="78"/>
      <c r="BB191" s="54">
        <f t="shared" si="85"/>
        <v>0</v>
      </c>
      <c r="BC191" s="53">
        <f>+IFERROR($BB191*$T191/VLOOKUP($R191,desplegable!$N$3:$O$8,2,FALSE),0)</f>
        <v>0</v>
      </c>
      <c r="BD191" s="53" t="str">
        <f t="shared" si="65"/>
        <v/>
      </c>
      <c r="BE191" s="57" t="str">
        <f t="shared" si="86"/>
        <v/>
      </c>
    </row>
    <row r="192" spans="1:57" ht="15" customHeight="1" x14ac:dyDescent="0.25">
      <c r="A192" s="26" t="s">
        <v>117</v>
      </c>
      <c r="B192" s="21"/>
      <c r="C192" s="21" t="s">
        <v>117</v>
      </c>
      <c r="D192" s="21"/>
      <c r="E192" s="21" t="s">
        <v>117</v>
      </c>
      <c r="F192" s="21"/>
      <c r="G192" s="27"/>
      <c r="H192" s="27"/>
      <c r="I192" s="28" t="s">
        <v>366</v>
      </c>
      <c r="J192" s="28" t="s">
        <v>117</v>
      </c>
      <c r="K192" s="21"/>
      <c r="L192" s="21"/>
      <c r="M192" s="28" t="s">
        <v>117</v>
      </c>
      <c r="N192" s="28" t="s">
        <v>117</v>
      </c>
      <c r="O192" s="28" t="s">
        <v>117</v>
      </c>
      <c r="P192" s="21" t="s">
        <v>117</v>
      </c>
      <c r="Q192" s="21" t="s">
        <v>117</v>
      </c>
      <c r="R192" s="28" t="s">
        <v>117</v>
      </c>
      <c r="S192" s="78"/>
      <c r="T192" s="30"/>
      <c r="U192" s="52">
        <f t="shared" si="66"/>
        <v>0</v>
      </c>
      <c r="V192" s="29"/>
      <c r="W192" s="29" t="s">
        <v>117</v>
      </c>
      <c r="X192" s="29"/>
      <c r="Y192" s="29"/>
      <c r="Z192" s="53" t="str">
        <f t="shared" si="58"/>
        <v/>
      </c>
      <c r="AA192" s="55" t="str">
        <f t="shared" si="77"/>
        <v/>
      </c>
      <c r="AB192" s="27"/>
      <c r="AC192" s="54">
        <f t="shared" si="59"/>
        <v>0</v>
      </c>
      <c r="AD192" s="78"/>
      <c r="AE192" s="54">
        <f t="shared" si="60"/>
        <v>0</v>
      </c>
      <c r="AF192" s="78"/>
      <c r="AG192" s="54">
        <f t="shared" si="61"/>
        <v>0</v>
      </c>
      <c r="AH192" s="78"/>
      <c r="AI192" s="54">
        <f t="shared" si="62"/>
        <v>0</v>
      </c>
      <c r="AJ192" s="78"/>
      <c r="AK192" s="54">
        <f t="shared" si="63"/>
        <v>0</v>
      </c>
      <c r="AL192" s="78"/>
      <c r="AM192" s="78"/>
      <c r="AN192" s="53" t="str">
        <f>+IF($A192="Venta",SUMIF($AC$3:$AM$3,VLOOKUP($R192,desplegable!$N$3:$Q$8,4,FALSE),$AC192:$AM192)*$T192/VLOOKUP($R192,desplegable!$N$3:$O$8,2,FALSE),"")</f>
        <v/>
      </c>
      <c r="AO192" s="53">
        <f t="shared" si="64"/>
        <v>0</v>
      </c>
      <c r="AP192" s="53" t="str">
        <f>+IF($A192="Compra",SUMIF($AC$3:$AM$3,VLOOKUP($R191,desplegable!$N$3:$Q$8,4,FALSE),$AC192:$AM192)*$T192/VLOOKUP($R191,desplegable!$N$3:$O$8,2,FALSE),"")</f>
        <v/>
      </c>
      <c r="AQ192" s="55">
        <f>+IFERROR(SUMIF($AC$3:$AM$3,VLOOKUP($R192,desplegable!$N$3:$Q$8,4,FALSE),$AC192:$AM192)/$S192,0)</f>
        <v>0</v>
      </c>
      <c r="AR192" s="55">
        <f ca="1">IFERROR((SUMIF($AC$3:$AM$3,VLOOKUP($R192,desplegable!$N$3:$Q$8,4,FALSE),$AC192:$AM192)/($H192-$G192))*((TODAY())-$G192)/$S192,0)</f>
        <v>0</v>
      </c>
      <c r="AS192" s="56" t="str">
        <f t="shared" si="78"/>
        <v>-</v>
      </c>
      <c r="AT192" s="56" t="str">
        <f t="shared" si="79"/>
        <v>-</v>
      </c>
      <c r="AU192" s="56" t="str">
        <f t="shared" si="80"/>
        <v>-</v>
      </c>
      <c r="AV192" s="56" t="str">
        <f t="shared" si="81"/>
        <v>-</v>
      </c>
      <c r="AW192" s="53" t="str">
        <f t="shared" si="82"/>
        <v>-</v>
      </c>
      <c r="AX192" s="53" t="str">
        <f t="shared" si="83"/>
        <v/>
      </c>
      <c r="AY192" s="57" t="str">
        <f t="shared" si="84"/>
        <v/>
      </c>
      <c r="AZ192" s="54">
        <f>+IF(SUMIF($AC$3:$AM$3,VLOOKUP($R192,desplegable!$N$3:$Q$8,4,FALSE),$AC192:$AM192)&gt;=$S192,$S192,SUMIF($AC$3:$AM$3,VLOOKUP($R192,desplegable!$N$3:$Q$8,4,FALSE),$AC192:$AM192))</f>
        <v>0</v>
      </c>
      <c r="BA192" s="78"/>
      <c r="BB192" s="54">
        <f t="shared" si="85"/>
        <v>0</v>
      </c>
      <c r="BC192" s="53">
        <f>+IFERROR($BB192*$T192/VLOOKUP($R192,desplegable!$N$3:$O$8,2,FALSE),0)</f>
        <v>0</v>
      </c>
      <c r="BD192" s="53" t="str">
        <f t="shared" si="65"/>
        <v/>
      </c>
      <c r="BE192" s="57" t="str">
        <f t="shared" si="86"/>
        <v/>
      </c>
    </row>
    <row r="193" spans="1:57" ht="15" customHeight="1" x14ac:dyDescent="0.25">
      <c r="A193" s="26" t="s">
        <v>117</v>
      </c>
      <c r="B193" s="21"/>
      <c r="C193" s="21" t="s">
        <v>117</v>
      </c>
      <c r="D193" s="21"/>
      <c r="E193" s="21" t="s">
        <v>117</v>
      </c>
      <c r="F193" s="21"/>
      <c r="G193" s="27"/>
      <c r="H193" s="27"/>
      <c r="I193" s="28" t="s">
        <v>366</v>
      </c>
      <c r="J193" s="28" t="s">
        <v>117</v>
      </c>
      <c r="K193" s="21"/>
      <c r="L193" s="21"/>
      <c r="M193" s="28" t="s">
        <v>117</v>
      </c>
      <c r="N193" s="28" t="s">
        <v>117</v>
      </c>
      <c r="O193" s="28" t="s">
        <v>117</v>
      </c>
      <c r="P193" s="21" t="s">
        <v>117</v>
      </c>
      <c r="Q193" s="21" t="s">
        <v>117</v>
      </c>
      <c r="R193" s="28" t="s">
        <v>117</v>
      </c>
      <c r="S193" s="78"/>
      <c r="T193" s="30"/>
      <c r="U193" s="52">
        <f t="shared" si="66"/>
        <v>0</v>
      </c>
      <c r="V193" s="29"/>
      <c r="W193" s="29" t="s">
        <v>117</v>
      </c>
      <c r="X193" s="29"/>
      <c r="Y193" s="29"/>
      <c r="Z193" s="53" t="str">
        <f t="shared" si="58"/>
        <v/>
      </c>
      <c r="AA193" s="55" t="str">
        <f t="shared" si="77"/>
        <v/>
      </c>
      <c r="AB193" s="27"/>
      <c r="AC193" s="54">
        <f t="shared" si="59"/>
        <v>0</v>
      </c>
      <c r="AD193" s="78"/>
      <c r="AE193" s="54">
        <f t="shared" si="60"/>
        <v>0</v>
      </c>
      <c r="AF193" s="78"/>
      <c r="AG193" s="54">
        <f t="shared" si="61"/>
        <v>0</v>
      </c>
      <c r="AH193" s="78"/>
      <c r="AI193" s="54">
        <f t="shared" si="62"/>
        <v>0</v>
      </c>
      <c r="AJ193" s="78"/>
      <c r="AK193" s="54">
        <f t="shared" si="63"/>
        <v>0</v>
      </c>
      <c r="AL193" s="78"/>
      <c r="AM193" s="78"/>
      <c r="AN193" s="53" t="str">
        <f>+IF($A193="Venta",SUMIF($AC$3:$AM$3,VLOOKUP($R193,desplegable!$N$3:$Q$8,4,FALSE),$AC193:$AM193)*$T193/VLOOKUP($R193,desplegable!$N$3:$O$8,2,FALSE),"")</f>
        <v/>
      </c>
      <c r="AO193" s="53">
        <f t="shared" si="64"/>
        <v>0</v>
      </c>
      <c r="AP193" s="53" t="str">
        <f>+IF($A193="Compra",SUMIF($AC$3:$AM$3,VLOOKUP($R192,desplegable!$N$3:$Q$8,4,FALSE),$AC193:$AM193)*$T193/VLOOKUP($R192,desplegable!$N$3:$O$8,2,FALSE),"")</f>
        <v/>
      </c>
      <c r="AQ193" s="55">
        <f>+IFERROR(SUMIF($AC$3:$AM$3,VLOOKUP($R193,desplegable!$N$3:$Q$8,4,FALSE),$AC193:$AM193)/$S193,0)</f>
        <v>0</v>
      </c>
      <c r="AR193" s="55">
        <f ca="1">IFERROR((SUMIF($AC$3:$AM$3,VLOOKUP($R193,desplegable!$N$3:$Q$8,4,FALSE),$AC193:$AM193)/($H193-$G193))*((TODAY())-$G193)/$S193,0)</f>
        <v>0</v>
      </c>
      <c r="AS193" s="56" t="str">
        <f t="shared" si="78"/>
        <v>-</v>
      </c>
      <c r="AT193" s="56" t="str">
        <f t="shared" si="79"/>
        <v>-</v>
      </c>
      <c r="AU193" s="56" t="str">
        <f t="shared" si="80"/>
        <v>-</v>
      </c>
      <c r="AV193" s="56" t="str">
        <f t="shared" si="81"/>
        <v>-</v>
      </c>
      <c r="AW193" s="53" t="str">
        <f t="shared" si="82"/>
        <v>-</v>
      </c>
      <c r="AX193" s="53" t="str">
        <f t="shared" si="83"/>
        <v/>
      </c>
      <c r="AY193" s="57" t="str">
        <f t="shared" si="84"/>
        <v/>
      </c>
      <c r="AZ193" s="54">
        <f>+IF(SUMIF($AC$3:$AM$3,VLOOKUP($R193,desplegable!$N$3:$Q$8,4,FALSE),$AC193:$AM193)&gt;=$S193,$S193,SUMIF($AC$3:$AM$3,VLOOKUP($R193,desplegable!$N$3:$Q$8,4,FALSE),$AC193:$AM193))</f>
        <v>0</v>
      </c>
      <c r="BA193" s="78"/>
      <c r="BB193" s="54">
        <f t="shared" si="85"/>
        <v>0</v>
      </c>
      <c r="BC193" s="53">
        <f>+IFERROR($BB193*$T193/VLOOKUP($R193,desplegable!$N$3:$O$8,2,FALSE),0)</f>
        <v>0</v>
      </c>
      <c r="BD193" s="53" t="str">
        <f t="shared" si="65"/>
        <v/>
      </c>
      <c r="BE193" s="57" t="str">
        <f t="shared" si="86"/>
        <v/>
      </c>
    </row>
    <row r="194" spans="1:57" ht="15" customHeight="1" x14ac:dyDescent="0.25">
      <c r="A194" s="26" t="s">
        <v>117</v>
      </c>
      <c r="B194" s="21"/>
      <c r="C194" s="21" t="s">
        <v>117</v>
      </c>
      <c r="D194" s="21"/>
      <c r="E194" s="21" t="s">
        <v>117</v>
      </c>
      <c r="F194" s="21"/>
      <c r="G194" s="27"/>
      <c r="H194" s="27"/>
      <c r="I194" s="28" t="s">
        <v>366</v>
      </c>
      <c r="J194" s="28" t="s">
        <v>117</v>
      </c>
      <c r="K194" s="21"/>
      <c r="L194" s="21"/>
      <c r="M194" s="28" t="s">
        <v>117</v>
      </c>
      <c r="N194" s="28" t="s">
        <v>117</v>
      </c>
      <c r="O194" s="28" t="s">
        <v>117</v>
      </c>
      <c r="P194" s="21" t="s">
        <v>117</v>
      </c>
      <c r="Q194" s="21" t="s">
        <v>117</v>
      </c>
      <c r="R194" s="28" t="s">
        <v>117</v>
      </c>
      <c r="S194" s="78"/>
      <c r="T194" s="30"/>
      <c r="U194" s="52">
        <f t="shared" si="66"/>
        <v>0</v>
      </c>
      <c r="V194" s="29"/>
      <c r="W194" s="29" t="s">
        <v>117</v>
      </c>
      <c r="X194" s="29"/>
      <c r="Y194" s="29"/>
      <c r="Z194" s="53" t="str">
        <f t="shared" si="58"/>
        <v/>
      </c>
      <c r="AA194" s="55" t="str">
        <f t="shared" si="77"/>
        <v/>
      </c>
      <c r="AB194" s="27"/>
      <c r="AC194" s="54">
        <f t="shared" si="59"/>
        <v>0</v>
      </c>
      <c r="AD194" s="78"/>
      <c r="AE194" s="54">
        <f t="shared" si="60"/>
        <v>0</v>
      </c>
      <c r="AF194" s="78"/>
      <c r="AG194" s="54">
        <f t="shared" si="61"/>
        <v>0</v>
      </c>
      <c r="AH194" s="78"/>
      <c r="AI194" s="54">
        <f t="shared" si="62"/>
        <v>0</v>
      </c>
      <c r="AJ194" s="78"/>
      <c r="AK194" s="54">
        <f t="shared" si="63"/>
        <v>0</v>
      </c>
      <c r="AL194" s="78"/>
      <c r="AM194" s="78"/>
      <c r="AN194" s="53" t="str">
        <f>+IF($A194="Venta",SUMIF($AC$3:$AM$3,VLOOKUP($R194,desplegable!$N$3:$Q$8,4,FALSE),$AC194:$AM194)*$T194/VLOOKUP($R194,desplegable!$N$3:$O$8,2,FALSE),"")</f>
        <v/>
      </c>
      <c r="AO194" s="53">
        <f t="shared" si="64"/>
        <v>0</v>
      </c>
      <c r="AP194" s="53" t="str">
        <f>+IF($A194="Compra",SUMIF($AC$3:$AM$3,VLOOKUP($R193,desplegable!$N$3:$Q$8,4,FALSE),$AC194:$AM194)*$T194/VLOOKUP($R193,desplegable!$N$3:$O$8,2,FALSE),"")</f>
        <v/>
      </c>
      <c r="AQ194" s="55">
        <f>+IFERROR(SUMIF($AC$3:$AM$3,VLOOKUP($R194,desplegable!$N$3:$Q$8,4,FALSE),$AC194:$AM194)/$S194,0)</f>
        <v>0</v>
      </c>
      <c r="AR194" s="55">
        <f ca="1">IFERROR((SUMIF($AC$3:$AM$3,VLOOKUP($R194,desplegable!$N$3:$Q$8,4,FALSE),$AC194:$AM194)/($H194-$G194))*((TODAY())-$G194)/$S194,0)</f>
        <v>0</v>
      </c>
      <c r="AS194" s="56" t="str">
        <f t="shared" si="78"/>
        <v>-</v>
      </c>
      <c r="AT194" s="56" t="str">
        <f t="shared" si="79"/>
        <v>-</v>
      </c>
      <c r="AU194" s="56" t="str">
        <f t="shared" si="80"/>
        <v>-</v>
      </c>
      <c r="AV194" s="56" t="str">
        <f t="shared" si="81"/>
        <v>-</v>
      </c>
      <c r="AW194" s="53" t="str">
        <f t="shared" si="82"/>
        <v>-</v>
      </c>
      <c r="AX194" s="53" t="str">
        <f t="shared" si="83"/>
        <v/>
      </c>
      <c r="AY194" s="57" t="str">
        <f t="shared" si="84"/>
        <v/>
      </c>
      <c r="AZ194" s="54">
        <f>+IF(SUMIF($AC$3:$AM$3,VLOOKUP($R194,desplegable!$N$3:$Q$8,4,FALSE),$AC194:$AM194)&gt;=$S194,$S194,SUMIF($AC$3:$AM$3,VLOOKUP($R194,desplegable!$N$3:$Q$8,4,FALSE),$AC194:$AM194))</f>
        <v>0</v>
      </c>
      <c r="BA194" s="78"/>
      <c r="BB194" s="54">
        <f t="shared" si="85"/>
        <v>0</v>
      </c>
      <c r="BC194" s="53">
        <f>+IFERROR($BB194*$T194/VLOOKUP($R194,desplegable!$N$3:$O$8,2,FALSE),0)</f>
        <v>0</v>
      </c>
      <c r="BD194" s="53" t="str">
        <f t="shared" si="65"/>
        <v/>
      </c>
      <c r="BE194" s="57" t="str">
        <f t="shared" si="86"/>
        <v/>
      </c>
    </row>
    <row r="195" spans="1:57" ht="15" customHeight="1" x14ac:dyDescent="0.25">
      <c r="A195" s="26" t="s">
        <v>117</v>
      </c>
      <c r="B195" s="21"/>
      <c r="C195" s="21" t="s">
        <v>117</v>
      </c>
      <c r="D195" s="21"/>
      <c r="E195" s="21" t="s">
        <v>117</v>
      </c>
      <c r="F195" s="21"/>
      <c r="G195" s="27"/>
      <c r="H195" s="27"/>
      <c r="I195" s="28" t="s">
        <v>366</v>
      </c>
      <c r="J195" s="28" t="s">
        <v>117</v>
      </c>
      <c r="K195" s="21"/>
      <c r="L195" s="21"/>
      <c r="M195" s="28" t="s">
        <v>117</v>
      </c>
      <c r="N195" s="28" t="s">
        <v>117</v>
      </c>
      <c r="O195" s="28" t="s">
        <v>117</v>
      </c>
      <c r="P195" s="21" t="s">
        <v>117</v>
      </c>
      <c r="Q195" s="21" t="s">
        <v>117</v>
      </c>
      <c r="R195" s="28" t="s">
        <v>117</v>
      </c>
      <c r="S195" s="78"/>
      <c r="T195" s="30"/>
      <c r="U195" s="52">
        <f t="shared" si="66"/>
        <v>0</v>
      </c>
      <c r="V195" s="29"/>
      <c r="W195" s="29" t="s">
        <v>117</v>
      </c>
      <c r="X195" s="29"/>
      <c r="Y195" s="29"/>
      <c r="Z195" s="53" t="str">
        <f t="shared" si="58"/>
        <v/>
      </c>
      <c r="AA195" s="55" t="str">
        <f t="shared" si="77"/>
        <v/>
      </c>
      <c r="AB195" s="27"/>
      <c r="AC195" s="54">
        <f t="shared" si="59"/>
        <v>0</v>
      </c>
      <c r="AD195" s="78"/>
      <c r="AE195" s="54">
        <f t="shared" si="60"/>
        <v>0</v>
      </c>
      <c r="AF195" s="78"/>
      <c r="AG195" s="54">
        <f t="shared" si="61"/>
        <v>0</v>
      </c>
      <c r="AH195" s="78"/>
      <c r="AI195" s="54">
        <f t="shared" si="62"/>
        <v>0</v>
      </c>
      <c r="AJ195" s="78"/>
      <c r="AK195" s="54">
        <f t="shared" si="63"/>
        <v>0</v>
      </c>
      <c r="AL195" s="78"/>
      <c r="AM195" s="78"/>
      <c r="AN195" s="53" t="str">
        <f>+IF($A195="Venta",SUMIF($AC$3:$AM$3,VLOOKUP($R195,desplegable!$N$3:$Q$8,4,FALSE),$AC195:$AM195)*$T195/VLOOKUP($R195,desplegable!$N$3:$O$8,2,FALSE),"")</f>
        <v/>
      </c>
      <c r="AO195" s="53">
        <f t="shared" si="64"/>
        <v>0</v>
      </c>
      <c r="AP195" s="53" t="str">
        <f>+IF($A195="Compra",SUMIF($AC$3:$AM$3,VLOOKUP($R194,desplegable!$N$3:$Q$8,4,FALSE),$AC195:$AM195)*$T195/VLOOKUP($R194,desplegable!$N$3:$O$8,2,FALSE),"")</f>
        <v/>
      </c>
      <c r="AQ195" s="55">
        <f>+IFERROR(SUMIF($AC$3:$AM$3,VLOOKUP($R195,desplegable!$N$3:$Q$8,4,FALSE),$AC195:$AM195)/$S195,0)</f>
        <v>0</v>
      </c>
      <c r="AR195" s="55">
        <f ca="1">IFERROR((SUMIF($AC$3:$AM$3,VLOOKUP($R195,desplegable!$N$3:$Q$8,4,FALSE),$AC195:$AM195)/($H195-$G195))*((TODAY())-$G195)/$S195,0)</f>
        <v>0</v>
      </c>
      <c r="AS195" s="56" t="str">
        <f t="shared" si="78"/>
        <v>-</v>
      </c>
      <c r="AT195" s="56" t="str">
        <f t="shared" si="79"/>
        <v>-</v>
      </c>
      <c r="AU195" s="56" t="str">
        <f t="shared" si="80"/>
        <v>-</v>
      </c>
      <c r="AV195" s="56" t="str">
        <f t="shared" si="81"/>
        <v>-</v>
      </c>
      <c r="AW195" s="53" t="str">
        <f t="shared" si="82"/>
        <v>-</v>
      </c>
      <c r="AX195" s="53" t="str">
        <f t="shared" si="83"/>
        <v/>
      </c>
      <c r="AY195" s="57" t="str">
        <f t="shared" si="84"/>
        <v/>
      </c>
      <c r="AZ195" s="54">
        <f>+IF(SUMIF($AC$3:$AM$3,VLOOKUP($R195,desplegable!$N$3:$Q$8,4,FALSE),$AC195:$AM195)&gt;=$S195,$S195,SUMIF($AC$3:$AM$3,VLOOKUP($R195,desplegable!$N$3:$Q$8,4,FALSE),$AC195:$AM195))</f>
        <v>0</v>
      </c>
      <c r="BA195" s="78"/>
      <c r="BB195" s="54">
        <f t="shared" si="85"/>
        <v>0</v>
      </c>
      <c r="BC195" s="53">
        <f>+IFERROR($BB195*$T195/VLOOKUP($R195,desplegable!$N$3:$O$8,2,FALSE),0)</f>
        <v>0</v>
      </c>
      <c r="BD195" s="53" t="str">
        <f t="shared" si="65"/>
        <v/>
      </c>
      <c r="BE195" s="57" t="str">
        <f t="shared" si="86"/>
        <v/>
      </c>
    </row>
    <row r="196" spans="1:57" ht="15" customHeight="1" x14ac:dyDescent="0.25">
      <c r="A196" s="26" t="s">
        <v>117</v>
      </c>
      <c r="B196" s="21"/>
      <c r="C196" s="21" t="s">
        <v>117</v>
      </c>
      <c r="D196" s="21"/>
      <c r="E196" s="21" t="s">
        <v>117</v>
      </c>
      <c r="F196" s="21"/>
      <c r="G196" s="27"/>
      <c r="H196" s="27"/>
      <c r="I196" s="28" t="s">
        <v>366</v>
      </c>
      <c r="J196" s="28" t="s">
        <v>117</v>
      </c>
      <c r="K196" s="21"/>
      <c r="L196" s="21"/>
      <c r="M196" s="28" t="s">
        <v>117</v>
      </c>
      <c r="N196" s="28" t="s">
        <v>117</v>
      </c>
      <c r="O196" s="28" t="s">
        <v>117</v>
      </c>
      <c r="P196" s="21" t="s">
        <v>117</v>
      </c>
      <c r="Q196" s="21" t="s">
        <v>117</v>
      </c>
      <c r="R196" s="28" t="s">
        <v>117</v>
      </c>
      <c r="S196" s="78"/>
      <c r="T196" s="30"/>
      <c r="U196" s="52">
        <f t="shared" si="66"/>
        <v>0</v>
      </c>
      <c r="V196" s="29"/>
      <c r="W196" s="29" t="s">
        <v>117</v>
      </c>
      <c r="X196" s="29"/>
      <c r="Y196" s="29"/>
      <c r="Z196" s="53" t="str">
        <f t="shared" ref="Z196:Z259" si="87">IF($A196="Venta",$U196-SUMIFS($U:$U,$K:$K,$K196,$L:$L,$L196,$M:$M,$M196,$N:$N,$N196,$A:$A,"Compra"),IF($A196="Compra","",""))</f>
        <v/>
      </c>
      <c r="AA196" s="55" t="str">
        <f t="shared" si="77"/>
        <v/>
      </c>
      <c r="AB196" s="27"/>
      <c r="AC196" s="54">
        <f t="shared" ref="AC196:AC259" si="88">+IF($A196="Venta",SUMIFS($AD:$AD,$K:$K,$K196,$L:$L,$L196,$M:$M,$M196,$N:$N,$N196),IF($A196="Compra",$AD196,0))</f>
        <v>0</v>
      </c>
      <c r="AD196" s="78"/>
      <c r="AE196" s="54">
        <f t="shared" ref="AE196:AE259" si="89">+IF($A196="Venta",SUMIFS($AF:$AF,$K:$K,$K196,$L:$L,$L196,$M:$M,$M196,$N:$N,$N196),IF($A196="Compra",$AF196,0))</f>
        <v>0</v>
      </c>
      <c r="AF196" s="78"/>
      <c r="AG196" s="54">
        <f t="shared" ref="AG196:AG259" si="90">+IF($A196="Venta",SUMIFS($AH:$AH,$K:$K,$K196,$L:$L,$L196,$M:$M,$M196,$N:$N,$N196),IF($A196="Compra",$AH196,0))</f>
        <v>0</v>
      </c>
      <c r="AH196" s="78"/>
      <c r="AI196" s="54">
        <f t="shared" ref="AI196:AI259" si="91">+IF($A196="Venta",SUMIFS($AJ:$AJ,$K:$K,$K196,$L:$L,$L196,$M:$M,$M196,$N:$N,$N196),IF($A196="Compra",$AJ196,0))</f>
        <v>0</v>
      </c>
      <c r="AJ196" s="78"/>
      <c r="AK196" s="54">
        <f t="shared" ref="AK196:AK259" si="92">+IF($A196="Venta",SUMIFS($AL:$AL,$K:$K,$K196,$L:$L,$L196,$M:$M,$M196,$N:$N,$N196),IF($A196="Compra",$AL196,0))</f>
        <v>0</v>
      </c>
      <c r="AL196" s="78"/>
      <c r="AM196" s="78"/>
      <c r="AN196" s="53" t="str">
        <f>+IF($A196="Venta",SUMIF($AC$3:$AM$3,VLOOKUP($R196,desplegable!$N$3:$Q$8,4,FALSE),$AC196:$AM196)*$T196/VLOOKUP($R196,desplegable!$N$3:$O$8,2,FALSE),"")</f>
        <v/>
      </c>
      <c r="AO196" s="53">
        <f t="shared" ref="AO196:AO259" si="93">+IF($A196="Venta",SUMIFS($AP:$AP,$K:$K,$K196,$L:$L,$L196,$M:$M,$M196,$N:$N,$N196),IF($A196="Compra",$AP196,0))</f>
        <v>0</v>
      </c>
      <c r="AP196" s="53" t="str">
        <f>+IF($A196="Compra",SUMIF($AC$3:$AM$3,VLOOKUP($R195,desplegable!$N$3:$Q$8,4,FALSE),$AC196:$AM196)*$T196/VLOOKUP($R195,desplegable!$N$3:$O$8,2,FALSE),"")</f>
        <v/>
      </c>
      <c r="AQ196" s="55">
        <f>+IFERROR(SUMIF($AC$3:$AM$3,VLOOKUP($R196,desplegable!$N$3:$Q$8,4,FALSE),$AC196:$AM196)/$S196,0)</f>
        <v>0</v>
      </c>
      <c r="AR196" s="55">
        <f ca="1">IFERROR((SUMIF($AC$3:$AM$3,VLOOKUP($R196,desplegable!$N$3:$Q$8,4,FALSE),$AC196:$AM196)/($H196-$G196))*((TODAY())-$G196)/$S196,0)</f>
        <v>0</v>
      </c>
      <c r="AS196" s="56" t="str">
        <f t="shared" si="78"/>
        <v>-</v>
      </c>
      <c r="AT196" s="56" t="str">
        <f t="shared" si="79"/>
        <v>-</v>
      </c>
      <c r="AU196" s="56" t="str">
        <f t="shared" si="80"/>
        <v>-</v>
      </c>
      <c r="AV196" s="56" t="str">
        <f t="shared" si="81"/>
        <v>-</v>
      </c>
      <c r="AW196" s="53" t="str">
        <f t="shared" si="82"/>
        <v>-</v>
      </c>
      <c r="AX196" s="53" t="str">
        <f t="shared" si="83"/>
        <v/>
      </c>
      <c r="AY196" s="57" t="str">
        <f t="shared" si="84"/>
        <v/>
      </c>
      <c r="AZ196" s="54">
        <f>+IF(SUMIF($AC$3:$AM$3,VLOOKUP($R196,desplegable!$N$3:$Q$8,4,FALSE),$AC196:$AM196)&gt;=$S196,$S196,SUMIF($AC$3:$AM$3,VLOOKUP($R196,desplegable!$N$3:$Q$8,4,FALSE),$AC196:$AM196))</f>
        <v>0</v>
      </c>
      <c r="BA196" s="78"/>
      <c r="BB196" s="54">
        <f t="shared" si="85"/>
        <v>0</v>
      </c>
      <c r="BC196" s="53">
        <f>+IFERROR($BB196*$T196/VLOOKUP($R196,desplegable!$N$3:$O$8,2,FALSE),0)</f>
        <v>0</v>
      </c>
      <c r="BD196" s="53" t="str">
        <f t="shared" ref="BD196:BD259" si="94">+IF($A196="Venta",$BC196-SUMIFS($BC:$BC,$K:$K,$K196,$L:$L,$L196,$M:$M,$M196,$N:$N,$N196,$A:$A,"Compra"),"")</f>
        <v/>
      </c>
      <c r="BE196" s="57" t="str">
        <f t="shared" si="86"/>
        <v/>
      </c>
    </row>
    <row r="197" spans="1:57" ht="15" customHeight="1" x14ac:dyDescent="0.25">
      <c r="A197" s="26" t="s">
        <v>117</v>
      </c>
      <c r="B197" s="21"/>
      <c r="C197" s="21" t="s">
        <v>117</v>
      </c>
      <c r="D197" s="21"/>
      <c r="E197" s="21" t="s">
        <v>117</v>
      </c>
      <c r="F197" s="21"/>
      <c r="G197" s="27"/>
      <c r="H197" s="27"/>
      <c r="I197" s="28" t="s">
        <v>366</v>
      </c>
      <c r="J197" s="28" t="s">
        <v>117</v>
      </c>
      <c r="K197" s="21"/>
      <c r="L197" s="21"/>
      <c r="M197" s="28" t="s">
        <v>117</v>
      </c>
      <c r="N197" s="28" t="s">
        <v>117</v>
      </c>
      <c r="O197" s="28" t="s">
        <v>117</v>
      </c>
      <c r="P197" s="21" t="s">
        <v>117</v>
      </c>
      <c r="Q197" s="21" t="s">
        <v>117</v>
      </c>
      <c r="R197" s="28" t="s">
        <v>117</v>
      </c>
      <c r="S197" s="78"/>
      <c r="T197" s="30"/>
      <c r="U197" s="52">
        <f t="shared" ref="U197:U260" si="95">IF($R197="CPM",$S197/1000*$T197,$S197*$T197)</f>
        <v>0</v>
      </c>
      <c r="V197" s="29"/>
      <c r="W197" s="29" t="s">
        <v>117</v>
      </c>
      <c r="X197" s="29"/>
      <c r="Y197" s="29"/>
      <c r="Z197" s="53" t="str">
        <f t="shared" si="87"/>
        <v/>
      </c>
      <c r="AA197" s="55" t="str">
        <f t="shared" si="77"/>
        <v/>
      </c>
      <c r="AB197" s="27"/>
      <c r="AC197" s="54">
        <f t="shared" si="88"/>
        <v>0</v>
      </c>
      <c r="AD197" s="78"/>
      <c r="AE197" s="54">
        <f t="shared" si="89"/>
        <v>0</v>
      </c>
      <c r="AF197" s="78"/>
      <c r="AG197" s="54">
        <f t="shared" si="90"/>
        <v>0</v>
      </c>
      <c r="AH197" s="78"/>
      <c r="AI197" s="54">
        <f t="shared" si="91"/>
        <v>0</v>
      </c>
      <c r="AJ197" s="78"/>
      <c r="AK197" s="54">
        <f t="shared" si="92"/>
        <v>0</v>
      </c>
      <c r="AL197" s="78"/>
      <c r="AM197" s="78"/>
      <c r="AN197" s="53" t="str">
        <f>+IF($A197="Venta",SUMIF($AC$3:$AM$3,VLOOKUP($R197,desplegable!$N$3:$Q$8,4,FALSE),$AC197:$AM197)*$T197/VLOOKUP($R197,desplegable!$N$3:$O$8,2,FALSE),"")</f>
        <v/>
      </c>
      <c r="AO197" s="53">
        <f t="shared" si="93"/>
        <v>0</v>
      </c>
      <c r="AP197" s="53" t="str">
        <f>+IF($A197="Compra",SUMIF($AC$3:$AM$3,VLOOKUP($R196,desplegable!$N$3:$Q$8,4,FALSE),$AC197:$AM197)*$T197/VLOOKUP($R196,desplegable!$N$3:$O$8,2,FALSE),"")</f>
        <v/>
      </c>
      <c r="AQ197" s="55">
        <f>+IFERROR(SUMIF($AC$3:$AM$3,VLOOKUP($R197,desplegable!$N$3:$Q$8,4,FALSE),$AC197:$AM197)/$S197,0)</f>
        <v>0</v>
      </c>
      <c r="AR197" s="55">
        <f ca="1">IFERROR((SUMIF($AC$3:$AM$3,VLOOKUP($R197,desplegable!$N$3:$Q$8,4,FALSE),$AC197:$AM197)/($H197-$G197))*((TODAY())-$G197)/$S197,0)</f>
        <v>0</v>
      </c>
      <c r="AS197" s="56" t="str">
        <f t="shared" si="78"/>
        <v>-</v>
      </c>
      <c r="AT197" s="56" t="str">
        <f t="shared" si="79"/>
        <v>-</v>
      </c>
      <c r="AU197" s="56" t="str">
        <f t="shared" si="80"/>
        <v>-</v>
      </c>
      <c r="AV197" s="56" t="str">
        <f t="shared" si="81"/>
        <v>-</v>
      </c>
      <c r="AW197" s="53" t="str">
        <f t="shared" si="82"/>
        <v>-</v>
      </c>
      <c r="AX197" s="53" t="str">
        <f t="shared" si="83"/>
        <v/>
      </c>
      <c r="AY197" s="57" t="str">
        <f t="shared" si="84"/>
        <v/>
      </c>
      <c r="AZ197" s="54">
        <f>+IF(SUMIF($AC$3:$AM$3,VLOOKUP($R197,desplegable!$N$3:$Q$8,4,FALSE),$AC197:$AM197)&gt;=$S197,$S197,SUMIF($AC$3:$AM$3,VLOOKUP($R197,desplegable!$N$3:$Q$8,4,FALSE),$AC197:$AM197))</f>
        <v>0</v>
      </c>
      <c r="BA197" s="78"/>
      <c r="BB197" s="54">
        <f t="shared" si="85"/>
        <v>0</v>
      </c>
      <c r="BC197" s="53">
        <f>+IFERROR($BB197*$T197/VLOOKUP($R197,desplegable!$N$3:$O$8,2,FALSE),0)</f>
        <v>0</v>
      </c>
      <c r="BD197" s="53" t="str">
        <f t="shared" si="94"/>
        <v/>
      </c>
      <c r="BE197" s="57" t="str">
        <f t="shared" si="86"/>
        <v/>
      </c>
    </row>
    <row r="198" spans="1:57" ht="15" customHeight="1" x14ac:dyDescent="0.25">
      <c r="A198" s="26" t="s">
        <v>117</v>
      </c>
      <c r="B198" s="21"/>
      <c r="C198" s="21" t="s">
        <v>117</v>
      </c>
      <c r="D198" s="21"/>
      <c r="E198" s="21" t="s">
        <v>117</v>
      </c>
      <c r="F198" s="21"/>
      <c r="G198" s="27"/>
      <c r="H198" s="27"/>
      <c r="I198" s="28" t="s">
        <v>366</v>
      </c>
      <c r="J198" s="28" t="s">
        <v>117</v>
      </c>
      <c r="K198" s="21"/>
      <c r="L198" s="21"/>
      <c r="M198" s="28" t="s">
        <v>117</v>
      </c>
      <c r="N198" s="28" t="s">
        <v>117</v>
      </c>
      <c r="O198" s="28" t="s">
        <v>117</v>
      </c>
      <c r="P198" s="21" t="s">
        <v>117</v>
      </c>
      <c r="Q198" s="21" t="s">
        <v>117</v>
      </c>
      <c r="R198" s="28" t="s">
        <v>117</v>
      </c>
      <c r="S198" s="78"/>
      <c r="T198" s="30"/>
      <c r="U198" s="52">
        <f t="shared" si="95"/>
        <v>0</v>
      </c>
      <c r="V198" s="29"/>
      <c r="W198" s="29" t="s">
        <v>117</v>
      </c>
      <c r="X198" s="29"/>
      <c r="Y198" s="29"/>
      <c r="Z198" s="53" t="str">
        <f t="shared" si="87"/>
        <v/>
      </c>
      <c r="AA198" s="55" t="str">
        <f t="shared" si="77"/>
        <v/>
      </c>
      <c r="AB198" s="27"/>
      <c r="AC198" s="54">
        <f t="shared" si="88"/>
        <v>0</v>
      </c>
      <c r="AD198" s="78"/>
      <c r="AE198" s="54">
        <f t="shared" si="89"/>
        <v>0</v>
      </c>
      <c r="AF198" s="78"/>
      <c r="AG198" s="54">
        <f t="shared" si="90"/>
        <v>0</v>
      </c>
      <c r="AH198" s="78"/>
      <c r="AI198" s="54">
        <f t="shared" si="91"/>
        <v>0</v>
      </c>
      <c r="AJ198" s="78"/>
      <c r="AK198" s="54">
        <f t="shared" si="92"/>
        <v>0</v>
      </c>
      <c r="AL198" s="78"/>
      <c r="AM198" s="78"/>
      <c r="AN198" s="53" t="str">
        <f>+IF($A198="Venta",SUMIF($AC$3:$AM$3,VLOOKUP($R198,desplegable!$N$3:$Q$8,4,FALSE),$AC198:$AM198)*$T198/VLOOKUP($R198,desplegable!$N$3:$O$8,2,FALSE),"")</f>
        <v/>
      </c>
      <c r="AO198" s="53">
        <f t="shared" si="93"/>
        <v>0</v>
      </c>
      <c r="AP198" s="53" t="str">
        <f>+IF($A198="Compra",SUMIF($AC$3:$AM$3,VLOOKUP($R197,desplegable!$N$3:$Q$8,4,FALSE),$AC198:$AM198)*$T198/VLOOKUP($R197,desplegable!$N$3:$O$8,2,FALSE),"")</f>
        <v/>
      </c>
      <c r="AQ198" s="55">
        <f>+IFERROR(SUMIF($AC$3:$AM$3,VLOOKUP($R198,desplegable!$N$3:$Q$8,4,FALSE),$AC198:$AM198)/$S198,0)</f>
        <v>0</v>
      </c>
      <c r="AR198" s="55">
        <f ca="1">IFERROR((SUMIF($AC$3:$AM$3,VLOOKUP($R198,desplegable!$N$3:$Q$8,4,FALSE),$AC198:$AM198)/($H198-$G198))*((TODAY())-$G198)/$S198,0)</f>
        <v>0</v>
      </c>
      <c r="AS198" s="56" t="str">
        <f t="shared" si="78"/>
        <v>-</v>
      </c>
      <c r="AT198" s="56" t="str">
        <f t="shared" si="79"/>
        <v>-</v>
      </c>
      <c r="AU198" s="56" t="str">
        <f t="shared" si="80"/>
        <v>-</v>
      </c>
      <c r="AV198" s="56" t="str">
        <f t="shared" si="81"/>
        <v>-</v>
      </c>
      <c r="AW198" s="53" t="str">
        <f t="shared" si="82"/>
        <v>-</v>
      </c>
      <c r="AX198" s="53" t="str">
        <f t="shared" si="83"/>
        <v/>
      </c>
      <c r="AY198" s="57" t="str">
        <f t="shared" si="84"/>
        <v/>
      </c>
      <c r="AZ198" s="54">
        <f>+IF(SUMIF($AC$3:$AM$3,VLOOKUP($R198,desplegable!$N$3:$Q$8,4,FALSE),$AC198:$AM198)&gt;=$S198,$S198,SUMIF($AC$3:$AM$3,VLOOKUP($R198,desplegable!$N$3:$Q$8,4,FALSE),$AC198:$AM198))</f>
        <v>0</v>
      </c>
      <c r="BA198" s="78"/>
      <c r="BB198" s="54">
        <f t="shared" si="85"/>
        <v>0</v>
      </c>
      <c r="BC198" s="53">
        <f>+IFERROR($BB198*$T198/VLOOKUP($R198,desplegable!$N$3:$O$8,2,FALSE),0)</f>
        <v>0</v>
      </c>
      <c r="BD198" s="53" t="str">
        <f t="shared" si="94"/>
        <v/>
      </c>
      <c r="BE198" s="57" t="str">
        <f t="shared" si="86"/>
        <v/>
      </c>
    </row>
    <row r="199" spans="1:57" ht="15" customHeight="1" x14ac:dyDescent="0.25">
      <c r="A199" s="26" t="s">
        <v>117</v>
      </c>
      <c r="B199" s="21"/>
      <c r="C199" s="21" t="s">
        <v>117</v>
      </c>
      <c r="D199" s="21"/>
      <c r="E199" s="21" t="s">
        <v>117</v>
      </c>
      <c r="F199" s="21"/>
      <c r="G199" s="27"/>
      <c r="H199" s="27"/>
      <c r="I199" s="28" t="s">
        <v>366</v>
      </c>
      <c r="J199" s="28" t="s">
        <v>117</v>
      </c>
      <c r="K199" s="21"/>
      <c r="L199" s="21"/>
      <c r="M199" s="28" t="s">
        <v>117</v>
      </c>
      <c r="N199" s="28" t="s">
        <v>117</v>
      </c>
      <c r="O199" s="28" t="s">
        <v>117</v>
      </c>
      <c r="P199" s="21" t="s">
        <v>117</v>
      </c>
      <c r="Q199" s="21" t="s">
        <v>117</v>
      </c>
      <c r="R199" s="28" t="s">
        <v>117</v>
      </c>
      <c r="S199" s="78"/>
      <c r="T199" s="30"/>
      <c r="U199" s="52">
        <f t="shared" si="95"/>
        <v>0</v>
      </c>
      <c r="V199" s="29"/>
      <c r="W199" s="29" t="s">
        <v>117</v>
      </c>
      <c r="X199" s="29"/>
      <c r="Y199" s="29"/>
      <c r="Z199" s="53" t="str">
        <f t="shared" si="87"/>
        <v/>
      </c>
      <c r="AA199" s="55" t="str">
        <f t="shared" si="77"/>
        <v/>
      </c>
      <c r="AB199" s="27"/>
      <c r="AC199" s="54">
        <f t="shared" si="88"/>
        <v>0</v>
      </c>
      <c r="AD199" s="78"/>
      <c r="AE199" s="54">
        <f t="shared" si="89"/>
        <v>0</v>
      </c>
      <c r="AF199" s="78"/>
      <c r="AG199" s="54">
        <f t="shared" si="90"/>
        <v>0</v>
      </c>
      <c r="AH199" s="78"/>
      <c r="AI199" s="54">
        <f t="shared" si="91"/>
        <v>0</v>
      </c>
      <c r="AJ199" s="78"/>
      <c r="AK199" s="54">
        <f t="shared" si="92"/>
        <v>0</v>
      </c>
      <c r="AL199" s="78"/>
      <c r="AM199" s="78"/>
      <c r="AN199" s="53" t="str">
        <f>+IF($A199="Venta",SUMIF($AC$3:$AM$3,VLOOKUP($R199,desplegable!$N$3:$Q$8,4,FALSE),$AC199:$AM199)*$T199/VLOOKUP($R199,desplegable!$N$3:$O$8,2,FALSE),"")</f>
        <v/>
      </c>
      <c r="AO199" s="53">
        <f t="shared" si="93"/>
        <v>0</v>
      </c>
      <c r="AP199" s="53" t="str">
        <f>+IF($A199="Compra",SUMIF($AC$3:$AM$3,VLOOKUP($R198,desplegable!$N$3:$Q$8,4,FALSE),$AC199:$AM199)*$T199/VLOOKUP($R198,desplegable!$N$3:$O$8,2,FALSE),"")</f>
        <v/>
      </c>
      <c r="AQ199" s="55">
        <f>+IFERROR(SUMIF($AC$3:$AM$3,VLOOKUP($R199,desplegable!$N$3:$Q$8,4,FALSE),$AC199:$AM199)/$S199,0)</f>
        <v>0</v>
      </c>
      <c r="AR199" s="55">
        <f ca="1">IFERROR((SUMIF($AC$3:$AM$3,VLOOKUP($R199,desplegable!$N$3:$Q$8,4,FALSE),$AC199:$AM199)/($H199-$G199))*((TODAY())-$G199)/$S199,0)</f>
        <v>0</v>
      </c>
      <c r="AS199" s="56" t="str">
        <f t="shared" si="78"/>
        <v>-</v>
      </c>
      <c r="AT199" s="56" t="str">
        <f t="shared" si="79"/>
        <v>-</v>
      </c>
      <c r="AU199" s="56" t="str">
        <f t="shared" si="80"/>
        <v>-</v>
      </c>
      <c r="AV199" s="56" t="str">
        <f t="shared" si="81"/>
        <v>-</v>
      </c>
      <c r="AW199" s="53" t="str">
        <f t="shared" si="82"/>
        <v>-</v>
      </c>
      <c r="AX199" s="53" t="str">
        <f t="shared" si="83"/>
        <v/>
      </c>
      <c r="AY199" s="57" t="str">
        <f t="shared" si="84"/>
        <v/>
      </c>
      <c r="AZ199" s="54">
        <f>+IF(SUMIF($AC$3:$AM$3,VLOOKUP($R199,desplegable!$N$3:$Q$8,4,FALSE),$AC199:$AM199)&gt;=$S199,$S199,SUMIF($AC$3:$AM$3,VLOOKUP($R199,desplegable!$N$3:$Q$8,4,FALSE),$AC199:$AM199))</f>
        <v>0</v>
      </c>
      <c r="BA199" s="78"/>
      <c r="BB199" s="54">
        <f t="shared" si="85"/>
        <v>0</v>
      </c>
      <c r="BC199" s="53">
        <f>+IFERROR($BB199*$T199/VLOOKUP($R199,desplegable!$N$3:$O$8,2,FALSE),0)</f>
        <v>0</v>
      </c>
      <c r="BD199" s="53" t="str">
        <f t="shared" si="94"/>
        <v/>
      </c>
      <c r="BE199" s="57" t="str">
        <f t="shared" si="86"/>
        <v/>
      </c>
    </row>
    <row r="200" spans="1:57" ht="15" customHeight="1" x14ac:dyDescent="0.25">
      <c r="A200" s="26" t="s">
        <v>117</v>
      </c>
      <c r="B200" s="21"/>
      <c r="C200" s="21" t="s">
        <v>117</v>
      </c>
      <c r="D200" s="21"/>
      <c r="E200" s="21" t="s">
        <v>117</v>
      </c>
      <c r="F200" s="21"/>
      <c r="G200" s="27"/>
      <c r="H200" s="27"/>
      <c r="I200" s="28" t="s">
        <v>366</v>
      </c>
      <c r="J200" s="28" t="s">
        <v>117</v>
      </c>
      <c r="K200" s="21"/>
      <c r="L200" s="21"/>
      <c r="M200" s="28" t="s">
        <v>117</v>
      </c>
      <c r="N200" s="28" t="s">
        <v>117</v>
      </c>
      <c r="O200" s="28" t="s">
        <v>117</v>
      </c>
      <c r="P200" s="21" t="s">
        <v>117</v>
      </c>
      <c r="Q200" s="21" t="s">
        <v>117</v>
      </c>
      <c r="R200" s="28" t="s">
        <v>117</v>
      </c>
      <c r="S200" s="78"/>
      <c r="T200" s="30"/>
      <c r="U200" s="52">
        <f t="shared" si="95"/>
        <v>0</v>
      </c>
      <c r="V200" s="29"/>
      <c r="W200" s="29" t="s">
        <v>117</v>
      </c>
      <c r="X200" s="29"/>
      <c r="Y200" s="29"/>
      <c r="Z200" s="53" t="str">
        <f t="shared" si="87"/>
        <v/>
      </c>
      <c r="AA200" s="55" t="str">
        <f t="shared" si="77"/>
        <v/>
      </c>
      <c r="AB200" s="27"/>
      <c r="AC200" s="54">
        <f t="shared" si="88"/>
        <v>0</v>
      </c>
      <c r="AD200" s="78"/>
      <c r="AE200" s="54">
        <f t="shared" si="89"/>
        <v>0</v>
      </c>
      <c r="AF200" s="78"/>
      <c r="AG200" s="54">
        <f t="shared" si="90"/>
        <v>0</v>
      </c>
      <c r="AH200" s="78"/>
      <c r="AI200" s="54">
        <f t="shared" si="91"/>
        <v>0</v>
      </c>
      <c r="AJ200" s="78"/>
      <c r="AK200" s="54">
        <f t="shared" si="92"/>
        <v>0</v>
      </c>
      <c r="AL200" s="78"/>
      <c r="AM200" s="78"/>
      <c r="AN200" s="53" t="str">
        <f>+IF($A200="Venta",SUMIF($AC$3:$AM$3,VLOOKUP($R200,desplegable!$N$3:$Q$8,4,FALSE),$AC200:$AM200)*$T200/VLOOKUP($R200,desplegable!$N$3:$O$8,2,FALSE),"")</f>
        <v/>
      </c>
      <c r="AO200" s="53">
        <f t="shared" si="93"/>
        <v>0</v>
      </c>
      <c r="AP200" s="53" t="str">
        <f>+IF($A200="Compra",SUMIF($AC$3:$AM$3,VLOOKUP($R199,desplegable!$N$3:$Q$8,4,FALSE),$AC200:$AM200)*$T200/VLOOKUP($R199,desplegable!$N$3:$O$8,2,FALSE),"")</f>
        <v/>
      </c>
      <c r="AQ200" s="55">
        <f>+IFERROR(SUMIF($AC$3:$AM$3,VLOOKUP($R200,desplegable!$N$3:$Q$8,4,FALSE),$AC200:$AM200)/$S200,0)</f>
        <v>0</v>
      </c>
      <c r="AR200" s="55">
        <f ca="1">IFERROR((SUMIF($AC$3:$AM$3,VLOOKUP($R200,desplegable!$N$3:$Q$8,4,FALSE),$AC200:$AM200)/($H200-$G200))*((TODAY())-$G200)/$S200,0)</f>
        <v>0</v>
      </c>
      <c r="AS200" s="56" t="str">
        <f t="shared" si="78"/>
        <v>-</v>
      </c>
      <c r="AT200" s="56" t="str">
        <f t="shared" si="79"/>
        <v>-</v>
      </c>
      <c r="AU200" s="56" t="str">
        <f t="shared" si="80"/>
        <v>-</v>
      </c>
      <c r="AV200" s="56" t="str">
        <f t="shared" si="81"/>
        <v>-</v>
      </c>
      <c r="AW200" s="53" t="str">
        <f t="shared" si="82"/>
        <v>-</v>
      </c>
      <c r="AX200" s="53" t="str">
        <f t="shared" si="83"/>
        <v/>
      </c>
      <c r="AY200" s="57" t="str">
        <f t="shared" si="84"/>
        <v/>
      </c>
      <c r="AZ200" s="54">
        <f>+IF(SUMIF($AC$3:$AM$3,VLOOKUP($R200,desplegable!$N$3:$Q$8,4,FALSE),$AC200:$AM200)&gt;=$S200,$S200,SUMIF($AC$3:$AM$3,VLOOKUP($R200,desplegable!$N$3:$Q$8,4,FALSE),$AC200:$AM200))</f>
        <v>0</v>
      </c>
      <c r="BA200" s="78"/>
      <c r="BB200" s="54">
        <f t="shared" si="85"/>
        <v>0</v>
      </c>
      <c r="BC200" s="53">
        <f>+IFERROR($BB200*$T200/VLOOKUP($R200,desplegable!$N$3:$O$8,2,FALSE),0)</f>
        <v>0</v>
      </c>
      <c r="BD200" s="53" t="str">
        <f t="shared" si="94"/>
        <v/>
      </c>
      <c r="BE200" s="57" t="str">
        <f t="shared" si="86"/>
        <v/>
      </c>
    </row>
    <row r="201" spans="1:57" ht="15" customHeight="1" x14ac:dyDescent="0.25">
      <c r="A201" s="26" t="s">
        <v>117</v>
      </c>
      <c r="B201" s="21"/>
      <c r="C201" s="21" t="s">
        <v>117</v>
      </c>
      <c r="D201" s="21"/>
      <c r="E201" s="21" t="s">
        <v>117</v>
      </c>
      <c r="F201" s="21"/>
      <c r="G201" s="27"/>
      <c r="H201" s="27"/>
      <c r="I201" s="28" t="s">
        <v>366</v>
      </c>
      <c r="J201" s="28" t="s">
        <v>117</v>
      </c>
      <c r="K201" s="21"/>
      <c r="L201" s="21"/>
      <c r="M201" s="28" t="s">
        <v>117</v>
      </c>
      <c r="N201" s="28" t="s">
        <v>117</v>
      </c>
      <c r="O201" s="28" t="s">
        <v>117</v>
      </c>
      <c r="P201" s="21" t="s">
        <v>117</v>
      </c>
      <c r="Q201" s="21" t="s">
        <v>117</v>
      </c>
      <c r="R201" s="28" t="s">
        <v>117</v>
      </c>
      <c r="S201" s="78"/>
      <c r="T201" s="30"/>
      <c r="U201" s="52">
        <f t="shared" si="95"/>
        <v>0</v>
      </c>
      <c r="V201" s="29"/>
      <c r="W201" s="29" t="s">
        <v>117</v>
      </c>
      <c r="X201" s="29"/>
      <c r="Y201" s="29"/>
      <c r="Z201" s="53" t="str">
        <f t="shared" si="87"/>
        <v/>
      </c>
      <c r="AA201" s="55" t="str">
        <f t="shared" si="77"/>
        <v/>
      </c>
      <c r="AB201" s="27"/>
      <c r="AC201" s="54">
        <f t="shared" si="88"/>
        <v>0</v>
      </c>
      <c r="AD201" s="78"/>
      <c r="AE201" s="54">
        <f t="shared" si="89"/>
        <v>0</v>
      </c>
      <c r="AF201" s="78"/>
      <c r="AG201" s="54">
        <f t="shared" si="90"/>
        <v>0</v>
      </c>
      <c r="AH201" s="78"/>
      <c r="AI201" s="54">
        <f t="shared" si="91"/>
        <v>0</v>
      </c>
      <c r="AJ201" s="78"/>
      <c r="AK201" s="54">
        <f t="shared" si="92"/>
        <v>0</v>
      </c>
      <c r="AL201" s="78"/>
      <c r="AM201" s="78"/>
      <c r="AN201" s="53" t="str">
        <f>+IF($A201="Venta",SUMIF($AC$3:$AM$3,VLOOKUP($R201,desplegable!$N$3:$Q$8,4,FALSE),$AC201:$AM201)*$T201/VLOOKUP($R201,desplegable!$N$3:$O$8,2,FALSE),"")</f>
        <v/>
      </c>
      <c r="AO201" s="53">
        <f t="shared" si="93"/>
        <v>0</v>
      </c>
      <c r="AP201" s="53" t="str">
        <f>+IF($A201="Compra",SUMIF($AC$3:$AM$3,VLOOKUP($R200,desplegable!$N$3:$Q$8,4,FALSE),$AC201:$AM201)*$T201/VLOOKUP($R200,desplegable!$N$3:$O$8,2,FALSE),"")</f>
        <v/>
      </c>
      <c r="AQ201" s="55">
        <f>+IFERROR(SUMIF($AC$3:$AM$3,VLOOKUP($R201,desplegable!$N$3:$Q$8,4,FALSE),$AC201:$AM201)/$S201,0)</f>
        <v>0</v>
      </c>
      <c r="AR201" s="55">
        <f ca="1">IFERROR((SUMIF($AC$3:$AM$3,VLOOKUP($R201,desplegable!$N$3:$Q$8,4,FALSE),$AC201:$AM201)/($H201-$G201))*((TODAY())-$G201)/$S201,0)</f>
        <v>0</v>
      </c>
      <c r="AS201" s="56" t="str">
        <f t="shared" si="78"/>
        <v>-</v>
      </c>
      <c r="AT201" s="56" t="str">
        <f t="shared" si="79"/>
        <v>-</v>
      </c>
      <c r="AU201" s="56" t="str">
        <f t="shared" si="80"/>
        <v>-</v>
      </c>
      <c r="AV201" s="56" t="str">
        <f t="shared" si="81"/>
        <v>-</v>
      </c>
      <c r="AW201" s="53" t="str">
        <f t="shared" si="82"/>
        <v>-</v>
      </c>
      <c r="AX201" s="53" t="str">
        <f t="shared" si="83"/>
        <v/>
      </c>
      <c r="AY201" s="57" t="str">
        <f t="shared" si="84"/>
        <v/>
      </c>
      <c r="AZ201" s="54">
        <f>+IF(SUMIF($AC$3:$AM$3,VLOOKUP($R201,desplegable!$N$3:$Q$8,4,FALSE),$AC201:$AM201)&gt;=$S201,$S201,SUMIF($AC$3:$AM$3,VLOOKUP($R201,desplegable!$N$3:$Q$8,4,FALSE),$AC201:$AM201))</f>
        <v>0</v>
      </c>
      <c r="BA201" s="78"/>
      <c r="BB201" s="54">
        <f t="shared" si="85"/>
        <v>0</v>
      </c>
      <c r="BC201" s="53">
        <f>+IFERROR($BB201*$T201/VLOOKUP($R201,desplegable!$N$3:$O$8,2,FALSE),0)</f>
        <v>0</v>
      </c>
      <c r="BD201" s="53" t="str">
        <f t="shared" si="94"/>
        <v/>
      </c>
      <c r="BE201" s="57" t="str">
        <f t="shared" si="86"/>
        <v/>
      </c>
    </row>
    <row r="202" spans="1:57" ht="15" customHeight="1" x14ac:dyDescent="0.25">
      <c r="A202" s="26" t="s">
        <v>117</v>
      </c>
      <c r="B202" s="21"/>
      <c r="C202" s="21" t="s">
        <v>117</v>
      </c>
      <c r="D202" s="21"/>
      <c r="E202" s="21" t="s">
        <v>117</v>
      </c>
      <c r="F202" s="21"/>
      <c r="G202" s="27"/>
      <c r="H202" s="27"/>
      <c r="I202" s="28" t="s">
        <v>366</v>
      </c>
      <c r="J202" s="28" t="s">
        <v>117</v>
      </c>
      <c r="K202" s="21"/>
      <c r="L202" s="21"/>
      <c r="M202" s="28" t="s">
        <v>117</v>
      </c>
      <c r="N202" s="28" t="s">
        <v>117</v>
      </c>
      <c r="O202" s="28" t="s">
        <v>117</v>
      </c>
      <c r="P202" s="21" t="s">
        <v>117</v>
      </c>
      <c r="Q202" s="21" t="s">
        <v>117</v>
      </c>
      <c r="R202" s="28" t="s">
        <v>117</v>
      </c>
      <c r="S202" s="78"/>
      <c r="T202" s="30"/>
      <c r="U202" s="52">
        <f t="shared" si="95"/>
        <v>0</v>
      </c>
      <c r="V202" s="29"/>
      <c r="W202" s="29" t="s">
        <v>117</v>
      </c>
      <c r="X202" s="29"/>
      <c r="Y202" s="29"/>
      <c r="Z202" s="53" t="str">
        <f t="shared" si="87"/>
        <v/>
      </c>
      <c r="AA202" s="55" t="str">
        <f t="shared" ref="AA202:AA257" si="96">+IF($A202="Venta",IFERROR($Z202/$U202,0),IF($A202="Compra","",""))</f>
        <v/>
      </c>
      <c r="AB202" s="27"/>
      <c r="AC202" s="54">
        <f t="shared" si="88"/>
        <v>0</v>
      </c>
      <c r="AD202" s="78"/>
      <c r="AE202" s="54">
        <f t="shared" si="89"/>
        <v>0</v>
      </c>
      <c r="AF202" s="78"/>
      <c r="AG202" s="54">
        <f t="shared" si="90"/>
        <v>0</v>
      </c>
      <c r="AH202" s="78"/>
      <c r="AI202" s="54">
        <f t="shared" si="91"/>
        <v>0</v>
      </c>
      <c r="AJ202" s="78"/>
      <c r="AK202" s="54">
        <f t="shared" si="92"/>
        <v>0</v>
      </c>
      <c r="AL202" s="78"/>
      <c r="AM202" s="78"/>
      <c r="AN202" s="53" t="str">
        <f>+IF($A202="Venta",SUMIF($AC$3:$AM$3,VLOOKUP($R202,desplegable!$N$3:$Q$8,4,FALSE),$AC202:$AM202)*$T202/VLOOKUP($R202,desplegable!$N$3:$O$8,2,FALSE),"")</f>
        <v/>
      </c>
      <c r="AO202" s="53">
        <f t="shared" si="93"/>
        <v>0</v>
      </c>
      <c r="AP202" s="53" t="str">
        <f>+IF($A202="Compra",SUMIF($AC$3:$AM$3,VLOOKUP($R201,desplegable!$N$3:$Q$8,4,FALSE),$AC202:$AM202)*$T202/VLOOKUP($R201,desplegable!$N$3:$O$8,2,FALSE),"")</f>
        <v/>
      </c>
      <c r="AQ202" s="55">
        <f>+IFERROR(SUMIF($AC$3:$AM$3,VLOOKUP($R202,desplegable!$N$3:$Q$8,4,FALSE),$AC202:$AM202)/$S202,0)</f>
        <v>0</v>
      </c>
      <c r="AR202" s="55">
        <f ca="1">IFERROR((SUMIF($AC$3:$AM$3,VLOOKUP($R202,desplegable!$N$3:$Q$8,4,FALSE),$AC202:$AM202)/($H202-$G202))*((TODAY())-$G202)/$S202,0)</f>
        <v>0</v>
      </c>
      <c r="AS202" s="56" t="str">
        <f t="shared" ref="AS202:AS257" si="97">+IFERROR(IF($AE202=0,"-",$AE202/$AC202),"-")</f>
        <v>-</v>
      </c>
      <c r="AT202" s="56" t="str">
        <f t="shared" ref="AT202:AT257" si="98">+IFERROR(IF($AG202=0,"-",$AG202/$AC202),"-")</f>
        <v>-</v>
      </c>
      <c r="AU202" s="56" t="str">
        <f t="shared" ref="AU202:AU257" si="99">+IFERROR(IF($AI202=0,"-",$AI202/$AC202),"-")</f>
        <v>-</v>
      </c>
      <c r="AV202" s="56" t="str">
        <f t="shared" ref="AV202:AV257" si="100">+IFERROR(IF($AK202=0,"-",$AK202/$AC202),"-")</f>
        <v>-</v>
      </c>
      <c r="AW202" s="53" t="str">
        <f t="shared" ref="AW202:AW257" si="101">+IF($A202="Venta",IFERROR($AN202/$AK202,"-"),IFERROR($AO202/$AK202,"-"))</f>
        <v>-</v>
      </c>
      <c r="AX202" s="53" t="str">
        <f t="shared" ref="AX202:AX257" si="102">IF($A202="Venta",$AN202-$AO202,IF($A202="Compra","",""))</f>
        <v/>
      </c>
      <c r="AY202" s="57" t="str">
        <f t="shared" ref="AY202:AY257" si="103">+IF($A202="Venta",IFERROR($AX202/$AN202,0),IF($A202="Compra","",""))</f>
        <v/>
      </c>
      <c r="AZ202" s="54">
        <f>+IF(SUMIF($AC$3:$AM$3,VLOOKUP($R202,desplegable!$N$3:$Q$8,4,FALSE),$AC202:$AM202)&gt;=$S202,$S202,SUMIF($AC$3:$AM$3,VLOOKUP($R202,desplegable!$N$3:$Q$8,4,FALSE),$AC202:$AM202))</f>
        <v>0</v>
      </c>
      <c r="BA202" s="78"/>
      <c r="BB202" s="54">
        <f t="shared" ref="BB202:BB257" si="104">+IF($BA202=0,$AZ202,$BA202)</f>
        <v>0</v>
      </c>
      <c r="BC202" s="53">
        <f>+IFERROR($BB202*$T202/VLOOKUP($R202,desplegable!$N$3:$O$8,2,FALSE),0)</f>
        <v>0</v>
      </c>
      <c r="BD202" s="53" t="str">
        <f t="shared" si="94"/>
        <v/>
      </c>
      <c r="BE202" s="57" t="str">
        <f t="shared" ref="BE202:BE257" si="105">+IF($A202="Venta",IFERROR($BD202/$BC202,0),IF($A202="Compra","",""))</f>
        <v/>
      </c>
    </row>
    <row r="203" spans="1:57" ht="15" customHeight="1" x14ac:dyDescent="0.25">
      <c r="A203" s="26" t="s">
        <v>117</v>
      </c>
      <c r="B203" s="21"/>
      <c r="C203" s="21" t="s">
        <v>117</v>
      </c>
      <c r="D203" s="21"/>
      <c r="E203" s="21" t="s">
        <v>117</v>
      </c>
      <c r="F203" s="21"/>
      <c r="G203" s="27"/>
      <c r="H203" s="27"/>
      <c r="I203" s="28" t="s">
        <v>366</v>
      </c>
      <c r="J203" s="28" t="s">
        <v>117</v>
      </c>
      <c r="K203" s="21"/>
      <c r="L203" s="21"/>
      <c r="M203" s="28" t="s">
        <v>117</v>
      </c>
      <c r="N203" s="28" t="s">
        <v>117</v>
      </c>
      <c r="O203" s="28" t="s">
        <v>117</v>
      </c>
      <c r="P203" s="21" t="s">
        <v>117</v>
      </c>
      <c r="Q203" s="21" t="s">
        <v>117</v>
      </c>
      <c r="R203" s="28" t="s">
        <v>117</v>
      </c>
      <c r="S203" s="78"/>
      <c r="T203" s="30"/>
      <c r="U203" s="52">
        <f t="shared" si="95"/>
        <v>0</v>
      </c>
      <c r="V203" s="29"/>
      <c r="W203" s="29" t="s">
        <v>117</v>
      </c>
      <c r="X203" s="29"/>
      <c r="Y203" s="29"/>
      <c r="Z203" s="53" t="str">
        <f t="shared" si="87"/>
        <v/>
      </c>
      <c r="AA203" s="55" t="str">
        <f t="shared" si="96"/>
        <v/>
      </c>
      <c r="AB203" s="27"/>
      <c r="AC203" s="54">
        <f t="shared" si="88"/>
        <v>0</v>
      </c>
      <c r="AD203" s="78"/>
      <c r="AE203" s="54">
        <f t="shared" si="89"/>
        <v>0</v>
      </c>
      <c r="AF203" s="78"/>
      <c r="AG203" s="54">
        <f t="shared" si="90"/>
        <v>0</v>
      </c>
      <c r="AH203" s="78"/>
      <c r="AI203" s="54">
        <f t="shared" si="91"/>
        <v>0</v>
      </c>
      <c r="AJ203" s="78"/>
      <c r="AK203" s="54">
        <f t="shared" si="92"/>
        <v>0</v>
      </c>
      <c r="AL203" s="78"/>
      <c r="AM203" s="78"/>
      <c r="AN203" s="53" t="str">
        <f>+IF($A203="Venta",SUMIF($AC$3:$AM$3,VLOOKUP($R203,desplegable!$N$3:$Q$8,4,FALSE),$AC203:$AM203)*$T203/VLOOKUP($R203,desplegable!$N$3:$O$8,2,FALSE),"")</f>
        <v/>
      </c>
      <c r="AO203" s="53">
        <f t="shared" si="93"/>
        <v>0</v>
      </c>
      <c r="AP203" s="53" t="str">
        <f>+IF($A203="Compra",SUMIF($AC$3:$AM$3,VLOOKUP($R202,desplegable!$N$3:$Q$8,4,FALSE),$AC203:$AM203)*$T203/VLOOKUP($R202,desplegable!$N$3:$O$8,2,FALSE),"")</f>
        <v/>
      </c>
      <c r="AQ203" s="55">
        <f>+IFERROR(SUMIF($AC$3:$AM$3,VLOOKUP($R203,desplegable!$N$3:$Q$8,4,FALSE),$AC203:$AM203)/$S203,0)</f>
        <v>0</v>
      </c>
      <c r="AR203" s="55">
        <f ca="1">IFERROR((SUMIF($AC$3:$AM$3,VLOOKUP($R203,desplegable!$N$3:$Q$8,4,FALSE),$AC203:$AM203)/($H203-$G203))*((TODAY())-$G203)/$S203,0)</f>
        <v>0</v>
      </c>
      <c r="AS203" s="56" t="str">
        <f t="shared" si="97"/>
        <v>-</v>
      </c>
      <c r="AT203" s="56" t="str">
        <f t="shared" si="98"/>
        <v>-</v>
      </c>
      <c r="AU203" s="56" t="str">
        <f t="shared" si="99"/>
        <v>-</v>
      </c>
      <c r="AV203" s="56" t="str">
        <f t="shared" si="100"/>
        <v>-</v>
      </c>
      <c r="AW203" s="53" t="str">
        <f t="shared" si="101"/>
        <v>-</v>
      </c>
      <c r="AX203" s="53" t="str">
        <f t="shared" si="102"/>
        <v/>
      </c>
      <c r="AY203" s="57" t="str">
        <f t="shared" si="103"/>
        <v/>
      </c>
      <c r="AZ203" s="54">
        <f>+IF(SUMIF($AC$3:$AM$3,VLOOKUP($R203,desplegable!$N$3:$Q$8,4,FALSE),$AC203:$AM203)&gt;=$S203,$S203,SUMIF($AC$3:$AM$3,VLOOKUP($R203,desplegable!$N$3:$Q$8,4,FALSE),$AC203:$AM203))</f>
        <v>0</v>
      </c>
      <c r="BA203" s="78"/>
      <c r="BB203" s="54">
        <f t="shared" si="104"/>
        <v>0</v>
      </c>
      <c r="BC203" s="53">
        <f>+IFERROR($BB203*$T203/VLOOKUP($R203,desplegable!$N$3:$O$8,2,FALSE),0)</f>
        <v>0</v>
      </c>
      <c r="BD203" s="53" t="str">
        <f t="shared" si="94"/>
        <v/>
      </c>
      <c r="BE203" s="57" t="str">
        <f t="shared" si="105"/>
        <v/>
      </c>
    </row>
    <row r="204" spans="1:57" ht="15" customHeight="1" x14ac:dyDescent="0.25">
      <c r="A204" s="26" t="s">
        <v>117</v>
      </c>
      <c r="B204" s="21"/>
      <c r="C204" s="21" t="s">
        <v>117</v>
      </c>
      <c r="D204" s="21"/>
      <c r="E204" s="21" t="s">
        <v>117</v>
      </c>
      <c r="F204" s="21"/>
      <c r="G204" s="27"/>
      <c r="H204" s="27"/>
      <c r="I204" s="28" t="s">
        <v>366</v>
      </c>
      <c r="J204" s="28" t="s">
        <v>117</v>
      </c>
      <c r="K204" s="21"/>
      <c r="L204" s="21"/>
      <c r="M204" s="28" t="s">
        <v>117</v>
      </c>
      <c r="N204" s="28" t="s">
        <v>117</v>
      </c>
      <c r="O204" s="28" t="s">
        <v>117</v>
      </c>
      <c r="P204" s="21" t="s">
        <v>117</v>
      </c>
      <c r="Q204" s="21" t="s">
        <v>117</v>
      </c>
      <c r="R204" s="28" t="s">
        <v>117</v>
      </c>
      <c r="S204" s="78"/>
      <c r="T204" s="30"/>
      <c r="U204" s="52">
        <f t="shared" si="95"/>
        <v>0</v>
      </c>
      <c r="V204" s="29"/>
      <c r="W204" s="29" t="s">
        <v>117</v>
      </c>
      <c r="X204" s="29"/>
      <c r="Y204" s="29"/>
      <c r="Z204" s="53" t="str">
        <f t="shared" si="87"/>
        <v/>
      </c>
      <c r="AA204" s="55" t="str">
        <f t="shared" si="96"/>
        <v/>
      </c>
      <c r="AB204" s="27"/>
      <c r="AC204" s="54">
        <f t="shared" si="88"/>
        <v>0</v>
      </c>
      <c r="AD204" s="78"/>
      <c r="AE204" s="54">
        <f t="shared" si="89"/>
        <v>0</v>
      </c>
      <c r="AF204" s="78"/>
      <c r="AG204" s="54">
        <f t="shared" si="90"/>
        <v>0</v>
      </c>
      <c r="AH204" s="78"/>
      <c r="AI204" s="54">
        <f t="shared" si="91"/>
        <v>0</v>
      </c>
      <c r="AJ204" s="78"/>
      <c r="AK204" s="54">
        <f t="shared" si="92"/>
        <v>0</v>
      </c>
      <c r="AL204" s="78"/>
      <c r="AM204" s="78"/>
      <c r="AN204" s="53" t="str">
        <f>+IF($A204="Venta",SUMIF($AC$3:$AM$3,VLOOKUP($R204,desplegable!$N$3:$Q$8,4,FALSE),$AC204:$AM204)*$T204/VLOOKUP($R204,desplegable!$N$3:$O$8,2,FALSE),"")</f>
        <v/>
      </c>
      <c r="AO204" s="53">
        <f t="shared" si="93"/>
        <v>0</v>
      </c>
      <c r="AP204" s="53" t="str">
        <f>+IF($A204="Compra",SUMIF($AC$3:$AM$3,VLOOKUP($R203,desplegable!$N$3:$Q$8,4,FALSE),$AC204:$AM204)*$T204/VLOOKUP($R203,desplegable!$N$3:$O$8,2,FALSE),"")</f>
        <v/>
      </c>
      <c r="AQ204" s="55">
        <f>+IFERROR(SUMIF($AC$3:$AM$3,VLOOKUP($R204,desplegable!$N$3:$Q$8,4,FALSE),$AC204:$AM204)/$S204,0)</f>
        <v>0</v>
      </c>
      <c r="AR204" s="55">
        <f ca="1">IFERROR((SUMIF($AC$3:$AM$3,VLOOKUP($R204,desplegable!$N$3:$Q$8,4,FALSE),$AC204:$AM204)/($H204-$G204))*((TODAY())-$G204)/$S204,0)</f>
        <v>0</v>
      </c>
      <c r="AS204" s="56" t="str">
        <f t="shared" si="97"/>
        <v>-</v>
      </c>
      <c r="AT204" s="56" t="str">
        <f t="shared" si="98"/>
        <v>-</v>
      </c>
      <c r="AU204" s="56" t="str">
        <f t="shared" si="99"/>
        <v>-</v>
      </c>
      <c r="AV204" s="56" t="str">
        <f t="shared" si="100"/>
        <v>-</v>
      </c>
      <c r="AW204" s="53" t="str">
        <f t="shared" si="101"/>
        <v>-</v>
      </c>
      <c r="AX204" s="53" t="str">
        <f t="shared" si="102"/>
        <v/>
      </c>
      <c r="AY204" s="57" t="str">
        <f t="shared" si="103"/>
        <v/>
      </c>
      <c r="AZ204" s="54">
        <f>+IF(SUMIF($AC$3:$AM$3,VLOOKUP($R204,desplegable!$N$3:$Q$8,4,FALSE),$AC204:$AM204)&gt;=$S204,$S204,SUMIF($AC$3:$AM$3,VLOOKUP($R204,desplegable!$N$3:$Q$8,4,FALSE),$AC204:$AM204))</f>
        <v>0</v>
      </c>
      <c r="BA204" s="78"/>
      <c r="BB204" s="54">
        <f t="shared" si="104"/>
        <v>0</v>
      </c>
      <c r="BC204" s="53">
        <f>+IFERROR($BB204*$T204/VLOOKUP($R204,desplegable!$N$3:$O$8,2,FALSE),0)</f>
        <v>0</v>
      </c>
      <c r="BD204" s="53" t="str">
        <f t="shared" si="94"/>
        <v/>
      </c>
      <c r="BE204" s="57" t="str">
        <f t="shared" si="105"/>
        <v/>
      </c>
    </row>
    <row r="205" spans="1:57" ht="15" customHeight="1" x14ac:dyDescent="0.25">
      <c r="A205" s="26" t="s">
        <v>117</v>
      </c>
      <c r="B205" s="21"/>
      <c r="C205" s="21" t="s">
        <v>117</v>
      </c>
      <c r="D205" s="21"/>
      <c r="E205" s="21" t="s">
        <v>117</v>
      </c>
      <c r="F205" s="21"/>
      <c r="G205" s="27"/>
      <c r="H205" s="27"/>
      <c r="I205" s="28" t="s">
        <v>366</v>
      </c>
      <c r="J205" s="28" t="s">
        <v>117</v>
      </c>
      <c r="K205" s="21"/>
      <c r="L205" s="21"/>
      <c r="M205" s="28" t="s">
        <v>117</v>
      </c>
      <c r="N205" s="28" t="s">
        <v>117</v>
      </c>
      <c r="O205" s="28" t="s">
        <v>117</v>
      </c>
      <c r="P205" s="21" t="s">
        <v>117</v>
      </c>
      <c r="Q205" s="21" t="s">
        <v>117</v>
      </c>
      <c r="R205" s="28" t="s">
        <v>117</v>
      </c>
      <c r="S205" s="78"/>
      <c r="T205" s="30"/>
      <c r="U205" s="52">
        <f t="shared" si="95"/>
        <v>0</v>
      </c>
      <c r="V205" s="29"/>
      <c r="W205" s="29" t="s">
        <v>117</v>
      </c>
      <c r="X205" s="29"/>
      <c r="Y205" s="29"/>
      <c r="Z205" s="53" t="str">
        <f t="shared" si="87"/>
        <v/>
      </c>
      <c r="AA205" s="55" t="str">
        <f t="shared" si="96"/>
        <v/>
      </c>
      <c r="AB205" s="27"/>
      <c r="AC205" s="54">
        <f t="shared" si="88"/>
        <v>0</v>
      </c>
      <c r="AD205" s="78"/>
      <c r="AE205" s="54">
        <f t="shared" si="89"/>
        <v>0</v>
      </c>
      <c r="AF205" s="78"/>
      <c r="AG205" s="54">
        <f t="shared" si="90"/>
        <v>0</v>
      </c>
      <c r="AH205" s="78"/>
      <c r="AI205" s="54">
        <f t="shared" si="91"/>
        <v>0</v>
      </c>
      <c r="AJ205" s="78"/>
      <c r="AK205" s="54">
        <f t="shared" si="92"/>
        <v>0</v>
      </c>
      <c r="AL205" s="78"/>
      <c r="AM205" s="78"/>
      <c r="AN205" s="53" t="str">
        <f>+IF($A205="Venta",SUMIF($AC$3:$AM$3,VLOOKUP($R205,desplegable!$N$3:$Q$8,4,FALSE),$AC205:$AM205)*$T205/VLOOKUP($R205,desplegable!$N$3:$O$8,2,FALSE),"")</f>
        <v/>
      </c>
      <c r="AO205" s="53">
        <f t="shared" si="93"/>
        <v>0</v>
      </c>
      <c r="AP205" s="53" t="str">
        <f>+IF($A205="Compra",SUMIF($AC$3:$AM$3,VLOOKUP($R204,desplegable!$N$3:$Q$8,4,FALSE),$AC205:$AM205)*$T205/VLOOKUP($R204,desplegable!$N$3:$O$8,2,FALSE),"")</f>
        <v/>
      </c>
      <c r="AQ205" s="55">
        <f>+IFERROR(SUMIF($AC$3:$AM$3,VLOOKUP($R205,desplegable!$N$3:$Q$8,4,FALSE),$AC205:$AM205)/$S205,0)</f>
        <v>0</v>
      </c>
      <c r="AR205" s="55">
        <f ca="1">IFERROR((SUMIF($AC$3:$AM$3,VLOOKUP($R205,desplegable!$N$3:$Q$8,4,FALSE),$AC205:$AM205)/($H205-$G205))*((TODAY())-$G205)/$S205,0)</f>
        <v>0</v>
      </c>
      <c r="AS205" s="56" t="str">
        <f t="shared" si="97"/>
        <v>-</v>
      </c>
      <c r="AT205" s="56" t="str">
        <f t="shared" si="98"/>
        <v>-</v>
      </c>
      <c r="AU205" s="56" t="str">
        <f t="shared" si="99"/>
        <v>-</v>
      </c>
      <c r="AV205" s="56" t="str">
        <f t="shared" si="100"/>
        <v>-</v>
      </c>
      <c r="AW205" s="53" t="str">
        <f t="shared" si="101"/>
        <v>-</v>
      </c>
      <c r="AX205" s="53" t="str">
        <f t="shared" si="102"/>
        <v/>
      </c>
      <c r="AY205" s="57" t="str">
        <f t="shared" si="103"/>
        <v/>
      </c>
      <c r="AZ205" s="54">
        <f>+IF(SUMIF($AC$3:$AM$3,VLOOKUP($R205,desplegable!$N$3:$Q$8,4,FALSE),$AC205:$AM205)&gt;=$S205,$S205,SUMIF($AC$3:$AM$3,VLOOKUP($R205,desplegable!$N$3:$Q$8,4,FALSE),$AC205:$AM205))</f>
        <v>0</v>
      </c>
      <c r="BA205" s="78"/>
      <c r="BB205" s="54">
        <f t="shared" si="104"/>
        <v>0</v>
      </c>
      <c r="BC205" s="53">
        <f>+IFERROR($BB205*$T205/VLOOKUP($R205,desplegable!$N$3:$O$8,2,FALSE),0)</f>
        <v>0</v>
      </c>
      <c r="BD205" s="53" t="str">
        <f t="shared" si="94"/>
        <v/>
      </c>
      <c r="BE205" s="57" t="str">
        <f t="shared" si="105"/>
        <v/>
      </c>
    </row>
    <row r="206" spans="1:57" ht="15" customHeight="1" x14ac:dyDescent="0.25">
      <c r="A206" s="26" t="s">
        <v>117</v>
      </c>
      <c r="B206" s="21"/>
      <c r="C206" s="21" t="s">
        <v>117</v>
      </c>
      <c r="D206" s="21"/>
      <c r="E206" s="21" t="s">
        <v>117</v>
      </c>
      <c r="F206" s="21"/>
      <c r="G206" s="27"/>
      <c r="H206" s="27"/>
      <c r="I206" s="28" t="s">
        <v>366</v>
      </c>
      <c r="J206" s="28" t="s">
        <v>117</v>
      </c>
      <c r="K206" s="21"/>
      <c r="L206" s="21"/>
      <c r="M206" s="28" t="s">
        <v>117</v>
      </c>
      <c r="N206" s="28" t="s">
        <v>117</v>
      </c>
      <c r="O206" s="28" t="s">
        <v>117</v>
      </c>
      <c r="P206" s="21" t="s">
        <v>117</v>
      </c>
      <c r="Q206" s="21" t="s">
        <v>117</v>
      </c>
      <c r="R206" s="28" t="s">
        <v>117</v>
      </c>
      <c r="S206" s="78"/>
      <c r="T206" s="30"/>
      <c r="U206" s="52">
        <f t="shared" si="95"/>
        <v>0</v>
      </c>
      <c r="V206" s="29"/>
      <c r="W206" s="29" t="s">
        <v>117</v>
      </c>
      <c r="X206" s="29"/>
      <c r="Y206" s="29"/>
      <c r="Z206" s="53" t="str">
        <f t="shared" si="87"/>
        <v/>
      </c>
      <c r="AA206" s="55" t="str">
        <f t="shared" si="96"/>
        <v/>
      </c>
      <c r="AB206" s="27"/>
      <c r="AC206" s="54">
        <f t="shared" si="88"/>
        <v>0</v>
      </c>
      <c r="AD206" s="78"/>
      <c r="AE206" s="54">
        <f t="shared" si="89"/>
        <v>0</v>
      </c>
      <c r="AF206" s="78"/>
      <c r="AG206" s="54">
        <f t="shared" si="90"/>
        <v>0</v>
      </c>
      <c r="AH206" s="78"/>
      <c r="AI206" s="54">
        <f t="shared" si="91"/>
        <v>0</v>
      </c>
      <c r="AJ206" s="78"/>
      <c r="AK206" s="54">
        <f t="shared" si="92"/>
        <v>0</v>
      </c>
      <c r="AL206" s="78"/>
      <c r="AM206" s="78"/>
      <c r="AN206" s="53" t="str">
        <f>+IF($A206="Venta",SUMIF($AC$3:$AM$3,VLOOKUP($R206,desplegable!$N$3:$Q$8,4,FALSE),$AC206:$AM206)*$T206/VLOOKUP($R206,desplegable!$N$3:$O$8,2,FALSE),"")</f>
        <v/>
      </c>
      <c r="AO206" s="53">
        <f t="shared" si="93"/>
        <v>0</v>
      </c>
      <c r="AP206" s="53" t="str">
        <f>+IF($A206="Compra",SUMIF($AC$3:$AM$3,VLOOKUP($R205,desplegable!$N$3:$Q$8,4,FALSE),$AC206:$AM206)*$T206/VLOOKUP($R205,desplegable!$N$3:$O$8,2,FALSE),"")</f>
        <v/>
      </c>
      <c r="AQ206" s="55">
        <f>+IFERROR(SUMIF($AC$3:$AM$3,VLOOKUP($R206,desplegable!$N$3:$Q$8,4,FALSE),$AC206:$AM206)/$S206,0)</f>
        <v>0</v>
      </c>
      <c r="AR206" s="55">
        <f ca="1">IFERROR((SUMIF($AC$3:$AM$3,VLOOKUP($R206,desplegable!$N$3:$Q$8,4,FALSE),$AC206:$AM206)/($H206-$G206))*((TODAY())-$G206)/$S206,0)</f>
        <v>0</v>
      </c>
      <c r="AS206" s="56" t="str">
        <f t="shared" si="97"/>
        <v>-</v>
      </c>
      <c r="AT206" s="56" t="str">
        <f t="shared" si="98"/>
        <v>-</v>
      </c>
      <c r="AU206" s="56" t="str">
        <f t="shared" si="99"/>
        <v>-</v>
      </c>
      <c r="AV206" s="56" t="str">
        <f t="shared" si="100"/>
        <v>-</v>
      </c>
      <c r="AW206" s="53" t="str">
        <f t="shared" si="101"/>
        <v>-</v>
      </c>
      <c r="AX206" s="53" t="str">
        <f t="shared" si="102"/>
        <v/>
      </c>
      <c r="AY206" s="57" t="str">
        <f t="shared" si="103"/>
        <v/>
      </c>
      <c r="AZ206" s="54">
        <f>+IF(SUMIF($AC$3:$AM$3,VLOOKUP($R206,desplegable!$N$3:$Q$8,4,FALSE),$AC206:$AM206)&gt;=$S206,$S206,SUMIF($AC$3:$AM$3,VLOOKUP($R206,desplegable!$N$3:$Q$8,4,FALSE),$AC206:$AM206))</f>
        <v>0</v>
      </c>
      <c r="BA206" s="78"/>
      <c r="BB206" s="54">
        <f t="shared" si="104"/>
        <v>0</v>
      </c>
      <c r="BC206" s="53">
        <f>+IFERROR($BB206*$T206/VLOOKUP($R206,desplegable!$N$3:$O$8,2,FALSE),0)</f>
        <v>0</v>
      </c>
      <c r="BD206" s="53" t="str">
        <f t="shared" si="94"/>
        <v/>
      </c>
      <c r="BE206" s="57" t="str">
        <f t="shared" si="105"/>
        <v/>
      </c>
    </row>
    <row r="207" spans="1:57" ht="15" customHeight="1" x14ac:dyDescent="0.25">
      <c r="A207" s="26" t="s">
        <v>117</v>
      </c>
      <c r="B207" s="21"/>
      <c r="C207" s="21" t="s">
        <v>117</v>
      </c>
      <c r="D207" s="21"/>
      <c r="E207" s="21" t="s">
        <v>117</v>
      </c>
      <c r="F207" s="21"/>
      <c r="G207" s="27"/>
      <c r="H207" s="27"/>
      <c r="I207" s="28" t="s">
        <v>366</v>
      </c>
      <c r="J207" s="28" t="s">
        <v>117</v>
      </c>
      <c r="K207" s="21"/>
      <c r="L207" s="21"/>
      <c r="M207" s="28" t="s">
        <v>117</v>
      </c>
      <c r="N207" s="28" t="s">
        <v>117</v>
      </c>
      <c r="O207" s="28" t="s">
        <v>117</v>
      </c>
      <c r="P207" s="21" t="s">
        <v>117</v>
      </c>
      <c r="Q207" s="21" t="s">
        <v>117</v>
      </c>
      <c r="R207" s="28" t="s">
        <v>117</v>
      </c>
      <c r="S207" s="78"/>
      <c r="T207" s="30"/>
      <c r="U207" s="52">
        <f t="shared" si="95"/>
        <v>0</v>
      </c>
      <c r="V207" s="29"/>
      <c r="W207" s="29" t="s">
        <v>117</v>
      </c>
      <c r="X207" s="29"/>
      <c r="Y207" s="29"/>
      <c r="Z207" s="53" t="str">
        <f t="shared" si="87"/>
        <v/>
      </c>
      <c r="AA207" s="55" t="str">
        <f t="shared" si="96"/>
        <v/>
      </c>
      <c r="AB207" s="27"/>
      <c r="AC207" s="54">
        <f t="shared" si="88"/>
        <v>0</v>
      </c>
      <c r="AD207" s="78"/>
      <c r="AE207" s="54">
        <f t="shared" si="89"/>
        <v>0</v>
      </c>
      <c r="AF207" s="78"/>
      <c r="AG207" s="54">
        <f t="shared" si="90"/>
        <v>0</v>
      </c>
      <c r="AH207" s="78"/>
      <c r="AI207" s="54">
        <f t="shared" si="91"/>
        <v>0</v>
      </c>
      <c r="AJ207" s="78"/>
      <c r="AK207" s="54">
        <f t="shared" si="92"/>
        <v>0</v>
      </c>
      <c r="AL207" s="78"/>
      <c r="AM207" s="78"/>
      <c r="AN207" s="53" t="str">
        <f>+IF($A207="Venta",SUMIF($AC$3:$AM$3,VLOOKUP($R207,desplegable!$N$3:$Q$8,4,FALSE),$AC207:$AM207)*$T207/VLOOKUP($R207,desplegable!$N$3:$O$8,2,FALSE),"")</f>
        <v/>
      </c>
      <c r="AO207" s="53">
        <f t="shared" si="93"/>
        <v>0</v>
      </c>
      <c r="AP207" s="53" t="str">
        <f>+IF($A207="Compra",SUMIF($AC$3:$AM$3,VLOOKUP($R206,desplegable!$N$3:$Q$8,4,FALSE),$AC207:$AM207)*$T207/VLOOKUP($R206,desplegable!$N$3:$O$8,2,FALSE),"")</f>
        <v/>
      </c>
      <c r="AQ207" s="55">
        <f>+IFERROR(SUMIF($AC$3:$AM$3,VLOOKUP($R207,desplegable!$N$3:$Q$8,4,FALSE),$AC207:$AM207)/$S207,0)</f>
        <v>0</v>
      </c>
      <c r="AR207" s="55">
        <f ca="1">IFERROR((SUMIF($AC$3:$AM$3,VLOOKUP($R207,desplegable!$N$3:$Q$8,4,FALSE),$AC207:$AM207)/($H207-$G207))*((TODAY())-$G207)/$S207,0)</f>
        <v>0</v>
      </c>
      <c r="AS207" s="56" t="str">
        <f t="shared" si="97"/>
        <v>-</v>
      </c>
      <c r="AT207" s="56" t="str">
        <f t="shared" si="98"/>
        <v>-</v>
      </c>
      <c r="AU207" s="56" t="str">
        <f t="shared" si="99"/>
        <v>-</v>
      </c>
      <c r="AV207" s="56" t="str">
        <f t="shared" si="100"/>
        <v>-</v>
      </c>
      <c r="AW207" s="53" t="str">
        <f t="shared" si="101"/>
        <v>-</v>
      </c>
      <c r="AX207" s="53" t="str">
        <f t="shared" si="102"/>
        <v/>
      </c>
      <c r="AY207" s="57" t="str">
        <f t="shared" si="103"/>
        <v/>
      </c>
      <c r="AZ207" s="54">
        <f>+IF(SUMIF($AC$3:$AM$3,VLOOKUP($R207,desplegable!$N$3:$Q$8,4,FALSE),$AC207:$AM207)&gt;=$S207,$S207,SUMIF($AC$3:$AM$3,VLOOKUP($R207,desplegable!$N$3:$Q$8,4,FALSE),$AC207:$AM207))</f>
        <v>0</v>
      </c>
      <c r="BA207" s="78"/>
      <c r="BB207" s="54">
        <f t="shared" si="104"/>
        <v>0</v>
      </c>
      <c r="BC207" s="53">
        <f>+IFERROR($BB207*$T207/VLOOKUP($R207,desplegable!$N$3:$O$8,2,FALSE),0)</f>
        <v>0</v>
      </c>
      <c r="BD207" s="53" t="str">
        <f t="shared" si="94"/>
        <v/>
      </c>
      <c r="BE207" s="57" t="str">
        <f t="shared" si="105"/>
        <v/>
      </c>
    </row>
    <row r="208" spans="1:57" ht="15" customHeight="1" x14ac:dyDescent="0.25">
      <c r="A208" s="26" t="s">
        <v>117</v>
      </c>
      <c r="B208" s="21"/>
      <c r="C208" s="21" t="s">
        <v>117</v>
      </c>
      <c r="D208" s="21"/>
      <c r="E208" s="21" t="s">
        <v>117</v>
      </c>
      <c r="F208" s="21"/>
      <c r="G208" s="27"/>
      <c r="H208" s="27"/>
      <c r="I208" s="28" t="s">
        <v>366</v>
      </c>
      <c r="J208" s="28" t="s">
        <v>117</v>
      </c>
      <c r="K208" s="21"/>
      <c r="L208" s="21"/>
      <c r="M208" s="28" t="s">
        <v>117</v>
      </c>
      <c r="N208" s="28" t="s">
        <v>117</v>
      </c>
      <c r="O208" s="28" t="s">
        <v>117</v>
      </c>
      <c r="P208" s="21" t="s">
        <v>117</v>
      </c>
      <c r="Q208" s="21" t="s">
        <v>117</v>
      </c>
      <c r="R208" s="28" t="s">
        <v>117</v>
      </c>
      <c r="S208" s="78"/>
      <c r="T208" s="30"/>
      <c r="U208" s="52">
        <f t="shared" si="95"/>
        <v>0</v>
      </c>
      <c r="V208" s="29"/>
      <c r="W208" s="29" t="s">
        <v>117</v>
      </c>
      <c r="X208" s="29"/>
      <c r="Y208" s="29"/>
      <c r="Z208" s="53" t="str">
        <f t="shared" si="87"/>
        <v/>
      </c>
      <c r="AA208" s="55" t="str">
        <f t="shared" si="96"/>
        <v/>
      </c>
      <c r="AB208" s="27"/>
      <c r="AC208" s="54">
        <f t="shared" si="88"/>
        <v>0</v>
      </c>
      <c r="AD208" s="78"/>
      <c r="AE208" s="54">
        <f t="shared" si="89"/>
        <v>0</v>
      </c>
      <c r="AF208" s="78"/>
      <c r="AG208" s="54">
        <f t="shared" si="90"/>
        <v>0</v>
      </c>
      <c r="AH208" s="78"/>
      <c r="AI208" s="54">
        <f t="shared" si="91"/>
        <v>0</v>
      </c>
      <c r="AJ208" s="78"/>
      <c r="AK208" s="54">
        <f t="shared" si="92"/>
        <v>0</v>
      </c>
      <c r="AL208" s="78"/>
      <c r="AM208" s="78"/>
      <c r="AN208" s="53" t="str">
        <f>+IF($A208="Venta",SUMIF($AC$3:$AM$3,VLOOKUP($R208,desplegable!$N$3:$Q$8,4,FALSE),$AC208:$AM208)*$T208/VLOOKUP($R208,desplegable!$N$3:$O$8,2,FALSE),"")</f>
        <v/>
      </c>
      <c r="AO208" s="53">
        <f t="shared" si="93"/>
        <v>0</v>
      </c>
      <c r="AP208" s="53" t="str">
        <f>+IF($A208="Compra",SUMIF($AC$3:$AM$3,VLOOKUP($R207,desplegable!$N$3:$Q$8,4,FALSE),$AC208:$AM208)*$T208/VLOOKUP($R207,desplegable!$N$3:$O$8,2,FALSE),"")</f>
        <v/>
      </c>
      <c r="AQ208" s="55">
        <f>+IFERROR(SUMIF($AC$3:$AM$3,VLOOKUP($R208,desplegable!$N$3:$Q$8,4,FALSE),$AC208:$AM208)/$S208,0)</f>
        <v>0</v>
      </c>
      <c r="AR208" s="55">
        <f ca="1">IFERROR((SUMIF($AC$3:$AM$3,VLOOKUP($R208,desplegable!$N$3:$Q$8,4,FALSE),$AC208:$AM208)/($H208-$G208))*((TODAY())-$G208)/$S208,0)</f>
        <v>0</v>
      </c>
      <c r="AS208" s="56" t="str">
        <f t="shared" si="97"/>
        <v>-</v>
      </c>
      <c r="AT208" s="56" t="str">
        <f t="shared" si="98"/>
        <v>-</v>
      </c>
      <c r="AU208" s="56" t="str">
        <f t="shared" si="99"/>
        <v>-</v>
      </c>
      <c r="AV208" s="56" t="str">
        <f t="shared" si="100"/>
        <v>-</v>
      </c>
      <c r="AW208" s="53" t="str">
        <f t="shared" si="101"/>
        <v>-</v>
      </c>
      <c r="AX208" s="53" t="str">
        <f t="shared" si="102"/>
        <v/>
      </c>
      <c r="AY208" s="57" t="str">
        <f t="shared" si="103"/>
        <v/>
      </c>
      <c r="AZ208" s="54">
        <f>+IF(SUMIF($AC$3:$AM$3,VLOOKUP($R208,desplegable!$N$3:$Q$8,4,FALSE),$AC208:$AM208)&gt;=$S208,$S208,SUMIF($AC$3:$AM$3,VLOOKUP($R208,desplegable!$N$3:$Q$8,4,FALSE),$AC208:$AM208))</f>
        <v>0</v>
      </c>
      <c r="BA208" s="78"/>
      <c r="BB208" s="54">
        <f t="shared" si="104"/>
        <v>0</v>
      </c>
      <c r="BC208" s="53">
        <f>+IFERROR($BB208*$T208/VLOOKUP($R208,desplegable!$N$3:$O$8,2,FALSE),0)</f>
        <v>0</v>
      </c>
      <c r="BD208" s="53" t="str">
        <f t="shared" si="94"/>
        <v/>
      </c>
      <c r="BE208" s="57" t="str">
        <f t="shared" si="105"/>
        <v/>
      </c>
    </row>
    <row r="209" spans="1:57" ht="15" customHeight="1" x14ac:dyDescent="0.25">
      <c r="A209" s="26" t="s">
        <v>117</v>
      </c>
      <c r="B209" s="21"/>
      <c r="C209" s="21" t="s">
        <v>117</v>
      </c>
      <c r="D209" s="21"/>
      <c r="E209" s="21" t="s">
        <v>117</v>
      </c>
      <c r="F209" s="21"/>
      <c r="G209" s="27"/>
      <c r="H209" s="27"/>
      <c r="I209" s="28" t="s">
        <v>366</v>
      </c>
      <c r="J209" s="28" t="s">
        <v>117</v>
      </c>
      <c r="K209" s="21"/>
      <c r="L209" s="21"/>
      <c r="M209" s="28" t="s">
        <v>117</v>
      </c>
      <c r="N209" s="28" t="s">
        <v>117</v>
      </c>
      <c r="O209" s="28" t="s">
        <v>117</v>
      </c>
      <c r="P209" s="21" t="s">
        <v>117</v>
      </c>
      <c r="Q209" s="21" t="s">
        <v>117</v>
      </c>
      <c r="R209" s="28" t="s">
        <v>117</v>
      </c>
      <c r="S209" s="78"/>
      <c r="T209" s="30"/>
      <c r="U209" s="52">
        <f t="shared" si="95"/>
        <v>0</v>
      </c>
      <c r="V209" s="29"/>
      <c r="W209" s="29" t="s">
        <v>117</v>
      </c>
      <c r="X209" s="29"/>
      <c r="Y209" s="29"/>
      <c r="Z209" s="53" t="str">
        <f t="shared" si="87"/>
        <v/>
      </c>
      <c r="AA209" s="55" t="str">
        <f t="shared" si="96"/>
        <v/>
      </c>
      <c r="AB209" s="27"/>
      <c r="AC209" s="54">
        <f t="shared" si="88"/>
        <v>0</v>
      </c>
      <c r="AD209" s="78"/>
      <c r="AE209" s="54">
        <f t="shared" si="89"/>
        <v>0</v>
      </c>
      <c r="AF209" s="78"/>
      <c r="AG209" s="54">
        <f t="shared" si="90"/>
        <v>0</v>
      </c>
      <c r="AH209" s="78"/>
      <c r="AI209" s="54">
        <f t="shared" si="91"/>
        <v>0</v>
      </c>
      <c r="AJ209" s="78"/>
      <c r="AK209" s="54">
        <f t="shared" si="92"/>
        <v>0</v>
      </c>
      <c r="AL209" s="78"/>
      <c r="AM209" s="78"/>
      <c r="AN209" s="53" t="str">
        <f>+IF($A209="Venta",SUMIF($AC$3:$AM$3,VLOOKUP($R209,desplegable!$N$3:$Q$8,4,FALSE),$AC209:$AM209)*$T209/VLOOKUP($R209,desplegable!$N$3:$O$8,2,FALSE),"")</f>
        <v/>
      </c>
      <c r="AO209" s="53">
        <f t="shared" si="93"/>
        <v>0</v>
      </c>
      <c r="AP209" s="53" t="str">
        <f>+IF($A209="Compra",SUMIF($AC$3:$AM$3,VLOOKUP($R208,desplegable!$N$3:$Q$8,4,FALSE),$AC209:$AM209)*$T209/VLOOKUP($R208,desplegable!$N$3:$O$8,2,FALSE),"")</f>
        <v/>
      </c>
      <c r="AQ209" s="55">
        <f>+IFERROR(SUMIF($AC$3:$AM$3,VLOOKUP($R209,desplegable!$N$3:$Q$8,4,FALSE),$AC209:$AM209)/$S209,0)</f>
        <v>0</v>
      </c>
      <c r="AR209" s="55">
        <f ca="1">IFERROR((SUMIF($AC$3:$AM$3,VLOOKUP($R209,desplegable!$N$3:$Q$8,4,FALSE),$AC209:$AM209)/($H209-$G209))*((TODAY())-$G209)/$S209,0)</f>
        <v>0</v>
      </c>
      <c r="AS209" s="56" t="str">
        <f t="shared" si="97"/>
        <v>-</v>
      </c>
      <c r="AT209" s="56" t="str">
        <f t="shared" si="98"/>
        <v>-</v>
      </c>
      <c r="AU209" s="56" t="str">
        <f t="shared" si="99"/>
        <v>-</v>
      </c>
      <c r="AV209" s="56" t="str">
        <f t="shared" si="100"/>
        <v>-</v>
      </c>
      <c r="AW209" s="53" t="str">
        <f t="shared" si="101"/>
        <v>-</v>
      </c>
      <c r="AX209" s="53" t="str">
        <f t="shared" si="102"/>
        <v/>
      </c>
      <c r="AY209" s="57" t="str">
        <f t="shared" si="103"/>
        <v/>
      </c>
      <c r="AZ209" s="54">
        <f>+IF(SUMIF($AC$3:$AM$3,VLOOKUP($R209,desplegable!$N$3:$Q$8,4,FALSE),$AC209:$AM209)&gt;=$S209,$S209,SUMIF($AC$3:$AM$3,VLOOKUP($R209,desplegable!$N$3:$Q$8,4,FALSE),$AC209:$AM209))</f>
        <v>0</v>
      </c>
      <c r="BA209" s="78"/>
      <c r="BB209" s="54">
        <f t="shared" si="104"/>
        <v>0</v>
      </c>
      <c r="BC209" s="53">
        <f>+IFERROR($BB209*$T209/VLOOKUP($R209,desplegable!$N$3:$O$8,2,FALSE),0)</f>
        <v>0</v>
      </c>
      <c r="BD209" s="53" t="str">
        <f t="shared" si="94"/>
        <v/>
      </c>
      <c r="BE209" s="57" t="str">
        <f t="shared" si="105"/>
        <v/>
      </c>
    </row>
    <row r="210" spans="1:57" ht="15" customHeight="1" x14ac:dyDescent="0.25">
      <c r="A210" s="26" t="s">
        <v>117</v>
      </c>
      <c r="B210" s="21"/>
      <c r="C210" s="21" t="s">
        <v>117</v>
      </c>
      <c r="D210" s="21"/>
      <c r="E210" s="21" t="s">
        <v>117</v>
      </c>
      <c r="F210" s="21"/>
      <c r="G210" s="27"/>
      <c r="H210" s="27"/>
      <c r="I210" s="28" t="s">
        <v>366</v>
      </c>
      <c r="J210" s="28" t="s">
        <v>117</v>
      </c>
      <c r="K210" s="21"/>
      <c r="L210" s="21"/>
      <c r="M210" s="28" t="s">
        <v>117</v>
      </c>
      <c r="N210" s="28" t="s">
        <v>117</v>
      </c>
      <c r="O210" s="28" t="s">
        <v>117</v>
      </c>
      <c r="P210" s="21" t="s">
        <v>117</v>
      </c>
      <c r="Q210" s="21" t="s">
        <v>117</v>
      </c>
      <c r="R210" s="28" t="s">
        <v>117</v>
      </c>
      <c r="S210" s="78"/>
      <c r="T210" s="30"/>
      <c r="U210" s="52">
        <f t="shared" si="95"/>
        <v>0</v>
      </c>
      <c r="V210" s="29"/>
      <c r="W210" s="29" t="s">
        <v>117</v>
      </c>
      <c r="X210" s="29"/>
      <c r="Y210" s="29"/>
      <c r="Z210" s="53" t="str">
        <f t="shared" si="87"/>
        <v/>
      </c>
      <c r="AA210" s="55" t="str">
        <f t="shared" si="96"/>
        <v/>
      </c>
      <c r="AB210" s="27"/>
      <c r="AC210" s="54">
        <f t="shared" si="88"/>
        <v>0</v>
      </c>
      <c r="AD210" s="78"/>
      <c r="AE210" s="54">
        <f t="shared" si="89"/>
        <v>0</v>
      </c>
      <c r="AF210" s="78"/>
      <c r="AG210" s="54">
        <f t="shared" si="90"/>
        <v>0</v>
      </c>
      <c r="AH210" s="78"/>
      <c r="AI210" s="54">
        <f t="shared" si="91"/>
        <v>0</v>
      </c>
      <c r="AJ210" s="78"/>
      <c r="AK210" s="54">
        <f t="shared" si="92"/>
        <v>0</v>
      </c>
      <c r="AL210" s="78"/>
      <c r="AM210" s="78"/>
      <c r="AN210" s="53" t="str">
        <f>+IF($A210="Venta",SUMIF($AC$3:$AM$3,VLOOKUP($R210,desplegable!$N$3:$Q$8,4,FALSE),$AC210:$AM210)*$T210/VLOOKUP($R210,desplegable!$N$3:$O$8,2,FALSE),"")</f>
        <v/>
      </c>
      <c r="AO210" s="53">
        <f t="shared" si="93"/>
        <v>0</v>
      </c>
      <c r="AP210" s="53" t="str">
        <f>+IF($A210="Compra",SUMIF($AC$3:$AM$3,VLOOKUP($R209,desplegable!$N$3:$Q$8,4,FALSE),$AC210:$AM210)*$T210/VLOOKUP($R209,desplegable!$N$3:$O$8,2,FALSE),"")</f>
        <v/>
      </c>
      <c r="AQ210" s="55">
        <f>+IFERROR(SUMIF($AC$3:$AM$3,VLOOKUP($R210,desplegable!$N$3:$Q$8,4,FALSE),$AC210:$AM210)/$S210,0)</f>
        <v>0</v>
      </c>
      <c r="AR210" s="55">
        <f ca="1">IFERROR((SUMIF($AC$3:$AM$3,VLOOKUP($R210,desplegable!$N$3:$Q$8,4,FALSE),$AC210:$AM210)/($H210-$G210))*((TODAY())-$G210)/$S210,0)</f>
        <v>0</v>
      </c>
      <c r="AS210" s="56" t="str">
        <f t="shared" si="97"/>
        <v>-</v>
      </c>
      <c r="AT210" s="56" t="str">
        <f t="shared" si="98"/>
        <v>-</v>
      </c>
      <c r="AU210" s="56" t="str">
        <f t="shared" si="99"/>
        <v>-</v>
      </c>
      <c r="AV210" s="56" t="str">
        <f t="shared" si="100"/>
        <v>-</v>
      </c>
      <c r="AW210" s="53" t="str">
        <f t="shared" si="101"/>
        <v>-</v>
      </c>
      <c r="AX210" s="53" t="str">
        <f t="shared" si="102"/>
        <v/>
      </c>
      <c r="AY210" s="57" t="str">
        <f t="shared" si="103"/>
        <v/>
      </c>
      <c r="AZ210" s="54">
        <f>+IF(SUMIF($AC$3:$AM$3,VLOOKUP($R210,desplegable!$N$3:$Q$8,4,FALSE),$AC210:$AM210)&gt;=$S210,$S210,SUMIF($AC$3:$AM$3,VLOOKUP($R210,desplegable!$N$3:$Q$8,4,FALSE),$AC210:$AM210))</f>
        <v>0</v>
      </c>
      <c r="BA210" s="78"/>
      <c r="BB210" s="54">
        <f t="shared" si="104"/>
        <v>0</v>
      </c>
      <c r="BC210" s="53">
        <f>+IFERROR($BB210*$T210/VLOOKUP($R210,desplegable!$N$3:$O$8,2,FALSE),0)</f>
        <v>0</v>
      </c>
      <c r="BD210" s="53" t="str">
        <f t="shared" si="94"/>
        <v/>
      </c>
      <c r="BE210" s="57" t="str">
        <f t="shared" si="105"/>
        <v/>
      </c>
    </row>
    <row r="211" spans="1:57" ht="15" customHeight="1" x14ac:dyDescent="0.25">
      <c r="A211" s="26" t="s">
        <v>117</v>
      </c>
      <c r="B211" s="21"/>
      <c r="C211" s="21" t="s">
        <v>117</v>
      </c>
      <c r="D211" s="21"/>
      <c r="E211" s="21" t="s">
        <v>117</v>
      </c>
      <c r="F211" s="21"/>
      <c r="G211" s="27"/>
      <c r="H211" s="27"/>
      <c r="I211" s="28" t="s">
        <v>366</v>
      </c>
      <c r="J211" s="28" t="s">
        <v>117</v>
      </c>
      <c r="K211" s="21"/>
      <c r="L211" s="21"/>
      <c r="M211" s="28" t="s">
        <v>117</v>
      </c>
      <c r="N211" s="28" t="s">
        <v>117</v>
      </c>
      <c r="O211" s="28" t="s">
        <v>117</v>
      </c>
      <c r="P211" s="21" t="s">
        <v>117</v>
      </c>
      <c r="Q211" s="21" t="s">
        <v>117</v>
      </c>
      <c r="R211" s="28" t="s">
        <v>117</v>
      </c>
      <c r="S211" s="78"/>
      <c r="T211" s="30"/>
      <c r="U211" s="52">
        <f t="shared" si="95"/>
        <v>0</v>
      </c>
      <c r="V211" s="29"/>
      <c r="W211" s="29" t="s">
        <v>117</v>
      </c>
      <c r="X211" s="29"/>
      <c r="Y211" s="29"/>
      <c r="Z211" s="53" t="str">
        <f t="shared" si="87"/>
        <v/>
      </c>
      <c r="AA211" s="55" t="str">
        <f t="shared" si="96"/>
        <v/>
      </c>
      <c r="AB211" s="27"/>
      <c r="AC211" s="54">
        <f t="shared" si="88"/>
        <v>0</v>
      </c>
      <c r="AD211" s="78"/>
      <c r="AE211" s="54">
        <f t="shared" si="89"/>
        <v>0</v>
      </c>
      <c r="AF211" s="78"/>
      <c r="AG211" s="54">
        <f t="shared" si="90"/>
        <v>0</v>
      </c>
      <c r="AH211" s="78"/>
      <c r="AI211" s="54">
        <f t="shared" si="91"/>
        <v>0</v>
      </c>
      <c r="AJ211" s="78"/>
      <c r="AK211" s="54">
        <f t="shared" si="92"/>
        <v>0</v>
      </c>
      <c r="AL211" s="78"/>
      <c r="AM211" s="78"/>
      <c r="AN211" s="53" t="str">
        <f>+IF($A211="Venta",SUMIF($AC$3:$AM$3,VLOOKUP($R211,desplegable!$N$3:$Q$8,4,FALSE),$AC211:$AM211)*$T211/VLOOKUP($R211,desplegable!$N$3:$O$8,2,FALSE),"")</f>
        <v/>
      </c>
      <c r="AO211" s="53">
        <f t="shared" si="93"/>
        <v>0</v>
      </c>
      <c r="AP211" s="53" t="str">
        <f>+IF($A211="Compra",SUMIF($AC$3:$AM$3,VLOOKUP($R210,desplegable!$N$3:$Q$8,4,FALSE),$AC211:$AM211)*$T211/VLOOKUP($R210,desplegable!$N$3:$O$8,2,FALSE),"")</f>
        <v/>
      </c>
      <c r="AQ211" s="55">
        <f>+IFERROR(SUMIF($AC$3:$AM$3,VLOOKUP($R211,desplegable!$N$3:$Q$8,4,FALSE),$AC211:$AM211)/$S211,0)</f>
        <v>0</v>
      </c>
      <c r="AR211" s="55">
        <f ca="1">IFERROR((SUMIF($AC$3:$AM$3,VLOOKUP($R211,desplegable!$N$3:$Q$8,4,FALSE),$AC211:$AM211)/($H211-$G211))*((TODAY())-$G211)/$S211,0)</f>
        <v>0</v>
      </c>
      <c r="AS211" s="56" t="str">
        <f t="shared" si="97"/>
        <v>-</v>
      </c>
      <c r="AT211" s="56" t="str">
        <f t="shared" si="98"/>
        <v>-</v>
      </c>
      <c r="AU211" s="56" t="str">
        <f t="shared" si="99"/>
        <v>-</v>
      </c>
      <c r="AV211" s="56" t="str">
        <f t="shared" si="100"/>
        <v>-</v>
      </c>
      <c r="AW211" s="53" t="str">
        <f t="shared" si="101"/>
        <v>-</v>
      </c>
      <c r="AX211" s="53" t="str">
        <f t="shared" si="102"/>
        <v/>
      </c>
      <c r="AY211" s="57" t="str">
        <f t="shared" si="103"/>
        <v/>
      </c>
      <c r="AZ211" s="54">
        <f>+IF(SUMIF($AC$3:$AM$3,VLOOKUP($R211,desplegable!$N$3:$Q$8,4,FALSE),$AC211:$AM211)&gt;=$S211,$S211,SUMIF($AC$3:$AM$3,VLOOKUP($R211,desplegable!$N$3:$Q$8,4,FALSE),$AC211:$AM211))</f>
        <v>0</v>
      </c>
      <c r="BA211" s="78"/>
      <c r="BB211" s="54">
        <f t="shared" si="104"/>
        <v>0</v>
      </c>
      <c r="BC211" s="53">
        <f>+IFERROR($BB211*$T211/VLOOKUP($R211,desplegable!$N$3:$O$8,2,FALSE),0)</f>
        <v>0</v>
      </c>
      <c r="BD211" s="53" t="str">
        <f t="shared" si="94"/>
        <v/>
      </c>
      <c r="BE211" s="57" t="str">
        <f t="shared" si="105"/>
        <v/>
      </c>
    </row>
    <row r="212" spans="1:57" ht="15" customHeight="1" x14ac:dyDescent="0.25">
      <c r="A212" s="26" t="s">
        <v>117</v>
      </c>
      <c r="B212" s="21"/>
      <c r="C212" s="21" t="s">
        <v>117</v>
      </c>
      <c r="D212" s="21"/>
      <c r="E212" s="21" t="s">
        <v>117</v>
      </c>
      <c r="F212" s="21"/>
      <c r="G212" s="27"/>
      <c r="H212" s="27"/>
      <c r="I212" s="28" t="s">
        <v>366</v>
      </c>
      <c r="J212" s="28" t="s">
        <v>117</v>
      </c>
      <c r="K212" s="21"/>
      <c r="L212" s="21"/>
      <c r="M212" s="28" t="s">
        <v>117</v>
      </c>
      <c r="N212" s="28" t="s">
        <v>117</v>
      </c>
      <c r="O212" s="28" t="s">
        <v>117</v>
      </c>
      <c r="P212" s="21" t="s">
        <v>117</v>
      </c>
      <c r="Q212" s="21" t="s">
        <v>117</v>
      </c>
      <c r="R212" s="28" t="s">
        <v>117</v>
      </c>
      <c r="S212" s="78"/>
      <c r="T212" s="30"/>
      <c r="U212" s="52">
        <f t="shared" si="95"/>
        <v>0</v>
      </c>
      <c r="V212" s="29"/>
      <c r="W212" s="29" t="s">
        <v>117</v>
      </c>
      <c r="X212" s="29"/>
      <c r="Y212" s="29"/>
      <c r="Z212" s="53" t="str">
        <f t="shared" si="87"/>
        <v/>
      </c>
      <c r="AA212" s="55" t="str">
        <f t="shared" si="96"/>
        <v/>
      </c>
      <c r="AB212" s="27"/>
      <c r="AC212" s="54">
        <f t="shared" si="88"/>
        <v>0</v>
      </c>
      <c r="AD212" s="78"/>
      <c r="AE212" s="54">
        <f t="shared" si="89"/>
        <v>0</v>
      </c>
      <c r="AF212" s="78"/>
      <c r="AG212" s="54">
        <f t="shared" si="90"/>
        <v>0</v>
      </c>
      <c r="AH212" s="78"/>
      <c r="AI212" s="54">
        <f t="shared" si="91"/>
        <v>0</v>
      </c>
      <c r="AJ212" s="78"/>
      <c r="AK212" s="54">
        <f t="shared" si="92"/>
        <v>0</v>
      </c>
      <c r="AL212" s="78"/>
      <c r="AM212" s="78"/>
      <c r="AN212" s="53" t="str">
        <f>+IF($A212="Venta",SUMIF($AC$3:$AM$3,VLOOKUP($R212,desplegable!$N$3:$Q$8,4,FALSE),$AC212:$AM212)*$T212/VLOOKUP($R212,desplegable!$N$3:$O$8,2,FALSE),"")</f>
        <v/>
      </c>
      <c r="AO212" s="53">
        <f t="shared" si="93"/>
        <v>0</v>
      </c>
      <c r="AP212" s="53" t="str">
        <f>+IF($A212="Compra",SUMIF($AC$3:$AM$3,VLOOKUP($R211,desplegable!$N$3:$Q$8,4,FALSE),$AC212:$AM212)*$T212/VLOOKUP($R211,desplegable!$N$3:$O$8,2,FALSE),"")</f>
        <v/>
      </c>
      <c r="AQ212" s="55">
        <f>+IFERROR(SUMIF($AC$3:$AM$3,VLOOKUP($R212,desplegable!$N$3:$Q$8,4,FALSE),$AC212:$AM212)/$S212,0)</f>
        <v>0</v>
      </c>
      <c r="AR212" s="55">
        <f ca="1">IFERROR((SUMIF($AC$3:$AM$3,VLOOKUP($R212,desplegable!$N$3:$Q$8,4,FALSE),$AC212:$AM212)/($H212-$G212))*((TODAY())-$G212)/$S212,0)</f>
        <v>0</v>
      </c>
      <c r="AS212" s="56" t="str">
        <f t="shared" si="97"/>
        <v>-</v>
      </c>
      <c r="AT212" s="56" t="str">
        <f t="shared" si="98"/>
        <v>-</v>
      </c>
      <c r="AU212" s="56" t="str">
        <f t="shared" si="99"/>
        <v>-</v>
      </c>
      <c r="AV212" s="56" t="str">
        <f t="shared" si="100"/>
        <v>-</v>
      </c>
      <c r="AW212" s="53" t="str">
        <f t="shared" si="101"/>
        <v>-</v>
      </c>
      <c r="AX212" s="53" t="str">
        <f t="shared" si="102"/>
        <v/>
      </c>
      <c r="AY212" s="57" t="str">
        <f t="shared" si="103"/>
        <v/>
      </c>
      <c r="AZ212" s="54">
        <f>+IF(SUMIF($AC$3:$AM$3,VLOOKUP($R212,desplegable!$N$3:$Q$8,4,FALSE),$AC212:$AM212)&gt;=$S212,$S212,SUMIF($AC$3:$AM$3,VLOOKUP($R212,desplegable!$N$3:$Q$8,4,FALSE),$AC212:$AM212))</f>
        <v>0</v>
      </c>
      <c r="BA212" s="78"/>
      <c r="BB212" s="54">
        <f t="shared" si="104"/>
        <v>0</v>
      </c>
      <c r="BC212" s="53">
        <f>+IFERROR($BB212*$T212/VLOOKUP($R212,desplegable!$N$3:$O$8,2,FALSE),0)</f>
        <v>0</v>
      </c>
      <c r="BD212" s="53" t="str">
        <f t="shared" si="94"/>
        <v/>
      </c>
      <c r="BE212" s="57" t="str">
        <f t="shared" si="105"/>
        <v/>
      </c>
    </row>
    <row r="213" spans="1:57" ht="15" customHeight="1" x14ac:dyDescent="0.25">
      <c r="A213" s="26" t="s">
        <v>117</v>
      </c>
      <c r="B213" s="21"/>
      <c r="C213" s="21" t="s">
        <v>117</v>
      </c>
      <c r="D213" s="21"/>
      <c r="E213" s="21" t="s">
        <v>117</v>
      </c>
      <c r="F213" s="21"/>
      <c r="G213" s="27"/>
      <c r="H213" s="27"/>
      <c r="I213" s="28" t="s">
        <v>366</v>
      </c>
      <c r="J213" s="28" t="s">
        <v>117</v>
      </c>
      <c r="K213" s="21"/>
      <c r="L213" s="21"/>
      <c r="M213" s="28" t="s">
        <v>117</v>
      </c>
      <c r="N213" s="28" t="s">
        <v>117</v>
      </c>
      <c r="O213" s="28" t="s">
        <v>117</v>
      </c>
      <c r="P213" s="21" t="s">
        <v>117</v>
      </c>
      <c r="Q213" s="21" t="s">
        <v>117</v>
      </c>
      <c r="R213" s="28" t="s">
        <v>117</v>
      </c>
      <c r="S213" s="78"/>
      <c r="T213" s="30"/>
      <c r="U213" s="52">
        <f t="shared" si="95"/>
        <v>0</v>
      </c>
      <c r="V213" s="29"/>
      <c r="W213" s="29" t="s">
        <v>117</v>
      </c>
      <c r="X213" s="29"/>
      <c r="Y213" s="29"/>
      <c r="Z213" s="53" t="str">
        <f t="shared" si="87"/>
        <v/>
      </c>
      <c r="AA213" s="55" t="str">
        <f t="shared" si="96"/>
        <v/>
      </c>
      <c r="AB213" s="27"/>
      <c r="AC213" s="54">
        <f t="shared" si="88"/>
        <v>0</v>
      </c>
      <c r="AD213" s="78"/>
      <c r="AE213" s="54">
        <f t="shared" si="89"/>
        <v>0</v>
      </c>
      <c r="AF213" s="78"/>
      <c r="AG213" s="54">
        <f t="shared" si="90"/>
        <v>0</v>
      </c>
      <c r="AH213" s="78"/>
      <c r="AI213" s="54">
        <f t="shared" si="91"/>
        <v>0</v>
      </c>
      <c r="AJ213" s="78"/>
      <c r="AK213" s="54">
        <f t="shared" si="92"/>
        <v>0</v>
      </c>
      <c r="AL213" s="78"/>
      <c r="AM213" s="78"/>
      <c r="AN213" s="53" t="str">
        <f>+IF($A213="Venta",SUMIF($AC$3:$AM$3,VLOOKUP($R213,desplegable!$N$3:$Q$8,4,FALSE),$AC213:$AM213)*$T213/VLOOKUP($R213,desplegable!$N$3:$O$8,2,FALSE),"")</f>
        <v/>
      </c>
      <c r="AO213" s="53">
        <f t="shared" si="93"/>
        <v>0</v>
      </c>
      <c r="AP213" s="53" t="str">
        <f>+IF($A213="Compra",SUMIF($AC$3:$AM$3,VLOOKUP($R212,desplegable!$N$3:$Q$8,4,FALSE),$AC213:$AM213)*$T213/VLOOKUP($R212,desplegable!$N$3:$O$8,2,FALSE),"")</f>
        <v/>
      </c>
      <c r="AQ213" s="55">
        <f>+IFERROR(SUMIF($AC$3:$AM$3,VLOOKUP($R213,desplegable!$N$3:$Q$8,4,FALSE),$AC213:$AM213)/$S213,0)</f>
        <v>0</v>
      </c>
      <c r="AR213" s="55">
        <f ca="1">IFERROR((SUMIF($AC$3:$AM$3,VLOOKUP($R213,desplegable!$N$3:$Q$8,4,FALSE),$AC213:$AM213)/($H213-$G213))*((TODAY())-$G213)/$S213,0)</f>
        <v>0</v>
      </c>
      <c r="AS213" s="56" t="str">
        <f t="shared" si="97"/>
        <v>-</v>
      </c>
      <c r="AT213" s="56" t="str">
        <f t="shared" si="98"/>
        <v>-</v>
      </c>
      <c r="AU213" s="56" t="str">
        <f t="shared" si="99"/>
        <v>-</v>
      </c>
      <c r="AV213" s="56" t="str">
        <f t="shared" si="100"/>
        <v>-</v>
      </c>
      <c r="AW213" s="53" t="str">
        <f t="shared" si="101"/>
        <v>-</v>
      </c>
      <c r="AX213" s="53" t="str">
        <f t="shared" si="102"/>
        <v/>
      </c>
      <c r="AY213" s="57" t="str">
        <f t="shared" si="103"/>
        <v/>
      </c>
      <c r="AZ213" s="54">
        <f>+IF(SUMIF($AC$3:$AM$3,VLOOKUP($R213,desplegable!$N$3:$Q$8,4,FALSE),$AC213:$AM213)&gt;=$S213,$S213,SUMIF($AC$3:$AM$3,VLOOKUP($R213,desplegable!$N$3:$Q$8,4,FALSE),$AC213:$AM213))</f>
        <v>0</v>
      </c>
      <c r="BA213" s="78"/>
      <c r="BB213" s="54">
        <f t="shared" si="104"/>
        <v>0</v>
      </c>
      <c r="BC213" s="53">
        <f>+IFERROR($BB213*$T213/VLOOKUP($R213,desplegable!$N$3:$O$8,2,FALSE),0)</f>
        <v>0</v>
      </c>
      <c r="BD213" s="53" t="str">
        <f t="shared" si="94"/>
        <v/>
      </c>
      <c r="BE213" s="57" t="str">
        <f t="shared" si="105"/>
        <v/>
      </c>
    </row>
    <row r="214" spans="1:57" ht="15" customHeight="1" x14ac:dyDescent="0.25">
      <c r="A214" s="26" t="s">
        <v>117</v>
      </c>
      <c r="B214" s="21"/>
      <c r="C214" s="21" t="s">
        <v>117</v>
      </c>
      <c r="D214" s="21"/>
      <c r="E214" s="21" t="s">
        <v>117</v>
      </c>
      <c r="F214" s="21"/>
      <c r="G214" s="27"/>
      <c r="H214" s="27"/>
      <c r="I214" s="28" t="s">
        <v>366</v>
      </c>
      <c r="J214" s="28" t="s">
        <v>117</v>
      </c>
      <c r="K214" s="21"/>
      <c r="L214" s="21"/>
      <c r="M214" s="28" t="s">
        <v>117</v>
      </c>
      <c r="N214" s="28" t="s">
        <v>117</v>
      </c>
      <c r="O214" s="28" t="s">
        <v>117</v>
      </c>
      <c r="P214" s="21" t="s">
        <v>117</v>
      </c>
      <c r="Q214" s="21" t="s">
        <v>117</v>
      </c>
      <c r="R214" s="28" t="s">
        <v>117</v>
      </c>
      <c r="S214" s="78"/>
      <c r="T214" s="30"/>
      <c r="U214" s="52">
        <f t="shared" si="95"/>
        <v>0</v>
      </c>
      <c r="V214" s="29"/>
      <c r="W214" s="29" t="s">
        <v>117</v>
      </c>
      <c r="X214" s="29"/>
      <c r="Y214" s="29"/>
      <c r="Z214" s="53" t="str">
        <f t="shared" si="87"/>
        <v/>
      </c>
      <c r="AA214" s="55" t="str">
        <f t="shared" si="96"/>
        <v/>
      </c>
      <c r="AB214" s="27"/>
      <c r="AC214" s="54">
        <f t="shared" si="88"/>
        <v>0</v>
      </c>
      <c r="AD214" s="78"/>
      <c r="AE214" s="54">
        <f t="shared" si="89"/>
        <v>0</v>
      </c>
      <c r="AF214" s="78"/>
      <c r="AG214" s="54">
        <f t="shared" si="90"/>
        <v>0</v>
      </c>
      <c r="AH214" s="78"/>
      <c r="AI214" s="54">
        <f t="shared" si="91"/>
        <v>0</v>
      </c>
      <c r="AJ214" s="78"/>
      <c r="AK214" s="54">
        <f t="shared" si="92"/>
        <v>0</v>
      </c>
      <c r="AL214" s="78"/>
      <c r="AM214" s="78"/>
      <c r="AN214" s="53" t="str">
        <f>+IF($A214="Venta",SUMIF($AC$3:$AM$3,VLOOKUP($R214,desplegable!$N$3:$Q$8,4,FALSE),$AC214:$AM214)*$T214/VLOOKUP($R214,desplegable!$N$3:$O$8,2,FALSE),"")</f>
        <v/>
      </c>
      <c r="AO214" s="53">
        <f t="shared" si="93"/>
        <v>0</v>
      </c>
      <c r="AP214" s="53" t="str">
        <f>+IF($A214="Compra",SUMIF($AC$3:$AM$3,VLOOKUP($R213,desplegable!$N$3:$Q$8,4,FALSE),$AC214:$AM214)*$T214/VLOOKUP($R213,desplegable!$N$3:$O$8,2,FALSE),"")</f>
        <v/>
      </c>
      <c r="AQ214" s="55">
        <f>+IFERROR(SUMIF($AC$3:$AM$3,VLOOKUP($R214,desplegable!$N$3:$Q$8,4,FALSE),$AC214:$AM214)/$S214,0)</f>
        <v>0</v>
      </c>
      <c r="AR214" s="55">
        <f ca="1">IFERROR((SUMIF($AC$3:$AM$3,VLOOKUP($R214,desplegable!$N$3:$Q$8,4,FALSE),$AC214:$AM214)/($H214-$G214))*((TODAY())-$G214)/$S214,0)</f>
        <v>0</v>
      </c>
      <c r="AS214" s="56" t="str">
        <f t="shared" si="97"/>
        <v>-</v>
      </c>
      <c r="AT214" s="56" t="str">
        <f t="shared" si="98"/>
        <v>-</v>
      </c>
      <c r="AU214" s="56" t="str">
        <f t="shared" si="99"/>
        <v>-</v>
      </c>
      <c r="AV214" s="56" t="str">
        <f t="shared" si="100"/>
        <v>-</v>
      </c>
      <c r="AW214" s="53" t="str">
        <f t="shared" si="101"/>
        <v>-</v>
      </c>
      <c r="AX214" s="53" t="str">
        <f t="shared" si="102"/>
        <v/>
      </c>
      <c r="AY214" s="57" t="str">
        <f t="shared" si="103"/>
        <v/>
      </c>
      <c r="AZ214" s="54">
        <f>+IF(SUMIF($AC$3:$AM$3,VLOOKUP($R214,desplegable!$N$3:$Q$8,4,FALSE),$AC214:$AM214)&gt;=$S214,$S214,SUMIF($AC$3:$AM$3,VLOOKUP($R214,desplegable!$N$3:$Q$8,4,FALSE),$AC214:$AM214))</f>
        <v>0</v>
      </c>
      <c r="BA214" s="78"/>
      <c r="BB214" s="54">
        <f t="shared" si="104"/>
        <v>0</v>
      </c>
      <c r="BC214" s="53">
        <f>+IFERROR($BB214*$T214/VLOOKUP($R214,desplegable!$N$3:$O$8,2,FALSE),0)</f>
        <v>0</v>
      </c>
      <c r="BD214" s="53" t="str">
        <f t="shared" si="94"/>
        <v/>
      </c>
      <c r="BE214" s="57" t="str">
        <f t="shared" si="105"/>
        <v/>
      </c>
    </row>
    <row r="215" spans="1:57" ht="15" customHeight="1" x14ac:dyDescent="0.25">
      <c r="A215" s="26" t="s">
        <v>117</v>
      </c>
      <c r="B215" s="21"/>
      <c r="C215" s="21" t="s">
        <v>117</v>
      </c>
      <c r="D215" s="21"/>
      <c r="E215" s="21" t="s">
        <v>117</v>
      </c>
      <c r="F215" s="21"/>
      <c r="G215" s="27"/>
      <c r="H215" s="27"/>
      <c r="I215" s="28" t="s">
        <v>366</v>
      </c>
      <c r="J215" s="28" t="s">
        <v>117</v>
      </c>
      <c r="K215" s="21"/>
      <c r="L215" s="21"/>
      <c r="M215" s="28" t="s">
        <v>117</v>
      </c>
      <c r="N215" s="28" t="s">
        <v>117</v>
      </c>
      <c r="O215" s="28" t="s">
        <v>117</v>
      </c>
      <c r="P215" s="21" t="s">
        <v>117</v>
      </c>
      <c r="Q215" s="21" t="s">
        <v>117</v>
      </c>
      <c r="R215" s="28" t="s">
        <v>117</v>
      </c>
      <c r="S215" s="78"/>
      <c r="T215" s="30"/>
      <c r="U215" s="52">
        <f t="shared" si="95"/>
        <v>0</v>
      </c>
      <c r="V215" s="29"/>
      <c r="W215" s="29" t="s">
        <v>117</v>
      </c>
      <c r="X215" s="29"/>
      <c r="Y215" s="29"/>
      <c r="Z215" s="53" t="str">
        <f t="shared" si="87"/>
        <v/>
      </c>
      <c r="AA215" s="55" t="str">
        <f t="shared" si="96"/>
        <v/>
      </c>
      <c r="AB215" s="27"/>
      <c r="AC215" s="54">
        <f t="shared" si="88"/>
        <v>0</v>
      </c>
      <c r="AD215" s="78"/>
      <c r="AE215" s="54">
        <f t="shared" si="89"/>
        <v>0</v>
      </c>
      <c r="AF215" s="78"/>
      <c r="AG215" s="54">
        <f t="shared" si="90"/>
        <v>0</v>
      </c>
      <c r="AH215" s="78"/>
      <c r="AI215" s="54">
        <f t="shared" si="91"/>
        <v>0</v>
      </c>
      <c r="AJ215" s="78"/>
      <c r="AK215" s="54">
        <f t="shared" si="92"/>
        <v>0</v>
      </c>
      <c r="AL215" s="78"/>
      <c r="AM215" s="78"/>
      <c r="AN215" s="53" t="str">
        <f>+IF($A215="Venta",SUMIF($AC$3:$AM$3,VLOOKUP($R215,desplegable!$N$3:$Q$8,4,FALSE),$AC215:$AM215)*$T215/VLOOKUP($R215,desplegable!$N$3:$O$8,2,FALSE),"")</f>
        <v/>
      </c>
      <c r="AO215" s="53">
        <f t="shared" si="93"/>
        <v>0</v>
      </c>
      <c r="AP215" s="53" t="str">
        <f>+IF($A215="Compra",SUMIF($AC$3:$AM$3,VLOOKUP($R214,desplegable!$N$3:$Q$8,4,FALSE),$AC215:$AM215)*$T215/VLOOKUP($R214,desplegable!$N$3:$O$8,2,FALSE),"")</f>
        <v/>
      </c>
      <c r="AQ215" s="55">
        <f>+IFERROR(SUMIF($AC$3:$AM$3,VLOOKUP($R215,desplegable!$N$3:$Q$8,4,FALSE),$AC215:$AM215)/$S215,0)</f>
        <v>0</v>
      </c>
      <c r="AR215" s="55">
        <f ca="1">IFERROR((SUMIF($AC$3:$AM$3,VLOOKUP($R215,desplegable!$N$3:$Q$8,4,FALSE),$AC215:$AM215)/($H215-$G215))*((TODAY())-$G215)/$S215,0)</f>
        <v>0</v>
      </c>
      <c r="AS215" s="56" t="str">
        <f t="shared" si="97"/>
        <v>-</v>
      </c>
      <c r="AT215" s="56" t="str">
        <f t="shared" si="98"/>
        <v>-</v>
      </c>
      <c r="AU215" s="56" t="str">
        <f t="shared" si="99"/>
        <v>-</v>
      </c>
      <c r="AV215" s="56" t="str">
        <f t="shared" si="100"/>
        <v>-</v>
      </c>
      <c r="AW215" s="53" t="str">
        <f t="shared" si="101"/>
        <v>-</v>
      </c>
      <c r="AX215" s="53" t="str">
        <f t="shared" si="102"/>
        <v/>
      </c>
      <c r="AY215" s="57" t="str">
        <f t="shared" si="103"/>
        <v/>
      </c>
      <c r="AZ215" s="54">
        <f>+IF(SUMIF($AC$3:$AM$3,VLOOKUP($R215,desplegable!$N$3:$Q$8,4,FALSE),$AC215:$AM215)&gt;=$S215,$S215,SUMIF($AC$3:$AM$3,VLOOKUP($R215,desplegable!$N$3:$Q$8,4,FALSE),$AC215:$AM215))</f>
        <v>0</v>
      </c>
      <c r="BA215" s="78"/>
      <c r="BB215" s="54">
        <f t="shared" si="104"/>
        <v>0</v>
      </c>
      <c r="BC215" s="53">
        <f>+IFERROR($BB215*$T215/VLOOKUP($R215,desplegable!$N$3:$O$8,2,FALSE),0)</f>
        <v>0</v>
      </c>
      <c r="BD215" s="53" t="str">
        <f t="shared" si="94"/>
        <v/>
      </c>
      <c r="BE215" s="57" t="str">
        <f t="shared" si="105"/>
        <v/>
      </c>
    </row>
    <row r="216" spans="1:57" ht="15" customHeight="1" x14ac:dyDescent="0.25">
      <c r="A216" s="26" t="s">
        <v>117</v>
      </c>
      <c r="B216" s="21"/>
      <c r="C216" s="21" t="s">
        <v>117</v>
      </c>
      <c r="D216" s="21"/>
      <c r="E216" s="21" t="s">
        <v>117</v>
      </c>
      <c r="F216" s="21"/>
      <c r="G216" s="27"/>
      <c r="H216" s="27"/>
      <c r="I216" s="28" t="s">
        <v>366</v>
      </c>
      <c r="J216" s="28" t="s">
        <v>117</v>
      </c>
      <c r="K216" s="21"/>
      <c r="L216" s="21"/>
      <c r="M216" s="28" t="s">
        <v>117</v>
      </c>
      <c r="N216" s="28" t="s">
        <v>117</v>
      </c>
      <c r="O216" s="28" t="s">
        <v>117</v>
      </c>
      <c r="P216" s="21" t="s">
        <v>117</v>
      </c>
      <c r="Q216" s="21" t="s">
        <v>117</v>
      </c>
      <c r="R216" s="28" t="s">
        <v>117</v>
      </c>
      <c r="S216" s="78"/>
      <c r="T216" s="30"/>
      <c r="U216" s="52">
        <f t="shared" si="95"/>
        <v>0</v>
      </c>
      <c r="V216" s="29"/>
      <c r="W216" s="29" t="s">
        <v>117</v>
      </c>
      <c r="X216" s="29"/>
      <c r="Y216" s="29"/>
      <c r="Z216" s="53" t="str">
        <f t="shared" si="87"/>
        <v/>
      </c>
      <c r="AA216" s="55" t="str">
        <f t="shared" si="96"/>
        <v/>
      </c>
      <c r="AB216" s="27"/>
      <c r="AC216" s="54">
        <f t="shared" si="88"/>
        <v>0</v>
      </c>
      <c r="AD216" s="78"/>
      <c r="AE216" s="54">
        <f t="shared" si="89"/>
        <v>0</v>
      </c>
      <c r="AF216" s="78"/>
      <c r="AG216" s="54">
        <f t="shared" si="90"/>
        <v>0</v>
      </c>
      <c r="AH216" s="78"/>
      <c r="AI216" s="54">
        <f t="shared" si="91"/>
        <v>0</v>
      </c>
      <c r="AJ216" s="78"/>
      <c r="AK216" s="54">
        <f t="shared" si="92"/>
        <v>0</v>
      </c>
      <c r="AL216" s="78"/>
      <c r="AM216" s="78"/>
      <c r="AN216" s="53" t="str">
        <f>+IF($A216="Venta",SUMIF($AC$3:$AM$3,VLOOKUP($R216,desplegable!$N$3:$Q$8,4,FALSE),$AC216:$AM216)*$T216/VLOOKUP($R216,desplegable!$N$3:$O$8,2,FALSE),"")</f>
        <v/>
      </c>
      <c r="AO216" s="53">
        <f t="shared" si="93"/>
        <v>0</v>
      </c>
      <c r="AP216" s="53" t="str">
        <f>+IF($A216="Compra",SUMIF($AC$3:$AM$3,VLOOKUP($R215,desplegable!$N$3:$Q$8,4,FALSE),$AC216:$AM216)*$T216/VLOOKUP($R215,desplegable!$N$3:$O$8,2,FALSE),"")</f>
        <v/>
      </c>
      <c r="AQ216" s="55">
        <f>+IFERROR(SUMIF($AC$3:$AM$3,VLOOKUP($R216,desplegable!$N$3:$Q$8,4,FALSE),$AC216:$AM216)/$S216,0)</f>
        <v>0</v>
      </c>
      <c r="AR216" s="55">
        <f ca="1">IFERROR((SUMIF($AC$3:$AM$3,VLOOKUP($R216,desplegable!$N$3:$Q$8,4,FALSE),$AC216:$AM216)/($H216-$G216))*((TODAY())-$G216)/$S216,0)</f>
        <v>0</v>
      </c>
      <c r="AS216" s="56" t="str">
        <f t="shared" si="97"/>
        <v>-</v>
      </c>
      <c r="AT216" s="56" t="str">
        <f t="shared" si="98"/>
        <v>-</v>
      </c>
      <c r="AU216" s="56" t="str">
        <f t="shared" si="99"/>
        <v>-</v>
      </c>
      <c r="AV216" s="56" t="str">
        <f t="shared" si="100"/>
        <v>-</v>
      </c>
      <c r="AW216" s="53" t="str">
        <f t="shared" si="101"/>
        <v>-</v>
      </c>
      <c r="AX216" s="53" t="str">
        <f t="shared" si="102"/>
        <v/>
      </c>
      <c r="AY216" s="57" t="str">
        <f t="shared" si="103"/>
        <v/>
      </c>
      <c r="AZ216" s="54">
        <f>+IF(SUMIF($AC$3:$AM$3,VLOOKUP($R216,desplegable!$N$3:$Q$8,4,FALSE),$AC216:$AM216)&gt;=$S216,$S216,SUMIF($AC$3:$AM$3,VLOOKUP($R216,desplegable!$N$3:$Q$8,4,FALSE),$AC216:$AM216))</f>
        <v>0</v>
      </c>
      <c r="BA216" s="78"/>
      <c r="BB216" s="54">
        <f t="shared" si="104"/>
        <v>0</v>
      </c>
      <c r="BC216" s="53">
        <f>+IFERROR($BB216*$T216/VLOOKUP($R216,desplegable!$N$3:$O$8,2,FALSE),0)</f>
        <v>0</v>
      </c>
      <c r="BD216" s="53" t="str">
        <f t="shared" si="94"/>
        <v/>
      </c>
      <c r="BE216" s="57" t="str">
        <f t="shared" si="105"/>
        <v/>
      </c>
    </row>
    <row r="217" spans="1:57" ht="15" customHeight="1" x14ac:dyDescent="0.25">
      <c r="A217" s="26" t="s">
        <v>117</v>
      </c>
      <c r="B217" s="21"/>
      <c r="C217" s="21" t="s">
        <v>117</v>
      </c>
      <c r="D217" s="21"/>
      <c r="E217" s="21" t="s">
        <v>117</v>
      </c>
      <c r="F217" s="21"/>
      <c r="G217" s="27"/>
      <c r="H217" s="27"/>
      <c r="I217" s="28" t="s">
        <v>366</v>
      </c>
      <c r="J217" s="28" t="s">
        <v>117</v>
      </c>
      <c r="K217" s="21"/>
      <c r="L217" s="21"/>
      <c r="M217" s="28" t="s">
        <v>117</v>
      </c>
      <c r="N217" s="28" t="s">
        <v>117</v>
      </c>
      <c r="O217" s="28" t="s">
        <v>117</v>
      </c>
      <c r="P217" s="21" t="s">
        <v>117</v>
      </c>
      <c r="Q217" s="21" t="s">
        <v>117</v>
      </c>
      <c r="R217" s="28" t="s">
        <v>117</v>
      </c>
      <c r="S217" s="78"/>
      <c r="T217" s="30"/>
      <c r="U217" s="52">
        <f t="shared" si="95"/>
        <v>0</v>
      </c>
      <c r="V217" s="29"/>
      <c r="W217" s="29" t="s">
        <v>117</v>
      </c>
      <c r="X217" s="29"/>
      <c r="Y217" s="29"/>
      <c r="Z217" s="53" t="str">
        <f t="shared" si="87"/>
        <v/>
      </c>
      <c r="AA217" s="55" t="str">
        <f t="shared" si="96"/>
        <v/>
      </c>
      <c r="AB217" s="27"/>
      <c r="AC217" s="54">
        <f t="shared" si="88"/>
        <v>0</v>
      </c>
      <c r="AD217" s="78"/>
      <c r="AE217" s="54">
        <f t="shared" si="89"/>
        <v>0</v>
      </c>
      <c r="AF217" s="78"/>
      <c r="AG217" s="54">
        <f t="shared" si="90"/>
        <v>0</v>
      </c>
      <c r="AH217" s="78"/>
      <c r="AI217" s="54">
        <f t="shared" si="91"/>
        <v>0</v>
      </c>
      <c r="AJ217" s="78"/>
      <c r="AK217" s="54">
        <f t="shared" si="92"/>
        <v>0</v>
      </c>
      <c r="AL217" s="78"/>
      <c r="AM217" s="78"/>
      <c r="AN217" s="53" t="str">
        <f>+IF($A217="Venta",SUMIF($AC$3:$AM$3,VLOOKUP($R217,desplegable!$N$3:$Q$8,4,FALSE),$AC217:$AM217)*$T217/VLOOKUP($R217,desplegable!$N$3:$O$8,2,FALSE),"")</f>
        <v/>
      </c>
      <c r="AO217" s="53">
        <f t="shared" si="93"/>
        <v>0</v>
      </c>
      <c r="AP217" s="53" t="str">
        <f>+IF($A217="Compra",SUMIF($AC$3:$AM$3,VLOOKUP($R216,desplegable!$N$3:$Q$8,4,FALSE),$AC217:$AM217)*$T217/VLOOKUP($R216,desplegable!$N$3:$O$8,2,FALSE),"")</f>
        <v/>
      </c>
      <c r="AQ217" s="55">
        <f>+IFERROR(SUMIF($AC$3:$AM$3,VLOOKUP($R217,desplegable!$N$3:$Q$8,4,FALSE),$AC217:$AM217)/$S217,0)</f>
        <v>0</v>
      </c>
      <c r="AR217" s="55">
        <f ca="1">IFERROR((SUMIF($AC$3:$AM$3,VLOOKUP($R217,desplegable!$N$3:$Q$8,4,FALSE),$AC217:$AM217)/($H217-$G217))*((TODAY())-$G217)/$S217,0)</f>
        <v>0</v>
      </c>
      <c r="AS217" s="56" t="str">
        <f t="shared" si="97"/>
        <v>-</v>
      </c>
      <c r="AT217" s="56" t="str">
        <f t="shared" si="98"/>
        <v>-</v>
      </c>
      <c r="AU217" s="56" t="str">
        <f t="shared" si="99"/>
        <v>-</v>
      </c>
      <c r="AV217" s="56" t="str">
        <f t="shared" si="100"/>
        <v>-</v>
      </c>
      <c r="AW217" s="53" t="str">
        <f t="shared" si="101"/>
        <v>-</v>
      </c>
      <c r="AX217" s="53" t="str">
        <f t="shared" si="102"/>
        <v/>
      </c>
      <c r="AY217" s="57" t="str">
        <f t="shared" si="103"/>
        <v/>
      </c>
      <c r="AZ217" s="54">
        <f>+IF(SUMIF($AC$3:$AM$3,VLOOKUP($R217,desplegable!$N$3:$Q$8,4,FALSE),$AC217:$AM217)&gt;=$S217,$S217,SUMIF($AC$3:$AM$3,VLOOKUP($R217,desplegable!$N$3:$Q$8,4,FALSE),$AC217:$AM217))</f>
        <v>0</v>
      </c>
      <c r="BA217" s="78"/>
      <c r="BB217" s="54">
        <f t="shared" si="104"/>
        <v>0</v>
      </c>
      <c r="BC217" s="53">
        <f>+IFERROR($BB217*$T217/VLOOKUP($R217,desplegable!$N$3:$O$8,2,FALSE),0)</f>
        <v>0</v>
      </c>
      <c r="BD217" s="53" t="str">
        <f t="shared" si="94"/>
        <v/>
      </c>
      <c r="BE217" s="57" t="str">
        <f t="shared" si="105"/>
        <v/>
      </c>
    </row>
    <row r="218" spans="1:57" ht="15" customHeight="1" x14ac:dyDescent="0.25">
      <c r="A218" s="26" t="s">
        <v>117</v>
      </c>
      <c r="B218" s="21"/>
      <c r="C218" s="21" t="s">
        <v>117</v>
      </c>
      <c r="D218" s="21"/>
      <c r="E218" s="21" t="s">
        <v>117</v>
      </c>
      <c r="F218" s="21"/>
      <c r="G218" s="27"/>
      <c r="H218" s="27"/>
      <c r="I218" s="28" t="s">
        <v>366</v>
      </c>
      <c r="J218" s="28" t="s">
        <v>117</v>
      </c>
      <c r="K218" s="21"/>
      <c r="L218" s="21"/>
      <c r="M218" s="28" t="s">
        <v>117</v>
      </c>
      <c r="N218" s="28" t="s">
        <v>117</v>
      </c>
      <c r="O218" s="28" t="s">
        <v>117</v>
      </c>
      <c r="P218" s="21" t="s">
        <v>117</v>
      </c>
      <c r="Q218" s="21" t="s">
        <v>117</v>
      </c>
      <c r="R218" s="28" t="s">
        <v>117</v>
      </c>
      <c r="S218" s="78"/>
      <c r="T218" s="30"/>
      <c r="U218" s="52">
        <f t="shared" si="95"/>
        <v>0</v>
      </c>
      <c r="V218" s="29"/>
      <c r="W218" s="29" t="s">
        <v>117</v>
      </c>
      <c r="X218" s="29"/>
      <c r="Y218" s="29"/>
      <c r="Z218" s="53" t="str">
        <f t="shared" si="87"/>
        <v/>
      </c>
      <c r="AA218" s="55" t="str">
        <f t="shared" si="96"/>
        <v/>
      </c>
      <c r="AB218" s="27"/>
      <c r="AC218" s="54">
        <f t="shared" si="88"/>
        <v>0</v>
      </c>
      <c r="AD218" s="78"/>
      <c r="AE218" s="54">
        <f t="shared" si="89"/>
        <v>0</v>
      </c>
      <c r="AF218" s="78"/>
      <c r="AG218" s="54">
        <f t="shared" si="90"/>
        <v>0</v>
      </c>
      <c r="AH218" s="78"/>
      <c r="AI218" s="54">
        <f t="shared" si="91"/>
        <v>0</v>
      </c>
      <c r="AJ218" s="78"/>
      <c r="AK218" s="54">
        <f t="shared" si="92"/>
        <v>0</v>
      </c>
      <c r="AL218" s="78"/>
      <c r="AM218" s="78"/>
      <c r="AN218" s="53" t="str">
        <f>+IF($A218="Venta",SUMIF($AC$3:$AM$3,VLOOKUP($R218,desplegable!$N$3:$Q$8,4,FALSE),$AC218:$AM218)*$T218/VLOOKUP($R218,desplegable!$N$3:$O$8,2,FALSE),"")</f>
        <v/>
      </c>
      <c r="AO218" s="53">
        <f t="shared" si="93"/>
        <v>0</v>
      </c>
      <c r="AP218" s="53" t="str">
        <f>+IF($A218="Compra",SUMIF($AC$3:$AM$3,VLOOKUP($R217,desplegable!$N$3:$Q$8,4,FALSE),$AC218:$AM218)*$T218/VLOOKUP($R217,desplegable!$N$3:$O$8,2,FALSE),"")</f>
        <v/>
      </c>
      <c r="AQ218" s="55">
        <f>+IFERROR(SUMIF($AC$3:$AM$3,VLOOKUP($R218,desplegable!$N$3:$Q$8,4,FALSE),$AC218:$AM218)/$S218,0)</f>
        <v>0</v>
      </c>
      <c r="AR218" s="55">
        <f ca="1">IFERROR((SUMIF($AC$3:$AM$3,VLOOKUP($R218,desplegable!$N$3:$Q$8,4,FALSE),$AC218:$AM218)/($H218-$G218))*((TODAY())-$G218)/$S218,0)</f>
        <v>0</v>
      </c>
      <c r="AS218" s="56" t="str">
        <f t="shared" si="97"/>
        <v>-</v>
      </c>
      <c r="AT218" s="56" t="str">
        <f t="shared" si="98"/>
        <v>-</v>
      </c>
      <c r="AU218" s="56" t="str">
        <f t="shared" si="99"/>
        <v>-</v>
      </c>
      <c r="AV218" s="56" t="str">
        <f t="shared" si="100"/>
        <v>-</v>
      </c>
      <c r="AW218" s="53" t="str">
        <f t="shared" si="101"/>
        <v>-</v>
      </c>
      <c r="AX218" s="53" t="str">
        <f t="shared" si="102"/>
        <v/>
      </c>
      <c r="AY218" s="57" t="str">
        <f t="shared" si="103"/>
        <v/>
      </c>
      <c r="AZ218" s="54">
        <f>+IF(SUMIF($AC$3:$AM$3,VLOOKUP($R218,desplegable!$N$3:$Q$8,4,FALSE),$AC218:$AM218)&gt;=$S218,$S218,SUMIF($AC$3:$AM$3,VLOOKUP($R218,desplegable!$N$3:$Q$8,4,FALSE),$AC218:$AM218))</f>
        <v>0</v>
      </c>
      <c r="BA218" s="78"/>
      <c r="BB218" s="54">
        <f t="shared" si="104"/>
        <v>0</v>
      </c>
      <c r="BC218" s="53">
        <f>+IFERROR($BB218*$T218/VLOOKUP($R218,desplegable!$N$3:$O$8,2,FALSE),0)</f>
        <v>0</v>
      </c>
      <c r="BD218" s="53" t="str">
        <f t="shared" si="94"/>
        <v/>
      </c>
      <c r="BE218" s="57" t="str">
        <f t="shared" si="105"/>
        <v/>
      </c>
    </row>
    <row r="219" spans="1:57" ht="15" customHeight="1" x14ac:dyDescent="0.25">
      <c r="A219" s="26" t="s">
        <v>117</v>
      </c>
      <c r="B219" s="21"/>
      <c r="C219" s="21" t="s">
        <v>117</v>
      </c>
      <c r="D219" s="21"/>
      <c r="E219" s="21" t="s">
        <v>117</v>
      </c>
      <c r="F219" s="21"/>
      <c r="G219" s="27"/>
      <c r="H219" s="27"/>
      <c r="I219" s="28" t="s">
        <v>366</v>
      </c>
      <c r="J219" s="28" t="s">
        <v>117</v>
      </c>
      <c r="K219" s="21"/>
      <c r="L219" s="21"/>
      <c r="M219" s="28" t="s">
        <v>117</v>
      </c>
      <c r="N219" s="28" t="s">
        <v>117</v>
      </c>
      <c r="O219" s="28" t="s">
        <v>117</v>
      </c>
      <c r="P219" s="21" t="s">
        <v>117</v>
      </c>
      <c r="Q219" s="21" t="s">
        <v>117</v>
      </c>
      <c r="R219" s="28" t="s">
        <v>117</v>
      </c>
      <c r="S219" s="78"/>
      <c r="T219" s="30"/>
      <c r="U219" s="52">
        <f t="shared" si="95"/>
        <v>0</v>
      </c>
      <c r="V219" s="29"/>
      <c r="W219" s="29" t="s">
        <v>117</v>
      </c>
      <c r="X219" s="29"/>
      <c r="Y219" s="29"/>
      <c r="Z219" s="53" t="str">
        <f t="shared" si="87"/>
        <v/>
      </c>
      <c r="AA219" s="55" t="str">
        <f t="shared" si="96"/>
        <v/>
      </c>
      <c r="AB219" s="27"/>
      <c r="AC219" s="54">
        <f t="shared" si="88"/>
        <v>0</v>
      </c>
      <c r="AD219" s="78"/>
      <c r="AE219" s="54">
        <f t="shared" si="89"/>
        <v>0</v>
      </c>
      <c r="AF219" s="78"/>
      <c r="AG219" s="54">
        <f t="shared" si="90"/>
        <v>0</v>
      </c>
      <c r="AH219" s="78"/>
      <c r="AI219" s="54">
        <f t="shared" si="91"/>
        <v>0</v>
      </c>
      <c r="AJ219" s="78"/>
      <c r="AK219" s="54">
        <f t="shared" si="92"/>
        <v>0</v>
      </c>
      <c r="AL219" s="78"/>
      <c r="AM219" s="78"/>
      <c r="AN219" s="53" t="str">
        <f>+IF($A219="Venta",SUMIF($AC$3:$AM$3,VLOOKUP($R219,desplegable!$N$3:$Q$8,4,FALSE),$AC219:$AM219)*$T219/VLOOKUP($R219,desplegable!$N$3:$O$8,2,FALSE),"")</f>
        <v/>
      </c>
      <c r="AO219" s="53">
        <f t="shared" si="93"/>
        <v>0</v>
      </c>
      <c r="AP219" s="53" t="str">
        <f>+IF($A219="Compra",SUMIF($AC$3:$AM$3,VLOOKUP($R218,desplegable!$N$3:$Q$8,4,FALSE),$AC219:$AM219)*$T219/VLOOKUP($R218,desplegable!$N$3:$O$8,2,FALSE),"")</f>
        <v/>
      </c>
      <c r="AQ219" s="55">
        <f>+IFERROR(SUMIF($AC$3:$AM$3,VLOOKUP($R219,desplegable!$N$3:$Q$8,4,FALSE),$AC219:$AM219)/$S219,0)</f>
        <v>0</v>
      </c>
      <c r="AR219" s="55">
        <f ca="1">IFERROR((SUMIF($AC$3:$AM$3,VLOOKUP($R219,desplegable!$N$3:$Q$8,4,FALSE),$AC219:$AM219)/($H219-$G219))*((TODAY())-$G219)/$S219,0)</f>
        <v>0</v>
      </c>
      <c r="AS219" s="56" t="str">
        <f t="shared" si="97"/>
        <v>-</v>
      </c>
      <c r="AT219" s="56" t="str">
        <f t="shared" si="98"/>
        <v>-</v>
      </c>
      <c r="AU219" s="56" t="str">
        <f t="shared" si="99"/>
        <v>-</v>
      </c>
      <c r="AV219" s="56" t="str">
        <f t="shared" si="100"/>
        <v>-</v>
      </c>
      <c r="AW219" s="53" t="str">
        <f t="shared" si="101"/>
        <v>-</v>
      </c>
      <c r="AX219" s="53" t="str">
        <f t="shared" si="102"/>
        <v/>
      </c>
      <c r="AY219" s="57" t="str">
        <f t="shared" si="103"/>
        <v/>
      </c>
      <c r="AZ219" s="54">
        <f>+IF(SUMIF($AC$3:$AM$3,VLOOKUP($R219,desplegable!$N$3:$Q$8,4,FALSE),$AC219:$AM219)&gt;=$S219,$S219,SUMIF($AC$3:$AM$3,VLOOKUP($R219,desplegable!$N$3:$Q$8,4,FALSE),$AC219:$AM219))</f>
        <v>0</v>
      </c>
      <c r="BA219" s="78"/>
      <c r="BB219" s="54">
        <f t="shared" si="104"/>
        <v>0</v>
      </c>
      <c r="BC219" s="53">
        <f>+IFERROR($BB219*$T219/VLOOKUP($R219,desplegable!$N$3:$O$8,2,FALSE),0)</f>
        <v>0</v>
      </c>
      <c r="BD219" s="53" t="str">
        <f t="shared" si="94"/>
        <v/>
      </c>
      <c r="BE219" s="57" t="str">
        <f t="shared" si="105"/>
        <v/>
      </c>
    </row>
    <row r="220" spans="1:57" ht="15" customHeight="1" x14ac:dyDescent="0.25">
      <c r="A220" s="26" t="s">
        <v>117</v>
      </c>
      <c r="B220" s="21"/>
      <c r="C220" s="21" t="s">
        <v>117</v>
      </c>
      <c r="D220" s="21"/>
      <c r="E220" s="21" t="s">
        <v>117</v>
      </c>
      <c r="F220" s="21"/>
      <c r="G220" s="27"/>
      <c r="H220" s="27"/>
      <c r="I220" s="28" t="s">
        <v>366</v>
      </c>
      <c r="J220" s="28" t="s">
        <v>117</v>
      </c>
      <c r="K220" s="21"/>
      <c r="L220" s="21"/>
      <c r="M220" s="28" t="s">
        <v>117</v>
      </c>
      <c r="N220" s="28" t="s">
        <v>117</v>
      </c>
      <c r="O220" s="28" t="s">
        <v>117</v>
      </c>
      <c r="P220" s="21" t="s">
        <v>117</v>
      </c>
      <c r="Q220" s="21" t="s">
        <v>117</v>
      </c>
      <c r="R220" s="28" t="s">
        <v>117</v>
      </c>
      <c r="S220" s="78"/>
      <c r="T220" s="30"/>
      <c r="U220" s="52">
        <f t="shared" si="95"/>
        <v>0</v>
      </c>
      <c r="V220" s="29"/>
      <c r="W220" s="29" t="s">
        <v>117</v>
      </c>
      <c r="X220" s="29"/>
      <c r="Y220" s="29"/>
      <c r="Z220" s="53" t="str">
        <f t="shared" si="87"/>
        <v/>
      </c>
      <c r="AA220" s="55" t="str">
        <f t="shared" si="96"/>
        <v/>
      </c>
      <c r="AB220" s="27"/>
      <c r="AC220" s="54">
        <f t="shared" si="88"/>
        <v>0</v>
      </c>
      <c r="AD220" s="78"/>
      <c r="AE220" s="54">
        <f t="shared" si="89"/>
        <v>0</v>
      </c>
      <c r="AF220" s="78"/>
      <c r="AG220" s="54">
        <f t="shared" si="90"/>
        <v>0</v>
      </c>
      <c r="AH220" s="78"/>
      <c r="AI220" s="54">
        <f t="shared" si="91"/>
        <v>0</v>
      </c>
      <c r="AJ220" s="78"/>
      <c r="AK220" s="54">
        <f t="shared" si="92"/>
        <v>0</v>
      </c>
      <c r="AL220" s="78"/>
      <c r="AM220" s="78"/>
      <c r="AN220" s="53" t="str">
        <f>+IF($A220="Venta",SUMIF($AC$3:$AM$3,VLOOKUP($R220,desplegable!$N$3:$Q$8,4,FALSE),$AC220:$AM220)*$T220/VLOOKUP($R220,desplegable!$N$3:$O$8,2,FALSE),"")</f>
        <v/>
      </c>
      <c r="AO220" s="53">
        <f t="shared" si="93"/>
        <v>0</v>
      </c>
      <c r="AP220" s="53" t="str">
        <f>+IF($A220="Compra",SUMIF($AC$3:$AM$3,VLOOKUP($R219,desplegable!$N$3:$Q$8,4,FALSE),$AC220:$AM220)*$T220/VLOOKUP($R219,desplegable!$N$3:$O$8,2,FALSE),"")</f>
        <v/>
      </c>
      <c r="AQ220" s="55">
        <f>+IFERROR(SUMIF($AC$3:$AM$3,VLOOKUP($R220,desplegable!$N$3:$Q$8,4,FALSE),$AC220:$AM220)/$S220,0)</f>
        <v>0</v>
      </c>
      <c r="AR220" s="55">
        <f ca="1">IFERROR((SUMIF($AC$3:$AM$3,VLOOKUP($R220,desplegable!$N$3:$Q$8,4,FALSE),$AC220:$AM220)/($H220-$G220))*((TODAY())-$G220)/$S220,0)</f>
        <v>0</v>
      </c>
      <c r="AS220" s="56" t="str">
        <f t="shared" si="97"/>
        <v>-</v>
      </c>
      <c r="AT220" s="56" t="str">
        <f t="shared" si="98"/>
        <v>-</v>
      </c>
      <c r="AU220" s="56" t="str">
        <f t="shared" si="99"/>
        <v>-</v>
      </c>
      <c r="AV220" s="56" t="str">
        <f t="shared" si="100"/>
        <v>-</v>
      </c>
      <c r="AW220" s="53" t="str">
        <f t="shared" si="101"/>
        <v>-</v>
      </c>
      <c r="AX220" s="53" t="str">
        <f t="shared" si="102"/>
        <v/>
      </c>
      <c r="AY220" s="57" t="str">
        <f t="shared" si="103"/>
        <v/>
      </c>
      <c r="AZ220" s="54">
        <f>+IF(SUMIF($AC$3:$AM$3,VLOOKUP($R220,desplegable!$N$3:$Q$8,4,FALSE),$AC220:$AM220)&gt;=$S220,$S220,SUMIF($AC$3:$AM$3,VLOOKUP($R220,desplegable!$N$3:$Q$8,4,FALSE),$AC220:$AM220))</f>
        <v>0</v>
      </c>
      <c r="BA220" s="78"/>
      <c r="BB220" s="54">
        <f t="shared" si="104"/>
        <v>0</v>
      </c>
      <c r="BC220" s="53">
        <f>+IFERROR($BB220*$T220/VLOOKUP($R220,desplegable!$N$3:$O$8,2,FALSE),0)</f>
        <v>0</v>
      </c>
      <c r="BD220" s="53" t="str">
        <f t="shared" si="94"/>
        <v/>
      </c>
      <c r="BE220" s="57" t="str">
        <f t="shared" si="105"/>
        <v/>
      </c>
    </row>
    <row r="221" spans="1:57" ht="15" customHeight="1" x14ac:dyDescent="0.25">
      <c r="A221" s="26" t="s">
        <v>117</v>
      </c>
      <c r="B221" s="21"/>
      <c r="C221" s="21" t="s">
        <v>117</v>
      </c>
      <c r="D221" s="21"/>
      <c r="E221" s="21" t="s">
        <v>117</v>
      </c>
      <c r="F221" s="21"/>
      <c r="G221" s="27"/>
      <c r="H221" s="27"/>
      <c r="I221" s="28" t="s">
        <v>366</v>
      </c>
      <c r="J221" s="28" t="s">
        <v>117</v>
      </c>
      <c r="K221" s="21"/>
      <c r="L221" s="21"/>
      <c r="M221" s="28" t="s">
        <v>117</v>
      </c>
      <c r="N221" s="28" t="s">
        <v>117</v>
      </c>
      <c r="O221" s="28" t="s">
        <v>117</v>
      </c>
      <c r="P221" s="21" t="s">
        <v>117</v>
      </c>
      <c r="Q221" s="21" t="s">
        <v>117</v>
      </c>
      <c r="R221" s="28" t="s">
        <v>117</v>
      </c>
      <c r="S221" s="78"/>
      <c r="T221" s="30"/>
      <c r="U221" s="52">
        <f t="shared" si="95"/>
        <v>0</v>
      </c>
      <c r="V221" s="29"/>
      <c r="W221" s="29" t="s">
        <v>117</v>
      </c>
      <c r="X221" s="29"/>
      <c r="Y221" s="29"/>
      <c r="Z221" s="53" t="str">
        <f t="shared" si="87"/>
        <v/>
      </c>
      <c r="AA221" s="55" t="str">
        <f t="shared" si="96"/>
        <v/>
      </c>
      <c r="AB221" s="27"/>
      <c r="AC221" s="54">
        <f t="shared" si="88"/>
        <v>0</v>
      </c>
      <c r="AD221" s="78"/>
      <c r="AE221" s="54">
        <f t="shared" si="89"/>
        <v>0</v>
      </c>
      <c r="AF221" s="78"/>
      <c r="AG221" s="54">
        <f t="shared" si="90"/>
        <v>0</v>
      </c>
      <c r="AH221" s="78"/>
      <c r="AI221" s="54">
        <f t="shared" si="91"/>
        <v>0</v>
      </c>
      <c r="AJ221" s="78"/>
      <c r="AK221" s="54">
        <f t="shared" si="92"/>
        <v>0</v>
      </c>
      <c r="AL221" s="78"/>
      <c r="AM221" s="78"/>
      <c r="AN221" s="53" t="str">
        <f>+IF($A221="Venta",SUMIF($AC$3:$AM$3,VLOOKUP($R221,desplegable!$N$3:$Q$8,4,FALSE),$AC221:$AM221)*$T221/VLOOKUP($R221,desplegable!$N$3:$O$8,2,FALSE),"")</f>
        <v/>
      </c>
      <c r="AO221" s="53">
        <f t="shared" si="93"/>
        <v>0</v>
      </c>
      <c r="AP221" s="53" t="str">
        <f>+IF($A221="Compra",SUMIF($AC$3:$AM$3,VLOOKUP($R220,desplegable!$N$3:$Q$8,4,FALSE),$AC221:$AM221)*$T221/VLOOKUP($R220,desplegable!$N$3:$O$8,2,FALSE),"")</f>
        <v/>
      </c>
      <c r="AQ221" s="55">
        <f>+IFERROR(SUMIF($AC$3:$AM$3,VLOOKUP($R221,desplegable!$N$3:$Q$8,4,FALSE),$AC221:$AM221)/$S221,0)</f>
        <v>0</v>
      </c>
      <c r="AR221" s="55">
        <f ca="1">IFERROR((SUMIF($AC$3:$AM$3,VLOOKUP($R221,desplegable!$N$3:$Q$8,4,FALSE),$AC221:$AM221)/($H221-$G221))*((TODAY())-$G221)/$S221,0)</f>
        <v>0</v>
      </c>
      <c r="AS221" s="56" t="str">
        <f t="shared" si="97"/>
        <v>-</v>
      </c>
      <c r="AT221" s="56" t="str">
        <f t="shared" si="98"/>
        <v>-</v>
      </c>
      <c r="AU221" s="56" t="str">
        <f t="shared" si="99"/>
        <v>-</v>
      </c>
      <c r="AV221" s="56" t="str">
        <f t="shared" si="100"/>
        <v>-</v>
      </c>
      <c r="AW221" s="53" t="str">
        <f t="shared" si="101"/>
        <v>-</v>
      </c>
      <c r="AX221" s="53" t="str">
        <f t="shared" si="102"/>
        <v/>
      </c>
      <c r="AY221" s="57" t="str">
        <f t="shared" si="103"/>
        <v/>
      </c>
      <c r="AZ221" s="54">
        <f>+IF(SUMIF($AC$3:$AM$3,VLOOKUP($R221,desplegable!$N$3:$Q$8,4,FALSE),$AC221:$AM221)&gt;=$S221,$S221,SUMIF($AC$3:$AM$3,VLOOKUP($R221,desplegable!$N$3:$Q$8,4,FALSE),$AC221:$AM221))</f>
        <v>0</v>
      </c>
      <c r="BA221" s="78"/>
      <c r="BB221" s="54">
        <f t="shared" si="104"/>
        <v>0</v>
      </c>
      <c r="BC221" s="53">
        <f>+IFERROR($BB221*$T221/VLOOKUP($R221,desplegable!$N$3:$O$8,2,FALSE),0)</f>
        <v>0</v>
      </c>
      <c r="BD221" s="53" t="str">
        <f t="shared" si="94"/>
        <v/>
      </c>
      <c r="BE221" s="57" t="str">
        <f t="shared" si="105"/>
        <v/>
      </c>
    </row>
    <row r="222" spans="1:57" ht="15" customHeight="1" x14ac:dyDescent="0.25">
      <c r="A222" s="26" t="s">
        <v>117</v>
      </c>
      <c r="B222" s="21"/>
      <c r="C222" s="21" t="s">
        <v>117</v>
      </c>
      <c r="D222" s="21"/>
      <c r="E222" s="21" t="s">
        <v>117</v>
      </c>
      <c r="F222" s="21"/>
      <c r="G222" s="27"/>
      <c r="H222" s="27"/>
      <c r="I222" s="28" t="s">
        <v>366</v>
      </c>
      <c r="J222" s="28" t="s">
        <v>117</v>
      </c>
      <c r="K222" s="21"/>
      <c r="L222" s="21"/>
      <c r="M222" s="28" t="s">
        <v>117</v>
      </c>
      <c r="N222" s="28" t="s">
        <v>117</v>
      </c>
      <c r="O222" s="28" t="s">
        <v>117</v>
      </c>
      <c r="P222" s="21" t="s">
        <v>117</v>
      </c>
      <c r="Q222" s="21" t="s">
        <v>117</v>
      </c>
      <c r="R222" s="28" t="s">
        <v>117</v>
      </c>
      <c r="S222" s="78"/>
      <c r="T222" s="30"/>
      <c r="U222" s="52">
        <f t="shared" si="95"/>
        <v>0</v>
      </c>
      <c r="V222" s="29"/>
      <c r="W222" s="29" t="s">
        <v>117</v>
      </c>
      <c r="X222" s="29"/>
      <c r="Y222" s="29"/>
      <c r="Z222" s="53" t="str">
        <f t="shared" si="87"/>
        <v/>
      </c>
      <c r="AA222" s="55" t="str">
        <f t="shared" si="96"/>
        <v/>
      </c>
      <c r="AB222" s="27"/>
      <c r="AC222" s="54">
        <f t="shared" si="88"/>
        <v>0</v>
      </c>
      <c r="AD222" s="78"/>
      <c r="AE222" s="54">
        <f t="shared" si="89"/>
        <v>0</v>
      </c>
      <c r="AF222" s="78"/>
      <c r="AG222" s="54">
        <f t="shared" si="90"/>
        <v>0</v>
      </c>
      <c r="AH222" s="78"/>
      <c r="AI222" s="54">
        <f t="shared" si="91"/>
        <v>0</v>
      </c>
      <c r="AJ222" s="78"/>
      <c r="AK222" s="54">
        <f t="shared" si="92"/>
        <v>0</v>
      </c>
      <c r="AL222" s="78"/>
      <c r="AM222" s="78"/>
      <c r="AN222" s="53" t="str">
        <f>+IF($A222="Venta",SUMIF($AC$3:$AM$3,VLOOKUP($R222,desplegable!$N$3:$Q$8,4,FALSE),$AC222:$AM222)*$T222/VLOOKUP($R222,desplegable!$N$3:$O$8,2,FALSE),"")</f>
        <v/>
      </c>
      <c r="AO222" s="53">
        <f t="shared" si="93"/>
        <v>0</v>
      </c>
      <c r="AP222" s="53" t="str">
        <f>+IF($A222="Compra",SUMIF($AC$3:$AM$3,VLOOKUP($R221,desplegable!$N$3:$Q$8,4,FALSE),$AC222:$AM222)*$T222/VLOOKUP($R221,desplegable!$N$3:$O$8,2,FALSE),"")</f>
        <v/>
      </c>
      <c r="AQ222" s="55">
        <f>+IFERROR(SUMIF($AC$3:$AM$3,VLOOKUP($R222,desplegable!$N$3:$Q$8,4,FALSE),$AC222:$AM222)/$S222,0)</f>
        <v>0</v>
      </c>
      <c r="AR222" s="55">
        <f ca="1">IFERROR((SUMIF($AC$3:$AM$3,VLOOKUP($R222,desplegable!$N$3:$Q$8,4,FALSE),$AC222:$AM222)/($H222-$G222))*((TODAY())-$G222)/$S222,0)</f>
        <v>0</v>
      </c>
      <c r="AS222" s="56" t="str">
        <f t="shared" si="97"/>
        <v>-</v>
      </c>
      <c r="AT222" s="56" t="str">
        <f t="shared" si="98"/>
        <v>-</v>
      </c>
      <c r="AU222" s="56" t="str">
        <f t="shared" si="99"/>
        <v>-</v>
      </c>
      <c r="AV222" s="56" t="str">
        <f t="shared" si="100"/>
        <v>-</v>
      </c>
      <c r="AW222" s="53" t="str">
        <f t="shared" si="101"/>
        <v>-</v>
      </c>
      <c r="AX222" s="53" t="str">
        <f t="shared" si="102"/>
        <v/>
      </c>
      <c r="AY222" s="57" t="str">
        <f t="shared" si="103"/>
        <v/>
      </c>
      <c r="AZ222" s="54">
        <f>+IF(SUMIF($AC$3:$AM$3,VLOOKUP($R222,desplegable!$N$3:$Q$8,4,FALSE),$AC222:$AM222)&gt;=$S222,$S222,SUMIF($AC$3:$AM$3,VLOOKUP($R222,desplegable!$N$3:$Q$8,4,FALSE),$AC222:$AM222))</f>
        <v>0</v>
      </c>
      <c r="BA222" s="78"/>
      <c r="BB222" s="54">
        <f t="shared" si="104"/>
        <v>0</v>
      </c>
      <c r="BC222" s="53">
        <f>+IFERROR($BB222*$T222/VLOOKUP($R222,desplegable!$N$3:$O$8,2,FALSE),0)</f>
        <v>0</v>
      </c>
      <c r="BD222" s="53" t="str">
        <f t="shared" si="94"/>
        <v/>
      </c>
      <c r="BE222" s="57" t="str">
        <f t="shared" si="105"/>
        <v/>
      </c>
    </row>
    <row r="223" spans="1:57" ht="15" customHeight="1" x14ac:dyDescent="0.25">
      <c r="A223" s="26" t="s">
        <v>117</v>
      </c>
      <c r="B223" s="21"/>
      <c r="C223" s="21" t="s">
        <v>117</v>
      </c>
      <c r="D223" s="21"/>
      <c r="E223" s="21" t="s">
        <v>117</v>
      </c>
      <c r="F223" s="21"/>
      <c r="G223" s="27"/>
      <c r="H223" s="27"/>
      <c r="I223" s="28" t="s">
        <v>366</v>
      </c>
      <c r="J223" s="28" t="s">
        <v>117</v>
      </c>
      <c r="K223" s="21"/>
      <c r="L223" s="21"/>
      <c r="M223" s="28" t="s">
        <v>117</v>
      </c>
      <c r="N223" s="28" t="s">
        <v>117</v>
      </c>
      <c r="O223" s="28" t="s">
        <v>117</v>
      </c>
      <c r="P223" s="21" t="s">
        <v>117</v>
      </c>
      <c r="Q223" s="21" t="s">
        <v>117</v>
      </c>
      <c r="R223" s="28" t="s">
        <v>117</v>
      </c>
      <c r="S223" s="78"/>
      <c r="T223" s="30"/>
      <c r="U223" s="52">
        <f t="shared" si="95"/>
        <v>0</v>
      </c>
      <c r="V223" s="29"/>
      <c r="W223" s="29" t="s">
        <v>117</v>
      </c>
      <c r="X223" s="29"/>
      <c r="Y223" s="29"/>
      <c r="Z223" s="53" t="str">
        <f t="shared" si="87"/>
        <v/>
      </c>
      <c r="AA223" s="55" t="str">
        <f t="shared" si="96"/>
        <v/>
      </c>
      <c r="AB223" s="27"/>
      <c r="AC223" s="54">
        <f t="shared" si="88"/>
        <v>0</v>
      </c>
      <c r="AD223" s="78"/>
      <c r="AE223" s="54">
        <f t="shared" si="89"/>
        <v>0</v>
      </c>
      <c r="AF223" s="78"/>
      <c r="AG223" s="54">
        <f t="shared" si="90"/>
        <v>0</v>
      </c>
      <c r="AH223" s="78"/>
      <c r="AI223" s="54">
        <f t="shared" si="91"/>
        <v>0</v>
      </c>
      <c r="AJ223" s="78"/>
      <c r="AK223" s="54">
        <f t="shared" si="92"/>
        <v>0</v>
      </c>
      <c r="AL223" s="78"/>
      <c r="AM223" s="78"/>
      <c r="AN223" s="53" t="str">
        <f>+IF($A223="Venta",SUMIF($AC$3:$AM$3,VLOOKUP($R223,desplegable!$N$3:$Q$8,4,FALSE),$AC223:$AM223)*$T223/VLOOKUP($R223,desplegable!$N$3:$O$8,2,FALSE),"")</f>
        <v/>
      </c>
      <c r="AO223" s="53">
        <f t="shared" si="93"/>
        <v>0</v>
      </c>
      <c r="AP223" s="53" t="str">
        <f>+IF($A223="Compra",SUMIF($AC$3:$AM$3,VLOOKUP($R222,desplegable!$N$3:$Q$8,4,FALSE),$AC223:$AM223)*$T223/VLOOKUP($R222,desplegable!$N$3:$O$8,2,FALSE),"")</f>
        <v/>
      </c>
      <c r="AQ223" s="55">
        <f>+IFERROR(SUMIF($AC$3:$AM$3,VLOOKUP($R223,desplegable!$N$3:$Q$8,4,FALSE),$AC223:$AM223)/$S223,0)</f>
        <v>0</v>
      </c>
      <c r="AR223" s="55">
        <f ca="1">IFERROR((SUMIF($AC$3:$AM$3,VLOOKUP($R223,desplegable!$N$3:$Q$8,4,FALSE),$AC223:$AM223)/($H223-$G223))*((TODAY())-$G223)/$S223,0)</f>
        <v>0</v>
      </c>
      <c r="AS223" s="56" t="str">
        <f t="shared" si="97"/>
        <v>-</v>
      </c>
      <c r="AT223" s="56" t="str">
        <f t="shared" si="98"/>
        <v>-</v>
      </c>
      <c r="AU223" s="56" t="str">
        <f t="shared" si="99"/>
        <v>-</v>
      </c>
      <c r="AV223" s="56" t="str">
        <f t="shared" si="100"/>
        <v>-</v>
      </c>
      <c r="AW223" s="53" t="str">
        <f t="shared" si="101"/>
        <v>-</v>
      </c>
      <c r="AX223" s="53" t="str">
        <f t="shared" si="102"/>
        <v/>
      </c>
      <c r="AY223" s="57" t="str">
        <f t="shared" si="103"/>
        <v/>
      </c>
      <c r="AZ223" s="54">
        <f>+IF(SUMIF($AC$3:$AM$3,VLOOKUP($R223,desplegable!$N$3:$Q$8,4,FALSE),$AC223:$AM223)&gt;=$S223,$S223,SUMIF($AC$3:$AM$3,VLOOKUP($R223,desplegable!$N$3:$Q$8,4,FALSE),$AC223:$AM223))</f>
        <v>0</v>
      </c>
      <c r="BA223" s="78"/>
      <c r="BB223" s="54">
        <f t="shared" si="104"/>
        <v>0</v>
      </c>
      <c r="BC223" s="53">
        <f>+IFERROR($BB223*$T223/VLOOKUP($R223,desplegable!$N$3:$O$8,2,FALSE),0)</f>
        <v>0</v>
      </c>
      <c r="BD223" s="53" t="str">
        <f t="shared" si="94"/>
        <v/>
      </c>
      <c r="BE223" s="57" t="str">
        <f t="shared" si="105"/>
        <v/>
      </c>
    </row>
    <row r="224" spans="1:57" ht="15" customHeight="1" x14ac:dyDescent="0.25">
      <c r="A224" s="26" t="s">
        <v>117</v>
      </c>
      <c r="B224" s="21"/>
      <c r="C224" s="21" t="s">
        <v>117</v>
      </c>
      <c r="D224" s="21"/>
      <c r="E224" s="21" t="s">
        <v>117</v>
      </c>
      <c r="F224" s="21"/>
      <c r="G224" s="27"/>
      <c r="H224" s="27"/>
      <c r="I224" s="28" t="s">
        <v>366</v>
      </c>
      <c r="J224" s="28" t="s">
        <v>117</v>
      </c>
      <c r="K224" s="21"/>
      <c r="L224" s="21"/>
      <c r="M224" s="28" t="s">
        <v>117</v>
      </c>
      <c r="N224" s="28" t="s">
        <v>117</v>
      </c>
      <c r="O224" s="28" t="s">
        <v>117</v>
      </c>
      <c r="P224" s="21" t="s">
        <v>117</v>
      </c>
      <c r="Q224" s="21" t="s">
        <v>117</v>
      </c>
      <c r="R224" s="28" t="s">
        <v>117</v>
      </c>
      <c r="S224" s="78"/>
      <c r="T224" s="30"/>
      <c r="U224" s="52">
        <f t="shared" si="95"/>
        <v>0</v>
      </c>
      <c r="V224" s="29"/>
      <c r="W224" s="29" t="s">
        <v>117</v>
      </c>
      <c r="X224" s="29"/>
      <c r="Y224" s="29"/>
      <c r="Z224" s="53" t="str">
        <f t="shared" si="87"/>
        <v/>
      </c>
      <c r="AA224" s="55" t="str">
        <f t="shared" si="96"/>
        <v/>
      </c>
      <c r="AB224" s="27"/>
      <c r="AC224" s="54">
        <f t="shared" si="88"/>
        <v>0</v>
      </c>
      <c r="AD224" s="78"/>
      <c r="AE224" s="54">
        <f t="shared" si="89"/>
        <v>0</v>
      </c>
      <c r="AF224" s="78"/>
      <c r="AG224" s="54">
        <f t="shared" si="90"/>
        <v>0</v>
      </c>
      <c r="AH224" s="78"/>
      <c r="AI224" s="54">
        <f t="shared" si="91"/>
        <v>0</v>
      </c>
      <c r="AJ224" s="78"/>
      <c r="AK224" s="54">
        <f t="shared" si="92"/>
        <v>0</v>
      </c>
      <c r="AL224" s="78"/>
      <c r="AM224" s="78"/>
      <c r="AN224" s="53" t="str">
        <f>+IF($A224="Venta",SUMIF($AC$3:$AM$3,VLOOKUP($R224,desplegable!$N$3:$Q$8,4,FALSE),$AC224:$AM224)*$T224/VLOOKUP($R224,desplegable!$N$3:$O$8,2,FALSE),"")</f>
        <v/>
      </c>
      <c r="AO224" s="53">
        <f t="shared" si="93"/>
        <v>0</v>
      </c>
      <c r="AP224" s="53" t="str">
        <f>+IF($A224="Compra",SUMIF($AC$3:$AM$3,VLOOKUP($R223,desplegable!$N$3:$Q$8,4,FALSE),$AC224:$AM224)*$T224/VLOOKUP($R223,desplegable!$N$3:$O$8,2,FALSE),"")</f>
        <v/>
      </c>
      <c r="AQ224" s="55">
        <f>+IFERROR(SUMIF($AC$3:$AM$3,VLOOKUP($R224,desplegable!$N$3:$Q$8,4,FALSE),$AC224:$AM224)/$S224,0)</f>
        <v>0</v>
      </c>
      <c r="AR224" s="55">
        <f ca="1">IFERROR((SUMIF($AC$3:$AM$3,VLOOKUP($R224,desplegable!$N$3:$Q$8,4,FALSE),$AC224:$AM224)/($H224-$G224))*((TODAY())-$G224)/$S224,0)</f>
        <v>0</v>
      </c>
      <c r="AS224" s="56" t="str">
        <f t="shared" si="97"/>
        <v>-</v>
      </c>
      <c r="AT224" s="56" t="str">
        <f t="shared" si="98"/>
        <v>-</v>
      </c>
      <c r="AU224" s="56" t="str">
        <f t="shared" si="99"/>
        <v>-</v>
      </c>
      <c r="AV224" s="56" t="str">
        <f t="shared" si="100"/>
        <v>-</v>
      </c>
      <c r="AW224" s="53" t="str">
        <f t="shared" si="101"/>
        <v>-</v>
      </c>
      <c r="AX224" s="53" t="str">
        <f t="shared" si="102"/>
        <v/>
      </c>
      <c r="AY224" s="57" t="str">
        <f t="shared" si="103"/>
        <v/>
      </c>
      <c r="AZ224" s="54">
        <f>+IF(SUMIF($AC$3:$AM$3,VLOOKUP($R224,desplegable!$N$3:$Q$8,4,FALSE),$AC224:$AM224)&gt;=$S224,$S224,SUMIF($AC$3:$AM$3,VLOOKUP($R224,desplegable!$N$3:$Q$8,4,FALSE),$AC224:$AM224))</f>
        <v>0</v>
      </c>
      <c r="BA224" s="78"/>
      <c r="BB224" s="54">
        <f t="shared" si="104"/>
        <v>0</v>
      </c>
      <c r="BC224" s="53">
        <f>+IFERROR($BB224*$T224/VLOOKUP($R224,desplegable!$N$3:$O$8,2,FALSE),0)</f>
        <v>0</v>
      </c>
      <c r="BD224" s="53" t="str">
        <f t="shared" si="94"/>
        <v/>
      </c>
      <c r="BE224" s="57" t="str">
        <f t="shared" si="105"/>
        <v/>
      </c>
    </row>
    <row r="225" spans="1:57" ht="15" customHeight="1" x14ac:dyDescent="0.25">
      <c r="A225" s="26" t="s">
        <v>117</v>
      </c>
      <c r="B225" s="21"/>
      <c r="C225" s="21" t="s">
        <v>117</v>
      </c>
      <c r="D225" s="21"/>
      <c r="E225" s="21" t="s">
        <v>117</v>
      </c>
      <c r="F225" s="21"/>
      <c r="G225" s="27"/>
      <c r="H225" s="27"/>
      <c r="I225" s="28" t="s">
        <v>366</v>
      </c>
      <c r="J225" s="28" t="s">
        <v>117</v>
      </c>
      <c r="K225" s="21"/>
      <c r="L225" s="21"/>
      <c r="M225" s="28" t="s">
        <v>117</v>
      </c>
      <c r="N225" s="28" t="s">
        <v>117</v>
      </c>
      <c r="O225" s="28" t="s">
        <v>117</v>
      </c>
      <c r="P225" s="21" t="s">
        <v>117</v>
      </c>
      <c r="Q225" s="21" t="s">
        <v>117</v>
      </c>
      <c r="R225" s="28" t="s">
        <v>117</v>
      </c>
      <c r="S225" s="78"/>
      <c r="T225" s="30"/>
      <c r="U225" s="52">
        <f t="shared" si="95"/>
        <v>0</v>
      </c>
      <c r="V225" s="29"/>
      <c r="W225" s="29" t="s">
        <v>117</v>
      </c>
      <c r="X225" s="29"/>
      <c r="Y225" s="29"/>
      <c r="Z225" s="53" t="str">
        <f t="shared" si="87"/>
        <v/>
      </c>
      <c r="AA225" s="55" t="str">
        <f t="shared" si="96"/>
        <v/>
      </c>
      <c r="AB225" s="27"/>
      <c r="AC225" s="54">
        <f t="shared" si="88"/>
        <v>0</v>
      </c>
      <c r="AD225" s="78"/>
      <c r="AE225" s="54">
        <f t="shared" si="89"/>
        <v>0</v>
      </c>
      <c r="AF225" s="78"/>
      <c r="AG225" s="54">
        <f t="shared" si="90"/>
        <v>0</v>
      </c>
      <c r="AH225" s="78"/>
      <c r="AI225" s="54">
        <f t="shared" si="91"/>
        <v>0</v>
      </c>
      <c r="AJ225" s="78"/>
      <c r="AK225" s="54">
        <f t="shared" si="92"/>
        <v>0</v>
      </c>
      <c r="AL225" s="78"/>
      <c r="AM225" s="78"/>
      <c r="AN225" s="53" t="str">
        <f>+IF($A225="Venta",SUMIF($AC$3:$AM$3,VLOOKUP($R225,desplegable!$N$3:$Q$8,4,FALSE),$AC225:$AM225)*$T225/VLOOKUP($R225,desplegable!$N$3:$O$8,2,FALSE),"")</f>
        <v/>
      </c>
      <c r="AO225" s="53">
        <f t="shared" si="93"/>
        <v>0</v>
      </c>
      <c r="AP225" s="53" t="str">
        <f>+IF($A225="Compra",SUMIF($AC$3:$AM$3,VLOOKUP($R224,desplegable!$N$3:$Q$8,4,FALSE),$AC225:$AM225)*$T225/VLOOKUP($R224,desplegable!$N$3:$O$8,2,FALSE),"")</f>
        <v/>
      </c>
      <c r="AQ225" s="55">
        <f>+IFERROR(SUMIF($AC$3:$AM$3,VLOOKUP($R225,desplegable!$N$3:$Q$8,4,FALSE),$AC225:$AM225)/$S225,0)</f>
        <v>0</v>
      </c>
      <c r="AR225" s="55">
        <f ca="1">IFERROR((SUMIF($AC$3:$AM$3,VLOOKUP($R225,desplegable!$N$3:$Q$8,4,FALSE),$AC225:$AM225)/($H225-$G225))*((TODAY())-$G225)/$S225,0)</f>
        <v>0</v>
      </c>
      <c r="AS225" s="56" t="str">
        <f t="shared" si="97"/>
        <v>-</v>
      </c>
      <c r="AT225" s="56" t="str">
        <f t="shared" si="98"/>
        <v>-</v>
      </c>
      <c r="AU225" s="56" t="str">
        <f t="shared" si="99"/>
        <v>-</v>
      </c>
      <c r="AV225" s="56" t="str">
        <f t="shared" si="100"/>
        <v>-</v>
      </c>
      <c r="AW225" s="53" t="str">
        <f t="shared" si="101"/>
        <v>-</v>
      </c>
      <c r="AX225" s="53" t="str">
        <f t="shared" si="102"/>
        <v/>
      </c>
      <c r="AY225" s="57" t="str">
        <f t="shared" si="103"/>
        <v/>
      </c>
      <c r="AZ225" s="54">
        <f>+IF(SUMIF($AC$3:$AM$3,VLOOKUP($R225,desplegable!$N$3:$Q$8,4,FALSE),$AC225:$AM225)&gt;=$S225,$S225,SUMIF($AC$3:$AM$3,VLOOKUP($R225,desplegable!$N$3:$Q$8,4,FALSE),$AC225:$AM225))</f>
        <v>0</v>
      </c>
      <c r="BA225" s="78"/>
      <c r="BB225" s="54">
        <f t="shared" si="104"/>
        <v>0</v>
      </c>
      <c r="BC225" s="53">
        <f>+IFERROR($BB225*$T225/VLOOKUP($R225,desplegable!$N$3:$O$8,2,FALSE),0)</f>
        <v>0</v>
      </c>
      <c r="BD225" s="53" t="str">
        <f t="shared" si="94"/>
        <v/>
      </c>
      <c r="BE225" s="57" t="str">
        <f t="shared" si="105"/>
        <v/>
      </c>
    </row>
    <row r="226" spans="1:57" ht="15" customHeight="1" x14ac:dyDescent="0.25">
      <c r="A226" s="26" t="s">
        <v>117</v>
      </c>
      <c r="B226" s="21"/>
      <c r="C226" s="21" t="s">
        <v>117</v>
      </c>
      <c r="D226" s="21"/>
      <c r="E226" s="21" t="s">
        <v>117</v>
      </c>
      <c r="F226" s="21"/>
      <c r="G226" s="27"/>
      <c r="H226" s="27"/>
      <c r="I226" s="28" t="s">
        <v>366</v>
      </c>
      <c r="J226" s="28" t="s">
        <v>117</v>
      </c>
      <c r="K226" s="21"/>
      <c r="L226" s="21"/>
      <c r="M226" s="28" t="s">
        <v>117</v>
      </c>
      <c r="N226" s="28" t="s">
        <v>117</v>
      </c>
      <c r="O226" s="28" t="s">
        <v>117</v>
      </c>
      <c r="P226" s="21" t="s">
        <v>117</v>
      </c>
      <c r="Q226" s="21" t="s">
        <v>117</v>
      </c>
      <c r="R226" s="28" t="s">
        <v>117</v>
      </c>
      <c r="S226" s="78"/>
      <c r="T226" s="30"/>
      <c r="U226" s="52">
        <f t="shared" si="95"/>
        <v>0</v>
      </c>
      <c r="V226" s="29"/>
      <c r="W226" s="29" t="s">
        <v>117</v>
      </c>
      <c r="X226" s="29"/>
      <c r="Y226" s="29"/>
      <c r="Z226" s="53" t="str">
        <f t="shared" si="87"/>
        <v/>
      </c>
      <c r="AA226" s="55" t="str">
        <f t="shared" si="96"/>
        <v/>
      </c>
      <c r="AB226" s="27"/>
      <c r="AC226" s="54">
        <f t="shared" si="88"/>
        <v>0</v>
      </c>
      <c r="AD226" s="78"/>
      <c r="AE226" s="54">
        <f t="shared" si="89"/>
        <v>0</v>
      </c>
      <c r="AF226" s="78"/>
      <c r="AG226" s="54">
        <f t="shared" si="90"/>
        <v>0</v>
      </c>
      <c r="AH226" s="78"/>
      <c r="AI226" s="54">
        <f t="shared" si="91"/>
        <v>0</v>
      </c>
      <c r="AJ226" s="78"/>
      <c r="AK226" s="54">
        <f t="shared" si="92"/>
        <v>0</v>
      </c>
      <c r="AL226" s="78"/>
      <c r="AM226" s="78"/>
      <c r="AN226" s="53" t="str">
        <f>+IF($A226="Venta",SUMIF($AC$3:$AM$3,VLOOKUP($R226,desplegable!$N$3:$Q$8,4,FALSE),$AC226:$AM226)*$T226/VLOOKUP($R226,desplegable!$N$3:$O$8,2,FALSE),"")</f>
        <v/>
      </c>
      <c r="AO226" s="53">
        <f t="shared" si="93"/>
        <v>0</v>
      </c>
      <c r="AP226" s="53" t="str">
        <f>+IF($A226="Compra",SUMIF($AC$3:$AM$3,VLOOKUP($R225,desplegable!$N$3:$Q$8,4,FALSE),$AC226:$AM226)*$T226/VLOOKUP($R225,desplegable!$N$3:$O$8,2,FALSE),"")</f>
        <v/>
      </c>
      <c r="AQ226" s="55">
        <f>+IFERROR(SUMIF($AC$3:$AM$3,VLOOKUP($R226,desplegable!$N$3:$Q$8,4,FALSE),$AC226:$AM226)/$S226,0)</f>
        <v>0</v>
      </c>
      <c r="AR226" s="55">
        <f ca="1">IFERROR((SUMIF($AC$3:$AM$3,VLOOKUP($R226,desplegable!$N$3:$Q$8,4,FALSE),$AC226:$AM226)/($H226-$G226))*((TODAY())-$G226)/$S226,0)</f>
        <v>0</v>
      </c>
      <c r="AS226" s="56" t="str">
        <f t="shared" si="97"/>
        <v>-</v>
      </c>
      <c r="AT226" s="56" t="str">
        <f t="shared" si="98"/>
        <v>-</v>
      </c>
      <c r="AU226" s="56" t="str">
        <f t="shared" si="99"/>
        <v>-</v>
      </c>
      <c r="AV226" s="56" t="str">
        <f t="shared" si="100"/>
        <v>-</v>
      </c>
      <c r="AW226" s="53" t="str">
        <f t="shared" si="101"/>
        <v>-</v>
      </c>
      <c r="AX226" s="53" t="str">
        <f t="shared" si="102"/>
        <v/>
      </c>
      <c r="AY226" s="57" t="str">
        <f t="shared" si="103"/>
        <v/>
      </c>
      <c r="AZ226" s="54">
        <f>+IF(SUMIF($AC$3:$AM$3,VLOOKUP($R226,desplegable!$N$3:$Q$8,4,FALSE),$AC226:$AM226)&gt;=$S226,$S226,SUMIF($AC$3:$AM$3,VLOOKUP($R226,desplegable!$N$3:$Q$8,4,FALSE),$AC226:$AM226))</f>
        <v>0</v>
      </c>
      <c r="BA226" s="78"/>
      <c r="BB226" s="54">
        <f t="shared" si="104"/>
        <v>0</v>
      </c>
      <c r="BC226" s="53">
        <f>+IFERROR($BB226*$T226/VLOOKUP($R226,desplegable!$N$3:$O$8,2,FALSE),0)</f>
        <v>0</v>
      </c>
      <c r="BD226" s="53" t="str">
        <f t="shared" si="94"/>
        <v/>
      </c>
      <c r="BE226" s="57" t="str">
        <f t="shared" si="105"/>
        <v/>
      </c>
    </row>
    <row r="227" spans="1:57" ht="15" customHeight="1" x14ac:dyDescent="0.25">
      <c r="A227" s="26" t="s">
        <v>117</v>
      </c>
      <c r="B227" s="21"/>
      <c r="C227" s="21" t="s">
        <v>117</v>
      </c>
      <c r="D227" s="21"/>
      <c r="E227" s="21" t="s">
        <v>117</v>
      </c>
      <c r="F227" s="21"/>
      <c r="G227" s="27"/>
      <c r="H227" s="27"/>
      <c r="I227" s="28" t="s">
        <v>366</v>
      </c>
      <c r="J227" s="28" t="s">
        <v>117</v>
      </c>
      <c r="K227" s="21"/>
      <c r="L227" s="21"/>
      <c r="M227" s="28" t="s">
        <v>117</v>
      </c>
      <c r="N227" s="28" t="s">
        <v>117</v>
      </c>
      <c r="O227" s="28" t="s">
        <v>117</v>
      </c>
      <c r="P227" s="21" t="s">
        <v>117</v>
      </c>
      <c r="Q227" s="21" t="s">
        <v>117</v>
      </c>
      <c r="R227" s="28" t="s">
        <v>117</v>
      </c>
      <c r="S227" s="78"/>
      <c r="T227" s="30"/>
      <c r="U227" s="52">
        <f t="shared" si="95"/>
        <v>0</v>
      </c>
      <c r="V227" s="29"/>
      <c r="W227" s="29" t="s">
        <v>117</v>
      </c>
      <c r="X227" s="29"/>
      <c r="Y227" s="29"/>
      <c r="Z227" s="53" t="str">
        <f t="shared" si="87"/>
        <v/>
      </c>
      <c r="AA227" s="55" t="str">
        <f t="shared" si="96"/>
        <v/>
      </c>
      <c r="AB227" s="27"/>
      <c r="AC227" s="54">
        <f t="shared" si="88"/>
        <v>0</v>
      </c>
      <c r="AD227" s="78"/>
      <c r="AE227" s="54">
        <f t="shared" si="89"/>
        <v>0</v>
      </c>
      <c r="AF227" s="78"/>
      <c r="AG227" s="54">
        <f t="shared" si="90"/>
        <v>0</v>
      </c>
      <c r="AH227" s="78"/>
      <c r="AI227" s="54">
        <f t="shared" si="91"/>
        <v>0</v>
      </c>
      <c r="AJ227" s="78"/>
      <c r="AK227" s="54">
        <f t="shared" si="92"/>
        <v>0</v>
      </c>
      <c r="AL227" s="78"/>
      <c r="AM227" s="78"/>
      <c r="AN227" s="53" t="str">
        <f>+IF($A227="Venta",SUMIF($AC$3:$AM$3,VLOOKUP($R227,desplegable!$N$3:$Q$8,4,FALSE),$AC227:$AM227)*$T227/VLOOKUP($R227,desplegable!$N$3:$O$8,2,FALSE),"")</f>
        <v/>
      </c>
      <c r="AO227" s="53">
        <f t="shared" si="93"/>
        <v>0</v>
      </c>
      <c r="AP227" s="53" t="str">
        <f>+IF($A227="Compra",SUMIF($AC$3:$AM$3,VLOOKUP($R226,desplegable!$N$3:$Q$8,4,FALSE),$AC227:$AM227)*$T227/VLOOKUP($R226,desplegable!$N$3:$O$8,2,FALSE),"")</f>
        <v/>
      </c>
      <c r="AQ227" s="55">
        <f>+IFERROR(SUMIF($AC$3:$AM$3,VLOOKUP($R227,desplegable!$N$3:$Q$8,4,FALSE),$AC227:$AM227)/$S227,0)</f>
        <v>0</v>
      </c>
      <c r="AR227" s="55">
        <f ca="1">IFERROR((SUMIF($AC$3:$AM$3,VLOOKUP($R227,desplegable!$N$3:$Q$8,4,FALSE),$AC227:$AM227)/($H227-$G227))*((TODAY())-$G227)/$S227,0)</f>
        <v>0</v>
      </c>
      <c r="AS227" s="56" t="str">
        <f t="shared" si="97"/>
        <v>-</v>
      </c>
      <c r="AT227" s="56" t="str">
        <f t="shared" si="98"/>
        <v>-</v>
      </c>
      <c r="AU227" s="56" t="str">
        <f t="shared" si="99"/>
        <v>-</v>
      </c>
      <c r="AV227" s="56" t="str">
        <f t="shared" si="100"/>
        <v>-</v>
      </c>
      <c r="AW227" s="53" t="str">
        <f t="shared" si="101"/>
        <v>-</v>
      </c>
      <c r="AX227" s="53" t="str">
        <f t="shared" si="102"/>
        <v/>
      </c>
      <c r="AY227" s="57" t="str">
        <f t="shared" si="103"/>
        <v/>
      </c>
      <c r="AZ227" s="54">
        <f>+IF(SUMIF($AC$3:$AM$3,VLOOKUP($R227,desplegable!$N$3:$Q$8,4,FALSE),$AC227:$AM227)&gt;=$S227,$S227,SUMIF($AC$3:$AM$3,VLOOKUP($R227,desplegable!$N$3:$Q$8,4,FALSE),$AC227:$AM227))</f>
        <v>0</v>
      </c>
      <c r="BA227" s="78"/>
      <c r="BB227" s="54">
        <f t="shared" si="104"/>
        <v>0</v>
      </c>
      <c r="BC227" s="53">
        <f>+IFERROR($BB227*$T227/VLOOKUP($R227,desplegable!$N$3:$O$8,2,FALSE),0)</f>
        <v>0</v>
      </c>
      <c r="BD227" s="53" t="str">
        <f t="shared" si="94"/>
        <v/>
      </c>
      <c r="BE227" s="57" t="str">
        <f t="shared" si="105"/>
        <v/>
      </c>
    </row>
    <row r="228" spans="1:57" ht="15" customHeight="1" x14ac:dyDescent="0.25">
      <c r="A228" s="26" t="s">
        <v>117</v>
      </c>
      <c r="B228" s="21"/>
      <c r="C228" s="21" t="s">
        <v>117</v>
      </c>
      <c r="D228" s="21"/>
      <c r="E228" s="21" t="s">
        <v>117</v>
      </c>
      <c r="F228" s="21"/>
      <c r="G228" s="27"/>
      <c r="H228" s="27"/>
      <c r="I228" s="28" t="s">
        <v>366</v>
      </c>
      <c r="J228" s="28" t="s">
        <v>117</v>
      </c>
      <c r="K228" s="21"/>
      <c r="L228" s="21"/>
      <c r="M228" s="28" t="s">
        <v>117</v>
      </c>
      <c r="N228" s="28" t="s">
        <v>117</v>
      </c>
      <c r="O228" s="28" t="s">
        <v>117</v>
      </c>
      <c r="P228" s="21" t="s">
        <v>117</v>
      </c>
      <c r="Q228" s="21" t="s">
        <v>117</v>
      </c>
      <c r="R228" s="28" t="s">
        <v>117</v>
      </c>
      <c r="S228" s="78"/>
      <c r="T228" s="30"/>
      <c r="U228" s="52">
        <f t="shared" si="95"/>
        <v>0</v>
      </c>
      <c r="V228" s="29"/>
      <c r="W228" s="29" t="s">
        <v>117</v>
      </c>
      <c r="X228" s="29"/>
      <c r="Y228" s="29"/>
      <c r="Z228" s="53" t="str">
        <f t="shared" si="87"/>
        <v/>
      </c>
      <c r="AA228" s="55" t="str">
        <f t="shared" si="96"/>
        <v/>
      </c>
      <c r="AB228" s="27"/>
      <c r="AC228" s="54">
        <f t="shared" si="88"/>
        <v>0</v>
      </c>
      <c r="AD228" s="78"/>
      <c r="AE228" s="54">
        <f t="shared" si="89"/>
        <v>0</v>
      </c>
      <c r="AF228" s="78"/>
      <c r="AG228" s="54">
        <f t="shared" si="90"/>
        <v>0</v>
      </c>
      <c r="AH228" s="78"/>
      <c r="AI228" s="54">
        <f t="shared" si="91"/>
        <v>0</v>
      </c>
      <c r="AJ228" s="78"/>
      <c r="AK228" s="54">
        <f t="shared" si="92"/>
        <v>0</v>
      </c>
      <c r="AL228" s="78"/>
      <c r="AM228" s="78"/>
      <c r="AN228" s="53" t="str">
        <f>+IF($A228="Venta",SUMIF($AC$3:$AM$3,VLOOKUP($R228,desplegable!$N$3:$Q$8,4,FALSE),$AC228:$AM228)*$T228/VLOOKUP($R228,desplegable!$N$3:$O$8,2,FALSE),"")</f>
        <v/>
      </c>
      <c r="AO228" s="53">
        <f t="shared" si="93"/>
        <v>0</v>
      </c>
      <c r="AP228" s="53" t="str">
        <f>+IF($A228="Compra",SUMIF($AC$3:$AM$3,VLOOKUP($R227,desplegable!$N$3:$Q$8,4,FALSE),$AC228:$AM228)*$T228/VLOOKUP($R227,desplegable!$N$3:$O$8,2,FALSE),"")</f>
        <v/>
      </c>
      <c r="AQ228" s="55">
        <f>+IFERROR(SUMIF($AC$3:$AM$3,VLOOKUP($R228,desplegable!$N$3:$Q$8,4,FALSE),$AC228:$AM228)/$S228,0)</f>
        <v>0</v>
      </c>
      <c r="AR228" s="55">
        <f ca="1">IFERROR((SUMIF($AC$3:$AM$3,VLOOKUP($R228,desplegable!$N$3:$Q$8,4,FALSE),$AC228:$AM228)/($H228-$G228))*((TODAY())-$G228)/$S228,0)</f>
        <v>0</v>
      </c>
      <c r="AS228" s="56" t="str">
        <f t="shared" si="97"/>
        <v>-</v>
      </c>
      <c r="AT228" s="56" t="str">
        <f t="shared" si="98"/>
        <v>-</v>
      </c>
      <c r="AU228" s="56" t="str">
        <f t="shared" si="99"/>
        <v>-</v>
      </c>
      <c r="AV228" s="56" t="str">
        <f t="shared" si="100"/>
        <v>-</v>
      </c>
      <c r="AW228" s="53" t="str">
        <f t="shared" si="101"/>
        <v>-</v>
      </c>
      <c r="AX228" s="53" t="str">
        <f t="shared" si="102"/>
        <v/>
      </c>
      <c r="AY228" s="57" t="str">
        <f t="shared" si="103"/>
        <v/>
      </c>
      <c r="AZ228" s="54">
        <f>+IF(SUMIF($AC$3:$AM$3,VLOOKUP($R228,desplegable!$N$3:$Q$8,4,FALSE),$AC228:$AM228)&gt;=$S228,$S228,SUMIF($AC$3:$AM$3,VLOOKUP($R228,desplegable!$N$3:$Q$8,4,FALSE),$AC228:$AM228))</f>
        <v>0</v>
      </c>
      <c r="BA228" s="78"/>
      <c r="BB228" s="54">
        <f t="shared" si="104"/>
        <v>0</v>
      </c>
      <c r="BC228" s="53">
        <f>+IFERROR($BB228*$T228/VLOOKUP($R228,desplegable!$N$3:$O$8,2,FALSE),0)</f>
        <v>0</v>
      </c>
      <c r="BD228" s="53" t="str">
        <f t="shared" si="94"/>
        <v/>
      </c>
      <c r="BE228" s="57" t="str">
        <f t="shared" si="105"/>
        <v/>
      </c>
    </row>
    <row r="229" spans="1:57" ht="15" customHeight="1" x14ac:dyDescent="0.25">
      <c r="A229" s="26" t="s">
        <v>117</v>
      </c>
      <c r="B229" s="21"/>
      <c r="C229" s="21" t="s">
        <v>117</v>
      </c>
      <c r="D229" s="21"/>
      <c r="E229" s="21" t="s">
        <v>117</v>
      </c>
      <c r="F229" s="21"/>
      <c r="G229" s="27"/>
      <c r="H229" s="27"/>
      <c r="I229" s="28" t="s">
        <v>366</v>
      </c>
      <c r="J229" s="28" t="s">
        <v>117</v>
      </c>
      <c r="K229" s="21"/>
      <c r="L229" s="21"/>
      <c r="M229" s="28" t="s">
        <v>117</v>
      </c>
      <c r="N229" s="28" t="s">
        <v>117</v>
      </c>
      <c r="O229" s="28" t="s">
        <v>117</v>
      </c>
      <c r="P229" s="21" t="s">
        <v>117</v>
      </c>
      <c r="Q229" s="21" t="s">
        <v>117</v>
      </c>
      <c r="R229" s="28" t="s">
        <v>117</v>
      </c>
      <c r="S229" s="78"/>
      <c r="T229" s="30"/>
      <c r="U229" s="52">
        <f t="shared" si="95"/>
        <v>0</v>
      </c>
      <c r="V229" s="29"/>
      <c r="W229" s="29" t="s">
        <v>117</v>
      </c>
      <c r="X229" s="29"/>
      <c r="Y229" s="29"/>
      <c r="Z229" s="53" t="str">
        <f t="shared" si="87"/>
        <v/>
      </c>
      <c r="AA229" s="55" t="str">
        <f t="shared" si="96"/>
        <v/>
      </c>
      <c r="AB229" s="27"/>
      <c r="AC229" s="54">
        <f t="shared" si="88"/>
        <v>0</v>
      </c>
      <c r="AD229" s="78"/>
      <c r="AE229" s="54">
        <f t="shared" si="89"/>
        <v>0</v>
      </c>
      <c r="AF229" s="78"/>
      <c r="AG229" s="54">
        <f t="shared" si="90"/>
        <v>0</v>
      </c>
      <c r="AH229" s="78"/>
      <c r="AI229" s="54">
        <f t="shared" si="91"/>
        <v>0</v>
      </c>
      <c r="AJ229" s="78"/>
      <c r="AK229" s="54">
        <f t="shared" si="92"/>
        <v>0</v>
      </c>
      <c r="AL229" s="78"/>
      <c r="AM229" s="78"/>
      <c r="AN229" s="53" t="str">
        <f>+IF($A229="Venta",SUMIF($AC$3:$AM$3,VLOOKUP($R229,desplegable!$N$3:$Q$8,4,FALSE),$AC229:$AM229)*$T229/VLOOKUP($R229,desplegable!$N$3:$O$8,2,FALSE),"")</f>
        <v/>
      </c>
      <c r="AO229" s="53">
        <f t="shared" si="93"/>
        <v>0</v>
      </c>
      <c r="AP229" s="53" t="str">
        <f>+IF($A229="Compra",SUMIF($AC$3:$AM$3,VLOOKUP($R228,desplegable!$N$3:$Q$8,4,FALSE),$AC229:$AM229)*$T229/VLOOKUP($R228,desplegable!$N$3:$O$8,2,FALSE),"")</f>
        <v/>
      </c>
      <c r="AQ229" s="55">
        <f>+IFERROR(SUMIF($AC$3:$AM$3,VLOOKUP($R229,desplegable!$N$3:$Q$8,4,FALSE),$AC229:$AM229)/$S229,0)</f>
        <v>0</v>
      </c>
      <c r="AR229" s="55">
        <f ca="1">IFERROR((SUMIF($AC$3:$AM$3,VLOOKUP($R229,desplegable!$N$3:$Q$8,4,FALSE),$AC229:$AM229)/($H229-$G229))*((TODAY())-$G229)/$S229,0)</f>
        <v>0</v>
      </c>
      <c r="AS229" s="56" t="str">
        <f t="shared" si="97"/>
        <v>-</v>
      </c>
      <c r="AT229" s="56" t="str">
        <f t="shared" si="98"/>
        <v>-</v>
      </c>
      <c r="AU229" s="56" t="str">
        <f t="shared" si="99"/>
        <v>-</v>
      </c>
      <c r="AV229" s="56" t="str">
        <f t="shared" si="100"/>
        <v>-</v>
      </c>
      <c r="AW229" s="53" t="str">
        <f t="shared" si="101"/>
        <v>-</v>
      </c>
      <c r="AX229" s="53" t="str">
        <f t="shared" si="102"/>
        <v/>
      </c>
      <c r="AY229" s="57" t="str">
        <f t="shared" si="103"/>
        <v/>
      </c>
      <c r="AZ229" s="54">
        <f>+IF(SUMIF($AC$3:$AM$3,VLOOKUP($R229,desplegable!$N$3:$Q$8,4,FALSE),$AC229:$AM229)&gt;=$S229,$S229,SUMIF($AC$3:$AM$3,VLOOKUP($R229,desplegable!$N$3:$Q$8,4,FALSE),$AC229:$AM229))</f>
        <v>0</v>
      </c>
      <c r="BA229" s="78"/>
      <c r="BB229" s="54">
        <f t="shared" si="104"/>
        <v>0</v>
      </c>
      <c r="BC229" s="53">
        <f>+IFERROR($BB229*$T229/VLOOKUP($R229,desplegable!$N$3:$O$8,2,FALSE),0)</f>
        <v>0</v>
      </c>
      <c r="BD229" s="53" t="str">
        <f t="shared" si="94"/>
        <v/>
      </c>
      <c r="BE229" s="57" t="str">
        <f t="shared" si="105"/>
        <v/>
      </c>
    </row>
    <row r="230" spans="1:57" ht="15" customHeight="1" x14ac:dyDescent="0.25">
      <c r="A230" s="26" t="s">
        <v>117</v>
      </c>
      <c r="B230" s="21"/>
      <c r="C230" s="21" t="s">
        <v>117</v>
      </c>
      <c r="D230" s="21"/>
      <c r="E230" s="21" t="s">
        <v>117</v>
      </c>
      <c r="F230" s="21"/>
      <c r="G230" s="27"/>
      <c r="H230" s="27"/>
      <c r="I230" s="28" t="s">
        <v>366</v>
      </c>
      <c r="J230" s="28" t="s">
        <v>117</v>
      </c>
      <c r="K230" s="21"/>
      <c r="L230" s="21"/>
      <c r="M230" s="28" t="s">
        <v>117</v>
      </c>
      <c r="N230" s="28" t="s">
        <v>117</v>
      </c>
      <c r="O230" s="28" t="s">
        <v>117</v>
      </c>
      <c r="P230" s="21" t="s">
        <v>117</v>
      </c>
      <c r="Q230" s="21" t="s">
        <v>117</v>
      </c>
      <c r="R230" s="28" t="s">
        <v>117</v>
      </c>
      <c r="S230" s="78"/>
      <c r="T230" s="30"/>
      <c r="U230" s="52">
        <f t="shared" si="95"/>
        <v>0</v>
      </c>
      <c r="V230" s="29"/>
      <c r="W230" s="29" t="s">
        <v>117</v>
      </c>
      <c r="X230" s="29"/>
      <c r="Y230" s="29"/>
      <c r="Z230" s="53" t="str">
        <f t="shared" si="87"/>
        <v/>
      </c>
      <c r="AA230" s="55" t="str">
        <f t="shared" si="96"/>
        <v/>
      </c>
      <c r="AB230" s="27"/>
      <c r="AC230" s="54">
        <f t="shared" si="88"/>
        <v>0</v>
      </c>
      <c r="AD230" s="78"/>
      <c r="AE230" s="54">
        <f t="shared" si="89"/>
        <v>0</v>
      </c>
      <c r="AF230" s="78"/>
      <c r="AG230" s="54">
        <f t="shared" si="90"/>
        <v>0</v>
      </c>
      <c r="AH230" s="78"/>
      <c r="AI230" s="54">
        <f t="shared" si="91"/>
        <v>0</v>
      </c>
      <c r="AJ230" s="78"/>
      <c r="AK230" s="54">
        <f t="shared" si="92"/>
        <v>0</v>
      </c>
      <c r="AL230" s="78"/>
      <c r="AM230" s="78"/>
      <c r="AN230" s="53" t="str">
        <f>+IF($A230="Venta",SUMIF($AC$3:$AM$3,VLOOKUP($R230,desplegable!$N$3:$Q$8,4,FALSE),$AC230:$AM230)*$T230/VLOOKUP($R230,desplegable!$N$3:$O$8,2,FALSE),"")</f>
        <v/>
      </c>
      <c r="AO230" s="53">
        <f t="shared" si="93"/>
        <v>0</v>
      </c>
      <c r="AP230" s="53" t="str">
        <f>+IF($A230="Compra",SUMIF($AC$3:$AM$3,VLOOKUP($R229,desplegable!$N$3:$Q$8,4,FALSE),$AC230:$AM230)*$T230/VLOOKUP($R229,desplegable!$N$3:$O$8,2,FALSE),"")</f>
        <v/>
      </c>
      <c r="AQ230" s="55">
        <f>+IFERROR(SUMIF($AC$3:$AM$3,VLOOKUP($R230,desplegable!$N$3:$Q$8,4,FALSE),$AC230:$AM230)/$S230,0)</f>
        <v>0</v>
      </c>
      <c r="AR230" s="55">
        <f ca="1">IFERROR((SUMIF($AC$3:$AM$3,VLOOKUP($R230,desplegable!$N$3:$Q$8,4,FALSE),$AC230:$AM230)/($H230-$G230))*((TODAY())-$G230)/$S230,0)</f>
        <v>0</v>
      </c>
      <c r="AS230" s="56" t="str">
        <f t="shared" si="97"/>
        <v>-</v>
      </c>
      <c r="AT230" s="56" t="str">
        <f t="shared" si="98"/>
        <v>-</v>
      </c>
      <c r="AU230" s="56" t="str">
        <f t="shared" si="99"/>
        <v>-</v>
      </c>
      <c r="AV230" s="56" t="str">
        <f t="shared" si="100"/>
        <v>-</v>
      </c>
      <c r="AW230" s="53" t="str">
        <f t="shared" si="101"/>
        <v>-</v>
      </c>
      <c r="AX230" s="53" t="str">
        <f t="shared" si="102"/>
        <v/>
      </c>
      <c r="AY230" s="57" t="str">
        <f t="shared" si="103"/>
        <v/>
      </c>
      <c r="AZ230" s="54">
        <f>+IF(SUMIF($AC$3:$AM$3,VLOOKUP($R230,desplegable!$N$3:$Q$8,4,FALSE),$AC230:$AM230)&gt;=$S230,$S230,SUMIF($AC$3:$AM$3,VLOOKUP($R230,desplegable!$N$3:$Q$8,4,FALSE),$AC230:$AM230))</f>
        <v>0</v>
      </c>
      <c r="BA230" s="78"/>
      <c r="BB230" s="54">
        <f t="shared" si="104"/>
        <v>0</v>
      </c>
      <c r="BC230" s="53">
        <f>+IFERROR($BB230*$T230/VLOOKUP($R230,desplegable!$N$3:$O$8,2,FALSE),0)</f>
        <v>0</v>
      </c>
      <c r="BD230" s="53" t="str">
        <f t="shared" si="94"/>
        <v/>
      </c>
      <c r="BE230" s="57" t="str">
        <f t="shared" si="105"/>
        <v/>
      </c>
    </row>
    <row r="231" spans="1:57" ht="15" customHeight="1" x14ac:dyDescent="0.25">
      <c r="A231" s="26" t="s">
        <v>117</v>
      </c>
      <c r="B231" s="21"/>
      <c r="C231" s="21" t="s">
        <v>117</v>
      </c>
      <c r="D231" s="21"/>
      <c r="E231" s="21" t="s">
        <v>117</v>
      </c>
      <c r="F231" s="21"/>
      <c r="G231" s="27"/>
      <c r="H231" s="27"/>
      <c r="I231" s="28" t="s">
        <v>366</v>
      </c>
      <c r="J231" s="28" t="s">
        <v>117</v>
      </c>
      <c r="K231" s="21"/>
      <c r="L231" s="21"/>
      <c r="M231" s="28" t="s">
        <v>117</v>
      </c>
      <c r="N231" s="28" t="s">
        <v>117</v>
      </c>
      <c r="O231" s="28" t="s">
        <v>117</v>
      </c>
      <c r="P231" s="21" t="s">
        <v>117</v>
      </c>
      <c r="Q231" s="21" t="s">
        <v>117</v>
      </c>
      <c r="R231" s="28" t="s">
        <v>117</v>
      </c>
      <c r="S231" s="78"/>
      <c r="T231" s="30"/>
      <c r="U231" s="52">
        <f t="shared" si="95"/>
        <v>0</v>
      </c>
      <c r="V231" s="29"/>
      <c r="W231" s="29" t="s">
        <v>117</v>
      </c>
      <c r="X231" s="29"/>
      <c r="Y231" s="29"/>
      <c r="Z231" s="53" t="str">
        <f t="shared" si="87"/>
        <v/>
      </c>
      <c r="AA231" s="55" t="str">
        <f t="shared" si="96"/>
        <v/>
      </c>
      <c r="AB231" s="27"/>
      <c r="AC231" s="54">
        <f t="shared" si="88"/>
        <v>0</v>
      </c>
      <c r="AD231" s="78"/>
      <c r="AE231" s="54">
        <f t="shared" si="89"/>
        <v>0</v>
      </c>
      <c r="AF231" s="78"/>
      <c r="AG231" s="54">
        <f t="shared" si="90"/>
        <v>0</v>
      </c>
      <c r="AH231" s="78"/>
      <c r="AI231" s="54">
        <f t="shared" si="91"/>
        <v>0</v>
      </c>
      <c r="AJ231" s="78"/>
      <c r="AK231" s="54">
        <f t="shared" si="92"/>
        <v>0</v>
      </c>
      <c r="AL231" s="78"/>
      <c r="AM231" s="78"/>
      <c r="AN231" s="53" t="str">
        <f>+IF($A231="Venta",SUMIF($AC$3:$AM$3,VLOOKUP($R231,desplegable!$N$3:$Q$8,4,FALSE),$AC231:$AM231)*$T231/VLOOKUP($R231,desplegable!$N$3:$O$8,2,FALSE),"")</f>
        <v/>
      </c>
      <c r="AO231" s="53">
        <f t="shared" si="93"/>
        <v>0</v>
      </c>
      <c r="AP231" s="53" t="str">
        <f>+IF($A231="Compra",SUMIF($AC$3:$AM$3,VLOOKUP($R230,desplegable!$N$3:$Q$8,4,FALSE),$AC231:$AM231)*$T231/VLOOKUP($R230,desplegable!$N$3:$O$8,2,FALSE),"")</f>
        <v/>
      </c>
      <c r="AQ231" s="55">
        <f>+IFERROR(SUMIF($AC$3:$AM$3,VLOOKUP($R231,desplegable!$N$3:$Q$8,4,FALSE),$AC231:$AM231)/$S231,0)</f>
        <v>0</v>
      </c>
      <c r="AR231" s="55">
        <f ca="1">IFERROR((SUMIF($AC$3:$AM$3,VLOOKUP($R231,desplegable!$N$3:$Q$8,4,FALSE),$AC231:$AM231)/($H231-$G231))*((TODAY())-$G231)/$S231,0)</f>
        <v>0</v>
      </c>
      <c r="AS231" s="56" t="str">
        <f t="shared" si="97"/>
        <v>-</v>
      </c>
      <c r="AT231" s="56" t="str">
        <f t="shared" si="98"/>
        <v>-</v>
      </c>
      <c r="AU231" s="56" t="str">
        <f t="shared" si="99"/>
        <v>-</v>
      </c>
      <c r="AV231" s="56" t="str">
        <f t="shared" si="100"/>
        <v>-</v>
      </c>
      <c r="AW231" s="53" t="str">
        <f t="shared" si="101"/>
        <v>-</v>
      </c>
      <c r="AX231" s="53" t="str">
        <f t="shared" si="102"/>
        <v/>
      </c>
      <c r="AY231" s="57" t="str">
        <f t="shared" si="103"/>
        <v/>
      </c>
      <c r="AZ231" s="54">
        <f>+IF(SUMIF($AC$3:$AM$3,VLOOKUP($R231,desplegable!$N$3:$Q$8,4,FALSE),$AC231:$AM231)&gt;=$S231,$S231,SUMIF($AC$3:$AM$3,VLOOKUP($R231,desplegable!$N$3:$Q$8,4,FALSE),$AC231:$AM231))</f>
        <v>0</v>
      </c>
      <c r="BA231" s="78"/>
      <c r="BB231" s="54">
        <f t="shared" si="104"/>
        <v>0</v>
      </c>
      <c r="BC231" s="53">
        <f>+IFERROR($BB231*$T231/VLOOKUP($R231,desplegable!$N$3:$O$8,2,FALSE),0)</f>
        <v>0</v>
      </c>
      <c r="BD231" s="53" t="str">
        <f t="shared" si="94"/>
        <v/>
      </c>
      <c r="BE231" s="57" t="str">
        <f t="shared" si="105"/>
        <v/>
      </c>
    </row>
    <row r="232" spans="1:57" ht="15" customHeight="1" x14ac:dyDescent="0.25">
      <c r="A232" s="26" t="s">
        <v>117</v>
      </c>
      <c r="B232" s="21"/>
      <c r="C232" s="21" t="s">
        <v>117</v>
      </c>
      <c r="D232" s="21"/>
      <c r="E232" s="21" t="s">
        <v>117</v>
      </c>
      <c r="F232" s="21"/>
      <c r="G232" s="27"/>
      <c r="H232" s="27"/>
      <c r="I232" s="28" t="s">
        <v>366</v>
      </c>
      <c r="J232" s="28" t="s">
        <v>117</v>
      </c>
      <c r="K232" s="21"/>
      <c r="L232" s="21"/>
      <c r="M232" s="28" t="s">
        <v>117</v>
      </c>
      <c r="N232" s="28" t="s">
        <v>117</v>
      </c>
      <c r="O232" s="28" t="s">
        <v>117</v>
      </c>
      <c r="P232" s="21" t="s">
        <v>117</v>
      </c>
      <c r="Q232" s="21" t="s">
        <v>117</v>
      </c>
      <c r="R232" s="28" t="s">
        <v>117</v>
      </c>
      <c r="S232" s="78"/>
      <c r="T232" s="30"/>
      <c r="U232" s="52">
        <f t="shared" si="95"/>
        <v>0</v>
      </c>
      <c r="V232" s="29"/>
      <c r="W232" s="29" t="s">
        <v>117</v>
      </c>
      <c r="X232" s="29"/>
      <c r="Y232" s="29"/>
      <c r="Z232" s="53" t="str">
        <f t="shared" si="87"/>
        <v/>
      </c>
      <c r="AA232" s="55" t="str">
        <f t="shared" si="96"/>
        <v/>
      </c>
      <c r="AB232" s="27"/>
      <c r="AC232" s="54">
        <f t="shared" si="88"/>
        <v>0</v>
      </c>
      <c r="AD232" s="78"/>
      <c r="AE232" s="54">
        <f t="shared" si="89"/>
        <v>0</v>
      </c>
      <c r="AF232" s="78"/>
      <c r="AG232" s="54">
        <f t="shared" si="90"/>
        <v>0</v>
      </c>
      <c r="AH232" s="78"/>
      <c r="AI232" s="54">
        <f t="shared" si="91"/>
        <v>0</v>
      </c>
      <c r="AJ232" s="78"/>
      <c r="AK232" s="54">
        <f t="shared" si="92"/>
        <v>0</v>
      </c>
      <c r="AL232" s="78"/>
      <c r="AM232" s="78"/>
      <c r="AN232" s="53" t="str">
        <f>+IF($A232="Venta",SUMIF($AC$3:$AM$3,VLOOKUP($R232,desplegable!$N$3:$Q$8,4,FALSE),$AC232:$AM232)*$T232/VLOOKUP($R232,desplegable!$N$3:$O$8,2,FALSE),"")</f>
        <v/>
      </c>
      <c r="AO232" s="53">
        <f t="shared" si="93"/>
        <v>0</v>
      </c>
      <c r="AP232" s="53" t="str">
        <f>+IF($A232="Compra",SUMIF($AC$3:$AM$3,VLOOKUP($R231,desplegable!$N$3:$Q$8,4,FALSE),$AC232:$AM232)*$T232/VLOOKUP($R231,desplegable!$N$3:$O$8,2,FALSE),"")</f>
        <v/>
      </c>
      <c r="AQ232" s="55">
        <f>+IFERROR(SUMIF($AC$3:$AM$3,VLOOKUP($R232,desplegable!$N$3:$Q$8,4,FALSE),$AC232:$AM232)/$S232,0)</f>
        <v>0</v>
      </c>
      <c r="AR232" s="55">
        <f ca="1">IFERROR((SUMIF($AC$3:$AM$3,VLOOKUP($R232,desplegable!$N$3:$Q$8,4,FALSE),$AC232:$AM232)/($H232-$G232))*((TODAY())-$G232)/$S232,0)</f>
        <v>0</v>
      </c>
      <c r="AS232" s="56" t="str">
        <f t="shared" si="97"/>
        <v>-</v>
      </c>
      <c r="AT232" s="56" t="str">
        <f t="shared" si="98"/>
        <v>-</v>
      </c>
      <c r="AU232" s="56" t="str">
        <f t="shared" si="99"/>
        <v>-</v>
      </c>
      <c r="AV232" s="56" t="str">
        <f t="shared" si="100"/>
        <v>-</v>
      </c>
      <c r="AW232" s="53" t="str">
        <f t="shared" si="101"/>
        <v>-</v>
      </c>
      <c r="AX232" s="53" t="str">
        <f t="shared" si="102"/>
        <v/>
      </c>
      <c r="AY232" s="57" t="str">
        <f t="shared" si="103"/>
        <v/>
      </c>
      <c r="AZ232" s="54">
        <f>+IF(SUMIF($AC$3:$AM$3,VLOOKUP($R232,desplegable!$N$3:$Q$8,4,FALSE),$AC232:$AM232)&gt;=$S232,$S232,SUMIF($AC$3:$AM$3,VLOOKUP($R232,desplegable!$N$3:$Q$8,4,FALSE),$AC232:$AM232))</f>
        <v>0</v>
      </c>
      <c r="BA232" s="78"/>
      <c r="BB232" s="54">
        <f t="shared" si="104"/>
        <v>0</v>
      </c>
      <c r="BC232" s="53">
        <f>+IFERROR($BB232*$T232/VLOOKUP($R232,desplegable!$N$3:$O$8,2,FALSE),0)</f>
        <v>0</v>
      </c>
      <c r="BD232" s="53" t="str">
        <f t="shared" si="94"/>
        <v/>
      </c>
      <c r="BE232" s="57" t="str">
        <f t="shared" si="105"/>
        <v/>
      </c>
    </row>
    <row r="233" spans="1:57" ht="15" customHeight="1" x14ac:dyDescent="0.25">
      <c r="A233" s="26" t="s">
        <v>117</v>
      </c>
      <c r="B233" s="21"/>
      <c r="C233" s="21" t="s">
        <v>117</v>
      </c>
      <c r="D233" s="21"/>
      <c r="E233" s="21" t="s">
        <v>117</v>
      </c>
      <c r="F233" s="21"/>
      <c r="G233" s="27"/>
      <c r="H233" s="27"/>
      <c r="I233" s="28" t="s">
        <v>366</v>
      </c>
      <c r="J233" s="28" t="s">
        <v>117</v>
      </c>
      <c r="K233" s="21"/>
      <c r="L233" s="21"/>
      <c r="M233" s="28" t="s">
        <v>117</v>
      </c>
      <c r="N233" s="28" t="s">
        <v>117</v>
      </c>
      <c r="O233" s="28" t="s">
        <v>117</v>
      </c>
      <c r="P233" s="21" t="s">
        <v>117</v>
      </c>
      <c r="Q233" s="21" t="s">
        <v>117</v>
      </c>
      <c r="R233" s="28" t="s">
        <v>117</v>
      </c>
      <c r="S233" s="78"/>
      <c r="T233" s="30"/>
      <c r="U233" s="52">
        <f t="shared" si="95"/>
        <v>0</v>
      </c>
      <c r="V233" s="29"/>
      <c r="W233" s="29" t="s">
        <v>117</v>
      </c>
      <c r="X233" s="29"/>
      <c r="Y233" s="29"/>
      <c r="Z233" s="53" t="str">
        <f t="shared" si="87"/>
        <v/>
      </c>
      <c r="AA233" s="55" t="str">
        <f t="shared" si="96"/>
        <v/>
      </c>
      <c r="AB233" s="27"/>
      <c r="AC233" s="54">
        <f t="shared" si="88"/>
        <v>0</v>
      </c>
      <c r="AD233" s="78"/>
      <c r="AE233" s="54">
        <f t="shared" si="89"/>
        <v>0</v>
      </c>
      <c r="AF233" s="78"/>
      <c r="AG233" s="54">
        <f t="shared" si="90"/>
        <v>0</v>
      </c>
      <c r="AH233" s="78"/>
      <c r="AI233" s="54">
        <f t="shared" si="91"/>
        <v>0</v>
      </c>
      <c r="AJ233" s="78"/>
      <c r="AK233" s="54">
        <f t="shared" si="92"/>
        <v>0</v>
      </c>
      <c r="AL233" s="78"/>
      <c r="AM233" s="78"/>
      <c r="AN233" s="53" t="str">
        <f>+IF($A233="Venta",SUMIF($AC$3:$AM$3,VLOOKUP($R233,desplegable!$N$3:$Q$8,4,FALSE),$AC233:$AM233)*$T233/VLOOKUP($R233,desplegable!$N$3:$O$8,2,FALSE),"")</f>
        <v/>
      </c>
      <c r="AO233" s="53">
        <f t="shared" si="93"/>
        <v>0</v>
      </c>
      <c r="AP233" s="53" t="str">
        <f>+IF($A233="Compra",SUMIF($AC$3:$AM$3,VLOOKUP($R232,desplegable!$N$3:$Q$8,4,FALSE),$AC233:$AM233)*$T233/VLOOKUP($R232,desplegable!$N$3:$O$8,2,FALSE),"")</f>
        <v/>
      </c>
      <c r="AQ233" s="55">
        <f>+IFERROR(SUMIF($AC$3:$AM$3,VLOOKUP($R233,desplegable!$N$3:$Q$8,4,FALSE),$AC233:$AM233)/$S233,0)</f>
        <v>0</v>
      </c>
      <c r="AR233" s="55">
        <f ca="1">IFERROR((SUMIF($AC$3:$AM$3,VLOOKUP($R233,desplegable!$N$3:$Q$8,4,FALSE),$AC233:$AM233)/($H233-$G233))*((TODAY())-$G233)/$S233,0)</f>
        <v>0</v>
      </c>
      <c r="AS233" s="56" t="str">
        <f t="shared" si="97"/>
        <v>-</v>
      </c>
      <c r="AT233" s="56" t="str">
        <f t="shared" si="98"/>
        <v>-</v>
      </c>
      <c r="AU233" s="56" t="str">
        <f t="shared" si="99"/>
        <v>-</v>
      </c>
      <c r="AV233" s="56" t="str">
        <f t="shared" si="100"/>
        <v>-</v>
      </c>
      <c r="AW233" s="53" t="str">
        <f t="shared" si="101"/>
        <v>-</v>
      </c>
      <c r="AX233" s="53" t="str">
        <f t="shared" si="102"/>
        <v/>
      </c>
      <c r="AY233" s="57" t="str">
        <f t="shared" si="103"/>
        <v/>
      </c>
      <c r="AZ233" s="54">
        <f>+IF(SUMIF($AC$3:$AM$3,VLOOKUP($R233,desplegable!$N$3:$Q$8,4,FALSE),$AC233:$AM233)&gt;=$S233,$S233,SUMIF($AC$3:$AM$3,VLOOKUP($R233,desplegable!$N$3:$Q$8,4,FALSE),$AC233:$AM233))</f>
        <v>0</v>
      </c>
      <c r="BA233" s="78"/>
      <c r="BB233" s="54">
        <f t="shared" si="104"/>
        <v>0</v>
      </c>
      <c r="BC233" s="53">
        <f>+IFERROR($BB233*$T233/VLOOKUP($R233,desplegable!$N$3:$O$8,2,FALSE),0)</f>
        <v>0</v>
      </c>
      <c r="BD233" s="53" t="str">
        <f t="shared" si="94"/>
        <v/>
      </c>
      <c r="BE233" s="57" t="str">
        <f t="shared" si="105"/>
        <v/>
      </c>
    </row>
    <row r="234" spans="1:57" ht="15" customHeight="1" x14ac:dyDescent="0.25">
      <c r="A234" s="26" t="s">
        <v>117</v>
      </c>
      <c r="B234" s="21"/>
      <c r="C234" s="21" t="s">
        <v>117</v>
      </c>
      <c r="D234" s="21"/>
      <c r="E234" s="21" t="s">
        <v>117</v>
      </c>
      <c r="F234" s="21"/>
      <c r="G234" s="27"/>
      <c r="H234" s="27"/>
      <c r="I234" s="28" t="s">
        <v>366</v>
      </c>
      <c r="J234" s="28" t="s">
        <v>117</v>
      </c>
      <c r="K234" s="21"/>
      <c r="L234" s="21"/>
      <c r="M234" s="28" t="s">
        <v>117</v>
      </c>
      <c r="N234" s="28" t="s">
        <v>117</v>
      </c>
      <c r="O234" s="28" t="s">
        <v>117</v>
      </c>
      <c r="P234" s="21" t="s">
        <v>117</v>
      </c>
      <c r="Q234" s="21" t="s">
        <v>117</v>
      </c>
      <c r="R234" s="28" t="s">
        <v>117</v>
      </c>
      <c r="S234" s="78"/>
      <c r="T234" s="30"/>
      <c r="U234" s="52">
        <f t="shared" si="95"/>
        <v>0</v>
      </c>
      <c r="V234" s="29"/>
      <c r="W234" s="29" t="s">
        <v>117</v>
      </c>
      <c r="X234" s="29"/>
      <c r="Y234" s="29"/>
      <c r="Z234" s="53" t="str">
        <f t="shared" si="87"/>
        <v/>
      </c>
      <c r="AA234" s="55" t="str">
        <f t="shared" si="96"/>
        <v/>
      </c>
      <c r="AB234" s="27"/>
      <c r="AC234" s="54">
        <f t="shared" si="88"/>
        <v>0</v>
      </c>
      <c r="AD234" s="78"/>
      <c r="AE234" s="54">
        <f t="shared" si="89"/>
        <v>0</v>
      </c>
      <c r="AF234" s="78"/>
      <c r="AG234" s="54">
        <f t="shared" si="90"/>
        <v>0</v>
      </c>
      <c r="AH234" s="78"/>
      <c r="AI234" s="54">
        <f t="shared" si="91"/>
        <v>0</v>
      </c>
      <c r="AJ234" s="78"/>
      <c r="AK234" s="54">
        <f t="shared" si="92"/>
        <v>0</v>
      </c>
      <c r="AL234" s="78"/>
      <c r="AM234" s="78"/>
      <c r="AN234" s="53" t="str">
        <f>+IF($A234="Venta",SUMIF($AC$3:$AM$3,VLOOKUP($R234,desplegable!$N$3:$Q$8,4,FALSE),$AC234:$AM234)*$T234/VLOOKUP($R234,desplegable!$N$3:$O$8,2,FALSE),"")</f>
        <v/>
      </c>
      <c r="AO234" s="53">
        <f t="shared" si="93"/>
        <v>0</v>
      </c>
      <c r="AP234" s="53" t="str">
        <f>+IF($A234="Compra",SUMIF($AC$3:$AM$3,VLOOKUP($R233,desplegable!$N$3:$Q$8,4,FALSE),$AC234:$AM234)*$T234/VLOOKUP($R233,desplegable!$N$3:$O$8,2,FALSE),"")</f>
        <v/>
      </c>
      <c r="AQ234" s="55">
        <f>+IFERROR(SUMIF($AC$3:$AM$3,VLOOKUP($R234,desplegable!$N$3:$Q$8,4,FALSE),$AC234:$AM234)/$S234,0)</f>
        <v>0</v>
      </c>
      <c r="AR234" s="55">
        <f ca="1">IFERROR((SUMIF($AC$3:$AM$3,VLOOKUP($R234,desplegable!$N$3:$Q$8,4,FALSE),$AC234:$AM234)/($H234-$G234))*((TODAY())-$G234)/$S234,0)</f>
        <v>0</v>
      </c>
      <c r="AS234" s="56" t="str">
        <f t="shared" si="97"/>
        <v>-</v>
      </c>
      <c r="AT234" s="56" t="str">
        <f t="shared" si="98"/>
        <v>-</v>
      </c>
      <c r="AU234" s="56" t="str">
        <f t="shared" si="99"/>
        <v>-</v>
      </c>
      <c r="AV234" s="56" t="str">
        <f t="shared" si="100"/>
        <v>-</v>
      </c>
      <c r="AW234" s="53" t="str">
        <f t="shared" si="101"/>
        <v>-</v>
      </c>
      <c r="AX234" s="53" t="str">
        <f t="shared" si="102"/>
        <v/>
      </c>
      <c r="AY234" s="57" t="str">
        <f t="shared" si="103"/>
        <v/>
      </c>
      <c r="AZ234" s="54">
        <f>+IF(SUMIF($AC$3:$AM$3,VLOOKUP($R234,desplegable!$N$3:$Q$8,4,FALSE),$AC234:$AM234)&gt;=$S234,$S234,SUMIF($AC$3:$AM$3,VLOOKUP($R234,desplegable!$N$3:$Q$8,4,FALSE),$AC234:$AM234))</f>
        <v>0</v>
      </c>
      <c r="BA234" s="78"/>
      <c r="BB234" s="54">
        <f t="shared" si="104"/>
        <v>0</v>
      </c>
      <c r="BC234" s="53">
        <f>+IFERROR($BB234*$T234/VLOOKUP($R234,desplegable!$N$3:$O$8,2,FALSE),0)</f>
        <v>0</v>
      </c>
      <c r="BD234" s="53" t="str">
        <f t="shared" si="94"/>
        <v/>
      </c>
      <c r="BE234" s="57" t="str">
        <f t="shared" si="105"/>
        <v/>
      </c>
    </row>
    <row r="235" spans="1:57" ht="15" customHeight="1" x14ac:dyDescent="0.25">
      <c r="A235" s="26" t="s">
        <v>117</v>
      </c>
      <c r="B235" s="21"/>
      <c r="C235" s="21" t="s">
        <v>117</v>
      </c>
      <c r="D235" s="21"/>
      <c r="E235" s="21" t="s">
        <v>117</v>
      </c>
      <c r="F235" s="21"/>
      <c r="G235" s="27"/>
      <c r="H235" s="27"/>
      <c r="I235" s="28" t="s">
        <v>366</v>
      </c>
      <c r="J235" s="28" t="s">
        <v>117</v>
      </c>
      <c r="K235" s="21"/>
      <c r="L235" s="21"/>
      <c r="M235" s="28" t="s">
        <v>117</v>
      </c>
      <c r="N235" s="28" t="s">
        <v>117</v>
      </c>
      <c r="O235" s="28" t="s">
        <v>117</v>
      </c>
      <c r="P235" s="21" t="s">
        <v>117</v>
      </c>
      <c r="Q235" s="21" t="s">
        <v>117</v>
      </c>
      <c r="R235" s="28" t="s">
        <v>117</v>
      </c>
      <c r="S235" s="78"/>
      <c r="T235" s="30"/>
      <c r="U235" s="52">
        <f t="shared" si="95"/>
        <v>0</v>
      </c>
      <c r="V235" s="29"/>
      <c r="W235" s="29" t="s">
        <v>117</v>
      </c>
      <c r="X235" s="29"/>
      <c r="Y235" s="29"/>
      <c r="Z235" s="53" t="str">
        <f t="shared" si="87"/>
        <v/>
      </c>
      <c r="AA235" s="55" t="str">
        <f t="shared" si="96"/>
        <v/>
      </c>
      <c r="AB235" s="27"/>
      <c r="AC235" s="54">
        <f t="shared" si="88"/>
        <v>0</v>
      </c>
      <c r="AD235" s="78"/>
      <c r="AE235" s="54">
        <f t="shared" si="89"/>
        <v>0</v>
      </c>
      <c r="AF235" s="78"/>
      <c r="AG235" s="54">
        <f t="shared" si="90"/>
        <v>0</v>
      </c>
      <c r="AH235" s="78"/>
      <c r="AI235" s="54">
        <f t="shared" si="91"/>
        <v>0</v>
      </c>
      <c r="AJ235" s="78"/>
      <c r="AK235" s="54">
        <f t="shared" si="92"/>
        <v>0</v>
      </c>
      <c r="AL235" s="78"/>
      <c r="AM235" s="78"/>
      <c r="AN235" s="53" t="str">
        <f>+IF($A235="Venta",SUMIF($AC$3:$AM$3,VLOOKUP($R235,desplegable!$N$3:$Q$8,4,FALSE),$AC235:$AM235)*$T235/VLOOKUP($R235,desplegable!$N$3:$O$8,2,FALSE),"")</f>
        <v/>
      </c>
      <c r="AO235" s="53">
        <f t="shared" si="93"/>
        <v>0</v>
      </c>
      <c r="AP235" s="53" t="str">
        <f>+IF($A235="Compra",SUMIF($AC$3:$AM$3,VLOOKUP($R234,desplegable!$N$3:$Q$8,4,FALSE),$AC235:$AM235)*$T235/VLOOKUP($R234,desplegable!$N$3:$O$8,2,FALSE),"")</f>
        <v/>
      </c>
      <c r="AQ235" s="55">
        <f>+IFERROR(SUMIF($AC$3:$AM$3,VLOOKUP($R235,desplegable!$N$3:$Q$8,4,FALSE),$AC235:$AM235)/$S235,0)</f>
        <v>0</v>
      </c>
      <c r="AR235" s="55">
        <f ca="1">IFERROR((SUMIF($AC$3:$AM$3,VLOOKUP($R235,desplegable!$N$3:$Q$8,4,FALSE),$AC235:$AM235)/($H235-$G235))*((TODAY())-$G235)/$S235,0)</f>
        <v>0</v>
      </c>
      <c r="AS235" s="56" t="str">
        <f t="shared" si="97"/>
        <v>-</v>
      </c>
      <c r="AT235" s="56" t="str">
        <f t="shared" si="98"/>
        <v>-</v>
      </c>
      <c r="AU235" s="56" t="str">
        <f t="shared" si="99"/>
        <v>-</v>
      </c>
      <c r="AV235" s="56" t="str">
        <f t="shared" si="100"/>
        <v>-</v>
      </c>
      <c r="AW235" s="53" t="str">
        <f t="shared" si="101"/>
        <v>-</v>
      </c>
      <c r="AX235" s="53" t="str">
        <f t="shared" si="102"/>
        <v/>
      </c>
      <c r="AY235" s="57" t="str">
        <f t="shared" si="103"/>
        <v/>
      </c>
      <c r="AZ235" s="54">
        <f>+IF(SUMIF($AC$3:$AM$3,VLOOKUP($R235,desplegable!$N$3:$Q$8,4,FALSE),$AC235:$AM235)&gt;=$S235,$S235,SUMIF($AC$3:$AM$3,VLOOKUP($R235,desplegable!$N$3:$Q$8,4,FALSE),$AC235:$AM235))</f>
        <v>0</v>
      </c>
      <c r="BA235" s="78"/>
      <c r="BB235" s="54">
        <f t="shared" si="104"/>
        <v>0</v>
      </c>
      <c r="BC235" s="53">
        <f>+IFERROR($BB235*$T235/VLOOKUP($R235,desplegable!$N$3:$O$8,2,FALSE),0)</f>
        <v>0</v>
      </c>
      <c r="BD235" s="53" t="str">
        <f t="shared" si="94"/>
        <v/>
      </c>
      <c r="BE235" s="57" t="str">
        <f t="shared" si="105"/>
        <v/>
      </c>
    </row>
    <row r="236" spans="1:57" ht="15" customHeight="1" x14ac:dyDescent="0.25">
      <c r="A236" s="26" t="s">
        <v>117</v>
      </c>
      <c r="B236" s="21"/>
      <c r="C236" s="21" t="s">
        <v>117</v>
      </c>
      <c r="D236" s="21"/>
      <c r="E236" s="21" t="s">
        <v>117</v>
      </c>
      <c r="F236" s="21"/>
      <c r="G236" s="27"/>
      <c r="H236" s="27"/>
      <c r="I236" s="28" t="s">
        <v>366</v>
      </c>
      <c r="J236" s="28" t="s">
        <v>117</v>
      </c>
      <c r="K236" s="21"/>
      <c r="L236" s="21"/>
      <c r="M236" s="28" t="s">
        <v>117</v>
      </c>
      <c r="N236" s="28" t="s">
        <v>117</v>
      </c>
      <c r="O236" s="28" t="s">
        <v>117</v>
      </c>
      <c r="P236" s="21" t="s">
        <v>117</v>
      </c>
      <c r="Q236" s="21" t="s">
        <v>117</v>
      </c>
      <c r="R236" s="28" t="s">
        <v>117</v>
      </c>
      <c r="S236" s="78"/>
      <c r="T236" s="30"/>
      <c r="U236" s="52">
        <f t="shared" si="95"/>
        <v>0</v>
      </c>
      <c r="V236" s="29"/>
      <c r="W236" s="29" t="s">
        <v>117</v>
      </c>
      <c r="X236" s="29"/>
      <c r="Y236" s="29"/>
      <c r="Z236" s="53" t="str">
        <f t="shared" si="87"/>
        <v/>
      </c>
      <c r="AA236" s="55" t="str">
        <f t="shared" si="96"/>
        <v/>
      </c>
      <c r="AB236" s="27"/>
      <c r="AC236" s="54">
        <f t="shared" si="88"/>
        <v>0</v>
      </c>
      <c r="AD236" s="78"/>
      <c r="AE236" s="54">
        <f t="shared" si="89"/>
        <v>0</v>
      </c>
      <c r="AF236" s="78"/>
      <c r="AG236" s="54">
        <f t="shared" si="90"/>
        <v>0</v>
      </c>
      <c r="AH236" s="78"/>
      <c r="AI236" s="54">
        <f t="shared" si="91"/>
        <v>0</v>
      </c>
      <c r="AJ236" s="78"/>
      <c r="AK236" s="54">
        <f t="shared" si="92"/>
        <v>0</v>
      </c>
      <c r="AL236" s="78"/>
      <c r="AM236" s="78"/>
      <c r="AN236" s="53" t="str">
        <f>+IF($A236="Venta",SUMIF($AC$3:$AM$3,VLOOKUP($R236,desplegable!$N$3:$Q$8,4,FALSE),$AC236:$AM236)*$T236/VLOOKUP($R236,desplegable!$N$3:$O$8,2,FALSE),"")</f>
        <v/>
      </c>
      <c r="AO236" s="53">
        <f t="shared" si="93"/>
        <v>0</v>
      </c>
      <c r="AP236" s="53" t="str">
        <f>+IF($A236="Compra",SUMIF($AC$3:$AM$3,VLOOKUP($R235,desplegable!$N$3:$Q$8,4,FALSE),$AC236:$AM236)*$T236/VLOOKUP($R235,desplegable!$N$3:$O$8,2,FALSE),"")</f>
        <v/>
      </c>
      <c r="AQ236" s="55">
        <f>+IFERROR(SUMIF($AC$3:$AM$3,VLOOKUP($R236,desplegable!$N$3:$Q$8,4,FALSE),$AC236:$AM236)/$S236,0)</f>
        <v>0</v>
      </c>
      <c r="AR236" s="55">
        <f ca="1">IFERROR((SUMIF($AC$3:$AM$3,VLOOKUP($R236,desplegable!$N$3:$Q$8,4,FALSE),$AC236:$AM236)/($H236-$G236))*((TODAY())-$G236)/$S236,0)</f>
        <v>0</v>
      </c>
      <c r="AS236" s="56" t="str">
        <f t="shared" si="97"/>
        <v>-</v>
      </c>
      <c r="AT236" s="56" t="str">
        <f t="shared" si="98"/>
        <v>-</v>
      </c>
      <c r="AU236" s="56" t="str">
        <f t="shared" si="99"/>
        <v>-</v>
      </c>
      <c r="AV236" s="56" t="str">
        <f t="shared" si="100"/>
        <v>-</v>
      </c>
      <c r="AW236" s="53" t="str">
        <f t="shared" si="101"/>
        <v>-</v>
      </c>
      <c r="AX236" s="53" t="str">
        <f t="shared" si="102"/>
        <v/>
      </c>
      <c r="AY236" s="57" t="str">
        <f t="shared" si="103"/>
        <v/>
      </c>
      <c r="AZ236" s="54">
        <f>+IF(SUMIF($AC$3:$AM$3,VLOOKUP($R236,desplegable!$N$3:$Q$8,4,FALSE),$AC236:$AM236)&gt;=$S236,$S236,SUMIF($AC$3:$AM$3,VLOOKUP($R236,desplegable!$N$3:$Q$8,4,FALSE),$AC236:$AM236))</f>
        <v>0</v>
      </c>
      <c r="BA236" s="78"/>
      <c r="BB236" s="54">
        <f t="shared" si="104"/>
        <v>0</v>
      </c>
      <c r="BC236" s="53">
        <f>+IFERROR($BB236*$T236/VLOOKUP($R236,desplegable!$N$3:$O$8,2,FALSE),0)</f>
        <v>0</v>
      </c>
      <c r="BD236" s="53" t="str">
        <f t="shared" si="94"/>
        <v/>
      </c>
      <c r="BE236" s="57" t="str">
        <f t="shared" si="105"/>
        <v/>
      </c>
    </row>
    <row r="237" spans="1:57" ht="15" customHeight="1" x14ac:dyDescent="0.25">
      <c r="A237" s="26" t="s">
        <v>117</v>
      </c>
      <c r="B237" s="21"/>
      <c r="C237" s="21" t="s">
        <v>117</v>
      </c>
      <c r="D237" s="21"/>
      <c r="E237" s="21" t="s">
        <v>117</v>
      </c>
      <c r="F237" s="21"/>
      <c r="G237" s="27"/>
      <c r="H237" s="27"/>
      <c r="I237" s="28" t="s">
        <v>366</v>
      </c>
      <c r="J237" s="28" t="s">
        <v>117</v>
      </c>
      <c r="K237" s="21"/>
      <c r="L237" s="21"/>
      <c r="M237" s="28" t="s">
        <v>117</v>
      </c>
      <c r="N237" s="28" t="s">
        <v>117</v>
      </c>
      <c r="O237" s="28" t="s">
        <v>117</v>
      </c>
      <c r="P237" s="21" t="s">
        <v>117</v>
      </c>
      <c r="Q237" s="21" t="s">
        <v>117</v>
      </c>
      <c r="R237" s="28" t="s">
        <v>117</v>
      </c>
      <c r="S237" s="78"/>
      <c r="T237" s="30"/>
      <c r="U237" s="52">
        <f t="shared" si="95"/>
        <v>0</v>
      </c>
      <c r="V237" s="29"/>
      <c r="W237" s="29" t="s">
        <v>117</v>
      </c>
      <c r="X237" s="29"/>
      <c r="Y237" s="29"/>
      <c r="Z237" s="53" t="str">
        <f t="shared" si="87"/>
        <v/>
      </c>
      <c r="AA237" s="55" t="str">
        <f t="shared" si="96"/>
        <v/>
      </c>
      <c r="AB237" s="27"/>
      <c r="AC237" s="54">
        <f t="shared" si="88"/>
        <v>0</v>
      </c>
      <c r="AD237" s="78"/>
      <c r="AE237" s="54">
        <f t="shared" si="89"/>
        <v>0</v>
      </c>
      <c r="AF237" s="78"/>
      <c r="AG237" s="54">
        <f t="shared" si="90"/>
        <v>0</v>
      </c>
      <c r="AH237" s="78"/>
      <c r="AI237" s="54">
        <f t="shared" si="91"/>
        <v>0</v>
      </c>
      <c r="AJ237" s="78"/>
      <c r="AK237" s="54">
        <f t="shared" si="92"/>
        <v>0</v>
      </c>
      <c r="AL237" s="78"/>
      <c r="AM237" s="78"/>
      <c r="AN237" s="53" t="str">
        <f>+IF($A237="Venta",SUMIF($AC$3:$AM$3,VLOOKUP($R237,desplegable!$N$3:$Q$8,4,FALSE),$AC237:$AM237)*$T237/VLOOKUP($R237,desplegable!$N$3:$O$8,2,FALSE),"")</f>
        <v/>
      </c>
      <c r="AO237" s="53">
        <f t="shared" si="93"/>
        <v>0</v>
      </c>
      <c r="AP237" s="53" t="str">
        <f>+IF($A237="Compra",SUMIF($AC$3:$AM$3,VLOOKUP($R236,desplegable!$N$3:$Q$8,4,FALSE),$AC237:$AM237)*$T237/VLOOKUP($R236,desplegable!$N$3:$O$8,2,FALSE),"")</f>
        <v/>
      </c>
      <c r="AQ237" s="55">
        <f>+IFERROR(SUMIF($AC$3:$AM$3,VLOOKUP($R237,desplegable!$N$3:$Q$8,4,FALSE),$AC237:$AM237)/$S237,0)</f>
        <v>0</v>
      </c>
      <c r="AR237" s="55">
        <f ca="1">IFERROR((SUMIF($AC$3:$AM$3,VLOOKUP($R237,desplegable!$N$3:$Q$8,4,FALSE),$AC237:$AM237)/($H237-$G237))*((TODAY())-$G237)/$S237,0)</f>
        <v>0</v>
      </c>
      <c r="AS237" s="56" t="str">
        <f t="shared" si="97"/>
        <v>-</v>
      </c>
      <c r="AT237" s="56" t="str">
        <f t="shared" si="98"/>
        <v>-</v>
      </c>
      <c r="AU237" s="56" t="str">
        <f t="shared" si="99"/>
        <v>-</v>
      </c>
      <c r="AV237" s="56" t="str">
        <f t="shared" si="100"/>
        <v>-</v>
      </c>
      <c r="AW237" s="53" t="str">
        <f t="shared" si="101"/>
        <v>-</v>
      </c>
      <c r="AX237" s="53" t="str">
        <f t="shared" si="102"/>
        <v/>
      </c>
      <c r="AY237" s="57" t="str">
        <f t="shared" si="103"/>
        <v/>
      </c>
      <c r="AZ237" s="54">
        <f>+IF(SUMIF($AC$3:$AM$3,VLOOKUP($R237,desplegable!$N$3:$Q$8,4,FALSE),$AC237:$AM237)&gt;=$S237,$S237,SUMIF($AC$3:$AM$3,VLOOKUP($R237,desplegable!$N$3:$Q$8,4,FALSE),$AC237:$AM237))</f>
        <v>0</v>
      </c>
      <c r="BA237" s="78"/>
      <c r="BB237" s="54">
        <f t="shared" si="104"/>
        <v>0</v>
      </c>
      <c r="BC237" s="53">
        <f>+IFERROR($BB237*$T237/VLOOKUP($R237,desplegable!$N$3:$O$8,2,FALSE),0)</f>
        <v>0</v>
      </c>
      <c r="BD237" s="53" t="str">
        <f t="shared" si="94"/>
        <v/>
      </c>
      <c r="BE237" s="57" t="str">
        <f t="shared" si="105"/>
        <v/>
      </c>
    </row>
    <row r="238" spans="1:57" ht="15" customHeight="1" x14ac:dyDescent="0.25">
      <c r="A238" s="26" t="s">
        <v>117</v>
      </c>
      <c r="B238" s="21"/>
      <c r="C238" s="21" t="s">
        <v>117</v>
      </c>
      <c r="D238" s="21"/>
      <c r="E238" s="21" t="s">
        <v>117</v>
      </c>
      <c r="F238" s="21"/>
      <c r="G238" s="27"/>
      <c r="H238" s="27"/>
      <c r="I238" s="28" t="s">
        <v>366</v>
      </c>
      <c r="J238" s="28" t="s">
        <v>117</v>
      </c>
      <c r="K238" s="21"/>
      <c r="L238" s="21"/>
      <c r="M238" s="28" t="s">
        <v>117</v>
      </c>
      <c r="N238" s="28" t="s">
        <v>117</v>
      </c>
      <c r="O238" s="28" t="s">
        <v>117</v>
      </c>
      <c r="P238" s="21" t="s">
        <v>117</v>
      </c>
      <c r="Q238" s="21" t="s">
        <v>117</v>
      </c>
      <c r="R238" s="28" t="s">
        <v>117</v>
      </c>
      <c r="S238" s="78"/>
      <c r="T238" s="30"/>
      <c r="U238" s="52">
        <f t="shared" si="95"/>
        <v>0</v>
      </c>
      <c r="V238" s="29"/>
      <c r="W238" s="29" t="s">
        <v>117</v>
      </c>
      <c r="X238" s="29"/>
      <c r="Y238" s="29"/>
      <c r="Z238" s="53" t="str">
        <f t="shared" si="87"/>
        <v/>
      </c>
      <c r="AA238" s="55" t="str">
        <f t="shared" si="96"/>
        <v/>
      </c>
      <c r="AB238" s="27"/>
      <c r="AC238" s="54">
        <f t="shared" si="88"/>
        <v>0</v>
      </c>
      <c r="AD238" s="78"/>
      <c r="AE238" s="54">
        <f t="shared" si="89"/>
        <v>0</v>
      </c>
      <c r="AF238" s="78"/>
      <c r="AG238" s="54">
        <f t="shared" si="90"/>
        <v>0</v>
      </c>
      <c r="AH238" s="78"/>
      <c r="AI238" s="54">
        <f t="shared" si="91"/>
        <v>0</v>
      </c>
      <c r="AJ238" s="78"/>
      <c r="AK238" s="54">
        <f t="shared" si="92"/>
        <v>0</v>
      </c>
      <c r="AL238" s="78"/>
      <c r="AM238" s="78"/>
      <c r="AN238" s="53" t="str">
        <f>+IF($A238="Venta",SUMIF($AC$3:$AM$3,VLOOKUP($R238,desplegable!$N$3:$Q$8,4,FALSE),$AC238:$AM238)*$T238/VLOOKUP($R238,desplegable!$N$3:$O$8,2,FALSE),"")</f>
        <v/>
      </c>
      <c r="AO238" s="53">
        <f t="shared" si="93"/>
        <v>0</v>
      </c>
      <c r="AP238" s="53" t="str">
        <f>+IF($A238="Compra",SUMIF($AC$3:$AM$3,VLOOKUP($R237,desplegable!$N$3:$Q$8,4,FALSE),$AC238:$AM238)*$T238/VLOOKUP($R237,desplegable!$N$3:$O$8,2,FALSE),"")</f>
        <v/>
      </c>
      <c r="AQ238" s="55">
        <f>+IFERROR(SUMIF($AC$3:$AM$3,VLOOKUP($R238,desplegable!$N$3:$Q$8,4,FALSE),$AC238:$AM238)/$S238,0)</f>
        <v>0</v>
      </c>
      <c r="AR238" s="55">
        <f ca="1">IFERROR((SUMIF($AC$3:$AM$3,VLOOKUP($R238,desplegable!$N$3:$Q$8,4,FALSE),$AC238:$AM238)/($H238-$G238))*((TODAY())-$G238)/$S238,0)</f>
        <v>0</v>
      </c>
      <c r="AS238" s="56" t="str">
        <f t="shared" si="97"/>
        <v>-</v>
      </c>
      <c r="AT238" s="56" t="str">
        <f t="shared" si="98"/>
        <v>-</v>
      </c>
      <c r="AU238" s="56" t="str">
        <f t="shared" si="99"/>
        <v>-</v>
      </c>
      <c r="AV238" s="56" t="str">
        <f t="shared" si="100"/>
        <v>-</v>
      </c>
      <c r="AW238" s="53" t="str">
        <f t="shared" si="101"/>
        <v>-</v>
      </c>
      <c r="AX238" s="53" t="str">
        <f t="shared" si="102"/>
        <v/>
      </c>
      <c r="AY238" s="57" t="str">
        <f t="shared" si="103"/>
        <v/>
      </c>
      <c r="AZ238" s="54">
        <f>+IF(SUMIF($AC$3:$AM$3,VLOOKUP($R238,desplegable!$N$3:$Q$8,4,FALSE),$AC238:$AM238)&gt;=$S238,$S238,SUMIF($AC$3:$AM$3,VLOOKUP($R238,desplegable!$N$3:$Q$8,4,FALSE),$AC238:$AM238))</f>
        <v>0</v>
      </c>
      <c r="BA238" s="78"/>
      <c r="BB238" s="54">
        <f t="shared" si="104"/>
        <v>0</v>
      </c>
      <c r="BC238" s="53">
        <f>+IFERROR($BB238*$T238/VLOOKUP($R238,desplegable!$N$3:$O$8,2,FALSE),0)</f>
        <v>0</v>
      </c>
      <c r="BD238" s="53" t="str">
        <f t="shared" si="94"/>
        <v/>
      </c>
      <c r="BE238" s="57" t="str">
        <f t="shared" si="105"/>
        <v/>
      </c>
    </row>
    <row r="239" spans="1:57" ht="15" customHeight="1" x14ac:dyDescent="0.25">
      <c r="A239" s="26" t="s">
        <v>117</v>
      </c>
      <c r="B239" s="21"/>
      <c r="C239" s="21" t="s">
        <v>117</v>
      </c>
      <c r="D239" s="21"/>
      <c r="E239" s="21" t="s">
        <v>117</v>
      </c>
      <c r="F239" s="21"/>
      <c r="G239" s="27"/>
      <c r="H239" s="27"/>
      <c r="I239" s="28" t="s">
        <v>366</v>
      </c>
      <c r="J239" s="28" t="s">
        <v>117</v>
      </c>
      <c r="K239" s="21"/>
      <c r="L239" s="21"/>
      <c r="M239" s="28" t="s">
        <v>117</v>
      </c>
      <c r="N239" s="28" t="s">
        <v>117</v>
      </c>
      <c r="O239" s="28" t="s">
        <v>117</v>
      </c>
      <c r="P239" s="21" t="s">
        <v>117</v>
      </c>
      <c r="Q239" s="21" t="s">
        <v>117</v>
      </c>
      <c r="R239" s="28" t="s">
        <v>117</v>
      </c>
      <c r="S239" s="78"/>
      <c r="T239" s="30"/>
      <c r="U239" s="52">
        <f t="shared" si="95"/>
        <v>0</v>
      </c>
      <c r="V239" s="29"/>
      <c r="W239" s="29" t="s">
        <v>117</v>
      </c>
      <c r="X239" s="29"/>
      <c r="Y239" s="29"/>
      <c r="Z239" s="53" t="str">
        <f t="shared" si="87"/>
        <v/>
      </c>
      <c r="AA239" s="55" t="str">
        <f t="shared" si="96"/>
        <v/>
      </c>
      <c r="AB239" s="27"/>
      <c r="AC239" s="54">
        <f t="shared" si="88"/>
        <v>0</v>
      </c>
      <c r="AD239" s="78"/>
      <c r="AE239" s="54">
        <f t="shared" si="89"/>
        <v>0</v>
      </c>
      <c r="AF239" s="78"/>
      <c r="AG239" s="54">
        <f t="shared" si="90"/>
        <v>0</v>
      </c>
      <c r="AH239" s="78"/>
      <c r="AI239" s="54">
        <f t="shared" si="91"/>
        <v>0</v>
      </c>
      <c r="AJ239" s="78"/>
      <c r="AK239" s="54">
        <f t="shared" si="92"/>
        <v>0</v>
      </c>
      <c r="AL239" s="78"/>
      <c r="AM239" s="78"/>
      <c r="AN239" s="53" t="str">
        <f>+IF($A239="Venta",SUMIF($AC$3:$AM$3,VLOOKUP($R239,desplegable!$N$3:$Q$8,4,FALSE),$AC239:$AM239)*$T239/VLOOKUP($R239,desplegable!$N$3:$O$8,2,FALSE),"")</f>
        <v/>
      </c>
      <c r="AO239" s="53">
        <f t="shared" si="93"/>
        <v>0</v>
      </c>
      <c r="AP239" s="53" t="str">
        <f>+IF($A239="Compra",SUMIF($AC$3:$AM$3,VLOOKUP($R238,desplegable!$N$3:$Q$8,4,FALSE),$AC239:$AM239)*$T239/VLOOKUP($R238,desplegable!$N$3:$O$8,2,FALSE),"")</f>
        <v/>
      </c>
      <c r="AQ239" s="55">
        <f>+IFERROR(SUMIF($AC$3:$AM$3,VLOOKUP($R239,desplegable!$N$3:$Q$8,4,FALSE),$AC239:$AM239)/$S239,0)</f>
        <v>0</v>
      </c>
      <c r="AR239" s="55">
        <f ca="1">IFERROR((SUMIF($AC$3:$AM$3,VLOOKUP($R239,desplegable!$N$3:$Q$8,4,FALSE),$AC239:$AM239)/($H239-$G239))*((TODAY())-$G239)/$S239,0)</f>
        <v>0</v>
      </c>
      <c r="AS239" s="56" t="str">
        <f t="shared" si="97"/>
        <v>-</v>
      </c>
      <c r="AT239" s="56" t="str">
        <f t="shared" si="98"/>
        <v>-</v>
      </c>
      <c r="AU239" s="56" t="str">
        <f t="shared" si="99"/>
        <v>-</v>
      </c>
      <c r="AV239" s="56" t="str">
        <f t="shared" si="100"/>
        <v>-</v>
      </c>
      <c r="AW239" s="53" t="str">
        <f t="shared" si="101"/>
        <v>-</v>
      </c>
      <c r="AX239" s="53" t="str">
        <f t="shared" si="102"/>
        <v/>
      </c>
      <c r="AY239" s="57" t="str">
        <f t="shared" si="103"/>
        <v/>
      </c>
      <c r="AZ239" s="54">
        <f>+IF(SUMIF($AC$3:$AM$3,VLOOKUP($R239,desplegable!$N$3:$Q$8,4,FALSE),$AC239:$AM239)&gt;=$S239,$S239,SUMIF($AC$3:$AM$3,VLOOKUP($R239,desplegable!$N$3:$Q$8,4,FALSE),$AC239:$AM239))</f>
        <v>0</v>
      </c>
      <c r="BA239" s="78"/>
      <c r="BB239" s="54">
        <f t="shared" si="104"/>
        <v>0</v>
      </c>
      <c r="BC239" s="53">
        <f>+IFERROR($BB239*$T239/VLOOKUP($R239,desplegable!$N$3:$O$8,2,FALSE),0)</f>
        <v>0</v>
      </c>
      <c r="BD239" s="53" t="str">
        <f t="shared" si="94"/>
        <v/>
      </c>
      <c r="BE239" s="57" t="str">
        <f t="shared" si="105"/>
        <v/>
      </c>
    </row>
    <row r="240" spans="1:57" ht="15" customHeight="1" x14ac:dyDescent="0.25">
      <c r="A240" s="26" t="s">
        <v>117</v>
      </c>
      <c r="B240" s="21"/>
      <c r="C240" s="21" t="s">
        <v>117</v>
      </c>
      <c r="D240" s="21"/>
      <c r="E240" s="21" t="s">
        <v>117</v>
      </c>
      <c r="F240" s="21"/>
      <c r="G240" s="27"/>
      <c r="H240" s="27"/>
      <c r="I240" s="28" t="s">
        <v>366</v>
      </c>
      <c r="J240" s="28" t="s">
        <v>117</v>
      </c>
      <c r="K240" s="21"/>
      <c r="L240" s="21"/>
      <c r="M240" s="28" t="s">
        <v>117</v>
      </c>
      <c r="N240" s="28" t="s">
        <v>117</v>
      </c>
      <c r="O240" s="28" t="s">
        <v>117</v>
      </c>
      <c r="P240" s="21" t="s">
        <v>117</v>
      </c>
      <c r="Q240" s="21" t="s">
        <v>117</v>
      </c>
      <c r="R240" s="28" t="s">
        <v>117</v>
      </c>
      <c r="S240" s="78"/>
      <c r="T240" s="30"/>
      <c r="U240" s="52">
        <f t="shared" si="95"/>
        <v>0</v>
      </c>
      <c r="V240" s="29"/>
      <c r="W240" s="29" t="s">
        <v>117</v>
      </c>
      <c r="X240" s="29"/>
      <c r="Y240" s="29"/>
      <c r="Z240" s="53" t="str">
        <f t="shared" si="87"/>
        <v/>
      </c>
      <c r="AA240" s="55" t="str">
        <f t="shared" si="96"/>
        <v/>
      </c>
      <c r="AB240" s="27"/>
      <c r="AC240" s="54">
        <f t="shared" si="88"/>
        <v>0</v>
      </c>
      <c r="AD240" s="78"/>
      <c r="AE240" s="54">
        <f t="shared" si="89"/>
        <v>0</v>
      </c>
      <c r="AF240" s="78"/>
      <c r="AG240" s="54">
        <f t="shared" si="90"/>
        <v>0</v>
      </c>
      <c r="AH240" s="78"/>
      <c r="AI240" s="54">
        <f t="shared" si="91"/>
        <v>0</v>
      </c>
      <c r="AJ240" s="78"/>
      <c r="AK240" s="54">
        <f t="shared" si="92"/>
        <v>0</v>
      </c>
      <c r="AL240" s="78"/>
      <c r="AM240" s="78"/>
      <c r="AN240" s="53" t="str">
        <f>+IF($A240="Venta",SUMIF($AC$3:$AM$3,VLOOKUP($R240,desplegable!$N$3:$Q$8,4,FALSE),$AC240:$AM240)*$T240/VLOOKUP($R240,desplegable!$N$3:$O$8,2,FALSE),"")</f>
        <v/>
      </c>
      <c r="AO240" s="53">
        <f t="shared" si="93"/>
        <v>0</v>
      </c>
      <c r="AP240" s="53" t="str">
        <f>+IF($A240="Compra",SUMIF($AC$3:$AM$3,VLOOKUP($R239,desplegable!$N$3:$Q$8,4,FALSE),$AC240:$AM240)*$T240/VLOOKUP($R239,desplegable!$N$3:$O$8,2,FALSE),"")</f>
        <v/>
      </c>
      <c r="AQ240" s="55">
        <f>+IFERROR(SUMIF($AC$3:$AM$3,VLOOKUP($R240,desplegable!$N$3:$Q$8,4,FALSE),$AC240:$AM240)/$S240,0)</f>
        <v>0</v>
      </c>
      <c r="AR240" s="55">
        <f ca="1">IFERROR((SUMIF($AC$3:$AM$3,VLOOKUP($R240,desplegable!$N$3:$Q$8,4,FALSE),$AC240:$AM240)/($H240-$G240))*((TODAY())-$G240)/$S240,0)</f>
        <v>0</v>
      </c>
      <c r="AS240" s="56" t="str">
        <f t="shared" si="97"/>
        <v>-</v>
      </c>
      <c r="AT240" s="56" t="str">
        <f t="shared" si="98"/>
        <v>-</v>
      </c>
      <c r="AU240" s="56" t="str">
        <f t="shared" si="99"/>
        <v>-</v>
      </c>
      <c r="AV240" s="56" t="str">
        <f t="shared" si="100"/>
        <v>-</v>
      </c>
      <c r="AW240" s="53" t="str">
        <f t="shared" si="101"/>
        <v>-</v>
      </c>
      <c r="AX240" s="53" t="str">
        <f t="shared" si="102"/>
        <v/>
      </c>
      <c r="AY240" s="57" t="str">
        <f t="shared" si="103"/>
        <v/>
      </c>
      <c r="AZ240" s="54">
        <f>+IF(SUMIF($AC$3:$AM$3,VLOOKUP($R240,desplegable!$N$3:$Q$8,4,FALSE),$AC240:$AM240)&gt;=$S240,$S240,SUMIF($AC$3:$AM$3,VLOOKUP($R240,desplegable!$N$3:$Q$8,4,FALSE),$AC240:$AM240))</f>
        <v>0</v>
      </c>
      <c r="BA240" s="78"/>
      <c r="BB240" s="54">
        <f t="shared" si="104"/>
        <v>0</v>
      </c>
      <c r="BC240" s="53">
        <f>+IFERROR($BB240*$T240/VLOOKUP($R240,desplegable!$N$3:$O$8,2,FALSE),0)</f>
        <v>0</v>
      </c>
      <c r="BD240" s="53" t="str">
        <f t="shared" si="94"/>
        <v/>
      </c>
      <c r="BE240" s="57" t="str">
        <f t="shared" si="105"/>
        <v/>
      </c>
    </row>
    <row r="241" spans="1:57" ht="15" customHeight="1" x14ac:dyDescent="0.25">
      <c r="A241" s="26" t="s">
        <v>117</v>
      </c>
      <c r="B241" s="21"/>
      <c r="C241" s="21" t="s">
        <v>117</v>
      </c>
      <c r="D241" s="21"/>
      <c r="E241" s="21" t="s">
        <v>117</v>
      </c>
      <c r="F241" s="21"/>
      <c r="G241" s="27"/>
      <c r="H241" s="27"/>
      <c r="I241" s="28" t="s">
        <v>366</v>
      </c>
      <c r="J241" s="28" t="s">
        <v>117</v>
      </c>
      <c r="K241" s="21"/>
      <c r="L241" s="21"/>
      <c r="M241" s="28" t="s">
        <v>117</v>
      </c>
      <c r="N241" s="28" t="s">
        <v>117</v>
      </c>
      <c r="O241" s="28" t="s">
        <v>117</v>
      </c>
      <c r="P241" s="21" t="s">
        <v>117</v>
      </c>
      <c r="Q241" s="21" t="s">
        <v>117</v>
      </c>
      <c r="R241" s="28" t="s">
        <v>117</v>
      </c>
      <c r="S241" s="78"/>
      <c r="T241" s="30"/>
      <c r="U241" s="52">
        <f t="shared" si="95"/>
        <v>0</v>
      </c>
      <c r="V241" s="29"/>
      <c r="W241" s="29" t="s">
        <v>117</v>
      </c>
      <c r="X241" s="29"/>
      <c r="Y241" s="29"/>
      <c r="Z241" s="53" t="str">
        <f t="shared" si="87"/>
        <v/>
      </c>
      <c r="AA241" s="55" t="str">
        <f t="shared" si="96"/>
        <v/>
      </c>
      <c r="AB241" s="27"/>
      <c r="AC241" s="54">
        <f t="shared" si="88"/>
        <v>0</v>
      </c>
      <c r="AD241" s="78"/>
      <c r="AE241" s="54">
        <f t="shared" si="89"/>
        <v>0</v>
      </c>
      <c r="AF241" s="78"/>
      <c r="AG241" s="54">
        <f t="shared" si="90"/>
        <v>0</v>
      </c>
      <c r="AH241" s="78"/>
      <c r="AI241" s="54">
        <f t="shared" si="91"/>
        <v>0</v>
      </c>
      <c r="AJ241" s="78"/>
      <c r="AK241" s="54">
        <f t="shared" si="92"/>
        <v>0</v>
      </c>
      <c r="AL241" s="78"/>
      <c r="AM241" s="78"/>
      <c r="AN241" s="53" t="str">
        <f>+IF($A241="Venta",SUMIF($AC$3:$AM$3,VLOOKUP($R241,desplegable!$N$3:$Q$8,4,FALSE),$AC241:$AM241)*$T241/VLOOKUP($R241,desplegable!$N$3:$O$8,2,FALSE),"")</f>
        <v/>
      </c>
      <c r="AO241" s="53">
        <f t="shared" si="93"/>
        <v>0</v>
      </c>
      <c r="AP241" s="53" t="str">
        <f>+IF($A241="Compra",SUMIF($AC$3:$AM$3,VLOOKUP($R240,desplegable!$N$3:$Q$8,4,FALSE),$AC241:$AM241)*$T241/VLOOKUP($R240,desplegable!$N$3:$O$8,2,FALSE),"")</f>
        <v/>
      </c>
      <c r="AQ241" s="55">
        <f>+IFERROR(SUMIF($AC$3:$AM$3,VLOOKUP($R241,desplegable!$N$3:$Q$8,4,FALSE),$AC241:$AM241)/$S241,0)</f>
        <v>0</v>
      </c>
      <c r="AR241" s="55">
        <f ca="1">IFERROR((SUMIF($AC$3:$AM$3,VLOOKUP($R241,desplegable!$N$3:$Q$8,4,FALSE),$AC241:$AM241)/($H241-$G241))*((TODAY())-$G241)/$S241,0)</f>
        <v>0</v>
      </c>
      <c r="AS241" s="56" t="str">
        <f t="shared" si="97"/>
        <v>-</v>
      </c>
      <c r="AT241" s="56" t="str">
        <f t="shared" si="98"/>
        <v>-</v>
      </c>
      <c r="AU241" s="56" t="str">
        <f t="shared" si="99"/>
        <v>-</v>
      </c>
      <c r="AV241" s="56" t="str">
        <f t="shared" si="100"/>
        <v>-</v>
      </c>
      <c r="AW241" s="53" t="str">
        <f t="shared" si="101"/>
        <v>-</v>
      </c>
      <c r="AX241" s="53" t="str">
        <f t="shared" si="102"/>
        <v/>
      </c>
      <c r="AY241" s="57" t="str">
        <f t="shared" si="103"/>
        <v/>
      </c>
      <c r="AZ241" s="54">
        <f>+IF(SUMIF($AC$3:$AM$3,VLOOKUP($R241,desplegable!$N$3:$Q$8,4,FALSE),$AC241:$AM241)&gt;=$S241,$S241,SUMIF($AC$3:$AM$3,VLOOKUP($R241,desplegable!$N$3:$Q$8,4,FALSE),$AC241:$AM241))</f>
        <v>0</v>
      </c>
      <c r="BA241" s="78"/>
      <c r="BB241" s="54">
        <f t="shared" si="104"/>
        <v>0</v>
      </c>
      <c r="BC241" s="53">
        <f>+IFERROR($BB241*$T241/VLOOKUP($R241,desplegable!$N$3:$O$8,2,FALSE),0)</f>
        <v>0</v>
      </c>
      <c r="BD241" s="53" t="str">
        <f t="shared" si="94"/>
        <v/>
      </c>
      <c r="BE241" s="57" t="str">
        <f t="shared" si="105"/>
        <v/>
      </c>
    </row>
    <row r="242" spans="1:57" ht="15" customHeight="1" x14ac:dyDescent="0.25">
      <c r="A242" s="26" t="s">
        <v>117</v>
      </c>
      <c r="B242" s="21"/>
      <c r="C242" s="21" t="s">
        <v>117</v>
      </c>
      <c r="D242" s="21"/>
      <c r="E242" s="21" t="s">
        <v>117</v>
      </c>
      <c r="F242" s="21"/>
      <c r="G242" s="27"/>
      <c r="H242" s="27"/>
      <c r="I242" s="28" t="s">
        <v>366</v>
      </c>
      <c r="J242" s="28" t="s">
        <v>117</v>
      </c>
      <c r="K242" s="21"/>
      <c r="L242" s="21"/>
      <c r="M242" s="28" t="s">
        <v>117</v>
      </c>
      <c r="N242" s="28" t="s">
        <v>117</v>
      </c>
      <c r="O242" s="28" t="s">
        <v>117</v>
      </c>
      <c r="P242" s="21" t="s">
        <v>117</v>
      </c>
      <c r="Q242" s="21" t="s">
        <v>117</v>
      </c>
      <c r="R242" s="28" t="s">
        <v>117</v>
      </c>
      <c r="S242" s="78"/>
      <c r="T242" s="30"/>
      <c r="U242" s="52">
        <f t="shared" si="95"/>
        <v>0</v>
      </c>
      <c r="V242" s="29"/>
      <c r="W242" s="29" t="s">
        <v>117</v>
      </c>
      <c r="X242" s="29"/>
      <c r="Y242" s="29"/>
      <c r="Z242" s="53" t="str">
        <f t="shared" si="87"/>
        <v/>
      </c>
      <c r="AA242" s="55" t="str">
        <f t="shared" si="96"/>
        <v/>
      </c>
      <c r="AB242" s="27"/>
      <c r="AC242" s="54">
        <f t="shared" si="88"/>
        <v>0</v>
      </c>
      <c r="AD242" s="78"/>
      <c r="AE242" s="54">
        <f t="shared" si="89"/>
        <v>0</v>
      </c>
      <c r="AF242" s="78"/>
      <c r="AG242" s="54">
        <f t="shared" si="90"/>
        <v>0</v>
      </c>
      <c r="AH242" s="78"/>
      <c r="AI242" s="54">
        <f t="shared" si="91"/>
        <v>0</v>
      </c>
      <c r="AJ242" s="78"/>
      <c r="AK242" s="54">
        <f t="shared" si="92"/>
        <v>0</v>
      </c>
      <c r="AL242" s="78"/>
      <c r="AM242" s="78"/>
      <c r="AN242" s="53" t="str">
        <f>+IF($A242="Venta",SUMIF($AC$3:$AM$3,VLOOKUP($R242,desplegable!$N$3:$Q$8,4,FALSE),$AC242:$AM242)*$T242/VLOOKUP($R242,desplegable!$N$3:$O$8,2,FALSE),"")</f>
        <v/>
      </c>
      <c r="AO242" s="53">
        <f t="shared" si="93"/>
        <v>0</v>
      </c>
      <c r="AP242" s="53" t="str">
        <f>+IF($A242="Compra",SUMIF($AC$3:$AM$3,VLOOKUP($R241,desplegable!$N$3:$Q$8,4,FALSE),$AC242:$AM242)*$T242/VLOOKUP($R241,desplegable!$N$3:$O$8,2,FALSE),"")</f>
        <v/>
      </c>
      <c r="AQ242" s="55">
        <f>+IFERROR(SUMIF($AC$3:$AM$3,VLOOKUP($R242,desplegable!$N$3:$Q$8,4,FALSE),$AC242:$AM242)/$S242,0)</f>
        <v>0</v>
      </c>
      <c r="AR242" s="55">
        <f ca="1">IFERROR((SUMIF($AC$3:$AM$3,VLOOKUP($R242,desplegable!$N$3:$Q$8,4,FALSE),$AC242:$AM242)/($H242-$G242))*((TODAY())-$G242)/$S242,0)</f>
        <v>0</v>
      </c>
      <c r="AS242" s="56" t="str">
        <f t="shared" si="97"/>
        <v>-</v>
      </c>
      <c r="AT242" s="56" t="str">
        <f t="shared" si="98"/>
        <v>-</v>
      </c>
      <c r="AU242" s="56" t="str">
        <f t="shared" si="99"/>
        <v>-</v>
      </c>
      <c r="AV242" s="56" t="str">
        <f t="shared" si="100"/>
        <v>-</v>
      </c>
      <c r="AW242" s="53" t="str">
        <f t="shared" si="101"/>
        <v>-</v>
      </c>
      <c r="AX242" s="53" t="str">
        <f t="shared" si="102"/>
        <v/>
      </c>
      <c r="AY242" s="57" t="str">
        <f t="shared" si="103"/>
        <v/>
      </c>
      <c r="AZ242" s="54">
        <f>+IF(SUMIF($AC$3:$AM$3,VLOOKUP($R242,desplegable!$N$3:$Q$8,4,FALSE),$AC242:$AM242)&gt;=$S242,$S242,SUMIF($AC$3:$AM$3,VLOOKUP($R242,desplegable!$N$3:$Q$8,4,FALSE),$AC242:$AM242))</f>
        <v>0</v>
      </c>
      <c r="BA242" s="78"/>
      <c r="BB242" s="54">
        <f t="shared" si="104"/>
        <v>0</v>
      </c>
      <c r="BC242" s="53">
        <f>+IFERROR($BB242*$T242/VLOOKUP($R242,desplegable!$N$3:$O$8,2,FALSE),0)</f>
        <v>0</v>
      </c>
      <c r="BD242" s="53" t="str">
        <f t="shared" si="94"/>
        <v/>
      </c>
      <c r="BE242" s="57" t="str">
        <f t="shared" si="105"/>
        <v/>
      </c>
    </row>
    <row r="243" spans="1:57" ht="15" customHeight="1" x14ac:dyDescent="0.25">
      <c r="A243" s="26" t="s">
        <v>117</v>
      </c>
      <c r="B243" s="21"/>
      <c r="C243" s="21" t="s">
        <v>117</v>
      </c>
      <c r="D243" s="21"/>
      <c r="E243" s="21" t="s">
        <v>117</v>
      </c>
      <c r="F243" s="21"/>
      <c r="G243" s="27"/>
      <c r="H243" s="27"/>
      <c r="I243" s="28" t="s">
        <v>366</v>
      </c>
      <c r="J243" s="28" t="s">
        <v>117</v>
      </c>
      <c r="K243" s="21"/>
      <c r="L243" s="21"/>
      <c r="M243" s="28" t="s">
        <v>117</v>
      </c>
      <c r="N243" s="28" t="s">
        <v>117</v>
      </c>
      <c r="O243" s="28" t="s">
        <v>117</v>
      </c>
      <c r="P243" s="21" t="s">
        <v>117</v>
      </c>
      <c r="Q243" s="21" t="s">
        <v>117</v>
      </c>
      <c r="R243" s="28" t="s">
        <v>117</v>
      </c>
      <c r="S243" s="78"/>
      <c r="T243" s="30"/>
      <c r="U243" s="52">
        <f t="shared" si="95"/>
        <v>0</v>
      </c>
      <c r="V243" s="29"/>
      <c r="W243" s="29" t="s">
        <v>117</v>
      </c>
      <c r="X243" s="29"/>
      <c r="Y243" s="29"/>
      <c r="Z243" s="53" t="str">
        <f t="shared" si="87"/>
        <v/>
      </c>
      <c r="AA243" s="55" t="str">
        <f t="shared" si="96"/>
        <v/>
      </c>
      <c r="AB243" s="27"/>
      <c r="AC243" s="54">
        <f t="shared" si="88"/>
        <v>0</v>
      </c>
      <c r="AD243" s="78"/>
      <c r="AE243" s="54">
        <f t="shared" si="89"/>
        <v>0</v>
      </c>
      <c r="AF243" s="78"/>
      <c r="AG243" s="54">
        <f t="shared" si="90"/>
        <v>0</v>
      </c>
      <c r="AH243" s="78"/>
      <c r="AI243" s="54">
        <f t="shared" si="91"/>
        <v>0</v>
      </c>
      <c r="AJ243" s="78"/>
      <c r="AK243" s="54">
        <f t="shared" si="92"/>
        <v>0</v>
      </c>
      <c r="AL243" s="78"/>
      <c r="AM243" s="78"/>
      <c r="AN243" s="53" t="str">
        <f>+IF($A243="Venta",SUMIF($AC$3:$AM$3,VLOOKUP($R243,desplegable!$N$3:$Q$8,4,FALSE),$AC243:$AM243)*$T243/VLOOKUP($R243,desplegable!$N$3:$O$8,2,FALSE),"")</f>
        <v/>
      </c>
      <c r="AO243" s="53">
        <f t="shared" si="93"/>
        <v>0</v>
      </c>
      <c r="AP243" s="53" t="str">
        <f>+IF($A243="Compra",SUMIF($AC$3:$AM$3,VLOOKUP($R242,desplegable!$N$3:$Q$8,4,FALSE),$AC243:$AM243)*$T243/VLOOKUP($R242,desplegable!$N$3:$O$8,2,FALSE),"")</f>
        <v/>
      </c>
      <c r="AQ243" s="55">
        <f>+IFERROR(SUMIF($AC$3:$AM$3,VLOOKUP($R243,desplegable!$N$3:$Q$8,4,FALSE),$AC243:$AM243)/$S243,0)</f>
        <v>0</v>
      </c>
      <c r="AR243" s="55">
        <f ca="1">IFERROR((SUMIF($AC$3:$AM$3,VLOOKUP($R243,desplegable!$N$3:$Q$8,4,FALSE),$AC243:$AM243)/($H243-$G243))*((TODAY())-$G243)/$S243,0)</f>
        <v>0</v>
      </c>
      <c r="AS243" s="56" t="str">
        <f t="shared" si="97"/>
        <v>-</v>
      </c>
      <c r="AT243" s="56" t="str">
        <f t="shared" si="98"/>
        <v>-</v>
      </c>
      <c r="AU243" s="56" t="str">
        <f t="shared" si="99"/>
        <v>-</v>
      </c>
      <c r="AV243" s="56" t="str">
        <f t="shared" si="100"/>
        <v>-</v>
      </c>
      <c r="AW243" s="53" t="str">
        <f t="shared" si="101"/>
        <v>-</v>
      </c>
      <c r="AX243" s="53" t="str">
        <f t="shared" si="102"/>
        <v/>
      </c>
      <c r="AY243" s="57" t="str">
        <f t="shared" si="103"/>
        <v/>
      </c>
      <c r="AZ243" s="54">
        <f>+IF(SUMIF($AC$3:$AM$3,VLOOKUP($R243,desplegable!$N$3:$Q$8,4,FALSE),$AC243:$AM243)&gt;=$S243,$S243,SUMIF($AC$3:$AM$3,VLOOKUP($R243,desplegable!$N$3:$Q$8,4,FALSE),$AC243:$AM243))</f>
        <v>0</v>
      </c>
      <c r="BA243" s="78"/>
      <c r="BB243" s="54">
        <f t="shared" si="104"/>
        <v>0</v>
      </c>
      <c r="BC243" s="53">
        <f>+IFERROR($BB243*$T243/VLOOKUP($R243,desplegable!$N$3:$O$8,2,FALSE),0)</f>
        <v>0</v>
      </c>
      <c r="BD243" s="53" t="str">
        <f t="shared" si="94"/>
        <v/>
      </c>
      <c r="BE243" s="57" t="str">
        <f t="shared" si="105"/>
        <v/>
      </c>
    </row>
    <row r="244" spans="1:57" ht="15" customHeight="1" x14ac:dyDescent="0.25">
      <c r="A244" s="26" t="s">
        <v>117</v>
      </c>
      <c r="B244" s="21"/>
      <c r="C244" s="21" t="s">
        <v>117</v>
      </c>
      <c r="D244" s="21"/>
      <c r="E244" s="21" t="s">
        <v>117</v>
      </c>
      <c r="F244" s="21"/>
      <c r="G244" s="27"/>
      <c r="H244" s="27"/>
      <c r="I244" s="28" t="s">
        <v>366</v>
      </c>
      <c r="J244" s="28" t="s">
        <v>117</v>
      </c>
      <c r="K244" s="21"/>
      <c r="L244" s="21"/>
      <c r="M244" s="28" t="s">
        <v>117</v>
      </c>
      <c r="N244" s="28" t="s">
        <v>117</v>
      </c>
      <c r="O244" s="28" t="s">
        <v>117</v>
      </c>
      <c r="P244" s="21" t="s">
        <v>117</v>
      </c>
      <c r="Q244" s="21" t="s">
        <v>117</v>
      </c>
      <c r="R244" s="28" t="s">
        <v>117</v>
      </c>
      <c r="S244" s="78"/>
      <c r="T244" s="30"/>
      <c r="U244" s="52">
        <f t="shared" si="95"/>
        <v>0</v>
      </c>
      <c r="V244" s="29"/>
      <c r="W244" s="29" t="s">
        <v>117</v>
      </c>
      <c r="X244" s="29"/>
      <c r="Y244" s="29"/>
      <c r="Z244" s="53" t="str">
        <f t="shared" si="87"/>
        <v/>
      </c>
      <c r="AA244" s="55" t="str">
        <f t="shared" si="96"/>
        <v/>
      </c>
      <c r="AB244" s="27"/>
      <c r="AC244" s="54">
        <f t="shared" si="88"/>
        <v>0</v>
      </c>
      <c r="AD244" s="78"/>
      <c r="AE244" s="54">
        <f t="shared" si="89"/>
        <v>0</v>
      </c>
      <c r="AF244" s="78"/>
      <c r="AG244" s="54">
        <f t="shared" si="90"/>
        <v>0</v>
      </c>
      <c r="AH244" s="78"/>
      <c r="AI244" s="54">
        <f t="shared" si="91"/>
        <v>0</v>
      </c>
      <c r="AJ244" s="78"/>
      <c r="AK244" s="54">
        <f t="shared" si="92"/>
        <v>0</v>
      </c>
      <c r="AL244" s="78"/>
      <c r="AM244" s="78"/>
      <c r="AN244" s="53" t="str">
        <f>+IF($A244="Venta",SUMIF($AC$3:$AM$3,VLOOKUP($R244,desplegable!$N$3:$Q$8,4,FALSE),$AC244:$AM244)*$T244/VLOOKUP($R244,desplegable!$N$3:$O$8,2,FALSE),"")</f>
        <v/>
      </c>
      <c r="AO244" s="53">
        <f t="shared" si="93"/>
        <v>0</v>
      </c>
      <c r="AP244" s="53" t="str">
        <f>+IF($A244="Compra",SUMIF($AC$3:$AM$3,VLOOKUP($R243,desplegable!$N$3:$Q$8,4,FALSE),$AC244:$AM244)*$T244/VLOOKUP($R243,desplegable!$N$3:$O$8,2,FALSE),"")</f>
        <v/>
      </c>
      <c r="AQ244" s="55">
        <f>+IFERROR(SUMIF($AC$3:$AM$3,VLOOKUP($R244,desplegable!$N$3:$Q$8,4,FALSE),$AC244:$AM244)/$S244,0)</f>
        <v>0</v>
      </c>
      <c r="AR244" s="55">
        <f ca="1">IFERROR((SUMIF($AC$3:$AM$3,VLOOKUP($R244,desplegable!$N$3:$Q$8,4,FALSE),$AC244:$AM244)/($H244-$G244))*((TODAY())-$G244)/$S244,0)</f>
        <v>0</v>
      </c>
      <c r="AS244" s="56" t="str">
        <f t="shared" si="97"/>
        <v>-</v>
      </c>
      <c r="AT244" s="56" t="str">
        <f t="shared" si="98"/>
        <v>-</v>
      </c>
      <c r="AU244" s="56" t="str">
        <f t="shared" si="99"/>
        <v>-</v>
      </c>
      <c r="AV244" s="56" t="str">
        <f t="shared" si="100"/>
        <v>-</v>
      </c>
      <c r="AW244" s="53" t="str">
        <f t="shared" si="101"/>
        <v>-</v>
      </c>
      <c r="AX244" s="53" t="str">
        <f t="shared" si="102"/>
        <v/>
      </c>
      <c r="AY244" s="57" t="str">
        <f t="shared" si="103"/>
        <v/>
      </c>
      <c r="AZ244" s="54">
        <f>+IF(SUMIF($AC$3:$AM$3,VLOOKUP($R244,desplegable!$N$3:$Q$8,4,FALSE),$AC244:$AM244)&gt;=$S244,$S244,SUMIF($AC$3:$AM$3,VLOOKUP($R244,desplegable!$N$3:$Q$8,4,FALSE),$AC244:$AM244))</f>
        <v>0</v>
      </c>
      <c r="BA244" s="78"/>
      <c r="BB244" s="54">
        <f t="shared" si="104"/>
        <v>0</v>
      </c>
      <c r="BC244" s="53">
        <f>+IFERROR($BB244*$T244/VLOOKUP($R244,desplegable!$N$3:$O$8,2,FALSE),0)</f>
        <v>0</v>
      </c>
      <c r="BD244" s="53" t="str">
        <f t="shared" si="94"/>
        <v/>
      </c>
      <c r="BE244" s="57" t="str">
        <f t="shared" si="105"/>
        <v/>
      </c>
    </row>
    <row r="245" spans="1:57" ht="15" customHeight="1" x14ac:dyDescent="0.25">
      <c r="A245" s="26" t="s">
        <v>117</v>
      </c>
      <c r="B245" s="21"/>
      <c r="C245" s="21" t="s">
        <v>117</v>
      </c>
      <c r="D245" s="21"/>
      <c r="E245" s="21" t="s">
        <v>117</v>
      </c>
      <c r="F245" s="21"/>
      <c r="G245" s="27"/>
      <c r="H245" s="27"/>
      <c r="I245" s="28" t="s">
        <v>366</v>
      </c>
      <c r="J245" s="28" t="s">
        <v>117</v>
      </c>
      <c r="K245" s="21"/>
      <c r="L245" s="21"/>
      <c r="M245" s="28" t="s">
        <v>117</v>
      </c>
      <c r="N245" s="28" t="s">
        <v>117</v>
      </c>
      <c r="O245" s="28" t="s">
        <v>117</v>
      </c>
      <c r="P245" s="21" t="s">
        <v>117</v>
      </c>
      <c r="Q245" s="21" t="s">
        <v>117</v>
      </c>
      <c r="R245" s="28" t="s">
        <v>117</v>
      </c>
      <c r="S245" s="78"/>
      <c r="T245" s="30"/>
      <c r="U245" s="52">
        <f t="shared" si="95"/>
        <v>0</v>
      </c>
      <c r="V245" s="29"/>
      <c r="W245" s="29" t="s">
        <v>117</v>
      </c>
      <c r="X245" s="29"/>
      <c r="Y245" s="29"/>
      <c r="Z245" s="53" t="str">
        <f t="shared" si="87"/>
        <v/>
      </c>
      <c r="AA245" s="55" t="str">
        <f t="shared" si="96"/>
        <v/>
      </c>
      <c r="AB245" s="27"/>
      <c r="AC245" s="54">
        <f t="shared" si="88"/>
        <v>0</v>
      </c>
      <c r="AD245" s="78"/>
      <c r="AE245" s="54">
        <f t="shared" si="89"/>
        <v>0</v>
      </c>
      <c r="AF245" s="78"/>
      <c r="AG245" s="54">
        <f t="shared" si="90"/>
        <v>0</v>
      </c>
      <c r="AH245" s="78"/>
      <c r="AI245" s="54">
        <f t="shared" si="91"/>
        <v>0</v>
      </c>
      <c r="AJ245" s="78"/>
      <c r="AK245" s="54">
        <f t="shared" si="92"/>
        <v>0</v>
      </c>
      <c r="AL245" s="78"/>
      <c r="AM245" s="78"/>
      <c r="AN245" s="53" t="str">
        <f>+IF($A245="Venta",SUMIF($AC$3:$AM$3,VLOOKUP($R245,desplegable!$N$3:$Q$8,4,FALSE),$AC245:$AM245)*$T245/VLOOKUP($R245,desplegable!$N$3:$O$8,2,FALSE),"")</f>
        <v/>
      </c>
      <c r="AO245" s="53">
        <f t="shared" si="93"/>
        <v>0</v>
      </c>
      <c r="AP245" s="53" t="str">
        <f>+IF($A245="Compra",SUMIF($AC$3:$AM$3,VLOOKUP($R244,desplegable!$N$3:$Q$8,4,FALSE),$AC245:$AM245)*$T245/VLOOKUP($R244,desplegable!$N$3:$O$8,2,FALSE),"")</f>
        <v/>
      </c>
      <c r="AQ245" s="55">
        <f>+IFERROR(SUMIF($AC$3:$AM$3,VLOOKUP($R245,desplegable!$N$3:$Q$8,4,FALSE),$AC245:$AM245)/$S245,0)</f>
        <v>0</v>
      </c>
      <c r="AR245" s="55">
        <f ca="1">IFERROR((SUMIF($AC$3:$AM$3,VLOOKUP($R245,desplegable!$N$3:$Q$8,4,FALSE),$AC245:$AM245)/($H245-$G245))*((TODAY())-$G245)/$S245,0)</f>
        <v>0</v>
      </c>
      <c r="AS245" s="56" t="str">
        <f t="shared" si="97"/>
        <v>-</v>
      </c>
      <c r="AT245" s="56" t="str">
        <f t="shared" si="98"/>
        <v>-</v>
      </c>
      <c r="AU245" s="56" t="str">
        <f t="shared" si="99"/>
        <v>-</v>
      </c>
      <c r="AV245" s="56" t="str">
        <f t="shared" si="100"/>
        <v>-</v>
      </c>
      <c r="AW245" s="53" t="str">
        <f t="shared" si="101"/>
        <v>-</v>
      </c>
      <c r="AX245" s="53" t="str">
        <f t="shared" si="102"/>
        <v/>
      </c>
      <c r="AY245" s="57" t="str">
        <f t="shared" si="103"/>
        <v/>
      </c>
      <c r="AZ245" s="54">
        <f>+IF(SUMIF($AC$3:$AM$3,VLOOKUP($R245,desplegable!$N$3:$Q$8,4,FALSE),$AC245:$AM245)&gt;=$S245,$S245,SUMIF($AC$3:$AM$3,VLOOKUP($R245,desplegable!$N$3:$Q$8,4,FALSE),$AC245:$AM245))</f>
        <v>0</v>
      </c>
      <c r="BA245" s="78"/>
      <c r="BB245" s="54">
        <f t="shared" si="104"/>
        <v>0</v>
      </c>
      <c r="BC245" s="53">
        <f>+IFERROR($BB245*$T245/VLOOKUP($R245,desplegable!$N$3:$O$8,2,FALSE),0)</f>
        <v>0</v>
      </c>
      <c r="BD245" s="53" t="str">
        <f t="shared" si="94"/>
        <v/>
      </c>
      <c r="BE245" s="57" t="str">
        <f t="shared" si="105"/>
        <v/>
      </c>
    </row>
    <row r="246" spans="1:57" ht="15" customHeight="1" x14ac:dyDescent="0.25">
      <c r="A246" s="26" t="s">
        <v>117</v>
      </c>
      <c r="B246" s="21"/>
      <c r="C246" s="21" t="s">
        <v>117</v>
      </c>
      <c r="D246" s="21"/>
      <c r="E246" s="21" t="s">
        <v>117</v>
      </c>
      <c r="F246" s="21"/>
      <c r="G246" s="27"/>
      <c r="H246" s="27"/>
      <c r="I246" s="28" t="s">
        <v>366</v>
      </c>
      <c r="J246" s="28" t="s">
        <v>117</v>
      </c>
      <c r="K246" s="21"/>
      <c r="L246" s="21"/>
      <c r="M246" s="28" t="s">
        <v>117</v>
      </c>
      <c r="N246" s="28" t="s">
        <v>117</v>
      </c>
      <c r="O246" s="28" t="s">
        <v>117</v>
      </c>
      <c r="P246" s="21" t="s">
        <v>117</v>
      </c>
      <c r="Q246" s="21" t="s">
        <v>117</v>
      </c>
      <c r="R246" s="28" t="s">
        <v>117</v>
      </c>
      <c r="S246" s="78"/>
      <c r="T246" s="30"/>
      <c r="U246" s="52">
        <f t="shared" si="95"/>
        <v>0</v>
      </c>
      <c r="V246" s="29"/>
      <c r="W246" s="29" t="s">
        <v>117</v>
      </c>
      <c r="X246" s="29"/>
      <c r="Y246" s="29"/>
      <c r="Z246" s="53" t="str">
        <f t="shared" si="87"/>
        <v/>
      </c>
      <c r="AA246" s="55" t="str">
        <f t="shared" si="96"/>
        <v/>
      </c>
      <c r="AB246" s="27"/>
      <c r="AC246" s="54">
        <f t="shared" si="88"/>
        <v>0</v>
      </c>
      <c r="AD246" s="78"/>
      <c r="AE246" s="54">
        <f t="shared" si="89"/>
        <v>0</v>
      </c>
      <c r="AF246" s="78"/>
      <c r="AG246" s="54">
        <f t="shared" si="90"/>
        <v>0</v>
      </c>
      <c r="AH246" s="78"/>
      <c r="AI246" s="54">
        <f t="shared" si="91"/>
        <v>0</v>
      </c>
      <c r="AJ246" s="78"/>
      <c r="AK246" s="54">
        <f t="shared" si="92"/>
        <v>0</v>
      </c>
      <c r="AL246" s="78"/>
      <c r="AM246" s="78"/>
      <c r="AN246" s="53" t="str">
        <f>+IF($A246="Venta",SUMIF($AC$3:$AM$3,VLOOKUP($R246,desplegable!$N$3:$Q$8,4,FALSE),$AC246:$AM246)*$T246/VLOOKUP($R246,desplegable!$N$3:$O$8,2,FALSE),"")</f>
        <v/>
      </c>
      <c r="AO246" s="53">
        <f t="shared" si="93"/>
        <v>0</v>
      </c>
      <c r="AP246" s="53" t="str">
        <f>+IF($A246="Compra",SUMIF($AC$3:$AM$3,VLOOKUP($R245,desplegable!$N$3:$Q$8,4,FALSE),$AC246:$AM246)*$T246/VLOOKUP($R245,desplegable!$N$3:$O$8,2,FALSE),"")</f>
        <v/>
      </c>
      <c r="AQ246" s="55">
        <f>+IFERROR(SUMIF($AC$3:$AM$3,VLOOKUP($R246,desplegable!$N$3:$Q$8,4,FALSE),$AC246:$AM246)/$S246,0)</f>
        <v>0</v>
      </c>
      <c r="AR246" s="55">
        <f ca="1">IFERROR((SUMIF($AC$3:$AM$3,VLOOKUP($R246,desplegable!$N$3:$Q$8,4,FALSE),$AC246:$AM246)/($H246-$G246))*((TODAY())-$G246)/$S246,0)</f>
        <v>0</v>
      </c>
      <c r="AS246" s="56" t="str">
        <f t="shared" si="97"/>
        <v>-</v>
      </c>
      <c r="AT246" s="56" t="str">
        <f t="shared" si="98"/>
        <v>-</v>
      </c>
      <c r="AU246" s="56" t="str">
        <f t="shared" si="99"/>
        <v>-</v>
      </c>
      <c r="AV246" s="56" t="str">
        <f t="shared" si="100"/>
        <v>-</v>
      </c>
      <c r="AW246" s="53" t="str">
        <f t="shared" si="101"/>
        <v>-</v>
      </c>
      <c r="AX246" s="53" t="str">
        <f t="shared" si="102"/>
        <v/>
      </c>
      <c r="AY246" s="57" t="str">
        <f t="shared" si="103"/>
        <v/>
      </c>
      <c r="AZ246" s="54">
        <f>+IF(SUMIF($AC$3:$AM$3,VLOOKUP($R246,desplegable!$N$3:$Q$8,4,FALSE),$AC246:$AM246)&gt;=$S246,$S246,SUMIF($AC$3:$AM$3,VLOOKUP($R246,desplegable!$N$3:$Q$8,4,FALSE),$AC246:$AM246))</f>
        <v>0</v>
      </c>
      <c r="BA246" s="78"/>
      <c r="BB246" s="54">
        <f t="shared" si="104"/>
        <v>0</v>
      </c>
      <c r="BC246" s="53">
        <f>+IFERROR($BB246*$T246/VLOOKUP($R246,desplegable!$N$3:$O$8,2,FALSE),0)</f>
        <v>0</v>
      </c>
      <c r="BD246" s="53" t="str">
        <f t="shared" si="94"/>
        <v/>
      </c>
      <c r="BE246" s="57" t="str">
        <f t="shared" si="105"/>
        <v/>
      </c>
    </row>
    <row r="247" spans="1:57" ht="15" customHeight="1" x14ac:dyDescent="0.25">
      <c r="A247" s="26" t="s">
        <v>117</v>
      </c>
      <c r="B247" s="21"/>
      <c r="C247" s="21" t="s">
        <v>117</v>
      </c>
      <c r="D247" s="21"/>
      <c r="E247" s="21" t="s">
        <v>117</v>
      </c>
      <c r="F247" s="21"/>
      <c r="G247" s="27"/>
      <c r="H247" s="27"/>
      <c r="I247" s="28" t="s">
        <v>366</v>
      </c>
      <c r="J247" s="28" t="s">
        <v>117</v>
      </c>
      <c r="K247" s="21"/>
      <c r="L247" s="21"/>
      <c r="M247" s="28" t="s">
        <v>117</v>
      </c>
      <c r="N247" s="28" t="s">
        <v>117</v>
      </c>
      <c r="O247" s="28" t="s">
        <v>117</v>
      </c>
      <c r="P247" s="21" t="s">
        <v>117</v>
      </c>
      <c r="Q247" s="21" t="s">
        <v>117</v>
      </c>
      <c r="R247" s="28" t="s">
        <v>117</v>
      </c>
      <c r="S247" s="78"/>
      <c r="T247" s="30"/>
      <c r="U247" s="52">
        <f t="shared" si="95"/>
        <v>0</v>
      </c>
      <c r="V247" s="29"/>
      <c r="W247" s="29" t="s">
        <v>117</v>
      </c>
      <c r="X247" s="29"/>
      <c r="Y247" s="29"/>
      <c r="Z247" s="53" t="str">
        <f t="shared" si="87"/>
        <v/>
      </c>
      <c r="AA247" s="55" t="str">
        <f t="shared" si="96"/>
        <v/>
      </c>
      <c r="AB247" s="27"/>
      <c r="AC247" s="54">
        <f t="shared" si="88"/>
        <v>0</v>
      </c>
      <c r="AD247" s="78"/>
      <c r="AE247" s="54">
        <f t="shared" si="89"/>
        <v>0</v>
      </c>
      <c r="AF247" s="78"/>
      <c r="AG247" s="54">
        <f t="shared" si="90"/>
        <v>0</v>
      </c>
      <c r="AH247" s="78"/>
      <c r="AI247" s="54">
        <f t="shared" si="91"/>
        <v>0</v>
      </c>
      <c r="AJ247" s="78"/>
      <c r="AK247" s="54">
        <f t="shared" si="92"/>
        <v>0</v>
      </c>
      <c r="AL247" s="78"/>
      <c r="AM247" s="78"/>
      <c r="AN247" s="53" t="str">
        <f>+IF($A247="Venta",SUMIF($AC$3:$AM$3,VLOOKUP($R247,desplegable!$N$3:$Q$8,4,FALSE),$AC247:$AM247)*$T247/VLOOKUP($R247,desplegable!$N$3:$O$8,2,FALSE),"")</f>
        <v/>
      </c>
      <c r="AO247" s="53">
        <f t="shared" si="93"/>
        <v>0</v>
      </c>
      <c r="AP247" s="53" t="str">
        <f>+IF($A247="Compra",SUMIF($AC$3:$AM$3,VLOOKUP($R246,desplegable!$N$3:$Q$8,4,FALSE),$AC247:$AM247)*$T247/VLOOKUP($R246,desplegable!$N$3:$O$8,2,FALSE),"")</f>
        <v/>
      </c>
      <c r="AQ247" s="55">
        <f>+IFERROR(SUMIF($AC$3:$AM$3,VLOOKUP($R247,desplegable!$N$3:$Q$8,4,FALSE),$AC247:$AM247)/$S247,0)</f>
        <v>0</v>
      </c>
      <c r="AR247" s="55">
        <f ca="1">IFERROR((SUMIF($AC$3:$AM$3,VLOOKUP($R247,desplegable!$N$3:$Q$8,4,FALSE),$AC247:$AM247)/($H247-$G247))*((TODAY())-$G247)/$S247,0)</f>
        <v>0</v>
      </c>
      <c r="AS247" s="56" t="str">
        <f t="shared" si="97"/>
        <v>-</v>
      </c>
      <c r="AT247" s="56" t="str">
        <f t="shared" si="98"/>
        <v>-</v>
      </c>
      <c r="AU247" s="56" t="str">
        <f t="shared" si="99"/>
        <v>-</v>
      </c>
      <c r="AV247" s="56" t="str">
        <f t="shared" si="100"/>
        <v>-</v>
      </c>
      <c r="AW247" s="53" t="str">
        <f t="shared" si="101"/>
        <v>-</v>
      </c>
      <c r="AX247" s="53" t="str">
        <f t="shared" si="102"/>
        <v/>
      </c>
      <c r="AY247" s="57" t="str">
        <f t="shared" si="103"/>
        <v/>
      </c>
      <c r="AZ247" s="54">
        <f>+IF(SUMIF($AC$3:$AM$3,VLOOKUP($R247,desplegable!$N$3:$Q$8,4,FALSE),$AC247:$AM247)&gt;=$S247,$S247,SUMIF($AC$3:$AM$3,VLOOKUP($R247,desplegable!$N$3:$Q$8,4,FALSE),$AC247:$AM247))</f>
        <v>0</v>
      </c>
      <c r="BA247" s="78"/>
      <c r="BB247" s="54">
        <f t="shared" si="104"/>
        <v>0</v>
      </c>
      <c r="BC247" s="53">
        <f>+IFERROR($BB247*$T247/VLOOKUP($R247,desplegable!$N$3:$O$8,2,FALSE),0)</f>
        <v>0</v>
      </c>
      <c r="BD247" s="53" t="str">
        <f t="shared" si="94"/>
        <v/>
      </c>
      <c r="BE247" s="57" t="str">
        <f t="shared" si="105"/>
        <v/>
      </c>
    </row>
    <row r="248" spans="1:57" ht="15" customHeight="1" x14ac:dyDescent="0.25">
      <c r="A248" s="26" t="s">
        <v>117</v>
      </c>
      <c r="B248" s="21"/>
      <c r="C248" s="21" t="s">
        <v>117</v>
      </c>
      <c r="D248" s="21"/>
      <c r="E248" s="21" t="s">
        <v>117</v>
      </c>
      <c r="F248" s="21"/>
      <c r="G248" s="27"/>
      <c r="H248" s="27"/>
      <c r="I248" s="28" t="s">
        <v>366</v>
      </c>
      <c r="J248" s="28" t="s">
        <v>117</v>
      </c>
      <c r="K248" s="21"/>
      <c r="L248" s="21"/>
      <c r="M248" s="28" t="s">
        <v>117</v>
      </c>
      <c r="N248" s="28" t="s">
        <v>117</v>
      </c>
      <c r="O248" s="28" t="s">
        <v>117</v>
      </c>
      <c r="P248" s="21" t="s">
        <v>117</v>
      </c>
      <c r="Q248" s="21" t="s">
        <v>117</v>
      </c>
      <c r="R248" s="28" t="s">
        <v>117</v>
      </c>
      <c r="S248" s="78"/>
      <c r="T248" s="30"/>
      <c r="U248" s="52">
        <f t="shared" si="95"/>
        <v>0</v>
      </c>
      <c r="V248" s="29"/>
      <c r="W248" s="29" t="s">
        <v>117</v>
      </c>
      <c r="X248" s="29"/>
      <c r="Y248" s="29"/>
      <c r="Z248" s="53" t="str">
        <f t="shared" si="87"/>
        <v/>
      </c>
      <c r="AA248" s="55" t="str">
        <f t="shared" si="96"/>
        <v/>
      </c>
      <c r="AB248" s="27"/>
      <c r="AC248" s="54">
        <f t="shared" si="88"/>
        <v>0</v>
      </c>
      <c r="AD248" s="78"/>
      <c r="AE248" s="54">
        <f t="shared" si="89"/>
        <v>0</v>
      </c>
      <c r="AF248" s="78"/>
      <c r="AG248" s="54">
        <f t="shared" si="90"/>
        <v>0</v>
      </c>
      <c r="AH248" s="78"/>
      <c r="AI248" s="54">
        <f t="shared" si="91"/>
        <v>0</v>
      </c>
      <c r="AJ248" s="78"/>
      <c r="AK248" s="54">
        <f t="shared" si="92"/>
        <v>0</v>
      </c>
      <c r="AL248" s="78"/>
      <c r="AM248" s="78"/>
      <c r="AN248" s="53" t="str">
        <f>+IF($A248="Venta",SUMIF($AC$3:$AM$3,VLOOKUP($R248,desplegable!$N$3:$Q$8,4,FALSE),$AC248:$AM248)*$T248/VLOOKUP($R248,desplegable!$N$3:$O$8,2,FALSE),"")</f>
        <v/>
      </c>
      <c r="AO248" s="53">
        <f t="shared" si="93"/>
        <v>0</v>
      </c>
      <c r="AP248" s="53" t="str">
        <f>+IF($A248="Compra",SUMIF($AC$3:$AM$3,VLOOKUP($R247,desplegable!$N$3:$Q$8,4,FALSE),$AC248:$AM248)*$T248/VLOOKUP($R247,desplegable!$N$3:$O$8,2,FALSE),"")</f>
        <v/>
      </c>
      <c r="AQ248" s="55">
        <f>+IFERROR(SUMIF($AC$3:$AM$3,VLOOKUP($R248,desplegable!$N$3:$Q$8,4,FALSE),$AC248:$AM248)/$S248,0)</f>
        <v>0</v>
      </c>
      <c r="AR248" s="55">
        <f ca="1">IFERROR((SUMIF($AC$3:$AM$3,VLOOKUP($R248,desplegable!$N$3:$Q$8,4,FALSE),$AC248:$AM248)/($H248-$G248))*((TODAY())-$G248)/$S248,0)</f>
        <v>0</v>
      </c>
      <c r="AS248" s="56" t="str">
        <f t="shared" si="97"/>
        <v>-</v>
      </c>
      <c r="AT248" s="56" t="str">
        <f t="shared" si="98"/>
        <v>-</v>
      </c>
      <c r="AU248" s="56" t="str">
        <f t="shared" si="99"/>
        <v>-</v>
      </c>
      <c r="AV248" s="56" t="str">
        <f t="shared" si="100"/>
        <v>-</v>
      </c>
      <c r="AW248" s="53" t="str">
        <f t="shared" si="101"/>
        <v>-</v>
      </c>
      <c r="AX248" s="53" t="str">
        <f t="shared" si="102"/>
        <v/>
      </c>
      <c r="AY248" s="57" t="str">
        <f t="shared" si="103"/>
        <v/>
      </c>
      <c r="AZ248" s="54">
        <f>+IF(SUMIF($AC$3:$AM$3,VLOOKUP($R248,desplegable!$N$3:$Q$8,4,FALSE),$AC248:$AM248)&gt;=$S248,$S248,SUMIF($AC$3:$AM$3,VLOOKUP($R248,desplegable!$N$3:$Q$8,4,FALSE),$AC248:$AM248))</f>
        <v>0</v>
      </c>
      <c r="BA248" s="78"/>
      <c r="BB248" s="54">
        <f t="shared" si="104"/>
        <v>0</v>
      </c>
      <c r="BC248" s="53">
        <f>+IFERROR($BB248*$T248/VLOOKUP($R248,desplegable!$N$3:$O$8,2,FALSE),0)</f>
        <v>0</v>
      </c>
      <c r="BD248" s="53" t="str">
        <f t="shared" si="94"/>
        <v/>
      </c>
      <c r="BE248" s="57" t="str">
        <f t="shared" si="105"/>
        <v/>
      </c>
    </row>
    <row r="249" spans="1:57" ht="15" customHeight="1" x14ac:dyDescent="0.25">
      <c r="A249" s="26" t="s">
        <v>117</v>
      </c>
      <c r="B249" s="21"/>
      <c r="C249" s="21" t="s">
        <v>117</v>
      </c>
      <c r="D249" s="21"/>
      <c r="E249" s="21" t="s">
        <v>117</v>
      </c>
      <c r="F249" s="21"/>
      <c r="G249" s="27"/>
      <c r="H249" s="27"/>
      <c r="I249" s="28" t="s">
        <v>366</v>
      </c>
      <c r="J249" s="28" t="s">
        <v>117</v>
      </c>
      <c r="K249" s="21"/>
      <c r="L249" s="21"/>
      <c r="M249" s="28" t="s">
        <v>117</v>
      </c>
      <c r="N249" s="28" t="s">
        <v>117</v>
      </c>
      <c r="O249" s="28" t="s">
        <v>117</v>
      </c>
      <c r="P249" s="21" t="s">
        <v>117</v>
      </c>
      <c r="Q249" s="21" t="s">
        <v>117</v>
      </c>
      <c r="R249" s="28" t="s">
        <v>117</v>
      </c>
      <c r="S249" s="78"/>
      <c r="T249" s="30"/>
      <c r="U249" s="52">
        <f t="shared" si="95"/>
        <v>0</v>
      </c>
      <c r="V249" s="29"/>
      <c r="W249" s="29" t="s">
        <v>117</v>
      </c>
      <c r="X249" s="29"/>
      <c r="Y249" s="29"/>
      <c r="Z249" s="53" t="str">
        <f t="shared" si="87"/>
        <v/>
      </c>
      <c r="AA249" s="55" t="str">
        <f t="shared" si="96"/>
        <v/>
      </c>
      <c r="AB249" s="27"/>
      <c r="AC249" s="54">
        <f t="shared" si="88"/>
        <v>0</v>
      </c>
      <c r="AD249" s="78"/>
      <c r="AE249" s="54">
        <f t="shared" si="89"/>
        <v>0</v>
      </c>
      <c r="AF249" s="78"/>
      <c r="AG249" s="54">
        <f t="shared" si="90"/>
        <v>0</v>
      </c>
      <c r="AH249" s="78"/>
      <c r="AI249" s="54">
        <f t="shared" si="91"/>
        <v>0</v>
      </c>
      <c r="AJ249" s="78"/>
      <c r="AK249" s="54">
        <f t="shared" si="92"/>
        <v>0</v>
      </c>
      <c r="AL249" s="78"/>
      <c r="AM249" s="78"/>
      <c r="AN249" s="53" t="str">
        <f>+IF($A249="Venta",SUMIF($AC$3:$AM$3,VLOOKUP($R249,desplegable!$N$3:$Q$8,4,FALSE),$AC249:$AM249)*$T249/VLOOKUP($R249,desplegable!$N$3:$O$8,2,FALSE),"")</f>
        <v/>
      </c>
      <c r="AO249" s="53">
        <f t="shared" si="93"/>
        <v>0</v>
      </c>
      <c r="AP249" s="53" t="str">
        <f>+IF($A249="Compra",SUMIF($AC$3:$AM$3,VLOOKUP($R248,desplegable!$N$3:$Q$8,4,FALSE),$AC249:$AM249)*$T249/VLOOKUP($R248,desplegable!$N$3:$O$8,2,FALSE),"")</f>
        <v/>
      </c>
      <c r="AQ249" s="55">
        <f>+IFERROR(SUMIF($AC$3:$AM$3,VLOOKUP($R249,desplegable!$N$3:$Q$8,4,FALSE),$AC249:$AM249)/$S249,0)</f>
        <v>0</v>
      </c>
      <c r="AR249" s="55">
        <f ca="1">IFERROR((SUMIF($AC$3:$AM$3,VLOOKUP($R249,desplegable!$N$3:$Q$8,4,FALSE),$AC249:$AM249)/($H249-$G249))*((TODAY())-$G249)/$S249,0)</f>
        <v>0</v>
      </c>
      <c r="AS249" s="56" t="str">
        <f t="shared" si="97"/>
        <v>-</v>
      </c>
      <c r="AT249" s="56" t="str">
        <f t="shared" si="98"/>
        <v>-</v>
      </c>
      <c r="AU249" s="56" t="str">
        <f t="shared" si="99"/>
        <v>-</v>
      </c>
      <c r="AV249" s="56" t="str">
        <f t="shared" si="100"/>
        <v>-</v>
      </c>
      <c r="AW249" s="53" t="str">
        <f t="shared" si="101"/>
        <v>-</v>
      </c>
      <c r="AX249" s="53" t="str">
        <f t="shared" si="102"/>
        <v/>
      </c>
      <c r="AY249" s="57" t="str">
        <f t="shared" si="103"/>
        <v/>
      </c>
      <c r="AZ249" s="54">
        <f>+IF(SUMIF($AC$3:$AM$3,VLOOKUP($R249,desplegable!$N$3:$Q$8,4,FALSE),$AC249:$AM249)&gt;=$S249,$S249,SUMIF($AC$3:$AM$3,VLOOKUP($R249,desplegable!$N$3:$Q$8,4,FALSE),$AC249:$AM249))</f>
        <v>0</v>
      </c>
      <c r="BA249" s="78"/>
      <c r="BB249" s="54">
        <f t="shared" si="104"/>
        <v>0</v>
      </c>
      <c r="BC249" s="53">
        <f>+IFERROR($BB249*$T249/VLOOKUP($R249,desplegable!$N$3:$O$8,2,FALSE),0)</f>
        <v>0</v>
      </c>
      <c r="BD249" s="53" t="str">
        <f t="shared" si="94"/>
        <v/>
      </c>
      <c r="BE249" s="57" t="str">
        <f t="shared" si="105"/>
        <v/>
      </c>
    </row>
    <row r="250" spans="1:57" ht="15" customHeight="1" x14ac:dyDescent="0.25">
      <c r="A250" s="26" t="s">
        <v>117</v>
      </c>
      <c r="B250" s="21"/>
      <c r="C250" s="21" t="s">
        <v>117</v>
      </c>
      <c r="D250" s="21"/>
      <c r="E250" s="21" t="s">
        <v>117</v>
      </c>
      <c r="F250" s="21"/>
      <c r="G250" s="27"/>
      <c r="H250" s="27"/>
      <c r="I250" s="28" t="s">
        <v>366</v>
      </c>
      <c r="J250" s="28" t="s">
        <v>117</v>
      </c>
      <c r="K250" s="21"/>
      <c r="L250" s="21"/>
      <c r="M250" s="28" t="s">
        <v>117</v>
      </c>
      <c r="N250" s="28" t="s">
        <v>117</v>
      </c>
      <c r="O250" s="28" t="s">
        <v>117</v>
      </c>
      <c r="P250" s="21" t="s">
        <v>117</v>
      </c>
      <c r="Q250" s="21" t="s">
        <v>117</v>
      </c>
      <c r="R250" s="28" t="s">
        <v>117</v>
      </c>
      <c r="S250" s="78"/>
      <c r="T250" s="30"/>
      <c r="U250" s="52">
        <f t="shared" si="95"/>
        <v>0</v>
      </c>
      <c r="V250" s="29"/>
      <c r="W250" s="29" t="s">
        <v>117</v>
      </c>
      <c r="X250" s="29"/>
      <c r="Y250" s="29"/>
      <c r="Z250" s="53" t="str">
        <f t="shared" si="87"/>
        <v/>
      </c>
      <c r="AA250" s="55" t="str">
        <f t="shared" si="96"/>
        <v/>
      </c>
      <c r="AB250" s="27"/>
      <c r="AC250" s="54">
        <f t="shared" si="88"/>
        <v>0</v>
      </c>
      <c r="AD250" s="78"/>
      <c r="AE250" s="54">
        <f t="shared" si="89"/>
        <v>0</v>
      </c>
      <c r="AF250" s="78"/>
      <c r="AG250" s="54">
        <f t="shared" si="90"/>
        <v>0</v>
      </c>
      <c r="AH250" s="78"/>
      <c r="AI250" s="54">
        <f t="shared" si="91"/>
        <v>0</v>
      </c>
      <c r="AJ250" s="78"/>
      <c r="AK250" s="54">
        <f t="shared" si="92"/>
        <v>0</v>
      </c>
      <c r="AL250" s="78"/>
      <c r="AM250" s="78"/>
      <c r="AN250" s="53" t="str">
        <f>+IF($A250="Venta",SUMIF($AC$3:$AM$3,VLOOKUP($R250,desplegable!$N$3:$Q$8,4,FALSE),$AC250:$AM250)*$T250/VLOOKUP($R250,desplegable!$N$3:$O$8,2,FALSE),"")</f>
        <v/>
      </c>
      <c r="AO250" s="53">
        <f t="shared" si="93"/>
        <v>0</v>
      </c>
      <c r="AP250" s="53" t="str">
        <f>+IF($A250="Compra",SUMIF($AC$3:$AM$3,VLOOKUP($R249,desplegable!$N$3:$Q$8,4,FALSE),$AC250:$AM250)*$T250/VLOOKUP($R249,desplegable!$N$3:$O$8,2,FALSE),"")</f>
        <v/>
      </c>
      <c r="AQ250" s="55">
        <f>+IFERROR(SUMIF($AC$3:$AM$3,VLOOKUP($R250,desplegable!$N$3:$Q$8,4,FALSE),$AC250:$AM250)/$S250,0)</f>
        <v>0</v>
      </c>
      <c r="AR250" s="55">
        <f ca="1">IFERROR((SUMIF($AC$3:$AM$3,VLOOKUP($R250,desplegable!$N$3:$Q$8,4,FALSE),$AC250:$AM250)/($H250-$G250))*((TODAY())-$G250)/$S250,0)</f>
        <v>0</v>
      </c>
      <c r="AS250" s="56" t="str">
        <f t="shared" si="97"/>
        <v>-</v>
      </c>
      <c r="AT250" s="56" t="str">
        <f t="shared" si="98"/>
        <v>-</v>
      </c>
      <c r="AU250" s="56" t="str">
        <f t="shared" si="99"/>
        <v>-</v>
      </c>
      <c r="AV250" s="56" t="str">
        <f t="shared" si="100"/>
        <v>-</v>
      </c>
      <c r="AW250" s="53" t="str">
        <f t="shared" si="101"/>
        <v>-</v>
      </c>
      <c r="AX250" s="53" t="str">
        <f t="shared" si="102"/>
        <v/>
      </c>
      <c r="AY250" s="57" t="str">
        <f t="shared" si="103"/>
        <v/>
      </c>
      <c r="AZ250" s="54">
        <f>+IF(SUMIF($AC$3:$AM$3,VLOOKUP($R250,desplegable!$N$3:$Q$8,4,FALSE),$AC250:$AM250)&gt;=$S250,$S250,SUMIF($AC$3:$AM$3,VLOOKUP($R250,desplegable!$N$3:$Q$8,4,FALSE),$AC250:$AM250))</f>
        <v>0</v>
      </c>
      <c r="BA250" s="78"/>
      <c r="BB250" s="54">
        <f t="shared" si="104"/>
        <v>0</v>
      </c>
      <c r="BC250" s="53">
        <f>+IFERROR($BB250*$T250/VLOOKUP($R250,desplegable!$N$3:$O$8,2,FALSE),0)</f>
        <v>0</v>
      </c>
      <c r="BD250" s="53" t="str">
        <f t="shared" si="94"/>
        <v/>
      </c>
      <c r="BE250" s="57" t="str">
        <f t="shared" si="105"/>
        <v/>
      </c>
    </row>
    <row r="251" spans="1:57" ht="15" customHeight="1" x14ac:dyDescent="0.25">
      <c r="A251" s="26" t="s">
        <v>117</v>
      </c>
      <c r="B251" s="21"/>
      <c r="C251" s="21" t="s">
        <v>117</v>
      </c>
      <c r="D251" s="21"/>
      <c r="E251" s="21" t="s">
        <v>117</v>
      </c>
      <c r="F251" s="21"/>
      <c r="G251" s="27"/>
      <c r="H251" s="27"/>
      <c r="I251" s="28" t="s">
        <v>366</v>
      </c>
      <c r="J251" s="28" t="s">
        <v>117</v>
      </c>
      <c r="K251" s="21"/>
      <c r="L251" s="21"/>
      <c r="M251" s="28" t="s">
        <v>117</v>
      </c>
      <c r="N251" s="28" t="s">
        <v>117</v>
      </c>
      <c r="O251" s="28" t="s">
        <v>117</v>
      </c>
      <c r="P251" s="21" t="s">
        <v>117</v>
      </c>
      <c r="Q251" s="21" t="s">
        <v>117</v>
      </c>
      <c r="R251" s="28" t="s">
        <v>117</v>
      </c>
      <c r="S251" s="78"/>
      <c r="T251" s="30"/>
      <c r="U251" s="52">
        <f t="shared" si="95"/>
        <v>0</v>
      </c>
      <c r="V251" s="29"/>
      <c r="W251" s="29" t="s">
        <v>117</v>
      </c>
      <c r="X251" s="29"/>
      <c r="Y251" s="29"/>
      <c r="Z251" s="53" t="str">
        <f t="shared" si="87"/>
        <v/>
      </c>
      <c r="AA251" s="55" t="str">
        <f t="shared" si="96"/>
        <v/>
      </c>
      <c r="AB251" s="27"/>
      <c r="AC251" s="54">
        <f t="shared" si="88"/>
        <v>0</v>
      </c>
      <c r="AD251" s="78"/>
      <c r="AE251" s="54">
        <f t="shared" si="89"/>
        <v>0</v>
      </c>
      <c r="AF251" s="78"/>
      <c r="AG251" s="54">
        <f t="shared" si="90"/>
        <v>0</v>
      </c>
      <c r="AH251" s="78"/>
      <c r="AI251" s="54">
        <f t="shared" si="91"/>
        <v>0</v>
      </c>
      <c r="AJ251" s="78"/>
      <c r="AK251" s="54">
        <f t="shared" si="92"/>
        <v>0</v>
      </c>
      <c r="AL251" s="78"/>
      <c r="AM251" s="78"/>
      <c r="AN251" s="53" t="str">
        <f>+IF($A251="Venta",SUMIF($AC$3:$AM$3,VLOOKUP($R251,desplegable!$N$3:$Q$8,4,FALSE),$AC251:$AM251)*$T251/VLOOKUP($R251,desplegable!$N$3:$O$8,2,FALSE),"")</f>
        <v/>
      </c>
      <c r="AO251" s="53">
        <f t="shared" si="93"/>
        <v>0</v>
      </c>
      <c r="AP251" s="53" t="str">
        <f>+IF($A251="Compra",SUMIF($AC$3:$AM$3,VLOOKUP($R250,desplegable!$N$3:$Q$8,4,FALSE),$AC251:$AM251)*$T251/VLOOKUP($R250,desplegable!$N$3:$O$8,2,FALSE),"")</f>
        <v/>
      </c>
      <c r="AQ251" s="55">
        <f>+IFERROR(SUMIF($AC$3:$AM$3,VLOOKUP($R251,desplegable!$N$3:$Q$8,4,FALSE),$AC251:$AM251)/$S251,0)</f>
        <v>0</v>
      </c>
      <c r="AR251" s="55">
        <f ca="1">IFERROR((SUMIF($AC$3:$AM$3,VLOOKUP($R251,desplegable!$N$3:$Q$8,4,FALSE),$AC251:$AM251)/($H251-$G251))*((TODAY())-$G251)/$S251,0)</f>
        <v>0</v>
      </c>
      <c r="AS251" s="56" t="str">
        <f t="shared" si="97"/>
        <v>-</v>
      </c>
      <c r="AT251" s="56" t="str">
        <f t="shared" si="98"/>
        <v>-</v>
      </c>
      <c r="AU251" s="56" t="str">
        <f t="shared" si="99"/>
        <v>-</v>
      </c>
      <c r="AV251" s="56" t="str">
        <f t="shared" si="100"/>
        <v>-</v>
      </c>
      <c r="AW251" s="53" t="str">
        <f t="shared" si="101"/>
        <v>-</v>
      </c>
      <c r="AX251" s="53" t="str">
        <f t="shared" si="102"/>
        <v/>
      </c>
      <c r="AY251" s="57" t="str">
        <f t="shared" si="103"/>
        <v/>
      </c>
      <c r="AZ251" s="54">
        <f>+IF(SUMIF($AC$3:$AM$3,VLOOKUP($R251,desplegable!$N$3:$Q$8,4,FALSE),$AC251:$AM251)&gt;=$S251,$S251,SUMIF($AC$3:$AM$3,VLOOKUP($R251,desplegable!$N$3:$Q$8,4,FALSE),$AC251:$AM251))</f>
        <v>0</v>
      </c>
      <c r="BA251" s="78"/>
      <c r="BB251" s="54">
        <f t="shared" si="104"/>
        <v>0</v>
      </c>
      <c r="BC251" s="53">
        <f>+IFERROR($BB251*$T251/VLOOKUP($R251,desplegable!$N$3:$O$8,2,FALSE),0)</f>
        <v>0</v>
      </c>
      <c r="BD251" s="53" t="str">
        <f t="shared" si="94"/>
        <v/>
      </c>
      <c r="BE251" s="57" t="str">
        <f t="shared" si="105"/>
        <v/>
      </c>
    </row>
    <row r="252" spans="1:57" ht="15" customHeight="1" x14ac:dyDescent="0.25">
      <c r="A252" s="26" t="s">
        <v>117</v>
      </c>
      <c r="B252" s="21"/>
      <c r="C252" s="21" t="s">
        <v>117</v>
      </c>
      <c r="D252" s="21"/>
      <c r="E252" s="21" t="s">
        <v>117</v>
      </c>
      <c r="F252" s="21"/>
      <c r="G252" s="27"/>
      <c r="H252" s="27"/>
      <c r="I252" s="28" t="s">
        <v>366</v>
      </c>
      <c r="J252" s="28" t="s">
        <v>117</v>
      </c>
      <c r="K252" s="21"/>
      <c r="L252" s="21"/>
      <c r="M252" s="28" t="s">
        <v>117</v>
      </c>
      <c r="N252" s="28" t="s">
        <v>117</v>
      </c>
      <c r="O252" s="28" t="s">
        <v>117</v>
      </c>
      <c r="P252" s="21" t="s">
        <v>117</v>
      </c>
      <c r="Q252" s="21" t="s">
        <v>117</v>
      </c>
      <c r="R252" s="28" t="s">
        <v>117</v>
      </c>
      <c r="S252" s="78"/>
      <c r="T252" s="30"/>
      <c r="U252" s="52">
        <f t="shared" si="95"/>
        <v>0</v>
      </c>
      <c r="V252" s="29"/>
      <c r="W252" s="29" t="s">
        <v>117</v>
      </c>
      <c r="X252" s="29"/>
      <c r="Y252" s="29"/>
      <c r="Z252" s="53" t="str">
        <f t="shared" si="87"/>
        <v/>
      </c>
      <c r="AA252" s="55" t="str">
        <f t="shared" si="96"/>
        <v/>
      </c>
      <c r="AB252" s="27"/>
      <c r="AC252" s="54">
        <f t="shared" si="88"/>
        <v>0</v>
      </c>
      <c r="AD252" s="78"/>
      <c r="AE252" s="54">
        <f t="shared" si="89"/>
        <v>0</v>
      </c>
      <c r="AF252" s="78"/>
      <c r="AG252" s="54">
        <f t="shared" si="90"/>
        <v>0</v>
      </c>
      <c r="AH252" s="78"/>
      <c r="AI252" s="54">
        <f t="shared" si="91"/>
        <v>0</v>
      </c>
      <c r="AJ252" s="78"/>
      <c r="AK252" s="54">
        <f t="shared" si="92"/>
        <v>0</v>
      </c>
      <c r="AL252" s="78"/>
      <c r="AM252" s="78"/>
      <c r="AN252" s="53" t="str">
        <f>+IF($A252="Venta",SUMIF($AC$3:$AM$3,VLOOKUP($R252,desplegable!$N$3:$Q$8,4,FALSE),$AC252:$AM252)*$T252/VLOOKUP($R252,desplegable!$N$3:$O$8,2,FALSE),"")</f>
        <v/>
      </c>
      <c r="AO252" s="53">
        <f t="shared" si="93"/>
        <v>0</v>
      </c>
      <c r="AP252" s="53" t="str">
        <f>+IF($A252="Compra",SUMIF($AC$3:$AM$3,VLOOKUP($R251,desplegable!$N$3:$Q$8,4,FALSE),$AC252:$AM252)*$T252/VLOOKUP($R251,desplegable!$N$3:$O$8,2,FALSE),"")</f>
        <v/>
      </c>
      <c r="AQ252" s="55">
        <f>+IFERROR(SUMIF($AC$3:$AM$3,VLOOKUP($R252,desplegable!$N$3:$Q$8,4,FALSE),$AC252:$AM252)/$S252,0)</f>
        <v>0</v>
      </c>
      <c r="AR252" s="55">
        <f ca="1">IFERROR((SUMIF($AC$3:$AM$3,VLOOKUP($R252,desplegable!$N$3:$Q$8,4,FALSE),$AC252:$AM252)/($H252-$G252))*((TODAY())-$G252)/$S252,0)</f>
        <v>0</v>
      </c>
      <c r="AS252" s="56" t="str">
        <f t="shared" si="97"/>
        <v>-</v>
      </c>
      <c r="AT252" s="56" t="str">
        <f t="shared" si="98"/>
        <v>-</v>
      </c>
      <c r="AU252" s="56" t="str">
        <f t="shared" si="99"/>
        <v>-</v>
      </c>
      <c r="AV252" s="56" t="str">
        <f t="shared" si="100"/>
        <v>-</v>
      </c>
      <c r="AW252" s="53" t="str">
        <f t="shared" si="101"/>
        <v>-</v>
      </c>
      <c r="AX252" s="53" t="str">
        <f t="shared" si="102"/>
        <v/>
      </c>
      <c r="AY252" s="57" t="str">
        <f t="shared" si="103"/>
        <v/>
      </c>
      <c r="AZ252" s="54">
        <f>+IF(SUMIF($AC$3:$AM$3,VLOOKUP($R252,desplegable!$N$3:$Q$8,4,FALSE),$AC252:$AM252)&gt;=$S252,$S252,SUMIF($AC$3:$AM$3,VLOOKUP($R252,desplegable!$N$3:$Q$8,4,FALSE),$AC252:$AM252))</f>
        <v>0</v>
      </c>
      <c r="BA252" s="78"/>
      <c r="BB252" s="54">
        <f t="shared" si="104"/>
        <v>0</v>
      </c>
      <c r="BC252" s="53">
        <f>+IFERROR($BB252*$T252/VLOOKUP($R252,desplegable!$N$3:$O$8,2,FALSE),0)</f>
        <v>0</v>
      </c>
      <c r="BD252" s="53" t="str">
        <f t="shared" si="94"/>
        <v/>
      </c>
      <c r="BE252" s="57" t="str">
        <f t="shared" si="105"/>
        <v/>
      </c>
    </row>
    <row r="253" spans="1:57" ht="15" customHeight="1" x14ac:dyDescent="0.25">
      <c r="A253" s="26" t="s">
        <v>117</v>
      </c>
      <c r="B253" s="21"/>
      <c r="C253" s="21" t="s">
        <v>117</v>
      </c>
      <c r="D253" s="21"/>
      <c r="E253" s="21" t="s">
        <v>117</v>
      </c>
      <c r="F253" s="21"/>
      <c r="G253" s="27"/>
      <c r="H253" s="27"/>
      <c r="I253" s="28" t="s">
        <v>366</v>
      </c>
      <c r="J253" s="28" t="s">
        <v>117</v>
      </c>
      <c r="K253" s="21"/>
      <c r="L253" s="21"/>
      <c r="M253" s="28" t="s">
        <v>117</v>
      </c>
      <c r="N253" s="28" t="s">
        <v>117</v>
      </c>
      <c r="O253" s="28" t="s">
        <v>117</v>
      </c>
      <c r="P253" s="21" t="s">
        <v>117</v>
      </c>
      <c r="Q253" s="21" t="s">
        <v>117</v>
      </c>
      <c r="R253" s="28" t="s">
        <v>117</v>
      </c>
      <c r="S253" s="78"/>
      <c r="T253" s="30"/>
      <c r="U253" s="52">
        <f t="shared" si="95"/>
        <v>0</v>
      </c>
      <c r="V253" s="29"/>
      <c r="W253" s="29" t="s">
        <v>117</v>
      </c>
      <c r="X253" s="29"/>
      <c r="Y253" s="29"/>
      <c r="Z253" s="53" t="str">
        <f t="shared" si="87"/>
        <v/>
      </c>
      <c r="AA253" s="55" t="str">
        <f t="shared" si="96"/>
        <v/>
      </c>
      <c r="AB253" s="27"/>
      <c r="AC253" s="54">
        <f t="shared" si="88"/>
        <v>0</v>
      </c>
      <c r="AD253" s="78"/>
      <c r="AE253" s="54">
        <f t="shared" si="89"/>
        <v>0</v>
      </c>
      <c r="AF253" s="78"/>
      <c r="AG253" s="54">
        <f t="shared" si="90"/>
        <v>0</v>
      </c>
      <c r="AH253" s="78"/>
      <c r="AI253" s="54">
        <f t="shared" si="91"/>
        <v>0</v>
      </c>
      <c r="AJ253" s="78"/>
      <c r="AK253" s="54">
        <f t="shared" si="92"/>
        <v>0</v>
      </c>
      <c r="AL253" s="78"/>
      <c r="AM253" s="78"/>
      <c r="AN253" s="53" t="str">
        <f>+IF($A253="Venta",SUMIF($AC$3:$AM$3,VLOOKUP($R253,desplegable!$N$3:$Q$8,4,FALSE),$AC253:$AM253)*$T253/VLOOKUP($R253,desplegable!$N$3:$O$8,2,FALSE),"")</f>
        <v/>
      </c>
      <c r="AO253" s="53">
        <f t="shared" si="93"/>
        <v>0</v>
      </c>
      <c r="AP253" s="53" t="str">
        <f>+IF($A253="Compra",SUMIF($AC$3:$AM$3,VLOOKUP($R252,desplegable!$N$3:$Q$8,4,FALSE),$AC253:$AM253)*$T253/VLOOKUP($R252,desplegable!$N$3:$O$8,2,FALSE),"")</f>
        <v/>
      </c>
      <c r="AQ253" s="55">
        <f>+IFERROR(SUMIF($AC$3:$AM$3,VLOOKUP($R253,desplegable!$N$3:$Q$8,4,FALSE),$AC253:$AM253)/$S253,0)</f>
        <v>0</v>
      </c>
      <c r="AR253" s="55">
        <f ca="1">IFERROR((SUMIF($AC$3:$AM$3,VLOOKUP($R253,desplegable!$N$3:$Q$8,4,FALSE),$AC253:$AM253)/($H253-$G253))*((TODAY())-$G253)/$S253,0)</f>
        <v>0</v>
      </c>
      <c r="AS253" s="56" t="str">
        <f t="shared" si="97"/>
        <v>-</v>
      </c>
      <c r="AT253" s="56" t="str">
        <f t="shared" si="98"/>
        <v>-</v>
      </c>
      <c r="AU253" s="56" t="str">
        <f t="shared" si="99"/>
        <v>-</v>
      </c>
      <c r="AV253" s="56" t="str">
        <f t="shared" si="100"/>
        <v>-</v>
      </c>
      <c r="AW253" s="53" t="str">
        <f t="shared" si="101"/>
        <v>-</v>
      </c>
      <c r="AX253" s="53" t="str">
        <f t="shared" si="102"/>
        <v/>
      </c>
      <c r="AY253" s="57" t="str">
        <f t="shared" si="103"/>
        <v/>
      </c>
      <c r="AZ253" s="54">
        <f>+IF(SUMIF($AC$3:$AM$3,VLOOKUP($R253,desplegable!$N$3:$Q$8,4,FALSE),$AC253:$AM253)&gt;=$S253,$S253,SUMIF($AC$3:$AM$3,VLOOKUP($R253,desplegable!$N$3:$Q$8,4,FALSE),$AC253:$AM253))</f>
        <v>0</v>
      </c>
      <c r="BA253" s="78"/>
      <c r="BB253" s="54">
        <f t="shared" si="104"/>
        <v>0</v>
      </c>
      <c r="BC253" s="53">
        <f>+IFERROR($BB253*$T253/VLOOKUP($R253,desplegable!$N$3:$O$8,2,FALSE),0)</f>
        <v>0</v>
      </c>
      <c r="BD253" s="53" t="str">
        <f t="shared" si="94"/>
        <v/>
      </c>
      <c r="BE253" s="57" t="str">
        <f t="shared" si="105"/>
        <v/>
      </c>
    </row>
    <row r="254" spans="1:57" ht="15" customHeight="1" x14ac:dyDescent="0.25">
      <c r="A254" s="26" t="s">
        <v>117</v>
      </c>
      <c r="B254" s="21"/>
      <c r="C254" s="21" t="s">
        <v>117</v>
      </c>
      <c r="D254" s="21"/>
      <c r="E254" s="21" t="s">
        <v>117</v>
      </c>
      <c r="F254" s="21"/>
      <c r="G254" s="27"/>
      <c r="H254" s="27"/>
      <c r="I254" s="28" t="s">
        <v>366</v>
      </c>
      <c r="J254" s="28" t="s">
        <v>117</v>
      </c>
      <c r="K254" s="21"/>
      <c r="L254" s="21"/>
      <c r="M254" s="28" t="s">
        <v>117</v>
      </c>
      <c r="N254" s="28" t="s">
        <v>117</v>
      </c>
      <c r="O254" s="28" t="s">
        <v>117</v>
      </c>
      <c r="P254" s="21" t="s">
        <v>117</v>
      </c>
      <c r="Q254" s="21" t="s">
        <v>117</v>
      </c>
      <c r="R254" s="28" t="s">
        <v>117</v>
      </c>
      <c r="S254" s="78"/>
      <c r="T254" s="30"/>
      <c r="U254" s="52">
        <f t="shared" si="95"/>
        <v>0</v>
      </c>
      <c r="V254" s="29"/>
      <c r="W254" s="29" t="s">
        <v>117</v>
      </c>
      <c r="X254" s="29"/>
      <c r="Y254" s="29"/>
      <c r="Z254" s="53" t="str">
        <f t="shared" si="87"/>
        <v/>
      </c>
      <c r="AA254" s="55" t="str">
        <f t="shared" si="96"/>
        <v/>
      </c>
      <c r="AB254" s="27"/>
      <c r="AC254" s="54">
        <f t="shared" si="88"/>
        <v>0</v>
      </c>
      <c r="AD254" s="78"/>
      <c r="AE254" s="54">
        <f t="shared" si="89"/>
        <v>0</v>
      </c>
      <c r="AF254" s="78"/>
      <c r="AG254" s="54">
        <f t="shared" si="90"/>
        <v>0</v>
      </c>
      <c r="AH254" s="78"/>
      <c r="AI254" s="54">
        <f t="shared" si="91"/>
        <v>0</v>
      </c>
      <c r="AJ254" s="78"/>
      <c r="AK254" s="54">
        <f t="shared" si="92"/>
        <v>0</v>
      </c>
      <c r="AL254" s="78"/>
      <c r="AM254" s="78"/>
      <c r="AN254" s="53" t="str">
        <f>+IF($A254="Venta",SUMIF($AC$3:$AM$3,VLOOKUP($R254,desplegable!$N$3:$Q$8,4,FALSE),$AC254:$AM254)*$T254/VLOOKUP($R254,desplegable!$N$3:$O$8,2,FALSE),"")</f>
        <v/>
      </c>
      <c r="AO254" s="53">
        <f t="shared" si="93"/>
        <v>0</v>
      </c>
      <c r="AP254" s="53" t="str">
        <f>+IF($A254="Compra",SUMIF($AC$3:$AM$3,VLOOKUP($R253,desplegable!$N$3:$Q$8,4,FALSE),$AC254:$AM254)*$T254/VLOOKUP($R253,desplegable!$N$3:$O$8,2,FALSE),"")</f>
        <v/>
      </c>
      <c r="AQ254" s="55">
        <f>+IFERROR(SUMIF($AC$3:$AM$3,VLOOKUP($R254,desplegable!$N$3:$Q$8,4,FALSE),$AC254:$AM254)/$S254,0)</f>
        <v>0</v>
      </c>
      <c r="AR254" s="55">
        <f ca="1">IFERROR((SUMIF($AC$3:$AM$3,VLOOKUP($R254,desplegable!$N$3:$Q$8,4,FALSE),$AC254:$AM254)/($H254-$G254))*((TODAY())-$G254)/$S254,0)</f>
        <v>0</v>
      </c>
      <c r="AS254" s="56" t="str">
        <f t="shared" si="97"/>
        <v>-</v>
      </c>
      <c r="AT254" s="56" t="str">
        <f t="shared" si="98"/>
        <v>-</v>
      </c>
      <c r="AU254" s="56" t="str">
        <f t="shared" si="99"/>
        <v>-</v>
      </c>
      <c r="AV254" s="56" t="str">
        <f t="shared" si="100"/>
        <v>-</v>
      </c>
      <c r="AW254" s="53" t="str">
        <f t="shared" si="101"/>
        <v>-</v>
      </c>
      <c r="AX254" s="53" t="str">
        <f t="shared" si="102"/>
        <v/>
      </c>
      <c r="AY254" s="57" t="str">
        <f t="shared" si="103"/>
        <v/>
      </c>
      <c r="AZ254" s="54">
        <f>+IF(SUMIF($AC$3:$AM$3,VLOOKUP($R254,desplegable!$N$3:$Q$8,4,FALSE),$AC254:$AM254)&gt;=$S254,$S254,SUMIF($AC$3:$AM$3,VLOOKUP($R254,desplegable!$N$3:$Q$8,4,FALSE),$AC254:$AM254))</f>
        <v>0</v>
      </c>
      <c r="BA254" s="78"/>
      <c r="BB254" s="54">
        <f t="shared" si="104"/>
        <v>0</v>
      </c>
      <c r="BC254" s="53">
        <f>+IFERROR($BB254*$T254/VLOOKUP($R254,desplegable!$N$3:$O$8,2,FALSE),0)</f>
        <v>0</v>
      </c>
      <c r="BD254" s="53" t="str">
        <f t="shared" si="94"/>
        <v/>
      </c>
      <c r="BE254" s="57" t="str">
        <f t="shared" si="105"/>
        <v/>
      </c>
    </row>
    <row r="255" spans="1:57" ht="15" customHeight="1" x14ac:dyDescent="0.25">
      <c r="A255" s="26" t="s">
        <v>117</v>
      </c>
      <c r="B255" s="21"/>
      <c r="C255" s="21" t="s">
        <v>117</v>
      </c>
      <c r="D255" s="21"/>
      <c r="E255" s="21" t="s">
        <v>117</v>
      </c>
      <c r="F255" s="21"/>
      <c r="G255" s="27"/>
      <c r="H255" s="27"/>
      <c r="I255" s="28" t="s">
        <v>366</v>
      </c>
      <c r="J255" s="28" t="s">
        <v>117</v>
      </c>
      <c r="K255" s="21"/>
      <c r="L255" s="21"/>
      <c r="M255" s="28" t="s">
        <v>117</v>
      </c>
      <c r="N255" s="28" t="s">
        <v>117</v>
      </c>
      <c r="O255" s="28" t="s">
        <v>117</v>
      </c>
      <c r="P255" s="21" t="s">
        <v>117</v>
      </c>
      <c r="Q255" s="21" t="s">
        <v>117</v>
      </c>
      <c r="R255" s="28" t="s">
        <v>117</v>
      </c>
      <c r="S255" s="78"/>
      <c r="T255" s="30"/>
      <c r="U255" s="52">
        <f t="shared" si="95"/>
        <v>0</v>
      </c>
      <c r="V255" s="29"/>
      <c r="W255" s="29" t="s">
        <v>117</v>
      </c>
      <c r="X255" s="29"/>
      <c r="Y255" s="29"/>
      <c r="Z255" s="53" t="str">
        <f t="shared" si="87"/>
        <v/>
      </c>
      <c r="AA255" s="55" t="str">
        <f t="shared" si="96"/>
        <v/>
      </c>
      <c r="AB255" s="27"/>
      <c r="AC255" s="54">
        <f t="shared" si="88"/>
        <v>0</v>
      </c>
      <c r="AD255" s="78"/>
      <c r="AE255" s="54">
        <f t="shared" si="89"/>
        <v>0</v>
      </c>
      <c r="AF255" s="78"/>
      <c r="AG255" s="54">
        <f t="shared" si="90"/>
        <v>0</v>
      </c>
      <c r="AH255" s="78"/>
      <c r="AI255" s="54">
        <f t="shared" si="91"/>
        <v>0</v>
      </c>
      <c r="AJ255" s="78"/>
      <c r="AK255" s="54">
        <f t="shared" si="92"/>
        <v>0</v>
      </c>
      <c r="AL255" s="78"/>
      <c r="AM255" s="78"/>
      <c r="AN255" s="53" t="str">
        <f>+IF($A255="Venta",SUMIF($AC$3:$AM$3,VLOOKUP($R255,desplegable!$N$3:$Q$8,4,FALSE),$AC255:$AM255)*$T255/VLOOKUP($R255,desplegable!$N$3:$O$8,2,FALSE),"")</f>
        <v/>
      </c>
      <c r="AO255" s="53">
        <f t="shared" si="93"/>
        <v>0</v>
      </c>
      <c r="AP255" s="53" t="str">
        <f>+IF($A255="Compra",SUMIF($AC$3:$AM$3,VLOOKUP($R254,desplegable!$N$3:$Q$8,4,FALSE),$AC255:$AM255)*$T255/VLOOKUP($R254,desplegable!$N$3:$O$8,2,FALSE),"")</f>
        <v/>
      </c>
      <c r="AQ255" s="55">
        <f>+IFERROR(SUMIF($AC$3:$AM$3,VLOOKUP($R255,desplegable!$N$3:$Q$8,4,FALSE),$AC255:$AM255)/$S255,0)</f>
        <v>0</v>
      </c>
      <c r="AR255" s="55">
        <f ca="1">IFERROR((SUMIF($AC$3:$AM$3,VLOOKUP($R255,desplegable!$N$3:$Q$8,4,FALSE),$AC255:$AM255)/($H255-$G255))*((TODAY())-$G255)/$S255,0)</f>
        <v>0</v>
      </c>
      <c r="AS255" s="56" t="str">
        <f t="shared" si="97"/>
        <v>-</v>
      </c>
      <c r="AT255" s="56" t="str">
        <f t="shared" si="98"/>
        <v>-</v>
      </c>
      <c r="AU255" s="56" t="str">
        <f t="shared" si="99"/>
        <v>-</v>
      </c>
      <c r="AV255" s="56" t="str">
        <f t="shared" si="100"/>
        <v>-</v>
      </c>
      <c r="AW255" s="53" t="str">
        <f t="shared" si="101"/>
        <v>-</v>
      </c>
      <c r="AX255" s="53" t="str">
        <f t="shared" si="102"/>
        <v/>
      </c>
      <c r="AY255" s="57" t="str">
        <f t="shared" si="103"/>
        <v/>
      </c>
      <c r="AZ255" s="54">
        <f>+IF(SUMIF($AC$3:$AM$3,VLOOKUP($R255,desplegable!$N$3:$Q$8,4,FALSE),$AC255:$AM255)&gt;=$S255,$S255,SUMIF($AC$3:$AM$3,VLOOKUP($R255,desplegable!$N$3:$Q$8,4,FALSE),$AC255:$AM255))</f>
        <v>0</v>
      </c>
      <c r="BA255" s="78"/>
      <c r="BB255" s="54">
        <f t="shared" si="104"/>
        <v>0</v>
      </c>
      <c r="BC255" s="53">
        <f>+IFERROR($BB255*$T255/VLOOKUP($R255,desplegable!$N$3:$O$8,2,FALSE),0)</f>
        <v>0</v>
      </c>
      <c r="BD255" s="53" t="str">
        <f t="shared" si="94"/>
        <v/>
      </c>
      <c r="BE255" s="57" t="str">
        <f t="shared" si="105"/>
        <v/>
      </c>
    </row>
    <row r="256" spans="1:57" ht="15" customHeight="1" x14ac:dyDescent="0.25">
      <c r="A256" s="26" t="s">
        <v>117</v>
      </c>
      <c r="B256" s="21"/>
      <c r="C256" s="21" t="s">
        <v>117</v>
      </c>
      <c r="D256" s="21"/>
      <c r="E256" s="21" t="s">
        <v>117</v>
      </c>
      <c r="F256" s="21"/>
      <c r="G256" s="27"/>
      <c r="H256" s="27"/>
      <c r="I256" s="28" t="s">
        <v>366</v>
      </c>
      <c r="J256" s="28" t="s">
        <v>117</v>
      </c>
      <c r="K256" s="21"/>
      <c r="L256" s="21"/>
      <c r="M256" s="28" t="s">
        <v>117</v>
      </c>
      <c r="N256" s="28" t="s">
        <v>117</v>
      </c>
      <c r="O256" s="28" t="s">
        <v>117</v>
      </c>
      <c r="P256" s="21" t="s">
        <v>117</v>
      </c>
      <c r="Q256" s="21" t="s">
        <v>117</v>
      </c>
      <c r="R256" s="28" t="s">
        <v>117</v>
      </c>
      <c r="S256" s="78"/>
      <c r="T256" s="30"/>
      <c r="U256" s="52">
        <f t="shared" si="95"/>
        <v>0</v>
      </c>
      <c r="V256" s="29"/>
      <c r="W256" s="29" t="s">
        <v>117</v>
      </c>
      <c r="X256" s="29"/>
      <c r="Y256" s="29"/>
      <c r="Z256" s="53" t="str">
        <f t="shared" si="87"/>
        <v/>
      </c>
      <c r="AA256" s="55" t="str">
        <f t="shared" si="96"/>
        <v/>
      </c>
      <c r="AB256" s="27"/>
      <c r="AC256" s="54">
        <f t="shared" si="88"/>
        <v>0</v>
      </c>
      <c r="AD256" s="78"/>
      <c r="AE256" s="54">
        <f t="shared" si="89"/>
        <v>0</v>
      </c>
      <c r="AF256" s="78"/>
      <c r="AG256" s="54">
        <f t="shared" si="90"/>
        <v>0</v>
      </c>
      <c r="AH256" s="78"/>
      <c r="AI256" s="54">
        <f t="shared" si="91"/>
        <v>0</v>
      </c>
      <c r="AJ256" s="78"/>
      <c r="AK256" s="54">
        <f t="shared" si="92"/>
        <v>0</v>
      </c>
      <c r="AL256" s="78"/>
      <c r="AM256" s="78"/>
      <c r="AN256" s="53" t="str">
        <f>+IF($A256="Venta",SUMIF($AC$3:$AM$3,VLOOKUP($R256,desplegable!$N$3:$Q$8,4,FALSE),$AC256:$AM256)*$T256/VLOOKUP($R256,desplegable!$N$3:$O$8,2,FALSE),"")</f>
        <v/>
      </c>
      <c r="AO256" s="53">
        <f t="shared" si="93"/>
        <v>0</v>
      </c>
      <c r="AP256" s="53" t="str">
        <f>+IF($A256="Compra",SUMIF($AC$3:$AM$3,VLOOKUP($R255,desplegable!$N$3:$Q$8,4,FALSE),$AC256:$AM256)*$T256/VLOOKUP($R255,desplegable!$N$3:$O$8,2,FALSE),"")</f>
        <v/>
      </c>
      <c r="AQ256" s="55">
        <f>+IFERROR(SUMIF($AC$3:$AM$3,VLOOKUP($R256,desplegable!$N$3:$Q$8,4,FALSE),$AC256:$AM256)/$S256,0)</f>
        <v>0</v>
      </c>
      <c r="AR256" s="55">
        <f ca="1">IFERROR((SUMIF($AC$3:$AM$3,VLOOKUP($R256,desplegable!$N$3:$Q$8,4,FALSE),$AC256:$AM256)/($H256-$G256))*((TODAY())-$G256)/$S256,0)</f>
        <v>0</v>
      </c>
      <c r="AS256" s="56" t="str">
        <f t="shared" si="97"/>
        <v>-</v>
      </c>
      <c r="AT256" s="56" t="str">
        <f t="shared" si="98"/>
        <v>-</v>
      </c>
      <c r="AU256" s="56" t="str">
        <f t="shared" si="99"/>
        <v>-</v>
      </c>
      <c r="AV256" s="56" t="str">
        <f t="shared" si="100"/>
        <v>-</v>
      </c>
      <c r="AW256" s="53" t="str">
        <f t="shared" si="101"/>
        <v>-</v>
      </c>
      <c r="AX256" s="53" t="str">
        <f t="shared" si="102"/>
        <v/>
      </c>
      <c r="AY256" s="57" t="str">
        <f t="shared" si="103"/>
        <v/>
      </c>
      <c r="AZ256" s="54">
        <f>+IF(SUMIF($AC$3:$AM$3,VLOOKUP($R256,desplegable!$N$3:$Q$8,4,FALSE),$AC256:$AM256)&gt;=$S256,$S256,SUMIF($AC$3:$AM$3,VLOOKUP($R256,desplegable!$N$3:$Q$8,4,FALSE),$AC256:$AM256))</f>
        <v>0</v>
      </c>
      <c r="BA256" s="78"/>
      <c r="BB256" s="54">
        <f t="shared" si="104"/>
        <v>0</v>
      </c>
      <c r="BC256" s="53">
        <f>+IFERROR($BB256*$T256/VLOOKUP($R256,desplegable!$N$3:$O$8,2,FALSE),0)</f>
        <v>0</v>
      </c>
      <c r="BD256" s="53" t="str">
        <f t="shared" si="94"/>
        <v/>
      </c>
      <c r="BE256" s="57" t="str">
        <f t="shared" si="105"/>
        <v/>
      </c>
    </row>
    <row r="257" spans="1:57" ht="15" customHeight="1" x14ac:dyDescent="0.25">
      <c r="A257" s="26" t="s">
        <v>117</v>
      </c>
      <c r="B257" s="21"/>
      <c r="C257" s="21" t="s">
        <v>117</v>
      </c>
      <c r="D257" s="21"/>
      <c r="E257" s="21" t="s">
        <v>117</v>
      </c>
      <c r="F257" s="21"/>
      <c r="G257" s="27"/>
      <c r="H257" s="27"/>
      <c r="I257" s="28" t="s">
        <v>366</v>
      </c>
      <c r="J257" s="28" t="s">
        <v>117</v>
      </c>
      <c r="K257" s="21"/>
      <c r="L257" s="21"/>
      <c r="M257" s="28" t="s">
        <v>117</v>
      </c>
      <c r="N257" s="28" t="s">
        <v>117</v>
      </c>
      <c r="O257" s="28" t="s">
        <v>117</v>
      </c>
      <c r="P257" s="21" t="s">
        <v>117</v>
      </c>
      <c r="Q257" s="21" t="s">
        <v>117</v>
      </c>
      <c r="R257" s="28" t="s">
        <v>117</v>
      </c>
      <c r="S257" s="78"/>
      <c r="T257" s="30"/>
      <c r="U257" s="52">
        <f t="shared" si="95"/>
        <v>0</v>
      </c>
      <c r="V257" s="29"/>
      <c r="W257" s="29" t="s">
        <v>117</v>
      </c>
      <c r="X257" s="29"/>
      <c r="Y257" s="29"/>
      <c r="Z257" s="53" t="str">
        <f t="shared" si="87"/>
        <v/>
      </c>
      <c r="AA257" s="55" t="str">
        <f t="shared" si="96"/>
        <v/>
      </c>
      <c r="AB257" s="27"/>
      <c r="AC257" s="54">
        <f t="shared" si="88"/>
        <v>0</v>
      </c>
      <c r="AD257" s="78"/>
      <c r="AE257" s="54">
        <f t="shared" si="89"/>
        <v>0</v>
      </c>
      <c r="AF257" s="78"/>
      <c r="AG257" s="54">
        <f t="shared" si="90"/>
        <v>0</v>
      </c>
      <c r="AH257" s="78"/>
      <c r="AI257" s="54">
        <f t="shared" si="91"/>
        <v>0</v>
      </c>
      <c r="AJ257" s="78"/>
      <c r="AK257" s="54">
        <f t="shared" si="92"/>
        <v>0</v>
      </c>
      <c r="AL257" s="78"/>
      <c r="AM257" s="78"/>
      <c r="AN257" s="53" t="str">
        <f>+IF($A257="Venta",SUMIF($AC$3:$AM$3,VLOOKUP($R257,desplegable!$N$3:$Q$8,4,FALSE),$AC257:$AM257)*$T257/VLOOKUP($R257,desplegable!$N$3:$O$8,2,FALSE),"")</f>
        <v/>
      </c>
      <c r="AO257" s="53">
        <f t="shared" si="93"/>
        <v>0</v>
      </c>
      <c r="AP257" s="53" t="str">
        <f>+IF($A257="Compra",SUMIF($AC$3:$AM$3,VLOOKUP($R256,desplegable!$N$3:$Q$8,4,FALSE),$AC257:$AM257)*$T257/VLOOKUP($R256,desplegable!$N$3:$O$8,2,FALSE),"")</f>
        <v/>
      </c>
      <c r="AQ257" s="55">
        <f>+IFERROR(SUMIF($AC$3:$AM$3,VLOOKUP($R257,desplegable!$N$3:$Q$8,4,FALSE),$AC257:$AM257)/$S257,0)</f>
        <v>0</v>
      </c>
      <c r="AR257" s="55">
        <f ca="1">IFERROR((SUMIF($AC$3:$AM$3,VLOOKUP($R257,desplegable!$N$3:$Q$8,4,FALSE),$AC257:$AM257)/($H257-$G257))*((TODAY())-$G257)/$S257,0)</f>
        <v>0</v>
      </c>
      <c r="AS257" s="56" t="str">
        <f t="shared" si="97"/>
        <v>-</v>
      </c>
      <c r="AT257" s="56" t="str">
        <f t="shared" si="98"/>
        <v>-</v>
      </c>
      <c r="AU257" s="56" t="str">
        <f t="shared" si="99"/>
        <v>-</v>
      </c>
      <c r="AV257" s="56" t="str">
        <f t="shared" si="100"/>
        <v>-</v>
      </c>
      <c r="AW257" s="53" t="str">
        <f t="shared" si="101"/>
        <v>-</v>
      </c>
      <c r="AX257" s="53" t="str">
        <f t="shared" si="102"/>
        <v/>
      </c>
      <c r="AY257" s="57" t="str">
        <f t="shared" si="103"/>
        <v/>
      </c>
      <c r="AZ257" s="54">
        <f>+IF(SUMIF($AC$3:$AM$3,VLOOKUP($R257,desplegable!$N$3:$Q$8,4,FALSE),$AC257:$AM257)&gt;=$S257,$S257,SUMIF($AC$3:$AM$3,VLOOKUP($R257,desplegable!$N$3:$Q$8,4,FALSE),$AC257:$AM257))</f>
        <v>0</v>
      </c>
      <c r="BA257" s="78"/>
      <c r="BB257" s="54">
        <f t="shared" si="104"/>
        <v>0</v>
      </c>
      <c r="BC257" s="53">
        <f>+IFERROR($BB257*$T257/VLOOKUP($R257,desplegable!$N$3:$O$8,2,FALSE),0)</f>
        <v>0</v>
      </c>
      <c r="BD257" s="53" t="str">
        <f t="shared" si="94"/>
        <v/>
      </c>
      <c r="BE257" s="57" t="str">
        <f t="shared" si="105"/>
        <v/>
      </c>
    </row>
    <row r="258" spans="1:57" ht="15" customHeight="1" x14ac:dyDescent="0.25">
      <c r="A258" s="26" t="s">
        <v>117</v>
      </c>
      <c r="B258" s="21"/>
      <c r="C258" s="21" t="s">
        <v>117</v>
      </c>
      <c r="D258" s="21"/>
      <c r="E258" s="21" t="s">
        <v>117</v>
      </c>
      <c r="F258" s="21"/>
      <c r="G258" s="27"/>
      <c r="H258" s="27"/>
      <c r="I258" s="28" t="s">
        <v>366</v>
      </c>
      <c r="J258" s="28" t="s">
        <v>117</v>
      </c>
      <c r="K258" s="21"/>
      <c r="L258" s="21"/>
      <c r="M258" s="28" t="s">
        <v>117</v>
      </c>
      <c r="N258" s="28" t="s">
        <v>117</v>
      </c>
      <c r="O258" s="28" t="s">
        <v>117</v>
      </c>
      <c r="P258" s="21" t="s">
        <v>117</v>
      </c>
      <c r="Q258" s="21" t="s">
        <v>117</v>
      </c>
      <c r="R258" s="28" t="s">
        <v>117</v>
      </c>
      <c r="S258" s="78"/>
      <c r="T258" s="30"/>
      <c r="U258" s="52">
        <f t="shared" si="95"/>
        <v>0</v>
      </c>
      <c r="V258" s="29"/>
      <c r="W258" s="29" t="s">
        <v>117</v>
      </c>
      <c r="X258" s="29"/>
      <c r="Y258" s="29"/>
      <c r="Z258" s="53" t="str">
        <f t="shared" si="87"/>
        <v/>
      </c>
      <c r="AA258" s="55" t="str">
        <f t="shared" ref="AA258:AA315" si="106">+IF($A258="Venta",IFERROR($Z258/$U258,0),IF($A258="Compra","",""))</f>
        <v/>
      </c>
      <c r="AB258" s="27"/>
      <c r="AC258" s="54">
        <f t="shared" si="88"/>
        <v>0</v>
      </c>
      <c r="AD258" s="78"/>
      <c r="AE258" s="54">
        <f t="shared" si="89"/>
        <v>0</v>
      </c>
      <c r="AF258" s="78"/>
      <c r="AG258" s="54">
        <f t="shared" si="90"/>
        <v>0</v>
      </c>
      <c r="AH258" s="78"/>
      <c r="AI258" s="54">
        <f t="shared" si="91"/>
        <v>0</v>
      </c>
      <c r="AJ258" s="78"/>
      <c r="AK258" s="54">
        <f t="shared" si="92"/>
        <v>0</v>
      </c>
      <c r="AL258" s="78"/>
      <c r="AM258" s="78"/>
      <c r="AN258" s="53" t="str">
        <f>+IF($A258="Venta",SUMIF($AC$3:$AM$3,VLOOKUP($R258,desplegable!$N$3:$Q$8,4,FALSE),$AC258:$AM258)*$T258/VLOOKUP($R258,desplegable!$N$3:$O$8,2,FALSE),"")</f>
        <v/>
      </c>
      <c r="AO258" s="53">
        <f t="shared" si="93"/>
        <v>0</v>
      </c>
      <c r="AP258" s="53" t="str">
        <f>+IF($A258="Compra",SUMIF($AC$3:$AM$3,VLOOKUP(#REF!,desplegable!$N$3:$Q$8,4,FALSE),$AC258:$AM258)*$T258/VLOOKUP(#REF!,desplegable!$N$3:$O$8,2,FALSE),"")</f>
        <v/>
      </c>
      <c r="AQ258" s="55">
        <f>+IFERROR(SUMIF($AC$3:$AM$3,VLOOKUP($R258,desplegable!$N$3:$Q$8,4,FALSE),$AC258:$AM258)/$S258,0)</f>
        <v>0</v>
      </c>
      <c r="AR258" s="55">
        <f ca="1">IFERROR((SUMIF($AC$3:$AM$3,VLOOKUP($R258,desplegable!$N$3:$Q$8,4,FALSE),$AC258:$AM258)/($H258-$G258))*((TODAY())-$G258)/$S258,0)</f>
        <v>0</v>
      </c>
      <c r="AS258" s="56" t="str">
        <f t="shared" ref="AS258:AS315" si="107">+IFERROR(IF($AE258=0,"-",$AE258/$AC258),"-")</f>
        <v>-</v>
      </c>
      <c r="AT258" s="56" t="str">
        <f t="shared" ref="AT258:AT315" si="108">+IFERROR(IF($AG258=0,"-",$AG258/$AC258),"-")</f>
        <v>-</v>
      </c>
      <c r="AU258" s="56" t="str">
        <f t="shared" ref="AU258:AU315" si="109">+IFERROR(IF($AI258=0,"-",$AI258/$AC258),"-")</f>
        <v>-</v>
      </c>
      <c r="AV258" s="56" t="str">
        <f t="shared" ref="AV258:AV315" si="110">+IFERROR(IF($AK258=0,"-",$AK258/$AC258),"-")</f>
        <v>-</v>
      </c>
      <c r="AW258" s="53" t="str">
        <f t="shared" ref="AW258:AW315" si="111">+IF($A258="Venta",IFERROR($AN258/$AK258,"-"),IFERROR($AO258/$AK258,"-"))</f>
        <v>-</v>
      </c>
      <c r="AX258" s="53" t="str">
        <f t="shared" ref="AX258:AX315" si="112">IF($A258="Venta",$AN258-$AO258,IF($A258="Compra","",""))</f>
        <v/>
      </c>
      <c r="AY258" s="57" t="str">
        <f t="shared" ref="AY258:AY315" si="113">+IF($A258="Venta",IFERROR($AX258/$AN258,0),IF($A258="Compra","",""))</f>
        <v/>
      </c>
      <c r="AZ258" s="54">
        <f>+IF(SUMIF($AC$3:$AM$3,VLOOKUP($R258,desplegable!$N$3:$Q$8,4,FALSE),$AC258:$AM258)&gt;=$S258,$S258,SUMIF($AC$3:$AM$3,VLOOKUP($R258,desplegable!$N$3:$Q$8,4,FALSE),$AC258:$AM258))</f>
        <v>0</v>
      </c>
      <c r="BA258" s="78"/>
      <c r="BB258" s="54">
        <f t="shared" ref="BB258:BB315" si="114">+IF($BA258=0,$AZ258,$BA258)</f>
        <v>0</v>
      </c>
      <c r="BC258" s="53">
        <f>+IFERROR($BB258*$T258/VLOOKUP($R258,desplegable!$N$3:$O$8,2,FALSE),0)</f>
        <v>0</v>
      </c>
      <c r="BD258" s="53" t="str">
        <f t="shared" si="94"/>
        <v/>
      </c>
      <c r="BE258" s="57" t="str">
        <f t="shared" ref="BE258:BE315" si="115">+IF($A258="Venta",IFERROR($BD258/$BC258,0),IF($A258="Compra","",""))</f>
        <v/>
      </c>
    </row>
    <row r="259" spans="1:57" ht="15" customHeight="1" x14ac:dyDescent="0.25">
      <c r="A259" s="26" t="s">
        <v>117</v>
      </c>
      <c r="B259" s="21"/>
      <c r="C259" s="21" t="s">
        <v>117</v>
      </c>
      <c r="D259" s="21"/>
      <c r="E259" s="21" t="s">
        <v>117</v>
      </c>
      <c r="F259" s="21"/>
      <c r="G259" s="27"/>
      <c r="H259" s="27"/>
      <c r="I259" s="28" t="s">
        <v>366</v>
      </c>
      <c r="J259" s="28" t="s">
        <v>117</v>
      </c>
      <c r="K259" s="21"/>
      <c r="L259" s="21"/>
      <c r="M259" s="28" t="s">
        <v>117</v>
      </c>
      <c r="N259" s="28" t="s">
        <v>117</v>
      </c>
      <c r="O259" s="28" t="s">
        <v>117</v>
      </c>
      <c r="P259" s="21" t="s">
        <v>117</v>
      </c>
      <c r="Q259" s="21" t="s">
        <v>117</v>
      </c>
      <c r="R259" s="28" t="s">
        <v>117</v>
      </c>
      <c r="S259" s="78"/>
      <c r="T259" s="30"/>
      <c r="U259" s="52">
        <f t="shared" si="95"/>
        <v>0</v>
      </c>
      <c r="V259" s="29"/>
      <c r="W259" s="29" t="s">
        <v>117</v>
      </c>
      <c r="X259" s="29"/>
      <c r="Y259" s="29"/>
      <c r="Z259" s="53" t="str">
        <f t="shared" si="87"/>
        <v/>
      </c>
      <c r="AA259" s="55" t="str">
        <f t="shared" si="106"/>
        <v/>
      </c>
      <c r="AB259" s="27"/>
      <c r="AC259" s="54">
        <f t="shared" si="88"/>
        <v>0</v>
      </c>
      <c r="AD259" s="78"/>
      <c r="AE259" s="54">
        <f t="shared" si="89"/>
        <v>0</v>
      </c>
      <c r="AF259" s="78"/>
      <c r="AG259" s="54">
        <f t="shared" si="90"/>
        <v>0</v>
      </c>
      <c r="AH259" s="78"/>
      <c r="AI259" s="54">
        <f t="shared" si="91"/>
        <v>0</v>
      </c>
      <c r="AJ259" s="78"/>
      <c r="AK259" s="54">
        <f t="shared" si="92"/>
        <v>0</v>
      </c>
      <c r="AL259" s="78"/>
      <c r="AM259" s="78"/>
      <c r="AN259" s="53" t="str">
        <f>+IF($A259="Venta",SUMIF($AC$3:$AM$3,VLOOKUP($R259,desplegable!$N$3:$Q$8,4,FALSE),$AC259:$AM259)*$T259/VLOOKUP($R259,desplegable!$N$3:$O$8,2,FALSE),"")</f>
        <v/>
      </c>
      <c r="AO259" s="53">
        <f t="shared" si="93"/>
        <v>0</v>
      </c>
      <c r="AP259" s="53" t="str">
        <f>+IF($A259="Compra",SUMIF($AC$3:$AM$3,VLOOKUP($R258,desplegable!$N$3:$Q$8,4,FALSE),$AC259:$AM259)*$T259/VLOOKUP($R258,desplegable!$N$3:$O$8,2,FALSE),"")</f>
        <v/>
      </c>
      <c r="AQ259" s="55">
        <f>+IFERROR(SUMIF($AC$3:$AM$3,VLOOKUP($R259,desplegable!$N$3:$Q$8,4,FALSE),$AC259:$AM259)/$S259,0)</f>
        <v>0</v>
      </c>
      <c r="AR259" s="55">
        <f ca="1">IFERROR((SUMIF($AC$3:$AM$3,VLOOKUP($R259,desplegable!$N$3:$Q$8,4,FALSE),$AC259:$AM259)/($H259-$G259))*((TODAY())-$G259)/$S259,0)</f>
        <v>0</v>
      </c>
      <c r="AS259" s="56" t="str">
        <f t="shared" si="107"/>
        <v>-</v>
      </c>
      <c r="AT259" s="56" t="str">
        <f t="shared" si="108"/>
        <v>-</v>
      </c>
      <c r="AU259" s="56" t="str">
        <f t="shared" si="109"/>
        <v>-</v>
      </c>
      <c r="AV259" s="56" t="str">
        <f t="shared" si="110"/>
        <v>-</v>
      </c>
      <c r="AW259" s="53" t="str">
        <f t="shared" si="111"/>
        <v>-</v>
      </c>
      <c r="AX259" s="53" t="str">
        <f t="shared" si="112"/>
        <v/>
      </c>
      <c r="AY259" s="57" t="str">
        <f t="shared" si="113"/>
        <v/>
      </c>
      <c r="AZ259" s="54">
        <f>+IF(SUMIF($AC$3:$AM$3,VLOOKUP($R259,desplegable!$N$3:$Q$8,4,FALSE),$AC259:$AM259)&gt;=$S259,$S259,SUMIF($AC$3:$AM$3,VLOOKUP($R259,desplegable!$N$3:$Q$8,4,FALSE),$AC259:$AM259))</f>
        <v>0</v>
      </c>
      <c r="BA259" s="78"/>
      <c r="BB259" s="54">
        <f t="shared" si="114"/>
        <v>0</v>
      </c>
      <c r="BC259" s="53">
        <f>+IFERROR($BB259*$T259/VLOOKUP($R259,desplegable!$N$3:$O$8,2,FALSE),0)</f>
        <v>0</v>
      </c>
      <c r="BD259" s="53" t="str">
        <f t="shared" si="94"/>
        <v/>
      </c>
      <c r="BE259" s="57" t="str">
        <f t="shared" si="115"/>
        <v/>
      </c>
    </row>
    <row r="260" spans="1:57" ht="15" customHeight="1" x14ac:dyDescent="0.25">
      <c r="A260" s="26" t="s">
        <v>117</v>
      </c>
      <c r="B260" s="21"/>
      <c r="C260" s="21" t="s">
        <v>117</v>
      </c>
      <c r="D260" s="21"/>
      <c r="E260" s="21" t="s">
        <v>117</v>
      </c>
      <c r="F260" s="21"/>
      <c r="G260" s="27"/>
      <c r="H260" s="27"/>
      <c r="I260" s="28" t="s">
        <v>366</v>
      </c>
      <c r="J260" s="28" t="s">
        <v>117</v>
      </c>
      <c r="K260" s="21"/>
      <c r="L260" s="21"/>
      <c r="M260" s="28" t="s">
        <v>117</v>
      </c>
      <c r="N260" s="28" t="s">
        <v>117</v>
      </c>
      <c r="O260" s="28" t="s">
        <v>117</v>
      </c>
      <c r="P260" s="21" t="s">
        <v>117</v>
      </c>
      <c r="Q260" s="21" t="s">
        <v>117</v>
      </c>
      <c r="R260" s="28" t="s">
        <v>117</v>
      </c>
      <c r="S260" s="78"/>
      <c r="T260" s="30"/>
      <c r="U260" s="52">
        <f t="shared" si="95"/>
        <v>0</v>
      </c>
      <c r="V260" s="29"/>
      <c r="W260" s="29" t="s">
        <v>117</v>
      </c>
      <c r="X260" s="29"/>
      <c r="Y260" s="29"/>
      <c r="Z260" s="53" t="str">
        <f t="shared" ref="Z260:Z323" si="116">IF($A260="Venta",$U260-SUMIFS($U:$U,$K:$K,$K260,$L:$L,$L260,$M:$M,$M260,$N:$N,$N260,$A:$A,"Compra"),IF($A260="Compra","",""))</f>
        <v/>
      </c>
      <c r="AA260" s="55" t="str">
        <f t="shared" si="106"/>
        <v/>
      </c>
      <c r="AB260" s="27"/>
      <c r="AC260" s="54">
        <f t="shared" ref="AC260:AC323" si="117">+IF($A260="Venta",SUMIFS($AD:$AD,$K:$K,$K260,$L:$L,$L260,$M:$M,$M260,$N:$N,$N260),IF($A260="Compra",$AD260,0))</f>
        <v>0</v>
      </c>
      <c r="AD260" s="78"/>
      <c r="AE260" s="54">
        <f t="shared" ref="AE260:AE323" si="118">+IF($A260="Venta",SUMIFS($AF:$AF,$K:$K,$K260,$L:$L,$L260,$M:$M,$M260,$N:$N,$N260),IF($A260="Compra",$AF260,0))</f>
        <v>0</v>
      </c>
      <c r="AF260" s="78"/>
      <c r="AG260" s="54">
        <f t="shared" ref="AG260:AG323" si="119">+IF($A260="Venta",SUMIFS($AH:$AH,$K:$K,$K260,$L:$L,$L260,$M:$M,$M260,$N:$N,$N260),IF($A260="Compra",$AH260,0))</f>
        <v>0</v>
      </c>
      <c r="AH260" s="78"/>
      <c r="AI260" s="54">
        <f t="shared" ref="AI260:AI323" si="120">+IF($A260="Venta",SUMIFS($AJ:$AJ,$K:$K,$K260,$L:$L,$L260,$M:$M,$M260,$N:$N,$N260),IF($A260="Compra",$AJ260,0))</f>
        <v>0</v>
      </c>
      <c r="AJ260" s="78"/>
      <c r="AK260" s="54">
        <f t="shared" ref="AK260:AK323" si="121">+IF($A260="Venta",SUMIFS($AL:$AL,$K:$K,$K260,$L:$L,$L260,$M:$M,$M260,$N:$N,$N260),IF($A260="Compra",$AL260,0))</f>
        <v>0</v>
      </c>
      <c r="AL260" s="78"/>
      <c r="AM260" s="78"/>
      <c r="AN260" s="53" t="str">
        <f>+IF($A260="Venta",SUMIF($AC$3:$AM$3,VLOOKUP($R260,desplegable!$N$3:$Q$8,4,FALSE),$AC260:$AM260)*$T260/VLOOKUP($R260,desplegable!$N$3:$O$8,2,FALSE),"")</f>
        <v/>
      </c>
      <c r="AO260" s="53">
        <f t="shared" ref="AO260:AO323" si="122">+IF($A260="Venta",SUMIFS($AP:$AP,$K:$K,$K260,$L:$L,$L260,$M:$M,$M260,$N:$N,$N260),IF($A260="Compra",$AP260,0))</f>
        <v>0</v>
      </c>
      <c r="AP260" s="53" t="str">
        <f>+IF($A260="Compra",SUMIF($AC$3:$AM$3,VLOOKUP($R259,desplegable!$N$3:$Q$8,4,FALSE),$AC260:$AM260)*$T260/VLOOKUP($R259,desplegable!$N$3:$O$8,2,FALSE),"")</f>
        <v/>
      </c>
      <c r="AQ260" s="55">
        <f>+IFERROR(SUMIF($AC$3:$AM$3,VLOOKUP($R260,desplegable!$N$3:$Q$8,4,FALSE),$AC260:$AM260)/$S260,0)</f>
        <v>0</v>
      </c>
      <c r="AR260" s="55">
        <f ca="1">IFERROR((SUMIF($AC$3:$AM$3,VLOOKUP($R260,desplegable!$N$3:$Q$8,4,FALSE),$AC260:$AM260)/($H260-$G260))*((TODAY())-$G260)/$S260,0)</f>
        <v>0</v>
      </c>
      <c r="AS260" s="56" t="str">
        <f t="shared" si="107"/>
        <v>-</v>
      </c>
      <c r="AT260" s="56" t="str">
        <f t="shared" si="108"/>
        <v>-</v>
      </c>
      <c r="AU260" s="56" t="str">
        <f t="shared" si="109"/>
        <v>-</v>
      </c>
      <c r="AV260" s="56" t="str">
        <f t="shared" si="110"/>
        <v>-</v>
      </c>
      <c r="AW260" s="53" t="str">
        <f t="shared" si="111"/>
        <v>-</v>
      </c>
      <c r="AX260" s="53" t="str">
        <f t="shared" si="112"/>
        <v/>
      </c>
      <c r="AY260" s="57" t="str">
        <f t="shared" si="113"/>
        <v/>
      </c>
      <c r="AZ260" s="54">
        <f>+IF(SUMIF($AC$3:$AM$3,VLOOKUP($R260,desplegable!$N$3:$Q$8,4,FALSE),$AC260:$AM260)&gt;=$S260,$S260,SUMIF($AC$3:$AM$3,VLOOKUP($R260,desplegable!$N$3:$Q$8,4,FALSE),$AC260:$AM260))</f>
        <v>0</v>
      </c>
      <c r="BA260" s="78"/>
      <c r="BB260" s="54">
        <f t="shared" si="114"/>
        <v>0</v>
      </c>
      <c r="BC260" s="53">
        <f>+IFERROR($BB260*$T260/VLOOKUP($R260,desplegable!$N$3:$O$8,2,FALSE),0)</f>
        <v>0</v>
      </c>
      <c r="BD260" s="53" t="str">
        <f t="shared" ref="BD260:BD323" si="123">+IF($A260="Venta",$BC260-SUMIFS($BC:$BC,$K:$K,$K260,$L:$L,$L260,$M:$M,$M260,$N:$N,$N260,$A:$A,"Compra"),"")</f>
        <v/>
      </c>
      <c r="BE260" s="57" t="str">
        <f t="shared" si="115"/>
        <v/>
      </c>
    </row>
    <row r="261" spans="1:57" ht="15" customHeight="1" x14ac:dyDescent="0.25">
      <c r="A261" s="26" t="s">
        <v>117</v>
      </c>
      <c r="B261" s="21"/>
      <c r="C261" s="21" t="s">
        <v>117</v>
      </c>
      <c r="D261" s="21"/>
      <c r="E261" s="21" t="s">
        <v>117</v>
      </c>
      <c r="F261" s="21"/>
      <c r="G261" s="27"/>
      <c r="H261" s="27"/>
      <c r="I261" s="28" t="s">
        <v>366</v>
      </c>
      <c r="J261" s="28" t="s">
        <v>117</v>
      </c>
      <c r="K261" s="21"/>
      <c r="L261" s="21"/>
      <c r="M261" s="28" t="s">
        <v>117</v>
      </c>
      <c r="N261" s="28" t="s">
        <v>117</v>
      </c>
      <c r="O261" s="28" t="s">
        <v>117</v>
      </c>
      <c r="P261" s="21" t="s">
        <v>117</v>
      </c>
      <c r="Q261" s="21" t="s">
        <v>117</v>
      </c>
      <c r="R261" s="28" t="s">
        <v>117</v>
      </c>
      <c r="S261" s="78"/>
      <c r="T261" s="30"/>
      <c r="U261" s="52">
        <f t="shared" ref="U261:U324" si="124">IF($R261="CPM",$S261/1000*$T261,$S261*$T261)</f>
        <v>0</v>
      </c>
      <c r="V261" s="29"/>
      <c r="W261" s="29" t="s">
        <v>117</v>
      </c>
      <c r="X261" s="29"/>
      <c r="Y261" s="29"/>
      <c r="Z261" s="53" t="str">
        <f t="shared" si="116"/>
        <v/>
      </c>
      <c r="AA261" s="55" t="str">
        <f t="shared" si="106"/>
        <v/>
      </c>
      <c r="AB261" s="27"/>
      <c r="AC261" s="54">
        <f t="shared" si="117"/>
        <v>0</v>
      </c>
      <c r="AD261" s="78"/>
      <c r="AE261" s="54">
        <f t="shared" si="118"/>
        <v>0</v>
      </c>
      <c r="AF261" s="78"/>
      <c r="AG261" s="54">
        <f t="shared" si="119"/>
        <v>0</v>
      </c>
      <c r="AH261" s="78"/>
      <c r="AI261" s="54">
        <f t="shared" si="120"/>
        <v>0</v>
      </c>
      <c r="AJ261" s="78"/>
      <c r="AK261" s="54">
        <f t="shared" si="121"/>
        <v>0</v>
      </c>
      <c r="AL261" s="78"/>
      <c r="AM261" s="78"/>
      <c r="AN261" s="53" t="str">
        <f>+IF($A261="Venta",SUMIF($AC$3:$AM$3,VLOOKUP($R261,desplegable!$N$3:$Q$8,4,FALSE),$AC261:$AM261)*$T261/VLOOKUP($R261,desplegable!$N$3:$O$8,2,FALSE),"")</f>
        <v/>
      </c>
      <c r="AO261" s="53">
        <f t="shared" si="122"/>
        <v>0</v>
      </c>
      <c r="AP261" s="53" t="str">
        <f>+IF($A261="Compra",SUMIF($AC$3:$AM$3,VLOOKUP($R260,desplegable!$N$3:$Q$8,4,FALSE),$AC261:$AM261)*$T261/VLOOKUP($R260,desplegable!$N$3:$O$8,2,FALSE),"")</f>
        <v/>
      </c>
      <c r="AQ261" s="55">
        <f>+IFERROR(SUMIF($AC$3:$AM$3,VLOOKUP($R261,desplegable!$N$3:$Q$8,4,FALSE),$AC261:$AM261)/$S261,0)</f>
        <v>0</v>
      </c>
      <c r="AR261" s="55">
        <f ca="1">IFERROR((SUMIF($AC$3:$AM$3,VLOOKUP($R261,desplegable!$N$3:$Q$8,4,FALSE),$AC261:$AM261)/($H261-$G261))*((TODAY())-$G261)/$S261,0)</f>
        <v>0</v>
      </c>
      <c r="AS261" s="56" t="str">
        <f t="shared" si="107"/>
        <v>-</v>
      </c>
      <c r="AT261" s="56" t="str">
        <f t="shared" si="108"/>
        <v>-</v>
      </c>
      <c r="AU261" s="56" t="str">
        <f t="shared" si="109"/>
        <v>-</v>
      </c>
      <c r="AV261" s="56" t="str">
        <f t="shared" si="110"/>
        <v>-</v>
      </c>
      <c r="AW261" s="53" t="str">
        <f t="shared" si="111"/>
        <v>-</v>
      </c>
      <c r="AX261" s="53" t="str">
        <f t="shared" si="112"/>
        <v/>
      </c>
      <c r="AY261" s="57" t="str">
        <f t="shared" si="113"/>
        <v/>
      </c>
      <c r="AZ261" s="54">
        <f>+IF(SUMIF($AC$3:$AM$3,VLOOKUP($R261,desplegable!$N$3:$Q$8,4,FALSE),$AC261:$AM261)&gt;=$S261,$S261,SUMIF($AC$3:$AM$3,VLOOKUP($R261,desplegable!$N$3:$Q$8,4,FALSE),$AC261:$AM261))</f>
        <v>0</v>
      </c>
      <c r="BA261" s="78"/>
      <c r="BB261" s="54">
        <f t="shared" si="114"/>
        <v>0</v>
      </c>
      <c r="BC261" s="53">
        <f>+IFERROR($BB261*$T261/VLOOKUP($R261,desplegable!$N$3:$O$8,2,FALSE),0)</f>
        <v>0</v>
      </c>
      <c r="BD261" s="53" t="str">
        <f t="shared" si="123"/>
        <v/>
      </c>
      <c r="BE261" s="57" t="str">
        <f t="shared" si="115"/>
        <v/>
      </c>
    </row>
    <row r="262" spans="1:57" ht="15" customHeight="1" x14ac:dyDescent="0.25">
      <c r="A262" s="26" t="s">
        <v>117</v>
      </c>
      <c r="B262" s="21"/>
      <c r="C262" s="21" t="s">
        <v>117</v>
      </c>
      <c r="D262" s="21"/>
      <c r="E262" s="21" t="s">
        <v>117</v>
      </c>
      <c r="F262" s="21"/>
      <c r="G262" s="27"/>
      <c r="H262" s="27"/>
      <c r="I262" s="28" t="s">
        <v>366</v>
      </c>
      <c r="J262" s="28" t="s">
        <v>117</v>
      </c>
      <c r="K262" s="21"/>
      <c r="L262" s="21"/>
      <c r="M262" s="28" t="s">
        <v>117</v>
      </c>
      <c r="N262" s="28" t="s">
        <v>117</v>
      </c>
      <c r="O262" s="28" t="s">
        <v>117</v>
      </c>
      <c r="P262" s="21" t="s">
        <v>117</v>
      </c>
      <c r="Q262" s="21" t="s">
        <v>117</v>
      </c>
      <c r="R262" s="28" t="s">
        <v>117</v>
      </c>
      <c r="S262" s="78"/>
      <c r="T262" s="30"/>
      <c r="U262" s="52">
        <f t="shared" si="124"/>
        <v>0</v>
      </c>
      <c r="V262" s="29"/>
      <c r="W262" s="29" t="s">
        <v>117</v>
      </c>
      <c r="X262" s="29"/>
      <c r="Y262" s="29"/>
      <c r="Z262" s="53" t="str">
        <f t="shared" si="116"/>
        <v/>
      </c>
      <c r="AA262" s="55" t="str">
        <f t="shared" si="106"/>
        <v/>
      </c>
      <c r="AB262" s="27"/>
      <c r="AC262" s="54">
        <f t="shared" si="117"/>
        <v>0</v>
      </c>
      <c r="AD262" s="78"/>
      <c r="AE262" s="54">
        <f t="shared" si="118"/>
        <v>0</v>
      </c>
      <c r="AF262" s="78"/>
      <c r="AG262" s="54">
        <f t="shared" si="119"/>
        <v>0</v>
      </c>
      <c r="AH262" s="78"/>
      <c r="AI262" s="54">
        <f t="shared" si="120"/>
        <v>0</v>
      </c>
      <c r="AJ262" s="78"/>
      <c r="AK262" s="54">
        <f t="shared" si="121"/>
        <v>0</v>
      </c>
      <c r="AL262" s="78"/>
      <c r="AM262" s="78"/>
      <c r="AN262" s="53" t="str">
        <f>+IF($A262="Venta",SUMIF($AC$3:$AM$3,VLOOKUP($R262,desplegable!$N$3:$Q$8,4,FALSE),$AC262:$AM262)*$T262/VLOOKUP($R262,desplegable!$N$3:$O$8,2,FALSE),"")</f>
        <v/>
      </c>
      <c r="AO262" s="53">
        <f t="shared" si="122"/>
        <v>0</v>
      </c>
      <c r="AP262" s="53" t="str">
        <f>+IF($A262="Compra",SUMIF($AC$3:$AM$3,VLOOKUP($R261,desplegable!$N$3:$Q$8,4,FALSE),$AC262:$AM262)*$T262/VLOOKUP($R261,desplegable!$N$3:$O$8,2,FALSE),"")</f>
        <v/>
      </c>
      <c r="AQ262" s="55">
        <f>+IFERROR(SUMIF($AC$3:$AM$3,VLOOKUP($R262,desplegable!$N$3:$Q$8,4,FALSE),$AC262:$AM262)/$S262,0)</f>
        <v>0</v>
      </c>
      <c r="AR262" s="55">
        <f ca="1">IFERROR((SUMIF($AC$3:$AM$3,VLOOKUP($R262,desplegable!$N$3:$Q$8,4,FALSE),$AC262:$AM262)/($H262-$G262))*((TODAY())-$G262)/$S262,0)</f>
        <v>0</v>
      </c>
      <c r="AS262" s="56" t="str">
        <f t="shared" si="107"/>
        <v>-</v>
      </c>
      <c r="AT262" s="56" t="str">
        <f t="shared" si="108"/>
        <v>-</v>
      </c>
      <c r="AU262" s="56" t="str">
        <f t="shared" si="109"/>
        <v>-</v>
      </c>
      <c r="AV262" s="56" t="str">
        <f t="shared" si="110"/>
        <v>-</v>
      </c>
      <c r="AW262" s="53" t="str">
        <f t="shared" si="111"/>
        <v>-</v>
      </c>
      <c r="AX262" s="53" t="str">
        <f t="shared" si="112"/>
        <v/>
      </c>
      <c r="AY262" s="57" t="str">
        <f t="shared" si="113"/>
        <v/>
      </c>
      <c r="AZ262" s="54">
        <f>+IF(SUMIF($AC$3:$AM$3,VLOOKUP($R262,desplegable!$N$3:$Q$8,4,FALSE),$AC262:$AM262)&gt;=$S262,$S262,SUMIF($AC$3:$AM$3,VLOOKUP($R262,desplegable!$N$3:$Q$8,4,FALSE),$AC262:$AM262))</f>
        <v>0</v>
      </c>
      <c r="BA262" s="78"/>
      <c r="BB262" s="54">
        <f t="shared" si="114"/>
        <v>0</v>
      </c>
      <c r="BC262" s="53">
        <f>+IFERROR($BB262*$T262/VLOOKUP($R262,desplegable!$N$3:$O$8,2,FALSE),0)</f>
        <v>0</v>
      </c>
      <c r="BD262" s="53" t="str">
        <f t="shared" si="123"/>
        <v/>
      </c>
      <c r="BE262" s="57" t="str">
        <f t="shared" si="115"/>
        <v/>
      </c>
    </row>
    <row r="263" spans="1:57" ht="15" customHeight="1" x14ac:dyDescent="0.25">
      <c r="A263" s="26" t="s">
        <v>117</v>
      </c>
      <c r="B263" s="21"/>
      <c r="C263" s="21" t="s">
        <v>117</v>
      </c>
      <c r="D263" s="21"/>
      <c r="E263" s="21" t="s">
        <v>117</v>
      </c>
      <c r="F263" s="21"/>
      <c r="G263" s="27"/>
      <c r="H263" s="27"/>
      <c r="I263" s="28" t="s">
        <v>366</v>
      </c>
      <c r="J263" s="28" t="s">
        <v>117</v>
      </c>
      <c r="K263" s="21"/>
      <c r="L263" s="21"/>
      <c r="M263" s="28" t="s">
        <v>117</v>
      </c>
      <c r="N263" s="28" t="s">
        <v>117</v>
      </c>
      <c r="O263" s="28" t="s">
        <v>117</v>
      </c>
      <c r="P263" s="21" t="s">
        <v>117</v>
      </c>
      <c r="Q263" s="21" t="s">
        <v>117</v>
      </c>
      <c r="R263" s="28" t="s">
        <v>117</v>
      </c>
      <c r="S263" s="78"/>
      <c r="T263" s="30"/>
      <c r="U263" s="52">
        <f t="shared" si="124"/>
        <v>0</v>
      </c>
      <c r="V263" s="29"/>
      <c r="W263" s="29" t="s">
        <v>117</v>
      </c>
      <c r="X263" s="29"/>
      <c r="Y263" s="29"/>
      <c r="Z263" s="53" t="str">
        <f t="shared" si="116"/>
        <v/>
      </c>
      <c r="AA263" s="55" t="str">
        <f t="shared" si="106"/>
        <v/>
      </c>
      <c r="AB263" s="27"/>
      <c r="AC263" s="54">
        <f t="shared" si="117"/>
        <v>0</v>
      </c>
      <c r="AD263" s="78"/>
      <c r="AE263" s="54">
        <f t="shared" si="118"/>
        <v>0</v>
      </c>
      <c r="AF263" s="78"/>
      <c r="AG263" s="54">
        <f t="shared" si="119"/>
        <v>0</v>
      </c>
      <c r="AH263" s="78"/>
      <c r="AI263" s="54">
        <f t="shared" si="120"/>
        <v>0</v>
      </c>
      <c r="AJ263" s="78"/>
      <c r="AK263" s="54">
        <f t="shared" si="121"/>
        <v>0</v>
      </c>
      <c r="AL263" s="78"/>
      <c r="AM263" s="78"/>
      <c r="AN263" s="53" t="str">
        <f>+IF($A263="Venta",SUMIF($AC$3:$AM$3,VLOOKUP($R263,desplegable!$N$3:$Q$8,4,FALSE),$AC263:$AM263)*$T263/VLOOKUP($R263,desplegable!$N$3:$O$8,2,FALSE),"")</f>
        <v/>
      </c>
      <c r="AO263" s="53">
        <f t="shared" si="122"/>
        <v>0</v>
      </c>
      <c r="AP263" s="53" t="str">
        <f>+IF($A263="Compra",SUMIF($AC$3:$AM$3,VLOOKUP($R262,desplegable!$N$3:$Q$8,4,FALSE),$AC263:$AM263)*$T263/VLOOKUP($R262,desplegable!$N$3:$O$8,2,FALSE),"")</f>
        <v/>
      </c>
      <c r="AQ263" s="55">
        <f>+IFERROR(SUMIF($AC$3:$AM$3,VLOOKUP($R263,desplegable!$N$3:$Q$8,4,FALSE),$AC263:$AM263)/$S263,0)</f>
        <v>0</v>
      </c>
      <c r="AR263" s="55">
        <f ca="1">IFERROR((SUMIF($AC$3:$AM$3,VLOOKUP($R263,desplegable!$N$3:$Q$8,4,FALSE),$AC263:$AM263)/($H263-$G263))*((TODAY())-$G263)/$S263,0)</f>
        <v>0</v>
      </c>
      <c r="AS263" s="56" t="str">
        <f t="shared" si="107"/>
        <v>-</v>
      </c>
      <c r="AT263" s="56" t="str">
        <f t="shared" si="108"/>
        <v>-</v>
      </c>
      <c r="AU263" s="56" t="str">
        <f t="shared" si="109"/>
        <v>-</v>
      </c>
      <c r="AV263" s="56" t="str">
        <f t="shared" si="110"/>
        <v>-</v>
      </c>
      <c r="AW263" s="53" t="str">
        <f t="shared" si="111"/>
        <v>-</v>
      </c>
      <c r="AX263" s="53" t="str">
        <f t="shared" si="112"/>
        <v/>
      </c>
      <c r="AY263" s="57" t="str">
        <f t="shared" si="113"/>
        <v/>
      </c>
      <c r="AZ263" s="54">
        <f>+IF(SUMIF($AC$3:$AM$3,VLOOKUP($R263,desplegable!$N$3:$Q$8,4,FALSE),$AC263:$AM263)&gt;=$S263,$S263,SUMIF($AC$3:$AM$3,VLOOKUP($R263,desplegable!$N$3:$Q$8,4,FALSE),$AC263:$AM263))</f>
        <v>0</v>
      </c>
      <c r="BA263" s="78"/>
      <c r="BB263" s="54">
        <f t="shared" si="114"/>
        <v>0</v>
      </c>
      <c r="BC263" s="53">
        <f>+IFERROR($BB263*$T263/VLOOKUP($R263,desplegable!$N$3:$O$8,2,FALSE),0)</f>
        <v>0</v>
      </c>
      <c r="BD263" s="53" t="str">
        <f t="shared" si="123"/>
        <v/>
      </c>
      <c r="BE263" s="57" t="str">
        <f t="shared" si="115"/>
        <v/>
      </c>
    </row>
    <row r="264" spans="1:57" ht="15" customHeight="1" x14ac:dyDescent="0.25">
      <c r="A264" s="26" t="s">
        <v>117</v>
      </c>
      <c r="B264" s="21"/>
      <c r="C264" s="21" t="s">
        <v>117</v>
      </c>
      <c r="D264" s="21"/>
      <c r="E264" s="21" t="s">
        <v>117</v>
      </c>
      <c r="F264" s="21"/>
      <c r="G264" s="27"/>
      <c r="H264" s="27"/>
      <c r="I264" s="28" t="s">
        <v>366</v>
      </c>
      <c r="J264" s="28" t="s">
        <v>117</v>
      </c>
      <c r="K264" s="21"/>
      <c r="L264" s="21"/>
      <c r="M264" s="28" t="s">
        <v>117</v>
      </c>
      <c r="N264" s="28" t="s">
        <v>117</v>
      </c>
      <c r="O264" s="28" t="s">
        <v>117</v>
      </c>
      <c r="P264" s="21" t="s">
        <v>117</v>
      </c>
      <c r="Q264" s="21" t="s">
        <v>117</v>
      </c>
      <c r="R264" s="28" t="s">
        <v>117</v>
      </c>
      <c r="S264" s="78"/>
      <c r="T264" s="30"/>
      <c r="U264" s="52">
        <f t="shared" si="124"/>
        <v>0</v>
      </c>
      <c r="V264" s="29"/>
      <c r="W264" s="29" t="s">
        <v>117</v>
      </c>
      <c r="X264" s="29"/>
      <c r="Y264" s="29"/>
      <c r="Z264" s="53" t="str">
        <f t="shared" si="116"/>
        <v/>
      </c>
      <c r="AA264" s="55" t="str">
        <f t="shared" si="106"/>
        <v/>
      </c>
      <c r="AB264" s="27"/>
      <c r="AC264" s="54">
        <f t="shared" si="117"/>
        <v>0</v>
      </c>
      <c r="AD264" s="78"/>
      <c r="AE264" s="54">
        <f t="shared" si="118"/>
        <v>0</v>
      </c>
      <c r="AF264" s="78"/>
      <c r="AG264" s="54">
        <f t="shared" si="119"/>
        <v>0</v>
      </c>
      <c r="AH264" s="78"/>
      <c r="AI264" s="54">
        <f t="shared" si="120"/>
        <v>0</v>
      </c>
      <c r="AJ264" s="78"/>
      <c r="AK264" s="54">
        <f t="shared" si="121"/>
        <v>0</v>
      </c>
      <c r="AL264" s="78"/>
      <c r="AM264" s="78"/>
      <c r="AN264" s="53" t="str">
        <f>+IF($A264="Venta",SUMIF($AC$3:$AM$3,VLOOKUP($R264,desplegable!$N$3:$Q$8,4,FALSE),$AC264:$AM264)*$T264/VLOOKUP($R264,desplegable!$N$3:$O$8,2,FALSE),"")</f>
        <v/>
      </c>
      <c r="AO264" s="53">
        <f t="shared" si="122"/>
        <v>0</v>
      </c>
      <c r="AP264" s="53" t="str">
        <f>+IF($A264="Compra",SUMIF($AC$3:$AM$3,VLOOKUP($R263,desplegable!$N$3:$Q$8,4,FALSE),$AC264:$AM264)*$T264/VLOOKUP($R263,desplegable!$N$3:$O$8,2,FALSE),"")</f>
        <v/>
      </c>
      <c r="AQ264" s="55">
        <f>+IFERROR(SUMIF($AC$3:$AM$3,VLOOKUP($R264,desplegable!$N$3:$Q$8,4,FALSE),$AC264:$AM264)/$S264,0)</f>
        <v>0</v>
      </c>
      <c r="AR264" s="55">
        <f ca="1">IFERROR((SUMIF($AC$3:$AM$3,VLOOKUP($R264,desplegable!$N$3:$Q$8,4,FALSE),$AC264:$AM264)/($H264-$G264))*((TODAY())-$G264)/$S264,0)</f>
        <v>0</v>
      </c>
      <c r="AS264" s="56" t="str">
        <f t="shared" si="107"/>
        <v>-</v>
      </c>
      <c r="AT264" s="56" t="str">
        <f t="shared" si="108"/>
        <v>-</v>
      </c>
      <c r="AU264" s="56" t="str">
        <f t="shared" si="109"/>
        <v>-</v>
      </c>
      <c r="AV264" s="56" t="str">
        <f t="shared" si="110"/>
        <v>-</v>
      </c>
      <c r="AW264" s="53" t="str">
        <f t="shared" si="111"/>
        <v>-</v>
      </c>
      <c r="AX264" s="53" t="str">
        <f t="shared" si="112"/>
        <v/>
      </c>
      <c r="AY264" s="57" t="str">
        <f t="shared" si="113"/>
        <v/>
      </c>
      <c r="AZ264" s="54">
        <f>+IF(SUMIF($AC$3:$AM$3,VLOOKUP($R264,desplegable!$N$3:$Q$8,4,FALSE),$AC264:$AM264)&gt;=$S264,$S264,SUMIF($AC$3:$AM$3,VLOOKUP($R264,desplegable!$N$3:$Q$8,4,FALSE),$AC264:$AM264))</f>
        <v>0</v>
      </c>
      <c r="BA264" s="78"/>
      <c r="BB264" s="54">
        <f t="shared" si="114"/>
        <v>0</v>
      </c>
      <c r="BC264" s="53">
        <f>+IFERROR($BB264*$T264/VLOOKUP($R264,desplegable!$N$3:$O$8,2,FALSE),0)</f>
        <v>0</v>
      </c>
      <c r="BD264" s="53" t="str">
        <f t="shared" si="123"/>
        <v/>
      </c>
      <c r="BE264" s="57" t="str">
        <f t="shared" si="115"/>
        <v/>
      </c>
    </row>
    <row r="265" spans="1:57" ht="15" customHeight="1" x14ac:dyDescent="0.25">
      <c r="A265" s="26" t="s">
        <v>117</v>
      </c>
      <c r="B265" s="21"/>
      <c r="C265" s="21" t="s">
        <v>117</v>
      </c>
      <c r="D265" s="21"/>
      <c r="E265" s="21" t="s">
        <v>117</v>
      </c>
      <c r="F265" s="21"/>
      <c r="G265" s="27"/>
      <c r="H265" s="27"/>
      <c r="I265" s="28" t="s">
        <v>366</v>
      </c>
      <c r="J265" s="28" t="s">
        <v>117</v>
      </c>
      <c r="K265" s="21"/>
      <c r="L265" s="21"/>
      <c r="M265" s="28" t="s">
        <v>117</v>
      </c>
      <c r="N265" s="28" t="s">
        <v>117</v>
      </c>
      <c r="O265" s="28" t="s">
        <v>117</v>
      </c>
      <c r="P265" s="21" t="s">
        <v>117</v>
      </c>
      <c r="Q265" s="21" t="s">
        <v>117</v>
      </c>
      <c r="R265" s="28" t="s">
        <v>117</v>
      </c>
      <c r="S265" s="78"/>
      <c r="T265" s="30"/>
      <c r="U265" s="52">
        <f t="shared" si="124"/>
        <v>0</v>
      </c>
      <c r="V265" s="29"/>
      <c r="W265" s="29" t="s">
        <v>117</v>
      </c>
      <c r="X265" s="29"/>
      <c r="Y265" s="29"/>
      <c r="Z265" s="53" t="str">
        <f t="shared" si="116"/>
        <v/>
      </c>
      <c r="AA265" s="55" t="str">
        <f t="shared" si="106"/>
        <v/>
      </c>
      <c r="AB265" s="27"/>
      <c r="AC265" s="54">
        <f t="shared" si="117"/>
        <v>0</v>
      </c>
      <c r="AD265" s="78"/>
      <c r="AE265" s="54">
        <f t="shared" si="118"/>
        <v>0</v>
      </c>
      <c r="AF265" s="78"/>
      <c r="AG265" s="54">
        <f t="shared" si="119"/>
        <v>0</v>
      </c>
      <c r="AH265" s="78"/>
      <c r="AI265" s="54">
        <f t="shared" si="120"/>
        <v>0</v>
      </c>
      <c r="AJ265" s="78"/>
      <c r="AK265" s="54">
        <f t="shared" si="121"/>
        <v>0</v>
      </c>
      <c r="AL265" s="78"/>
      <c r="AM265" s="78"/>
      <c r="AN265" s="53" t="str">
        <f>+IF($A265="Venta",SUMIF($AC$3:$AM$3,VLOOKUP($R265,desplegable!$N$3:$Q$8,4,FALSE),$AC265:$AM265)*$T265/VLOOKUP($R265,desplegable!$N$3:$O$8,2,FALSE),"")</f>
        <v/>
      </c>
      <c r="AO265" s="53">
        <f t="shared" si="122"/>
        <v>0</v>
      </c>
      <c r="AP265" s="53" t="str">
        <f>+IF($A265="Compra",SUMIF($AC$3:$AM$3,VLOOKUP($R264,desplegable!$N$3:$Q$8,4,FALSE),$AC265:$AM265)*$T265/VLOOKUP($R264,desplegable!$N$3:$O$8,2,FALSE),"")</f>
        <v/>
      </c>
      <c r="AQ265" s="55">
        <f>+IFERROR(SUMIF($AC$3:$AM$3,VLOOKUP($R265,desplegable!$N$3:$Q$8,4,FALSE),$AC265:$AM265)/$S265,0)</f>
        <v>0</v>
      </c>
      <c r="AR265" s="55">
        <f ca="1">IFERROR((SUMIF($AC$3:$AM$3,VLOOKUP($R265,desplegable!$N$3:$Q$8,4,FALSE),$AC265:$AM265)/($H265-$G265))*((TODAY())-$G265)/$S265,0)</f>
        <v>0</v>
      </c>
      <c r="AS265" s="56" t="str">
        <f t="shared" si="107"/>
        <v>-</v>
      </c>
      <c r="AT265" s="56" t="str">
        <f t="shared" si="108"/>
        <v>-</v>
      </c>
      <c r="AU265" s="56" t="str">
        <f t="shared" si="109"/>
        <v>-</v>
      </c>
      <c r="AV265" s="56" t="str">
        <f t="shared" si="110"/>
        <v>-</v>
      </c>
      <c r="AW265" s="53" t="str">
        <f t="shared" si="111"/>
        <v>-</v>
      </c>
      <c r="AX265" s="53" t="str">
        <f t="shared" si="112"/>
        <v/>
      </c>
      <c r="AY265" s="57" t="str">
        <f t="shared" si="113"/>
        <v/>
      </c>
      <c r="AZ265" s="54">
        <f>+IF(SUMIF($AC$3:$AM$3,VLOOKUP($R265,desplegable!$N$3:$Q$8,4,FALSE),$AC265:$AM265)&gt;=$S265,$S265,SUMIF($AC$3:$AM$3,VLOOKUP($R265,desplegable!$N$3:$Q$8,4,FALSE),$AC265:$AM265))</f>
        <v>0</v>
      </c>
      <c r="BA265" s="78"/>
      <c r="BB265" s="54">
        <f t="shared" si="114"/>
        <v>0</v>
      </c>
      <c r="BC265" s="53">
        <f>+IFERROR($BB265*$T265/VLOOKUP($R265,desplegable!$N$3:$O$8,2,FALSE),0)</f>
        <v>0</v>
      </c>
      <c r="BD265" s="53" t="str">
        <f t="shared" si="123"/>
        <v/>
      </c>
      <c r="BE265" s="57" t="str">
        <f t="shared" si="115"/>
        <v/>
      </c>
    </row>
    <row r="266" spans="1:57" ht="15" customHeight="1" x14ac:dyDescent="0.25">
      <c r="A266" s="26" t="s">
        <v>117</v>
      </c>
      <c r="B266" s="21"/>
      <c r="C266" s="21" t="s">
        <v>117</v>
      </c>
      <c r="D266" s="21"/>
      <c r="E266" s="21" t="s">
        <v>117</v>
      </c>
      <c r="F266" s="21"/>
      <c r="G266" s="27"/>
      <c r="H266" s="27"/>
      <c r="I266" s="28" t="s">
        <v>366</v>
      </c>
      <c r="J266" s="28" t="s">
        <v>117</v>
      </c>
      <c r="K266" s="21"/>
      <c r="L266" s="21"/>
      <c r="M266" s="28" t="s">
        <v>117</v>
      </c>
      <c r="N266" s="28" t="s">
        <v>117</v>
      </c>
      <c r="O266" s="28" t="s">
        <v>117</v>
      </c>
      <c r="P266" s="21" t="s">
        <v>117</v>
      </c>
      <c r="Q266" s="21" t="s">
        <v>117</v>
      </c>
      <c r="R266" s="28" t="s">
        <v>117</v>
      </c>
      <c r="S266" s="78"/>
      <c r="T266" s="30"/>
      <c r="U266" s="52">
        <f t="shared" si="124"/>
        <v>0</v>
      </c>
      <c r="V266" s="29"/>
      <c r="W266" s="29" t="s">
        <v>117</v>
      </c>
      <c r="X266" s="29"/>
      <c r="Y266" s="29"/>
      <c r="Z266" s="53" t="str">
        <f t="shared" si="116"/>
        <v/>
      </c>
      <c r="AA266" s="55" t="str">
        <f t="shared" si="106"/>
        <v/>
      </c>
      <c r="AB266" s="27"/>
      <c r="AC266" s="54">
        <f t="shared" si="117"/>
        <v>0</v>
      </c>
      <c r="AD266" s="78"/>
      <c r="AE266" s="54">
        <f t="shared" si="118"/>
        <v>0</v>
      </c>
      <c r="AF266" s="78"/>
      <c r="AG266" s="54">
        <f t="shared" si="119"/>
        <v>0</v>
      </c>
      <c r="AH266" s="78"/>
      <c r="AI266" s="54">
        <f t="shared" si="120"/>
        <v>0</v>
      </c>
      <c r="AJ266" s="78"/>
      <c r="AK266" s="54">
        <f t="shared" si="121"/>
        <v>0</v>
      </c>
      <c r="AL266" s="78"/>
      <c r="AM266" s="78"/>
      <c r="AN266" s="53" t="str">
        <f>+IF($A266="Venta",SUMIF($AC$3:$AM$3,VLOOKUP($R266,desplegable!$N$3:$Q$8,4,FALSE),$AC266:$AM266)*$T266/VLOOKUP($R266,desplegable!$N$3:$O$8,2,FALSE),"")</f>
        <v/>
      </c>
      <c r="AO266" s="53">
        <f t="shared" si="122"/>
        <v>0</v>
      </c>
      <c r="AP266" s="53" t="str">
        <f>+IF($A266="Compra",SUMIF($AC$3:$AM$3,VLOOKUP($R265,desplegable!$N$3:$Q$8,4,FALSE),$AC266:$AM266)*$T266/VLOOKUP($R265,desplegable!$N$3:$O$8,2,FALSE),"")</f>
        <v/>
      </c>
      <c r="AQ266" s="55">
        <f>+IFERROR(SUMIF($AC$3:$AM$3,VLOOKUP($R266,desplegable!$N$3:$Q$8,4,FALSE),$AC266:$AM266)/$S266,0)</f>
        <v>0</v>
      </c>
      <c r="AR266" s="55">
        <f ca="1">IFERROR((SUMIF($AC$3:$AM$3,VLOOKUP($R266,desplegable!$N$3:$Q$8,4,FALSE),$AC266:$AM266)/($H266-$G266))*((TODAY())-$G266)/$S266,0)</f>
        <v>0</v>
      </c>
      <c r="AS266" s="56" t="str">
        <f t="shared" si="107"/>
        <v>-</v>
      </c>
      <c r="AT266" s="56" t="str">
        <f t="shared" si="108"/>
        <v>-</v>
      </c>
      <c r="AU266" s="56" t="str">
        <f t="shared" si="109"/>
        <v>-</v>
      </c>
      <c r="AV266" s="56" t="str">
        <f t="shared" si="110"/>
        <v>-</v>
      </c>
      <c r="AW266" s="53" t="str">
        <f t="shared" si="111"/>
        <v>-</v>
      </c>
      <c r="AX266" s="53" t="str">
        <f t="shared" si="112"/>
        <v/>
      </c>
      <c r="AY266" s="57" t="str">
        <f t="shared" si="113"/>
        <v/>
      </c>
      <c r="AZ266" s="54">
        <f>+IF(SUMIF($AC$3:$AM$3,VLOOKUP($R266,desplegable!$N$3:$Q$8,4,FALSE),$AC266:$AM266)&gt;=$S266,$S266,SUMIF($AC$3:$AM$3,VLOOKUP($R266,desplegable!$N$3:$Q$8,4,FALSE),$AC266:$AM266))</f>
        <v>0</v>
      </c>
      <c r="BA266" s="78"/>
      <c r="BB266" s="54">
        <f t="shared" si="114"/>
        <v>0</v>
      </c>
      <c r="BC266" s="53">
        <f>+IFERROR($BB266*$T266/VLOOKUP($R266,desplegable!$N$3:$O$8,2,FALSE),0)</f>
        <v>0</v>
      </c>
      <c r="BD266" s="53" t="str">
        <f t="shared" si="123"/>
        <v/>
      </c>
      <c r="BE266" s="57" t="str">
        <f t="shared" si="115"/>
        <v/>
      </c>
    </row>
    <row r="267" spans="1:57" ht="15" customHeight="1" x14ac:dyDescent="0.25">
      <c r="A267" s="26" t="s">
        <v>117</v>
      </c>
      <c r="B267" s="21"/>
      <c r="C267" s="21" t="s">
        <v>117</v>
      </c>
      <c r="D267" s="21"/>
      <c r="E267" s="21" t="s">
        <v>117</v>
      </c>
      <c r="F267" s="21"/>
      <c r="G267" s="27"/>
      <c r="H267" s="27"/>
      <c r="I267" s="28" t="s">
        <v>366</v>
      </c>
      <c r="J267" s="28" t="s">
        <v>117</v>
      </c>
      <c r="K267" s="21"/>
      <c r="L267" s="21"/>
      <c r="M267" s="28" t="s">
        <v>117</v>
      </c>
      <c r="N267" s="28" t="s">
        <v>117</v>
      </c>
      <c r="O267" s="28" t="s">
        <v>117</v>
      </c>
      <c r="P267" s="21" t="s">
        <v>117</v>
      </c>
      <c r="Q267" s="21" t="s">
        <v>117</v>
      </c>
      <c r="R267" s="28" t="s">
        <v>117</v>
      </c>
      <c r="S267" s="78"/>
      <c r="T267" s="30"/>
      <c r="U267" s="52">
        <f t="shared" si="124"/>
        <v>0</v>
      </c>
      <c r="V267" s="29"/>
      <c r="W267" s="29" t="s">
        <v>117</v>
      </c>
      <c r="X267" s="29"/>
      <c r="Y267" s="29"/>
      <c r="Z267" s="53" t="str">
        <f t="shared" si="116"/>
        <v/>
      </c>
      <c r="AA267" s="55" t="str">
        <f t="shared" si="106"/>
        <v/>
      </c>
      <c r="AB267" s="27"/>
      <c r="AC267" s="54">
        <f t="shared" si="117"/>
        <v>0</v>
      </c>
      <c r="AD267" s="78"/>
      <c r="AE267" s="54">
        <f t="shared" si="118"/>
        <v>0</v>
      </c>
      <c r="AF267" s="78"/>
      <c r="AG267" s="54">
        <f t="shared" si="119"/>
        <v>0</v>
      </c>
      <c r="AH267" s="78"/>
      <c r="AI267" s="54">
        <f t="shared" si="120"/>
        <v>0</v>
      </c>
      <c r="AJ267" s="78"/>
      <c r="AK267" s="54">
        <f t="shared" si="121"/>
        <v>0</v>
      </c>
      <c r="AL267" s="78"/>
      <c r="AM267" s="78"/>
      <c r="AN267" s="53" t="str">
        <f>+IF($A267="Venta",SUMIF($AC$3:$AM$3,VLOOKUP($R267,desplegable!$N$3:$Q$8,4,FALSE),$AC267:$AM267)*$T267/VLOOKUP($R267,desplegable!$N$3:$O$8,2,FALSE),"")</f>
        <v/>
      </c>
      <c r="AO267" s="53">
        <f t="shared" si="122"/>
        <v>0</v>
      </c>
      <c r="AP267" s="53" t="str">
        <f>+IF($A267="Compra",SUMIF($AC$3:$AM$3,VLOOKUP($R266,desplegable!$N$3:$Q$8,4,FALSE),$AC267:$AM267)*$T267/VLOOKUP($R266,desplegable!$N$3:$O$8,2,FALSE),"")</f>
        <v/>
      </c>
      <c r="AQ267" s="55">
        <f>+IFERROR(SUMIF($AC$3:$AM$3,VLOOKUP($R267,desplegable!$N$3:$Q$8,4,FALSE),$AC267:$AM267)/$S267,0)</f>
        <v>0</v>
      </c>
      <c r="AR267" s="55">
        <f ca="1">IFERROR((SUMIF($AC$3:$AM$3,VLOOKUP($R267,desplegable!$N$3:$Q$8,4,FALSE),$AC267:$AM267)/($H267-$G267))*((TODAY())-$G267)/$S267,0)</f>
        <v>0</v>
      </c>
      <c r="AS267" s="56" t="str">
        <f t="shared" si="107"/>
        <v>-</v>
      </c>
      <c r="AT267" s="56" t="str">
        <f t="shared" si="108"/>
        <v>-</v>
      </c>
      <c r="AU267" s="56" t="str">
        <f t="shared" si="109"/>
        <v>-</v>
      </c>
      <c r="AV267" s="56" t="str">
        <f t="shared" si="110"/>
        <v>-</v>
      </c>
      <c r="AW267" s="53" t="str">
        <f t="shared" si="111"/>
        <v>-</v>
      </c>
      <c r="AX267" s="53" t="str">
        <f t="shared" si="112"/>
        <v/>
      </c>
      <c r="AY267" s="57" t="str">
        <f t="shared" si="113"/>
        <v/>
      </c>
      <c r="AZ267" s="54">
        <f>+IF(SUMIF($AC$3:$AM$3,VLOOKUP($R267,desplegable!$N$3:$Q$8,4,FALSE),$AC267:$AM267)&gt;=$S267,$S267,SUMIF($AC$3:$AM$3,VLOOKUP($R267,desplegable!$N$3:$Q$8,4,FALSE),$AC267:$AM267))</f>
        <v>0</v>
      </c>
      <c r="BA267" s="78"/>
      <c r="BB267" s="54">
        <f t="shared" si="114"/>
        <v>0</v>
      </c>
      <c r="BC267" s="53">
        <f>+IFERROR($BB267*$T267/VLOOKUP($R267,desplegable!$N$3:$O$8,2,FALSE),0)</f>
        <v>0</v>
      </c>
      <c r="BD267" s="53" t="str">
        <f t="shared" si="123"/>
        <v/>
      </c>
      <c r="BE267" s="57" t="str">
        <f t="shared" si="115"/>
        <v/>
      </c>
    </row>
    <row r="268" spans="1:57" ht="15" customHeight="1" x14ac:dyDescent="0.25">
      <c r="A268" s="26" t="s">
        <v>117</v>
      </c>
      <c r="B268" s="21"/>
      <c r="C268" s="21" t="s">
        <v>117</v>
      </c>
      <c r="D268" s="21"/>
      <c r="E268" s="21" t="s">
        <v>117</v>
      </c>
      <c r="F268" s="21"/>
      <c r="G268" s="27"/>
      <c r="H268" s="27"/>
      <c r="I268" s="28" t="s">
        <v>366</v>
      </c>
      <c r="J268" s="28" t="s">
        <v>117</v>
      </c>
      <c r="K268" s="21"/>
      <c r="L268" s="21"/>
      <c r="M268" s="28" t="s">
        <v>117</v>
      </c>
      <c r="N268" s="28" t="s">
        <v>117</v>
      </c>
      <c r="O268" s="28" t="s">
        <v>117</v>
      </c>
      <c r="P268" s="21" t="s">
        <v>117</v>
      </c>
      <c r="Q268" s="21" t="s">
        <v>117</v>
      </c>
      <c r="R268" s="28" t="s">
        <v>117</v>
      </c>
      <c r="S268" s="78"/>
      <c r="T268" s="30"/>
      <c r="U268" s="52">
        <f t="shared" si="124"/>
        <v>0</v>
      </c>
      <c r="V268" s="29"/>
      <c r="W268" s="29" t="s">
        <v>117</v>
      </c>
      <c r="X268" s="29"/>
      <c r="Y268" s="29"/>
      <c r="Z268" s="53" t="str">
        <f t="shared" si="116"/>
        <v/>
      </c>
      <c r="AA268" s="55" t="str">
        <f t="shared" si="106"/>
        <v/>
      </c>
      <c r="AB268" s="27"/>
      <c r="AC268" s="54">
        <f t="shared" si="117"/>
        <v>0</v>
      </c>
      <c r="AD268" s="78"/>
      <c r="AE268" s="54">
        <f t="shared" si="118"/>
        <v>0</v>
      </c>
      <c r="AF268" s="78"/>
      <c r="AG268" s="54">
        <f t="shared" si="119"/>
        <v>0</v>
      </c>
      <c r="AH268" s="78"/>
      <c r="AI268" s="54">
        <f t="shared" si="120"/>
        <v>0</v>
      </c>
      <c r="AJ268" s="78"/>
      <c r="AK268" s="54">
        <f t="shared" si="121"/>
        <v>0</v>
      </c>
      <c r="AL268" s="78"/>
      <c r="AM268" s="78"/>
      <c r="AN268" s="53" t="str">
        <f>+IF($A268="Venta",SUMIF($AC$3:$AM$3,VLOOKUP($R268,desplegable!$N$3:$Q$8,4,FALSE),$AC268:$AM268)*$T268/VLOOKUP($R268,desplegable!$N$3:$O$8,2,FALSE),"")</f>
        <v/>
      </c>
      <c r="AO268" s="53">
        <f t="shared" si="122"/>
        <v>0</v>
      </c>
      <c r="AP268" s="53" t="str">
        <f>+IF($A268="Compra",SUMIF($AC$3:$AM$3,VLOOKUP($R267,desplegable!$N$3:$Q$8,4,FALSE),$AC268:$AM268)*$T268/VLOOKUP($R267,desplegable!$N$3:$O$8,2,FALSE),"")</f>
        <v/>
      </c>
      <c r="AQ268" s="55">
        <f>+IFERROR(SUMIF($AC$3:$AM$3,VLOOKUP($R268,desplegable!$N$3:$Q$8,4,FALSE),$AC268:$AM268)/$S268,0)</f>
        <v>0</v>
      </c>
      <c r="AR268" s="55">
        <f ca="1">IFERROR((SUMIF($AC$3:$AM$3,VLOOKUP($R268,desplegable!$N$3:$Q$8,4,FALSE),$AC268:$AM268)/($H268-$G268))*((TODAY())-$G268)/$S268,0)</f>
        <v>0</v>
      </c>
      <c r="AS268" s="56" t="str">
        <f t="shared" si="107"/>
        <v>-</v>
      </c>
      <c r="AT268" s="56" t="str">
        <f t="shared" si="108"/>
        <v>-</v>
      </c>
      <c r="AU268" s="56" t="str">
        <f t="shared" si="109"/>
        <v>-</v>
      </c>
      <c r="AV268" s="56" t="str">
        <f t="shared" si="110"/>
        <v>-</v>
      </c>
      <c r="AW268" s="53" t="str">
        <f t="shared" si="111"/>
        <v>-</v>
      </c>
      <c r="AX268" s="53" t="str">
        <f t="shared" si="112"/>
        <v/>
      </c>
      <c r="AY268" s="57" t="str">
        <f t="shared" si="113"/>
        <v/>
      </c>
      <c r="AZ268" s="54">
        <f>+IF(SUMIF($AC$3:$AM$3,VLOOKUP($R268,desplegable!$N$3:$Q$8,4,FALSE),$AC268:$AM268)&gt;=$S268,$S268,SUMIF($AC$3:$AM$3,VLOOKUP($R268,desplegable!$N$3:$Q$8,4,FALSE),$AC268:$AM268))</f>
        <v>0</v>
      </c>
      <c r="BA268" s="78"/>
      <c r="BB268" s="54">
        <f t="shared" si="114"/>
        <v>0</v>
      </c>
      <c r="BC268" s="53">
        <f>+IFERROR($BB268*$T268/VLOOKUP($R268,desplegable!$N$3:$O$8,2,FALSE),0)</f>
        <v>0</v>
      </c>
      <c r="BD268" s="53" t="str">
        <f t="shared" si="123"/>
        <v/>
      </c>
      <c r="BE268" s="57" t="str">
        <f t="shared" si="115"/>
        <v/>
      </c>
    </row>
    <row r="269" spans="1:57" ht="15" customHeight="1" x14ac:dyDescent="0.25">
      <c r="A269" s="26" t="s">
        <v>117</v>
      </c>
      <c r="B269" s="21"/>
      <c r="C269" s="21" t="s">
        <v>117</v>
      </c>
      <c r="D269" s="21"/>
      <c r="E269" s="21" t="s">
        <v>117</v>
      </c>
      <c r="F269" s="21"/>
      <c r="G269" s="27"/>
      <c r="H269" s="27"/>
      <c r="I269" s="28" t="s">
        <v>366</v>
      </c>
      <c r="J269" s="28" t="s">
        <v>117</v>
      </c>
      <c r="K269" s="21"/>
      <c r="L269" s="21"/>
      <c r="M269" s="28" t="s">
        <v>117</v>
      </c>
      <c r="N269" s="28" t="s">
        <v>117</v>
      </c>
      <c r="O269" s="28" t="s">
        <v>117</v>
      </c>
      <c r="P269" s="21" t="s">
        <v>117</v>
      </c>
      <c r="Q269" s="21" t="s">
        <v>117</v>
      </c>
      <c r="R269" s="28" t="s">
        <v>117</v>
      </c>
      <c r="S269" s="78"/>
      <c r="T269" s="30"/>
      <c r="U269" s="52">
        <f t="shared" si="124"/>
        <v>0</v>
      </c>
      <c r="V269" s="29"/>
      <c r="W269" s="29" t="s">
        <v>117</v>
      </c>
      <c r="X269" s="29"/>
      <c r="Y269" s="29"/>
      <c r="Z269" s="53" t="str">
        <f t="shared" si="116"/>
        <v/>
      </c>
      <c r="AA269" s="55" t="str">
        <f t="shared" si="106"/>
        <v/>
      </c>
      <c r="AB269" s="27"/>
      <c r="AC269" s="54">
        <f t="shared" si="117"/>
        <v>0</v>
      </c>
      <c r="AD269" s="78"/>
      <c r="AE269" s="54">
        <f t="shared" si="118"/>
        <v>0</v>
      </c>
      <c r="AF269" s="78"/>
      <c r="AG269" s="54">
        <f t="shared" si="119"/>
        <v>0</v>
      </c>
      <c r="AH269" s="78"/>
      <c r="AI269" s="54">
        <f t="shared" si="120"/>
        <v>0</v>
      </c>
      <c r="AJ269" s="78"/>
      <c r="AK269" s="54">
        <f t="shared" si="121"/>
        <v>0</v>
      </c>
      <c r="AL269" s="78"/>
      <c r="AM269" s="78"/>
      <c r="AN269" s="53" t="str">
        <f>+IF($A269="Venta",SUMIF($AC$3:$AM$3,VLOOKUP($R269,desplegable!$N$3:$Q$8,4,FALSE),$AC269:$AM269)*$T269/VLOOKUP($R269,desplegable!$N$3:$O$8,2,FALSE),"")</f>
        <v/>
      </c>
      <c r="AO269" s="53">
        <f t="shared" si="122"/>
        <v>0</v>
      </c>
      <c r="AP269" s="53" t="str">
        <f>+IF($A269="Compra",SUMIF($AC$3:$AM$3,VLOOKUP($R268,desplegable!$N$3:$Q$8,4,FALSE),$AC269:$AM269)*$T269/VLOOKUP($R268,desplegable!$N$3:$O$8,2,FALSE),"")</f>
        <v/>
      </c>
      <c r="AQ269" s="55">
        <f>+IFERROR(SUMIF($AC$3:$AM$3,VLOOKUP($R269,desplegable!$N$3:$Q$8,4,FALSE),$AC269:$AM269)/$S269,0)</f>
        <v>0</v>
      </c>
      <c r="AR269" s="55">
        <f ca="1">IFERROR((SUMIF($AC$3:$AM$3,VLOOKUP($R269,desplegable!$N$3:$Q$8,4,FALSE),$AC269:$AM269)/($H269-$G269))*((TODAY())-$G269)/$S269,0)</f>
        <v>0</v>
      </c>
      <c r="AS269" s="56" t="str">
        <f t="shared" si="107"/>
        <v>-</v>
      </c>
      <c r="AT269" s="56" t="str">
        <f t="shared" si="108"/>
        <v>-</v>
      </c>
      <c r="AU269" s="56" t="str">
        <f t="shared" si="109"/>
        <v>-</v>
      </c>
      <c r="AV269" s="56" t="str">
        <f t="shared" si="110"/>
        <v>-</v>
      </c>
      <c r="AW269" s="53" t="str">
        <f t="shared" si="111"/>
        <v>-</v>
      </c>
      <c r="AX269" s="53" t="str">
        <f t="shared" si="112"/>
        <v/>
      </c>
      <c r="AY269" s="57" t="str">
        <f t="shared" si="113"/>
        <v/>
      </c>
      <c r="AZ269" s="54">
        <f>+IF(SUMIF($AC$3:$AM$3,VLOOKUP($R269,desplegable!$N$3:$Q$8,4,FALSE),$AC269:$AM269)&gt;=$S269,$S269,SUMIF($AC$3:$AM$3,VLOOKUP($R269,desplegable!$N$3:$Q$8,4,FALSE),$AC269:$AM269))</f>
        <v>0</v>
      </c>
      <c r="BA269" s="78"/>
      <c r="BB269" s="54">
        <f t="shared" si="114"/>
        <v>0</v>
      </c>
      <c r="BC269" s="53">
        <f>+IFERROR($BB269*$T269/VLOOKUP($R269,desplegable!$N$3:$O$8,2,FALSE),0)</f>
        <v>0</v>
      </c>
      <c r="BD269" s="53" t="str">
        <f t="shared" si="123"/>
        <v/>
      </c>
      <c r="BE269" s="57" t="str">
        <f t="shared" si="115"/>
        <v/>
      </c>
    </row>
    <row r="270" spans="1:57" ht="15" customHeight="1" x14ac:dyDescent="0.25">
      <c r="A270" s="26" t="s">
        <v>117</v>
      </c>
      <c r="B270" s="21"/>
      <c r="C270" s="21" t="s">
        <v>117</v>
      </c>
      <c r="D270" s="21"/>
      <c r="E270" s="21" t="s">
        <v>117</v>
      </c>
      <c r="F270" s="21"/>
      <c r="G270" s="27"/>
      <c r="H270" s="27"/>
      <c r="I270" s="28" t="s">
        <v>366</v>
      </c>
      <c r="J270" s="28" t="s">
        <v>117</v>
      </c>
      <c r="K270" s="21"/>
      <c r="L270" s="21"/>
      <c r="M270" s="28" t="s">
        <v>117</v>
      </c>
      <c r="N270" s="28" t="s">
        <v>117</v>
      </c>
      <c r="O270" s="28" t="s">
        <v>117</v>
      </c>
      <c r="P270" s="21" t="s">
        <v>117</v>
      </c>
      <c r="Q270" s="21" t="s">
        <v>117</v>
      </c>
      <c r="R270" s="28" t="s">
        <v>117</v>
      </c>
      <c r="S270" s="78"/>
      <c r="T270" s="30"/>
      <c r="U270" s="52">
        <f t="shared" si="124"/>
        <v>0</v>
      </c>
      <c r="V270" s="29"/>
      <c r="W270" s="29" t="s">
        <v>117</v>
      </c>
      <c r="X270" s="29"/>
      <c r="Y270" s="29"/>
      <c r="Z270" s="53" t="str">
        <f t="shared" si="116"/>
        <v/>
      </c>
      <c r="AA270" s="55" t="str">
        <f t="shared" si="106"/>
        <v/>
      </c>
      <c r="AB270" s="27"/>
      <c r="AC270" s="54">
        <f t="shared" si="117"/>
        <v>0</v>
      </c>
      <c r="AD270" s="78"/>
      <c r="AE270" s="54">
        <f t="shared" si="118"/>
        <v>0</v>
      </c>
      <c r="AF270" s="78"/>
      <c r="AG270" s="54">
        <f t="shared" si="119"/>
        <v>0</v>
      </c>
      <c r="AH270" s="78"/>
      <c r="AI270" s="54">
        <f t="shared" si="120"/>
        <v>0</v>
      </c>
      <c r="AJ270" s="78"/>
      <c r="AK270" s="54">
        <f t="shared" si="121"/>
        <v>0</v>
      </c>
      <c r="AL270" s="78"/>
      <c r="AM270" s="78"/>
      <c r="AN270" s="53" t="str">
        <f>+IF($A270="Venta",SUMIF($AC$3:$AM$3,VLOOKUP($R270,desplegable!$N$3:$Q$8,4,FALSE),$AC270:$AM270)*$T270/VLOOKUP($R270,desplegable!$N$3:$O$8,2,FALSE),"")</f>
        <v/>
      </c>
      <c r="AO270" s="53">
        <f t="shared" si="122"/>
        <v>0</v>
      </c>
      <c r="AP270" s="53" t="str">
        <f>+IF($A270="Compra",SUMIF($AC$3:$AM$3,VLOOKUP($R269,desplegable!$N$3:$Q$8,4,FALSE),$AC270:$AM270)*$T270/VLOOKUP($R269,desplegable!$N$3:$O$8,2,FALSE),"")</f>
        <v/>
      </c>
      <c r="AQ270" s="55">
        <f>+IFERROR(SUMIF($AC$3:$AM$3,VLOOKUP($R270,desplegable!$N$3:$Q$8,4,FALSE),$AC270:$AM270)/$S270,0)</f>
        <v>0</v>
      </c>
      <c r="AR270" s="55">
        <f ca="1">IFERROR((SUMIF($AC$3:$AM$3,VLOOKUP($R270,desplegable!$N$3:$Q$8,4,FALSE),$AC270:$AM270)/($H270-$G270))*((TODAY())-$G270)/$S270,0)</f>
        <v>0</v>
      </c>
      <c r="AS270" s="56" t="str">
        <f t="shared" si="107"/>
        <v>-</v>
      </c>
      <c r="AT270" s="56" t="str">
        <f t="shared" si="108"/>
        <v>-</v>
      </c>
      <c r="AU270" s="56" t="str">
        <f t="shared" si="109"/>
        <v>-</v>
      </c>
      <c r="AV270" s="56" t="str">
        <f t="shared" si="110"/>
        <v>-</v>
      </c>
      <c r="AW270" s="53" t="str">
        <f t="shared" si="111"/>
        <v>-</v>
      </c>
      <c r="AX270" s="53" t="str">
        <f t="shared" si="112"/>
        <v/>
      </c>
      <c r="AY270" s="57" t="str">
        <f t="shared" si="113"/>
        <v/>
      </c>
      <c r="AZ270" s="54">
        <f>+IF(SUMIF($AC$3:$AM$3,VLOOKUP($R270,desplegable!$N$3:$Q$8,4,FALSE),$AC270:$AM270)&gt;=$S270,$S270,SUMIF($AC$3:$AM$3,VLOOKUP($R270,desplegable!$N$3:$Q$8,4,FALSE),$AC270:$AM270))</f>
        <v>0</v>
      </c>
      <c r="BA270" s="78"/>
      <c r="BB270" s="54">
        <f t="shared" si="114"/>
        <v>0</v>
      </c>
      <c r="BC270" s="53">
        <f>+IFERROR($BB270*$T270/VLOOKUP($R270,desplegable!$N$3:$O$8,2,FALSE),0)</f>
        <v>0</v>
      </c>
      <c r="BD270" s="53" t="str">
        <f t="shared" si="123"/>
        <v/>
      </c>
      <c r="BE270" s="57" t="str">
        <f t="shared" si="115"/>
        <v/>
      </c>
    </row>
    <row r="271" spans="1:57" ht="15" customHeight="1" x14ac:dyDescent="0.25">
      <c r="A271" s="26" t="s">
        <v>117</v>
      </c>
      <c r="B271" s="21"/>
      <c r="C271" s="21" t="s">
        <v>117</v>
      </c>
      <c r="D271" s="21"/>
      <c r="E271" s="21" t="s">
        <v>117</v>
      </c>
      <c r="F271" s="21"/>
      <c r="G271" s="27"/>
      <c r="H271" s="27"/>
      <c r="I271" s="28" t="s">
        <v>366</v>
      </c>
      <c r="J271" s="28" t="s">
        <v>117</v>
      </c>
      <c r="K271" s="21"/>
      <c r="L271" s="21"/>
      <c r="M271" s="28" t="s">
        <v>117</v>
      </c>
      <c r="N271" s="28" t="s">
        <v>117</v>
      </c>
      <c r="O271" s="28" t="s">
        <v>117</v>
      </c>
      <c r="P271" s="21" t="s">
        <v>117</v>
      </c>
      <c r="Q271" s="21" t="s">
        <v>117</v>
      </c>
      <c r="R271" s="28" t="s">
        <v>117</v>
      </c>
      <c r="S271" s="78"/>
      <c r="T271" s="30"/>
      <c r="U271" s="52">
        <f t="shared" si="124"/>
        <v>0</v>
      </c>
      <c r="V271" s="29"/>
      <c r="W271" s="29" t="s">
        <v>117</v>
      </c>
      <c r="X271" s="29"/>
      <c r="Y271" s="29"/>
      <c r="Z271" s="53" t="str">
        <f t="shared" si="116"/>
        <v/>
      </c>
      <c r="AA271" s="55" t="str">
        <f t="shared" si="106"/>
        <v/>
      </c>
      <c r="AB271" s="27"/>
      <c r="AC271" s="54">
        <f t="shared" si="117"/>
        <v>0</v>
      </c>
      <c r="AD271" s="78"/>
      <c r="AE271" s="54">
        <f t="shared" si="118"/>
        <v>0</v>
      </c>
      <c r="AF271" s="78"/>
      <c r="AG271" s="54">
        <f t="shared" si="119"/>
        <v>0</v>
      </c>
      <c r="AH271" s="78"/>
      <c r="AI271" s="54">
        <f t="shared" si="120"/>
        <v>0</v>
      </c>
      <c r="AJ271" s="78"/>
      <c r="AK271" s="54">
        <f t="shared" si="121"/>
        <v>0</v>
      </c>
      <c r="AL271" s="78"/>
      <c r="AM271" s="78"/>
      <c r="AN271" s="53" t="str">
        <f>+IF($A271="Venta",SUMIF($AC$3:$AM$3,VLOOKUP($R271,desplegable!$N$3:$Q$8,4,FALSE),$AC271:$AM271)*$T271/VLOOKUP($R271,desplegable!$N$3:$O$8,2,FALSE),"")</f>
        <v/>
      </c>
      <c r="AO271" s="53">
        <f t="shared" si="122"/>
        <v>0</v>
      </c>
      <c r="AP271" s="53" t="str">
        <f>+IF($A271="Compra",SUMIF($AC$3:$AM$3,VLOOKUP($R270,desplegable!$N$3:$Q$8,4,FALSE),$AC271:$AM271)*$T271/VLOOKUP($R270,desplegable!$N$3:$O$8,2,FALSE),"")</f>
        <v/>
      </c>
      <c r="AQ271" s="55">
        <f>+IFERROR(SUMIF($AC$3:$AM$3,VLOOKUP($R271,desplegable!$N$3:$Q$8,4,FALSE),$AC271:$AM271)/$S271,0)</f>
        <v>0</v>
      </c>
      <c r="AR271" s="55">
        <f ca="1">IFERROR((SUMIF($AC$3:$AM$3,VLOOKUP($R271,desplegable!$N$3:$Q$8,4,FALSE),$AC271:$AM271)/($H271-$G271))*((TODAY())-$G271)/$S271,0)</f>
        <v>0</v>
      </c>
      <c r="AS271" s="56" t="str">
        <f t="shared" si="107"/>
        <v>-</v>
      </c>
      <c r="AT271" s="56" t="str">
        <f t="shared" si="108"/>
        <v>-</v>
      </c>
      <c r="AU271" s="56" t="str">
        <f t="shared" si="109"/>
        <v>-</v>
      </c>
      <c r="AV271" s="56" t="str">
        <f t="shared" si="110"/>
        <v>-</v>
      </c>
      <c r="AW271" s="53" t="str">
        <f t="shared" si="111"/>
        <v>-</v>
      </c>
      <c r="AX271" s="53" t="str">
        <f t="shared" si="112"/>
        <v/>
      </c>
      <c r="AY271" s="57" t="str">
        <f t="shared" si="113"/>
        <v/>
      </c>
      <c r="AZ271" s="54">
        <f>+IF(SUMIF($AC$3:$AM$3,VLOOKUP($R271,desplegable!$N$3:$Q$8,4,FALSE),$AC271:$AM271)&gt;=$S271,$S271,SUMIF($AC$3:$AM$3,VLOOKUP($R271,desplegable!$N$3:$Q$8,4,FALSE),$AC271:$AM271))</f>
        <v>0</v>
      </c>
      <c r="BA271" s="78"/>
      <c r="BB271" s="54">
        <f t="shared" si="114"/>
        <v>0</v>
      </c>
      <c r="BC271" s="53">
        <f>+IFERROR($BB271*$T271/VLOOKUP($R271,desplegable!$N$3:$O$8,2,FALSE),0)</f>
        <v>0</v>
      </c>
      <c r="BD271" s="53" t="str">
        <f t="shared" si="123"/>
        <v/>
      </c>
      <c r="BE271" s="57" t="str">
        <f t="shared" si="115"/>
        <v/>
      </c>
    </row>
    <row r="272" spans="1:57" ht="15" customHeight="1" x14ac:dyDescent="0.25">
      <c r="A272" s="26" t="s">
        <v>117</v>
      </c>
      <c r="B272" s="21"/>
      <c r="C272" s="21" t="s">
        <v>117</v>
      </c>
      <c r="D272" s="21"/>
      <c r="E272" s="21" t="s">
        <v>117</v>
      </c>
      <c r="F272" s="21"/>
      <c r="G272" s="27"/>
      <c r="H272" s="27"/>
      <c r="I272" s="28" t="s">
        <v>366</v>
      </c>
      <c r="J272" s="28" t="s">
        <v>117</v>
      </c>
      <c r="K272" s="21"/>
      <c r="L272" s="21"/>
      <c r="M272" s="28" t="s">
        <v>117</v>
      </c>
      <c r="N272" s="28" t="s">
        <v>117</v>
      </c>
      <c r="O272" s="28" t="s">
        <v>117</v>
      </c>
      <c r="P272" s="21" t="s">
        <v>117</v>
      </c>
      <c r="Q272" s="21" t="s">
        <v>117</v>
      </c>
      <c r="R272" s="28" t="s">
        <v>117</v>
      </c>
      <c r="S272" s="78"/>
      <c r="T272" s="30"/>
      <c r="U272" s="52">
        <f t="shared" si="124"/>
        <v>0</v>
      </c>
      <c r="V272" s="29"/>
      <c r="W272" s="29" t="s">
        <v>117</v>
      </c>
      <c r="X272" s="29"/>
      <c r="Y272" s="29"/>
      <c r="Z272" s="53" t="str">
        <f t="shared" si="116"/>
        <v/>
      </c>
      <c r="AA272" s="55" t="str">
        <f t="shared" si="106"/>
        <v/>
      </c>
      <c r="AB272" s="27"/>
      <c r="AC272" s="54">
        <f t="shared" si="117"/>
        <v>0</v>
      </c>
      <c r="AD272" s="78"/>
      <c r="AE272" s="54">
        <f t="shared" si="118"/>
        <v>0</v>
      </c>
      <c r="AF272" s="78"/>
      <c r="AG272" s="54">
        <f t="shared" si="119"/>
        <v>0</v>
      </c>
      <c r="AH272" s="78"/>
      <c r="AI272" s="54">
        <f t="shared" si="120"/>
        <v>0</v>
      </c>
      <c r="AJ272" s="78"/>
      <c r="AK272" s="54">
        <f t="shared" si="121"/>
        <v>0</v>
      </c>
      <c r="AL272" s="78"/>
      <c r="AM272" s="78"/>
      <c r="AN272" s="53" t="str">
        <f>+IF($A272="Venta",SUMIF($AC$3:$AM$3,VLOOKUP($R272,desplegable!$N$3:$Q$8,4,FALSE),$AC272:$AM272)*$T272/VLOOKUP($R272,desplegable!$N$3:$O$8,2,FALSE),"")</f>
        <v/>
      </c>
      <c r="AO272" s="53">
        <f t="shared" si="122"/>
        <v>0</v>
      </c>
      <c r="AP272" s="53" t="str">
        <f>+IF($A272="Compra",SUMIF($AC$3:$AM$3,VLOOKUP($R271,desplegable!$N$3:$Q$8,4,FALSE),$AC272:$AM272)*$T272/VLOOKUP($R271,desplegable!$N$3:$O$8,2,FALSE),"")</f>
        <v/>
      </c>
      <c r="AQ272" s="55">
        <f>+IFERROR(SUMIF($AC$3:$AM$3,VLOOKUP($R272,desplegable!$N$3:$Q$8,4,FALSE),$AC272:$AM272)/$S272,0)</f>
        <v>0</v>
      </c>
      <c r="AR272" s="55">
        <f ca="1">IFERROR((SUMIF($AC$3:$AM$3,VLOOKUP($R272,desplegable!$N$3:$Q$8,4,FALSE),$AC272:$AM272)/($H272-$G272))*((TODAY())-$G272)/$S272,0)</f>
        <v>0</v>
      </c>
      <c r="AS272" s="56" t="str">
        <f t="shared" si="107"/>
        <v>-</v>
      </c>
      <c r="AT272" s="56" t="str">
        <f t="shared" si="108"/>
        <v>-</v>
      </c>
      <c r="AU272" s="56" t="str">
        <f t="shared" si="109"/>
        <v>-</v>
      </c>
      <c r="AV272" s="56" t="str">
        <f t="shared" si="110"/>
        <v>-</v>
      </c>
      <c r="AW272" s="53" t="str">
        <f t="shared" si="111"/>
        <v>-</v>
      </c>
      <c r="AX272" s="53" t="str">
        <f t="shared" si="112"/>
        <v/>
      </c>
      <c r="AY272" s="57" t="str">
        <f t="shared" si="113"/>
        <v/>
      </c>
      <c r="AZ272" s="54">
        <f>+IF(SUMIF($AC$3:$AM$3,VLOOKUP($R272,desplegable!$N$3:$Q$8,4,FALSE),$AC272:$AM272)&gt;=$S272,$S272,SUMIF($AC$3:$AM$3,VLOOKUP($R272,desplegable!$N$3:$Q$8,4,FALSE),$AC272:$AM272))</f>
        <v>0</v>
      </c>
      <c r="BA272" s="78"/>
      <c r="BB272" s="54">
        <f t="shared" si="114"/>
        <v>0</v>
      </c>
      <c r="BC272" s="53">
        <f>+IFERROR($BB272*$T272/VLOOKUP($R272,desplegable!$N$3:$O$8,2,FALSE),0)</f>
        <v>0</v>
      </c>
      <c r="BD272" s="53" t="str">
        <f t="shared" si="123"/>
        <v/>
      </c>
      <c r="BE272" s="57" t="str">
        <f t="shared" si="115"/>
        <v/>
      </c>
    </row>
    <row r="273" spans="1:57" ht="15" customHeight="1" x14ac:dyDescent="0.25">
      <c r="A273" s="26" t="s">
        <v>117</v>
      </c>
      <c r="B273" s="21"/>
      <c r="C273" s="21" t="s">
        <v>117</v>
      </c>
      <c r="D273" s="21"/>
      <c r="E273" s="21" t="s">
        <v>117</v>
      </c>
      <c r="F273" s="21"/>
      <c r="G273" s="27"/>
      <c r="H273" s="27"/>
      <c r="I273" s="28" t="s">
        <v>366</v>
      </c>
      <c r="J273" s="28" t="s">
        <v>117</v>
      </c>
      <c r="K273" s="21"/>
      <c r="L273" s="21"/>
      <c r="M273" s="28" t="s">
        <v>117</v>
      </c>
      <c r="N273" s="28" t="s">
        <v>117</v>
      </c>
      <c r="O273" s="28" t="s">
        <v>117</v>
      </c>
      <c r="P273" s="21" t="s">
        <v>117</v>
      </c>
      <c r="Q273" s="21" t="s">
        <v>117</v>
      </c>
      <c r="R273" s="28" t="s">
        <v>117</v>
      </c>
      <c r="S273" s="78"/>
      <c r="T273" s="30"/>
      <c r="U273" s="52">
        <f t="shared" si="124"/>
        <v>0</v>
      </c>
      <c r="V273" s="29"/>
      <c r="W273" s="29" t="s">
        <v>117</v>
      </c>
      <c r="X273" s="29"/>
      <c r="Y273" s="29"/>
      <c r="Z273" s="53" t="str">
        <f t="shared" si="116"/>
        <v/>
      </c>
      <c r="AA273" s="55" t="str">
        <f t="shared" si="106"/>
        <v/>
      </c>
      <c r="AB273" s="27"/>
      <c r="AC273" s="54">
        <f t="shared" si="117"/>
        <v>0</v>
      </c>
      <c r="AD273" s="78"/>
      <c r="AE273" s="54">
        <f t="shared" si="118"/>
        <v>0</v>
      </c>
      <c r="AF273" s="78"/>
      <c r="AG273" s="54">
        <f t="shared" si="119"/>
        <v>0</v>
      </c>
      <c r="AH273" s="78"/>
      <c r="AI273" s="54">
        <f t="shared" si="120"/>
        <v>0</v>
      </c>
      <c r="AJ273" s="78"/>
      <c r="AK273" s="54">
        <f t="shared" si="121"/>
        <v>0</v>
      </c>
      <c r="AL273" s="78"/>
      <c r="AM273" s="78"/>
      <c r="AN273" s="53" t="str">
        <f>+IF($A273="Venta",SUMIF($AC$3:$AM$3,VLOOKUP($R273,desplegable!$N$3:$Q$8,4,FALSE),$AC273:$AM273)*$T273/VLOOKUP($R273,desplegable!$N$3:$O$8,2,FALSE),"")</f>
        <v/>
      </c>
      <c r="AO273" s="53">
        <f t="shared" si="122"/>
        <v>0</v>
      </c>
      <c r="AP273" s="53" t="str">
        <f>+IF($A273="Compra",SUMIF($AC$3:$AM$3,VLOOKUP($R272,desplegable!$N$3:$Q$8,4,FALSE),$AC273:$AM273)*$T273/VLOOKUP($R272,desplegable!$N$3:$O$8,2,FALSE),"")</f>
        <v/>
      </c>
      <c r="AQ273" s="55">
        <f>+IFERROR(SUMIF($AC$3:$AM$3,VLOOKUP($R273,desplegable!$N$3:$Q$8,4,FALSE),$AC273:$AM273)/$S273,0)</f>
        <v>0</v>
      </c>
      <c r="AR273" s="55">
        <f ca="1">IFERROR((SUMIF($AC$3:$AM$3,VLOOKUP($R273,desplegable!$N$3:$Q$8,4,FALSE),$AC273:$AM273)/($H273-$G273))*((TODAY())-$G273)/$S273,0)</f>
        <v>0</v>
      </c>
      <c r="AS273" s="56" t="str">
        <f t="shared" si="107"/>
        <v>-</v>
      </c>
      <c r="AT273" s="56" t="str">
        <f t="shared" si="108"/>
        <v>-</v>
      </c>
      <c r="AU273" s="56" t="str">
        <f t="shared" si="109"/>
        <v>-</v>
      </c>
      <c r="AV273" s="56" t="str">
        <f t="shared" si="110"/>
        <v>-</v>
      </c>
      <c r="AW273" s="53" t="str">
        <f t="shared" si="111"/>
        <v>-</v>
      </c>
      <c r="AX273" s="53" t="str">
        <f t="shared" si="112"/>
        <v/>
      </c>
      <c r="AY273" s="57" t="str">
        <f t="shared" si="113"/>
        <v/>
      </c>
      <c r="AZ273" s="54">
        <f>+IF(SUMIF($AC$3:$AM$3,VLOOKUP($R273,desplegable!$N$3:$Q$8,4,FALSE),$AC273:$AM273)&gt;=$S273,$S273,SUMIF($AC$3:$AM$3,VLOOKUP($R273,desplegable!$N$3:$Q$8,4,FALSE),$AC273:$AM273))</f>
        <v>0</v>
      </c>
      <c r="BA273" s="78"/>
      <c r="BB273" s="54">
        <f t="shared" si="114"/>
        <v>0</v>
      </c>
      <c r="BC273" s="53">
        <f>+IFERROR($BB273*$T273/VLOOKUP($R273,desplegable!$N$3:$O$8,2,FALSE),0)</f>
        <v>0</v>
      </c>
      <c r="BD273" s="53" t="str">
        <f t="shared" si="123"/>
        <v/>
      </c>
      <c r="BE273" s="57" t="str">
        <f t="shared" si="115"/>
        <v/>
      </c>
    </row>
    <row r="274" spans="1:57" ht="15" customHeight="1" x14ac:dyDescent="0.25">
      <c r="A274" s="26" t="s">
        <v>117</v>
      </c>
      <c r="B274" s="21"/>
      <c r="C274" s="21" t="s">
        <v>117</v>
      </c>
      <c r="D274" s="21"/>
      <c r="E274" s="21" t="s">
        <v>117</v>
      </c>
      <c r="F274" s="21"/>
      <c r="G274" s="27"/>
      <c r="H274" s="27"/>
      <c r="I274" s="28" t="s">
        <v>366</v>
      </c>
      <c r="J274" s="28" t="s">
        <v>117</v>
      </c>
      <c r="K274" s="21"/>
      <c r="L274" s="21"/>
      <c r="M274" s="28" t="s">
        <v>117</v>
      </c>
      <c r="N274" s="28" t="s">
        <v>117</v>
      </c>
      <c r="O274" s="28" t="s">
        <v>117</v>
      </c>
      <c r="P274" s="21" t="s">
        <v>117</v>
      </c>
      <c r="Q274" s="21" t="s">
        <v>117</v>
      </c>
      <c r="R274" s="28" t="s">
        <v>117</v>
      </c>
      <c r="S274" s="78"/>
      <c r="T274" s="30"/>
      <c r="U274" s="52">
        <f t="shared" si="124"/>
        <v>0</v>
      </c>
      <c r="V274" s="29"/>
      <c r="W274" s="29" t="s">
        <v>117</v>
      </c>
      <c r="X274" s="29"/>
      <c r="Y274" s="29"/>
      <c r="Z274" s="53" t="str">
        <f t="shared" si="116"/>
        <v/>
      </c>
      <c r="AA274" s="55" t="str">
        <f t="shared" si="106"/>
        <v/>
      </c>
      <c r="AB274" s="27"/>
      <c r="AC274" s="54">
        <f t="shared" si="117"/>
        <v>0</v>
      </c>
      <c r="AD274" s="78"/>
      <c r="AE274" s="54">
        <f t="shared" si="118"/>
        <v>0</v>
      </c>
      <c r="AF274" s="78"/>
      <c r="AG274" s="54">
        <f t="shared" si="119"/>
        <v>0</v>
      </c>
      <c r="AH274" s="78"/>
      <c r="AI274" s="54">
        <f t="shared" si="120"/>
        <v>0</v>
      </c>
      <c r="AJ274" s="78"/>
      <c r="AK274" s="54">
        <f t="shared" si="121"/>
        <v>0</v>
      </c>
      <c r="AL274" s="78"/>
      <c r="AM274" s="78"/>
      <c r="AN274" s="53" t="str">
        <f>+IF($A274="Venta",SUMIF($AC$3:$AM$3,VLOOKUP($R274,desplegable!$N$3:$Q$8,4,FALSE),$AC274:$AM274)*$T274/VLOOKUP($R274,desplegable!$N$3:$O$8,2,FALSE),"")</f>
        <v/>
      </c>
      <c r="AO274" s="53">
        <f t="shared" si="122"/>
        <v>0</v>
      </c>
      <c r="AP274" s="53" t="str">
        <f>+IF($A274="Compra",SUMIF($AC$3:$AM$3,VLOOKUP($R273,desplegable!$N$3:$Q$8,4,FALSE),$AC274:$AM274)*$T274/VLOOKUP($R273,desplegable!$N$3:$O$8,2,FALSE),"")</f>
        <v/>
      </c>
      <c r="AQ274" s="55">
        <f>+IFERROR(SUMIF($AC$3:$AM$3,VLOOKUP($R274,desplegable!$N$3:$Q$8,4,FALSE),$AC274:$AM274)/$S274,0)</f>
        <v>0</v>
      </c>
      <c r="AR274" s="55">
        <f ca="1">IFERROR((SUMIF($AC$3:$AM$3,VLOOKUP($R274,desplegable!$N$3:$Q$8,4,FALSE),$AC274:$AM274)/($H274-$G274))*((TODAY())-$G274)/$S274,0)</f>
        <v>0</v>
      </c>
      <c r="AS274" s="56" t="str">
        <f t="shared" si="107"/>
        <v>-</v>
      </c>
      <c r="AT274" s="56" t="str">
        <f t="shared" si="108"/>
        <v>-</v>
      </c>
      <c r="AU274" s="56" t="str">
        <f t="shared" si="109"/>
        <v>-</v>
      </c>
      <c r="AV274" s="56" t="str">
        <f t="shared" si="110"/>
        <v>-</v>
      </c>
      <c r="AW274" s="53" t="str">
        <f t="shared" si="111"/>
        <v>-</v>
      </c>
      <c r="AX274" s="53" t="str">
        <f t="shared" si="112"/>
        <v/>
      </c>
      <c r="AY274" s="57" t="str">
        <f t="shared" si="113"/>
        <v/>
      </c>
      <c r="AZ274" s="54">
        <f>+IF(SUMIF($AC$3:$AM$3,VLOOKUP($R274,desplegable!$N$3:$Q$8,4,FALSE),$AC274:$AM274)&gt;=$S274,$S274,SUMIF($AC$3:$AM$3,VLOOKUP($R274,desplegable!$N$3:$Q$8,4,FALSE),$AC274:$AM274))</f>
        <v>0</v>
      </c>
      <c r="BA274" s="78"/>
      <c r="BB274" s="54">
        <f t="shared" si="114"/>
        <v>0</v>
      </c>
      <c r="BC274" s="53">
        <f>+IFERROR($BB274*$T274/VLOOKUP($R274,desplegable!$N$3:$O$8,2,FALSE),0)</f>
        <v>0</v>
      </c>
      <c r="BD274" s="53" t="str">
        <f t="shared" si="123"/>
        <v/>
      </c>
      <c r="BE274" s="57" t="str">
        <f t="shared" si="115"/>
        <v/>
      </c>
    </row>
    <row r="275" spans="1:57" ht="15" customHeight="1" x14ac:dyDescent="0.25">
      <c r="A275" s="26" t="s">
        <v>117</v>
      </c>
      <c r="B275" s="21"/>
      <c r="C275" s="21" t="s">
        <v>117</v>
      </c>
      <c r="D275" s="21"/>
      <c r="E275" s="21" t="s">
        <v>117</v>
      </c>
      <c r="F275" s="21"/>
      <c r="G275" s="27"/>
      <c r="H275" s="27"/>
      <c r="I275" s="28" t="s">
        <v>366</v>
      </c>
      <c r="J275" s="28" t="s">
        <v>117</v>
      </c>
      <c r="K275" s="21"/>
      <c r="L275" s="21"/>
      <c r="M275" s="28" t="s">
        <v>117</v>
      </c>
      <c r="N275" s="28" t="s">
        <v>117</v>
      </c>
      <c r="O275" s="28" t="s">
        <v>117</v>
      </c>
      <c r="P275" s="21" t="s">
        <v>117</v>
      </c>
      <c r="Q275" s="21" t="s">
        <v>117</v>
      </c>
      <c r="R275" s="28" t="s">
        <v>117</v>
      </c>
      <c r="S275" s="78"/>
      <c r="T275" s="30"/>
      <c r="U275" s="52">
        <f t="shared" si="124"/>
        <v>0</v>
      </c>
      <c r="V275" s="29"/>
      <c r="W275" s="29" t="s">
        <v>117</v>
      </c>
      <c r="X275" s="29"/>
      <c r="Y275" s="29"/>
      <c r="Z275" s="53" t="str">
        <f t="shared" si="116"/>
        <v/>
      </c>
      <c r="AA275" s="55" t="str">
        <f t="shared" si="106"/>
        <v/>
      </c>
      <c r="AB275" s="27"/>
      <c r="AC275" s="54">
        <f t="shared" si="117"/>
        <v>0</v>
      </c>
      <c r="AD275" s="78"/>
      <c r="AE275" s="54">
        <f t="shared" si="118"/>
        <v>0</v>
      </c>
      <c r="AF275" s="78"/>
      <c r="AG275" s="54">
        <f t="shared" si="119"/>
        <v>0</v>
      </c>
      <c r="AH275" s="78"/>
      <c r="AI275" s="54">
        <f t="shared" si="120"/>
        <v>0</v>
      </c>
      <c r="AJ275" s="78"/>
      <c r="AK275" s="54">
        <f t="shared" si="121"/>
        <v>0</v>
      </c>
      <c r="AL275" s="78"/>
      <c r="AM275" s="78"/>
      <c r="AN275" s="53" t="str">
        <f>+IF($A275="Venta",SUMIF($AC$3:$AM$3,VLOOKUP($R275,desplegable!$N$3:$Q$8,4,FALSE),$AC275:$AM275)*$T275/VLOOKUP($R275,desplegable!$N$3:$O$8,2,FALSE),"")</f>
        <v/>
      </c>
      <c r="AO275" s="53">
        <f t="shared" si="122"/>
        <v>0</v>
      </c>
      <c r="AP275" s="53" t="str">
        <f>+IF($A275="Compra",SUMIF($AC$3:$AM$3,VLOOKUP($R274,desplegable!$N$3:$Q$8,4,FALSE),$AC275:$AM275)*$T275/VLOOKUP($R274,desplegable!$N$3:$O$8,2,FALSE),"")</f>
        <v/>
      </c>
      <c r="AQ275" s="55">
        <f>+IFERROR(SUMIF($AC$3:$AM$3,VLOOKUP($R275,desplegable!$N$3:$Q$8,4,FALSE),$AC275:$AM275)/$S275,0)</f>
        <v>0</v>
      </c>
      <c r="AR275" s="55">
        <f ca="1">IFERROR((SUMIF($AC$3:$AM$3,VLOOKUP($R275,desplegable!$N$3:$Q$8,4,FALSE),$AC275:$AM275)/($H275-$G275))*((TODAY())-$G275)/$S275,0)</f>
        <v>0</v>
      </c>
      <c r="AS275" s="56" t="str">
        <f t="shared" si="107"/>
        <v>-</v>
      </c>
      <c r="AT275" s="56" t="str">
        <f t="shared" si="108"/>
        <v>-</v>
      </c>
      <c r="AU275" s="56" t="str">
        <f t="shared" si="109"/>
        <v>-</v>
      </c>
      <c r="AV275" s="56" t="str">
        <f t="shared" si="110"/>
        <v>-</v>
      </c>
      <c r="AW275" s="53" t="str">
        <f t="shared" si="111"/>
        <v>-</v>
      </c>
      <c r="AX275" s="53" t="str">
        <f t="shared" si="112"/>
        <v/>
      </c>
      <c r="AY275" s="57" t="str">
        <f t="shared" si="113"/>
        <v/>
      </c>
      <c r="AZ275" s="54">
        <f>+IF(SUMIF($AC$3:$AM$3,VLOOKUP($R275,desplegable!$N$3:$Q$8,4,FALSE),$AC275:$AM275)&gt;=$S275,$S275,SUMIF($AC$3:$AM$3,VLOOKUP($R275,desplegable!$N$3:$Q$8,4,FALSE),$AC275:$AM275))</f>
        <v>0</v>
      </c>
      <c r="BA275" s="78"/>
      <c r="BB275" s="54">
        <f t="shared" si="114"/>
        <v>0</v>
      </c>
      <c r="BC275" s="53">
        <f>+IFERROR($BB275*$T275/VLOOKUP($R275,desplegable!$N$3:$O$8,2,FALSE),0)</f>
        <v>0</v>
      </c>
      <c r="BD275" s="53" t="str">
        <f t="shared" si="123"/>
        <v/>
      </c>
      <c r="BE275" s="57" t="str">
        <f t="shared" si="115"/>
        <v/>
      </c>
    </row>
    <row r="276" spans="1:57" ht="15" customHeight="1" x14ac:dyDescent="0.25">
      <c r="A276" s="26" t="s">
        <v>117</v>
      </c>
      <c r="B276" s="21"/>
      <c r="C276" s="21" t="s">
        <v>117</v>
      </c>
      <c r="D276" s="21"/>
      <c r="E276" s="21" t="s">
        <v>117</v>
      </c>
      <c r="F276" s="21"/>
      <c r="G276" s="27"/>
      <c r="H276" s="27"/>
      <c r="I276" s="28" t="s">
        <v>366</v>
      </c>
      <c r="J276" s="28" t="s">
        <v>117</v>
      </c>
      <c r="K276" s="21"/>
      <c r="L276" s="21"/>
      <c r="M276" s="28" t="s">
        <v>117</v>
      </c>
      <c r="N276" s="28" t="s">
        <v>117</v>
      </c>
      <c r="O276" s="28" t="s">
        <v>117</v>
      </c>
      <c r="P276" s="21" t="s">
        <v>117</v>
      </c>
      <c r="Q276" s="21" t="s">
        <v>117</v>
      </c>
      <c r="R276" s="28" t="s">
        <v>117</v>
      </c>
      <c r="S276" s="78"/>
      <c r="T276" s="30"/>
      <c r="U276" s="52">
        <f t="shared" si="124"/>
        <v>0</v>
      </c>
      <c r="V276" s="29"/>
      <c r="W276" s="29" t="s">
        <v>117</v>
      </c>
      <c r="X276" s="29"/>
      <c r="Y276" s="29"/>
      <c r="Z276" s="53" t="str">
        <f t="shared" si="116"/>
        <v/>
      </c>
      <c r="AA276" s="55" t="str">
        <f t="shared" si="106"/>
        <v/>
      </c>
      <c r="AB276" s="27"/>
      <c r="AC276" s="54">
        <f t="shared" si="117"/>
        <v>0</v>
      </c>
      <c r="AD276" s="78"/>
      <c r="AE276" s="54">
        <f t="shared" si="118"/>
        <v>0</v>
      </c>
      <c r="AF276" s="78"/>
      <c r="AG276" s="54">
        <f t="shared" si="119"/>
        <v>0</v>
      </c>
      <c r="AH276" s="78"/>
      <c r="AI276" s="54">
        <f t="shared" si="120"/>
        <v>0</v>
      </c>
      <c r="AJ276" s="78"/>
      <c r="AK276" s="54">
        <f t="shared" si="121"/>
        <v>0</v>
      </c>
      <c r="AL276" s="78"/>
      <c r="AM276" s="78"/>
      <c r="AN276" s="53" t="str">
        <f>+IF($A276="Venta",SUMIF($AC$3:$AM$3,VLOOKUP($R276,desplegable!$N$3:$Q$8,4,FALSE),$AC276:$AM276)*$T276/VLOOKUP($R276,desplegable!$N$3:$O$8,2,FALSE),"")</f>
        <v/>
      </c>
      <c r="AO276" s="53">
        <f t="shared" si="122"/>
        <v>0</v>
      </c>
      <c r="AP276" s="53" t="str">
        <f>+IF($A276="Compra",SUMIF($AC$3:$AM$3,VLOOKUP($R275,desplegable!$N$3:$Q$8,4,FALSE),$AC276:$AM276)*$T276/VLOOKUP($R275,desplegable!$N$3:$O$8,2,FALSE),"")</f>
        <v/>
      </c>
      <c r="AQ276" s="55">
        <f>+IFERROR(SUMIF($AC$3:$AM$3,VLOOKUP($R276,desplegable!$N$3:$Q$8,4,FALSE),$AC276:$AM276)/$S276,0)</f>
        <v>0</v>
      </c>
      <c r="AR276" s="55">
        <f ca="1">IFERROR((SUMIF($AC$3:$AM$3,VLOOKUP($R276,desplegable!$N$3:$Q$8,4,FALSE),$AC276:$AM276)/($H276-$G276))*((TODAY())-$G276)/$S276,0)</f>
        <v>0</v>
      </c>
      <c r="AS276" s="56" t="str">
        <f t="shared" si="107"/>
        <v>-</v>
      </c>
      <c r="AT276" s="56" t="str">
        <f t="shared" si="108"/>
        <v>-</v>
      </c>
      <c r="AU276" s="56" t="str">
        <f t="shared" si="109"/>
        <v>-</v>
      </c>
      <c r="AV276" s="56" t="str">
        <f t="shared" si="110"/>
        <v>-</v>
      </c>
      <c r="AW276" s="53" t="str">
        <f t="shared" si="111"/>
        <v>-</v>
      </c>
      <c r="AX276" s="53" t="str">
        <f t="shared" si="112"/>
        <v/>
      </c>
      <c r="AY276" s="57" t="str">
        <f t="shared" si="113"/>
        <v/>
      </c>
      <c r="AZ276" s="54">
        <f>+IF(SUMIF($AC$3:$AM$3,VLOOKUP($R276,desplegable!$N$3:$Q$8,4,FALSE),$AC276:$AM276)&gt;=$S276,$S276,SUMIF($AC$3:$AM$3,VLOOKUP($R276,desplegable!$N$3:$Q$8,4,FALSE),$AC276:$AM276))</f>
        <v>0</v>
      </c>
      <c r="BA276" s="78"/>
      <c r="BB276" s="54">
        <f t="shared" si="114"/>
        <v>0</v>
      </c>
      <c r="BC276" s="53">
        <f>+IFERROR($BB276*$T276/VLOOKUP($R276,desplegable!$N$3:$O$8,2,FALSE),0)</f>
        <v>0</v>
      </c>
      <c r="BD276" s="53" t="str">
        <f t="shared" si="123"/>
        <v/>
      </c>
      <c r="BE276" s="57" t="str">
        <f t="shared" si="115"/>
        <v/>
      </c>
    </row>
    <row r="277" spans="1:57" ht="15" customHeight="1" x14ac:dyDescent="0.25">
      <c r="A277" s="26" t="s">
        <v>117</v>
      </c>
      <c r="B277" s="21"/>
      <c r="C277" s="21" t="s">
        <v>117</v>
      </c>
      <c r="D277" s="21"/>
      <c r="E277" s="21" t="s">
        <v>117</v>
      </c>
      <c r="F277" s="21"/>
      <c r="G277" s="27"/>
      <c r="H277" s="27"/>
      <c r="I277" s="28" t="s">
        <v>366</v>
      </c>
      <c r="J277" s="28" t="s">
        <v>117</v>
      </c>
      <c r="K277" s="21"/>
      <c r="L277" s="21"/>
      <c r="M277" s="28" t="s">
        <v>117</v>
      </c>
      <c r="N277" s="28" t="s">
        <v>117</v>
      </c>
      <c r="O277" s="28" t="s">
        <v>117</v>
      </c>
      <c r="P277" s="21" t="s">
        <v>117</v>
      </c>
      <c r="Q277" s="21" t="s">
        <v>117</v>
      </c>
      <c r="R277" s="28" t="s">
        <v>117</v>
      </c>
      <c r="S277" s="78"/>
      <c r="T277" s="30"/>
      <c r="U277" s="52">
        <f t="shared" si="124"/>
        <v>0</v>
      </c>
      <c r="V277" s="29"/>
      <c r="W277" s="29" t="s">
        <v>117</v>
      </c>
      <c r="X277" s="29"/>
      <c r="Y277" s="29"/>
      <c r="Z277" s="53" t="str">
        <f t="shared" si="116"/>
        <v/>
      </c>
      <c r="AA277" s="55" t="str">
        <f t="shared" si="106"/>
        <v/>
      </c>
      <c r="AB277" s="27"/>
      <c r="AC277" s="54">
        <f t="shared" si="117"/>
        <v>0</v>
      </c>
      <c r="AD277" s="78"/>
      <c r="AE277" s="54">
        <f t="shared" si="118"/>
        <v>0</v>
      </c>
      <c r="AF277" s="78"/>
      <c r="AG277" s="54">
        <f t="shared" si="119"/>
        <v>0</v>
      </c>
      <c r="AH277" s="78"/>
      <c r="AI277" s="54">
        <f t="shared" si="120"/>
        <v>0</v>
      </c>
      <c r="AJ277" s="78"/>
      <c r="AK277" s="54">
        <f t="shared" si="121"/>
        <v>0</v>
      </c>
      <c r="AL277" s="78"/>
      <c r="AM277" s="78"/>
      <c r="AN277" s="53" t="str">
        <f>+IF($A277="Venta",SUMIF($AC$3:$AM$3,VLOOKUP($R277,desplegable!$N$3:$Q$8,4,FALSE),$AC277:$AM277)*$T277/VLOOKUP($R277,desplegable!$N$3:$O$8,2,FALSE),"")</f>
        <v/>
      </c>
      <c r="AO277" s="53">
        <f t="shared" si="122"/>
        <v>0</v>
      </c>
      <c r="AP277" s="53" t="str">
        <f>+IF($A277="Compra",SUMIF($AC$3:$AM$3,VLOOKUP($R276,desplegable!$N$3:$Q$8,4,FALSE),$AC277:$AM277)*$T277/VLOOKUP($R276,desplegable!$N$3:$O$8,2,FALSE),"")</f>
        <v/>
      </c>
      <c r="AQ277" s="55">
        <f>+IFERROR(SUMIF($AC$3:$AM$3,VLOOKUP($R277,desplegable!$N$3:$Q$8,4,FALSE),$AC277:$AM277)/$S277,0)</f>
        <v>0</v>
      </c>
      <c r="AR277" s="55">
        <f ca="1">IFERROR((SUMIF($AC$3:$AM$3,VLOOKUP($R277,desplegable!$N$3:$Q$8,4,FALSE),$AC277:$AM277)/($H277-$G277))*((TODAY())-$G277)/$S277,0)</f>
        <v>0</v>
      </c>
      <c r="AS277" s="56" t="str">
        <f t="shared" si="107"/>
        <v>-</v>
      </c>
      <c r="AT277" s="56" t="str">
        <f t="shared" si="108"/>
        <v>-</v>
      </c>
      <c r="AU277" s="56" t="str">
        <f t="shared" si="109"/>
        <v>-</v>
      </c>
      <c r="AV277" s="56" t="str">
        <f t="shared" si="110"/>
        <v>-</v>
      </c>
      <c r="AW277" s="53" t="str">
        <f t="shared" si="111"/>
        <v>-</v>
      </c>
      <c r="AX277" s="53" t="str">
        <f t="shared" si="112"/>
        <v/>
      </c>
      <c r="AY277" s="57" t="str">
        <f t="shared" si="113"/>
        <v/>
      </c>
      <c r="AZ277" s="54">
        <f>+IF(SUMIF($AC$3:$AM$3,VLOOKUP($R277,desplegable!$N$3:$Q$8,4,FALSE),$AC277:$AM277)&gt;=$S277,$S277,SUMIF($AC$3:$AM$3,VLOOKUP($R277,desplegable!$N$3:$Q$8,4,FALSE),$AC277:$AM277))</f>
        <v>0</v>
      </c>
      <c r="BA277" s="78"/>
      <c r="BB277" s="54">
        <f t="shared" si="114"/>
        <v>0</v>
      </c>
      <c r="BC277" s="53">
        <f>+IFERROR($BB277*$T277/VLOOKUP($R277,desplegable!$N$3:$O$8,2,FALSE),0)</f>
        <v>0</v>
      </c>
      <c r="BD277" s="53" t="str">
        <f t="shared" si="123"/>
        <v/>
      </c>
      <c r="BE277" s="57" t="str">
        <f t="shared" si="115"/>
        <v/>
      </c>
    </row>
    <row r="278" spans="1:57" ht="15" customHeight="1" x14ac:dyDescent="0.25">
      <c r="A278" s="26" t="s">
        <v>117</v>
      </c>
      <c r="B278" s="21"/>
      <c r="C278" s="21" t="s">
        <v>117</v>
      </c>
      <c r="D278" s="21"/>
      <c r="E278" s="21" t="s">
        <v>117</v>
      </c>
      <c r="F278" s="21"/>
      <c r="G278" s="27"/>
      <c r="H278" s="27"/>
      <c r="I278" s="28" t="s">
        <v>366</v>
      </c>
      <c r="J278" s="28" t="s">
        <v>117</v>
      </c>
      <c r="K278" s="21"/>
      <c r="L278" s="21"/>
      <c r="M278" s="28" t="s">
        <v>117</v>
      </c>
      <c r="N278" s="28" t="s">
        <v>117</v>
      </c>
      <c r="O278" s="28" t="s">
        <v>117</v>
      </c>
      <c r="P278" s="21" t="s">
        <v>117</v>
      </c>
      <c r="Q278" s="21" t="s">
        <v>117</v>
      </c>
      <c r="R278" s="28" t="s">
        <v>117</v>
      </c>
      <c r="S278" s="78"/>
      <c r="T278" s="30"/>
      <c r="U278" s="52">
        <f t="shared" si="124"/>
        <v>0</v>
      </c>
      <c r="V278" s="29"/>
      <c r="W278" s="29" t="s">
        <v>117</v>
      </c>
      <c r="X278" s="29"/>
      <c r="Y278" s="29"/>
      <c r="Z278" s="53" t="str">
        <f t="shared" si="116"/>
        <v/>
      </c>
      <c r="AA278" s="55" t="str">
        <f t="shared" si="106"/>
        <v/>
      </c>
      <c r="AB278" s="27"/>
      <c r="AC278" s="54">
        <f t="shared" si="117"/>
        <v>0</v>
      </c>
      <c r="AD278" s="78"/>
      <c r="AE278" s="54">
        <f t="shared" si="118"/>
        <v>0</v>
      </c>
      <c r="AF278" s="78"/>
      <c r="AG278" s="54">
        <f t="shared" si="119"/>
        <v>0</v>
      </c>
      <c r="AH278" s="78"/>
      <c r="AI278" s="54">
        <f t="shared" si="120"/>
        <v>0</v>
      </c>
      <c r="AJ278" s="78"/>
      <c r="AK278" s="54">
        <f t="shared" si="121"/>
        <v>0</v>
      </c>
      <c r="AL278" s="78"/>
      <c r="AM278" s="78"/>
      <c r="AN278" s="53" t="str">
        <f>+IF($A278="Venta",SUMIF($AC$3:$AM$3,VLOOKUP($R278,desplegable!$N$3:$Q$8,4,FALSE),$AC278:$AM278)*$T278/VLOOKUP($R278,desplegable!$N$3:$O$8,2,FALSE),"")</f>
        <v/>
      </c>
      <c r="AO278" s="53">
        <f t="shared" si="122"/>
        <v>0</v>
      </c>
      <c r="AP278" s="53" t="str">
        <f>+IF($A278="Compra",SUMIF($AC$3:$AM$3,VLOOKUP($R277,desplegable!$N$3:$Q$8,4,FALSE),$AC278:$AM278)*$T278/VLOOKUP($R277,desplegable!$N$3:$O$8,2,FALSE),"")</f>
        <v/>
      </c>
      <c r="AQ278" s="55">
        <f>+IFERROR(SUMIF($AC$3:$AM$3,VLOOKUP($R278,desplegable!$N$3:$Q$8,4,FALSE),$AC278:$AM278)/$S278,0)</f>
        <v>0</v>
      </c>
      <c r="AR278" s="55">
        <f ca="1">IFERROR((SUMIF($AC$3:$AM$3,VLOOKUP($R278,desplegable!$N$3:$Q$8,4,FALSE),$AC278:$AM278)/($H278-$G278))*((TODAY())-$G278)/$S278,0)</f>
        <v>0</v>
      </c>
      <c r="AS278" s="56" t="str">
        <f t="shared" si="107"/>
        <v>-</v>
      </c>
      <c r="AT278" s="56" t="str">
        <f t="shared" si="108"/>
        <v>-</v>
      </c>
      <c r="AU278" s="56" t="str">
        <f t="shared" si="109"/>
        <v>-</v>
      </c>
      <c r="AV278" s="56" t="str">
        <f t="shared" si="110"/>
        <v>-</v>
      </c>
      <c r="AW278" s="53" t="str">
        <f t="shared" si="111"/>
        <v>-</v>
      </c>
      <c r="AX278" s="53" t="str">
        <f t="shared" si="112"/>
        <v/>
      </c>
      <c r="AY278" s="57" t="str">
        <f t="shared" si="113"/>
        <v/>
      </c>
      <c r="AZ278" s="54">
        <f>+IF(SUMIF($AC$3:$AM$3,VLOOKUP($R278,desplegable!$N$3:$Q$8,4,FALSE),$AC278:$AM278)&gt;=$S278,$S278,SUMIF($AC$3:$AM$3,VLOOKUP($R278,desplegable!$N$3:$Q$8,4,FALSE),$AC278:$AM278))</f>
        <v>0</v>
      </c>
      <c r="BA278" s="78"/>
      <c r="BB278" s="54">
        <f t="shared" si="114"/>
        <v>0</v>
      </c>
      <c r="BC278" s="53">
        <f>+IFERROR($BB278*$T278/VLOOKUP($R278,desplegable!$N$3:$O$8,2,FALSE),0)</f>
        <v>0</v>
      </c>
      <c r="BD278" s="53" t="str">
        <f t="shared" si="123"/>
        <v/>
      </c>
      <c r="BE278" s="57" t="str">
        <f t="shared" si="115"/>
        <v/>
      </c>
    </row>
    <row r="279" spans="1:57" ht="15" customHeight="1" x14ac:dyDescent="0.25">
      <c r="A279" s="26" t="s">
        <v>117</v>
      </c>
      <c r="B279" s="21"/>
      <c r="C279" s="21" t="s">
        <v>117</v>
      </c>
      <c r="D279" s="21"/>
      <c r="E279" s="21" t="s">
        <v>117</v>
      </c>
      <c r="F279" s="21"/>
      <c r="G279" s="27"/>
      <c r="H279" s="27"/>
      <c r="I279" s="28" t="s">
        <v>366</v>
      </c>
      <c r="J279" s="28" t="s">
        <v>117</v>
      </c>
      <c r="K279" s="21"/>
      <c r="L279" s="21"/>
      <c r="M279" s="28" t="s">
        <v>117</v>
      </c>
      <c r="N279" s="28" t="s">
        <v>117</v>
      </c>
      <c r="O279" s="28" t="s">
        <v>117</v>
      </c>
      <c r="P279" s="21" t="s">
        <v>117</v>
      </c>
      <c r="Q279" s="21" t="s">
        <v>117</v>
      </c>
      <c r="R279" s="28" t="s">
        <v>117</v>
      </c>
      <c r="S279" s="78"/>
      <c r="T279" s="30"/>
      <c r="U279" s="52">
        <f t="shared" si="124"/>
        <v>0</v>
      </c>
      <c r="V279" s="29"/>
      <c r="W279" s="29" t="s">
        <v>117</v>
      </c>
      <c r="X279" s="29"/>
      <c r="Y279" s="29"/>
      <c r="Z279" s="53" t="str">
        <f t="shared" si="116"/>
        <v/>
      </c>
      <c r="AA279" s="55" t="str">
        <f t="shared" si="106"/>
        <v/>
      </c>
      <c r="AB279" s="27"/>
      <c r="AC279" s="54">
        <f t="shared" si="117"/>
        <v>0</v>
      </c>
      <c r="AD279" s="78"/>
      <c r="AE279" s="54">
        <f t="shared" si="118"/>
        <v>0</v>
      </c>
      <c r="AF279" s="78"/>
      <c r="AG279" s="54">
        <f t="shared" si="119"/>
        <v>0</v>
      </c>
      <c r="AH279" s="78"/>
      <c r="AI279" s="54">
        <f t="shared" si="120"/>
        <v>0</v>
      </c>
      <c r="AJ279" s="78"/>
      <c r="AK279" s="54">
        <f t="shared" si="121"/>
        <v>0</v>
      </c>
      <c r="AL279" s="78"/>
      <c r="AM279" s="78"/>
      <c r="AN279" s="53" t="str">
        <f>+IF($A279="Venta",SUMIF($AC$3:$AM$3,VLOOKUP($R279,desplegable!$N$3:$Q$8,4,FALSE),$AC279:$AM279)*$T279/VLOOKUP($R279,desplegable!$N$3:$O$8,2,FALSE),"")</f>
        <v/>
      </c>
      <c r="AO279" s="53">
        <f t="shared" si="122"/>
        <v>0</v>
      </c>
      <c r="AP279" s="53" t="str">
        <f>+IF($A279="Compra",SUMIF($AC$3:$AM$3,VLOOKUP($R278,desplegable!$N$3:$Q$8,4,FALSE),$AC279:$AM279)*$T279/VLOOKUP($R278,desplegable!$N$3:$O$8,2,FALSE),"")</f>
        <v/>
      </c>
      <c r="AQ279" s="55">
        <f>+IFERROR(SUMIF($AC$3:$AM$3,VLOOKUP($R279,desplegable!$N$3:$Q$8,4,FALSE),$AC279:$AM279)/$S279,0)</f>
        <v>0</v>
      </c>
      <c r="AR279" s="55">
        <f ca="1">IFERROR((SUMIF($AC$3:$AM$3,VLOOKUP($R279,desplegable!$N$3:$Q$8,4,FALSE),$AC279:$AM279)/($H279-$G279))*((TODAY())-$G279)/$S279,0)</f>
        <v>0</v>
      </c>
      <c r="AS279" s="56" t="str">
        <f t="shared" si="107"/>
        <v>-</v>
      </c>
      <c r="AT279" s="56" t="str">
        <f t="shared" si="108"/>
        <v>-</v>
      </c>
      <c r="AU279" s="56" t="str">
        <f t="shared" si="109"/>
        <v>-</v>
      </c>
      <c r="AV279" s="56" t="str">
        <f t="shared" si="110"/>
        <v>-</v>
      </c>
      <c r="AW279" s="53" t="str">
        <f t="shared" si="111"/>
        <v>-</v>
      </c>
      <c r="AX279" s="53" t="str">
        <f t="shared" si="112"/>
        <v/>
      </c>
      <c r="AY279" s="57" t="str">
        <f t="shared" si="113"/>
        <v/>
      </c>
      <c r="AZ279" s="54">
        <f>+IF(SUMIF($AC$3:$AM$3,VLOOKUP($R279,desplegable!$N$3:$Q$8,4,FALSE),$AC279:$AM279)&gt;=$S279,$S279,SUMIF($AC$3:$AM$3,VLOOKUP($R279,desplegable!$N$3:$Q$8,4,FALSE),$AC279:$AM279))</f>
        <v>0</v>
      </c>
      <c r="BA279" s="78"/>
      <c r="BB279" s="54">
        <f t="shared" si="114"/>
        <v>0</v>
      </c>
      <c r="BC279" s="53">
        <f>+IFERROR($BB279*$T279/VLOOKUP($R279,desplegable!$N$3:$O$8,2,FALSE),0)</f>
        <v>0</v>
      </c>
      <c r="BD279" s="53" t="str">
        <f t="shared" si="123"/>
        <v/>
      </c>
      <c r="BE279" s="57" t="str">
        <f t="shared" si="115"/>
        <v/>
      </c>
    </row>
    <row r="280" spans="1:57" ht="15" customHeight="1" x14ac:dyDescent="0.25">
      <c r="A280" s="26" t="s">
        <v>117</v>
      </c>
      <c r="B280" s="21"/>
      <c r="C280" s="21" t="s">
        <v>117</v>
      </c>
      <c r="D280" s="21"/>
      <c r="E280" s="21" t="s">
        <v>117</v>
      </c>
      <c r="F280" s="21"/>
      <c r="G280" s="27"/>
      <c r="H280" s="27"/>
      <c r="I280" s="28" t="s">
        <v>366</v>
      </c>
      <c r="J280" s="28" t="s">
        <v>117</v>
      </c>
      <c r="K280" s="21"/>
      <c r="L280" s="21"/>
      <c r="M280" s="28" t="s">
        <v>117</v>
      </c>
      <c r="N280" s="28" t="s">
        <v>117</v>
      </c>
      <c r="O280" s="28" t="s">
        <v>117</v>
      </c>
      <c r="P280" s="21" t="s">
        <v>117</v>
      </c>
      <c r="Q280" s="21" t="s">
        <v>117</v>
      </c>
      <c r="R280" s="28" t="s">
        <v>117</v>
      </c>
      <c r="S280" s="78"/>
      <c r="T280" s="30"/>
      <c r="U280" s="52">
        <f t="shared" si="124"/>
        <v>0</v>
      </c>
      <c r="V280" s="29"/>
      <c r="W280" s="29" t="s">
        <v>117</v>
      </c>
      <c r="X280" s="29"/>
      <c r="Y280" s="29"/>
      <c r="Z280" s="53" t="str">
        <f t="shared" si="116"/>
        <v/>
      </c>
      <c r="AA280" s="55" t="str">
        <f t="shared" si="106"/>
        <v/>
      </c>
      <c r="AB280" s="27"/>
      <c r="AC280" s="54">
        <f t="shared" si="117"/>
        <v>0</v>
      </c>
      <c r="AD280" s="78"/>
      <c r="AE280" s="54">
        <f t="shared" si="118"/>
        <v>0</v>
      </c>
      <c r="AF280" s="78"/>
      <c r="AG280" s="54">
        <f t="shared" si="119"/>
        <v>0</v>
      </c>
      <c r="AH280" s="78"/>
      <c r="AI280" s="54">
        <f t="shared" si="120"/>
        <v>0</v>
      </c>
      <c r="AJ280" s="78"/>
      <c r="AK280" s="54">
        <f t="shared" si="121"/>
        <v>0</v>
      </c>
      <c r="AL280" s="78"/>
      <c r="AM280" s="78"/>
      <c r="AN280" s="53" t="str">
        <f>+IF($A280="Venta",SUMIF($AC$3:$AM$3,VLOOKUP($R280,desplegable!$N$3:$Q$8,4,FALSE),$AC280:$AM280)*$T280/VLOOKUP($R280,desplegable!$N$3:$O$8,2,FALSE),"")</f>
        <v/>
      </c>
      <c r="AO280" s="53">
        <f t="shared" si="122"/>
        <v>0</v>
      </c>
      <c r="AP280" s="53" t="str">
        <f>+IF($A280="Compra",SUMIF($AC$3:$AM$3,VLOOKUP($R279,desplegable!$N$3:$Q$8,4,FALSE),$AC280:$AM280)*$T280/VLOOKUP($R279,desplegable!$N$3:$O$8,2,FALSE),"")</f>
        <v/>
      </c>
      <c r="AQ280" s="55">
        <f>+IFERROR(SUMIF($AC$3:$AM$3,VLOOKUP($R280,desplegable!$N$3:$Q$8,4,FALSE),$AC280:$AM280)/$S280,0)</f>
        <v>0</v>
      </c>
      <c r="AR280" s="55">
        <f ca="1">IFERROR((SUMIF($AC$3:$AM$3,VLOOKUP($R280,desplegable!$N$3:$Q$8,4,FALSE),$AC280:$AM280)/($H280-$G280))*((TODAY())-$G280)/$S280,0)</f>
        <v>0</v>
      </c>
      <c r="AS280" s="56" t="str">
        <f t="shared" si="107"/>
        <v>-</v>
      </c>
      <c r="AT280" s="56" t="str">
        <f t="shared" si="108"/>
        <v>-</v>
      </c>
      <c r="AU280" s="56" t="str">
        <f t="shared" si="109"/>
        <v>-</v>
      </c>
      <c r="AV280" s="56" t="str">
        <f t="shared" si="110"/>
        <v>-</v>
      </c>
      <c r="AW280" s="53" t="str">
        <f t="shared" si="111"/>
        <v>-</v>
      </c>
      <c r="AX280" s="53" t="str">
        <f t="shared" si="112"/>
        <v/>
      </c>
      <c r="AY280" s="57" t="str">
        <f t="shared" si="113"/>
        <v/>
      </c>
      <c r="AZ280" s="54">
        <f>+IF(SUMIF($AC$3:$AM$3,VLOOKUP($R280,desplegable!$N$3:$Q$8,4,FALSE),$AC280:$AM280)&gt;=$S280,$S280,SUMIF($AC$3:$AM$3,VLOOKUP($R280,desplegable!$N$3:$Q$8,4,FALSE),$AC280:$AM280))</f>
        <v>0</v>
      </c>
      <c r="BA280" s="78"/>
      <c r="BB280" s="54">
        <f t="shared" si="114"/>
        <v>0</v>
      </c>
      <c r="BC280" s="53">
        <f>+IFERROR($BB280*$T280/VLOOKUP($R280,desplegable!$N$3:$O$8,2,FALSE),0)</f>
        <v>0</v>
      </c>
      <c r="BD280" s="53" t="str">
        <f t="shared" si="123"/>
        <v/>
      </c>
      <c r="BE280" s="57" t="str">
        <f t="shared" si="115"/>
        <v/>
      </c>
    </row>
    <row r="281" spans="1:57" ht="15" customHeight="1" x14ac:dyDescent="0.25">
      <c r="A281" s="26" t="s">
        <v>117</v>
      </c>
      <c r="B281" s="21"/>
      <c r="C281" s="21" t="s">
        <v>117</v>
      </c>
      <c r="D281" s="21"/>
      <c r="E281" s="21" t="s">
        <v>117</v>
      </c>
      <c r="F281" s="21"/>
      <c r="G281" s="27"/>
      <c r="H281" s="27"/>
      <c r="I281" s="28" t="s">
        <v>366</v>
      </c>
      <c r="J281" s="28" t="s">
        <v>117</v>
      </c>
      <c r="K281" s="21"/>
      <c r="L281" s="21"/>
      <c r="M281" s="28" t="s">
        <v>117</v>
      </c>
      <c r="N281" s="28" t="s">
        <v>117</v>
      </c>
      <c r="O281" s="28" t="s">
        <v>117</v>
      </c>
      <c r="P281" s="21" t="s">
        <v>117</v>
      </c>
      <c r="Q281" s="21" t="s">
        <v>117</v>
      </c>
      <c r="R281" s="28" t="s">
        <v>117</v>
      </c>
      <c r="S281" s="78"/>
      <c r="T281" s="30"/>
      <c r="U281" s="52">
        <f t="shared" si="124"/>
        <v>0</v>
      </c>
      <c r="V281" s="29"/>
      <c r="W281" s="29" t="s">
        <v>117</v>
      </c>
      <c r="X281" s="29"/>
      <c r="Y281" s="29"/>
      <c r="Z281" s="53" t="str">
        <f t="shared" si="116"/>
        <v/>
      </c>
      <c r="AA281" s="55" t="str">
        <f t="shared" si="106"/>
        <v/>
      </c>
      <c r="AB281" s="27"/>
      <c r="AC281" s="54">
        <f t="shared" si="117"/>
        <v>0</v>
      </c>
      <c r="AD281" s="78"/>
      <c r="AE281" s="54">
        <f t="shared" si="118"/>
        <v>0</v>
      </c>
      <c r="AF281" s="78"/>
      <c r="AG281" s="54">
        <f t="shared" si="119"/>
        <v>0</v>
      </c>
      <c r="AH281" s="78"/>
      <c r="AI281" s="54">
        <f t="shared" si="120"/>
        <v>0</v>
      </c>
      <c r="AJ281" s="78"/>
      <c r="AK281" s="54">
        <f t="shared" si="121"/>
        <v>0</v>
      </c>
      <c r="AL281" s="78"/>
      <c r="AM281" s="78"/>
      <c r="AN281" s="53" t="str">
        <f>+IF($A281="Venta",SUMIF($AC$3:$AM$3,VLOOKUP($R281,desplegable!$N$3:$Q$8,4,FALSE),$AC281:$AM281)*$T281/VLOOKUP($R281,desplegable!$N$3:$O$8,2,FALSE),"")</f>
        <v/>
      </c>
      <c r="AO281" s="53">
        <f t="shared" si="122"/>
        <v>0</v>
      </c>
      <c r="AP281" s="53" t="str">
        <f>+IF($A281="Compra",SUMIF($AC$3:$AM$3,VLOOKUP($R280,desplegable!$N$3:$Q$8,4,FALSE),$AC281:$AM281)*$T281/VLOOKUP($R280,desplegable!$N$3:$O$8,2,FALSE),"")</f>
        <v/>
      </c>
      <c r="AQ281" s="55">
        <f>+IFERROR(SUMIF($AC$3:$AM$3,VLOOKUP($R281,desplegable!$N$3:$Q$8,4,FALSE),$AC281:$AM281)/$S281,0)</f>
        <v>0</v>
      </c>
      <c r="AR281" s="55">
        <f ca="1">IFERROR((SUMIF($AC$3:$AM$3,VLOOKUP($R281,desplegable!$N$3:$Q$8,4,FALSE),$AC281:$AM281)/($H281-$G281))*((TODAY())-$G281)/$S281,0)</f>
        <v>0</v>
      </c>
      <c r="AS281" s="56" t="str">
        <f t="shared" si="107"/>
        <v>-</v>
      </c>
      <c r="AT281" s="56" t="str">
        <f t="shared" si="108"/>
        <v>-</v>
      </c>
      <c r="AU281" s="56" t="str">
        <f t="shared" si="109"/>
        <v>-</v>
      </c>
      <c r="AV281" s="56" t="str">
        <f t="shared" si="110"/>
        <v>-</v>
      </c>
      <c r="AW281" s="53" t="str">
        <f t="shared" si="111"/>
        <v>-</v>
      </c>
      <c r="AX281" s="53" t="str">
        <f t="shared" si="112"/>
        <v/>
      </c>
      <c r="AY281" s="57" t="str">
        <f t="shared" si="113"/>
        <v/>
      </c>
      <c r="AZ281" s="54">
        <f>+IF(SUMIF($AC$3:$AM$3,VLOOKUP($R281,desplegable!$N$3:$Q$8,4,FALSE),$AC281:$AM281)&gt;=$S281,$S281,SUMIF($AC$3:$AM$3,VLOOKUP($R281,desplegable!$N$3:$Q$8,4,FALSE),$AC281:$AM281))</f>
        <v>0</v>
      </c>
      <c r="BA281" s="78"/>
      <c r="BB281" s="54">
        <f t="shared" si="114"/>
        <v>0</v>
      </c>
      <c r="BC281" s="53">
        <f>+IFERROR($BB281*$T281/VLOOKUP($R281,desplegable!$N$3:$O$8,2,FALSE),0)</f>
        <v>0</v>
      </c>
      <c r="BD281" s="53" t="str">
        <f t="shared" si="123"/>
        <v/>
      </c>
      <c r="BE281" s="57" t="str">
        <f t="shared" si="115"/>
        <v/>
      </c>
    </row>
    <row r="282" spans="1:57" ht="15" customHeight="1" x14ac:dyDescent="0.25">
      <c r="A282" s="26" t="s">
        <v>117</v>
      </c>
      <c r="B282" s="21"/>
      <c r="C282" s="21" t="s">
        <v>117</v>
      </c>
      <c r="D282" s="21"/>
      <c r="E282" s="21" t="s">
        <v>117</v>
      </c>
      <c r="F282" s="21"/>
      <c r="G282" s="27"/>
      <c r="H282" s="27"/>
      <c r="I282" s="28" t="s">
        <v>366</v>
      </c>
      <c r="J282" s="28" t="s">
        <v>117</v>
      </c>
      <c r="K282" s="21"/>
      <c r="L282" s="21"/>
      <c r="M282" s="28" t="s">
        <v>117</v>
      </c>
      <c r="N282" s="28" t="s">
        <v>117</v>
      </c>
      <c r="O282" s="28" t="s">
        <v>117</v>
      </c>
      <c r="P282" s="21" t="s">
        <v>117</v>
      </c>
      <c r="Q282" s="21" t="s">
        <v>117</v>
      </c>
      <c r="R282" s="28" t="s">
        <v>117</v>
      </c>
      <c r="S282" s="78"/>
      <c r="T282" s="30"/>
      <c r="U282" s="52">
        <f t="shared" si="124"/>
        <v>0</v>
      </c>
      <c r="V282" s="29"/>
      <c r="W282" s="29" t="s">
        <v>117</v>
      </c>
      <c r="X282" s="29"/>
      <c r="Y282" s="29"/>
      <c r="Z282" s="53" t="str">
        <f t="shared" si="116"/>
        <v/>
      </c>
      <c r="AA282" s="55" t="str">
        <f t="shared" si="106"/>
        <v/>
      </c>
      <c r="AB282" s="27"/>
      <c r="AC282" s="54">
        <f t="shared" si="117"/>
        <v>0</v>
      </c>
      <c r="AD282" s="78"/>
      <c r="AE282" s="54">
        <f t="shared" si="118"/>
        <v>0</v>
      </c>
      <c r="AF282" s="78"/>
      <c r="AG282" s="54">
        <f t="shared" si="119"/>
        <v>0</v>
      </c>
      <c r="AH282" s="78"/>
      <c r="AI282" s="54">
        <f t="shared" si="120"/>
        <v>0</v>
      </c>
      <c r="AJ282" s="78"/>
      <c r="AK282" s="54">
        <f t="shared" si="121"/>
        <v>0</v>
      </c>
      <c r="AL282" s="78"/>
      <c r="AM282" s="78"/>
      <c r="AN282" s="53" t="str">
        <f>+IF($A282="Venta",SUMIF($AC$3:$AM$3,VLOOKUP($R282,desplegable!$N$3:$Q$8,4,FALSE),$AC282:$AM282)*$T282/VLOOKUP($R282,desplegable!$N$3:$O$8,2,FALSE),"")</f>
        <v/>
      </c>
      <c r="AO282" s="53">
        <f t="shared" si="122"/>
        <v>0</v>
      </c>
      <c r="AP282" s="53" t="str">
        <f>+IF($A282="Compra",SUMIF($AC$3:$AM$3,VLOOKUP($R281,desplegable!$N$3:$Q$8,4,FALSE),$AC282:$AM282)*$T282/VLOOKUP($R281,desplegable!$N$3:$O$8,2,FALSE),"")</f>
        <v/>
      </c>
      <c r="AQ282" s="55">
        <f>+IFERROR(SUMIF($AC$3:$AM$3,VLOOKUP($R282,desplegable!$N$3:$Q$8,4,FALSE),$AC282:$AM282)/$S282,0)</f>
        <v>0</v>
      </c>
      <c r="AR282" s="55">
        <f ca="1">IFERROR((SUMIF($AC$3:$AM$3,VLOOKUP($R282,desplegable!$N$3:$Q$8,4,FALSE),$AC282:$AM282)/($H282-$G282))*((TODAY())-$G282)/$S282,0)</f>
        <v>0</v>
      </c>
      <c r="AS282" s="56" t="str">
        <f t="shared" si="107"/>
        <v>-</v>
      </c>
      <c r="AT282" s="56" t="str">
        <f t="shared" si="108"/>
        <v>-</v>
      </c>
      <c r="AU282" s="56" t="str">
        <f t="shared" si="109"/>
        <v>-</v>
      </c>
      <c r="AV282" s="56" t="str">
        <f t="shared" si="110"/>
        <v>-</v>
      </c>
      <c r="AW282" s="53" t="str">
        <f t="shared" si="111"/>
        <v>-</v>
      </c>
      <c r="AX282" s="53" t="str">
        <f t="shared" si="112"/>
        <v/>
      </c>
      <c r="AY282" s="57" t="str">
        <f t="shared" si="113"/>
        <v/>
      </c>
      <c r="AZ282" s="54">
        <f>+IF(SUMIF($AC$3:$AM$3,VLOOKUP($R282,desplegable!$N$3:$Q$8,4,FALSE),$AC282:$AM282)&gt;=$S282,$S282,SUMIF($AC$3:$AM$3,VLOOKUP($R282,desplegable!$N$3:$Q$8,4,FALSE),$AC282:$AM282))</f>
        <v>0</v>
      </c>
      <c r="BA282" s="78"/>
      <c r="BB282" s="54">
        <f t="shared" si="114"/>
        <v>0</v>
      </c>
      <c r="BC282" s="53">
        <f>+IFERROR($BB282*$T282/VLOOKUP($R282,desplegable!$N$3:$O$8,2,FALSE),0)</f>
        <v>0</v>
      </c>
      <c r="BD282" s="53" t="str">
        <f t="shared" si="123"/>
        <v/>
      </c>
      <c r="BE282" s="57" t="str">
        <f t="shared" si="115"/>
        <v/>
      </c>
    </row>
    <row r="283" spans="1:57" ht="15" customHeight="1" x14ac:dyDescent="0.25">
      <c r="A283" s="26" t="s">
        <v>117</v>
      </c>
      <c r="B283" s="21"/>
      <c r="C283" s="21" t="s">
        <v>117</v>
      </c>
      <c r="D283" s="21"/>
      <c r="E283" s="21" t="s">
        <v>117</v>
      </c>
      <c r="F283" s="21"/>
      <c r="G283" s="27"/>
      <c r="H283" s="27"/>
      <c r="I283" s="28" t="s">
        <v>366</v>
      </c>
      <c r="J283" s="28" t="s">
        <v>117</v>
      </c>
      <c r="K283" s="21"/>
      <c r="L283" s="21"/>
      <c r="M283" s="28" t="s">
        <v>117</v>
      </c>
      <c r="N283" s="28" t="s">
        <v>117</v>
      </c>
      <c r="O283" s="28" t="s">
        <v>117</v>
      </c>
      <c r="P283" s="21" t="s">
        <v>117</v>
      </c>
      <c r="Q283" s="21" t="s">
        <v>117</v>
      </c>
      <c r="R283" s="28" t="s">
        <v>117</v>
      </c>
      <c r="S283" s="78"/>
      <c r="T283" s="30"/>
      <c r="U283" s="52">
        <f t="shared" si="124"/>
        <v>0</v>
      </c>
      <c r="V283" s="29"/>
      <c r="W283" s="29" t="s">
        <v>117</v>
      </c>
      <c r="X283" s="29"/>
      <c r="Y283" s="29"/>
      <c r="Z283" s="53" t="str">
        <f t="shared" si="116"/>
        <v/>
      </c>
      <c r="AA283" s="55" t="str">
        <f t="shared" si="106"/>
        <v/>
      </c>
      <c r="AB283" s="27"/>
      <c r="AC283" s="54">
        <f t="shared" si="117"/>
        <v>0</v>
      </c>
      <c r="AD283" s="78"/>
      <c r="AE283" s="54">
        <f t="shared" si="118"/>
        <v>0</v>
      </c>
      <c r="AF283" s="78"/>
      <c r="AG283" s="54">
        <f t="shared" si="119"/>
        <v>0</v>
      </c>
      <c r="AH283" s="78"/>
      <c r="AI283" s="54">
        <f t="shared" si="120"/>
        <v>0</v>
      </c>
      <c r="AJ283" s="78"/>
      <c r="AK283" s="54">
        <f t="shared" si="121"/>
        <v>0</v>
      </c>
      <c r="AL283" s="78"/>
      <c r="AM283" s="78"/>
      <c r="AN283" s="53" t="str">
        <f>+IF($A283="Venta",SUMIF($AC$3:$AM$3,VLOOKUP($R283,desplegable!$N$3:$Q$8,4,FALSE),$AC283:$AM283)*$T283/VLOOKUP($R283,desplegable!$N$3:$O$8,2,FALSE),"")</f>
        <v/>
      </c>
      <c r="AO283" s="53">
        <f t="shared" si="122"/>
        <v>0</v>
      </c>
      <c r="AP283" s="53" t="str">
        <f>+IF($A283="Compra",SUMIF($AC$3:$AM$3,VLOOKUP($R282,desplegable!$N$3:$Q$8,4,FALSE),$AC283:$AM283)*$T283/VLOOKUP($R282,desplegable!$N$3:$O$8,2,FALSE),"")</f>
        <v/>
      </c>
      <c r="AQ283" s="55">
        <f>+IFERROR(SUMIF($AC$3:$AM$3,VLOOKUP($R283,desplegable!$N$3:$Q$8,4,FALSE),$AC283:$AM283)/$S283,0)</f>
        <v>0</v>
      </c>
      <c r="AR283" s="55">
        <f ca="1">IFERROR((SUMIF($AC$3:$AM$3,VLOOKUP($R283,desplegable!$N$3:$Q$8,4,FALSE),$AC283:$AM283)/($H283-$G283))*((TODAY())-$G283)/$S283,0)</f>
        <v>0</v>
      </c>
      <c r="AS283" s="56" t="str">
        <f t="shared" si="107"/>
        <v>-</v>
      </c>
      <c r="AT283" s="56" t="str">
        <f t="shared" si="108"/>
        <v>-</v>
      </c>
      <c r="AU283" s="56" t="str">
        <f t="shared" si="109"/>
        <v>-</v>
      </c>
      <c r="AV283" s="56" t="str">
        <f t="shared" si="110"/>
        <v>-</v>
      </c>
      <c r="AW283" s="53" t="str">
        <f t="shared" si="111"/>
        <v>-</v>
      </c>
      <c r="AX283" s="53" t="str">
        <f t="shared" si="112"/>
        <v/>
      </c>
      <c r="AY283" s="57" t="str">
        <f t="shared" si="113"/>
        <v/>
      </c>
      <c r="AZ283" s="54">
        <f>+IF(SUMIF($AC$3:$AM$3,VLOOKUP($R283,desplegable!$N$3:$Q$8,4,FALSE),$AC283:$AM283)&gt;=$S283,$S283,SUMIF($AC$3:$AM$3,VLOOKUP($R283,desplegable!$N$3:$Q$8,4,FALSE),$AC283:$AM283))</f>
        <v>0</v>
      </c>
      <c r="BA283" s="78"/>
      <c r="BB283" s="54">
        <f t="shared" si="114"/>
        <v>0</v>
      </c>
      <c r="BC283" s="53">
        <f>+IFERROR($BB283*$T283/VLOOKUP($R283,desplegable!$N$3:$O$8,2,FALSE),0)</f>
        <v>0</v>
      </c>
      <c r="BD283" s="53" t="str">
        <f t="shared" si="123"/>
        <v/>
      </c>
      <c r="BE283" s="57" t="str">
        <f t="shared" si="115"/>
        <v/>
      </c>
    </row>
    <row r="284" spans="1:57" ht="15" customHeight="1" x14ac:dyDescent="0.25">
      <c r="A284" s="26" t="s">
        <v>117</v>
      </c>
      <c r="B284" s="21"/>
      <c r="C284" s="21" t="s">
        <v>117</v>
      </c>
      <c r="D284" s="21"/>
      <c r="E284" s="21" t="s">
        <v>117</v>
      </c>
      <c r="F284" s="21"/>
      <c r="G284" s="27"/>
      <c r="H284" s="27"/>
      <c r="I284" s="28" t="s">
        <v>366</v>
      </c>
      <c r="J284" s="28" t="s">
        <v>117</v>
      </c>
      <c r="K284" s="21"/>
      <c r="L284" s="21"/>
      <c r="M284" s="28" t="s">
        <v>117</v>
      </c>
      <c r="N284" s="28" t="s">
        <v>117</v>
      </c>
      <c r="O284" s="28" t="s">
        <v>117</v>
      </c>
      <c r="P284" s="21" t="s">
        <v>117</v>
      </c>
      <c r="Q284" s="21" t="s">
        <v>117</v>
      </c>
      <c r="R284" s="28" t="s">
        <v>117</v>
      </c>
      <c r="S284" s="78"/>
      <c r="T284" s="30"/>
      <c r="U284" s="52">
        <f t="shared" si="124"/>
        <v>0</v>
      </c>
      <c r="V284" s="29"/>
      <c r="W284" s="29" t="s">
        <v>117</v>
      </c>
      <c r="X284" s="29"/>
      <c r="Y284" s="29"/>
      <c r="Z284" s="53" t="str">
        <f t="shared" si="116"/>
        <v/>
      </c>
      <c r="AA284" s="55" t="str">
        <f t="shared" si="106"/>
        <v/>
      </c>
      <c r="AB284" s="27"/>
      <c r="AC284" s="54">
        <f t="shared" si="117"/>
        <v>0</v>
      </c>
      <c r="AD284" s="78"/>
      <c r="AE284" s="54">
        <f t="shared" si="118"/>
        <v>0</v>
      </c>
      <c r="AF284" s="78"/>
      <c r="AG284" s="54">
        <f t="shared" si="119"/>
        <v>0</v>
      </c>
      <c r="AH284" s="78"/>
      <c r="AI284" s="54">
        <f t="shared" si="120"/>
        <v>0</v>
      </c>
      <c r="AJ284" s="78"/>
      <c r="AK284" s="54">
        <f t="shared" si="121"/>
        <v>0</v>
      </c>
      <c r="AL284" s="78"/>
      <c r="AM284" s="78"/>
      <c r="AN284" s="53" t="str">
        <f>+IF($A284="Venta",SUMIF($AC$3:$AM$3,VLOOKUP($R284,desplegable!$N$3:$Q$8,4,FALSE),$AC284:$AM284)*$T284/VLOOKUP($R284,desplegable!$N$3:$O$8,2,FALSE),"")</f>
        <v/>
      </c>
      <c r="AO284" s="53">
        <f t="shared" si="122"/>
        <v>0</v>
      </c>
      <c r="AP284" s="53" t="str">
        <f>+IF($A284="Compra",SUMIF($AC$3:$AM$3,VLOOKUP($R283,desplegable!$N$3:$Q$8,4,FALSE),$AC284:$AM284)*$T284/VLOOKUP($R283,desplegable!$N$3:$O$8,2,FALSE),"")</f>
        <v/>
      </c>
      <c r="AQ284" s="55">
        <f>+IFERROR(SUMIF($AC$3:$AM$3,VLOOKUP($R284,desplegable!$N$3:$Q$8,4,FALSE),$AC284:$AM284)/$S284,0)</f>
        <v>0</v>
      </c>
      <c r="AR284" s="55">
        <f ca="1">IFERROR((SUMIF($AC$3:$AM$3,VLOOKUP($R284,desplegable!$N$3:$Q$8,4,FALSE),$AC284:$AM284)/($H284-$G284))*((TODAY())-$G284)/$S284,0)</f>
        <v>0</v>
      </c>
      <c r="AS284" s="56" t="str">
        <f t="shared" si="107"/>
        <v>-</v>
      </c>
      <c r="AT284" s="56" t="str">
        <f t="shared" si="108"/>
        <v>-</v>
      </c>
      <c r="AU284" s="56" t="str">
        <f t="shared" si="109"/>
        <v>-</v>
      </c>
      <c r="AV284" s="56" t="str">
        <f t="shared" si="110"/>
        <v>-</v>
      </c>
      <c r="AW284" s="53" t="str">
        <f t="shared" si="111"/>
        <v>-</v>
      </c>
      <c r="AX284" s="53" t="str">
        <f t="shared" si="112"/>
        <v/>
      </c>
      <c r="AY284" s="57" t="str">
        <f t="shared" si="113"/>
        <v/>
      </c>
      <c r="AZ284" s="54">
        <f>+IF(SUMIF($AC$3:$AM$3,VLOOKUP($R284,desplegable!$N$3:$Q$8,4,FALSE),$AC284:$AM284)&gt;=$S284,$S284,SUMIF($AC$3:$AM$3,VLOOKUP($R284,desplegable!$N$3:$Q$8,4,FALSE),$AC284:$AM284))</f>
        <v>0</v>
      </c>
      <c r="BA284" s="78"/>
      <c r="BB284" s="54">
        <f t="shared" si="114"/>
        <v>0</v>
      </c>
      <c r="BC284" s="53">
        <f>+IFERROR($BB284*$T284/VLOOKUP($R284,desplegable!$N$3:$O$8,2,FALSE),0)</f>
        <v>0</v>
      </c>
      <c r="BD284" s="53" t="str">
        <f t="shared" si="123"/>
        <v/>
      </c>
      <c r="BE284" s="57" t="str">
        <f t="shared" si="115"/>
        <v/>
      </c>
    </row>
    <row r="285" spans="1:57" ht="15" customHeight="1" x14ac:dyDescent="0.25">
      <c r="A285" s="26" t="s">
        <v>117</v>
      </c>
      <c r="B285" s="21"/>
      <c r="C285" s="21" t="s">
        <v>117</v>
      </c>
      <c r="D285" s="21"/>
      <c r="E285" s="21" t="s">
        <v>117</v>
      </c>
      <c r="F285" s="21"/>
      <c r="G285" s="27"/>
      <c r="H285" s="27"/>
      <c r="I285" s="28" t="s">
        <v>366</v>
      </c>
      <c r="J285" s="28" t="s">
        <v>117</v>
      </c>
      <c r="K285" s="21"/>
      <c r="L285" s="21"/>
      <c r="M285" s="28" t="s">
        <v>117</v>
      </c>
      <c r="N285" s="28" t="s">
        <v>117</v>
      </c>
      <c r="O285" s="28" t="s">
        <v>117</v>
      </c>
      <c r="P285" s="21" t="s">
        <v>117</v>
      </c>
      <c r="Q285" s="21" t="s">
        <v>117</v>
      </c>
      <c r="R285" s="28" t="s">
        <v>117</v>
      </c>
      <c r="S285" s="78"/>
      <c r="T285" s="30"/>
      <c r="U285" s="52">
        <f t="shared" si="124"/>
        <v>0</v>
      </c>
      <c r="V285" s="29"/>
      <c r="W285" s="29" t="s">
        <v>117</v>
      </c>
      <c r="X285" s="29"/>
      <c r="Y285" s="29"/>
      <c r="Z285" s="53" t="str">
        <f t="shared" si="116"/>
        <v/>
      </c>
      <c r="AA285" s="55" t="str">
        <f t="shared" si="106"/>
        <v/>
      </c>
      <c r="AB285" s="27"/>
      <c r="AC285" s="54">
        <f t="shared" si="117"/>
        <v>0</v>
      </c>
      <c r="AD285" s="78"/>
      <c r="AE285" s="54">
        <f t="shared" si="118"/>
        <v>0</v>
      </c>
      <c r="AF285" s="78"/>
      <c r="AG285" s="54">
        <f t="shared" si="119"/>
        <v>0</v>
      </c>
      <c r="AH285" s="78"/>
      <c r="AI285" s="54">
        <f t="shared" si="120"/>
        <v>0</v>
      </c>
      <c r="AJ285" s="78"/>
      <c r="AK285" s="54">
        <f t="shared" si="121"/>
        <v>0</v>
      </c>
      <c r="AL285" s="78"/>
      <c r="AM285" s="78"/>
      <c r="AN285" s="53" t="str">
        <f>+IF($A285="Venta",SUMIF($AC$3:$AM$3,VLOOKUP($R285,desplegable!$N$3:$Q$8,4,FALSE),$AC285:$AM285)*$T285/VLOOKUP($R285,desplegable!$N$3:$O$8,2,FALSE),"")</f>
        <v/>
      </c>
      <c r="AO285" s="53">
        <f t="shared" si="122"/>
        <v>0</v>
      </c>
      <c r="AP285" s="53" t="str">
        <f>+IF($A285="Compra",SUMIF($AC$3:$AM$3,VLOOKUP($R284,desplegable!$N$3:$Q$8,4,FALSE),$AC285:$AM285)*$T285/VLOOKUP($R284,desplegable!$N$3:$O$8,2,FALSE),"")</f>
        <v/>
      </c>
      <c r="AQ285" s="55">
        <f>+IFERROR(SUMIF($AC$3:$AM$3,VLOOKUP($R285,desplegable!$N$3:$Q$8,4,FALSE),$AC285:$AM285)/$S285,0)</f>
        <v>0</v>
      </c>
      <c r="AR285" s="55">
        <f ca="1">IFERROR((SUMIF($AC$3:$AM$3,VLOOKUP($R285,desplegable!$N$3:$Q$8,4,FALSE),$AC285:$AM285)/($H285-$G285))*((TODAY())-$G285)/$S285,0)</f>
        <v>0</v>
      </c>
      <c r="AS285" s="56" t="str">
        <f t="shared" si="107"/>
        <v>-</v>
      </c>
      <c r="AT285" s="56" t="str">
        <f t="shared" si="108"/>
        <v>-</v>
      </c>
      <c r="AU285" s="56" t="str">
        <f t="shared" si="109"/>
        <v>-</v>
      </c>
      <c r="AV285" s="56" t="str">
        <f t="shared" si="110"/>
        <v>-</v>
      </c>
      <c r="AW285" s="53" t="str">
        <f t="shared" si="111"/>
        <v>-</v>
      </c>
      <c r="AX285" s="53" t="str">
        <f t="shared" si="112"/>
        <v/>
      </c>
      <c r="AY285" s="57" t="str">
        <f t="shared" si="113"/>
        <v/>
      </c>
      <c r="AZ285" s="54">
        <f>+IF(SUMIF($AC$3:$AM$3,VLOOKUP($R285,desplegable!$N$3:$Q$8,4,FALSE),$AC285:$AM285)&gt;=$S285,$S285,SUMIF($AC$3:$AM$3,VLOOKUP($R285,desplegable!$N$3:$Q$8,4,FALSE),$AC285:$AM285))</f>
        <v>0</v>
      </c>
      <c r="BA285" s="78"/>
      <c r="BB285" s="54">
        <f t="shared" si="114"/>
        <v>0</v>
      </c>
      <c r="BC285" s="53">
        <f>+IFERROR($BB285*$T285/VLOOKUP($R285,desplegable!$N$3:$O$8,2,FALSE),0)</f>
        <v>0</v>
      </c>
      <c r="BD285" s="53" t="str">
        <f t="shared" si="123"/>
        <v/>
      </c>
      <c r="BE285" s="57" t="str">
        <f t="shared" si="115"/>
        <v/>
      </c>
    </row>
    <row r="286" spans="1:57" ht="15" customHeight="1" x14ac:dyDescent="0.25">
      <c r="A286" s="26" t="s">
        <v>117</v>
      </c>
      <c r="B286" s="21"/>
      <c r="C286" s="21" t="s">
        <v>117</v>
      </c>
      <c r="D286" s="21"/>
      <c r="E286" s="21" t="s">
        <v>117</v>
      </c>
      <c r="F286" s="21"/>
      <c r="G286" s="27"/>
      <c r="H286" s="27"/>
      <c r="I286" s="28" t="s">
        <v>366</v>
      </c>
      <c r="J286" s="28" t="s">
        <v>117</v>
      </c>
      <c r="K286" s="21"/>
      <c r="L286" s="21"/>
      <c r="M286" s="28" t="s">
        <v>117</v>
      </c>
      <c r="N286" s="28" t="s">
        <v>117</v>
      </c>
      <c r="O286" s="28" t="s">
        <v>117</v>
      </c>
      <c r="P286" s="21" t="s">
        <v>117</v>
      </c>
      <c r="Q286" s="21" t="s">
        <v>117</v>
      </c>
      <c r="R286" s="28" t="s">
        <v>117</v>
      </c>
      <c r="S286" s="78"/>
      <c r="T286" s="30"/>
      <c r="U286" s="52">
        <f t="shared" si="124"/>
        <v>0</v>
      </c>
      <c r="V286" s="29"/>
      <c r="W286" s="29" t="s">
        <v>117</v>
      </c>
      <c r="X286" s="29"/>
      <c r="Y286" s="29"/>
      <c r="Z286" s="53" t="str">
        <f t="shared" si="116"/>
        <v/>
      </c>
      <c r="AA286" s="55" t="str">
        <f t="shared" si="106"/>
        <v/>
      </c>
      <c r="AB286" s="27"/>
      <c r="AC286" s="54">
        <f t="shared" si="117"/>
        <v>0</v>
      </c>
      <c r="AD286" s="78"/>
      <c r="AE286" s="54">
        <f t="shared" si="118"/>
        <v>0</v>
      </c>
      <c r="AF286" s="78"/>
      <c r="AG286" s="54">
        <f t="shared" si="119"/>
        <v>0</v>
      </c>
      <c r="AH286" s="78"/>
      <c r="AI286" s="54">
        <f t="shared" si="120"/>
        <v>0</v>
      </c>
      <c r="AJ286" s="78"/>
      <c r="AK286" s="54">
        <f t="shared" si="121"/>
        <v>0</v>
      </c>
      <c r="AL286" s="78"/>
      <c r="AM286" s="78"/>
      <c r="AN286" s="53" t="str">
        <f>+IF($A286="Venta",SUMIF($AC$3:$AM$3,VLOOKUP($R286,desplegable!$N$3:$Q$8,4,FALSE),$AC286:$AM286)*$T286/VLOOKUP($R286,desplegable!$N$3:$O$8,2,FALSE),"")</f>
        <v/>
      </c>
      <c r="AO286" s="53">
        <f t="shared" si="122"/>
        <v>0</v>
      </c>
      <c r="AP286" s="53" t="str">
        <f>+IF($A286="Compra",SUMIF($AC$3:$AM$3,VLOOKUP($R285,desplegable!$N$3:$Q$8,4,FALSE),$AC286:$AM286)*$T286/VLOOKUP($R285,desplegable!$N$3:$O$8,2,FALSE),"")</f>
        <v/>
      </c>
      <c r="AQ286" s="55">
        <f>+IFERROR(SUMIF($AC$3:$AM$3,VLOOKUP($R286,desplegable!$N$3:$Q$8,4,FALSE),$AC286:$AM286)/$S286,0)</f>
        <v>0</v>
      </c>
      <c r="AR286" s="55">
        <f ca="1">IFERROR((SUMIF($AC$3:$AM$3,VLOOKUP($R286,desplegable!$N$3:$Q$8,4,FALSE),$AC286:$AM286)/($H286-$G286))*((TODAY())-$G286)/$S286,0)</f>
        <v>0</v>
      </c>
      <c r="AS286" s="56" t="str">
        <f t="shared" si="107"/>
        <v>-</v>
      </c>
      <c r="AT286" s="56" t="str">
        <f t="shared" si="108"/>
        <v>-</v>
      </c>
      <c r="AU286" s="56" t="str">
        <f t="shared" si="109"/>
        <v>-</v>
      </c>
      <c r="AV286" s="56" t="str">
        <f t="shared" si="110"/>
        <v>-</v>
      </c>
      <c r="AW286" s="53" t="str">
        <f t="shared" si="111"/>
        <v>-</v>
      </c>
      <c r="AX286" s="53" t="str">
        <f t="shared" si="112"/>
        <v/>
      </c>
      <c r="AY286" s="57" t="str">
        <f t="shared" si="113"/>
        <v/>
      </c>
      <c r="AZ286" s="54">
        <f>+IF(SUMIF($AC$3:$AM$3,VLOOKUP($R286,desplegable!$N$3:$Q$8,4,FALSE),$AC286:$AM286)&gt;=$S286,$S286,SUMIF($AC$3:$AM$3,VLOOKUP($R286,desplegable!$N$3:$Q$8,4,FALSE),$AC286:$AM286))</f>
        <v>0</v>
      </c>
      <c r="BA286" s="78"/>
      <c r="BB286" s="54">
        <f t="shared" si="114"/>
        <v>0</v>
      </c>
      <c r="BC286" s="53">
        <f>+IFERROR($BB286*$T286/VLOOKUP($R286,desplegable!$N$3:$O$8,2,FALSE),0)</f>
        <v>0</v>
      </c>
      <c r="BD286" s="53" t="str">
        <f t="shared" si="123"/>
        <v/>
      </c>
      <c r="BE286" s="57" t="str">
        <f t="shared" si="115"/>
        <v/>
      </c>
    </row>
    <row r="287" spans="1:57" ht="15" customHeight="1" x14ac:dyDescent="0.25">
      <c r="A287" s="26" t="s">
        <v>117</v>
      </c>
      <c r="B287" s="21"/>
      <c r="C287" s="21" t="s">
        <v>117</v>
      </c>
      <c r="D287" s="21"/>
      <c r="E287" s="21" t="s">
        <v>117</v>
      </c>
      <c r="F287" s="21"/>
      <c r="G287" s="27"/>
      <c r="H287" s="27"/>
      <c r="I287" s="28" t="s">
        <v>366</v>
      </c>
      <c r="J287" s="28" t="s">
        <v>117</v>
      </c>
      <c r="K287" s="21"/>
      <c r="L287" s="21"/>
      <c r="M287" s="28" t="s">
        <v>117</v>
      </c>
      <c r="N287" s="28" t="s">
        <v>117</v>
      </c>
      <c r="O287" s="28" t="s">
        <v>117</v>
      </c>
      <c r="P287" s="21" t="s">
        <v>117</v>
      </c>
      <c r="Q287" s="21" t="s">
        <v>117</v>
      </c>
      <c r="R287" s="28" t="s">
        <v>117</v>
      </c>
      <c r="S287" s="78"/>
      <c r="T287" s="30"/>
      <c r="U287" s="52">
        <f t="shared" si="124"/>
        <v>0</v>
      </c>
      <c r="V287" s="29"/>
      <c r="W287" s="29" t="s">
        <v>117</v>
      </c>
      <c r="X287" s="29"/>
      <c r="Y287" s="29"/>
      <c r="Z287" s="53" t="str">
        <f t="shared" si="116"/>
        <v/>
      </c>
      <c r="AA287" s="55" t="str">
        <f t="shared" si="106"/>
        <v/>
      </c>
      <c r="AB287" s="27"/>
      <c r="AC287" s="54">
        <f t="shared" si="117"/>
        <v>0</v>
      </c>
      <c r="AD287" s="78"/>
      <c r="AE287" s="54">
        <f t="shared" si="118"/>
        <v>0</v>
      </c>
      <c r="AF287" s="78"/>
      <c r="AG287" s="54">
        <f t="shared" si="119"/>
        <v>0</v>
      </c>
      <c r="AH287" s="78"/>
      <c r="AI287" s="54">
        <f t="shared" si="120"/>
        <v>0</v>
      </c>
      <c r="AJ287" s="78"/>
      <c r="AK287" s="54">
        <f t="shared" si="121"/>
        <v>0</v>
      </c>
      <c r="AL287" s="78"/>
      <c r="AM287" s="78"/>
      <c r="AN287" s="53" t="str">
        <f>+IF($A287="Venta",SUMIF($AC$3:$AM$3,VLOOKUP($R287,desplegable!$N$3:$Q$8,4,FALSE),$AC287:$AM287)*$T287/VLOOKUP($R287,desplegable!$N$3:$O$8,2,FALSE),"")</f>
        <v/>
      </c>
      <c r="AO287" s="53">
        <f t="shared" si="122"/>
        <v>0</v>
      </c>
      <c r="AP287" s="53" t="str">
        <f>+IF($A287="Compra",SUMIF($AC$3:$AM$3,VLOOKUP($R286,desplegable!$N$3:$Q$8,4,FALSE),$AC287:$AM287)*$T287/VLOOKUP($R286,desplegable!$N$3:$O$8,2,FALSE),"")</f>
        <v/>
      </c>
      <c r="AQ287" s="55">
        <f>+IFERROR(SUMIF($AC$3:$AM$3,VLOOKUP($R287,desplegable!$N$3:$Q$8,4,FALSE),$AC287:$AM287)/$S287,0)</f>
        <v>0</v>
      </c>
      <c r="AR287" s="55">
        <f ca="1">IFERROR((SUMIF($AC$3:$AM$3,VLOOKUP($R287,desplegable!$N$3:$Q$8,4,FALSE),$AC287:$AM287)/($H287-$G287))*((TODAY())-$G287)/$S287,0)</f>
        <v>0</v>
      </c>
      <c r="AS287" s="56" t="str">
        <f t="shared" si="107"/>
        <v>-</v>
      </c>
      <c r="AT287" s="56" t="str">
        <f t="shared" si="108"/>
        <v>-</v>
      </c>
      <c r="AU287" s="56" t="str">
        <f t="shared" si="109"/>
        <v>-</v>
      </c>
      <c r="AV287" s="56" t="str">
        <f t="shared" si="110"/>
        <v>-</v>
      </c>
      <c r="AW287" s="53" t="str">
        <f t="shared" si="111"/>
        <v>-</v>
      </c>
      <c r="AX287" s="53" t="str">
        <f t="shared" si="112"/>
        <v/>
      </c>
      <c r="AY287" s="57" t="str">
        <f t="shared" si="113"/>
        <v/>
      </c>
      <c r="AZ287" s="54">
        <f>+IF(SUMIF($AC$3:$AM$3,VLOOKUP($R287,desplegable!$N$3:$Q$8,4,FALSE),$AC287:$AM287)&gt;=$S287,$S287,SUMIF($AC$3:$AM$3,VLOOKUP($R287,desplegable!$N$3:$Q$8,4,FALSE),$AC287:$AM287))</f>
        <v>0</v>
      </c>
      <c r="BA287" s="78"/>
      <c r="BB287" s="54">
        <f t="shared" si="114"/>
        <v>0</v>
      </c>
      <c r="BC287" s="53">
        <f>+IFERROR($BB287*$T287/VLOOKUP($R287,desplegable!$N$3:$O$8,2,FALSE),0)</f>
        <v>0</v>
      </c>
      <c r="BD287" s="53" t="str">
        <f t="shared" si="123"/>
        <v/>
      </c>
      <c r="BE287" s="57" t="str">
        <f t="shared" si="115"/>
        <v/>
      </c>
    </row>
    <row r="288" spans="1:57" ht="15" customHeight="1" x14ac:dyDescent="0.25">
      <c r="A288" s="26" t="s">
        <v>117</v>
      </c>
      <c r="B288" s="21"/>
      <c r="C288" s="21" t="s">
        <v>117</v>
      </c>
      <c r="D288" s="21"/>
      <c r="E288" s="21" t="s">
        <v>117</v>
      </c>
      <c r="F288" s="21"/>
      <c r="G288" s="27"/>
      <c r="H288" s="27"/>
      <c r="I288" s="28" t="s">
        <v>366</v>
      </c>
      <c r="J288" s="28" t="s">
        <v>117</v>
      </c>
      <c r="K288" s="21"/>
      <c r="L288" s="21"/>
      <c r="M288" s="28" t="s">
        <v>117</v>
      </c>
      <c r="N288" s="28" t="s">
        <v>117</v>
      </c>
      <c r="O288" s="28" t="s">
        <v>117</v>
      </c>
      <c r="P288" s="21" t="s">
        <v>117</v>
      </c>
      <c r="Q288" s="21" t="s">
        <v>117</v>
      </c>
      <c r="R288" s="28" t="s">
        <v>117</v>
      </c>
      <c r="S288" s="78"/>
      <c r="T288" s="30"/>
      <c r="U288" s="52">
        <f t="shared" si="124"/>
        <v>0</v>
      </c>
      <c r="V288" s="29"/>
      <c r="W288" s="29" t="s">
        <v>117</v>
      </c>
      <c r="X288" s="29"/>
      <c r="Y288" s="29"/>
      <c r="Z288" s="53" t="str">
        <f t="shared" si="116"/>
        <v/>
      </c>
      <c r="AA288" s="55" t="str">
        <f t="shared" si="106"/>
        <v/>
      </c>
      <c r="AB288" s="27"/>
      <c r="AC288" s="54">
        <f t="shared" si="117"/>
        <v>0</v>
      </c>
      <c r="AD288" s="78"/>
      <c r="AE288" s="54">
        <f t="shared" si="118"/>
        <v>0</v>
      </c>
      <c r="AF288" s="78"/>
      <c r="AG288" s="54">
        <f t="shared" si="119"/>
        <v>0</v>
      </c>
      <c r="AH288" s="78"/>
      <c r="AI288" s="54">
        <f t="shared" si="120"/>
        <v>0</v>
      </c>
      <c r="AJ288" s="78"/>
      <c r="AK288" s="54">
        <f t="shared" si="121"/>
        <v>0</v>
      </c>
      <c r="AL288" s="78"/>
      <c r="AM288" s="78"/>
      <c r="AN288" s="53" t="str">
        <f>+IF($A288="Venta",SUMIF($AC$3:$AM$3,VLOOKUP($R288,desplegable!$N$3:$Q$8,4,FALSE),$AC288:$AM288)*$T288/VLOOKUP($R288,desplegable!$N$3:$O$8,2,FALSE),"")</f>
        <v/>
      </c>
      <c r="AO288" s="53">
        <f t="shared" si="122"/>
        <v>0</v>
      </c>
      <c r="AP288" s="53" t="str">
        <f>+IF($A288="Compra",SUMIF($AC$3:$AM$3,VLOOKUP($R287,desplegable!$N$3:$Q$8,4,FALSE),$AC288:$AM288)*$T288/VLOOKUP($R287,desplegable!$N$3:$O$8,2,FALSE),"")</f>
        <v/>
      </c>
      <c r="AQ288" s="55">
        <f>+IFERROR(SUMIF($AC$3:$AM$3,VLOOKUP($R288,desplegable!$N$3:$Q$8,4,FALSE),$AC288:$AM288)/$S288,0)</f>
        <v>0</v>
      </c>
      <c r="AR288" s="55">
        <f ca="1">IFERROR((SUMIF($AC$3:$AM$3,VLOOKUP($R288,desplegable!$N$3:$Q$8,4,FALSE),$AC288:$AM288)/($H288-$G288))*((TODAY())-$G288)/$S288,0)</f>
        <v>0</v>
      </c>
      <c r="AS288" s="56" t="str">
        <f t="shared" si="107"/>
        <v>-</v>
      </c>
      <c r="AT288" s="56" t="str">
        <f t="shared" si="108"/>
        <v>-</v>
      </c>
      <c r="AU288" s="56" t="str">
        <f t="shared" si="109"/>
        <v>-</v>
      </c>
      <c r="AV288" s="56" t="str">
        <f t="shared" si="110"/>
        <v>-</v>
      </c>
      <c r="AW288" s="53" t="str">
        <f t="shared" si="111"/>
        <v>-</v>
      </c>
      <c r="AX288" s="53" t="str">
        <f t="shared" si="112"/>
        <v/>
      </c>
      <c r="AY288" s="57" t="str">
        <f t="shared" si="113"/>
        <v/>
      </c>
      <c r="AZ288" s="54">
        <f>+IF(SUMIF($AC$3:$AM$3,VLOOKUP($R288,desplegable!$N$3:$Q$8,4,FALSE),$AC288:$AM288)&gt;=$S288,$S288,SUMIF($AC$3:$AM$3,VLOOKUP($R288,desplegable!$N$3:$Q$8,4,FALSE),$AC288:$AM288))</f>
        <v>0</v>
      </c>
      <c r="BA288" s="78"/>
      <c r="BB288" s="54">
        <f t="shared" si="114"/>
        <v>0</v>
      </c>
      <c r="BC288" s="53">
        <f>+IFERROR($BB288*$T288/VLOOKUP($R288,desplegable!$N$3:$O$8,2,FALSE),0)</f>
        <v>0</v>
      </c>
      <c r="BD288" s="53" t="str">
        <f t="shared" si="123"/>
        <v/>
      </c>
      <c r="BE288" s="57" t="str">
        <f t="shared" si="115"/>
        <v/>
      </c>
    </row>
    <row r="289" spans="1:57" ht="15" customHeight="1" x14ac:dyDescent="0.25">
      <c r="A289" s="26" t="s">
        <v>117</v>
      </c>
      <c r="B289" s="21"/>
      <c r="C289" s="21" t="s">
        <v>117</v>
      </c>
      <c r="D289" s="21"/>
      <c r="E289" s="21" t="s">
        <v>117</v>
      </c>
      <c r="F289" s="21"/>
      <c r="G289" s="27"/>
      <c r="H289" s="27"/>
      <c r="I289" s="28" t="s">
        <v>366</v>
      </c>
      <c r="J289" s="28" t="s">
        <v>117</v>
      </c>
      <c r="K289" s="21"/>
      <c r="L289" s="21"/>
      <c r="M289" s="28" t="s">
        <v>117</v>
      </c>
      <c r="N289" s="28" t="s">
        <v>117</v>
      </c>
      <c r="O289" s="28" t="s">
        <v>117</v>
      </c>
      <c r="P289" s="21" t="s">
        <v>117</v>
      </c>
      <c r="Q289" s="21" t="s">
        <v>117</v>
      </c>
      <c r="R289" s="28" t="s">
        <v>117</v>
      </c>
      <c r="S289" s="78"/>
      <c r="T289" s="30"/>
      <c r="U289" s="52">
        <f t="shared" si="124"/>
        <v>0</v>
      </c>
      <c r="V289" s="29"/>
      <c r="W289" s="29" t="s">
        <v>117</v>
      </c>
      <c r="X289" s="29"/>
      <c r="Y289" s="29"/>
      <c r="Z289" s="53" t="str">
        <f t="shared" si="116"/>
        <v/>
      </c>
      <c r="AA289" s="55" t="str">
        <f t="shared" si="106"/>
        <v/>
      </c>
      <c r="AB289" s="27"/>
      <c r="AC289" s="54">
        <f t="shared" si="117"/>
        <v>0</v>
      </c>
      <c r="AD289" s="78"/>
      <c r="AE289" s="54">
        <f t="shared" si="118"/>
        <v>0</v>
      </c>
      <c r="AF289" s="78"/>
      <c r="AG289" s="54">
        <f t="shared" si="119"/>
        <v>0</v>
      </c>
      <c r="AH289" s="78"/>
      <c r="AI289" s="54">
        <f t="shared" si="120"/>
        <v>0</v>
      </c>
      <c r="AJ289" s="78"/>
      <c r="AK289" s="54">
        <f t="shared" si="121"/>
        <v>0</v>
      </c>
      <c r="AL289" s="78"/>
      <c r="AM289" s="78"/>
      <c r="AN289" s="53" t="str">
        <f>+IF($A289="Venta",SUMIF($AC$3:$AM$3,VLOOKUP($R289,desplegable!$N$3:$Q$8,4,FALSE),$AC289:$AM289)*$T289/VLOOKUP($R289,desplegable!$N$3:$O$8,2,FALSE),"")</f>
        <v/>
      </c>
      <c r="AO289" s="53">
        <f t="shared" si="122"/>
        <v>0</v>
      </c>
      <c r="AP289" s="53" t="str">
        <f>+IF($A289="Compra",SUMIF($AC$3:$AM$3,VLOOKUP($R288,desplegable!$N$3:$Q$8,4,FALSE),$AC289:$AM289)*$T289/VLOOKUP($R288,desplegable!$N$3:$O$8,2,FALSE),"")</f>
        <v/>
      </c>
      <c r="AQ289" s="55">
        <f>+IFERROR(SUMIF($AC$3:$AM$3,VLOOKUP($R289,desplegable!$N$3:$Q$8,4,FALSE),$AC289:$AM289)/$S289,0)</f>
        <v>0</v>
      </c>
      <c r="AR289" s="55">
        <f ca="1">IFERROR((SUMIF($AC$3:$AM$3,VLOOKUP($R289,desplegable!$N$3:$Q$8,4,FALSE),$AC289:$AM289)/($H289-$G289))*((TODAY())-$G289)/$S289,0)</f>
        <v>0</v>
      </c>
      <c r="AS289" s="56" t="str">
        <f t="shared" si="107"/>
        <v>-</v>
      </c>
      <c r="AT289" s="56" t="str">
        <f t="shared" si="108"/>
        <v>-</v>
      </c>
      <c r="AU289" s="56" t="str">
        <f t="shared" si="109"/>
        <v>-</v>
      </c>
      <c r="AV289" s="56" t="str">
        <f t="shared" si="110"/>
        <v>-</v>
      </c>
      <c r="AW289" s="53" t="str">
        <f t="shared" si="111"/>
        <v>-</v>
      </c>
      <c r="AX289" s="53" t="str">
        <f t="shared" si="112"/>
        <v/>
      </c>
      <c r="AY289" s="57" t="str">
        <f t="shared" si="113"/>
        <v/>
      </c>
      <c r="AZ289" s="54">
        <f>+IF(SUMIF($AC$3:$AM$3,VLOOKUP($R289,desplegable!$N$3:$Q$8,4,FALSE),$AC289:$AM289)&gt;=$S289,$S289,SUMIF($AC$3:$AM$3,VLOOKUP($R289,desplegable!$N$3:$Q$8,4,FALSE),$AC289:$AM289))</f>
        <v>0</v>
      </c>
      <c r="BA289" s="78"/>
      <c r="BB289" s="54">
        <f t="shared" si="114"/>
        <v>0</v>
      </c>
      <c r="BC289" s="53">
        <f>+IFERROR($BB289*$T289/VLOOKUP($R289,desplegable!$N$3:$O$8,2,FALSE),0)</f>
        <v>0</v>
      </c>
      <c r="BD289" s="53" t="str">
        <f t="shared" si="123"/>
        <v/>
      </c>
      <c r="BE289" s="57" t="str">
        <f t="shared" si="115"/>
        <v/>
      </c>
    </row>
    <row r="290" spans="1:57" ht="15" customHeight="1" x14ac:dyDescent="0.25">
      <c r="A290" s="26" t="s">
        <v>117</v>
      </c>
      <c r="B290" s="21"/>
      <c r="C290" s="21" t="s">
        <v>117</v>
      </c>
      <c r="D290" s="21"/>
      <c r="E290" s="21" t="s">
        <v>117</v>
      </c>
      <c r="F290" s="21"/>
      <c r="G290" s="27"/>
      <c r="H290" s="27"/>
      <c r="I290" s="28" t="s">
        <v>366</v>
      </c>
      <c r="J290" s="28" t="s">
        <v>117</v>
      </c>
      <c r="K290" s="21"/>
      <c r="L290" s="21"/>
      <c r="M290" s="28" t="s">
        <v>117</v>
      </c>
      <c r="N290" s="28" t="s">
        <v>117</v>
      </c>
      <c r="O290" s="28" t="s">
        <v>117</v>
      </c>
      <c r="P290" s="21" t="s">
        <v>117</v>
      </c>
      <c r="Q290" s="21" t="s">
        <v>117</v>
      </c>
      <c r="R290" s="28" t="s">
        <v>117</v>
      </c>
      <c r="S290" s="78"/>
      <c r="T290" s="30"/>
      <c r="U290" s="52">
        <f t="shared" si="124"/>
        <v>0</v>
      </c>
      <c r="V290" s="29"/>
      <c r="W290" s="29" t="s">
        <v>117</v>
      </c>
      <c r="X290" s="29"/>
      <c r="Y290" s="29"/>
      <c r="Z290" s="53" t="str">
        <f t="shared" si="116"/>
        <v/>
      </c>
      <c r="AA290" s="55" t="str">
        <f t="shared" si="106"/>
        <v/>
      </c>
      <c r="AB290" s="27"/>
      <c r="AC290" s="54">
        <f t="shared" si="117"/>
        <v>0</v>
      </c>
      <c r="AD290" s="78"/>
      <c r="AE290" s="54">
        <f t="shared" si="118"/>
        <v>0</v>
      </c>
      <c r="AF290" s="78"/>
      <c r="AG290" s="54">
        <f t="shared" si="119"/>
        <v>0</v>
      </c>
      <c r="AH290" s="78"/>
      <c r="AI290" s="54">
        <f t="shared" si="120"/>
        <v>0</v>
      </c>
      <c r="AJ290" s="78"/>
      <c r="AK290" s="54">
        <f t="shared" si="121"/>
        <v>0</v>
      </c>
      <c r="AL290" s="78"/>
      <c r="AM290" s="78"/>
      <c r="AN290" s="53" t="str">
        <f>+IF($A290="Venta",SUMIF($AC$3:$AM$3,VLOOKUP($R290,desplegable!$N$3:$Q$8,4,FALSE),$AC290:$AM290)*$T290/VLOOKUP($R290,desplegable!$N$3:$O$8,2,FALSE),"")</f>
        <v/>
      </c>
      <c r="AO290" s="53">
        <f t="shared" si="122"/>
        <v>0</v>
      </c>
      <c r="AP290" s="53" t="str">
        <f>+IF($A290="Compra",SUMIF($AC$3:$AM$3,VLOOKUP($R289,desplegable!$N$3:$Q$8,4,FALSE),$AC290:$AM290)*$T290/VLOOKUP($R289,desplegable!$N$3:$O$8,2,FALSE),"")</f>
        <v/>
      </c>
      <c r="AQ290" s="55">
        <f>+IFERROR(SUMIF($AC$3:$AM$3,VLOOKUP($R290,desplegable!$N$3:$Q$8,4,FALSE),$AC290:$AM290)/$S290,0)</f>
        <v>0</v>
      </c>
      <c r="AR290" s="55">
        <f ca="1">IFERROR((SUMIF($AC$3:$AM$3,VLOOKUP($R290,desplegable!$N$3:$Q$8,4,FALSE),$AC290:$AM290)/($H290-$G290))*((TODAY())-$G290)/$S290,0)</f>
        <v>0</v>
      </c>
      <c r="AS290" s="56" t="str">
        <f t="shared" si="107"/>
        <v>-</v>
      </c>
      <c r="AT290" s="56" t="str">
        <f t="shared" si="108"/>
        <v>-</v>
      </c>
      <c r="AU290" s="56" t="str">
        <f t="shared" si="109"/>
        <v>-</v>
      </c>
      <c r="AV290" s="56" t="str">
        <f t="shared" si="110"/>
        <v>-</v>
      </c>
      <c r="AW290" s="53" t="str">
        <f t="shared" si="111"/>
        <v>-</v>
      </c>
      <c r="AX290" s="53" t="str">
        <f t="shared" si="112"/>
        <v/>
      </c>
      <c r="AY290" s="57" t="str">
        <f t="shared" si="113"/>
        <v/>
      </c>
      <c r="AZ290" s="54">
        <f>+IF(SUMIF($AC$3:$AM$3,VLOOKUP($R290,desplegable!$N$3:$Q$8,4,FALSE),$AC290:$AM290)&gt;=$S290,$S290,SUMIF($AC$3:$AM$3,VLOOKUP($R290,desplegable!$N$3:$Q$8,4,FALSE),$AC290:$AM290))</f>
        <v>0</v>
      </c>
      <c r="BA290" s="78"/>
      <c r="BB290" s="54">
        <f t="shared" si="114"/>
        <v>0</v>
      </c>
      <c r="BC290" s="53">
        <f>+IFERROR($BB290*$T290/VLOOKUP($R290,desplegable!$N$3:$O$8,2,FALSE),0)</f>
        <v>0</v>
      </c>
      <c r="BD290" s="53" t="str">
        <f t="shared" si="123"/>
        <v/>
      </c>
      <c r="BE290" s="57" t="str">
        <f t="shared" si="115"/>
        <v/>
      </c>
    </row>
    <row r="291" spans="1:57" ht="15" customHeight="1" x14ac:dyDescent="0.25">
      <c r="A291" s="26" t="s">
        <v>117</v>
      </c>
      <c r="B291" s="21"/>
      <c r="C291" s="21" t="s">
        <v>117</v>
      </c>
      <c r="D291" s="21"/>
      <c r="E291" s="21" t="s">
        <v>117</v>
      </c>
      <c r="F291" s="21"/>
      <c r="G291" s="27"/>
      <c r="H291" s="27"/>
      <c r="I291" s="28" t="s">
        <v>366</v>
      </c>
      <c r="J291" s="28" t="s">
        <v>117</v>
      </c>
      <c r="K291" s="21"/>
      <c r="L291" s="21"/>
      <c r="M291" s="28" t="s">
        <v>117</v>
      </c>
      <c r="N291" s="28" t="s">
        <v>117</v>
      </c>
      <c r="O291" s="28" t="s">
        <v>117</v>
      </c>
      <c r="P291" s="21" t="s">
        <v>117</v>
      </c>
      <c r="Q291" s="21" t="s">
        <v>117</v>
      </c>
      <c r="R291" s="28" t="s">
        <v>117</v>
      </c>
      <c r="S291" s="78"/>
      <c r="T291" s="30"/>
      <c r="U291" s="52">
        <f t="shared" si="124"/>
        <v>0</v>
      </c>
      <c r="V291" s="29"/>
      <c r="W291" s="29" t="s">
        <v>117</v>
      </c>
      <c r="X291" s="29"/>
      <c r="Y291" s="29"/>
      <c r="Z291" s="53" t="str">
        <f t="shared" si="116"/>
        <v/>
      </c>
      <c r="AA291" s="55" t="str">
        <f t="shared" si="106"/>
        <v/>
      </c>
      <c r="AB291" s="27"/>
      <c r="AC291" s="54">
        <f t="shared" si="117"/>
        <v>0</v>
      </c>
      <c r="AD291" s="78"/>
      <c r="AE291" s="54">
        <f t="shared" si="118"/>
        <v>0</v>
      </c>
      <c r="AF291" s="78"/>
      <c r="AG291" s="54">
        <f t="shared" si="119"/>
        <v>0</v>
      </c>
      <c r="AH291" s="78"/>
      <c r="AI291" s="54">
        <f t="shared" si="120"/>
        <v>0</v>
      </c>
      <c r="AJ291" s="78"/>
      <c r="AK291" s="54">
        <f t="shared" si="121"/>
        <v>0</v>
      </c>
      <c r="AL291" s="78"/>
      <c r="AM291" s="78"/>
      <c r="AN291" s="53" t="str">
        <f>+IF($A291="Venta",SUMIF($AC$3:$AM$3,VLOOKUP($R291,desplegable!$N$3:$Q$8,4,FALSE),$AC291:$AM291)*$T291/VLOOKUP($R291,desplegable!$N$3:$O$8,2,FALSE),"")</f>
        <v/>
      </c>
      <c r="AO291" s="53">
        <f t="shared" si="122"/>
        <v>0</v>
      </c>
      <c r="AP291" s="53" t="str">
        <f>+IF($A291="Compra",SUMIF($AC$3:$AM$3,VLOOKUP($R290,desplegable!$N$3:$Q$8,4,FALSE),$AC291:$AM291)*$T291/VLOOKUP($R290,desplegable!$N$3:$O$8,2,FALSE),"")</f>
        <v/>
      </c>
      <c r="AQ291" s="55">
        <f>+IFERROR(SUMIF($AC$3:$AM$3,VLOOKUP($R291,desplegable!$N$3:$Q$8,4,FALSE),$AC291:$AM291)/$S291,0)</f>
        <v>0</v>
      </c>
      <c r="AR291" s="55">
        <f ca="1">IFERROR((SUMIF($AC$3:$AM$3,VLOOKUP($R291,desplegable!$N$3:$Q$8,4,FALSE),$AC291:$AM291)/($H291-$G291))*((TODAY())-$G291)/$S291,0)</f>
        <v>0</v>
      </c>
      <c r="AS291" s="56" t="str">
        <f t="shared" si="107"/>
        <v>-</v>
      </c>
      <c r="AT291" s="56" t="str">
        <f t="shared" si="108"/>
        <v>-</v>
      </c>
      <c r="AU291" s="56" t="str">
        <f t="shared" si="109"/>
        <v>-</v>
      </c>
      <c r="AV291" s="56" t="str">
        <f t="shared" si="110"/>
        <v>-</v>
      </c>
      <c r="AW291" s="53" t="str">
        <f t="shared" si="111"/>
        <v>-</v>
      </c>
      <c r="AX291" s="53" t="str">
        <f t="shared" si="112"/>
        <v/>
      </c>
      <c r="AY291" s="57" t="str">
        <f t="shared" si="113"/>
        <v/>
      </c>
      <c r="AZ291" s="54">
        <f>+IF(SUMIF($AC$3:$AM$3,VLOOKUP($R291,desplegable!$N$3:$Q$8,4,FALSE),$AC291:$AM291)&gt;=$S291,$S291,SUMIF($AC$3:$AM$3,VLOOKUP($R291,desplegable!$N$3:$Q$8,4,FALSE),$AC291:$AM291))</f>
        <v>0</v>
      </c>
      <c r="BA291" s="78"/>
      <c r="BB291" s="54">
        <f t="shared" si="114"/>
        <v>0</v>
      </c>
      <c r="BC291" s="53">
        <f>+IFERROR($BB291*$T291/VLOOKUP($R291,desplegable!$N$3:$O$8,2,FALSE),0)</f>
        <v>0</v>
      </c>
      <c r="BD291" s="53" t="str">
        <f t="shared" si="123"/>
        <v/>
      </c>
      <c r="BE291" s="57" t="str">
        <f t="shared" si="115"/>
        <v/>
      </c>
    </row>
    <row r="292" spans="1:57" ht="15" customHeight="1" x14ac:dyDescent="0.25">
      <c r="A292" s="26" t="s">
        <v>117</v>
      </c>
      <c r="B292" s="21"/>
      <c r="C292" s="21" t="s">
        <v>117</v>
      </c>
      <c r="D292" s="21"/>
      <c r="E292" s="21" t="s">
        <v>117</v>
      </c>
      <c r="F292" s="21"/>
      <c r="G292" s="27"/>
      <c r="H292" s="27"/>
      <c r="I292" s="28" t="s">
        <v>366</v>
      </c>
      <c r="J292" s="28" t="s">
        <v>117</v>
      </c>
      <c r="K292" s="21"/>
      <c r="L292" s="21"/>
      <c r="M292" s="28" t="s">
        <v>117</v>
      </c>
      <c r="N292" s="28" t="s">
        <v>117</v>
      </c>
      <c r="O292" s="28" t="s">
        <v>117</v>
      </c>
      <c r="P292" s="21" t="s">
        <v>117</v>
      </c>
      <c r="Q292" s="21" t="s">
        <v>117</v>
      </c>
      <c r="R292" s="28" t="s">
        <v>117</v>
      </c>
      <c r="S292" s="78"/>
      <c r="T292" s="30"/>
      <c r="U292" s="52">
        <f t="shared" si="124"/>
        <v>0</v>
      </c>
      <c r="V292" s="29"/>
      <c r="W292" s="29" t="s">
        <v>117</v>
      </c>
      <c r="X292" s="29"/>
      <c r="Y292" s="29"/>
      <c r="Z292" s="53" t="str">
        <f t="shared" si="116"/>
        <v/>
      </c>
      <c r="AA292" s="55" t="str">
        <f t="shared" si="106"/>
        <v/>
      </c>
      <c r="AB292" s="27"/>
      <c r="AC292" s="54">
        <f t="shared" si="117"/>
        <v>0</v>
      </c>
      <c r="AD292" s="78"/>
      <c r="AE292" s="54">
        <f t="shared" si="118"/>
        <v>0</v>
      </c>
      <c r="AF292" s="78"/>
      <c r="AG292" s="54">
        <f t="shared" si="119"/>
        <v>0</v>
      </c>
      <c r="AH292" s="78"/>
      <c r="AI292" s="54">
        <f t="shared" si="120"/>
        <v>0</v>
      </c>
      <c r="AJ292" s="78"/>
      <c r="AK292" s="54">
        <f t="shared" si="121"/>
        <v>0</v>
      </c>
      <c r="AL292" s="78"/>
      <c r="AM292" s="78"/>
      <c r="AN292" s="53" t="str">
        <f>+IF($A292="Venta",SUMIF($AC$3:$AM$3,VLOOKUP($R292,desplegable!$N$3:$Q$8,4,FALSE),$AC292:$AM292)*$T292/VLOOKUP($R292,desplegable!$N$3:$O$8,2,FALSE),"")</f>
        <v/>
      </c>
      <c r="AO292" s="53">
        <f t="shared" si="122"/>
        <v>0</v>
      </c>
      <c r="AP292" s="53" t="str">
        <f>+IF($A292="Compra",SUMIF($AC$3:$AM$3,VLOOKUP($R291,desplegable!$N$3:$Q$8,4,FALSE),$AC292:$AM292)*$T292/VLOOKUP($R291,desplegable!$N$3:$O$8,2,FALSE),"")</f>
        <v/>
      </c>
      <c r="AQ292" s="55">
        <f>+IFERROR(SUMIF($AC$3:$AM$3,VLOOKUP($R292,desplegable!$N$3:$Q$8,4,FALSE),$AC292:$AM292)/$S292,0)</f>
        <v>0</v>
      </c>
      <c r="AR292" s="55">
        <f ca="1">IFERROR((SUMIF($AC$3:$AM$3,VLOOKUP($R292,desplegable!$N$3:$Q$8,4,FALSE),$AC292:$AM292)/($H292-$G292))*((TODAY())-$G292)/$S292,0)</f>
        <v>0</v>
      </c>
      <c r="AS292" s="56" t="str">
        <f t="shared" si="107"/>
        <v>-</v>
      </c>
      <c r="AT292" s="56" t="str">
        <f t="shared" si="108"/>
        <v>-</v>
      </c>
      <c r="AU292" s="56" t="str">
        <f t="shared" si="109"/>
        <v>-</v>
      </c>
      <c r="AV292" s="56" t="str">
        <f t="shared" si="110"/>
        <v>-</v>
      </c>
      <c r="AW292" s="53" t="str">
        <f t="shared" si="111"/>
        <v>-</v>
      </c>
      <c r="AX292" s="53" t="str">
        <f t="shared" si="112"/>
        <v/>
      </c>
      <c r="AY292" s="57" t="str">
        <f t="shared" si="113"/>
        <v/>
      </c>
      <c r="AZ292" s="54">
        <f>+IF(SUMIF($AC$3:$AM$3,VLOOKUP($R292,desplegable!$N$3:$Q$8,4,FALSE),$AC292:$AM292)&gt;=$S292,$S292,SUMIF($AC$3:$AM$3,VLOOKUP($R292,desplegable!$N$3:$Q$8,4,FALSE),$AC292:$AM292))</f>
        <v>0</v>
      </c>
      <c r="BA292" s="78"/>
      <c r="BB292" s="54">
        <f t="shared" si="114"/>
        <v>0</v>
      </c>
      <c r="BC292" s="53">
        <f>+IFERROR($BB292*$T292/VLOOKUP($R292,desplegable!$N$3:$O$8,2,FALSE),0)</f>
        <v>0</v>
      </c>
      <c r="BD292" s="53" t="str">
        <f t="shared" si="123"/>
        <v/>
      </c>
      <c r="BE292" s="57" t="str">
        <f t="shared" si="115"/>
        <v/>
      </c>
    </row>
    <row r="293" spans="1:57" ht="15" customHeight="1" x14ac:dyDescent="0.25">
      <c r="A293" s="26" t="s">
        <v>117</v>
      </c>
      <c r="B293" s="21"/>
      <c r="C293" s="21" t="s">
        <v>117</v>
      </c>
      <c r="D293" s="21"/>
      <c r="E293" s="21" t="s">
        <v>117</v>
      </c>
      <c r="F293" s="21"/>
      <c r="G293" s="27"/>
      <c r="H293" s="27"/>
      <c r="I293" s="28" t="s">
        <v>366</v>
      </c>
      <c r="J293" s="28" t="s">
        <v>117</v>
      </c>
      <c r="K293" s="21"/>
      <c r="L293" s="21"/>
      <c r="M293" s="28" t="s">
        <v>117</v>
      </c>
      <c r="N293" s="28" t="s">
        <v>117</v>
      </c>
      <c r="O293" s="28" t="s">
        <v>117</v>
      </c>
      <c r="P293" s="21" t="s">
        <v>117</v>
      </c>
      <c r="Q293" s="21" t="s">
        <v>117</v>
      </c>
      <c r="R293" s="28" t="s">
        <v>117</v>
      </c>
      <c r="S293" s="78"/>
      <c r="T293" s="30"/>
      <c r="U293" s="52">
        <f t="shared" si="124"/>
        <v>0</v>
      </c>
      <c r="V293" s="29"/>
      <c r="W293" s="29" t="s">
        <v>117</v>
      </c>
      <c r="X293" s="29"/>
      <c r="Y293" s="29"/>
      <c r="Z293" s="53" t="str">
        <f t="shared" si="116"/>
        <v/>
      </c>
      <c r="AA293" s="55" t="str">
        <f t="shared" si="106"/>
        <v/>
      </c>
      <c r="AB293" s="27"/>
      <c r="AC293" s="54">
        <f t="shared" si="117"/>
        <v>0</v>
      </c>
      <c r="AD293" s="78"/>
      <c r="AE293" s="54">
        <f t="shared" si="118"/>
        <v>0</v>
      </c>
      <c r="AF293" s="78"/>
      <c r="AG293" s="54">
        <f t="shared" si="119"/>
        <v>0</v>
      </c>
      <c r="AH293" s="78"/>
      <c r="AI293" s="54">
        <f t="shared" si="120"/>
        <v>0</v>
      </c>
      <c r="AJ293" s="78"/>
      <c r="AK293" s="54">
        <f t="shared" si="121"/>
        <v>0</v>
      </c>
      <c r="AL293" s="78"/>
      <c r="AM293" s="78"/>
      <c r="AN293" s="53" t="str">
        <f>+IF($A293="Venta",SUMIF($AC$3:$AM$3,VLOOKUP($R293,desplegable!$N$3:$Q$8,4,FALSE),$AC293:$AM293)*$T293/VLOOKUP($R293,desplegable!$N$3:$O$8,2,FALSE),"")</f>
        <v/>
      </c>
      <c r="AO293" s="53">
        <f t="shared" si="122"/>
        <v>0</v>
      </c>
      <c r="AP293" s="53" t="str">
        <f>+IF($A293="Compra",SUMIF($AC$3:$AM$3,VLOOKUP($R292,desplegable!$N$3:$Q$8,4,FALSE),$AC293:$AM293)*$T293/VLOOKUP($R292,desplegable!$N$3:$O$8,2,FALSE),"")</f>
        <v/>
      </c>
      <c r="AQ293" s="55">
        <f>+IFERROR(SUMIF($AC$3:$AM$3,VLOOKUP($R293,desplegable!$N$3:$Q$8,4,FALSE),$AC293:$AM293)/$S293,0)</f>
        <v>0</v>
      </c>
      <c r="AR293" s="55">
        <f ca="1">IFERROR((SUMIF($AC$3:$AM$3,VLOOKUP($R293,desplegable!$N$3:$Q$8,4,FALSE),$AC293:$AM293)/($H293-$G293))*((TODAY())-$G293)/$S293,0)</f>
        <v>0</v>
      </c>
      <c r="AS293" s="56" t="str">
        <f t="shared" si="107"/>
        <v>-</v>
      </c>
      <c r="AT293" s="56" t="str">
        <f t="shared" si="108"/>
        <v>-</v>
      </c>
      <c r="AU293" s="56" t="str">
        <f t="shared" si="109"/>
        <v>-</v>
      </c>
      <c r="AV293" s="56" t="str">
        <f t="shared" si="110"/>
        <v>-</v>
      </c>
      <c r="AW293" s="53" t="str">
        <f t="shared" si="111"/>
        <v>-</v>
      </c>
      <c r="AX293" s="53" t="str">
        <f t="shared" si="112"/>
        <v/>
      </c>
      <c r="AY293" s="57" t="str">
        <f t="shared" si="113"/>
        <v/>
      </c>
      <c r="AZ293" s="54">
        <f>+IF(SUMIF($AC$3:$AM$3,VLOOKUP($R293,desplegable!$N$3:$Q$8,4,FALSE),$AC293:$AM293)&gt;=$S293,$S293,SUMIF($AC$3:$AM$3,VLOOKUP($R293,desplegable!$N$3:$Q$8,4,FALSE),$AC293:$AM293))</f>
        <v>0</v>
      </c>
      <c r="BA293" s="78"/>
      <c r="BB293" s="54">
        <f t="shared" si="114"/>
        <v>0</v>
      </c>
      <c r="BC293" s="53">
        <f>+IFERROR($BB293*$T293/VLOOKUP($R293,desplegable!$N$3:$O$8,2,FALSE),0)</f>
        <v>0</v>
      </c>
      <c r="BD293" s="53" t="str">
        <f t="shared" si="123"/>
        <v/>
      </c>
      <c r="BE293" s="57" t="str">
        <f t="shared" si="115"/>
        <v/>
      </c>
    </row>
    <row r="294" spans="1:57" ht="15" customHeight="1" x14ac:dyDescent="0.25">
      <c r="A294" s="26" t="s">
        <v>117</v>
      </c>
      <c r="B294" s="21"/>
      <c r="C294" s="21" t="s">
        <v>117</v>
      </c>
      <c r="D294" s="21"/>
      <c r="E294" s="21" t="s">
        <v>117</v>
      </c>
      <c r="F294" s="21"/>
      <c r="G294" s="27"/>
      <c r="H294" s="27"/>
      <c r="I294" s="28" t="s">
        <v>366</v>
      </c>
      <c r="J294" s="28" t="s">
        <v>117</v>
      </c>
      <c r="K294" s="21"/>
      <c r="L294" s="21"/>
      <c r="M294" s="28" t="s">
        <v>117</v>
      </c>
      <c r="N294" s="28" t="s">
        <v>117</v>
      </c>
      <c r="O294" s="28" t="s">
        <v>117</v>
      </c>
      <c r="P294" s="21" t="s">
        <v>117</v>
      </c>
      <c r="Q294" s="21" t="s">
        <v>117</v>
      </c>
      <c r="R294" s="28" t="s">
        <v>117</v>
      </c>
      <c r="S294" s="78"/>
      <c r="T294" s="30"/>
      <c r="U294" s="52">
        <f t="shared" si="124"/>
        <v>0</v>
      </c>
      <c r="V294" s="29"/>
      <c r="W294" s="29" t="s">
        <v>117</v>
      </c>
      <c r="X294" s="29"/>
      <c r="Y294" s="29"/>
      <c r="Z294" s="53" t="str">
        <f t="shared" si="116"/>
        <v/>
      </c>
      <c r="AA294" s="55" t="str">
        <f t="shared" si="106"/>
        <v/>
      </c>
      <c r="AB294" s="27"/>
      <c r="AC294" s="54">
        <f t="shared" si="117"/>
        <v>0</v>
      </c>
      <c r="AD294" s="78"/>
      <c r="AE294" s="54">
        <f t="shared" si="118"/>
        <v>0</v>
      </c>
      <c r="AF294" s="78"/>
      <c r="AG294" s="54">
        <f t="shared" si="119"/>
        <v>0</v>
      </c>
      <c r="AH294" s="78"/>
      <c r="AI294" s="54">
        <f t="shared" si="120"/>
        <v>0</v>
      </c>
      <c r="AJ294" s="78"/>
      <c r="AK294" s="54">
        <f t="shared" si="121"/>
        <v>0</v>
      </c>
      <c r="AL294" s="78"/>
      <c r="AM294" s="78"/>
      <c r="AN294" s="53" t="str">
        <f>+IF($A294="Venta",SUMIF($AC$3:$AM$3,VLOOKUP($R294,desplegable!$N$3:$Q$8,4,FALSE),$AC294:$AM294)*$T294/VLOOKUP($R294,desplegable!$N$3:$O$8,2,FALSE),"")</f>
        <v/>
      </c>
      <c r="AO294" s="53">
        <f t="shared" si="122"/>
        <v>0</v>
      </c>
      <c r="AP294" s="53" t="str">
        <f>+IF($A294="Compra",SUMIF($AC$3:$AM$3,VLOOKUP($R293,desplegable!$N$3:$Q$8,4,FALSE),$AC294:$AM294)*$T294/VLOOKUP($R293,desplegable!$N$3:$O$8,2,FALSE),"")</f>
        <v/>
      </c>
      <c r="AQ294" s="55">
        <f>+IFERROR(SUMIF($AC$3:$AM$3,VLOOKUP($R294,desplegable!$N$3:$Q$8,4,FALSE),$AC294:$AM294)/$S294,0)</f>
        <v>0</v>
      </c>
      <c r="AR294" s="55">
        <f ca="1">IFERROR((SUMIF($AC$3:$AM$3,VLOOKUP($R294,desplegable!$N$3:$Q$8,4,FALSE),$AC294:$AM294)/($H294-$G294))*((TODAY())-$G294)/$S294,0)</f>
        <v>0</v>
      </c>
      <c r="AS294" s="56" t="str">
        <f t="shared" si="107"/>
        <v>-</v>
      </c>
      <c r="AT294" s="56" t="str">
        <f t="shared" si="108"/>
        <v>-</v>
      </c>
      <c r="AU294" s="56" t="str">
        <f t="shared" si="109"/>
        <v>-</v>
      </c>
      <c r="AV294" s="56" t="str">
        <f t="shared" si="110"/>
        <v>-</v>
      </c>
      <c r="AW294" s="53" t="str">
        <f t="shared" si="111"/>
        <v>-</v>
      </c>
      <c r="AX294" s="53" t="str">
        <f t="shared" si="112"/>
        <v/>
      </c>
      <c r="AY294" s="57" t="str">
        <f t="shared" si="113"/>
        <v/>
      </c>
      <c r="AZ294" s="54">
        <f>+IF(SUMIF($AC$3:$AM$3,VLOOKUP($R294,desplegable!$N$3:$Q$8,4,FALSE),$AC294:$AM294)&gt;=$S294,$S294,SUMIF($AC$3:$AM$3,VLOOKUP($R294,desplegable!$N$3:$Q$8,4,FALSE),$AC294:$AM294))</f>
        <v>0</v>
      </c>
      <c r="BA294" s="78"/>
      <c r="BB294" s="54">
        <f t="shared" si="114"/>
        <v>0</v>
      </c>
      <c r="BC294" s="53">
        <f>+IFERROR($BB294*$T294/VLOOKUP($R294,desplegable!$N$3:$O$8,2,FALSE),0)</f>
        <v>0</v>
      </c>
      <c r="BD294" s="53" t="str">
        <f t="shared" si="123"/>
        <v/>
      </c>
      <c r="BE294" s="57" t="str">
        <f t="shared" si="115"/>
        <v/>
      </c>
    </row>
    <row r="295" spans="1:57" ht="15" customHeight="1" x14ac:dyDescent="0.25">
      <c r="A295" s="26" t="s">
        <v>117</v>
      </c>
      <c r="B295" s="21"/>
      <c r="C295" s="21" t="s">
        <v>117</v>
      </c>
      <c r="D295" s="21"/>
      <c r="E295" s="21" t="s">
        <v>117</v>
      </c>
      <c r="F295" s="21"/>
      <c r="G295" s="27"/>
      <c r="H295" s="27"/>
      <c r="I295" s="28" t="s">
        <v>366</v>
      </c>
      <c r="J295" s="28" t="s">
        <v>117</v>
      </c>
      <c r="K295" s="21"/>
      <c r="L295" s="21"/>
      <c r="M295" s="28" t="s">
        <v>117</v>
      </c>
      <c r="N295" s="28" t="s">
        <v>117</v>
      </c>
      <c r="O295" s="28" t="s">
        <v>117</v>
      </c>
      <c r="P295" s="21" t="s">
        <v>117</v>
      </c>
      <c r="Q295" s="21" t="s">
        <v>117</v>
      </c>
      <c r="R295" s="28" t="s">
        <v>117</v>
      </c>
      <c r="S295" s="78"/>
      <c r="T295" s="30"/>
      <c r="U295" s="52">
        <f t="shared" si="124"/>
        <v>0</v>
      </c>
      <c r="V295" s="29"/>
      <c r="W295" s="29" t="s">
        <v>117</v>
      </c>
      <c r="X295" s="29"/>
      <c r="Y295" s="29"/>
      <c r="Z295" s="53" t="str">
        <f t="shared" si="116"/>
        <v/>
      </c>
      <c r="AA295" s="55" t="str">
        <f t="shared" si="106"/>
        <v/>
      </c>
      <c r="AB295" s="27"/>
      <c r="AC295" s="54">
        <f t="shared" si="117"/>
        <v>0</v>
      </c>
      <c r="AD295" s="78"/>
      <c r="AE295" s="54">
        <f t="shared" si="118"/>
        <v>0</v>
      </c>
      <c r="AF295" s="78"/>
      <c r="AG295" s="54">
        <f t="shared" si="119"/>
        <v>0</v>
      </c>
      <c r="AH295" s="78"/>
      <c r="AI295" s="54">
        <f t="shared" si="120"/>
        <v>0</v>
      </c>
      <c r="AJ295" s="78"/>
      <c r="AK295" s="54">
        <f t="shared" si="121"/>
        <v>0</v>
      </c>
      <c r="AL295" s="78"/>
      <c r="AM295" s="78"/>
      <c r="AN295" s="53" t="str">
        <f>+IF($A295="Venta",SUMIF($AC$3:$AM$3,VLOOKUP($R295,desplegable!$N$3:$Q$8,4,FALSE),$AC295:$AM295)*$T295/VLOOKUP($R295,desplegable!$N$3:$O$8,2,FALSE),"")</f>
        <v/>
      </c>
      <c r="AO295" s="53">
        <f t="shared" si="122"/>
        <v>0</v>
      </c>
      <c r="AP295" s="53" t="str">
        <f>+IF($A295="Compra",SUMIF($AC$3:$AM$3,VLOOKUP($R294,desplegable!$N$3:$Q$8,4,FALSE),$AC295:$AM295)*$T295/VLOOKUP($R294,desplegable!$N$3:$O$8,2,FALSE),"")</f>
        <v/>
      </c>
      <c r="AQ295" s="55">
        <f>+IFERROR(SUMIF($AC$3:$AM$3,VLOOKUP($R295,desplegable!$N$3:$Q$8,4,FALSE),$AC295:$AM295)/$S295,0)</f>
        <v>0</v>
      </c>
      <c r="AR295" s="55">
        <f ca="1">IFERROR((SUMIF($AC$3:$AM$3,VLOOKUP($R295,desplegable!$N$3:$Q$8,4,FALSE),$AC295:$AM295)/($H295-$G295))*((TODAY())-$G295)/$S295,0)</f>
        <v>0</v>
      </c>
      <c r="AS295" s="56" t="str">
        <f t="shared" si="107"/>
        <v>-</v>
      </c>
      <c r="AT295" s="56" t="str">
        <f t="shared" si="108"/>
        <v>-</v>
      </c>
      <c r="AU295" s="56" t="str">
        <f t="shared" si="109"/>
        <v>-</v>
      </c>
      <c r="AV295" s="56" t="str">
        <f t="shared" si="110"/>
        <v>-</v>
      </c>
      <c r="AW295" s="53" t="str">
        <f t="shared" si="111"/>
        <v>-</v>
      </c>
      <c r="AX295" s="53" t="str">
        <f t="shared" si="112"/>
        <v/>
      </c>
      <c r="AY295" s="57" t="str">
        <f t="shared" si="113"/>
        <v/>
      </c>
      <c r="AZ295" s="54">
        <f>+IF(SUMIF($AC$3:$AM$3,VLOOKUP($R295,desplegable!$N$3:$Q$8,4,FALSE),$AC295:$AM295)&gt;=$S295,$S295,SUMIF($AC$3:$AM$3,VLOOKUP($R295,desplegable!$N$3:$Q$8,4,FALSE),$AC295:$AM295))</f>
        <v>0</v>
      </c>
      <c r="BA295" s="78"/>
      <c r="BB295" s="54">
        <f t="shared" si="114"/>
        <v>0</v>
      </c>
      <c r="BC295" s="53">
        <f>+IFERROR($BB295*$T295/VLOOKUP($R295,desplegable!$N$3:$O$8,2,FALSE),0)</f>
        <v>0</v>
      </c>
      <c r="BD295" s="53" t="str">
        <f t="shared" si="123"/>
        <v/>
      </c>
      <c r="BE295" s="57" t="str">
        <f t="shared" si="115"/>
        <v/>
      </c>
    </row>
    <row r="296" spans="1:57" ht="15" customHeight="1" x14ac:dyDescent="0.25">
      <c r="A296" s="26" t="s">
        <v>117</v>
      </c>
      <c r="B296" s="21"/>
      <c r="C296" s="21" t="s">
        <v>117</v>
      </c>
      <c r="D296" s="21"/>
      <c r="E296" s="21" t="s">
        <v>117</v>
      </c>
      <c r="F296" s="21"/>
      <c r="G296" s="27"/>
      <c r="H296" s="27"/>
      <c r="I296" s="28" t="s">
        <v>366</v>
      </c>
      <c r="J296" s="28" t="s">
        <v>117</v>
      </c>
      <c r="K296" s="21"/>
      <c r="L296" s="21"/>
      <c r="M296" s="28" t="s">
        <v>117</v>
      </c>
      <c r="N296" s="28" t="s">
        <v>117</v>
      </c>
      <c r="O296" s="28" t="s">
        <v>117</v>
      </c>
      <c r="P296" s="21" t="s">
        <v>117</v>
      </c>
      <c r="Q296" s="21" t="s">
        <v>117</v>
      </c>
      <c r="R296" s="28" t="s">
        <v>117</v>
      </c>
      <c r="S296" s="78"/>
      <c r="T296" s="30"/>
      <c r="U296" s="52">
        <f t="shared" si="124"/>
        <v>0</v>
      </c>
      <c r="V296" s="29"/>
      <c r="W296" s="29" t="s">
        <v>117</v>
      </c>
      <c r="X296" s="29"/>
      <c r="Y296" s="29"/>
      <c r="Z296" s="53" t="str">
        <f t="shared" si="116"/>
        <v/>
      </c>
      <c r="AA296" s="55" t="str">
        <f t="shared" si="106"/>
        <v/>
      </c>
      <c r="AB296" s="27"/>
      <c r="AC296" s="54">
        <f t="shared" si="117"/>
        <v>0</v>
      </c>
      <c r="AD296" s="78"/>
      <c r="AE296" s="54">
        <f t="shared" si="118"/>
        <v>0</v>
      </c>
      <c r="AF296" s="78"/>
      <c r="AG296" s="54">
        <f t="shared" si="119"/>
        <v>0</v>
      </c>
      <c r="AH296" s="78"/>
      <c r="AI296" s="54">
        <f t="shared" si="120"/>
        <v>0</v>
      </c>
      <c r="AJ296" s="78"/>
      <c r="AK296" s="54">
        <f t="shared" si="121"/>
        <v>0</v>
      </c>
      <c r="AL296" s="78"/>
      <c r="AM296" s="78"/>
      <c r="AN296" s="53" t="str">
        <f>+IF($A296="Venta",SUMIF($AC$3:$AM$3,VLOOKUP($R296,desplegable!$N$3:$Q$8,4,FALSE),$AC296:$AM296)*$T296/VLOOKUP($R296,desplegable!$N$3:$O$8,2,FALSE),"")</f>
        <v/>
      </c>
      <c r="AO296" s="53">
        <f t="shared" si="122"/>
        <v>0</v>
      </c>
      <c r="AP296" s="53" t="str">
        <f>+IF($A296="Compra",SUMIF($AC$3:$AM$3,VLOOKUP($R295,desplegable!$N$3:$Q$8,4,FALSE),$AC296:$AM296)*$T296/VLOOKUP($R295,desplegable!$N$3:$O$8,2,FALSE),"")</f>
        <v/>
      </c>
      <c r="AQ296" s="55">
        <f>+IFERROR(SUMIF($AC$3:$AM$3,VLOOKUP($R296,desplegable!$N$3:$Q$8,4,FALSE),$AC296:$AM296)/$S296,0)</f>
        <v>0</v>
      </c>
      <c r="AR296" s="55">
        <f ca="1">IFERROR((SUMIF($AC$3:$AM$3,VLOOKUP($R296,desplegable!$N$3:$Q$8,4,FALSE),$AC296:$AM296)/($H296-$G296))*((TODAY())-$G296)/$S296,0)</f>
        <v>0</v>
      </c>
      <c r="AS296" s="56" t="str">
        <f t="shared" si="107"/>
        <v>-</v>
      </c>
      <c r="AT296" s="56" t="str">
        <f t="shared" si="108"/>
        <v>-</v>
      </c>
      <c r="AU296" s="56" t="str">
        <f t="shared" si="109"/>
        <v>-</v>
      </c>
      <c r="AV296" s="56" t="str">
        <f t="shared" si="110"/>
        <v>-</v>
      </c>
      <c r="AW296" s="53" t="str">
        <f t="shared" si="111"/>
        <v>-</v>
      </c>
      <c r="AX296" s="53" t="str">
        <f t="shared" si="112"/>
        <v/>
      </c>
      <c r="AY296" s="57" t="str">
        <f t="shared" si="113"/>
        <v/>
      </c>
      <c r="AZ296" s="54">
        <f>+IF(SUMIF($AC$3:$AM$3,VLOOKUP($R296,desplegable!$N$3:$Q$8,4,FALSE),$AC296:$AM296)&gt;=$S296,$S296,SUMIF($AC$3:$AM$3,VLOOKUP($R296,desplegable!$N$3:$Q$8,4,FALSE),$AC296:$AM296))</f>
        <v>0</v>
      </c>
      <c r="BA296" s="78"/>
      <c r="BB296" s="54">
        <f t="shared" si="114"/>
        <v>0</v>
      </c>
      <c r="BC296" s="53">
        <f>+IFERROR($BB296*$T296/VLOOKUP($R296,desplegable!$N$3:$O$8,2,FALSE),0)</f>
        <v>0</v>
      </c>
      <c r="BD296" s="53" t="str">
        <f t="shared" si="123"/>
        <v/>
      </c>
      <c r="BE296" s="57" t="str">
        <f t="shared" si="115"/>
        <v/>
      </c>
    </row>
    <row r="297" spans="1:57" ht="15" customHeight="1" x14ac:dyDescent="0.25">
      <c r="A297" s="26" t="s">
        <v>117</v>
      </c>
      <c r="B297" s="21"/>
      <c r="C297" s="21" t="s">
        <v>117</v>
      </c>
      <c r="D297" s="21"/>
      <c r="E297" s="21" t="s">
        <v>117</v>
      </c>
      <c r="F297" s="21"/>
      <c r="G297" s="27"/>
      <c r="H297" s="27"/>
      <c r="I297" s="28" t="s">
        <v>366</v>
      </c>
      <c r="J297" s="28" t="s">
        <v>117</v>
      </c>
      <c r="K297" s="21"/>
      <c r="L297" s="21"/>
      <c r="M297" s="28" t="s">
        <v>117</v>
      </c>
      <c r="N297" s="28" t="s">
        <v>117</v>
      </c>
      <c r="O297" s="28" t="s">
        <v>117</v>
      </c>
      <c r="P297" s="21" t="s">
        <v>117</v>
      </c>
      <c r="Q297" s="21" t="s">
        <v>117</v>
      </c>
      <c r="R297" s="28" t="s">
        <v>117</v>
      </c>
      <c r="S297" s="78"/>
      <c r="T297" s="30"/>
      <c r="U297" s="52">
        <f t="shared" si="124"/>
        <v>0</v>
      </c>
      <c r="V297" s="29"/>
      <c r="W297" s="29" t="s">
        <v>117</v>
      </c>
      <c r="X297" s="29"/>
      <c r="Y297" s="29"/>
      <c r="Z297" s="53" t="str">
        <f t="shared" si="116"/>
        <v/>
      </c>
      <c r="AA297" s="55" t="str">
        <f t="shared" si="106"/>
        <v/>
      </c>
      <c r="AB297" s="27"/>
      <c r="AC297" s="54">
        <f t="shared" si="117"/>
        <v>0</v>
      </c>
      <c r="AD297" s="78"/>
      <c r="AE297" s="54">
        <f t="shared" si="118"/>
        <v>0</v>
      </c>
      <c r="AF297" s="78"/>
      <c r="AG297" s="54">
        <f t="shared" si="119"/>
        <v>0</v>
      </c>
      <c r="AH297" s="78"/>
      <c r="AI297" s="54">
        <f t="shared" si="120"/>
        <v>0</v>
      </c>
      <c r="AJ297" s="78"/>
      <c r="AK297" s="54">
        <f t="shared" si="121"/>
        <v>0</v>
      </c>
      <c r="AL297" s="78"/>
      <c r="AM297" s="78"/>
      <c r="AN297" s="53" t="str">
        <f>+IF($A297="Venta",SUMIF($AC$3:$AM$3,VLOOKUP($R297,desplegable!$N$3:$Q$8,4,FALSE),$AC297:$AM297)*$T297/VLOOKUP($R297,desplegable!$N$3:$O$8,2,FALSE),"")</f>
        <v/>
      </c>
      <c r="AO297" s="53">
        <f t="shared" si="122"/>
        <v>0</v>
      </c>
      <c r="AP297" s="53" t="str">
        <f>+IF($A297="Compra",SUMIF($AC$3:$AM$3,VLOOKUP($R296,desplegable!$N$3:$Q$8,4,FALSE),$AC297:$AM297)*$T297/VLOOKUP($R296,desplegable!$N$3:$O$8,2,FALSE),"")</f>
        <v/>
      </c>
      <c r="AQ297" s="55">
        <f>+IFERROR(SUMIF($AC$3:$AM$3,VLOOKUP($R297,desplegable!$N$3:$Q$8,4,FALSE),$AC297:$AM297)/$S297,0)</f>
        <v>0</v>
      </c>
      <c r="AR297" s="55">
        <f ca="1">IFERROR((SUMIF($AC$3:$AM$3,VLOOKUP($R297,desplegable!$N$3:$Q$8,4,FALSE),$AC297:$AM297)/($H297-$G297))*((TODAY())-$G297)/$S297,0)</f>
        <v>0</v>
      </c>
      <c r="AS297" s="56" t="str">
        <f t="shared" si="107"/>
        <v>-</v>
      </c>
      <c r="AT297" s="56" t="str">
        <f t="shared" si="108"/>
        <v>-</v>
      </c>
      <c r="AU297" s="56" t="str">
        <f t="shared" si="109"/>
        <v>-</v>
      </c>
      <c r="AV297" s="56" t="str">
        <f t="shared" si="110"/>
        <v>-</v>
      </c>
      <c r="AW297" s="53" t="str">
        <f t="shared" si="111"/>
        <v>-</v>
      </c>
      <c r="AX297" s="53" t="str">
        <f t="shared" si="112"/>
        <v/>
      </c>
      <c r="AY297" s="57" t="str">
        <f t="shared" si="113"/>
        <v/>
      </c>
      <c r="AZ297" s="54">
        <f>+IF(SUMIF($AC$3:$AM$3,VLOOKUP($R297,desplegable!$N$3:$Q$8,4,FALSE),$AC297:$AM297)&gt;=$S297,$S297,SUMIF($AC$3:$AM$3,VLOOKUP($R297,desplegable!$N$3:$Q$8,4,FALSE),$AC297:$AM297))</f>
        <v>0</v>
      </c>
      <c r="BA297" s="78"/>
      <c r="BB297" s="54">
        <f t="shared" si="114"/>
        <v>0</v>
      </c>
      <c r="BC297" s="53">
        <f>+IFERROR($BB297*$T297/VLOOKUP($R297,desplegable!$N$3:$O$8,2,FALSE),0)</f>
        <v>0</v>
      </c>
      <c r="BD297" s="53" t="str">
        <f t="shared" si="123"/>
        <v/>
      </c>
      <c r="BE297" s="57" t="str">
        <f t="shared" si="115"/>
        <v/>
      </c>
    </row>
    <row r="298" spans="1:57" ht="15" customHeight="1" x14ac:dyDescent="0.25">
      <c r="A298" s="26" t="s">
        <v>117</v>
      </c>
      <c r="B298" s="21"/>
      <c r="C298" s="21" t="s">
        <v>117</v>
      </c>
      <c r="D298" s="21"/>
      <c r="E298" s="21" t="s">
        <v>117</v>
      </c>
      <c r="F298" s="21"/>
      <c r="G298" s="27"/>
      <c r="H298" s="27"/>
      <c r="I298" s="28" t="s">
        <v>366</v>
      </c>
      <c r="J298" s="28" t="s">
        <v>117</v>
      </c>
      <c r="K298" s="21"/>
      <c r="L298" s="21"/>
      <c r="M298" s="28" t="s">
        <v>117</v>
      </c>
      <c r="N298" s="28" t="s">
        <v>117</v>
      </c>
      <c r="O298" s="28" t="s">
        <v>117</v>
      </c>
      <c r="P298" s="21" t="s">
        <v>117</v>
      </c>
      <c r="Q298" s="21" t="s">
        <v>117</v>
      </c>
      <c r="R298" s="28" t="s">
        <v>117</v>
      </c>
      <c r="S298" s="78"/>
      <c r="T298" s="30"/>
      <c r="U298" s="52">
        <f t="shared" si="124"/>
        <v>0</v>
      </c>
      <c r="V298" s="29"/>
      <c r="W298" s="29" t="s">
        <v>117</v>
      </c>
      <c r="X298" s="29"/>
      <c r="Y298" s="29"/>
      <c r="Z298" s="53" t="str">
        <f t="shared" si="116"/>
        <v/>
      </c>
      <c r="AA298" s="55" t="str">
        <f t="shared" si="106"/>
        <v/>
      </c>
      <c r="AB298" s="27"/>
      <c r="AC298" s="54">
        <f t="shared" si="117"/>
        <v>0</v>
      </c>
      <c r="AD298" s="78"/>
      <c r="AE298" s="54">
        <f t="shared" si="118"/>
        <v>0</v>
      </c>
      <c r="AF298" s="78"/>
      <c r="AG298" s="54">
        <f t="shared" si="119"/>
        <v>0</v>
      </c>
      <c r="AH298" s="78"/>
      <c r="AI298" s="54">
        <f t="shared" si="120"/>
        <v>0</v>
      </c>
      <c r="AJ298" s="78"/>
      <c r="AK298" s="54">
        <f t="shared" si="121"/>
        <v>0</v>
      </c>
      <c r="AL298" s="78"/>
      <c r="AM298" s="78"/>
      <c r="AN298" s="53" t="str">
        <f>+IF($A298="Venta",SUMIF($AC$3:$AM$3,VLOOKUP($R298,desplegable!$N$3:$Q$8,4,FALSE),$AC298:$AM298)*$T298/VLOOKUP($R298,desplegable!$N$3:$O$8,2,FALSE),"")</f>
        <v/>
      </c>
      <c r="AO298" s="53">
        <f t="shared" si="122"/>
        <v>0</v>
      </c>
      <c r="AP298" s="53" t="str">
        <f>+IF($A298="Compra",SUMIF($AC$3:$AM$3,VLOOKUP($R297,desplegable!$N$3:$Q$8,4,FALSE),$AC298:$AM298)*$T298/VLOOKUP($R297,desplegable!$N$3:$O$8,2,FALSE),"")</f>
        <v/>
      </c>
      <c r="AQ298" s="55">
        <f>+IFERROR(SUMIF($AC$3:$AM$3,VLOOKUP($R298,desplegable!$N$3:$Q$8,4,FALSE),$AC298:$AM298)/$S298,0)</f>
        <v>0</v>
      </c>
      <c r="AR298" s="55">
        <f ca="1">IFERROR((SUMIF($AC$3:$AM$3,VLOOKUP($R298,desplegable!$N$3:$Q$8,4,FALSE),$AC298:$AM298)/($H298-$G298))*((TODAY())-$G298)/$S298,0)</f>
        <v>0</v>
      </c>
      <c r="AS298" s="56" t="str">
        <f t="shared" si="107"/>
        <v>-</v>
      </c>
      <c r="AT298" s="56" t="str">
        <f t="shared" si="108"/>
        <v>-</v>
      </c>
      <c r="AU298" s="56" t="str">
        <f t="shared" si="109"/>
        <v>-</v>
      </c>
      <c r="AV298" s="56" t="str">
        <f t="shared" si="110"/>
        <v>-</v>
      </c>
      <c r="AW298" s="53" t="str">
        <f t="shared" si="111"/>
        <v>-</v>
      </c>
      <c r="AX298" s="53" t="str">
        <f t="shared" si="112"/>
        <v/>
      </c>
      <c r="AY298" s="57" t="str">
        <f t="shared" si="113"/>
        <v/>
      </c>
      <c r="AZ298" s="54">
        <f>+IF(SUMIF($AC$3:$AM$3,VLOOKUP($R298,desplegable!$N$3:$Q$8,4,FALSE),$AC298:$AM298)&gt;=$S298,$S298,SUMIF($AC$3:$AM$3,VLOOKUP($R298,desplegable!$N$3:$Q$8,4,FALSE),$AC298:$AM298))</f>
        <v>0</v>
      </c>
      <c r="BA298" s="78"/>
      <c r="BB298" s="54">
        <f t="shared" si="114"/>
        <v>0</v>
      </c>
      <c r="BC298" s="53">
        <f>+IFERROR($BB298*$T298/VLOOKUP($R298,desplegable!$N$3:$O$8,2,FALSE),0)</f>
        <v>0</v>
      </c>
      <c r="BD298" s="53" t="str">
        <f t="shared" si="123"/>
        <v/>
      </c>
      <c r="BE298" s="57" t="str">
        <f t="shared" si="115"/>
        <v/>
      </c>
    </row>
    <row r="299" spans="1:57" ht="15" customHeight="1" x14ac:dyDescent="0.25">
      <c r="A299" s="26" t="s">
        <v>117</v>
      </c>
      <c r="B299" s="21"/>
      <c r="C299" s="21" t="s">
        <v>117</v>
      </c>
      <c r="D299" s="21"/>
      <c r="E299" s="21" t="s">
        <v>117</v>
      </c>
      <c r="F299" s="21"/>
      <c r="G299" s="27"/>
      <c r="H299" s="27"/>
      <c r="I299" s="28" t="s">
        <v>366</v>
      </c>
      <c r="J299" s="28" t="s">
        <v>117</v>
      </c>
      <c r="K299" s="21"/>
      <c r="L299" s="21"/>
      <c r="M299" s="28" t="s">
        <v>117</v>
      </c>
      <c r="N299" s="28" t="s">
        <v>117</v>
      </c>
      <c r="O299" s="28" t="s">
        <v>117</v>
      </c>
      <c r="P299" s="21" t="s">
        <v>117</v>
      </c>
      <c r="Q299" s="21" t="s">
        <v>117</v>
      </c>
      <c r="R299" s="28" t="s">
        <v>117</v>
      </c>
      <c r="S299" s="78"/>
      <c r="T299" s="30"/>
      <c r="U299" s="52">
        <f t="shared" si="124"/>
        <v>0</v>
      </c>
      <c r="V299" s="29"/>
      <c r="W299" s="29" t="s">
        <v>117</v>
      </c>
      <c r="X299" s="29"/>
      <c r="Y299" s="29"/>
      <c r="Z299" s="53" t="str">
        <f t="shared" si="116"/>
        <v/>
      </c>
      <c r="AA299" s="55" t="str">
        <f t="shared" si="106"/>
        <v/>
      </c>
      <c r="AB299" s="27"/>
      <c r="AC299" s="54">
        <f t="shared" si="117"/>
        <v>0</v>
      </c>
      <c r="AD299" s="78"/>
      <c r="AE299" s="54">
        <f t="shared" si="118"/>
        <v>0</v>
      </c>
      <c r="AF299" s="78"/>
      <c r="AG299" s="54">
        <f t="shared" si="119"/>
        <v>0</v>
      </c>
      <c r="AH299" s="78"/>
      <c r="AI299" s="54">
        <f t="shared" si="120"/>
        <v>0</v>
      </c>
      <c r="AJ299" s="78"/>
      <c r="AK299" s="54">
        <f t="shared" si="121"/>
        <v>0</v>
      </c>
      <c r="AL299" s="78"/>
      <c r="AM299" s="78"/>
      <c r="AN299" s="53" t="str">
        <f>+IF($A299="Venta",SUMIF($AC$3:$AM$3,VLOOKUP($R299,desplegable!$N$3:$Q$8,4,FALSE),$AC299:$AM299)*$T299/VLOOKUP($R299,desplegable!$N$3:$O$8,2,FALSE),"")</f>
        <v/>
      </c>
      <c r="AO299" s="53">
        <f t="shared" si="122"/>
        <v>0</v>
      </c>
      <c r="AP299" s="53" t="str">
        <f>+IF($A299="Compra",SUMIF($AC$3:$AM$3,VLOOKUP($R298,desplegable!$N$3:$Q$8,4,FALSE),$AC299:$AM299)*$T299/VLOOKUP($R298,desplegable!$N$3:$O$8,2,FALSE),"")</f>
        <v/>
      </c>
      <c r="AQ299" s="55">
        <f>+IFERROR(SUMIF($AC$3:$AM$3,VLOOKUP($R299,desplegable!$N$3:$Q$8,4,FALSE),$AC299:$AM299)/$S299,0)</f>
        <v>0</v>
      </c>
      <c r="AR299" s="55">
        <f ca="1">IFERROR((SUMIF($AC$3:$AM$3,VLOOKUP($R299,desplegable!$N$3:$Q$8,4,FALSE),$AC299:$AM299)/($H299-$G299))*((TODAY())-$G299)/$S299,0)</f>
        <v>0</v>
      </c>
      <c r="AS299" s="56" t="str">
        <f t="shared" si="107"/>
        <v>-</v>
      </c>
      <c r="AT299" s="56" t="str">
        <f t="shared" si="108"/>
        <v>-</v>
      </c>
      <c r="AU299" s="56" t="str">
        <f t="shared" si="109"/>
        <v>-</v>
      </c>
      <c r="AV299" s="56" t="str">
        <f t="shared" si="110"/>
        <v>-</v>
      </c>
      <c r="AW299" s="53" t="str">
        <f t="shared" si="111"/>
        <v>-</v>
      </c>
      <c r="AX299" s="53" t="str">
        <f t="shared" si="112"/>
        <v/>
      </c>
      <c r="AY299" s="57" t="str">
        <f t="shared" si="113"/>
        <v/>
      </c>
      <c r="AZ299" s="54">
        <f>+IF(SUMIF($AC$3:$AM$3,VLOOKUP($R299,desplegable!$N$3:$Q$8,4,FALSE),$AC299:$AM299)&gt;=$S299,$S299,SUMIF($AC$3:$AM$3,VLOOKUP($R299,desplegable!$N$3:$Q$8,4,FALSE),$AC299:$AM299))</f>
        <v>0</v>
      </c>
      <c r="BA299" s="78"/>
      <c r="BB299" s="54">
        <f t="shared" si="114"/>
        <v>0</v>
      </c>
      <c r="BC299" s="53">
        <f>+IFERROR($BB299*$T299/VLOOKUP($R299,desplegable!$N$3:$O$8,2,FALSE),0)</f>
        <v>0</v>
      </c>
      <c r="BD299" s="53" t="str">
        <f t="shared" si="123"/>
        <v/>
      </c>
      <c r="BE299" s="57" t="str">
        <f t="shared" si="115"/>
        <v/>
      </c>
    </row>
    <row r="300" spans="1:57" ht="15" customHeight="1" x14ac:dyDescent="0.25">
      <c r="A300" s="26" t="s">
        <v>117</v>
      </c>
      <c r="B300" s="21"/>
      <c r="C300" s="21" t="s">
        <v>117</v>
      </c>
      <c r="D300" s="21"/>
      <c r="E300" s="21" t="s">
        <v>117</v>
      </c>
      <c r="F300" s="21"/>
      <c r="G300" s="27"/>
      <c r="H300" s="27"/>
      <c r="I300" s="28" t="s">
        <v>366</v>
      </c>
      <c r="J300" s="28" t="s">
        <v>117</v>
      </c>
      <c r="K300" s="21"/>
      <c r="L300" s="21"/>
      <c r="M300" s="28" t="s">
        <v>117</v>
      </c>
      <c r="N300" s="28" t="s">
        <v>117</v>
      </c>
      <c r="O300" s="28" t="s">
        <v>117</v>
      </c>
      <c r="P300" s="21" t="s">
        <v>117</v>
      </c>
      <c r="Q300" s="21" t="s">
        <v>117</v>
      </c>
      <c r="R300" s="28" t="s">
        <v>117</v>
      </c>
      <c r="S300" s="78"/>
      <c r="T300" s="30"/>
      <c r="U300" s="52">
        <f t="shared" si="124"/>
        <v>0</v>
      </c>
      <c r="V300" s="29"/>
      <c r="W300" s="29" t="s">
        <v>117</v>
      </c>
      <c r="X300" s="29"/>
      <c r="Y300" s="29"/>
      <c r="Z300" s="53" t="str">
        <f t="shared" si="116"/>
        <v/>
      </c>
      <c r="AA300" s="55" t="str">
        <f t="shared" si="106"/>
        <v/>
      </c>
      <c r="AB300" s="27"/>
      <c r="AC300" s="54">
        <f t="shared" si="117"/>
        <v>0</v>
      </c>
      <c r="AD300" s="78"/>
      <c r="AE300" s="54">
        <f t="shared" si="118"/>
        <v>0</v>
      </c>
      <c r="AF300" s="78"/>
      <c r="AG300" s="54">
        <f t="shared" si="119"/>
        <v>0</v>
      </c>
      <c r="AH300" s="78"/>
      <c r="AI300" s="54">
        <f t="shared" si="120"/>
        <v>0</v>
      </c>
      <c r="AJ300" s="78"/>
      <c r="AK300" s="54">
        <f t="shared" si="121"/>
        <v>0</v>
      </c>
      <c r="AL300" s="78"/>
      <c r="AM300" s="78"/>
      <c r="AN300" s="53" t="str">
        <f>+IF($A300="Venta",SUMIF($AC$3:$AM$3,VLOOKUP($R300,desplegable!$N$3:$Q$8,4,FALSE),$AC300:$AM300)*$T300/VLOOKUP($R300,desplegable!$N$3:$O$8,2,FALSE),"")</f>
        <v/>
      </c>
      <c r="AO300" s="53">
        <f t="shared" si="122"/>
        <v>0</v>
      </c>
      <c r="AP300" s="53" t="str">
        <f>+IF($A300="Compra",SUMIF($AC$3:$AM$3,VLOOKUP($R299,desplegable!$N$3:$Q$8,4,FALSE),$AC300:$AM300)*$T300/VLOOKUP($R299,desplegable!$N$3:$O$8,2,FALSE),"")</f>
        <v/>
      </c>
      <c r="AQ300" s="55">
        <f>+IFERROR(SUMIF($AC$3:$AM$3,VLOOKUP($R300,desplegable!$N$3:$Q$8,4,FALSE),$AC300:$AM300)/$S300,0)</f>
        <v>0</v>
      </c>
      <c r="AR300" s="55">
        <f ca="1">IFERROR((SUMIF($AC$3:$AM$3,VLOOKUP($R300,desplegable!$N$3:$Q$8,4,FALSE),$AC300:$AM300)/($H300-$G300))*((TODAY())-$G300)/$S300,0)</f>
        <v>0</v>
      </c>
      <c r="AS300" s="56" t="str">
        <f t="shared" si="107"/>
        <v>-</v>
      </c>
      <c r="AT300" s="56" t="str">
        <f t="shared" si="108"/>
        <v>-</v>
      </c>
      <c r="AU300" s="56" t="str">
        <f t="shared" si="109"/>
        <v>-</v>
      </c>
      <c r="AV300" s="56" t="str">
        <f t="shared" si="110"/>
        <v>-</v>
      </c>
      <c r="AW300" s="53" t="str">
        <f t="shared" si="111"/>
        <v>-</v>
      </c>
      <c r="AX300" s="53" t="str">
        <f t="shared" si="112"/>
        <v/>
      </c>
      <c r="AY300" s="57" t="str">
        <f t="shared" si="113"/>
        <v/>
      </c>
      <c r="AZ300" s="54">
        <f>+IF(SUMIF($AC$3:$AM$3,VLOOKUP($R300,desplegable!$N$3:$Q$8,4,FALSE),$AC300:$AM300)&gt;=$S300,$S300,SUMIF($AC$3:$AM$3,VLOOKUP($R300,desplegable!$N$3:$Q$8,4,FALSE),$AC300:$AM300))</f>
        <v>0</v>
      </c>
      <c r="BA300" s="78"/>
      <c r="BB300" s="54">
        <f t="shared" si="114"/>
        <v>0</v>
      </c>
      <c r="BC300" s="53">
        <f>+IFERROR($BB300*$T300/VLOOKUP($R300,desplegable!$N$3:$O$8,2,FALSE),0)</f>
        <v>0</v>
      </c>
      <c r="BD300" s="53" t="str">
        <f t="shared" si="123"/>
        <v/>
      </c>
      <c r="BE300" s="57" t="str">
        <f t="shared" si="115"/>
        <v/>
      </c>
    </row>
    <row r="301" spans="1:57" ht="15" customHeight="1" x14ac:dyDescent="0.25">
      <c r="A301" s="26" t="s">
        <v>117</v>
      </c>
      <c r="B301" s="21"/>
      <c r="C301" s="21" t="s">
        <v>117</v>
      </c>
      <c r="D301" s="21"/>
      <c r="E301" s="21" t="s">
        <v>117</v>
      </c>
      <c r="F301" s="21"/>
      <c r="G301" s="27"/>
      <c r="H301" s="27"/>
      <c r="I301" s="28" t="s">
        <v>366</v>
      </c>
      <c r="J301" s="28" t="s">
        <v>117</v>
      </c>
      <c r="K301" s="21"/>
      <c r="L301" s="21"/>
      <c r="M301" s="28" t="s">
        <v>117</v>
      </c>
      <c r="N301" s="28" t="s">
        <v>117</v>
      </c>
      <c r="O301" s="28" t="s">
        <v>117</v>
      </c>
      <c r="P301" s="21" t="s">
        <v>117</v>
      </c>
      <c r="Q301" s="21" t="s">
        <v>117</v>
      </c>
      <c r="R301" s="28" t="s">
        <v>117</v>
      </c>
      <c r="S301" s="78"/>
      <c r="T301" s="30"/>
      <c r="U301" s="52">
        <f t="shared" si="124"/>
        <v>0</v>
      </c>
      <c r="V301" s="29"/>
      <c r="W301" s="29" t="s">
        <v>117</v>
      </c>
      <c r="X301" s="29"/>
      <c r="Y301" s="29"/>
      <c r="Z301" s="53" t="str">
        <f t="shared" si="116"/>
        <v/>
      </c>
      <c r="AA301" s="55" t="str">
        <f t="shared" si="106"/>
        <v/>
      </c>
      <c r="AB301" s="27"/>
      <c r="AC301" s="54">
        <f t="shared" si="117"/>
        <v>0</v>
      </c>
      <c r="AD301" s="78"/>
      <c r="AE301" s="54">
        <f t="shared" si="118"/>
        <v>0</v>
      </c>
      <c r="AF301" s="78"/>
      <c r="AG301" s="54">
        <f t="shared" si="119"/>
        <v>0</v>
      </c>
      <c r="AH301" s="78"/>
      <c r="AI301" s="54">
        <f t="shared" si="120"/>
        <v>0</v>
      </c>
      <c r="AJ301" s="78"/>
      <c r="AK301" s="54">
        <f t="shared" si="121"/>
        <v>0</v>
      </c>
      <c r="AL301" s="78"/>
      <c r="AM301" s="78"/>
      <c r="AN301" s="53" t="str">
        <f>+IF($A301="Venta",SUMIF($AC$3:$AM$3,VLOOKUP($R301,desplegable!$N$3:$Q$8,4,FALSE),$AC301:$AM301)*$T301/VLOOKUP($R301,desplegable!$N$3:$O$8,2,FALSE),"")</f>
        <v/>
      </c>
      <c r="AO301" s="53">
        <f t="shared" si="122"/>
        <v>0</v>
      </c>
      <c r="AP301" s="53" t="str">
        <f>+IF($A301="Compra",SUMIF($AC$3:$AM$3,VLOOKUP($R300,desplegable!$N$3:$Q$8,4,FALSE),$AC301:$AM301)*$T301/VLOOKUP($R300,desplegable!$N$3:$O$8,2,FALSE),"")</f>
        <v/>
      </c>
      <c r="AQ301" s="55">
        <f>+IFERROR(SUMIF($AC$3:$AM$3,VLOOKUP($R301,desplegable!$N$3:$Q$8,4,FALSE),$AC301:$AM301)/$S301,0)</f>
        <v>0</v>
      </c>
      <c r="AR301" s="55">
        <f ca="1">IFERROR((SUMIF($AC$3:$AM$3,VLOOKUP($R301,desplegable!$N$3:$Q$8,4,FALSE),$AC301:$AM301)/($H301-$G301))*((TODAY())-$G301)/$S301,0)</f>
        <v>0</v>
      </c>
      <c r="AS301" s="56" t="str">
        <f t="shared" si="107"/>
        <v>-</v>
      </c>
      <c r="AT301" s="56" t="str">
        <f t="shared" si="108"/>
        <v>-</v>
      </c>
      <c r="AU301" s="56" t="str">
        <f t="shared" si="109"/>
        <v>-</v>
      </c>
      <c r="AV301" s="56" t="str">
        <f t="shared" si="110"/>
        <v>-</v>
      </c>
      <c r="AW301" s="53" t="str">
        <f t="shared" si="111"/>
        <v>-</v>
      </c>
      <c r="AX301" s="53" t="str">
        <f t="shared" si="112"/>
        <v/>
      </c>
      <c r="AY301" s="57" t="str">
        <f t="shared" si="113"/>
        <v/>
      </c>
      <c r="AZ301" s="54">
        <f>+IF(SUMIF($AC$3:$AM$3,VLOOKUP($R301,desplegable!$N$3:$Q$8,4,FALSE),$AC301:$AM301)&gt;=$S301,$S301,SUMIF($AC$3:$AM$3,VLOOKUP($R301,desplegable!$N$3:$Q$8,4,FALSE),$AC301:$AM301))</f>
        <v>0</v>
      </c>
      <c r="BA301" s="78"/>
      <c r="BB301" s="54">
        <f t="shared" si="114"/>
        <v>0</v>
      </c>
      <c r="BC301" s="53">
        <f>+IFERROR($BB301*$T301/VLOOKUP($R301,desplegable!$N$3:$O$8,2,FALSE),0)</f>
        <v>0</v>
      </c>
      <c r="BD301" s="53" t="str">
        <f t="shared" si="123"/>
        <v/>
      </c>
      <c r="BE301" s="57" t="str">
        <f t="shared" si="115"/>
        <v/>
      </c>
    </row>
    <row r="302" spans="1:57" ht="15" customHeight="1" x14ac:dyDescent="0.25">
      <c r="A302" s="26" t="s">
        <v>117</v>
      </c>
      <c r="B302" s="21"/>
      <c r="C302" s="21" t="s">
        <v>117</v>
      </c>
      <c r="D302" s="21"/>
      <c r="E302" s="21" t="s">
        <v>117</v>
      </c>
      <c r="F302" s="21"/>
      <c r="G302" s="27"/>
      <c r="H302" s="27"/>
      <c r="I302" s="28" t="s">
        <v>366</v>
      </c>
      <c r="J302" s="28" t="s">
        <v>117</v>
      </c>
      <c r="K302" s="21"/>
      <c r="L302" s="21"/>
      <c r="M302" s="28" t="s">
        <v>117</v>
      </c>
      <c r="N302" s="28" t="s">
        <v>117</v>
      </c>
      <c r="O302" s="28" t="s">
        <v>117</v>
      </c>
      <c r="P302" s="21" t="s">
        <v>117</v>
      </c>
      <c r="Q302" s="21" t="s">
        <v>117</v>
      </c>
      <c r="R302" s="28" t="s">
        <v>117</v>
      </c>
      <c r="S302" s="78"/>
      <c r="T302" s="30"/>
      <c r="U302" s="52">
        <f t="shared" si="124"/>
        <v>0</v>
      </c>
      <c r="V302" s="29"/>
      <c r="W302" s="29" t="s">
        <v>117</v>
      </c>
      <c r="X302" s="29"/>
      <c r="Y302" s="29"/>
      <c r="Z302" s="53" t="str">
        <f t="shared" si="116"/>
        <v/>
      </c>
      <c r="AA302" s="55" t="str">
        <f t="shared" si="106"/>
        <v/>
      </c>
      <c r="AB302" s="27"/>
      <c r="AC302" s="54">
        <f t="shared" si="117"/>
        <v>0</v>
      </c>
      <c r="AD302" s="78"/>
      <c r="AE302" s="54">
        <f t="shared" si="118"/>
        <v>0</v>
      </c>
      <c r="AF302" s="78"/>
      <c r="AG302" s="54">
        <f t="shared" si="119"/>
        <v>0</v>
      </c>
      <c r="AH302" s="78"/>
      <c r="AI302" s="54">
        <f t="shared" si="120"/>
        <v>0</v>
      </c>
      <c r="AJ302" s="78"/>
      <c r="AK302" s="54">
        <f t="shared" si="121"/>
        <v>0</v>
      </c>
      <c r="AL302" s="78"/>
      <c r="AM302" s="78"/>
      <c r="AN302" s="53" t="str">
        <f>+IF($A302="Venta",SUMIF($AC$3:$AM$3,VLOOKUP($R302,desplegable!$N$3:$Q$8,4,FALSE),$AC302:$AM302)*$T302/VLOOKUP($R302,desplegable!$N$3:$O$8,2,FALSE),"")</f>
        <v/>
      </c>
      <c r="AO302" s="53">
        <f t="shared" si="122"/>
        <v>0</v>
      </c>
      <c r="AP302" s="53" t="str">
        <f>+IF($A302="Compra",SUMIF($AC$3:$AM$3,VLOOKUP($R301,desplegable!$N$3:$Q$8,4,FALSE),$AC302:$AM302)*$T302/VLOOKUP($R301,desplegable!$N$3:$O$8,2,FALSE),"")</f>
        <v/>
      </c>
      <c r="AQ302" s="55">
        <f>+IFERROR(SUMIF($AC$3:$AM$3,VLOOKUP($R302,desplegable!$N$3:$Q$8,4,FALSE),$AC302:$AM302)/$S302,0)</f>
        <v>0</v>
      </c>
      <c r="AR302" s="55">
        <f ca="1">IFERROR((SUMIF($AC$3:$AM$3,VLOOKUP($R302,desplegable!$N$3:$Q$8,4,FALSE),$AC302:$AM302)/($H302-$G302))*((TODAY())-$G302)/$S302,0)</f>
        <v>0</v>
      </c>
      <c r="AS302" s="56" t="str">
        <f t="shared" si="107"/>
        <v>-</v>
      </c>
      <c r="AT302" s="56" t="str">
        <f t="shared" si="108"/>
        <v>-</v>
      </c>
      <c r="AU302" s="56" t="str">
        <f t="shared" si="109"/>
        <v>-</v>
      </c>
      <c r="AV302" s="56" t="str">
        <f t="shared" si="110"/>
        <v>-</v>
      </c>
      <c r="AW302" s="53" t="str">
        <f t="shared" si="111"/>
        <v>-</v>
      </c>
      <c r="AX302" s="53" t="str">
        <f t="shared" si="112"/>
        <v/>
      </c>
      <c r="AY302" s="57" t="str">
        <f t="shared" si="113"/>
        <v/>
      </c>
      <c r="AZ302" s="54">
        <f>+IF(SUMIF($AC$3:$AM$3,VLOOKUP($R302,desplegable!$N$3:$Q$8,4,FALSE),$AC302:$AM302)&gt;=$S302,$S302,SUMIF($AC$3:$AM$3,VLOOKUP($R302,desplegable!$N$3:$Q$8,4,FALSE),$AC302:$AM302))</f>
        <v>0</v>
      </c>
      <c r="BA302" s="78"/>
      <c r="BB302" s="54">
        <f t="shared" si="114"/>
        <v>0</v>
      </c>
      <c r="BC302" s="53">
        <f>+IFERROR($BB302*$T302/VLOOKUP($R302,desplegable!$N$3:$O$8,2,FALSE),0)</f>
        <v>0</v>
      </c>
      <c r="BD302" s="53" t="str">
        <f t="shared" si="123"/>
        <v/>
      </c>
      <c r="BE302" s="57" t="str">
        <f t="shared" si="115"/>
        <v/>
      </c>
    </row>
    <row r="303" spans="1:57" ht="15" customHeight="1" x14ac:dyDescent="0.25">
      <c r="A303" s="26" t="s">
        <v>117</v>
      </c>
      <c r="B303" s="21"/>
      <c r="C303" s="21" t="s">
        <v>117</v>
      </c>
      <c r="D303" s="21"/>
      <c r="E303" s="21" t="s">
        <v>117</v>
      </c>
      <c r="F303" s="21"/>
      <c r="G303" s="27"/>
      <c r="H303" s="27"/>
      <c r="I303" s="28" t="s">
        <v>366</v>
      </c>
      <c r="J303" s="28" t="s">
        <v>117</v>
      </c>
      <c r="K303" s="21"/>
      <c r="L303" s="21"/>
      <c r="M303" s="28" t="s">
        <v>117</v>
      </c>
      <c r="N303" s="28" t="s">
        <v>117</v>
      </c>
      <c r="O303" s="28" t="s">
        <v>117</v>
      </c>
      <c r="P303" s="21" t="s">
        <v>117</v>
      </c>
      <c r="Q303" s="21" t="s">
        <v>117</v>
      </c>
      <c r="R303" s="28" t="s">
        <v>117</v>
      </c>
      <c r="S303" s="78"/>
      <c r="T303" s="30"/>
      <c r="U303" s="52">
        <f t="shared" si="124"/>
        <v>0</v>
      </c>
      <c r="V303" s="29"/>
      <c r="W303" s="29" t="s">
        <v>117</v>
      </c>
      <c r="X303" s="29"/>
      <c r="Y303" s="29"/>
      <c r="Z303" s="53" t="str">
        <f t="shared" si="116"/>
        <v/>
      </c>
      <c r="AA303" s="55" t="str">
        <f t="shared" si="106"/>
        <v/>
      </c>
      <c r="AB303" s="27"/>
      <c r="AC303" s="54">
        <f t="shared" si="117"/>
        <v>0</v>
      </c>
      <c r="AD303" s="78"/>
      <c r="AE303" s="54">
        <f t="shared" si="118"/>
        <v>0</v>
      </c>
      <c r="AF303" s="78"/>
      <c r="AG303" s="54">
        <f t="shared" si="119"/>
        <v>0</v>
      </c>
      <c r="AH303" s="78"/>
      <c r="AI303" s="54">
        <f t="shared" si="120"/>
        <v>0</v>
      </c>
      <c r="AJ303" s="78"/>
      <c r="AK303" s="54">
        <f t="shared" si="121"/>
        <v>0</v>
      </c>
      <c r="AL303" s="78"/>
      <c r="AM303" s="78"/>
      <c r="AN303" s="53" t="str">
        <f>+IF($A303="Venta",SUMIF($AC$3:$AM$3,VLOOKUP($R303,desplegable!$N$3:$Q$8,4,FALSE),$AC303:$AM303)*$T303/VLOOKUP($R303,desplegable!$N$3:$O$8,2,FALSE),"")</f>
        <v/>
      </c>
      <c r="AO303" s="53">
        <f t="shared" si="122"/>
        <v>0</v>
      </c>
      <c r="AP303" s="53" t="str">
        <f>+IF($A303="Compra",SUMIF($AC$3:$AM$3,VLOOKUP($R302,desplegable!$N$3:$Q$8,4,FALSE),$AC303:$AM303)*$T303/VLOOKUP($R302,desplegable!$N$3:$O$8,2,FALSE),"")</f>
        <v/>
      </c>
      <c r="AQ303" s="55">
        <f>+IFERROR(SUMIF($AC$3:$AM$3,VLOOKUP($R303,desplegable!$N$3:$Q$8,4,FALSE),$AC303:$AM303)/$S303,0)</f>
        <v>0</v>
      </c>
      <c r="AR303" s="55">
        <f ca="1">IFERROR((SUMIF($AC$3:$AM$3,VLOOKUP($R303,desplegable!$N$3:$Q$8,4,FALSE),$AC303:$AM303)/($H303-$G303))*((TODAY())-$G303)/$S303,0)</f>
        <v>0</v>
      </c>
      <c r="AS303" s="56" t="str">
        <f t="shared" si="107"/>
        <v>-</v>
      </c>
      <c r="AT303" s="56" t="str">
        <f t="shared" si="108"/>
        <v>-</v>
      </c>
      <c r="AU303" s="56" t="str">
        <f t="shared" si="109"/>
        <v>-</v>
      </c>
      <c r="AV303" s="56" t="str">
        <f t="shared" si="110"/>
        <v>-</v>
      </c>
      <c r="AW303" s="53" t="str">
        <f t="shared" si="111"/>
        <v>-</v>
      </c>
      <c r="AX303" s="53" t="str">
        <f t="shared" si="112"/>
        <v/>
      </c>
      <c r="AY303" s="57" t="str">
        <f t="shared" si="113"/>
        <v/>
      </c>
      <c r="AZ303" s="54">
        <f>+IF(SUMIF($AC$3:$AM$3,VLOOKUP($R303,desplegable!$N$3:$Q$8,4,FALSE),$AC303:$AM303)&gt;=$S303,$S303,SUMIF($AC$3:$AM$3,VLOOKUP($R303,desplegable!$N$3:$Q$8,4,FALSE),$AC303:$AM303))</f>
        <v>0</v>
      </c>
      <c r="BA303" s="78"/>
      <c r="BB303" s="54">
        <f t="shared" si="114"/>
        <v>0</v>
      </c>
      <c r="BC303" s="53">
        <f>+IFERROR($BB303*$T303/VLOOKUP($R303,desplegable!$N$3:$O$8,2,FALSE),0)</f>
        <v>0</v>
      </c>
      <c r="BD303" s="53" t="str">
        <f t="shared" si="123"/>
        <v/>
      </c>
      <c r="BE303" s="57" t="str">
        <f t="shared" si="115"/>
        <v/>
      </c>
    </row>
    <row r="304" spans="1:57" ht="15" customHeight="1" x14ac:dyDescent="0.25">
      <c r="A304" s="26" t="s">
        <v>117</v>
      </c>
      <c r="B304" s="21"/>
      <c r="C304" s="21" t="s">
        <v>117</v>
      </c>
      <c r="D304" s="21"/>
      <c r="E304" s="21" t="s">
        <v>117</v>
      </c>
      <c r="F304" s="21"/>
      <c r="G304" s="27"/>
      <c r="H304" s="27"/>
      <c r="I304" s="28" t="s">
        <v>366</v>
      </c>
      <c r="J304" s="28" t="s">
        <v>117</v>
      </c>
      <c r="K304" s="21"/>
      <c r="L304" s="21"/>
      <c r="M304" s="28" t="s">
        <v>117</v>
      </c>
      <c r="N304" s="28" t="s">
        <v>117</v>
      </c>
      <c r="O304" s="28" t="s">
        <v>117</v>
      </c>
      <c r="P304" s="21" t="s">
        <v>117</v>
      </c>
      <c r="Q304" s="21" t="s">
        <v>117</v>
      </c>
      <c r="R304" s="28" t="s">
        <v>117</v>
      </c>
      <c r="S304" s="78"/>
      <c r="T304" s="30"/>
      <c r="U304" s="52">
        <f t="shared" si="124"/>
        <v>0</v>
      </c>
      <c r="V304" s="29"/>
      <c r="W304" s="29" t="s">
        <v>117</v>
      </c>
      <c r="X304" s="29"/>
      <c r="Y304" s="29"/>
      <c r="Z304" s="53" t="str">
        <f t="shared" si="116"/>
        <v/>
      </c>
      <c r="AA304" s="55" t="str">
        <f t="shared" si="106"/>
        <v/>
      </c>
      <c r="AB304" s="27"/>
      <c r="AC304" s="54">
        <f t="shared" si="117"/>
        <v>0</v>
      </c>
      <c r="AD304" s="78"/>
      <c r="AE304" s="54">
        <f t="shared" si="118"/>
        <v>0</v>
      </c>
      <c r="AF304" s="78"/>
      <c r="AG304" s="54">
        <f t="shared" si="119"/>
        <v>0</v>
      </c>
      <c r="AH304" s="78"/>
      <c r="AI304" s="54">
        <f t="shared" si="120"/>
        <v>0</v>
      </c>
      <c r="AJ304" s="78"/>
      <c r="AK304" s="54">
        <f t="shared" si="121"/>
        <v>0</v>
      </c>
      <c r="AL304" s="78"/>
      <c r="AM304" s="78"/>
      <c r="AN304" s="53" t="str">
        <f>+IF($A304="Venta",SUMIF($AC$3:$AM$3,VLOOKUP($R304,desplegable!$N$3:$Q$8,4,FALSE),$AC304:$AM304)*$T304/VLOOKUP($R304,desplegable!$N$3:$O$8,2,FALSE),"")</f>
        <v/>
      </c>
      <c r="AO304" s="53">
        <f t="shared" si="122"/>
        <v>0</v>
      </c>
      <c r="AP304" s="53" t="str">
        <f>+IF($A304="Compra",SUMIF($AC$3:$AM$3,VLOOKUP($R303,desplegable!$N$3:$Q$8,4,FALSE),$AC304:$AM304)*$T304/VLOOKUP($R303,desplegable!$N$3:$O$8,2,FALSE),"")</f>
        <v/>
      </c>
      <c r="AQ304" s="55">
        <f>+IFERROR(SUMIF($AC$3:$AM$3,VLOOKUP($R304,desplegable!$N$3:$Q$8,4,FALSE),$AC304:$AM304)/$S304,0)</f>
        <v>0</v>
      </c>
      <c r="AR304" s="55">
        <f ca="1">IFERROR((SUMIF($AC$3:$AM$3,VLOOKUP($R304,desplegable!$N$3:$Q$8,4,FALSE),$AC304:$AM304)/($H304-$G304))*((TODAY())-$G304)/$S304,0)</f>
        <v>0</v>
      </c>
      <c r="AS304" s="56" t="str">
        <f t="shared" si="107"/>
        <v>-</v>
      </c>
      <c r="AT304" s="56" t="str">
        <f t="shared" si="108"/>
        <v>-</v>
      </c>
      <c r="AU304" s="56" t="str">
        <f t="shared" si="109"/>
        <v>-</v>
      </c>
      <c r="AV304" s="56" t="str">
        <f t="shared" si="110"/>
        <v>-</v>
      </c>
      <c r="AW304" s="53" t="str">
        <f t="shared" si="111"/>
        <v>-</v>
      </c>
      <c r="AX304" s="53" t="str">
        <f t="shared" si="112"/>
        <v/>
      </c>
      <c r="AY304" s="57" t="str">
        <f t="shared" si="113"/>
        <v/>
      </c>
      <c r="AZ304" s="54">
        <f>+IF(SUMIF($AC$3:$AM$3,VLOOKUP($R304,desplegable!$N$3:$Q$8,4,FALSE),$AC304:$AM304)&gt;=$S304,$S304,SUMIF($AC$3:$AM$3,VLOOKUP($R304,desplegable!$N$3:$Q$8,4,FALSE),$AC304:$AM304))</f>
        <v>0</v>
      </c>
      <c r="BA304" s="78"/>
      <c r="BB304" s="54">
        <f t="shared" si="114"/>
        <v>0</v>
      </c>
      <c r="BC304" s="53">
        <f>+IFERROR($BB304*$T304/VLOOKUP($R304,desplegable!$N$3:$O$8,2,FALSE),0)</f>
        <v>0</v>
      </c>
      <c r="BD304" s="53" t="str">
        <f t="shared" si="123"/>
        <v/>
      </c>
      <c r="BE304" s="57" t="str">
        <f t="shared" si="115"/>
        <v/>
      </c>
    </row>
    <row r="305" spans="1:57" ht="15" customHeight="1" x14ac:dyDescent="0.25">
      <c r="A305" s="26" t="s">
        <v>117</v>
      </c>
      <c r="B305" s="21"/>
      <c r="C305" s="21" t="s">
        <v>117</v>
      </c>
      <c r="D305" s="21"/>
      <c r="E305" s="21" t="s">
        <v>117</v>
      </c>
      <c r="F305" s="21"/>
      <c r="G305" s="27"/>
      <c r="H305" s="27"/>
      <c r="I305" s="28" t="s">
        <v>366</v>
      </c>
      <c r="J305" s="28" t="s">
        <v>117</v>
      </c>
      <c r="K305" s="21"/>
      <c r="L305" s="21"/>
      <c r="M305" s="28" t="s">
        <v>117</v>
      </c>
      <c r="N305" s="28" t="s">
        <v>117</v>
      </c>
      <c r="O305" s="28" t="s">
        <v>117</v>
      </c>
      <c r="P305" s="21" t="s">
        <v>117</v>
      </c>
      <c r="Q305" s="21" t="s">
        <v>117</v>
      </c>
      <c r="R305" s="28" t="s">
        <v>117</v>
      </c>
      <c r="S305" s="78"/>
      <c r="T305" s="30"/>
      <c r="U305" s="52">
        <f t="shared" si="124"/>
        <v>0</v>
      </c>
      <c r="V305" s="29"/>
      <c r="W305" s="29" t="s">
        <v>117</v>
      </c>
      <c r="X305" s="29"/>
      <c r="Y305" s="29"/>
      <c r="Z305" s="53" t="str">
        <f t="shared" si="116"/>
        <v/>
      </c>
      <c r="AA305" s="55" t="str">
        <f t="shared" si="106"/>
        <v/>
      </c>
      <c r="AB305" s="27"/>
      <c r="AC305" s="54">
        <f t="shared" si="117"/>
        <v>0</v>
      </c>
      <c r="AD305" s="78"/>
      <c r="AE305" s="54">
        <f t="shared" si="118"/>
        <v>0</v>
      </c>
      <c r="AF305" s="78"/>
      <c r="AG305" s="54">
        <f t="shared" si="119"/>
        <v>0</v>
      </c>
      <c r="AH305" s="78"/>
      <c r="AI305" s="54">
        <f t="shared" si="120"/>
        <v>0</v>
      </c>
      <c r="AJ305" s="78"/>
      <c r="AK305" s="54">
        <f t="shared" si="121"/>
        <v>0</v>
      </c>
      <c r="AL305" s="78"/>
      <c r="AM305" s="78"/>
      <c r="AN305" s="53" t="str">
        <f>+IF($A305="Venta",SUMIF($AC$3:$AM$3,VLOOKUP($R305,desplegable!$N$3:$Q$8,4,FALSE),$AC305:$AM305)*$T305/VLOOKUP($R305,desplegable!$N$3:$O$8,2,FALSE),"")</f>
        <v/>
      </c>
      <c r="AO305" s="53">
        <f t="shared" si="122"/>
        <v>0</v>
      </c>
      <c r="AP305" s="53" t="str">
        <f>+IF($A305="Compra",SUMIF($AC$3:$AM$3,VLOOKUP($R304,desplegable!$N$3:$Q$8,4,FALSE),$AC305:$AM305)*$T305/VLOOKUP($R304,desplegable!$N$3:$O$8,2,FALSE),"")</f>
        <v/>
      </c>
      <c r="AQ305" s="55">
        <f>+IFERROR(SUMIF($AC$3:$AM$3,VLOOKUP($R305,desplegable!$N$3:$Q$8,4,FALSE),$AC305:$AM305)/$S305,0)</f>
        <v>0</v>
      </c>
      <c r="AR305" s="55">
        <f ca="1">IFERROR((SUMIF($AC$3:$AM$3,VLOOKUP($R305,desplegable!$N$3:$Q$8,4,FALSE),$AC305:$AM305)/($H305-$G305))*((TODAY())-$G305)/$S305,0)</f>
        <v>0</v>
      </c>
      <c r="AS305" s="56" t="str">
        <f t="shared" si="107"/>
        <v>-</v>
      </c>
      <c r="AT305" s="56" t="str">
        <f t="shared" si="108"/>
        <v>-</v>
      </c>
      <c r="AU305" s="56" t="str">
        <f t="shared" si="109"/>
        <v>-</v>
      </c>
      <c r="AV305" s="56" t="str">
        <f t="shared" si="110"/>
        <v>-</v>
      </c>
      <c r="AW305" s="53" t="str">
        <f t="shared" si="111"/>
        <v>-</v>
      </c>
      <c r="AX305" s="53" t="str">
        <f t="shared" si="112"/>
        <v/>
      </c>
      <c r="AY305" s="57" t="str">
        <f t="shared" si="113"/>
        <v/>
      </c>
      <c r="AZ305" s="54">
        <f>+IF(SUMIF($AC$3:$AM$3,VLOOKUP($R305,desplegable!$N$3:$Q$8,4,FALSE),$AC305:$AM305)&gt;=$S305,$S305,SUMIF($AC$3:$AM$3,VLOOKUP($R305,desplegable!$N$3:$Q$8,4,FALSE),$AC305:$AM305))</f>
        <v>0</v>
      </c>
      <c r="BA305" s="78"/>
      <c r="BB305" s="54">
        <f t="shared" si="114"/>
        <v>0</v>
      </c>
      <c r="BC305" s="53">
        <f>+IFERROR($BB305*$T305/VLOOKUP($R305,desplegable!$N$3:$O$8,2,FALSE),0)</f>
        <v>0</v>
      </c>
      <c r="BD305" s="53" t="str">
        <f t="shared" si="123"/>
        <v/>
      </c>
      <c r="BE305" s="57" t="str">
        <f t="shared" si="115"/>
        <v/>
      </c>
    </row>
    <row r="306" spans="1:57" ht="15" customHeight="1" x14ac:dyDescent="0.25">
      <c r="A306" s="26" t="s">
        <v>117</v>
      </c>
      <c r="B306" s="21"/>
      <c r="C306" s="21" t="s">
        <v>117</v>
      </c>
      <c r="D306" s="21"/>
      <c r="E306" s="21" t="s">
        <v>117</v>
      </c>
      <c r="F306" s="21"/>
      <c r="G306" s="27"/>
      <c r="H306" s="27"/>
      <c r="I306" s="28" t="s">
        <v>366</v>
      </c>
      <c r="J306" s="28" t="s">
        <v>117</v>
      </c>
      <c r="K306" s="21"/>
      <c r="L306" s="21"/>
      <c r="M306" s="28" t="s">
        <v>117</v>
      </c>
      <c r="N306" s="28" t="s">
        <v>117</v>
      </c>
      <c r="O306" s="28" t="s">
        <v>117</v>
      </c>
      <c r="P306" s="21" t="s">
        <v>117</v>
      </c>
      <c r="Q306" s="21" t="s">
        <v>117</v>
      </c>
      <c r="R306" s="28" t="s">
        <v>117</v>
      </c>
      <c r="S306" s="78"/>
      <c r="T306" s="30"/>
      <c r="U306" s="52">
        <f t="shared" si="124"/>
        <v>0</v>
      </c>
      <c r="V306" s="29"/>
      <c r="W306" s="29" t="s">
        <v>117</v>
      </c>
      <c r="X306" s="29"/>
      <c r="Y306" s="29"/>
      <c r="Z306" s="53" t="str">
        <f t="shared" si="116"/>
        <v/>
      </c>
      <c r="AA306" s="55" t="str">
        <f t="shared" si="106"/>
        <v/>
      </c>
      <c r="AB306" s="27"/>
      <c r="AC306" s="54">
        <f t="shared" si="117"/>
        <v>0</v>
      </c>
      <c r="AD306" s="78"/>
      <c r="AE306" s="54">
        <f t="shared" si="118"/>
        <v>0</v>
      </c>
      <c r="AF306" s="78"/>
      <c r="AG306" s="54">
        <f t="shared" si="119"/>
        <v>0</v>
      </c>
      <c r="AH306" s="78"/>
      <c r="AI306" s="54">
        <f t="shared" si="120"/>
        <v>0</v>
      </c>
      <c r="AJ306" s="78"/>
      <c r="AK306" s="54">
        <f t="shared" si="121"/>
        <v>0</v>
      </c>
      <c r="AL306" s="78"/>
      <c r="AM306" s="78"/>
      <c r="AN306" s="53" t="str">
        <f>+IF($A306="Venta",SUMIF($AC$3:$AM$3,VLOOKUP($R306,desplegable!$N$3:$Q$8,4,FALSE),$AC306:$AM306)*$T306/VLOOKUP($R306,desplegable!$N$3:$O$8,2,FALSE),"")</f>
        <v/>
      </c>
      <c r="AO306" s="53">
        <f t="shared" si="122"/>
        <v>0</v>
      </c>
      <c r="AP306" s="53" t="str">
        <f>+IF($A306="Compra",SUMIF($AC$3:$AM$3,VLOOKUP($R305,desplegable!$N$3:$Q$8,4,FALSE),$AC306:$AM306)*$T306/VLOOKUP($R305,desplegable!$N$3:$O$8,2,FALSE),"")</f>
        <v/>
      </c>
      <c r="AQ306" s="55">
        <f>+IFERROR(SUMIF($AC$3:$AM$3,VLOOKUP($R306,desplegable!$N$3:$Q$8,4,FALSE),$AC306:$AM306)/$S306,0)</f>
        <v>0</v>
      </c>
      <c r="AR306" s="55">
        <f ca="1">IFERROR((SUMIF($AC$3:$AM$3,VLOOKUP($R306,desplegable!$N$3:$Q$8,4,FALSE),$AC306:$AM306)/($H306-$G306))*((TODAY())-$G306)/$S306,0)</f>
        <v>0</v>
      </c>
      <c r="AS306" s="56" t="str">
        <f t="shared" si="107"/>
        <v>-</v>
      </c>
      <c r="AT306" s="56" t="str">
        <f t="shared" si="108"/>
        <v>-</v>
      </c>
      <c r="AU306" s="56" t="str">
        <f t="shared" si="109"/>
        <v>-</v>
      </c>
      <c r="AV306" s="56" t="str">
        <f t="shared" si="110"/>
        <v>-</v>
      </c>
      <c r="AW306" s="53" t="str">
        <f t="shared" si="111"/>
        <v>-</v>
      </c>
      <c r="AX306" s="53" t="str">
        <f t="shared" si="112"/>
        <v/>
      </c>
      <c r="AY306" s="57" t="str">
        <f t="shared" si="113"/>
        <v/>
      </c>
      <c r="AZ306" s="54">
        <f>+IF(SUMIF($AC$3:$AM$3,VLOOKUP($R306,desplegable!$N$3:$Q$8,4,FALSE),$AC306:$AM306)&gt;=$S306,$S306,SUMIF($AC$3:$AM$3,VLOOKUP($R306,desplegable!$N$3:$Q$8,4,FALSE),$AC306:$AM306))</f>
        <v>0</v>
      </c>
      <c r="BA306" s="78"/>
      <c r="BB306" s="54">
        <f t="shared" si="114"/>
        <v>0</v>
      </c>
      <c r="BC306" s="53">
        <f>+IFERROR($BB306*$T306/VLOOKUP($R306,desplegable!$N$3:$O$8,2,FALSE),0)</f>
        <v>0</v>
      </c>
      <c r="BD306" s="53" t="str">
        <f t="shared" si="123"/>
        <v/>
      </c>
      <c r="BE306" s="57" t="str">
        <f t="shared" si="115"/>
        <v/>
      </c>
    </row>
    <row r="307" spans="1:57" ht="15" customHeight="1" x14ac:dyDescent="0.25">
      <c r="A307" s="26" t="s">
        <v>117</v>
      </c>
      <c r="B307" s="21"/>
      <c r="C307" s="21" t="s">
        <v>117</v>
      </c>
      <c r="D307" s="21"/>
      <c r="E307" s="21" t="s">
        <v>117</v>
      </c>
      <c r="F307" s="21"/>
      <c r="G307" s="27"/>
      <c r="H307" s="27"/>
      <c r="I307" s="28" t="s">
        <v>366</v>
      </c>
      <c r="J307" s="28" t="s">
        <v>117</v>
      </c>
      <c r="K307" s="21"/>
      <c r="L307" s="21"/>
      <c r="M307" s="28" t="s">
        <v>117</v>
      </c>
      <c r="N307" s="28" t="s">
        <v>117</v>
      </c>
      <c r="O307" s="28" t="s">
        <v>117</v>
      </c>
      <c r="P307" s="21" t="s">
        <v>117</v>
      </c>
      <c r="Q307" s="21" t="s">
        <v>117</v>
      </c>
      <c r="R307" s="28" t="s">
        <v>117</v>
      </c>
      <c r="S307" s="78"/>
      <c r="T307" s="30"/>
      <c r="U307" s="52">
        <f t="shared" si="124"/>
        <v>0</v>
      </c>
      <c r="V307" s="29"/>
      <c r="W307" s="29" t="s">
        <v>117</v>
      </c>
      <c r="X307" s="29"/>
      <c r="Y307" s="29"/>
      <c r="Z307" s="53" t="str">
        <f t="shared" si="116"/>
        <v/>
      </c>
      <c r="AA307" s="55" t="str">
        <f t="shared" si="106"/>
        <v/>
      </c>
      <c r="AB307" s="27"/>
      <c r="AC307" s="54">
        <f t="shared" si="117"/>
        <v>0</v>
      </c>
      <c r="AD307" s="78"/>
      <c r="AE307" s="54">
        <f t="shared" si="118"/>
        <v>0</v>
      </c>
      <c r="AF307" s="78"/>
      <c r="AG307" s="54">
        <f t="shared" si="119"/>
        <v>0</v>
      </c>
      <c r="AH307" s="78"/>
      <c r="AI307" s="54">
        <f t="shared" si="120"/>
        <v>0</v>
      </c>
      <c r="AJ307" s="78"/>
      <c r="AK307" s="54">
        <f t="shared" si="121"/>
        <v>0</v>
      </c>
      <c r="AL307" s="78"/>
      <c r="AM307" s="78"/>
      <c r="AN307" s="53" t="str">
        <f>+IF($A307="Venta",SUMIF($AC$3:$AM$3,VLOOKUP($R307,desplegable!$N$3:$Q$8,4,FALSE),$AC307:$AM307)*$T307/VLOOKUP($R307,desplegable!$N$3:$O$8,2,FALSE),"")</f>
        <v/>
      </c>
      <c r="AO307" s="53">
        <f t="shared" si="122"/>
        <v>0</v>
      </c>
      <c r="AP307" s="53" t="str">
        <f>+IF($A307="Compra",SUMIF($AC$3:$AM$3,VLOOKUP($R306,desplegable!$N$3:$Q$8,4,FALSE),$AC307:$AM307)*$T307/VLOOKUP($R306,desplegable!$N$3:$O$8,2,FALSE),"")</f>
        <v/>
      </c>
      <c r="AQ307" s="55">
        <f>+IFERROR(SUMIF($AC$3:$AM$3,VLOOKUP($R307,desplegable!$N$3:$Q$8,4,FALSE),$AC307:$AM307)/$S307,0)</f>
        <v>0</v>
      </c>
      <c r="AR307" s="55">
        <f ca="1">IFERROR((SUMIF($AC$3:$AM$3,VLOOKUP($R307,desplegable!$N$3:$Q$8,4,FALSE),$AC307:$AM307)/($H307-$G307))*((TODAY())-$G307)/$S307,0)</f>
        <v>0</v>
      </c>
      <c r="AS307" s="56" t="str">
        <f t="shared" si="107"/>
        <v>-</v>
      </c>
      <c r="AT307" s="56" t="str">
        <f t="shared" si="108"/>
        <v>-</v>
      </c>
      <c r="AU307" s="56" t="str">
        <f t="shared" si="109"/>
        <v>-</v>
      </c>
      <c r="AV307" s="56" t="str">
        <f t="shared" si="110"/>
        <v>-</v>
      </c>
      <c r="AW307" s="53" t="str">
        <f t="shared" si="111"/>
        <v>-</v>
      </c>
      <c r="AX307" s="53" t="str">
        <f t="shared" si="112"/>
        <v/>
      </c>
      <c r="AY307" s="57" t="str">
        <f t="shared" si="113"/>
        <v/>
      </c>
      <c r="AZ307" s="54">
        <f>+IF(SUMIF($AC$3:$AM$3,VLOOKUP($R307,desplegable!$N$3:$Q$8,4,FALSE),$AC307:$AM307)&gt;=$S307,$S307,SUMIF($AC$3:$AM$3,VLOOKUP($R307,desplegable!$N$3:$Q$8,4,FALSE),$AC307:$AM307))</f>
        <v>0</v>
      </c>
      <c r="BA307" s="78"/>
      <c r="BB307" s="54">
        <f t="shared" si="114"/>
        <v>0</v>
      </c>
      <c r="BC307" s="53">
        <f>+IFERROR($BB307*$T307/VLOOKUP($R307,desplegable!$N$3:$O$8,2,FALSE),0)</f>
        <v>0</v>
      </c>
      <c r="BD307" s="53" t="str">
        <f t="shared" si="123"/>
        <v/>
      </c>
      <c r="BE307" s="57" t="str">
        <f t="shared" si="115"/>
        <v/>
      </c>
    </row>
    <row r="308" spans="1:57" ht="15" customHeight="1" x14ac:dyDescent="0.25">
      <c r="A308" s="26" t="s">
        <v>117</v>
      </c>
      <c r="B308" s="21"/>
      <c r="C308" s="21" t="s">
        <v>117</v>
      </c>
      <c r="D308" s="21"/>
      <c r="E308" s="21" t="s">
        <v>117</v>
      </c>
      <c r="F308" s="21"/>
      <c r="G308" s="27"/>
      <c r="H308" s="27"/>
      <c r="I308" s="28" t="s">
        <v>366</v>
      </c>
      <c r="J308" s="28" t="s">
        <v>117</v>
      </c>
      <c r="K308" s="21"/>
      <c r="L308" s="21"/>
      <c r="M308" s="28" t="s">
        <v>117</v>
      </c>
      <c r="N308" s="28" t="s">
        <v>117</v>
      </c>
      <c r="O308" s="28" t="s">
        <v>117</v>
      </c>
      <c r="P308" s="21" t="s">
        <v>117</v>
      </c>
      <c r="Q308" s="21" t="s">
        <v>117</v>
      </c>
      <c r="R308" s="28" t="s">
        <v>117</v>
      </c>
      <c r="S308" s="78"/>
      <c r="T308" s="30"/>
      <c r="U308" s="52">
        <f t="shared" si="124"/>
        <v>0</v>
      </c>
      <c r="V308" s="29"/>
      <c r="W308" s="29" t="s">
        <v>117</v>
      </c>
      <c r="X308" s="29"/>
      <c r="Y308" s="29"/>
      <c r="Z308" s="53" t="str">
        <f t="shared" si="116"/>
        <v/>
      </c>
      <c r="AA308" s="55" t="str">
        <f t="shared" si="106"/>
        <v/>
      </c>
      <c r="AB308" s="27"/>
      <c r="AC308" s="54">
        <f t="shared" si="117"/>
        <v>0</v>
      </c>
      <c r="AD308" s="78"/>
      <c r="AE308" s="54">
        <f t="shared" si="118"/>
        <v>0</v>
      </c>
      <c r="AF308" s="78"/>
      <c r="AG308" s="54">
        <f t="shared" si="119"/>
        <v>0</v>
      </c>
      <c r="AH308" s="78"/>
      <c r="AI308" s="54">
        <f t="shared" si="120"/>
        <v>0</v>
      </c>
      <c r="AJ308" s="78"/>
      <c r="AK308" s="54">
        <f t="shared" si="121"/>
        <v>0</v>
      </c>
      <c r="AL308" s="78"/>
      <c r="AM308" s="78"/>
      <c r="AN308" s="53" t="str">
        <f>+IF($A308="Venta",SUMIF($AC$3:$AM$3,VLOOKUP($R308,desplegable!$N$3:$Q$8,4,FALSE),$AC308:$AM308)*$T308/VLOOKUP($R308,desplegable!$N$3:$O$8,2,FALSE),"")</f>
        <v/>
      </c>
      <c r="AO308" s="53">
        <f t="shared" si="122"/>
        <v>0</v>
      </c>
      <c r="AP308" s="53" t="str">
        <f>+IF($A308="Compra",SUMIF($AC$3:$AM$3,VLOOKUP($R307,desplegable!$N$3:$Q$8,4,FALSE),$AC308:$AM308)*$T308/VLOOKUP($R307,desplegable!$N$3:$O$8,2,FALSE),"")</f>
        <v/>
      </c>
      <c r="AQ308" s="55">
        <f>+IFERROR(SUMIF($AC$3:$AM$3,VLOOKUP($R308,desplegable!$N$3:$Q$8,4,FALSE),$AC308:$AM308)/$S308,0)</f>
        <v>0</v>
      </c>
      <c r="AR308" s="55">
        <f ca="1">IFERROR((SUMIF($AC$3:$AM$3,VLOOKUP($R308,desplegable!$N$3:$Q$8,4,FALSE),$AC308:$AM308)/($H308-$G308))*((TODAY())-$G308)/$S308,0)</f>
        <v>0</v>
      </c>
      <c r="AS308" s="56" t="str">
        <f t="shared" si="107"/>
        <v>-</v>
      </c>
      <c r="AT308" s="56" t="str">
        <f t="shared" si="108"/>
        <v>-</v>
      </c>
      <c r="AU308" s="56" t="str">
        <f t="shared" si="109"/>
        <v>-</v>
      </c>
      <c r="AV308" s="56" t="str">
        <f t="shared" si="110"/>
        <v>-</v>
      </c>
      <c r="AW308" s="53" t="str">
        <f t="shared" si="111"/>
        <v>-</v>
      </c>
      <c r="AX308" s="53" t="str">
        <f t="shared" si="112"/>
        <v/>
      </c>
      <c r="AY308" s="57" t="str">
        <f t="shared" si="113"/>
        <v/>
      </c>
      <c r="AZ308" s="54">
        <f>+IF(SUMIF($AC$3:$AM$3,VLOOKUP($R308,desplegable!$N$3:$Q$8,4,FALSE),$AC308:$AM308)&gt;=$S308,$S308,SUMIF($AC$3:$AM$3,VLOOKUP($R308,desplegable!$N$3:$Q$8,4,FALSE),$AC308:$AM308))</f>
        <v>0</v>
      </c>
      <c r="BA308" s="78"/>
      <c r="BB308" s="54">
        <f t="shared" si="114"/>
        <v>0</v>
      </c>
      <c r="BC308" s="53">
        <f>+IFERROR($BB308*$T308/VLOOKUP($R308,desplegable!$N$3:$O$8,2,FALSE),0)</f>
        <v>0</v>
      </c>
      <c r="BD308" s="53" t="str">
        <f t="shared" si="123"/>
        <v/>
      </c>
      <c r="BE308" s="57" t="str">
        <f t="shared" si="115"/>
        <v/>
      </c>
    </row>
    <row r="309" spans="1:57" ht="15" customHeight="1" x14ac:dyDescent="0.25">
      <c r="A309" s="26" t="s">
        <v>117</v>
      </c>
      <c r="B309" s="21"/>
      <c r="C309" s="21" t="s">
        <v>117</v>
      </c>
      <c r="D309" s="21"/>
      <c r="E309" s="21" t="s">
        <v>117</v>
      </c>
      <c r="F309" s="21"/>
      <c r="G309" s="27"/>
      <c r="H309" s="27"/>
      <c r="I309" s="28" t="s">
        <v>366</v>
      </c>
      <c r="J309" s="28" t="s">
        <v>117</v>
      </c>
      <c r="K309" s="21"/>
      <c r="L309" s="21"/>
      <c r="M309" s="28" t="s">
        <v>117</v>
      </c>
      <c r="N309" s="28" t="s">
        <v>117</v>
      </c>
      <c r="O309" s="28" t="s">
        <v>117</v>
      </c>
      <c r="P309" s="21" t="s">
        <v>117</v>
      </c>
      <c r="Q309" s="21" t="s">
        <v>117</v>
      </c>
      <c r="R309" s="28" t="s">
        <v>117</v>
      </c>
      <c r="S309" s="78"/>
      <c r="T309" s="30"/>
      <c r="U309" s="52">
        <f t="shared" si="124"/>
        <v>0</v>
      </c>
      <c r="V309" s="29"/>
      <c r="W309" s="29" t="s">
        <v>117</v>
      </c>
      <c r="X309" s="29"/>
      <c r="Y309" s="29"/>
      <c r="Z309" s="53" t="str">
        <f t="shared" si="116"/>
        <v/>
      </c>
      <c r="AA309" s="55" t="str">
        <f t="shared" si="106"/>
        <v/>
      </c>
      <c r="AB309" s="27"/>
      <c r="AC309" s="54">
        <f t="shared" si="117"/>
        <v>0</v>
      </c>
      <c r="AD309" s="78"/>
      <c r="AE309" s="54">
        <f t="shared" si="118"/>
        <v>0</v>
      </c>
      <c r="AF309" s="78"/>
      <c r="AG309" s="54">
        <f t="shared" si="119"/>
        <v>0</v>
      </c>
      <c r="AH309" s="78"/>
      <c r="AI309" s="54">
        <f t="shared" si="120"/>
        <v>0</v>
      </c>
      <c r="AJ309" s="78"/>
      <c r="AK309" s="54">
        <f t="shared" si="121"/>
        <v>0</v>
      </c>
      <c r="AL309" s="78"/>
      <c r="AM309" s="78"/>
      <c r="AN309" s="53" t="str">
        <f>+IF($A309="Venta",SUMIF($AC$3:$AM$3,VLOOKUP($R309,desplegable!$N$3:$Q$8,4,FALSE),$AC309:$AM309)*$T309/VLOOKUP($R309,desplegable!$N$3:$O$8,2,FALSE),"")</f>
        <v/>
      </c>
      <c r="AO309" s="53">
        <f t="shared" si="122"/>
        <v>0</v>
      </c>
      <c r="AP309" s="53" t="str">
        <f>+IF($A309="Compra",SUMIF($AC$3:$AM$3,VLOOKUP($R308,desplegable!$N$3:$Q$8,4,FALSE),$AC309:$AM309)*$T309/VLOOKUP($R308,desplegable!$N$3:$O$8,2,FALSE),"")</f>
        <v/>
      </c>
      <c r="AQ309" s="55">
        <f>+IFERROR(SUMIF($AC$3:$AM$3,VLOOKUP($R309,desplegable!$N$3:$Q$8,4,FALSE),$AC309:$AM309)/$S309,0)</f>
        <v>0</v>
      </c>
      <c r="AR309" s="55">
        <f ca="1">IFERROR((SUMIF($AC$3:$AM$3,VLOOKUP($R309,desplegable!$N$3:$Q$8,4,FALSE),$AC309:$AM309)/($H309-$G309))*((TODAY())-$G309)/$S309,0)</f>
        <v>0</v>
      </c>
      <c r="AS309" s="56" t="str">
        <f t="shared" si="107"/>
        <v>-</v>
      </c>
      <c r="AT309" s="56" t="str">
        <f t="shared" si="108"/>
        <v>-</v>
      </c>
      <c r="AU309" s="56" t="str">
        <f t="shared" si="109"/>
        <v>-</v>
      </c>
      <c r="AV309" s="56" t="str">
        <f t="shared" si="110"/>
        <v>-</v>
      </c>
      <c r="AW309" s="53" t="str">
        <f t="shared" si="111"/>
        <v>-</v>
      </c>
      <c r="AX309" s="53" t="str">
        <f t="shared" si="112"/>
        <v/>
      </c>
      <c r="AY309" s="57" t="str">
        <f t="shared" si="113"/>
        <v/>
      </c>
      <c r="AZ309" s="54">
        <f>+IF(SUMIF($AC$3:$AM$3,VLOOKUP($R309,desplegable!$N$3:$Q$8,4,FALSE),$AC309:$AM309)&gt;=$S309,$S309,SUMIF($AC$3:$AM$3,VLOOKUP($R309,desplegable!$N$3:$Q$8,4,FALSE),$AC309:$AM309))</f>
        <v>0</v>
      </c>
      <c r="BA309" s="78"/>
      <c r="BB309" s="54">
        <f t="shared" si="114"/>
        <v>0</v>
      </c>
      <c r="BC309" s="53">
        <f>+IFERROR($BB309*$T309/VLOOKUP($R309,desplegable!$N$3:$O$8,2,FALSE),0)</f>
        <v>0</v>
      </c>
      <c r="BD309" s="53" t="str">
        <f t="shared" si="123"/>
        <v/>
      </c>
      <c r="BE309" s="57" t="str">
        <f t="shared" si="115"/>
        <v/>
      </c>
    </row>
    <row r="310" spans="1:57" ht="15" customHeight="1" x14ac:dyDescent="0.25">
      <c r="A310" s="26" t="s">
        <v>33</v>
      </c>
      <c r="B310" s="21">
        <v>21422</v>
      </c>
      <c r="C310" s="21" t="s">
        <v>392</v>
      </c>
      <c r="D310" s="21">
        <v>50030</v>
      </c>
      <c r="E310" s="21" t="s">
        <v>109</v>
      </c>
      <c r="F310" s="21" t="s">
        <v>413</v>
      </c>
      <c r="G310" s="27">
        <v>42430</v>
      </c>
      <c r="H310" s="27">
        <v>42435</v>
      </c>
      <c r="I310" s="28" t="s">
        <v>367</v>
      </c>
      <c r="J310" s="28" t="s">
        <v>330</v>
      </c>
      <c r="K310" s="21" t="s">
        <v>330</v>
      </c>
      <c r="L310" s="21" t="s">
        <v>411</v>
      </c>
      <c r="M310" s="28" t="s">
        <v>113</v>
      </c>
      <c r="N310" s="28" t="s">
        <v>38</v>
      </c>
      <c r="O310" s="28" t="s">
        <v>38</v>
      </c>
      <c r="P310" s="21" t="s">
        <v>19</v>
      </c>
      <c r="Q310" s="21" t="s">
        <v>19</v>
      </c>
      <c r="R310" s="28" t="s">
        <v>17</v>
      </c>
      <c r="S310" s="78">
        <v>172768</v>
      </c>
      <c r="T310" s="30">
        <v>8.4</v>
      </c>
      <c r="U310" s="52">
        <f t="shared" si="124"/>
        <v>1451.2512000000002</v>
      </c>
      <c r="V310" s="29" t="s">
        <v>414</v>
      </c>
      <c r="W310" s="29" t="s">
        <v>18</v>
      </c>
      <c r="X310" s="29">
        <v>0.08</v>
      </c>
      <c r="Y310" s="29"/>
      <c r="Z310" s="53">
        <f t="shared" si="116"/>
        <v>501.02720000000011</v>
      </c>
      <c r="AA310" s="55">
        <f t="shared" si="106"/>
        <v>0.34523809523809529</v>
      </c>
      <c r="AB310" s="27"/>
      <c r="AC310" s="54">
        <f t="shared" si="117"/>
        <v>0</v>
      </c>
      <c r="AD310" s="78"/>
      <c r="AE310" s="54">
        <f t="shared" si="118"/>
        <v>0</v>
      </c>
      <c r="AF310" s="78"/>
      <c r="AG310" s="54">
        <f t="shared" si="119"/>
        <v>0</v>
      </c>
      <c r="AH310" s="78"/>
      <c r="AI310" s="54">
        <f t="shared" si="120"/>
        <v>0</v>
      </c>
      <c r="AJ310" s="78"/>
      <c r="AK310" s="54">
        <f t="shared" si="121"/>
        <v>0</v>
      </c>
      <c r="AL310" s="78"/>
      <c r="AM310" s="78"/>
      <c r="AN310" s="53">
        <f>+IF($A310="Venta",SUMIF($AC$3:$AM$3,VLOOKUP($R310,desplegable!$N$3:$Q$8,4,FALSE),$AC310:$AM310)*$T310/VLOOKUP($R310,desplegable!$N$3:$O$8,2,FALSE),"")</f>
        <v>0</v>
      </c>
      <c r="AO310" s="53">
        <f t="shared" si="122"/>
        <v>0</v>
      </c>
      <c r="AP310" s="53" t="str">
        <f>+IF($A310="Compra",SUMIF($AC$3:$AM$3,VLOOKUP($R309,desplegable!$N$3:$Q$8,4,FALSE),$AC310:$AM310)*$T310/VLOOKUP($R309,desplegable!$N$3:$O$8,2,FALSE),"")</f>
        <v/>
      </c>
      <c r="AQ310" s="55">
        <f>+IFERROR(SUMIF($AC$3:$AM$3,VLOOKUP($R310,desplegable!$N$3:$Q$8,4,FALSE),$AC310:$AM310)/$S310,0)</f>
        <v>0</v>
      </c>
      <c r="AR310" s="55">
        <f ca="1">IFERROR((SUMIF($AC$3:$AM$3,VLOOKUP($R310,desplegable!$N$3:$Q$8,4,FALSE),$AC310:$AM310)/($H310-$G310))*((TODAY())-$G310)/$S310,0)</f>
        <v>0</v>
      </c>
      <c r="AS310" s="56" t="str">
        <f t="shared" si="107"/>
        <v>-</v>
      </c>
      <c r="AT310" s="56" t="str">
        <f t="shared" si="108"/>
        <v>-</v>
      </c>
      <c r="AU310" s="56" t="str">
        <f t="shared" si="109"/>
        <v>-</v>
      </c>
      <c r="AV310" s="56" t="str">
        <f t="shared" si="110"/>
        <v>-</v>
      </c>
      <c r="AW310" s="53" t="str">
        <f t="shared" si="111"/>
        <v>-</v>
      </c>
      <c r="AX310" s="53">
        <f t="shared" si="112"/>
        <v>0</v>
      </c>
      <c r="AY310" s="57">
        <f t="shared" si="113"/>
        <v>0</v>
      </c>
      <c r="AZ310" s="54">
        <f>+IF(SUMIF($AC$3:$AM$3,VLOOKUP($R310,desplegable!$N$3:$Q$8,4,FALSE),$AC310:$AM310)&gt;=$S310,$S310,SUMIF($AC$3:$AM$3,VLOOKUP($R310,desplegable!$N$3:$Q$8,4,FALSE),$AC310:$AM310))</f>
        <v>0</v>
      </c>
      <c r="BA310" s="78"/>
      <c r="BB310" s="54">
        <f t="shared" si="114"/>
        <v>0</v>
      </c>
      <c r="BC310" s="53">
        <f>+IFERROR($BB310*$T310/VLOOKUP($R310,desplegable!$N$3:$O$8,2,FALSE),0)</f>
        <v>0</v>
      </c>
      <c r="BD310" s="53">
        <f t="shared" si="123"/>
        <v>0</v>
      </c>
      <c r="BE310" s="57">
        <f t="shared" si="115"/>
        <v>0</v>
      </c>
    </row>
    <row r="311" spans="1:57" ht="15" customHeight="1" x14ac:dyDescent="0.25">
      <c r="A311" s="26" t="s">
        <v>33</v>
      </c>
      <c r="B311" s="21">
        <v>21422</v>
      </c>
      <c r="C311" s="21" t="s">
        <v>392</v>
      </c>
      <c r="D311" s="21">
        <v>50031</v>
      </c>
      <c r="E311" s="21" t="s">
        <v>109</v>
      </c>
      <c r="F311" s="21" t="s">
        <v>413</v>
      </c>
      <c r="G311" s="27">
        <v>42430</v>
      </c>
      <c r="H311" s="27">
        <v>42435</v>
      </c>
      <c r="I311" s="28" t="s">
        <v>367</v>
      </c>
      <c r="J311" s="28" t="s">
        <v>330</v>
      </c>
      <c r="K311" s="21" t="s">
        <v>330</v>
      </c>
      <c r="L311" s="21" t="s">
        <v>412</v>
      </c>
      <c r="M311" s="28" t="s">
        <v>113</v>
      </c>
      <c r="N311" s="28" t="s">
        <v>38</v>
      </c>
      <c r="O311" s="28" t="s">
        <v>38</v>
      </c>
      <c r="P311" s="21" t="s">
        <v>19</v>
      </c>
      <c r="Q311" s="21" t="s">
        <v>19</v>
      </c>
      <c r="R311" s="28" t="s">
        <v>17</v>
      </c>
      <c r="S311" s="78">
        <v>183565</v>
      </c>
      <c r="T311" s="30">
        <v>8.4</v>
      </c>
      <c r="U311" s="52">
        <f t="shared" si="124"/>
        <v>1541.9460000000001</v>
      </c>
      <c r="V311" s="29" t="s">
        <v>414</v>
      </c>
      <c r="W311" s="29" t="s">
        <v>18</v>
      </c>
      <c r="X311" s="29">
        <v>0.08</v>
      </c>
      <c r="Y311" s="29"/>
      <c r="Z311" s="53">
        <f t="shared" si="116"/>
        <v>532.33850000000007</v>
      </c>
      <c r="AA311" s="55">
        <f t="shared" si="106"/>
        <v>0.34523809523809523</v>
      </c>
      <c r="AB311" s="27"/>
      <c r="AC311" s="54">
        <f t="shared" si="117"/>
        <v>0</v>
      </c>
      <c r="AD311" s="78"/>
      <c r="AE311" s="54">
        <f t="shared" si="118"/>
        <v>0</v>
      </c>
      <c r="AF311" s="78"/>
      <c r="AG311" s="54">
        <f t="shared" si="119"/>
        <v>0</v>
      </c>
      <c r="AH311" s="78"/>
      <c r="AI311" s="54">
        <f t="shared" si="120"/>
        <v>0</v>
      </c>
      <c r="AJ311" s="78"/>
      <c r="AK311" s="54">
        <f t="shared" si="121"/>
        <v>0</v>
      </c>
      <c r="AL311" s="78"/>
      <c r="AM311" s="78"/>
      <c r="AN311" s="53">
        <f>+IF($A311="Venta",SUMIF($AC$3:$AM$3,VLOOKUP($R311,desplegable!$N$3:$Q$8,4,FALSE),$AC311:$AM311)*$T311/VLOOKUP($R311,desplegable!$N$3:$O$8,2,FALSE),"")</f>
        <v>0</v>
      </c>
      <c r="AO311" s="53">
        <f t="shared" si="122"/>
        <v>0</v>
      </c>
      <c r="AP311" s="53" t="str">
        <f>+IF($A311="Compra",SUMIF($AC$3:$AM$3,VLOOKUP($R310,desplegable!$N$3:$Q$8,4,FALSE),$AC311:$AM311)*$T311/VLOOKUP($R310,desplegable!$N$3:$O$8,2,FALSE),"")</f>
        <v/>
      </c>
      <c r="AQ311" s="55">
        <f>+IFERROR(SUMIF($AC$3:$AM$3,VLOOKUP($R311,desplegable!$N$3:$Q$8,4,FALSE),$AC311:$AM311)/$S311,0)</f>
        <v>0</v>
      </c>
      <c r="AR311" s="55">
        <f ca="1">IFERROR((SUMIF($AC$3:$AM$3,VLOOKUP($R311,desplegable!$N$3:$Q$8,4,FALSE),$AC311:$AM311)/($H311-$G311))*((TODAY())-$G311)/$S311,0)</f>
        <v>0</v>
      </c>
      <c r="AS311" s="56" t="str">
        <f t="shared" si="107"/>
        <v>-</v>
      </c>
      <c r="AT311" s="56" t="str">
        <f t="shared" si="108"/>
        <v>-</v>
      </c>
      <c r="AU311" s="56" t="str">
        <f t="shared" si="109"/>
        <v>-</v>
      </c>
      <c r="AV311" s="56" t="str">
        <f t="shared" si="110"/>
        <v>-</v>
      </c>
      <c r="AW311" s="53" t="str">
        <f t="shared" si="111"/>
        <v>-</v>
      </c>
      <c r="AX311" s="53">
        <f t="shared" si="112"/>
        <v>0</v>
      </c>
      <c r="AY311" s="57">
        <f t="shared" si="113"/>
        <v>0</v>
      </c>
      <c r="AZ311" s="54">
        <f>+IF(SUMIF($AC$3:$AM$3,VLOOKUP($R311,desplegable!$N$3:$Q$8,4,FALSE),$AC311:$AM311)&gt;=$S311,$S311,SUMIF($AC$3:$AM$3,VLOOKUP($R311,desplegable!$N$3:$Q$8,4,FALSE),$AC311:$AM311))</f>
        <v>0</v>
      </c>
      <c r="BA311" s="78"/>
      <c r="BB311" s="54">
        <f t="shared" si="114"/>
        <v>0</v>
      </c>
      <c r="BC311" s="53">
        <f>+IFERROR($BB311*$T311/VLOOKUP($R311,desplegable!$N$3:$O$8,2,FALSE),0)</f>
        <v>0</v>
      </c>
      <c r="BD311" s="53">
        <f t="shared" si="123"/>
        <v>0</v>
      </c>
      <c r="BE311" s="57">
        <f t="shared" si="115"/>
        <v>0</v>
      </c>
    </row>
    <row r="312" spans="1:57" ht="15" customHeight="1" x14ac:dyDescent="0.25">
      <c r="A312" s="26" t="s">
        <v>35</v>
      </c>
      <c r="B312" s="21">
        <v>21422</v>
      </c>
      <c r="C312" s="21" t="s">
        <v>392</v>
      </c>
      <c r="D312" s="21">
        <v>50030</v>
      </c>
      <c r="E312" s="21" t="s">
        <v>109</v>
      </c>
      <c r="F312" s="21" t="s">
        <v>413</v>
      </c>
      <c r="G312" s="27">
        <v>42430</v>
      </c>
      <c r="H312" s="27">
        <v>42435</v>
      </c>
      <c r="I312" s="28" t="s">
        <v>367</v>
      </c>
      <c r="J312" s="28" t="s">
        <v>330</v>
      </c>
      <c r="K312" s="21" t="s">
        <v>330</v>
      </c>
      <c r="L312" s="21" t="s">
        <v>411</v>
      </c>
      <c r="M312" s="28" t="s">
        <v>113</v>
      </c>
      <c r="N312" s="28" t="s">
        <v>38</v>
      </c>
      <c r="O312" s="28" t="s">
        <v>38</v>
      </c>
      <c r="P312" s="21" t="s">
        <v>140</v>
      </c>
      <c r="Q312" s="21" t="s">
        <v>103</v>
      </c>
      <c r="R312" s="28" t="s">
        <v>17</v>
      </c>
      <c r="S312" s="78">
        <v>172768</v>
      </c>
      <c r="T312" s="30">
        <v>5</v>
      </c>
      <c r="U312" s="52">
        <f t="shared" si="124"/>
        <v>863.84</v>
      </c>
      <c r="V312" s="29" t="s">
        <v>414</v>
      </c>
      <c r="W312" s="29" t="s">
        <v>18</v>
      </c>
      <c r="X312" s="29">
        <v>0.08</v>
      </c>
      <c r="Y312" s="29"/>
      <c r="Z312" s="53" t="str">
        <f t="shared" si="116"/>
        <v/>
      </c>
      <c r="AA312" s="55" t="str">
        <f t="shared" si="106"/>
        <v/>
      </c>
      <c r="AB312" s="27"/>
      <c r="AC312" s="54">
        <f t="shared" si="117"/>
        <v>0</v>
      </c>
      <c r="AD312" s="78"/>
      <c r="AE312" s="54">
        <f t="shared" si="118"/>
        <v>0</v>
      </c>
      <c r="AF312" s="78"/>
      <c r="AG312" s="54">
        <f t="shared" si="119"/>
        <v>0</v>
      </c>
      <c r="AH312" s="78"/>
      <c r="AI312" s="54">
        <f t="shared" si="120"/>
        <v>0</v>
      </c>
      <c r="AJ312" s="78"/>
      <c r="AK312" s="54">
        <f t="shared" si="121"/>
        <v>0</v>
      </c>
      <c r="AL312" s="78"/>
      <c r="AM312" s="78"/>
      <c r="AN312" s="53" t="str">
        <f>+IF($A312="Venta",SUMIF($AC$3:$AM$3,VLOOKUP($R312,desplegable!$N$3:$Q$8,4,FALSE),$AC312:$AM312)*$T312/VLOOKUP($R312,desplegable!$N$3:$O$8,2,FALSE),"")</f>
        <v/>
      </c>
      <c r="AO312" s="53">
        <f t="shared" si="122"/>
        <v>0</v>
      </c>
      <c r="AP312" s="53">
        <f>+IF($A312="Compra",SUMIF($AC$3:$AM$3,VLOOKUP($R311,desplegable!$N$3:$Q$8,4,FALSE),$AC312:$AM312)*$T312/VLOOKUP($R311,desplegable!$N$3:$O$8,2,FALSE),"")</f>
        <v>0</v>
      </c>
      <c r="AQ312" s="55">
        <f>+IFERROR(SUMIF($AC$3:$AM$3,VLOOKUP($R312,desplegable!$N$3:$Q$8,4,FALSE),$AC312:$AM312)/$S312,0)</f>
        <v>0</v>
      </c>
      <c r="AR312" s="55">
        <f ca="1">IFERROR((SUMIF($AC$3:$AM$3,VLOOKUP($R312,desplegable!$N$3:$Q$8,4,FALSE),$AC312:$AM312)/($H312-$G312))*((TODAY())-$G312)/$S312,0)</f>
        <v>0</v>
      </c>
      <c r="AS312" s="56" t="str">
        <f t="shared" si="107"/>
        <v>-</v>
      </c>
      <c r="AT312" s="56" t="str">
        <f t="shared" si="108"/>
        <v>-</v>
      </c>
      <c r="AU312" s="56" t="str">
        <f t="shared" si="109"/>
        <v>-</v>
      </c>
      <c r="AV312" s="56" t="str">
        <f t="shared" si="110"/>
        <v>-</v>
      </c>
      <c r="AW312" s="53" t="str">
        <f t="shared" si="111"/>
        <v>-</v>
      </c>
      <c r="AX312" s="53" t="str">
        <f t="shared" si="112"/>
        <v/>
      </c>
      <c r="AY312" s="57" t="str">
        <f t="shared" si="113"/>
        <v/>
      </c>
      <c r="AZ312" s="54">
        <f>+IF(SUMIF($AC$3:$AM$3,VLOOKUP($R312,desplegable!$N$3:$Q$8,4,FALSE),$AC312:$AM312)&gt;=$S312,$S312,SUMIF($AC$3:$AM$3,VLOOKUP($R312,desplegable!$N$3:$Q$8,4,FALSE),$AC312:$AM312))</f>
        <v>0</v>
      </c>
      <c r="BA312" s="78"/>
      <c r="BB312" s="54">
        <f t="shared" si="114"/>
        <v>0</v>
      </c>
      <c r="BC312" s="53">
        <f>+IFERROR($BB312*$T312/VLOOKUP($R312,desplegable!$N$3:$O$8,2,FALSE),0)</f>
        <v>0</v>
      </c>
      <c r="BD312" s="53" t="str">
        <f t="shared" si="123"/>
        <v/>
      </c>
      <c r="BE312" s="57" t="str">
        <f t="shared" si="115"/>
        <v/>
      </c>
    </row>
    <row r="313" spans="1:57" ht="15" customHeight="1" x14ac:dyDescent="0.25">
      <c r="A313" s="26" t="s">
        <v>35</v>
      </c>
      <c r="B313" s="21">
        <v>21422</v>
      </c>
      <c r="C313" s="21" t="s">
        <v>392</v>
      </c>
      <c r="D313" s="21">
        <v>50030</v>
      </c>
      <c r="E313" s="21" t="s">
        <v>109</v>
      </c>
      <c r="F313" s="21" t="s">
        <v>413</v>
      </c>
      <c r="G313" s="27">
        <v>42430</v>
      </c>
      <c r="H313" s="27">
        <v>42435</v>
      </c>
      <c r="I313" s="28" t="s">
        <v>367</v>
      </c>
      <c r="J313" s="28" t="s">
        <v>330</v>
      </c>
      <c r="K313" s="21" t="s">
        <v>330</v>
      </c>
      <c r="L313" s="21" t="s">
        <v>411</v>
      </c>
      <c r="M313" s="28" t="s">
        <v>113</v>
      </c>
      <c r="N313" s="28" t="s">
        <v>38</v>
      </c>
      <c r="O313" s="28" t="s">
        <v>38</v>
      </c>
      <c r="P313" s="21" t="s">
        <v>51</v>
      </c>
      <c r="Q313" s="21" t="s">
        <v>19</v>
      </c>
      <c r="R313" s="28" t="s">
        <v>17</v>
      </c>
      <c r="S313" s="78">
        <v>172768</v>
      </c>
      <c r="T313" s="30">
        <v>0.5</v>
      </c>
      <c r="U313" s="52">
        <f t="shared" si="124"/>
        <v>86.384</v>
      </c>
      <c r="V313" s="29" t="s">
        <v>414</v>
      </c>
      <c r="W313" s="29" t="s">
        <v>18</v>
      </c>
      <c r="X313" s="29">
        <v>0.08</v>
      </c>
      <c r="Y313" s="29"/>
      <c r="Z313" s="53" t="str">
        <f t="shared" si="116"/>
        <v/>
      </c>
      <c r="AA313" s="55" t="str">
        <f t="shared" si="106"/>
        <v/>
      </c>
      <c r="AB313" s="27"/>
      <c r="AC313" s="54">
        <f t="shared" si="117"/>
        <v>0</v>
      </c>
      <c r="AD313" s="78"/>
      <c r="AE313" s="54">
        <f t="shared" si="118"/>
        <v>0</v>
      </c>
      <c r="AF313" s="78"/>
      <c r="AG313" s="54">
        <f t="shared" si="119"/>
        <v>0</v>
      </c>
      <c r="AH313" s="78"/>
      <c r="AI313" s="54">
        <f t="shared" si="120"/>
        <v>0</v>
      </c>
      <c r="AJ313" s="78"/>
      <c r="AK313" s="54">
        <f t="shared" si="121"/>
        <v>0</v>
      </c>
      <c r="AL313" s="78"/>
      <c r="AM313" s="78"/>
      <c r="AN313" s="53" t="str">
        <f>+IF($A313="Venta",SUMIF($AC$3:$AM$3,VLOOKUP($R313,desplegable!$N$3:$Q$8,4,FALSE),$AC313:$AM313)*$T313/VLOOKUP($R313,desplegable!$N$3:$O$8,2,FALSE),"")</f>
        <v/>
      </c>
      <c r="AO313" s="53">
        <f t="shared" si="122"/>
        <v>0</v>
      </c>
      <c r="AP313" s="53">
        <f>+IF($A313="Compra",SUMIF($AC$3:$AM$3,VLOOKUP($R312,desplegable!$N$3:$Q$8,4,FALSE),$AC313:$AM313)*$T313/VLOOKUP($R312,desplegable!$N$3:$O$8,2,FALSE),"")</f>
        <v>0</v>
      </c>
      <c r="AQ313" s="55">
        <f>+IFERROR(SUMIF($AC$3:$AM$3,VLOOKUP($R313,desplegable!$N$3:$Q$8,4,FALSE),$AC313:$AM313)/$S313,0)</f>
        <v>0</v>
      </c>
      <c r="AR313" s="55">
        <f ca="1">IFERROR((SUMIF($AC$3:$AM$3,VLOOKUP($R313,desplegable!$N$3:$Q$8,4,FALSE),$AC313:$AM313)/($H313-$G313))*((TODAY())-$G313)/$S313,0)</f>
        <v>0</v>
      </c>
      <c r="AS313" s="56" t="str">
        <f t="shared" si="107"/>
        <v>-</v>
      </c>
      <c r="AT313" s="56" t="str">
        <f t="shared" si="108"/>
        <v>-</v>
      </c>
      <c r="AU313" s="56" t="str">
        <f t="shared" si="109"/>
        <v>-</v>
      </c>
      <c r="AV313" s="56" t="str">
        <f t="shared" si="110"/>
        <v>-</v>
      </c>
      <c r="AW313" s="53" t="str">
        <f t="shared" si="111"/>
        <v>-</v>
      </c>
      <c r="AX313" s="53" t="str">
        <f t="shared" si="112"/>
        <v/>
      </c>
      <c r="AY313" s="57" t="str">
        <f t="shared" si="113"/>
        <v/>
      </c>
      <c r="AZ313" s="54">
        <f>+IF(SUMIF($AC$3:$AM$3,VLOOKUP($R313,desplegable!$N$3:$Q$8,4,FALSE),$AC313:$AM313)&gt;=$S313,$S313,SUMIF($AC$3:$AM$3,VLOOKUP($R313,desplegable!$N$3:$Q$8,4,FALSE),$AC313:$AM313))</f>
        <v>0</v>
      </c>
      <c r="BA313" s="78"/>
      <c r="BB313" s="54">
        <f t="shared" si="114"/>
        <v>0</v>
      </c>
      <c r="BC313" s="53">
        <f>+IFERROR($BB313*$T313/VLOOKUP($R313,desplegable!$N$3:$O$8,2,FALSE),0)</f>
        <v>0</v>
      </c>
      <c r="BD313" s="53" t="str">
        <f t="shared" si="123"/>
        <v/>
      </c>
      <c r="BE313" s="57" t="str">
        <f t="shared" si="115"/>
        <v/>
      </c>
    </row>
    <row r="314" spans="1:57" ht="15" customHeight="1" x14ac:dyDescent="0.25">
      <c r="A314" s="26" t="s">
        <v>35</v>
      </c>
      <c r="B314" s="21">
        <v>21422</v>
      </c>
      <c r="C314" s="21" t="s">
        <v>392</v>
      </c>
      <c r="D314" s="21">
        <v>50031</v>
      </c>
      <c r="E314" s="21" t="s">
        <v>109</v>
      </c>
      <c r="F314" s="21" t="s">
        <v>413</v>
      </c>
      <c r="G314" s="27">
        <v>42430</v>
      </c>
      <c r="H314" s="27">
        <v>42435</v>
      </c>
      <c r="I314" s="28" t="s">
        <v>367</v>
      </c>
      <c r="J314" s="28" t="s">
        <v>330</v>
      </c>
      <c r="K314" s="21" t="s">
        <v>330</v>
      </c>
      <c r="L314" s="21" t="s">
        <v>412</v>
      </c>
      <c r="M314" s="28" t="s">
        <v>113</v>
      </c>
      <c r="N314" s="28" t="s">
        <v>38</v>
      </c>
      <c r="O314" s="28" t="s">
        <v>38</v>
      </c>
      <c r="P314" s="21" t="s">
        <v>140</v>
      </c>
      <c r="Q314" s="21" t="s">
        <v>103</v>
      </c>
      <c r="R314" s="28" t="s">
        <v>17</v>
      </c>
      <c r="S314" s="78">
        <v>183565</v>
      </c>
      <c r="T314" s="30">
        <v>5</v>
      </c>
      <c r="U314" s="52">
        <f t="shared" si="124"/>
        <v>917.82500000000005</v>
      </c>
      <c r="V314" s="29" t="s">
        <v>414</v>
      </c>
      <c r="W314" s="29" t="s">
        <v>18</v>
      </c>
      <c r="X314" s="29">
        <v>0.08</v>
      </c>
      <c r="Y314" s="29"/>
      <c r="Z314" s="53" t="str">
        <f t="shared" si="116"/>
        <v/>
      </c>
      <c r="AA314" s="55" t="str">
        <f t="shared" si="106"/>
        <v/>
      </c>
      <c r="AB314" s="27"/>
      <c r="AC314" s="54">
        <f t="shared" si="117"/>
        <v>0</v>
      </c>
      <c r="AD314" s="78"/>
      <c r="AE314" s="54">
        <f t="shared" si="118"/>
        <v>0</v>
      </c>
      <c r="AF314" s="78"/>
      <c r="AG314" s="54">
        <f t="shared" si="119"/>
        <v>0</v>
      </c>
      <c r="AH314" s="78"/>
      <c r="AI314" s="54">
        <f t="shared" si="120"/>
        <v>0</v>
      </c>
      <c r="AJ314" s="78"/>
      <c r="AK314" s="54">
        <f t="shared" si="121"/>
        <v>0</v>
      </c>
      <c r="AL314" s="78"/>
      <c r="AM314" s="78"/>
      <c r="AN314" s="53" t="str">
        <f>+IF($A314="Venta",SUMIF($AC$3:$AM$3,VLOOKUP($R314,desplegable!$N$3:$Q$8,4,FALSE),$AC314:$AM314)*$T314/VLOOKUP($R314,desplegable!$N$3:$O$8,2,FALSE),"")</f>
        <v/>
      </c>
      <c r="AO314" s="53">
        <f t="shared" si="122"/>
        <v>0</v>
      </c>
      <c r="AP314" s="53">
        <f>+IF($A314="Compra",SUMIF($AC$3:$AM$3,VLOOKUP($R313,desplegable!$N$3:$Q$8,4,FALSE),$AC314:$AM314)*$T314/VLOOKUP($R313,desplegable!$N$3:$O$8,2,FALSE),"")</f>
        <v>0</v>
      </c>
      <c r="AQ314" s="55">
        <f>+IFERROR(SUMIF($AC$3:$AM$3,VLOOKUP($R314,desplegable!$N$3:$Q$8,4,FALSE),$AC314:$AM314)/$S314,0)</f>
        <v>0</v>
      </c>
      <c r="AR314" s="55">
        <f ca="1">IFERROR((SUMIF($AC$3:$AM$3,VLOOKUP($R314,desplegable!$N$3:$Q$8,4,FALSE),$AC314:$AM314)/($H314-$G314))*((TODAY())-$G314)/$S314,0)</f>
        <v>0</v>
      </c>
      <c r="AS314" s="56" t="str">
        <f t="shared" si="107"/>
        <v>-</v>
      </c>
      <c r="AT314" s="56" t="str">
        <f t="shared" si="108"/>
        <v>-</v>
      </c>
      <c r="AU314" s="56" t="str">
        <f t="shared" si="109"/>
        <v>-</v>
      </c>
      <c r="AV314" s="56" t="str">
        <f t="shared" si="110"/>
        <v>-</v>
      </c>
      <c r="AW314" s="53" t="str">
        <f t="shared" si="111"/>
        <v>-</v>
      </c>
      <c r="AX314" s="53" t="str">
        <f t="shared" si="112"/>
        <v/>
      </c>
      <c r="AY314" s="57" t="str">
        <f t="shared" si="113"/>
        <v/>
      </c>
      <c r="AZ314" s="54">
        <f>+IF(SUMIF($AC$3:$AM$3,VLOOKUP($R314,desplegable!$N$3:$Q$8,4,FALSE),$AC314:$AM314)&gt;=$S314,$S314,SUMIF($AC$3:$AM$3,VLOOKUP($R314,desplegable!$N$3:$Q$8,4,FALSE),$AC314:$AM314))</f>
        <v>0</v>
      </c>
      <c r="BA314" s="78"/>
      <c r="BB314" s="54">
        <f t="shared" si="114"/>
        <v>0</v>
      </c>
      <c r="BC314" s="53">
        <f>+IFERROR($BB314*$T314/VLOOKUP($R314,desplegable!$N$3:$O$8,2,FALSE),0)</f>
        <v>0</v>
      </c>
      <c r="BD314" s="53" t="str">
        <f t="shared" si="123"/>
        <v/>
      </c>
      <c r="BE314" s="57" t="str">
        <f t="shared" si="115"/>
        <v/>
      </c>
    </row>
    <row r="315" spans="1:57" ht="15" customHeight="1" x14ac:dyDescent="0.25">
      <c r="A315" s="26" t="s">
        <v>35</v>
      </c>
      <c r="B315" s="21">
        <v>21422</v>
      </c>
      <c r="C315" s="21" t="s">
        <v>392</v>
      </c>
      <c r="D315" s="21">
        <v>50031</v>
      </c>
      <c r="E315" s="21" t="s">
        <v>109</v>
      </c>
      <c r="F315" s="21" t="s">
        <v>413</v>
      </c>
      <c r="G315" s="27">
        <v>42430</v>
      </c>
      <c r="H315" s="27">
        <v>42435</v>
      </c>
      <c r="I315" s="28" t="s">
        <v>367</v>
      </c>
      <c r="J315" s="28" t="s">
        <v>330</v>
      </c>
      <c r="K315" s="21" t="s">
        <v>330</v>
      </c>
      <c r="L315" s="21" t="s">
        <v>412</v>
      </c>
      <c r="M315" s="28" t="s">
        <v>113</v>
      </c>
      <c r="N315" s="28" t="s">
        <v>38</v>
      </c>
      <c r="O315" s="28" t="s">
        <v>38</v>
      </c>
      <c r="P315" s="21" t="s">
        <v>51</v>
      </c>
      <c r="Q315" s="21" t="s">
        <v>19</v>
      </c>
      <c r="R315" s="28" t="s">
        <v>17</v>
      </c>
      <c r="S315" s="78">
        <v>183565</v>
      </c>
      <c r="T315" s="30">
        <v>0.5</v>
      </c>
      <c r="U315" s="52">
        <f t="shared" si="124"/>
        <v>91.782499999999999</v>
      </c>
      <c r="V315" s="29" t="s">
        <v>414</v>
      </c>
      <c r="W315" s="29" t="s">
        <v>18</v>
      </c>
      <c r="X315" s="29">
        <v>0.08</v>
      </c>
      <c r="Y315" s="29"/>
      <c r="Z315" s="53" t="str">
        <f t="shared" si="116"/>
        <v/>
      </c>
      <c r="AA315" s="55" t="str">
        <f t="shared" si="106"/>
        <v/>
      </c>
      <c r="AB315" s="27"/>
      <c r="AC315" s="54">
        <f t="shared" si="117"/>
        <v>0</v>
      </c>
      <c r="AD315" s="78"/>
      <c r="AE315" s="54">
        <f t="shared" si="118"/>
        <v>0</v>
      </c>
      <c r="AF315" s="78"/>
      <c r="AG315" s="54">
        <f t="shared" si="119"/>
        <v>0</v>
      </c>
      <c r="AH315" s="78"/>
      <c r="AI315" s="54">
        <f t="shared" si="120"/>
        <v>0</v>
      </c>
      <c r="AJ315" s="78"/>
      <c r="AK315" s="54">
        <f t="shared" si="121"/>
        <v>0</v>
      </c>
      <c r="AL315" s="78"/>
      <c r="AM315" s="78"/>
      <c r="AN315" s="53" t="str">
        <f>+IF($A315="Venta",SUMIF($AC$3:$AM$3,VLOOKUP($R315,desplegable!$N$3:$Q$8,4,FALSE),$AC315:$AM315)*$T315/VLOOKUP($R315,desplegable!$N$3:$O$8,2,FALSE),"")</f>
        <v/>
      </c>
      <c r="AO315" s="53">
        <f t="shared" si="122"/>
        <v>0</v>
      </c>
      <c r="AP315" s="53">
        <f>+IF($A315="Compra",SUMIF($AC$3:$AM$3,VLOOKUP($R314,desplegable!$N$3:$Q$8,4,FALSE),$AC315:$AM315)*$T315/VLOOKUP($R314,desplegable!$N$3:$O$8,2,FALSE),"")</f>
        <v>0</v>
      </c>
      <c r="AQ315" s="55">
        <f>+IFERROR(SUMIF($AC$3:$AM$3,VLOOKUP($R315,desplegable!$N$3:$Q$8,4,FALSE),$AC315:$AM315)/$S315,0)</f>
        <v>0</v>
      </c>
      <c r="AR315" s="55">
        <f ca="1">IFERROR((SUMIF($AC$3:$AM$3,VLOOKUP($R315,desplegable!$N$3:$Q$8,4,FALSE),$AC315:$AM315)/($H315-$G315))*((TODAY())-$G315)/$S315,0)</f>
        <v>0</v>
      </c>
      <c r="AS315" s="56" t="str">
        <f t="shared" si="107"/>
        <v>-</v>
      </c>
      <c r="AT315" s="56" t="str">
        <f t="shared" si="108"/>
        <v>-</v>
      </c>
      <c r="AU315" s="56" t="str">
        <f t="shared" si="109"/>
        <v>-</v>
      </c>
      <c r="AV315" s="56" t="str">
        <f t="shared" si="110"/>
        <v>-</v>
      </c>
      <c r="AW315" s="53" t="str">
        <f t="shared" si="111"/>
        <v>-</v>
      </c>
      <c r="AX315" s="53" t="str">
        <f t="shared" si="112"/>
        <v/>
      </c>
      <c r="AY315" s="57" t="str">
        <f t="shared" si="113"/>
        <v/>
      </c>
      <c r="AZ315" s="54">
        <f>+IF(SUMIF($AC$3:$AM$3,VLOOKUP($R315,desplegable!$N$3:$Q$8,4,FALSE),$AC315:$AM315)&gt;=$S315,$S315,SUMIF($AC$3:$AM$3,VLOOKUP($R315,desplegable!$N$3:$Q$8,4,FALSE),$AC315:$AM315))</f>
        <v>0</v>
      </c>
      <c r="BA315" s="78"/>
      <c r="BB315" s="54">
        <f t="shared" si="114"/>
        <v>0</v>
      </c>
      <c r="BC315" s="53">
        <f>+IFERROR($BB315*$T315/VLOOKUP($R315,desplegable!$N$3:$O$8,2,FALSE),0)</f>
        <v>0</v>
      </c>
      <c r="BD315" s="53" t="str">
        <f t="shared" si="123"/>
        <v/>
      </c>
      <c r="BE315" s="57" t="str">
        <f t="shared" si="115"/>
        <v/>
      </c>
    </row>
    <row r="316" spans="1:57" ht="15" customHeight="1" x14ac:dyDescent="0.25">
      <c r="A316" s="26" t="s">
        <v>117</v>
      </c>
      <c r="B316" s="21"/>
      <c r="C316" s="21" t="s">
        <v>117</v>
      </c>
      <c r="D316" s="21"/>
      <c r="E316" s="21" t="s">
        <v>117</v>
      </c>
      <c r="F316" s="21"/>
      <c r="G316" s="27"/>
      <c r="H316" s="27"/>
      <c r="I316" s="28" t="s">
        <v>367</v>
      </c>
      <c r="J316" s="28" t="s">
        <v>117</v>
      </c>
      <c r="K316" s="21"/>
      <c r="L316" s="21"/>
      <c r="M316" s="28" t="s">
        <v>117</v>
      </c>
      <c r="N316" s="28" t="s">
        <v>117</v>
      </c>
      <c r="O316" s="28" t="s">
        <v>117</v>
      </c>
      <c r="P316" s="21" t="s">
        <v>117</v>
      </c>
      <c r="Q316" s="21" t="s">
        <v>117</v>
      </c>
      <c r="R316" s="28" t="s">
        <v>117</v>
      </c>
      <c r="S316" s="78"/>
      <c r="T316" s="30"/>
      <c r="U316" s="52">
        <f t="shared" si="124"/>
        <v>0</v>
      </c>
      <c r="V316" s="29"/>
      <c r="W316" s="29" t="s">
        <v>117</v>
      </c>
      <c r="X316" s="29"/>
      <c r="Y316" s="29"/>
      <c r="Z316" s="53" t="str">
        <f t="shared" si="116"/>
        <v/>
      </c>
      <c r="AA316" s="55" t="str">
        <f t="shared" ref="AA316:AA375" si="125">+IF($A316="Venta",IFERROR($Z316/$U316,0),IF($A316="Compra","",""))</f>
        <v/>
      </c>
      <c r="AB316" s="27"/>
      <c r="AC316" s="54">
        <f t="shared" si="117"/>
        <v>0</v>
      </c>
      <c r="AD316" s="78"/>
      <c r="AE316" s="54">
        <f t="shared" si="118"/>
        <v>0</v>
      </c>
      <c r="AF316" s="78"/>
      <c r="AG316" s="54">
        <f t="shared" si="119"/>
        <v>0</v>
      </c>
      <c r="AH316" s="78"/>
      <c r="AI316" s="54">
        <f t="shared" si="120"/>
        <v>0</v>
      </c>
      <c r="AJ316" s="78"/>
      <c r="AK316" s="54">
        <f t="shared" si="121"/>
        <v>0</v>
      </c>
      <c r="AL316" s="78"/>
      <c r="AM316" s="78"/>
      <c r="AN316" s="53" t="str">
        <f>+IF($A316="Venta",SUMIF($AC$3:$AM$3,VLOOKUP($R316,desplegable!$N$3:$Q$8,4,FALSE),$AC316:$AM316)*$T316/VLOOKUP($R316,desplegable!$N$3:$O$8,2,FALSE),"")</f>
        <v/>
      </c>
      <c r="AO316" s="53">
        <f t="shared" si="122"/>
        <v>0</v>
      </c>
      <c r="AP316" s="53" t="str">
        <f>+IF($A316="Compra",SUMIF($AC$3:$AM$3,VLOOKUP($R315,desplegable!$N$3:$Q$8,4,FALSE),$AC316:$AM316)*$T316/VLOOKUP($R315,desplegable!$N$3:$O$8,2,FALSE),"")</f>
        <v/>
      </c>
      <c r="AQ316" s="55">
        <f>+IFERROR(SUMIF($AC$3:$AM$3,VLOOKUP($R316,desplegable!$N$3:$Q$8,4,FALSE),$AC316:$AM316)/$S316,0)</f>
        <v>0</v>
      </c>
      <c r="AR316" s="55">
        <f ca="1">IFERROR((SUMIF($AC$3:$AM$3,VLOOKUP($R316,desplegable!$N$3:$Q$8,4,FALSE),$AC316:$AM316)/($H316-$G316))*((TODAY())-$G316)/$S316,0)</f>
        <v>0</v>
      </c>
      <c r="AS316" s="56" t="str">
        <f t="shared" ref="AS316:AS375" si="126">+IFERROR(IF($AE316=0,"-",$AE316/$AC316),"-")</f>
        <v>-</v>
      </c>
      <c r="AT316" s="56" t="str">
        <f t="shared" ref="AT316:AT375" si="127">+IFERROR(IF($AG316=0,"-",$AG316/$AC316),"-")</f>
        <v>-</v>
      </c>
      <c r="AU316" s="56" t="str">
        <f t="shared" ref="AU316:AU375" si="128">+IFERROR(IF($AI316=0,"-",$AI316/$AC316),"-")</f>
        <v>-</v>
      </c>
      <c r="AV316" s="56" t="str">
        <f t="shared" ref="AV316:AV375" si="129">+IFERROR(IF($AK316=0,"-",$AK316/$AC316),"-")</f>
        <v>-</v>
      </c>
      <c r="AW316" s="53" t="str">
        <f t="shared" ref="AW316:AW375" si="130">+IF($A316="Venta",IFERROR($AN316/$AK316,"-"),IFERROR($AO316/$AK316,"-"))</f>
        <v>-</v>
      </c>
      <c r="AX316" s="53" t="str">
        <f t="shared" ref="AX316:AX375" si="131">IF($A316="Venta",$AN316-$AO316,IF($A316="Compra","",""))</f>
        <v/>
      </c>
      <c r="AY316" s="57" t="str">
        <f t="shared" ref="AY316:AY375" si="132">+IF($A316="Venta",IFERROR($AX316/$AN316,0),IF($A316="Compra","",""))</f>
        <v/>
      </c>
      <c r="AZ316" s="54">
        <f>+IF(SUMIF($AC$3:$AM$3,VLOOKUP($R316,desplegable!$N$3:$Q$8,4,FALSE),$AC316:$AM316)&gt;=$S316,$S316,SUMIF($AC$3:$AM$3,VLOOKUP($R316,desplegable!$N$3:$Q$8,4,FALSE),$AC316:$AM316))</f>
        <v>0</v>
      </c>
      <c r="BA316" s="78"/>
      <c r="BB316" s="54">
        <f t="shared" ref="BB316:BB375" si="133">+IF($BA316=0,$AZ316,$BA316)</f>
        <v>0</v>
      </c>
      <c r="BC316" s="53">
        <f>+IFERROR($BB316*$T316/VLOOKUP($R316,desplegable!$N$3:$O$8,2,FALSE),0)</f>
        <v>0</v>
      </c>
      <c r="BD316" s="53" t="str">
        <f t="shared" si="123"/>
        <v/>
      </c>
      <c r="BE316" s="57" t="str">
        <f t="shared" ref="BE316:BE375" si="134">+IF($A316="Venta",IFERROR($BD316/$BC316,0),IF($A316="Compra","",""))</f>
        <v/>
      </c>
    </row>
    <row r="317" spans="1:57" ht="15" customHeight="1" x14ac:dyDescent="0.25">
      <c r="A317" s="26" t="s">
        <v>117</v>
      </c>
      <c r="B317" s="21"/>
      <c r="C317" s="21" t="s">
        <v>117</v>
      </c>
      <c r="D317" s="21"/>
      <c r="E317" s="21" t="s">
        <v>117</v>
      </c>
      <c r="F317" s="21"/>
      <c r="G317" s="27"/>
      <c r="H317" s="27"/>
      <c r="I317" s="28" t="s">
        <v>367</v>
      </c>
      <c r="J317" s="28" t="s">
        <v>117</v>
      </c>
      <c r="K317" s="21"/>
      <c r="L317" s="21"/>
      <c r="M317" s="28" t="s">
        <v>117</v>
      </c>
      <c r="N317" s="28" t="s">
        <v>117</v>
      </c>
      <c r="O317" s="28" t="s">
        <v>117</v>
      </c>
      <c r="P317" s="21" t="s">
        <v>117</v>
      </c>
      <c r="Q317" s="21" t="s">
        <v>117</v>
      </c>
      <c r="R317" s="28" t="s">
        <v>117</v>
      </c>
      <c r="S317" s="78"/>
      <c r="T317" s="30"/>
      <c r="U317" s="52">
        <f t="shared" si="124"/>
        <v>0</v>
      </c>
      <c r="V317" s="29"/>
      <c r="W317" s="29" t="s">
        <v>117</v>
      </c>
      <c r="X317" s="29"/>
      <c r="Y317" s="29"/>
      <c r="Z317" s="53" t="str">
        <f t="shared" si="116"/>
        <v/>
      </c>
      <c r="AA317" s="55" t="str">
        <f t="shared" si="125"/>
        <v/>
      </c>
      <c r="AB317" s="27"/>
      <c r="AC317" s="54">
        <f t="shared" si="117"/>
        <v>0</v>
      </c>
      <c r="AD317" s="78"/>
      <c r="AE317" s="54">
        <f t="shared" si="118"/>
        <v>0</v>
      </c>
      <c r="AF317" s="78"/>
      <c r="AG317" s="54">
        <f t="shared" si="119"/>
        <v>0</v>
      </c>
      <c r="AH317" s="78"/>
      <c r="AI317" s="54">
        <f t="shared" si="120"/>
        <v>0</v>
      </c>
      <c r="AJ317" s="78"/>
      <c r="AK317" s="54">
        <f t="shared" si="121"/>
        <v>0</v>
      </c>
      <c r="AL317" s="78"/>
      <c r="AM317" s="78"/>
      <c r="AN317" s="53" t="str">
        <f>+IF($A317="Venta",SUMIF($AC$3:$AM$3,VLOOKUP($R317,desplegable!$N$3:$Q$8,4,FALSE),$AC317:$AM317)*$T317/VLOOKUP($R317,desplegable!$N$3:$O$8,2,FALSE),"")</f>
        <v/>
      </c>
      <c r="AO317" s="53">
        <f t="shared" si="122"/>
        <v>0</v>
      </c>
      <c r="AP317" s="53" t="str">
        <f>+IF($A317="Compra",SUMIF($AC$3:$AM$3,VLOOKUP($R316,desplegable!$N$3:$Q$8,4,FALSE),$AC317:$AM317)*$T317/VLOOKUP($R316,desplegable!$N$3:$O$8,2,FALSE),"")</f>
        <v/>
      </c>
      <c r="AQ317" s="55">
        <f>+IFERROR(SUMIF($AC$3:$AM$3,VLOOKUP($R317,desplegable!$N$3:$Q$8,4,FALSE),$AC317:$AM317)/$S317,0)</f>
        <v>0</v>
      </c>
      <c r="AR317" s="55">
        <f ca="1">IFERROR((SUMIF($AC$3:$AM$3,VLOOKUP($R317,desplegable!$N$3:$Q$8,4,FALSE),$AC317:$AM317)/($H317-$G317))*((TODAY())-$G317)/$S317,0)</f>
        <v>0</v>
      </c>
      <c r="AS317" s="56" t="str">
        <f t="shared" si="126"/>
        <v>-</v>
      </c>
      <c r="AT317" s="56" t="str">
        <f t="shared" si="127"/>
        <v>-</v>
      </c>
      <c r="AU317" s="56" t="str">
        <f t="shared" si="128"/>
        <v>-</v>
      </c>
      <c r="AV317" s="56" t="str">
        <f t="shared" si="129"/>
        <v>-</v>
      </c>
      <c r="AW317" s="53" t="str">
        <f t="shared" si="130"/>
        <v>-</v>
      </c>
      <c r="AX317" s="53" t="str">
        <f t="shared" si="131"/>
        <v/>
      </c>
      <c r="AY317" s="57" t="str">
        <f t="shared" si="132"/>
        <v/>
      </c>
      <c r="AZ317" s="54">
        <f>+IF(SUMIF($AC$3:$AM$3,VLOOKUP($R317,desplegable!$N$3:$Q$8,4,FALSE),$AC317:$AM317)&gt;=$S317,$S317,SUMIF($AC$3:$AM$3,VLOOKUP($R317,desplegable!$N$3:$Q$8,4,FALSE),$AC317:$AM317))</f>
        <v>0</v>
      </c>
      <c r="BA317" s="78"/>
      <c r="BB317" s="54">
        <f t="shared" si="133"/>
        <v>0</v>
      </c>
      <c r="BC317" s="53">
        <f>+IFERROR($BB317*$T317/VLOOKUP($R317,desplegable!$N$3:$O$8,2,FALSE),0)</f>
        <v>0</v>
      </c>
      <c r="BD317" s="53" t="str">
        <f t="shared" si="123"/>
        <v/>
      </c>
      <c r="BE317" s="57" t="str">
        <f t="shared" si="134"/>
        <v/>
      </c>
    </row>
    <row r="318" spans="1:57" ht="15" customHeight="1" x14ac:dyDescent="0.25">
      <c r="A318" s="26" t="s">
        <v>117</v>
      </c>
      <c r="B318" s="21"/>
      <c r="C318" s="21" t="s">
        <v>117</v>
      </c>
      <c r="D318" s="21"/>
      <c r="E318" s="21" t="s">
        <v>117</v>
      </c>
      <c r="F318" s="21"/>
      <c r="G318" s="27"/>
      <c r="H318" s="27"/>
      <c r="I318" s="28" t="s">
        <v>367</v>
      </c>
      <c r="J318" s="28" t="s">
        <v>117</v>
      </c>
      <c r="K318" s="21"/>
      <c r="L318" s="21"/>
      <c r="M318" s="28" t="s">
        <v>117</v>
      </c>
      <c r="N318" s="28" t="s">
        <v>117</v>
      </c>
      <c r="O318" s="28" t="s">
        <v>117</v>
      </c>
      <c r="P318" s="21" t="s">
        <v>117</v>
      </c>
      <c r="Q318" s="21" t="s">
        <v>117</v>
      </c>
      <c r="R318" s="28" t="s">
        <v>117</v>
      </c>
      <c r="S318" s="78"/>
      <c r="T318" s="30"/>
      <c r="U318" s="52">
        <f t="shared" si="124"/>
        <v>0</v>
      </c>
      <c r="V318" s="29"/>
      <c r="W318" s="29" t="s">
        <v>117</v>
      </c>
      <c r="X318" s="29"/>
      <c r="Y318" s="29"/>
      <c r="Z318" s="53" t="str">
        <f t="shared" si="116"/>
        <v/>
      </c>
      <c r="AA318" s="55" t="str">
        <f t="shared" si="125"/>
        <v/>
      </c>
      <c r="AB318" s="27"/>
      <c r="AC318" s="54">
        <f t="shared" si="117"/>
        <v>0</v>
      </c>
      <c r="AD318" s="78"/>
      <c r="AE318" s="54">
        <f t="shared" si="118"/>
        <v>0</v>
      </c>
      <c r="AF318" s="78"/>
      <c r="AG318" s="54">
        <f t="shared" si="119"/>
        <v>0</v>
      </c>
      <c r="AH318" s="78"/>
      <c r="AI318" s="54">
        <f t="shared" si="120"/>
        <v>0</v>
      </c>
      <c r="AJ318" s="78"/>
      <c r="AK318" s="54">
        <f t="shared" si="121"/>
        <v>0</v>
      </c>
      <c r="AL318" s="78"/>
      <c r="AM318" s="78"/>
      <c r="AN318" s="53" t="str">
        <f>+IF($A318="Venta",SUMIF($AC$3:$AM$3,VLOOKUP($R318,desplegable!$N$3:$Q$8,4,FALSE),$AC318:$AM318)*$T318/VLOOKUP($R318,desplegable!$N$3:$O$8,2,FALSE),"")</f>
        <v/>
      </c>
      <c r="AO318" s="53">
        <f t="shared" si="122"/>
        <v>0</v>
      </c>
      <c r="AP318" s="53" t="str">
        <f>+IF($A318="Compra",SUMIF($AC$3:$AM$3,VLOOKUP($R317,desplegable!$N$3:$Q$8,4,FALSE),$AC318:$AM318)*$T318/VLOOKUP($R317,desplegable!$N$3:$O$8,2,FALSE),"")</f>
        <v/>
      </c>
      <c r="AQ318" s="55">
        <f>+IFERROR(SUMIF($AC$3:$AM$3,VLOOKUP($R318,desplegable!$N$3:$Q$8,4,FALSE),$AC318:$AM318)/$S318,0)</f>
        <v>0</v>
      </c>
      <c r="AR318" s="55">
        <f ca="1">IFERROR((SUMIF($AC$3:$AM$3,VLOOKUP($R318,desplegable!$N$3:$Q$8,4,FALSE),$AC318:$AM318)/($H318-$G318))*((TODAY())-$G318)/$S318,0)</f>
        <v>0</v>
      </c>
      <c r="AS318" s="56" t="str">
        <f t="shared" si="126"/>
        <v>-</v>
      </c>
      <c r="AT318" s="56" t="str">
        <f t="shared" si="127"/>
        <v>-</v>
      </c>
      <c r="AU318" s="56" t="str">
        <f t="shared" si="128"/>
        <v>-</v>
      </c>
      <c r="AV318" s="56" t="str">
        <f t="shared" si="129"/>
        <v>-</v>
      </c>
      <c r="AW318" s="53" t="str">
        <f t="shared" si="130"/>
        <v>-</v>
      </c>
      <c r="AX318" s="53" t="str">
        <f t="shared" si="131"/>
        <v/>
      </c>
      <c r="AY318" s="57" t="str">
        <f t="shared" si="132"/>
        <v/>
      </c>
      <c r="AZ318" s="54">
        <f>+IF(SUMIF($AC$3:$AM$3,VLOOKUP($R318,desplegable!$N$3:$Q$8,4,FALSE),$AC318:$AM318)&gt;=$S318,$S318,SUMIF($AC$3:$AM$3,VLOOKUP($R318,desplegable!$N$3:$Q$8,4,FALSE),$AC318:$AM318))</f>
        <v>0</v>
      </c>
      <c r="BA318" s="78"/>
      <c r="BB318" s="54">
        <f t="shared" si="133"/>
        <v>0</v>
      </c>
      <c r="BC318" s="53">
        <f>+IFERROR($BB318*$T318/VLOOKUP($R318,desplegable!$N$3:$O$8,2,FALSE),0)</f>
        <v>0</v>
      </c>
      <c r="BD318" s="53" t="str">
        <f t="shared" si="123"/>
        <v/>
      </c>
      <c r="BE318" s="57" t="str">
        <f t="shared" si="134"/>
        <v/>
      </c>
    </row>
    <row r="319" spans="1:57" ht="15" customHeight="1" x14ac:dyDescent="0.25">
      <c r="A319" s="26" t="s">
        <v>117</v>
      </c>
      <c r="B319" s="21"/>
      <c r="C319" s="21" t="s">
        <v>117</v>
      </c>
      <c r="D319" s="21"/>
      <c r="E319" s="21" t="s">
        <v>117</v>
      </c>
      <c r="F319" s="21"/>
      <c r="G319" s="27"/>
      <c r="H319" s="27"/>
      <c r="I319" s="28" t="s">
        <v>367</v>
      </c>
      <c r="J319" s="28" t="s">
        <v>117</v>
      </c>
      <c r="K319" s="21"/>
      <c r="L319" s="21"/>
      <c r="M319" s="28" t="s">
        <v>117</v>
      </c>
      <c r="N319" s="28" t="s">
        <v>117</v>
      </c>
      <c r="O319" s="28" t="s">
        <v>117</v>
      </c>
      <c r="P319" s="21" t="s">
        <v>117</v>
      </c>
      <c r="Q319" s="21" t="s">
        <v>117</v>
      </c>
      <c r="R319" s="28" t="s">
        <v>117</v>
      </c>
      <c r="S319" s="78"/>
      <c r="T319" s="30"/>
      <c r="U319" s="52">
        <f t="shared" si="124"/>
        <v>0</v>
      </c>
      <c r="V319" s="29"/>
      <c r="W319" s="29" t="s">
        <v>117</v>
      </c>
      <c r="X319" s="29"/>
      <c r="Y319" s="29"/>
      <c r="Z319" s="53" t="str">
        <f t="shared" si="116"/>
        <v/>
      </c>
      <c r="AA319" s="55" t="str">
        <f t="shared" si="125"/>
        <v/>
      </c>
      <c r="AB319" s="27"/>
      <c r="AC319" s="54">
        <f t="shared" si="117"/>
        <v>0</v>
      </c>
      <c r="AD319" s="78"/>
      <c r="AE319" s="54">
        <f t="shared" si="118"/>
        <v>0</v>
      </c>
      <c r="AF319" s="78"/>
      <c r="AG319" s="54">
        <f t="shared" si="119"/>
        <v>0</v>
      </c>
      <c r="AH319" s="78"/>
      <c r="AI319" s="54">
        <f t="shared" si="120"/>
        <v>0</v>
      </c>
      <c r="AJ319" s="78"/>
      <c r="AK319" s="54">
        <f t="shared" si="121"/>
        <v>0</v>
      </c>
      <c r="AL319" s="78"/>
      <c r="AM319" s="78"/>
      <c r="AN319" s="53" t="str">
        <f>+IF($A319="Venta",SUMIF($AC$3:$AM$3,VLOOKUP($R319,desplegable!$N$3:$Q$8,4,FALSE),$AC319:$AM319)*$T319/VLOOKUP($R319,desplegable!$N$3:$O$8,2,FALSE),"")</f>
        <v/>
      </c>
      <c r="AO319" s="53">
        <f t="shared" si="122"/>
        <v>0</v>
      </c>
      <c r="AP319" s="53" t="str">
        <f>+IF($A319="Compra",SUMIF($AC$3:$AM$3,VLOOKUP($R318,desplegable!$N$3:$Q$8,4,FALSE),$AC319:$AM319)*$T319/VLOOKUP($R318,desplegable!$N$3:$O$8,2,FALSE),"")</f>
        <v/>
      </c>
      <c r="AQ319" s="55">
        <f>+IFERROR(SUMIF($AC$3:$AM$3,VLOOKUP($R319,desplegable!$N$3:$Q$8,4,FALSE),$AC319:$AM319)/$S319,0)</f>
        <v>0</v>
      </c>
      <c r="AR319" s="55">
        <f ca="1">IFERROR((SUMIF($AC$3:$AM$3,VLOOKUP($R319,desplegable!$N$3:$Q$8,4,FALSE),$AC319:$AM319)/($H319-$G319))*((TODAY())-$G319)/$S319,0)</f>
        <v>0</v>
      </c>
      <c r="AS319" s="56" t="str">
        <f t="shared" si="126"/>
        <v>-</v>
      </c>
      <c r="AT319" s="56" t="str">
        <f t="shared" si="127"/>
        <v>-</v>
      </c>
      <c r="AU319" s="56" t="str">
        <f t="shared" si="128"/>
        <v>-</v>
      </c>
      <c r="AV319" s="56" t="str">
        <f t="shared" si="129"/>
        <v>-</v>
      </c>
      <c r="AW319" s="53" t="str">
        <f t="shared" si="130"/>
        <v>-</v>
      </c>
      <c r="AX319" s="53" t="str">
        <f t="shared" si="131"/>
        <v/>
      </c>
      <c r="AY319" s="57" t="str">
        <f t="shared" si="132"/>
        <v/>
      </c>
      <c r="AZ319" s="54">
        <f>+IF(SUMIF($AC$3:$AM$3,VLOOKUP($R319,desplegable!$N$3:$Q$8,4,FALSE),$AC319:$AM319)&gt;=$S319,$S319,SUMIF($AC$3:$AM$3,VLOOKUP($R319,desplegable!$N$3:$Q$8,4,FALSE),$AC319:$AM319))</f>
        <v>0</v>
      </c>
      <c r="BA319" s="78"/>
      <c r="BB319" s="54">
        <f t="shared" si="133"/>
        <v>0</v>
      </c>
      <c r="BC319" s="53">
        <f>+IFERROR($BB319*$T319/VLOOKUP($R319,desplegable!$N$3:$O$8,2,FALSE),0)</f>
        <v>0</v>
      </c>
      <c r="BD319" s="53" t="str">
        <f t="shared" si="123"/>
        <v/>
      </c>
      <c r="BE319" s="57" t="str">
        <f t="shared" si="134"/>
        <v/>
      </c>
    </row>
    <row r="320" spans="1:57" ht="15" customHeight="1" x14ac:dyDescent="0.25">
      <c r="A320" s="26" t="s">
        <v>117</v>
      </c>
      <c r="B320" s="21"/>
      <c r="C320" s="21" t="s">
        <v>117</v>
      </c>
      <c r="D320" s="21"/>
      <c r="E320" s="21" t="s">
        <v>117</v>
      </c>
      <c r="F320" s="21"/>
      <c r="G320" s="27"/>
      <c r="H320" s="27"/>
      <c r="I320" s="28" t="s">
        <v>367</v>
      </c>
      <c r="J320" s="28" t="s">
        <v>117</v>
      </c>
      <c r="K320" s="21"/>
      <c r="L320" s="21"/>
      <c r="M320" s="28" t="s">
        <v>117</v>
      </c>
      <c r="N320" s="28" t="s">
        <v>117</v>
      </c>
      <c r="O320" s="28" t="s">
        <v>117</v>
      </c>
      <c r="P320" s="21" t="s">
        <v>117</v>
      </c>
      <c r="Q320" s="21" t="s">
        <v>117</v>
      </c>
      <c r="R320" s="28" t="s">
        <v>117</v>
      </c>
      <c r="S320" s="78"/>
      <c r="T320" s="30"/>
      <c r="U320" s="52">
        <f t="shared" si="124"/>
        <v>0</v>
      </c>
      <c r="V320" s="29"/>
      <c r="W320" s="29" t="s">
        <v>117</v>
      </c>
      <c r="X320" s="29"/>
      <c r="Y320" s="29"/>
      <c r="Z320" s="53" t="str">
        <f t="shared" si="116"/>
        <v/>
      </c>
      <c r="AA320" s="55" t="str">
        <f t="shared" si="125"/>
        <v/>
      </c>
      <c r="AB320" s="27"/>
      <c r="AC320" s="54">
        <f t="shared" si="117"/>
        <v>0</v>
      </c>
      <c r="AD320" s="78"/>
      <c r="AE320" s="54">
        <f t="shared" si="118"/>
        <v>0</v>
      </c>
      <c r="AF320" s="78"/>
      <c r="AG320" s="54">
        <f t="shared" si="119"/>
        <v>0</v>
      </c>
      <c r="AH320" s="78"/>
      <c r="AI320" s="54">
        <f t="shared" si="120"/>
        <v>0</v>
      </c>
      <c r="AJ320" s="78"/>
      <c r="AK320" s="54">
        <f t="shared" si="121"/>
        <v>0</v>
      </c>
      <c r="AL320" s="78"/>
      <c r="AM320" s="78"/>
      <c r="AN320" s="53" t="str">
        <f>+IF($A320="Venta",SUMIF($AC$3:$AM$3,VLOOKUP($R320,desplegable!$N$3:$Q$8,4,FALSE),$AC320:$AM320)*$T320/VLOOKUP($R320,desplegable!$N$3:$O$8,2,FALSE),"")</f>
        <v/>
      </c>
      <c r="AO320" s="53">
        <f t="shared" si="122"/>
        <v>0</v>
      </c>
      <c r="AP320" s="53" t="str">
        <f>+IF($A320="Compra",SUMIF($AC$3:$AM$3,VLOOKUP($R319,desplegable!$N$3:$Q$8,4,FALSE),$AC320:$AM320)*$T320/VLOOKUP($R319,desplegable!$N$3:$O$8,2,FALSE),"")</f>
        <v/>
      </c>
      <c r="AQ320" s="55">
        <f>+IFERROR(SUMIF($AC$3:$AM$3,VLOOKUP($R320,desplegable!$N$3:$Q$8,4,FALSE),$AC320:$AM320)/$S320,0)</f>
        <v>0</v>
      </c>
      <c r="AR320" s="55">
        <f ca="1">IFERROR((SUMIF($AC$3:$AM$3,VLOOKUP($R320,desplegable!$N$3:$Q$8,4,FALSE),$AC320:$AM320)/($H320-$G320))*((TODAY())-$G320)/$S320,0)</f>
        <v>0</v>
      </c>
      <c r="AS320" s="56" t="str">
        <f t="shared" si="126"/>
        <v>-</v>
      </c>
      <c r="AT320" s="56" t="str">
        <f t="shared" si="127"/>
        <v>-</v>
      </c>
      <c r="AU320" s="56" t="str">
        <f t="shared" si="128"/>
        <v>-</v>
      </c>
      <c r="AV320" s="56" t="str">
        <f t="shared" si="129"/>
        <v>-</v>
      </c>
      <c r="AW320" s="53" t="str">
        <f t="shared" si="130"/>
        <v>-</v>
      </c>
      <c r="AX320" s="53" t="str">
        <f t="shared" si="131"/>
        <v/>
      </c>
      <c r="AY320" s="57" t="str">
        <f t="shared" si="132"/>
        <v/>
      </c>
      <c r="AZ320" s="54">
        <f>+IF(SUMIF($AC$3:$AM$3,VLOOKUP($R320,desplegable!$N$3:$Q$8,4,FALSE),$AC320:$AM320)&gt;=$S320,$S320,SUMIF($AC$3:$AM$3,VLOOKUP($R320,desplegable!$N$3:$Q$8,4,FALSE),$AC320:$AM320))</f>
        <v>0</v>
      </c>
      <c r="BA320" s="78"/>
      <c r="BB320" s="54">
        <f t="shared" si="133"/>
        <v>0</v>
      </c>
      <c r="BC320" s="53">
        <f>+IFERROR($BB320*$T320/VLOOKUP($R320,desplegable!$N$3:$O$8,2,FALSE),0)</f>
        <v>0</v>
      </c>
      <c r="BD320" s="53" t="str">
        <f t="shared" si="123"/>
        <v/>
      </c>
      <c r="BE320" s="57" t="str">
        <f t="shared" si="134"/>
        <v/>
      </c>
    </row>
    <row r="321" spans="1:57" ht="15" customHeight="1" x14ac:dyDescent="0.25">
      <c r="A321" s="26" t="s">
        <v>117</v>
      </c>
      <c r="B321" s="21"/>
      <c r="C321" s="21" t="s">
        <v>117</v>
      </c>
      <c r="D321" s="21"/>
      <c r="E321" s="21" t="s">
        <v>117</v>
      </c>
      <c r="F321" s="21"/>
      <c r="G321" s="27"/>
      <c r="H321" s="27"/>
      <c r="I321" s="28" t="s">
        <v>367</v>
      </c>
      <c r="J321" s="28" t="s">
        <v>117</v>
      </c>
      <c r="K321" s="21"/>
      <c r="L321" s="21"/>
      <c r="M321" s="28" t="s">
        <v>117</v>
      </c>
      <c r="N321" s="28" t="s">
        <v>117</v>
      </c>
      <c r="O321" s="28" t="s">
        <v>117</v>
      </c>
      <c r="P321" s="21" t="s">
        <v>117</v>
      </c>
      <c r="Q321" s="21" t="s">
        <v>117</v>
      </c>
      <c r="R321" s="28" t="s">
        <v>117</v>
      </c>
      <c r="S321" s="78"/>
      <c r="T321" s="30"/>
      <c r="U321" s="52">
        <f t="shared" si="124"/>
        <v>0</v>
      </c>
      <c r="V321" s="29"/>
      <c r="W321" s="29" t="s">
        <v>117</v>
      </c>
      <c r="X321" s="29"/>
      <c r="Y321" s="29"/>
      <c r="Z321" s="53" t="str">
        <f t="shared" si="116"/>
        <v/>
      </c>
      <c r="AA321" s="55" t="str">
        <f t="shared" si="125"/>
        <v/>
      </c>
      <c r="AB321" s="27"/>
      <c r="AC321" s="54">
        <f t="shared" si="117"/>
        <v>0</v>
      </c>
      <c r="AD321" s="78"/>
      <c r="AE321" s="54">
        <f t="shared" si="118"/>
        <v>0</v>
      </c>
      <c r="AF321" s="78"/>
      <c r="AG321" s="54">
        <f t="shared" si="119"/>
        <v>0</v>
      </c>
      <c r="AH321" s="78"/>
      <c r="AI321" s="54">
        <f t="shared" si="120"/>
        <v>0</v>
      </c>
      <c r="AJ321" s="78"/>
      <c r="AK321" s="54">
        <f t="shared" si="121"/>
        <v>0</v>
      </c>
      <c r="AL321" s="78"/>
      <c r="AM321" s="78"/>
      <c r="AN321" s="53" t="str">
        <f>+IF($A321="Venta",SUMIF($AC$3:$AM$3,VLOOKUP($R321,desplegable!$N$3:$Q$8,4,FALSE),$AC321:$AM321)*$T321/VLOOKUP($R321,desplegable!$N$3:$O$8,2,FALSE),"")</f>
        <v/>
      </c>
      <c r="AO321" s="53">
        <f t="shared" si="122"/>
        <v>0</v>
      </c>
      <c r="AP321" s="53" t="str">
        <f>+IF($A321="Compra",SUMIF($AC$3:$AM$3,VLOOKUP($R320,desplegable!$N$3:$Q$8,4,FALSE),$AC321:$AM321)*$T321/VLOOKUP($R320,desplegable!$N$3:$O$8,2,FALSE),"")</f>
        <v/>
      </c>
      <c r="AQ321" s="55">
        <f>+IFERROR(SUMIF($AC$3:$AM$3,VLOOKUP($R321,desplegable!$N$3:$Q$8,4,FALSE),$AC321:$AM321)/$S321,0)</f>
        <v>0</v>
      </c>
      <c r="AR321" s="55">
        <f ca="1">IFERROR((SUMIF($AC$3:$AM$3,VLOOKUP($R321,desplegable!$N$3:$Q$8,4,FALSE),$AC321:$AM321)/($H321-$G321))*((TODAY())-$G321)/$S321,0)</f>
        <v>0</v>
      </c>
      <c r="AS321" s="56" t="str">
        <f t="shared" si="126"/>
        <v>-</v>
      </c>
      <c r="AT321" s="56" t="str">
        <f t="shared" si="127"/>
        <v>-</v>
      </c>
      <c r="AU321" s="56" t="str">
        <f t="shared" si="128"/>
        <v>-</v>
      </c>
      <c r="AV321" s="56" t="str">
        <f t="shared" si="129"/>
        <v>-</v>
      </c>
      <c r="AW321" s="53" t="str">
        <f t="shared" si="130"/>
        <v>-</v>
      </c>
      <c r="AX321" s="53" t="str">
        <f t="shared" si="131"/>
        <v/>
      </c>
      <c r="AY321" s="57" t="str">
        <f t="shared" si="132"/>
        <v/>
      </c>
      <c r="AZ321" s="54">
        <f>+IF(SUMIF($AC$3:$AM$3,VLOOKUP($R321,desplegable!$N$3:$Q$8,4,FALSE),$AC321:$AM321)&gt;=$S321,$S321,SUMIF($AC$3:$AM$3,VLOOKUP($R321,desplegable!$N$3:$Q$8,4,FALSE),$AC321:$AM321))</f>
        <v>0</v>
      </c>
      <c r="BA321" s="78"/>
      <c r="BB321" s="54">
        <f t="shared" si="133"/>
        <v>0</v>
      </c>
      <c r="BC321" s="53">
        <f>+IFERROR($BB321*$T321/VLOOKUP($R321,desplegable!$N$3:$O$8,2,FALSE),0)</f>
        <v>0</v>
      </c>
      <c r="BD321" s="53" t="str">
        <f t="shared" si="123"/>
        <v/>
      </c>
      <c r="BE321" s="57" t="str">
        <f t="shared" si="134"/>
        <v/>
      </c>
    </row>
    <row r="322" spans="1:57" ht="15" customHeight="1" x14ac:dyDescent="0.25">
      <c r="A322" s="26" t="s">
        <v>117</v>
      </c>
      <c r="B322" s="21"/>
      <c r="C322" s="21" t="s">
        <v>117</v>
      </c>
      <c r="D322" s="21"/>
      <c r="E322" s="21" t="s">
        <v>117</v>
      </c>
      <c r="F322" s="21"/>
      <c r="G322" s="27"/>
      <c r="H322" s="27"/>
      <c r="I322" s="28" t="s">
        <v>367</v>
      </c>
      <c r="J322" s="28" t="s">
        <v>117</v>
      </c>
      <c r="K322" s="21"/>
      <c r="L322" s="21"/>
      <c r="M322" s="28" t="s">
        <v>117</v>
      </c>
      <c r="N322" s="28" t="s">
        <v>117</v>
      </c>
      <c r="O322" s="28" t="s">
        <v>117</v>
      </c>
      <c r="P322" s="21" t="s">
        <v>117</v>
      </c>
      <c r="Q322" s="21" t="s">
        <v>117</v>
      </c>
      <c r="R322" s="28" t="s">
        <v>117</v>
      </c>
      <c r="S322" s="78"/>
      <c r="T322" s="30"/>
      <c r="U322" s="52">
        <f t="shared" si="124"/>
        <v>0</v>
      </c>
      <c r="V322" s="29"/>
      <c r="W322" s="29" t="s">
        <v>117</v>
      </c>
      <c r="X322" s="29"/>
      <c r="Y322" s="29"/>
      <c r="Z322" s="53" t="str">
        <f t="shared" si="116"/>
        <v/>
      </c>
      <c r="AA322" s="55" t="str">
        <f t="shared" si="125"/>
        <v/>
      </c>
      <c r="AB322" s="27"/>
      <c r="AC322" s="54">
        <f t="shared" si="117"/>
        <v>0</v>
      </c>
      <c r="AD322" s="78"/>
      <c r="AE322" s="54">
        <f t="shared" si="118"/>
        <v>0</v>
      </c>
      <c r="AF322" s="78"/>
      <c r="AG322" s="54">
        <f t="shared" si="119"/>
        <v>0</v>
      </c>
      <c r="AH322" s="78"/>
      <c r="AI322" s="54">
        <f t="shared" si="120"/>
        <v>0</v>
      </c>
      <c r="AJ322" s="78"/>
      <c r="AK322" s="54">
        <f t="shared" si="121"/>
        <v>0</v>
      </c>
      <c r="AL322" s="78"/>
      <c r="AM322" s="78"/>
      <c r="AN322" s="53" t="str">
        <f>+IF($A322="Venta",SUMIF($AC$3:$AM$3,VLOOKUP($R322,desplegable!$N$3:$Q$8,4,FALSE),$AC322:$AM322)*$T322/VLOOKUP($R322,desplegable!$N$3:$O$8,2,FALSE),"")</f>
        <v/>
      </c>
      <c r="AO322" s="53">
        <f t="shared" si="122"/>
        <v>0</v>
      </c>
      <c r="AP322" s="53" t="str">
        <f>+IF($A322="Compra",SUMIF($AC$3:$AM$3,VLOOKUP($R321,desplegable!$N$3:$Q$8,4,FALSE),$AC322:$AM322)*$T322/VLOOKUP($R321,desplegable!$N$3:$O$8,2,FALSE),"")</f>
        <v/>
      </c>
      <c r="AQ322" s="55">
        <f>+IFERROR(SUMIF($AC$3:$AM$3,VLOOKUP($R322,desplegable!$N$3:$Q$8,4,FALSE),$AC322:$AM322)/$S322,0)</f>
        <v>0</v>
      </c>
      <c r="AR322" s="55">
        <f ca="1">IFERROR((SUMIF($AC$3:$AM$3,VLOOKUP($R322,desplegable!$N$3:$Q$8,4,FALSE),$AC322:$AM322)/($H322-$G322))*((TODAY())-$G322)/$S322,0)</f>
        <v>0</v>
      </c>
      <c r="AS322" s="56" t="str">
        <f t="shared" si="126"/>
        <v>-</v>
      </c>
      <c r="AT322" s="56" t="str">
        <f t="shared" si="127"/>
        <v>-</v>
      </c>
      <c r="AU322" s="56" t="str">
        <f t="shared" si="128"/>
        <v>-</v>
      </c>
      <c r="AV322" s="56" t="str">
        <f t="shared" si="129"/>
        <v>-</v>
      </c>
      <c r="AW322" s="53" t="str">
        <f t="shared" si="130"/>
        <v>-</v>
      </c>
      <c r="AX322" s="53" t="str">
        <f t="shared" si="131"/>
        <v/>
      </c>
      <c r="AY322" s="57" t="str">
        <f t="shared" si="132"/>
        <v/>
      </c>
      <c r="AZ322" s="54">
        <f>+IF(SUMIF($AC$3:$AM$3,VLOOKUP($R322,desplegable!$N$3:$Q$8,4,FALSE),$AC322:$AM322)&gt;=$S322,$S322,SUMIF($AC$3:$AM$3,VLOOKUP($R322,desplegable!$N$3:$Q$8,4,FALSE),$AC322:$AM322))</f>
        <v>0</v>
      </c>
      <c r="BA322" s="78"/>
      <c r="BB322" s="54">
        <f t="shared" si="133"/>
        <v>0</v>
      </c>
      <c r="BC322" s="53">
        <f>+IFERROR($BB322*$T322/VLOOKUP($R322,desplegable!$N$3:$O$8,2,FALSE),0)</f>
        <v>0</v>
      </c>
      <c r="BD322" s="53" t="str">
        <f t="shared" si="123"/>
        <v/>
      </c>
      <c r="BE322" s="57" t="str">
        <f t="shared" si="134"/>
        <v/>
      </c>
    </row>
    <row r="323" spans="1:57" ht="15" customHeight="1" x14ac:dyDescent="0.25">
      <c r="A323" s="26" t="s">
        <v>117</v>
      </c>
      <c r="B323" s="21"/>
      <c r="C323" s="21" t="s">
        <v>117</v>
      </c>
      <c r="D323" s="21"/>
      <c r="E323" s="21" t="s">
        <v>117</v>
      </c>
      <c r="F323" s="21"/>
      <c r="G323" s="27"/>
      <c r="H323" s="27"/>
      <c r="I323" s="28" t="s">
        <v>367</v>
      </c>
      <c r="J323" s="28" t="s">
        <v>117</v>
      </c>
      <c r="K323" s="21"/>
      <c r="L323" s="21"/>
      <c r="M323" s="28" t="s">
        <v>117</v>
      </c>
      <c r="N323" s="28" t="s">
        <v>117</v>
      </c>
      <c r="O323" s="28" t="s">
        <v>117</v>
      </c>
      <c r="P323" s="21" t="s">
        <v>117</v>
      </c>
      <c r="Q323" s="21" t="s">
        <v>117</v>
      </c>
      <c r="R323" s="28" t="s">
        <v>117</v>
      </c>
      <c r="S323" s="78"/>
      <c r="T323" s="30"/>
      <c r="U323" s="52">
        <f t="shared" si="124"/>
        <v>0</v>
      </c>
      <c r="V323" s="29"/>
      <c r="W323" s="29" t="s">
        <v>117</v>
      </c>
      <c r="X323" s="29"/>
      <c r="Y323" s="29"/>
      <c r="Z323" s="53" t="str">
        <f t="shared" si="116"/>
        <v/>
      </c>
      <c r="AA323" s="55" t="str">
        <f t="shared" si="125"/>
        <v/>
      </c>
      <c r="AB323" s="27"/>
      <c r="AC323" s="54">
        <f t="shared" si="117"/>
        <v>0</v>
      </c>
      <c r="AD323" s="78"/>
      <c r="AE323" s="54">
        <f t="shared" si="118"/>
        <v>0</v>
      </c>
      <c r="AF323" s="78"/>
      <c r="AG323" s="54">
        <f t="shared" si="119"/>
        <v>0</v>
      </c>
      <c r="AH323" s="78"/>
      <c r="AI323" s="54">
        <f t="shared" si="120"/>
        <v>0</v>
      </c>
      <c r="AJ323" s="78"/>
      <c r="AK323" s="54">
        <f t="shared" si="121"/>
        <v>0</v>
      </c>
      <c r="AL323" s="78"/>
      <c r="AM323" s="78"/>
      <c r="AN323" s="53" t="str">
        <f>+IF($A323="Venta",SUMIF($AC$3:$AM$3,VLOOKUP($R323,desplegable!$N$3:$Q$8,4,FALSE),$AC323:$AM323)*$T323/VLOOKUP($R323,desplegable!$N$3:$O$8,2,FALSE),"")</f>
        <v/>
      </c>
      <c r="AO323" s="53">
        <f t="shared" si="122"/>
        <v>0</v>
      </c>
      <c r="AP323" s="53" t="str">
        <f>+IF($A323="Compra",SUMIF($AC$3:$AM$3,VLOOKUP($R322,desplegable!$N$3:$Q$8,4,FALSE),$AC323:$AM323)*$T323/VLOOKUP($R322,desplegable!$N$3:$O$8,2,FALSE),"")</f>
        <v/>
      </c>
      <c r="AQ323" s="55">
        <f>+IFERROR(SUMIF($AC$3:$AM$3,VLOOKUP($R323,desplegable!$N$3:$Q$8,4,FALSE),$AC323:$AM323)/$S323,0)</f>
        <v>0</v>
      </c>
      <c r="AR323" s="55">
        <f ca="1">IFERROR((SUMIF($AC$3:$AM$3,VLOOKUP($R323,desplegable!$N$3:$Q$8,4,FALSE),$AC323:$AM323)/($H323-$G323))*((TODAY())-$G323)/$S323,0)</f>
        <v>0</v>
      </c>
      <c r="AS323" s="56" t="str">
        <f t="shared" si="126"/>
        <v>-</v>
      </c>
      <c r="AT323" s="56" t="str">
        <f t="shared" si="127"/>
        <v>-</v>
      </c>
      <c r="AU323" s="56" t="str">
        <f t="shared" si="128"/>
        <v>-</v>
      </c>
      <c r="AV323" s="56" t="str">
        <f t="shared" si="129"/>
        <v>-</v>
      </c>
      <c r="AW323" s="53" t="str">
        <f t="shared" si="130"/>
        <v>-</v>
      </c>
      <c r="AX323" s="53" t="str">
        <f t="shared" si="131"/>
        <v/>
      </c>
      <c r="AY323" s="57" t="str">
        <f t="shared" si="132"/>
        <v/>
      </c>
      <c r="AZ323" s="54">
        <f>+IF(SUMIF($AC$3:$AM$3,VLOOKUP($R323,desplegable!$N$3:$Q$8,4,FALSE),$AC323:$AM323)&gt;=$S323,$S323,SUMIF($AC$3:$AM$3,VLOOKUP($R323,desplegable!$N$3:$Q$8,4,FALSE),$AC323:$AM323))</f>
        <v>0</v>
      </c>
      <c r="BA323" s="78"/>
      <c r="BB323" s="54">
        <f t="shared" si="133"/>
        <v>0</v>
      </c>
      <c r="BC323" s="53">
        <f>+IFERROR($BB323*$T323/VLOOKUP($R323,desplegable!$N$3:$O$8,2,FALSE),0)</f>
        <v>0</v>
      </c>
      <c r="BD323" s="53" t="str">
        <f t="shared" si="123"/>
        <v/>
      </c>
      <c r="BE323" s="57" t="str">
        <f t="shared" si="134"/>
        <v/>
      </c>
    </row>
    <row r="324" spans="1:57" ht="15" customHeight="1" x14ac:dyDescent="0.25">
      <c r="A324" s="26" t="s">
        <v>117</v>
      </c>
      <c r="B324" s="21"/>
      <c r="C324" s="21" t="s">
        <v>117</v>
      </c>
      <c r="D324" s="21"/>
      <c r="E324" s="21" t="s">
        <v>117</v>
      </c>
      <c r="F324" s="21"/>
      <c r="G324" s="27"/>
      <c r="H324" s="27"/>
      <c r="I324" s="28" t="s">
        <v>367</v>
      </c>
      <c r="J324" s="28" t="s">
        <v>117</v>
      </c>
      <c r="K324" s="21"/>
      <c r="L324" s="21"/>
      <c r="M324" s="28" t="s">
        <v>117</v>
      </c>
      <c r="N324" s="28" t="s">
        <v>117</v>
      </c>
      <c r="O324" s="28" t="s">
        <v>117</v>
      </c>
      <c r="P324" s="21" t="s">
        <v>117</v>
      </c>
      <c r="Q324" s="21" t="s">
        <v>117</v>
      </c>
      <c r="R324" s="28" t="s">
        <v>117</v>
      </c>
      <c r="S324" s="78"/>
      <c r="T324" s="30"/>
      <c r="U324" s="52">
        <f t="shared" si="124"/>
        <v>0</v>
      </c>
      <c r="V324" s="29"/>
      <c r="W324" s="29" t="s">
        <v>117</v>
      </c>
      <c r="X324" s="29"/>
      <c r="Y324" s="29"/>
      <c r="Z324" s="53" t="str">
        <f t="shared" ref="Z324:Z387" si="135">IF($A324="Venta",$U324-SUMIFS($U:$U,$K:$K,$K324,$L:$L,$L324,$M:$M,$M324,$N:$N,$N324,$A:$A,"Compra"),IF($A324="Compra","",""))</f>
        <v/>
      </c>
      <c r="AA324" s="55" t="str">
        <f t="shared" si="125"/>
        <v/>
      </c>
      <c r="AB324" s="27"/>
      <c r="AC324" s="54">
        <f t="shared" ref="AC324:AC387" si="136">+IF($A324="Venta",SUMIFS($AD:$AD,$K:$K,$K324,$L:$L,$L324,$M:$M,$M324,$N:$N,$N324),IF($A324="Compra",$AD324,0))</f>
        <v>0</v>
      </c>
      <c r="AD324" s="78"/>
      <c r="AE324" s="54">
        <f t="shared" ref="AE324:AE387" si="137">+IF($A324="Venta",SUMIFS($AF:$AF,$K:$K,$K324,$L:$L,$L324,$M:$M,$M324,$N:$N,$N324),IF($A324="Compra",$AF324,0))</f>
        <v>0</v>
      </c>
      <c r="AF324" s="78"/>
      <c r="AG324" s="54">
        <f t="shared" ref="AG324:AG387" si="138">+IF($A324="Venta",SUMIFS($AH:$AH,$K:$K,$K324,$L:$L,$L324,$M:$M,$M324,$N:$N,$N324),IF($A324="Compra",$AH324,0))</f>
        <v>0</v>
      </c>
      <c r="AH324" s="78"/>
      <c r="AI324" s="54">
        <f t="shared" ref="AI324:AI387" si="139">+IF($A324="Venta",SUMIFS($AJ:$AJ,$K:$K,$K324,$L:$L,$L324,$M:$M,$M324,$N:$N,$N324),IF($A324="Compra",$AJ324,0))</f>
        <v>0</v>
      </c>
      <c r="AJ324" s="78"/>
      <c r="AK324" s="54">
        <f t="shared" ref="AK324:AK387" si="140">+IF($A324="Venta",SUMIFS($AL:$AL,$K:$K,$K324,$L:$L,$L324,$M:$M,$M324,$N:$N,$N324),IF($A324="Compra",$AL324,0))</f>
        <v>0</v>
      </c>
      <c r="AL324" s="78"/>
      <c r="AM324" s="78"/>
      <c r="AN324" s="53" t="str">
        <f>+IF($A324="Venta",SUMIF($AC$3:$AM$3,VLOOKUP($R324,desplegable!$N$3:$Q$8,4,FALSE),$AC324:$AM324)*$T324/VLOOKUP($R324,desplegable!$N$3:$O$8,2,FALSE),"")</f>
        <v/>
      </c>
      <c r="AO324" s="53">
        <f t="shared" ref="AO324:AO387" si="141">+IF($A324="Venta",SUMIFS($AP:$AP,$K:$K,$K324,$L:$L,$L324,$M:$M,$M324,$N:$N,$N324),IF($A324="Compra",$AP324,0))</f>
        <v>0</v>
      </c>
      <c r="AP324" s="53" t="str">
        <f>+IF($A324="Compra",SUMIF($AC$3:$AM$3,VLOOKUP($R323,desplegable!$N$3:$Q$8,4,FALSE),$AC324:$AM324)*$T324/VLOOKUP($R323,desplegable!$N$3:$O$8,2,FALSE),"")</f>
        <v/>
      </c>
      <c r="AQ324" s="55">
        <f>+IFERROR(SUMIF($AC$3:$AM$3,VLOOKUP($R324,desplegable!$N$3:$Q$8,4,FALSE),$AC324:$AM324)/$S324,0)</f>
        <v>0</v>
      </c>
      <c r="AR324" s="55">
        <f ca="1">IFERROR((SUMIF($AC$3:$AM$3,VLOOKUP($R324,desplegable!$N$3:$Q$8,4,FALSE),$AC324:$AM324)/($H324-$G324))*((TODAY())-$G324)/$S324,0)</f>
        <v>0</v>
      </c>
      <c r="AS324" s="56" t="str">
        <f t="shared" si="126"/>
        <v>-</v>
      </c>
      <c r="AT324" s="56" t="str">
        <f t="shared" si="127"/>
        <v>-</v>
      </c>
      <c r="AU324" s="56" t="str">
        <f t="shared" si="128"/>
        <v>-</v>
      </c>
      <c r="AV324" s="56" t="str">
        <f t="shared" si="129"/>
        <v>-</v>
      </c>
      <c r="AW324" s="53" t="str">
        <f t="shared" si="130"/>
        <v>-</v>
      </c>
      <c r="AX324" s="53" t="str">
        <f t="shared" si="131"/>
        <v/>
      </c>
      <c r="AY324" s="57" t="str">
        <f t="shared" si="132"/>
        <v/>
      </c>
      <c r="AZ324" s="54">
        <f>+IF(SUMIF($AC$3:$AM$3,VLOOKUP($R324,desplegable!$N$3:$Q$8,4,FALSE),$AC324:$AM324)&gt;=$S324,$S324,SUMIF($AC$3:$AM$3,VLOOKUP($R324,desplegable!$N$3:$Q$8,4,FALSE),$AC324:$AM324))</f>
        <v>0</v>
      </c>
      <c r="BA324" s="78"/>
      <c r="BB324" s="54">
        <f t="shared" si="133"/>
        <v>0</v>
      </c>
      <c r="BC324" s="53">
        <f>+IFERROR($BB324*$T324/VLOOKUP($R324,desplegable!$N$3:$O$8,2,FALSE),0)</f>
        <v>0</v>
      </c>
      <c r="BD324" s="53" t="str">
        <f t="shared" ref="BD324:BD387" si="142">+IF($A324="Venta",$BC324-SUMIFS($BC:$BC,$K:$K,$K324,$L:$L,$L324,$M:$M,$M324,$N:$N,$N324,$A:$A,"Compra"),"")</f>
        <v/>
      </c>
      <c r="BE324" s="57" t="str">
        <f t="shared" si="134"/>
        <v/>
      </c>
    </row>
    <row r="325" spans="1:57" ht="15" customHeight="1" x14ac:dyDescent="0.25">
      <c r="A325" s="26" t="s">
        <v>117</v>
      </c>
      <c r="B325" s="21"/>
      <c r="C325" s="21" t="s">
        <v>117</v>
      </c>
      <c r="D325" s="21"/>
      <c r="E325" s="21" t="s">
        <v>117</v>
      </c>
      <c r="F325" s="21"/>
      <c r="G325" s="27"/>
      <c r="H325" s="27"/>
      <c r="I325" s="28" t="s">
        <v>367</v>
      </c>
      <c r="J325" s="28" t="s">
        <v>117</v>
      </c>
      <c r="K325" s="21"/>
      <c r="L325" s="21"/>
      <c r="M325" s="28" t="s">
        <v>117</v>
      </c>
      <c r="N325" s="28" t="s">
        <v>117</v>
      </c>
      <c r="O325" s="28" t="s">
        <v>117</v>
      </c>
      <c r="P325" s="21" t="s">
        <v>117</v>
      </c>
      <c r="Q325" s="21" t="s">
        <v>117</v>
      </c>
      <c r="R325" s="28" t="s">
        <v>117</v>
      </c>
      <c r="S325" s="78"/>
      <c r="T325" s="30"/>
      <c r="U325" s="52">
        <f t="shared" ref="U325:U388" si="143">IF($R325="CPM",$S325/1000*$T325,$S325*$T325)</f>
        <v>0</v>
      </c>
      <c r="V325" s="29"/>
      <c r="W325" s="29" t="s">
        <v>117</v>
      </c>
      <c r="X325" s="29"/>
      <c r="Y325" s="29"/>
      <c r="Z325" s="53" t="str">
        <f t="shared" si="135"/>
        <v/>
      </c>
      <c r="AA325" s="55" t="str">
        <f t="shared" si="125"/>
        <v/>
      </c>
      <c r="AB325" s="27"/>
      <c r="AC325" s="54">
        <f t="shared" si="136"/>
        <v>0</v>
      </c>
      <c r="AD325" s="78"/>
      <c r="AE325" s="54">
        <f t="shared" si="137"/>
        <v>0</v>
      </c>
      <c r="AF325" s="78"/>
      <c r="AG325" s="54">
        <f t="shared" si="138"/>
        <v>0</v>
      </c>
      <c r="AH325" s="78"/>
      <c r="AI325" s="54">
        <f t="shared" si="139"/>
        <v>0</v>
      </c>
      <c r="AJ325" s="78"/>
      <c r="AK325" s="54">
        <f t="shared" si="140"/>
        <v>0</v>
      </c>
      <c r="AL325" s="78"/>
      <c r="AM325" s="78"/>
      <c r="AN325" s="53" t="str">
        <f>+IF($A325="Venta",SUMIF($AC$3:$AM$3,VLOOKUP($R325,desplegable!$N$3:$Q$8,4,FALSE),$AC325:$AM325)*$T325/VLOOKUP($R325,desplegable!$N$3:$O$8,2,FALSE),"")</f>
        <v/>
      </c>
      <c r="AO325" s="53">
        <f t="shared" si="141"/>
        <v>0</v>
      </c>
      <c r="AP325" s="53" t="str">
        <f>+IF($A325="Compra",SUMIF($AC$3:$AM$3,VLOOKUP($R324,desplegable!$N$3:$Q$8,4,FALSE),$AC325:$AM325)*$T325/VLOOKUP($R324,desplegable!$N$3:$O$8,2,FALSE),"")</f>
        <v/>
      </c>
      <c r="AQ325" s="55">
        <f>+IFERROR(SUMIF($AC$3:$AM$3,VLOOKUP($R325,desplegable!$N$3:$Q$8,4,FALSE),$AC325:$AM325)/$S325,0)</f>
        <v>0</v>
      </c>
      <c r="AR325" s="55">
        <f ca="1">IFERROR((SUMIF($AC$3:$AM$3,VLOOKUP($R325,desplegable!$N$3:$Q$8,4,FALSE),$AC325:$AM325)/($H325-$G325))*((TODAY())-$G325)/$S325,0)</f>
        <v>0</v>
      </c>
      <c r="AS325" s="56" t="str">
        <f t="shared" si="126"/>
        <v>-</v>
      </c>
      <c r="AT325" s="56" t="str">
        <f t="shared" si="127"/>
        <v>-</v>
      </c>
      <c r="AU325" s="56" t="str">
        <f t="shared" si="128"/>
        <v>-</v>
      </c>
      <c r="AV325" s="56" t="str">
        <f t="shared" si="129"/>
        <v>-</v>
      </c>
      <c r="AW325" s="53" t="str">
        <f t="shared" si="130"/>
        <v>-</v>
      </c>
      <c r="AX325" s="53" t="str">
        <f t="shared" si="131"/>
        <v/>
      </c>
      <c r="AY325" s="57" t="str">
        <f t="shared" si="132"/>
        <v/>
      </c>
      <c r="AZ325" s="54">
        <f>+IF(SUMIF($AC$3:$AM$3,VLOOKUP($R325,desplegable!$N$3:$Q$8,4,FALSE),$AC325:$AM325)&gt;=$S325,$S325,SUMIF($AC$3:$AM$3,VLOOKUP($R325,desplegable!$N$3:$Q$8,4,FALSE),$AC325:$AM325))</f>
        <v>0</v>
      </c>
      <c r="BA325" s="78"/>
      <c r="BB325" s="54">
        <f t="shared" si="133"/>
        <v>0</v>
      </c>
      <c r="BC325" s="53">
        <f>+IFERROR($BB325*$T325/VLOOKUP($R325,desplegable!$N$3:$O$8,2,FALSE),0)</f>
        <v>0</v>
      </c>
      <c r="BD325" s="53" t="str">
        <f t="shared" si="142"/>
        <v/>
      </c>
      <c r="BE325" s="57" t="str">
        <f t="shared" si="134"/>
        <v/>
      </c>
    </row>
    <row r="326" spans="1:57" ht="15" customHeight="1" x14ac:dyDescent="0.25">
      <c r="A326" s="26" t="s">
        <v>117</v>
      </c>
      <c r="B326" s="21"/>
      <c r="C326" s="21" t="s">
        <v>117</v>
      </c>
      <c r="D326" s="21"/>
      <c r="E326" s="21" t="s">
        <v>117</v>
      </c>
      <c r="F326" s="21"/>
      <c r="G326" s="27"/>
      <c r="H326" s="27"/>
      <c r="I326" s="28" t="s">
        <v>367</v>
      </c>
      <c r="J326" s="28" t="s">
        <v>117</v>
      </c>
      <c r="K326" s="21"/>
      <c r="L326" s="21"/>
      <c r="M326" s="28" t="s">
        <v>117</v>
      </c>
      <c r="N326" s="28" t="s">
        <v>117</v>
      </c>
      <c r="O326" s="28" t="s">
        <v>117</v>
      </c>
      <c r="P326" s="21" t="s">
        <v>117</v>
      </c>
      <c r="Q326" s="21" t="s">
        <v>117</v>
      </c>
      <c r="R326" s="28" t="s">
        <v>117</v>
      </c>
      <c r="S326" s="78"/>
      <c r="T326" s="30"/>
      <c r="U326" s="52">
        <f t="shared" si="143"/>
        <v>0</v>
      </c>
      <c r="V326" s="29"/>
      <c r="W326" s="29" t="s">
        <v>117</v>
      </c>
      <c r="X326" s="29"/>
      <c r="Y326" s="29"/>
      <c r="Z326" s="53" t="str">
        <f t="shared" si="135"/>
        <v/>
      </c>
      <c r="AA326" s="55" t="str">
        <f t="shared" si="125"/>
        <v/>
      </c>
      <c r="AB326" s="27"/>
      <c r="AC326" s="54">
        <f t="shared" si="136"/>
        <v>0</v>
      </c>
      <c r="AD326" s="78"/>
      <c r="AE326" s="54">
        <f t="shared" si="137"/>
        <v>0</v>
      </c>
      <c r="AF326" s="78"/>
      <c r="AG326" s="54">
        <f t="shared" si="138"/>
        <v>0</v>
      </c>
      <c r="AH326" s="78"/>
      <c r="AI326" s="54">
        <f t="shared" si="139"/>
        <v>0</v>
      </c>
      <c r="AJ326" s="78"/>
      <c r="AK326" s="54">
        <f t="shared" si="140"/>
        <v>0</v>
      </c>
      <c r="AL326" s="78"/>
      <c r="AM326" s="78"/>
      <c r="AN326" s="53" t="str">
        <f>+IF($A326="Venta",SUMIF($AC$3:$AM$3,VLOOKUP($R326,desplegable!$N$3:$Q$8,4,FALSE),$AC326:$AM326)*$T326/VLOOKUP($R326,desplegable!$N$3:$O$8,2,FALSE),"")</f>
        <v/>
      </c>
      <c r="AO326" s="53">
        <f t="shared" si="141"/>
        <v>0</v>
      </c>
      <c r="AP326" s="53" t="str">
        <f>+IF($A326="Compra",SUMIF($AC$3:$AM$3,VLOOKUP($R325,desplegable!$N$3:$Q$8,4,FALSE),$AC326:$AM326)*$T326/VLOOKUP($R325,desplegable!$N$3:$O$8,2,FALSE),"")</f>
        <v/>
      </c>
      <c r="AQ326" s="55">
        <f>+IFERROR(SUMIF($AC$3:$AM$3,VLOOKUP($R326,desplegable!$N$3:$Q$8,4,FALSE),$AC326:$AM326)/$S326,0)</f>
        <v>0</v>
      </c>
      <c r="AR326" s="55">
        <f ca="1">IFERROR((SUMIF($AC$3:$AM$3,VLOOKUP($R326,desplegable!$N$3:$Q$8,4,FALSE),$AC326:$AM326)/($H326-$G326))*((TODAY())-$G326)/$S326,0)</f>
        <v>0</v>
      </c>
      <c r="AS326" s="56" t="str">
        <f t="shared" si="126"/>
        <v>-</v>
      </c>
      <c r="AT326" s="56" t="str">
        <f t="shared" si="127"/>
        <v>-</v>
      </c>
      <c r="AU326" s="56" t="str">
        <f t="shared" si="128"/>
        <v>-</v>
      </c>
      <c r="AV326" s="56" t="str">
        <f t="shared" si="129"/>
        <v>-</v>
      </c>
      <c r="AW326" s="53" t="str">
        <f t="shared" si="130"/>
        <v>-</v>
      </c>
      <c r="AX326" s="53" t="str">
        <f t="shared" si="131"/>
        <v/>
      </c>
      <c r="AY326" s="57" t="str">
        <f t="shared" si="132"/>
        <v/>
      </c>
      <c r="AZ326" s="54">
        <f>+IF(SUMIF($AC$3:$AM$3,VLOOKUP($R326,desplegable!$N$3:$Q$8,4,FALSE),$AC326:$AM326)&gt;=$S326,$S326,SUMIF($AC$3:$AM$3,VLOOKUP($R326,desplegable!$N$3:$Q$8,4,FALSE),$AC326:$AM326))</f>
        <v>0</v>
      </c>
      <c r="BA326" s="78"/>
      <c r="BB326" s="54">
        <f t="shared" si="133"/>
        <v>0</v>
      </c>
      <c r="BC326" s="53">
        <f>+IFERROR($BB326*$T326/VLOOKUP($R326,desplegable!$N$3:$O$8,2,FALSE),0)</f>
        <v>0</v>
      </c>
      <c r="BD326" s="53" t="str">
        <f t="shared" si="142"/>
        <v/>
      </c>
      <c r="BE326" s="57" t="str">
        <f t="shared" si="134"/>
        <v/>
      </c>
    </row>
    <row r="327" spans="1:57" ht="15" customHeight="1" x14ac:dyDescent="0.25">
      <c r="A327" s="26" t="s">
        <v>117</v>
      </c>
      <c r="B327" s="21"/>
      <c r="C327" s="21" t="s">
        <v>117</v>
      </c>
      <c r="D327" s="21"/>
      <c r="E327" s="21" t="s">
        <v>117</v>
      </c>
      <c r="F327" s="21"/>
      <c r="G327" s="27"/>
      <c r="H327" s="27"/>
      <c r="I327" s="28" t="s">
        <v>367</v>
      </c>
      <c r="J327" s="28" t="s">
        <v>117</v>
      </c>
      <c r="K327" s="21"/>
      <c r="L327" s="21"/>
      <c r="M327" s="28" t="s">
        <v>117</v>
      </c>
      <c r="N327" s="28" t="s">
        <v>117</v>
      </c>
      <c r="O327" s="28" t="s">
        <v>117</v>
      </c>
      <c r="P327" s="21" t="s">
        <v>117</v>
      </c>
      <c r="Q327" s="21" t="s">
        <v>117</v>
      </c>
      <c r="R327" s="28" t="s">
        <v>117</v>
      </c>
      <c r="S327" s="78"/>
      <c r="T327" s="30"/>
      <c r="U327" s="52">
        <f t="shared" si="143"/>
        <v>0</v>
      </c>
      <c r="V327" s="29"/>
      <c r="W327" s="29" t="s">
        <v>117</v>
      </c>
      <c r="X327" s="29"/>
      <c r="Y327" s="29"/>
      <c r="Z327" s="53" t="str">
        <f t="shared" si="135"/>
        <v/>
      </c>
      <c r="AA327" s="55" t="str">
        <f t="shared" si="125"/>
        <v/>
      </c>
      <c r="AB327" s="27"/>
      <c r="AC327" s="54">
        <f t="shared" si="136"/>
        <v>0</v>
      </c>
      <c r="AD327" s="78"/>
      <c r="AE327" s="54">
        <f t="shared" si="137"/>
        <v>0</v>
      </c>
      <c r="AF327" s="78"/>
      <c r="AG327" s="54">
        <f t="shared" si="138"/>
        <v>0</v>
      </c>
      <c r="AH327" s="78"/>
      <c r="AI327" s="54">
        <f t="shared" si="139"/>
        <v>0</v>
      </c>
      <c r="AJ327" s="78"/>
      <c r="AK327" s="54">
        <f t="shared" si="140"/>
        <v>0</v>
      </c>
      <c r="AL327" s="78"/>
      <c r="AM327" s="78"/>
      <c r="AN327" s="53" t="str">
        <f>+IF($A327="Venta",SUMIF($AC$3:$AM$3,VLOOKUP($R327,desplegable!$N$3:$Q$8,4,FALSE),$AC327:$AM327)*$T327/VLOOKUP($R327,desplegable!$N$3:$O$8,2,FALSE),"")</f>
        <v/>
      </c>
      <c r="AO327" s="53">
        <f t="shared" si="141"/>
        <v>0</v>
      </c>
      <c r="AP327" s="53" t="str">
        <f>+IF($A327="Compra",SUMIF($AC$3:$AM$3,VLOOKUP($R326,desplegable!$N$3:$Q$8,4,FALSE),$AC327:$AM327)*$T327/VLOOKUP($R326,desplegable!$N$3:$O$8,2,FALSE),"")</f>
        <v/>
      </c>
      <c r="AQ327" s="55">
        <f>+IFERROR(SUMIF($AC$3:$AM$3,VLOOKUP($R327,desplegable!$N$3:$Q$8,4,FALSE),$AC327:$AM327)/$S327,0)</f>
        <v>0</v>
      </c>
      <c r="AR327" s="55">
        <f ca="1">IFERROR((SUMIF($AC$3:$AM$3,VLOOKUP($R327,desplegable!$N$3:$Q$8,4,FALSE),$AC327:$AM327)/($H327-$G327))*((TODAY())-$G327)/$S327,0)</f>
        <v>0</v>
      </c>
      <c r="AS327" s="56" t="str">
        <f t="shared" si="126"/>
        <v>-</v>
      </c>
      <c r="AT327" s="56" t="str">
        <f t="shared" si="127"/>
        <v>-</v>
      </c>
      <c r="AU327" s="56" t="str">
        <f t="shared" si="128"/>
        <v>-</v>
      </c>
      <c r="AV327" s="56" t="str">
        <f t="shared" si="129"/>
        <v>-</v>
      </c>
      <c r="AW327" s="53" t="str">
        <f t="shared" si="130"/>
        <v>-</v>
      </c>
      <c r="AX327" s="53" t="str">
        <f t="shared" si="131"/>
        <v/>
      </c>
      <c r="AY327" s="57" t="str">
        <f t="shared" si="132"/>
        <v/>
      </c>
      <c r="AZ327" s="54">
        <f>+IF(SUMIF($AC$3:$AM$3,VLOOKUP($R327,desplegable!$N$3:$Q$8,4,FALSE),$AC327:$AM327)&gt;=$S327,$S327,SUMIF($AC$3:$AM$3,VLOOKUP($R327,desplegable!$N$3:$Q$8,4,FALSE),$AC327:$AM327))</f>
        <v>0</v>
      </c>
      <c r="BA327" s="78"/>
      <c r="BB327" s="54">
        <f t="shared" si="133"/>
        <v>0</v>
      </c>
      <c r="BC327" s="53">
        <f>+IFERROR($BB327*$T327/VLOOKUP($R327,desplegable!$N$3:$O$8,2,FALSE),0)</f>
        <v>0</v>
      </c>
      <c r="BD327" s="53" t="str">
        <f t="shared" si="142"/>
        <v/>
      </c>
      <c r="BE327" s="57" t="str">
        <f t="shared" si="134"/>
        <v/>
      </c>
    </row>
    <row r="328" spans="1:57" ht="15" customHeight="1" x14ac:dyDescent="0.25">
      <c r="A328" s="26" t="s">
        <v>117</v>
      </c>
      <c r="B328" s="21"/>
      <c r="C328" s="21" t="s">
        <v>117</v>
      </c>
      <c r="D328" s="21"/>
      <c r="E328" s="21" t="s">
        <v>117</v>
      </c>
      <c r="F328" s="21"/>
      <c r="G328" s="27"/>
      <c r="H328" s="27"/>
      <c r="I328" s="28" t="s">
        <v>367</v>
      </c>
      <c r="J328" s="28" t="s">
        <v>117</v>
      </c>
      <c r="K328" s="21"/>
      <c r="L328" s="21"/>
      <c r="M328" s="28" t="s">
        <v>117</v>
      </c>
      <c r="N328" s="28" t="s">
        <v>117</v>
      </c>
      <c r="O328" s="28" t="s">
        <v>117</v>
      </c>
      <c r="P328" s="21" t="s">
        <v>117</v>
      </c>
      <c r="Q328" s="21" t="s">
        <v>117</v>
      </c>
      <c r="R328" s="28" t="s">
        <v>117</v>
      </c>
      <c r="S328" s="78"/>
      <c r="T328" s="30"/>
      <c r="U328" s="52">
        <f t="shared" si="143"/>
        <v>0</v>
      </c>
      <c r="V328" s="29"/>
      <c r="W328" s="29" t="s">
        <v>117</v>
      </c>
      <c r="X328" s="29"/>
      <c r="Y328" s="29"/>
      <c r="Z328" s="53" t="str">
        <f t="shared" si="135"/>
        <v/>
      </c>
      <c r="AA328" s="55" t="str">
        <f t="shared" si="125"/>
        <v/>
      </c>
      <c r="AB328" s="27"/>
      <c r="AC328" s="54">
        <f t="shared" si="136"/>
        <v>0</v>
      </c>
      <c r="AD328" s="78"/>
      <c r="AE328" s="54">
        <f t="shared" si="137"/>
        <v>0</v>
      </c>
      <c r="AF328" s="78"/>
      <c r="AG328" s="54">
        <f t="shared" si="138"/>
        <v>0</v>
      </c>
      <c r="AH328" s="78"/>
      <c r="AI328" s="54">
        <f t="shared" si="139"/>
        <v>0</v>
      </c>
      <c r="AJ328" s="78"/>
      <c r="AK328" s="54">
        <f t="shared" si="140"/>
        <v>0</v>
      </c>
      <c r="AL328" s="78"/>
      <c r="AM328" s="78"/>
      <c r="AN328" s="53" t="str">
        <f>+IF($A328="Venta",SUMIF($AC$3:$AM$3,VLOOKUP($R328,desplegable!$N$3:$Q$8,4,FALSE),$AC328:$AM328)*$T328/VLOOKUP($R328,desplegable!$N$3:$O$8,2,FALSE),"")</f>
        <v/>
      </c>
      <c r="AO328" s="53">
        <f t="shared" si="141"/>
        <v>0</v>
      </c>
      <c r="AP328" s="53" t="str">
        <f>+IF($A328="Compra",SUMIF($AC$3:$AM$3,VLOOKUP($R327,desplegable!$N$3:$Q$8,4,FALSE),$AC328:$AM328)*$T328/VLOOKUP($R327,desplegable!$N$3:$O$8,2,FALSE),"")</f>
        <v/>
      </c>
      <c r="AQ328" s="55">
        <f>+IFERROR(SUMIF($AC$3:$AM$3,VLOOKUP($R328,desplegable!$N$3:$Q$8,4,FALSE),$AC328:$AM328)/$S328,0)</f>
        <v>0</v>
      </c>
      <c r="AR328" s="55">
        <f ca="1">IFERROR((SUMIF($AC$3:$AM$3,VLOOKUP($R328,desplegable!$N$3:$Q$8,4,FALSE),$AC328:$AM328)/($H328-$G328))*((TODAY())-$G328)/$S328,0)</f>
        <v>0</v>
      </c>
      <c r="AS328" s="56" t="str">
        <f t="shared" si="126"/>
        <v>-</v>
      </c>
      <c r="AT328" s="56" t="str">
        <f t="shared" si="127"/>
        <v>-</v>
      </c>
      <c r="AU328" s="56" t="str">
        <f t="shared" si="128"/>
        <v>-</v>
      </c>
      <c r="AV328" s="56" t="str">
        <f t="shared" si="129"/>
        <v>-</v>
      </c>
      <c r="AW328" s="53" t="str">
        <f t="shared" si="130"/>
        <v>-</v>
      </c>
      <c r="AX328" s="53" t="str">
        <f t="shared" si="131"/>
        <v/>
      </c>
      <c r="AY328" s="57" t="str">
        <f t="shared" si="132"/>
        <v/>
      </c>
      <c r="AZ328" s="54">
        <f>+IF(SUMIF($AC$3:$AM$3,VLOOKUP($R328,desplegable!$N$3:$Q$8,4,FALSE),$AC328:$AM328)&gt;=$S328,$S328,SUMIF($AC$3:$AM$3,VLOOKUP($R328,desplegable!$N$3:$Q$8,4,FALSE),$AC328:$AM328))</f>
        <v>0</v>
      </c>
      <c r="BA328" s="78"/>
      <c r="BB328" s="54">
        <f t="shared" si="133"/>
        <v>0</v>
      </c>
      <c r="BC328" s="53">
        <f>+IFERROR($BB328*$T328/VLOOKUP($R328,desplegable!$N$3:$O$8,2,FALSE),0)</f>
        <v>0</v>
      </c>
      <c r="BD328" s="53" t="str">
        <f t="shared" si="142"/>
        <v/>
      </c>
      <c r="BE328" s="57" t="str">
        <f t="shared" si="134"/>
        <v/>
      </c>
    </row>
    <row r="329" spans="1:57" ht="15" customHeight="1" x14ac:dyDescent="0.25">
      <c r="A329" s="26" t="s">
        <v>117</v>
      </c>
      <c r="B329" s="21"/>
      <c r="C329" s="21" t="s">
        <v>117</v>
      </c>
      <c r="D329" s="21"/>
      <c r="E329" s="21" t="s">
        <v>117</v>
      </c>
      <c r="F329" s="21"/>
      <c r="G329" s="27"/>
      <c r="H329" s="27"/>
      <c r="I329" s="28" t="s">
        <v>367</v>
      </c>
      <c r="J329" s="28" t="s">
        <v>117</v>
      </c>
      <c r="K329" s="21"/>
      <c r="L329" s="21"/>
      <c r="M329" s="28" t="s">
        <v>117</v>
      </c>
      <c r="N329" s="28" t="s">
        <v>117</v>
      </c>
      <c r="O329" s="28" t="s">
        <v>117</v>
      </c>
      <c r="P329" s="21" t="s">
        <v>117</v>
      </c>
      <c r="Q329" s="21" t="s">
        <v>117</v>
      </c>
      <c r="R329" s="28" t="s">
        <v>117</v>
      </c>
      <c r="S329" s="78"/>
      <c r="T329" s="30"/>
      <c r="U329" s="52">
        <f t="shared" si="143"/>
        <v>0</v>
      </c>
      <c r="V329" s="29"/>
      <c r="W329" s="29" t="s">
        <v>117</v>
      </c>
      <c r="X329" s="29"/>
      <c r="Y329" s="29"/>
      <c r="Z329" s="53" t="str">
        <f t="shared" si="135"/>
        <v/>
      </c>
      <c r="AA329" s="55" t="str">
        <f t="shared" si="125"/>
        <v/>
      </c>
      <c r="AB329" s="27"/>
      <c r="AC329" s="54">
        <f t="shared" si="136"/>
        <v>0</v>
      </c>
      <c r="AD329" s="78"/>
      <c r="AE329" s="54">
        <f t="shared" si="137"/>
        <v>0</v>
      </c>
      <c r="AF329" s="78"/>
      <c r="AG329" s="54">
        <f t="shared" si="138"/>
        <v>0</v>
      </c>
      <c r="AH329" s="78"/>
      <c r="AI329" s="54">
        <f t="shared" si="139"/>
        <v>0</v>
      </c>
      <c r="AJ329" s="78"/>
      <c r="AK329" s="54">
        <f t="shared" si="140"/>
        <v>0</v>
      </c>
      <c r="AL329" s="78"/>
      <c r="AM329" s="78"/>
      <c r="AN329" s="53" t="str">
        <f>+IF($A329="Venta",SUMIF($AC$3:$AM$3,VLOOKUP($R329,desplegable!$N$3:$Q$8,4,FALSE),$AC329:$AM329)*$T329/VLOOKUP($R329,desplegable!$N$3:$O$8,2,FALSE),"")</f>
        <v/>
      </c>
      <c r="AO329" s="53">
        <f t="shared" si="141"/>
        <v>0</v>
      </c>
      <c r="AP329" s="53" t="str">
        <f>+IF($A329="Compra",SUMIF($AC$3:$AM$3,VLOOKUP($R328,desplegable!$N$3:$Q$8,4,FALSE),$AC329:$AM329)*$T329/VLOOKUP($R328,desplegable!$N$3:$O$8,2,FALSE),"")</f>
        <v/>
      </c>
      <c r="AQ329" s="55">
        <f>+IFERROR(SUMIF($AC$3:$AM$3,VLOOKUP($R329,desplegable!$N$3:$Q$8,4,FALSE),$AC329:$AM329)/$S329,0)</f>
        <v>0</v>
      </c>
      <c r="AR329" s="55">
        <f ca="1">IFERROR((SUMIF($AC$3:$AM$3,VLOOKUP($R329,desplegable!$N$3:$Q$8,4,FALSE),$AC329:$AM329)/($H329-$G329))*((TODAY())-$G329)/$S329,0)</f>
        <v>0</v>
      </c>
      <c r="AS329" s="56" t="str">
        <f t="shared" si="126"/>
        <v>-</v>
      </c>
      <c r="AT329" s="56" t="str">
        <f t="shared" si="127"/>
        <v>-</v>
      </c>
      <c r="AU329" s="56" t="str">
        <f t="shared" si="128"/>
        <v>-</v>
      </c>
      <c r="AV329" s="56" t="str">
        <f t="shared" si="129"/>
        <v>-</v>
      </c>
      <c r="AW329" s="53" t="str">
        <f t="shared" si="130"/>
        <v>-</v>
      </c>
      <c r="AX329" s="53" t="str">
        <f t="shared" si="131"/>
        <v/>
      </c>
      <c r="AY329" s="57" t="str">
        <f t="shared" si="132"/>
        <v/>
      </c>
      <c r="AZ329" s="54">
        <f>+IF(SUMIF($AC$3:$AM$3,VLOOKUP($R329,desplegable!$N$3:$Q$8,4,FALSE),$AC329:$AM329)&gt;=$S329,$S329,SUMIF($AC$3:$AM$3,VLOOKUP($R329,desplegable!$N$3:$Q$8,4,FALSE),$AC329:$AM329))</f>
        <v>0</v>
      </c>
      <c r="BA329" s="78"/>
      <c r="BB329" s="54">
        <f t="shared" si="133"/>
        <v>0</v>
      </c>
      <c r="BC329" s="53">
        <f>+IFERROR($BB329*$T329/VLOOKUP($R329,desplegable!$N$3:$O$8,2,FALSE),0)</f>
        <v>0</v>
      </c>
      <c r="BD329" s="53" t="str">
        <f t="shared" si="142"/>
        <v/>
      </c>
      <c r="BE329" s="57" t="str">
        <f t="shared" si="134"/>
        <v/>
      </c>
    </row>
    <row r="330" spans="1:57" ht="15" customHeight="1" x14ac:dyDescent="0.25">
      <c r="A330" s="26" t="s">
        <v>117</v>
      </c>
      <c r="B330" s="21"/>
      <c r="C330" s="21" t="s">
        <v>117</v>
      </c>
      <c r="D330" s="21"/>
      <c r="E330" s="21" t="s">
        <v>117</v>
      </c>
      <c r="F330" s="21"/>
      <c r="G330" s="27"/>
      <c r="H330" s="27"/>
      <c r="I330" s="28" t="s">
        <v>367</v>
      </c>
      <c r="J330" s="28" t="s">
        <v>117</v>
      </c>
      <c r="K330" s="21"/>
      <c r="L330" s="21"/>
      <c r="M330" s="28" t="s">
        <v>117</v>
      </c>
      <c r="N330" s="28" t="s">
        <v>117</v>
      </c>
      <c r="O330" s="28" t="s">
        <v>117</v>
      </c>
      <c r="P330" s="21" t="s">
        <v>117</v>
      </c>
      <c r="Q330" s="21" t="s">
        <v>117</v>
      </c>
      <c r="R330" s="28" t="s">
        <v>117</v>
      </c>
      <c r="S330" s="78"/>
      <c r="T330" s="30"/>
      <c r="U330" s="52">
        <f t="shared" si="143"/>
        <v>0</v>
      </c>
      <c r="V330" s="29"/>
      <c r="W330" s="29" t="s">
        <v>117</v>
      </c>
      <c r="X330" s="29"/>
      <c r="Y330" s="29"/>
      <c r="Z330" s="53" t="str">
        <f t="shared" si="135"/>
        <v/>
      </c>
      <c r="AA330" s="55" t="str">
        <f t="shared" si="125"/>
        <v/>
      </c>
      <c r="AB330" s="27"/>
      <c r="AC330" s="54">
        <f t="shared" si="136"/>
        <v>0</v>
      </c>
      <c r="AD330" s="78"/>
      <c r="AE330" s="54">
        <f t="shared" si="137"/>
        <v>0</v>
      </c>
      <c r="AF330" s="78"/>
      <c r="AG330" s="54">
        <f t="shared" si="138"/>
        <v>0</v>
      </c>
      <c r="AH330" s="78"/>
      <c r="AI330" s="54">
        <f t="shared" si="139"/>
        <v>0</v>
      </c>
      <c r="AJ330" s="78"/>
      <c r="AK330" s="54">
        <f t="shared" si="140"/>
        <v>0</v>
      </c>
      <c r="AL330" s="78"/>
      <c r="AM330" s="78"/>
      <c r="AN330" s="53" t="str">
        <f>+IF($A330="Venta",SUMIF($AC$3:$AM$3,VLOOKUP($R330,desplegable!$N$3:$Q$8,4,FALSE),$AC330:$AM330)*$T330/VLOOKUP($R330,desplegable!$N$3:$O$8,2,FALSE),"")</f>
        <v/>
      </c>
      <c r="AO330" s="53">
        <f t="shared" si="141"/>
        <v>0</v>
      </c>
      <c r="AP330" s="53" t="str">
        <f>+IF($A330="Compra",SUMIF($AC$3:$AM$3,VLOOKUP($R329,desplegable!$N$3:$Q$8,4,FALSE),$AC330:$AM330)*$T330/VLOOKUP($R329,desplegable!$N$3:$O$8,2,FALSE),"")</f>
        <v/>
      </c>
      <c r="AQ330" s="55">
        <f>+IFERROR(SUMIF($AC$3:$AM$3,VLOOKUP($R330,desplegable!$N$3:$Q$8,4,FALSE),$AC330:$AM330)/$S330,0)</f>
        <v>0</v>
      </c>
      <c r="AR330" s="55">
        <f ca="1">IFERROR((SUMIF($AC$3:$AM$3,VLOOKUP($R330,desplegable!$N$3:$Q$8,4,FALSE),$AC330:$AM330)/($H330-$G330))*((TODAY())-$G330)/$S330,0)</f>
        <v>0</v>
      </c>
      <c r="AS330" s="56" t="str">
        <f t="shared" si="126"/>
        <v>-</v>
      </c>
      <c r="AT330" s="56" t="str">
        <f t="shared" si="127"/>
        <v>-</v>
      </c>
      <c r="AU330" s="56" t="str">
        <f t="shared" si="128"/>
        <v>-</v>
      </c>
      <c r="AV330" s="56" t="str">
        <f t="shared" si="129"/>
        <v>-</v>
      </c>
      <c r="AW330" s="53" t="str">
        <f t="shared" si="130"/>
        <v>-</v>
      </c>
      <c r="AX330" s="53" t="str">
        <f t="shared" si="131"/>
        <v/>
      </c>
      <c r="AY330" s="57" t="str">
        <f t="shared" si="132"/>
        <v/>
      </c>
      <c r="AZ330" s="54">
        <f>+IF(SUMIF($AC$3:$AM$3,VLOOKUP($R330,desplegable!$N$3:$Q$8,4,FALSE),$AC330:$AM330)&gt;=$S330,$S330,SUMIF($AC$3:$AM$3,VLOOKUP($R330,desplegable!$N$3:$Q$8,4,FALSE),$AC330:$AM330))</f>
        <v>0</v>
      </c>
      <c r="BA330" s="78"/>
      <c r="BB330" s="54">
        <f t="shared" si="133"/>
        <v>0</v>
      </c>
      <c r="BC330" s="53">
        <f>+IFERROR($BB330*$T330/VLOOKUP($R330,desplegable!$N$3:$O$8,2,FALSE),0)</f>
        <v>0</v>
      </c>
      <c r="BD330" s="53" t="str">
        <f t="shared" si="142"/>
        <v/>
      </c>
      <c r="BE330" s="57" t="str">
        <f t="shared" si="134"/>
        <v/>
      </c>
    </row>
    <row r="331" spans="1:57" ht="15" customHeight="1" x14ac:dyDescent="0.25">
      <c r="A331" s="26" t="s">
        <v>117</v>
      </c>
      <c r="B331" s="21"/>
      <c r="C331" s="21" t="s">
        <v>117</v>
      </c>
      <c r="D331" s="21"/>
      <c r="E331" s="21" t="s">
        <v>117</v>
      </c>
      <c r="F331" s="21"/>
      <c r="G331" s="27"/>
      <c r="H331" s="27"/>
      <c r="I331" s="28" t="s">
        <v>367</v>
      </c>
      <c r="J331" s="28" t="s">
        <v>117</v>
      </c>
      <c r="K331" s="21"/>
      <c r="L331" s="21"/>
      <c r="M331" s="28" t="s">
        <v>117</v>
      </c>
      <c r="N331" s="28" t="s">
        <v>117</v>
      </c>
      <c r="O331" s="28" t="s">
        <v>117</v>
      </c>
      <c r="P331" s="21" t="s">
        <v>117</v>
      </c>
      <c r="Q331" s="21" t="s">
        <v>117</v>
      </c>
      <c r="R331" s="28" t="s">
        <v>117</v>
      </c>
      <c r="S331" s="78"/>
      <c r="T331" s="30"/>
      <c r="U331" s="52">
        <f t="shared" si="143"/>
        <v>0</v>
      </c>
      <c r="V331" s="29"/>
      <c r="W331" s="29" t="s">
        <v>117</v>
      </c>
      <c r="X331" s="29"/>
      <c r="Y331" s="29"/>
      <c r="Z331" s="53" t="str">
        <f t="shared" si="135"/>
        <v/>
      </c>
      <c r="AA331" s="55" t="str">
        <f t="shared" si="125"/>
        <v/>
      </c>
      <c r="AB331" s="27"/>
      <c r="AC331" s="54">
        <f t="shared" si="136"/>
        <v>0</v>
      </c>
      <c r="AD331" s="78"/>
      <c r="AE331" s="54">
        <f t="shared" si="137"/>
        <v>0</v>
      </c>
      <c r="AF331" s="78"/>
      <c r="AG331" s="54">
        <f t="shared" si="138"/>
        <v>0</v>
      </c>
      <c r="AH331" s="78"/>
      <c r="AI331" s="54">
        <f t="shared" si="139"/>
        <v>0</v>
      </c>
      <c r="AJ331" s="78"/>
      <c r="AK331" s="54">
        <f t="shared" si="140"/>
        <v>0</v>
      </c>
      <c r="AL331" s="78"/>
      <c r="AM331" s="78"/>
      <c r="AN331" s="53" t="str">
        <f>+IF($A331="Venta",SUMIF($AC$3:$AM$3,VLOOKUP($R331,desplegable!$N$3:$Q$8,4,FALSE),$AC331:$AM331)*$T331/VLOOKUP($R331,desplegable!$N$3:$O$8,2,FALSE),"")</f>
        <v/>
      </c>
      <c r="AO331" s="53">
        <f t="shared" si="141"/>
        <v>0</v>
      </c>
      <c r="AP331" s="53" t="str">
        <f>+IF($A331="Compra",SUMIF($AC$3:$AM$3,VLOOKUP($R330,desplegable!$N$3:$Q$8,4,FALSE),$AC331:$AM331)*$T331/VLOOKUP($R330,desplegable!$N$3:$O$8,2,FALSE),"")</f>
        <v/>
      </c>
      <c r="AQ331" s="55">
        <f>+IFERROR(SUMIF($AC$3:$AM$3,VLOOKUP($R331,desplegable!$N$3:$Q$8,4,FALSE),$AC331:$AM331)/$S331,0)</f>
        <v>0</v>
      </c>
      <c r="AR331" s="55">
        <f ca="1">IFERROR((SUMIF($AC$3:$AM$3,VLOOKUP($R331,desplegable!$N$3:$Q$8,4,FALSE),$AC331:$AM331)/($H331-$G331))*((TODAY())-$G331)/$S331,0)</f>
        <v>0</v>
      </c>
      <c r="AS331" s="56" t="str">
        <f t="shared" si="126"/>
        <v>-</v>
      </c>
      <c r="AT331" s="56" t="str">
        <f t="shared" si="127"/>
        <v>-</v>
      </c>
      <c r="AU331" s="56" t="str">
        <f t="shared" si="128"/>
        <v>-</v>
      </c>
      <c r="AV331" s="56" t="str">
        <f t="shared" si="129"/>
        <v>-</v>
      </c>
      <c r="AW331" s="53" t="str">
        <f t="shared" si="130"/>
        <v>-</v>
      </c>
      <c r="AX331" s="53" t="str">
        <f t="shared" si="131"/>
        <v/>
      </c>
      <c r="AY331" s="57" t="str">
        <f t="shared" si="132"/>
        <v/>
      </c>
      <c r="AZ331" s="54">
        <f>+IF(SUMIF($AC$3:$AM$3,VLOOKUP($R331,desplegable!$N$3:$Q$8,4,FALSE),$AC331:$AM331)&gt;=$S331,$S331,SUMIF($AC$3:$AM$3,VLOOKUP($R331,desplegable!$N$3:$Q$8,4,FALSE),$AC331:$AM331))</f>
        <v>0</v>
      </c>
      <c r="BA331" s="78"/>
      <c r="BB331" s="54">
        <f t="shared" si="133"/>
        <v>0</v>
      </c>
      <c r="BC331" s="53">
        <f>+IFERROR($BB331*$T331/VLOOKUP($R331,desplegable!$N$3:$O$8,2,FALSE),0)</f>
        <v>0</v>
      </c>
      <c r="BD331" s="53" t="str">
        <f t="shared" si="142"/>
        <v/>
      </c>
      <c r="BE331" s="57" t="str">
        <f t="shared" si="134"/>
        <v/>
      </c>
    </row>
    <row r="332" spans="1:57" ht="15" customHeight="1" x14ac:dyDescent="0.25">
      <c r="A332" s="26" t="s">
        <v>117</v>
      </c>
      <c r="B332" s="21"/>
      <c r="C332" s="21" t="s">
        <v>117</v>
      </c>
      <c r="D332" s="21"/>
      <c r="E332" s="21" t="s">
        <v>117</v>
      </c>
      <c r="F332" s="21"/>
      <c r="G332" s="27"/>
      <c r="H332" s="27"/>
      <c r="I332" s="28" t="s">
        <v>367</v>
      </c>
      <c r="J332" s="28" t="s">
        <v>117</v>
      </c>
      <c r="K332" s="21"/>
      <c r="L332" s="21"/>
      <c r="M332" s="28" t="s">
        <v>117</v>
      </c>
      <c r="N332" s="28" t="s">
        <v>117</v>
      </c>
      <c r="O332" s="28" t="s">
        <v>117</v>
      </c>
      <c r="P332" s="21" t="s">
        <v>117</v>
      </c>
      <c r="Q332" s="21" t="s">
        <v>117</v>
      </c>
      <c r="R332" s="28" t="s">
        <v>117</v>
      </c>
      <c r="S332" s="78"/>
      <c r="T332" s="30"/>
      <c r="U332" s="52">
        <f t="shared" si="143"/>
        <v>0</v>
      </c>
      <c r="V332" s="29"/>
      <c r="W332" s="29" t="s">
        <v>117</v>
      </c>
      <c r="X332" s="29"/>
      <c r="Y332" s="29"/>
      <c r="Z332" s="53" t="str">
        <f t="shared" si="135"/>
        <v/>
      </c>
      <c r="AA332" s="55" t="str">
        <f t="shared" si="125"/>
        <v/>
      </c>
      <c r="AB332" s="27"/>
      <c r="AC332" s="54">
        <f t="shared" si="136"/>
        <v>0</v>
      </c>
      <c r="AD332" s="78"/>
      <c r="AE332" s="54">
        <f t="shared" si="137"/>
        <v>0</v>
      </c>
      <c r="AF332" s="78"/>
      <c r="AG332" s="54">
        <f t="shared" si="138"/>
        <v>0</v>
      </c>
      <c r="AH332" s="78"/>
      <c r="AI332" s="54">
        <f t="shared" si="139"/>
        <v>0</v>
      </c>
      <c r="AJ332" s="78"/>
      <c r="AK332" s="54">
        <f t="shared" si="140"/>
        <v>0</v>
      </c>
      <c r="AL332" s="78"/>
      <c r="AM332" s="78"/>
      <c r="AN332" s="53" t="str">
        <f>+IF($A332="Venta",SUMIF($AC$3:$AM$3,VLOOKUP($R332,desplegable!$N$3:$Q$8,4,FALSE),$AC332:$AM332)*$T332/VLOOKUP($R332,desplegable!$N$3:$O$8,2,FALSE),"")</f>
        <v/>
      </c>
      <c r="AO332" s="53">
        <f t="shared" si="141"/>
        <v>0</v>
      </c>
      <c r="AP332" s="53" t="str">
        <f>+IF($A332="Compra",SUMIF($AC$3:$AM$3,VLOOKUP($R331,desplegable!$N$3:$Q$8,4,FALSE),$AC332:$AM332)*$T332/VLOOKUP($R331,desplegable!$N$3:$O$8,2,FALSE),"")</f>
        <v/>
      </c>
      <c r="AQ332" s="55">
        <f>+IFERROR(SUMIF($AC$3:$AM$3,VLOOKUP($R332,desplegable!$N$3:$Q$8,4,FALSE),$AC332:$AM332)/$S332,0)</f>
        <v>0</v>
      </c>
      <c r="AR332" s="55">
        <f ca="1">IFERROR((SUMIF($AC$3:$AM$3,VLOOKUP($R332,desplegable!$N$3:$Q$8,4,FALSE),$AC332:$AM332)/($H332-$G332))*((TODAY())-$G332)/$S332,0)</f>
        <v>0</v>
      </c>
      <c r="AS332" s="56" t="str">
        <f t="shared" si="126"/>
        <v>-</v>
      </c>
      <c r="AT332" s="56" t="str">
        <f t="shared" si="127"/>
        <v>-</v>
      </c>
      <c r="AU332" s="56" t="str">
        <f t="shared" si="128"/>
        <v>-</v>
      </c>
      <c r="AV332" s="56" t="str">
        <f t="shared" si="129"/>
        <v>-</v>
      </c>
      <c r="AW332" s="53" t="str">
        <f t="shared" si="130"/>
        <v>-</v>
      </c>
      <c r="AX332" s="53" t="str">
        <f t="shared" si="131"/>
        <v/>
      </c>
      <c r="AY332" s="57" t="str">
        <f t="shared" si="132"/>
        <v/>
      </c>
      <c r="AZ332" s="54">
        <f>+IF(SUMIF($AC$3:$AM$3,VLOOKUP($R332,desplegable!$N$3:$Q$8,4,FALSE),$AC332:$AM332)&gt;=$S332,$S332,SUMIF($AC$3:$AM$3,VLOOKUP($R332,desplegable!$N$3:$Q$8,4,FALSE),$AC332:$AM332))</f>
        <v>0</v>
      </c>
      <c r="BA332" s="78"/>
      <c r="BB332" s="54">
        <f t="shared" si="133"/>
        <v>0</v>
      </c>
      <c r="BC332" s="53">
        <f>+IFERROR($BB332*$T332/VLOOKUP($R332,desplegable!$N$3:$O$8,2,FALSE),0)</f>
        <v>0</v>
      </c>
      <c r="BD332" s="53" t="str">
        <f t="shared" si="142"/>
        <v/>
      </c>
      <c r="BE332" s="57" t="str">
        <f t="shared" si="134"/>
        <v/>
      </c>
    </row>
    <row r="333" spans="1:57" ht="15" customHeight="1" x14ac:dyDescent="0.25">
      <c r="A333" s="26" t="s">
        <v>117</v>
      </c>
      <c r="B333" s="21"/>
      <c r="C333" s="21" t="s">
        <v>117</v>
      </c>
      <c r="D333" s="21"/>
      <c r="E333" s="21" t="s">
        <v>117</v>
      </c>
      <c r="F333" s="21"/>
      <c r="G333" s="27"/>
      <c r="H333" s="27"/>
      <c r="I333" s="28" t="s">
        <v>367</v>
      </c>
      <c r="J333" s="28" t="s">
        <v>117</v>
      </c>
      <c r="K333" s="21"/>
      <c r="L333" s="21"/>
      <c r="M333" s="28" t="s">
        <v>117</v>
      </c>
      <c r="N333" s="28" t="s">
        <v>117</v>
      </c>
      <c r="O333" s="28" t="s">
        <v>117</v>
      </c>
      <c r="P333" s="21" t="s">
        <v>117</v>
      </c>
      <c r="Q333" s="21" t="s">
        <v>117</v>
      </c>
      <c r="R333" s="28" t="s">
        <v>117</v>
      </c>
      <c r="S333" s="78"/>
      <c r="T333" s="30"/>
      <c r="U333" s="52">
        <f t="shared" si="143"/>
        <v>0</v>
      </c>
      <c r="V333" s="29"/>
      <c r="W333" s="29" t="s">
        <v>117</v>
      </c>
      <c r="X333" s="29"/>
      <c r="Y333" s="29"/>
      <c r="Z333" s="53" t="str">
        <f t="shared" si="135"/>
        <v/>
      </c>
      <c r="AA333" s="55" t="str">
        <f t="shared" si="125"/>
        <v/>
      </c>
      <c r="AB333" s="27"/>
      <c r="AC333" s="54">
        <f t="shared" si="136"/>
        <v>0</v>
      </c>
      <c r="AD333" s="78"/>
      <c r="AE333" s="54">
        <f t="shared" si="137"/>
        <v>0</v>
      </c>
      <c r="AF333" s="78"/>
      <c r="AG333" s="54">
        <f t="shared" si="138"/>
        <v>0</v>
      </c>
      <c r="AH333" s="78"/>
      <c r="AI333" s="54">
        <f t="shared" si="139"/>
        <v>0</v>
      </c>
      <c r="AJ333" s="78"/>
      <c r="AK333" s="54">
        <f t="shared" si="140"/>
        <v>0</v>
      </c>
      <c r="AL333" s="78"/>
      <c r="AM333" s="78"/>
      <c r="AN333" s="53" t="str">
        <f>+IF($A333="Venta",SUMIF($AC$3:$AM$3,VLOOKUP($R333,desplegable!$N$3:$Q$8,4,FALSE),$AC333:$AM333)*$T333/VLOOKUP($R333,desplegable!$N$3:$O$8,2,FALSE),"")</f>
        <v/>
      </c>
      <c r="AO333" s="53">
        <f t="shared" si="141"/>
        <v>0</v>
      </c>
      <c r="AP333" s="53" t="str">
        <f>+IF($A333="Compra",SUMIF($AC$3:$AM$3,VLOOKUP($R332,desplegable!$N$3:$Q$8,4,FALSE),$AC333:$AM333)*$T333/VLOOKUP($R332,desplegable!$N$3:$O$8,2,FALSE),"")</f>
        <v/>
      </c>
      <c r="AQ333" s="55">
        <f>+IFERROR(SUMIF($AC$3:$AM$3,VLOOKUP($R333,desplegable!$N$3:$Q$8,4,FALSE),$AC333:$AM333)/$S333,0)</f>
        <v>0</v>
      </c>
      <c r="AR333" s="55">
        <f ca="1">IFERROR((SUMIF($AC$3:$AM$3,VLOOKUP($R333,desplegable!$N$3:$Q$8,4,FALSE),$AC333:$AM333)/($H333-$G333))*((TODAY())-$G333)/$S333,0)</f>
        <v>0</v>
      </c>
      <c r="AS333" s="56" t="str">
        <f t="shared" si="126"/>
        <v>-</v>
      </c>
      <c r="AT333" s="56" t="str">
        <f t="shared" si="127"/>
        <v>-</v>
      </c>
      <c r="AU333" s="56" t="str">
        <f t="shared" si="128"/>
        <v>-</v>
      </c>
      <c r="AV333" s="56" t="str">
        <f t="shared" si="129"/>
        <v>-</v>
      </c>
      <c r="AW333" s="53" t="str">
        <f t="shared" si="130"/>
        <v>-</v>
      </c>
      <c r="AX333" s="53" t="str">
        <f t="shared" si="131"/>
        <v/>
      </c>
      <c r="AY333" s="57" t="str">
        <f t="shared" si="132"/>
        <v/>
      </c>
      <c r="AZ333" s="54">
        <f>+IF(SUMIF($AC$3:$AM$3,VLOOKUP($R333,desplegable!$N$3:$Q$8,4,FALSE),$AC333:$AM333)&gt;=$S333,$S333,SUMIF($AC$3:$AM$3,VLOOKUP($R333,desplegable!$N$3:$Q$8,4,FALSE),$AC333:$AM333))</f>
        <v>0</v>
      </c>
      <c r="BA333" s="78"/>
      <c r="BB333" s="54">
        <f t="shared" si="133"/>
        <v>0</v>
      </c>
      <c r="BC333" s="53">
        <f>+IFERROR($BB333*$T333/VLOOKUP($R333,desplegable!$N$3:$O$8,2,FALSE),0)</f>
        <v>0</v>
      </c>
      <c r="BD333" s="53" t="str">
        <f t="shared" si="142"/>
        <v/>
      </c>
      <c r="BE333" s="57" t="str">
        <f t="shared" si="134"/>
        <v/>
      </c>
    </row>
    <row r="334" spans="1:57" ht="15" customHeight="1" x14ac:dyDescent="0.25">
      <c r="A334" s="26" t="s">
        <v>117</v>
      </c>
      <c r="B334" s="21"/>
      <c r="C334" s="21" t="s">
        <v>117</v>
      </c>
      <c r="D334" s="21"/>
      <c r="E334" s="21" t="s">
        <v>117</v>
      </c>
      <c r="F334" s="21"/>
      <c r="G334" s="27"/>
      <c r="H334" s="27"/>
      <c r="I334" s="28" t="s">
        <v>367</v>
      </c>
      <c r="J334" s="28" t="s">
        <v>117</v>
      </c>
      <c r="K334" s="21"/>
      <c r="L334" s="21"/>
      <c r="M334" s="28" t="s">
        <v>117</v>
      </c>
      <c r="N334" s="28" t="s">
        <v>117</v>
      </c>
      <c r="O334" s="28" t="s">
        <v>117</v>
      </c>
      <c r="P334" s="21" t="s">
        <v>117</v>
      </c>
      <c r="Q334" s="21" t="s">
        <v>117</v>
      </c>
      <c r="R334" s="28" t="s">
        <v>117</v>
      </c>
      <c r="S334" s="78"/>
      <c r="T334" s="30"/>
      <c r="U334" s="52">
        <f t="shared" si="143"/>
        <v>0</v>
      </c>
      <c r="V334" s="29"/>
      <c r="W334" s="29" t="s">
        <v>117</v>
      </c>
      <c r="X334" s="29"/>
      <c r="Y334" s="29"/>
      <c r="Z334" s="53" t="str">
        <f t="shared" si="135"/>
        <v/>
      </c>
      <c r="AA334" s="55" t="str">
        <f t="shared" si="125"/>
        <v/>
      </c>
      <c r="AB334" s="27"/>
      <c r="AC334" s="54">
        <f t="shared" si="136"/>
        <v>0</v>
      </c>
      <c r="AD334" s="78"/>
      <c r="AE334" s="54">
        <f t="shared" si="137"/>
        <v>0</v>
      </c>
      <c r="AF334" s="78"/>
      <c r="AG334" s="54">
        <f t="shared" si="138"/>
        <v>0</v>
      </c>
      <c r="AH334" s="78"/>
      <c r="AI334" s="54">
        <f t="shared" si="139"/>
        <v>0</v>
      </c>
      <c r="AJ334" s="78"/>
      <c r="AK334" s="54">
        <f t="shared" si="140"/>
        <v>0</v>
      </c>
      <c r="AL334" s="78"/>
      <c r="AM334" s="78"/>
      <c r="AN334" s="53" t="str">
        <f>+IF($A334="Venta",SUMIF($AC$3:$AM$3,VLOOKUP($R334,desplegable!$N$3:$Q$8,4,FALSE),$AC334:$AM334)*$T334/VLOOKUP($R334,desplegable!$N$3:$O$8,2,FALSE),"")</f>
        <v/>
      </c>
      <c r="AO334" s="53">
        <f t="shared" si="141"/>
        <v>0</v>
      </c>
      <c r="AP334" s="53" t="str">
        <f>+IF($A334="Compra",SUMIF($AC$3:$AM$3,VLOOKUP($R333,desplegable!$N$3:$Q$8,4,FALSE),$AC334:$AM334)*$T334/VLOOKUP($R333,desplegable!$N$3:$O$8,2,FALSE),"")</f>
        <v/>
      </c>
      <c r="AQ334" s="55">
        <f>+IFERROR(SUMIF($AC$3:$AM$3,VLOOKUP($R334,desplegable!$N$3:$Q$8,4,FALSE),$AC334:$AM334)/$S334,0)</f>
        <v>0</v>
      </c>
      <c r="AR334" s="55">
        <f ca="1">IFERROR((SUMIF($AC$3:$AM$3,VLOOKUP($R334,desplegable!$N$3:$Q$8,4,FALSE),$AC334:$AM334)/($H334-$G334))*((TODAY())-$G334)/$S334,0)</f>
        <v>0</v>
      </c>
      <c r="AS334" s="56" t="str">
        <f t="shared" si="126"/>
        <v>-</v>
      </c>
      <c r="AT334" s="56" t="str">
        <f t="shared" si="127"/>
        <v>-</v>
      </c>
      <c r="AU334" s="56" t="str">
        <f t="shared" si="128"/>
        <v>-</v>
      </c>
      <c r="AV334" s="56" t="str">
        <f t="shared" si="129"/>
        <v>-</v>
      </c>
      <c r="AW334" s="53" t="str">
        <f t="shared" si="130"/>
        <v>-</v>
      </c>
      <c r="AX334" s="53" t="str">
        <f t="shared" si="131"/>
        <v/>
      </c>
      <c r="AY334" s="57" t="str">
        <f t="shared" si="132"/>
        <v/>
      </c>
      <c r="AZ334" s="54">
        <f>+IF(SUMIF($AC$3:$AM$3,VLOOKUP($R334,desplegable!$N$3:$Q$8,4,FALSE),$AC334:$AM334)&gt;=$S334,$S334,SUMIF($AC$3:$AM$3,VLOOKUP($R334,desplegable!$N$3:$Q$8,4,FALSE),$AC334:$AM334))</f>
        <v>0</v>
      </c>
      <c r="BA334" s="78"/>
      <c r="BB334" s="54">
        <f t="shared" si="133"/>
        <v>0</v>
      </c>
      <c r="BC334" s="53">
        <f>+IFERROR($BB334*$T334/VLOOKUP($R334,desplegable!$N$3:$O$8,2,FALSE),0)</f>
        <v>0</v>
      </c>
      <c r="BD334" s="53" t="str">
        <f t="shared" si="142"/>
        <v/>
      </c>
      <c r="BE334" s="57" t="str">
        <f t="shared" si="134"/>
        <v/>
      </c>
    </row>
    <row r="335" spans="1:57" ht="15" customHeight="1" x14ac:dyDescent="0.25">
      <c r="A335" s="26" t="s">
        <v>117</v>
      </c>
      <c r="B335" s="21"/>
      <c r="C335" s="21" t="s">
        <v>117</v>
      </c>
      <c r="D335" s="21"/>
      <c r="E335" s="21" t="s">
        <v>117</v>
      </c>
      <c r="F335" s="21"/>
      <c r="G335" s="27"/>
      <c r="H335" s="27"/>
      <c r="I335" s="28" t="s">
        <v>367</v>
      </c>
      <c r="J335" s="28" t="s">
        <v>117</v>
      </c>
      <c r="K335" s="21"/>
      <c r="L335" s="21"/>
      <c r="M335" s="28" t="s">
        <v>117</v>
      </c>
      <c r="N335" s="28" t="s">
        <v>117</v>
      </c>
      <c r="O335" s="28" t="s">
        <v>117</v>
      </c>
      <c r="P335" s="21" t="s">
        <v>117</v>
      </c>
      <c r="Q335" s="21" t="s">
        <v>117</v>
      </c>
      <c r="R335" s="28" t="s">
        <v>117</v>
      </c>
      <c r="S335" s="78"/>
      <c r="T335" s="30"/>
      <c r="U335" s="52">
        <f t="shared" si="143"/>
        <v>0</v>
      </c>
      <c r="V335" s="29"/>
      <c r="W335" s="29" t="s">
        <v>117</v>
      </c>
      <c r="X335" s="29"/>
      <c r="Y335" s="29"/>
      <c r="Z335" s="53" t="str">
        <f t="shared" si="135"/>
        <v/>
      </c>
      <c r="AA335" s="55" t="str">
        <f t="shared" si="125"/>
        <v/>
      </c>
      <c r="AB335" s="27"/>
      <c r="AC335" s="54">
        <f t="shared" si="136"/>
        <v>0</v>
      </c>
      <c r="AD335" s="78"/>
      <c r="AE335" s="54">
        <f t="shared" si="137"/>
        <v>0</v>
      </c>
      <c r="AF335" s="78"/>
      <c r="AG335" s="54">
        <f t="shared" si="138"/>
        <v>0</v>
      </c>
      <c r="AH335" s="78"/>
      <c r="AI335" s="54">
        <f t="shared" si="139"/>
        <v>0</v>
      </c>
      <c r="AJ335" s="78"/>
      <c r="AK335" s="54">
        <f t="shared" si="140"/>
        <v>0</v>
      </c>
      <c r="AL335" s="78"/>
      <c r="AM335" s="78"/>
      <c r="AN335" s="53" t="str">
        <f>+IF($A335="Venta",SUMIF($AC$3:$AM$3,VLOOKUP($R335,desplegable!$N$3:$Q$8,4,FALSE),$AC335:$AM335)*$T335/VLOOKUP($R335,desplegable!$N$3:$O$8,2,FALSE),"")</f>
        <v/>
      </c>
      <c r="AO335" s="53">
        <f t="shared" si="141"/>
        <v>0</v>
      </c>
      <c r="AP335" s="53" t="str">
        <f>+IF($A335="Compra",SUMIF($AC$3:$AM$3,VLOOKUP($R334,desplegable!$N$3:$Q$8,4,FALSE),$AC335:$AM335)*$T335/VLOOKUP($R334,desplegable!$N$3:$O$8,2,FALSE),"")</f>
        <v/>
      </c>
      <c r="AQ335" s="55">
        <f>+IFERROR(SUMIF($AC$3:$AM$3,VLOOKUP($R335,desplegable!$N$3:$Q$8,4,FALSE),$AC335:$AM335)/$S335,0)</f>
        <v>0</v>
      </c>
      <c r="AR335" s="55">
        <f ca="1">IFERROR((SUMIF($AC$3:$AM$3,VLOOKUP($R335,desplegable!$N$3:$Q$8,4,FALSE),$AC335:$AM335)/($H335-$G335))*((TODAY())-$G335)/$S335,0)</f>
        <v>0</v>
      </c>
      <c r="AS335" s="56" t="str">
        <f t="shared" si="126"/>
        <v>-</v>
      </c>
      <c r="AT335" s="56" t="str">
        <f t="shared" si="127"/>
        <v>-</v>
      </c>
      <c r="AU335" s="56" t="str">
        <f t="shared" si="128"/>
        <v>-</v>
      </c>
      <c r="AV335" s="56" t="str">
        <f t="shared" si="129"/>
        <v>-</v>
      </c>
      <c r="AW335" s="53" t="str">
        <f t="shared" si="130"/>
        <v>-</v>
      </c>
      <c r="AX335" s="53" t="str">
        <f t="shared" si="131"/>
        <v/>
      </c>
      <c r="AY335" s="57" t="str">
        <f t="shared" si="132"/>
        <v/>
      </c>
      <c r="AZ335" s="54">
        <f>+IF(SUMIF($AC$3:$AM$3,VLOOKUP($R335,desplegable!$N$3:$Q$8,4,FALSE),$AC335:$AM335)&gt;=$S335,$S335,SUMIF($AC$3:$AM$3,VLOOKUP($R335,desplegable!$N$3:$Q$8,4,FALSE),$AC335:$AM335))</f>
        <v>0</v>
      </c>
      <c r="BA335" s="78"/>
      <c r="BB335" s="54">
        <f t="shared" si="133"/>
        <v>0</v>
      </c>
      <c r="BC335" s="53">
        <f>+IFERROR($BB335*$T335/VLOOKUP($R335,desplegable!$N$3:$O$8,2,FALSE),0)</f>
        <v>0</v>
      </c>
      <c r="BD335" s="53" t="str">
        <f t="shared" si="142"/>
        <v/>
      </c>
      <c r="BE335" s="57" t="str">
        <f t="shared" si="134"/>
        <v/>
      </c>
    </row>
    <row r="336" spans="1:57" ht="15" customHeight="1" x14ac:dyDescent="0.25">
      <c r="A336" s="26" t="s">
        <v>117</v>
      </c>
      <c r="B336" s="21"/>
      <c r="C336" s="21" t="s">
        <v>117</v>
      </c>
      <c r="D336" s="21"/>
      <c r="E336" s="21" t="s">
        <v>117</v>
      </c>
      <c r="F336" s="21"/>
      <c r="G336" s="27"/>
      <c r="H336" s="27"/>
      <c r="I336" s="28" t="s">
        <v>367</v>
      </c>
      <c r="J336" s="28" t="s">
        <v>117</v>
      </c>
      <c r="K336" s="21"/>
      <c r="L336" s="21"/>
      <c r="M336" s="28" t="s">
        <v>117</v>
      </c>
      <c r="N336" s="28" t="s">
        <v>117</v>
      </c>
      <c r="O336" s="28" t="s">
        <v>117</v>
      </c>
      <c r="P336" s="21" t="s">
        <v>117</v>
      </c>
      <c r="Q336" s="21" t="s">
        <v>117</v>
      </c>
      <c r="R336" s="28" t="s">
        <v>117</v>
      </c>
      <c r="S336" s="78"/>
      <c r="T336" s="30"/>
      <c r="U336" s="52">
        <f t="shared" si="143"/>
        <v>0</v>
      </c>
      <c r="V336" s="29"/>
      <c r="W336" s="29" t="s">
        <v>117</v>
      </c>
      <c r="X336" s="29"/>
      <c r="Y336" s="29"/>
      <c r="Z336" s="53" t="str">
        <f t="shared" si="135"/>
        <v/>
      </c>
      <c r="AA336" s="55" t="str">
        <f t="shared" si="125"/>
        <v/>
      </c>
      <c r="AB336" s="27"/>
      <c r="AC336" s="54">
        <f t="shared" si="136"/>
        <v>0</v>
      </c>
      <c r="AD336" s="78"/>
      <c r="AE336" s="54">
        <f t="shared" si="137"/>
        <v>0</v>
      </c>
      <c r="AF336" s="78"/>
      <c r="AG336" s="54">
        <f t="shared" si="138"/>
        <v>0</v>
      </c>
      <c r="AH336" s="78"/>
      <c r="AI336" s="54">
        <f t="shared" si="139"/>
        <v>0</v>
      </c>
      <c r="AJ336" s="78"/>
      <c r="AK336" s="54">
        <f t="shared" si="140"/>
        <v>0</v>
      </c>
      <c r="AL336" s="78"/>
      <c r="AM336" s="78"/>
      <c r="AN336" s="53" t="str">
        <f>+IF($A336="Venta",SUMIF($AC$3:$AM$3,VLOOKUP($R336,desplegable!$N$3:$Q$8,4,FALSE),$AC336:$AM336)*$T336/VLOOKUP($R336,desplegable!$N$3:$O$8,2,FALSE),"")</f>
        <v/>
      </c>
      <c r="AO336" s="53">
        <f t="shared" si="141"/>
        <v>0</v>
      </c>
      <c r="AP336" s="53" t="str">
        <f>+IF($A336="Compra",SUMIF($AC$3:$AM$3,VLOOKUP($R335,desplegable!$N$3:$Q$8,4,FALSE),$AC336:$AM336)*$T336/VLOOKUP($R335,desplegable!$N$3:$O$8,2,FALSE),"")</f>
        <v/>
      </c>
      <c r="AQ336" s="55">
        <f>+IFERROR(SUMIF($AC$3:$AM$3,VLOOKUP($R336,desplegable!$N$3:$Q$8,4,FALSE),$AC336:$AM336)/$S336,0)</f>
        <v>0</v>
      </c>
      <c r="AR336" s="55">
        <f ca="1">IFERROR((SUMIF($AC$3:$AM$3,VLOOKUP($R336,desplegable!$N$3:$Q$8,4,FALSE),$AC336:$AM336)/($H336-$G336))*((TODAY())-$G336)/$S336,0)</f>
        <v>0</v>
      </c>
      <c r="AS336" s="56" t="str">
        <f t="shared" si="126"/>
        <v>-</v>
      </c>
      <c r="AT336" s="56" t="str">
        <f t="shared" si="127"/>
        <v>-</v>
      </c>
      <c r="AU336" s="56" t="str">
        <f t="shared" si="128"/>
        <v>-</v>
      </c>
      <c r="AV336" s="56" t="str">
        <f t="shared" si="129"/>
        <v>-</v>
      </c>
      <c r="AW336" s="53" t="str">
        <f t="shared" si="130"/>
        <v>-</v>
      </c>
      <c r="AX336" s="53" t="str">
        <f t="shared" si="131"/>
        <v/>
      </c>
      <c r="AY336" s="57" t="str">
        <f t="shared" si="132"/>
        <v/>
      </c>
      <c r="AZ336" s="54">
        <f>+IF(SUMIF($AC$3:$AM$3,VLOOKUP($R336,desplegable!$N$3:$Q$8,4,FALSE),$AC336:$AM336)&gt;=$S336,$S336,SUMIF($AC$3:$AM$3,VLOOKUP($R336,desplegable!$N$3:$Q$8,4,FALSE),$AC336:$AM336))</f>
        <v>0</v>
      </c>
      <c r="BA336" s="78"/>
      <c r="BB336" s="54">
        <f t="shared" si="133"/>
        <v>0</v>
      </c>
      <c r="BC336" s="53">
        <f>+IFERROR($BB336*$T336/VLOOKUP($R336,desplegable!$N$3:$O$8,2,FALSE),0)</f>
        <v>0</v>
      </c>
      <c r="BD336" s="53" t="str">
        <f t="shared" si="142"/>
        <v/>
      </c>
      <c r="BE336" s="57" t="str">
        <f t="shared" si="134"/>
        <v/>
      </c>
    </row>
    <row r="337" spans="1:57" ht="15" customHeight="1" x14ac:dyDescent="0.25">
      <c r="A337" s="26" t="s">
        <v>117</v>
      </c>
      <c r="B337" s="21"/>
      <c r="C337" s="21" t="s">
        <v>117</v>
      </c>
      <c r="D337" s="21"/>
      <c r="E337" s="21" t="s">
        <v>117</v>
      </c>
      <c r="F337" s="21"/>
      <c r="G337" s="27"/>
      <c r="H337" s="27"/>
      <c r="I337" s="28" t="s">
        <v>367</v>
      </c>
      <c r="J337" s="28" t="s">
        <v>117</v>
      </c>
      <c r="K337" s="21"/>
      <c r="L337" s="21"/>
      <c r="M337" s="28" t="s">
        <v>117</v>
      </c>
      <c r="N337" s="28" t="s">
        <v>117</v>
      </c>
      <c r="O337" s="28" t="s">
        <v>117</v>
      </c>
      <c r="P337" s="21" t="s">
        <v>117</v>
      </c>
      <c r="Q337" s="21" t="s">
        <v>117</v>
      </c>
      <c r="R337" s="28" t="s">
        <v>117</v>
      </c>
      <c r="S337" s="78"/>
      <c r="T337" s="30"/>
      <c r="U337" s="52">
        <f t="shared" si="143"/>
        <v>0</v>
      </c>
      <c r="V337" s="29"/>
      <c r="W337" s="29" t="s">
        <v>117</v>
      </c>
      <c r="X337" s="29"/>
      <c r="Y337" s="29"/>
      <c r="Z337" s="53" t="str">
        <f t="shared" si="135"/>
        <v/>
      </c>
      <c r="AA337" s="55" t="str">
        <f t="shared" si="125"/>
        <v/>
      </c>
      <c r="AB337" s="27"/>
      <c r="AC337" s="54">
        <f t="shared" si="136"/>
        <v>0</v>
      </c>
      <c r="AD337" s="78"/>
      <c r="AE337" s="54">
        <f t="shared" si="137"/>
        <v>0</v>
      </c>
      <c r="AF337" s="78"/>
      <c r="AG337" s="54">
        <f t="shared" si="138"/>
        <v>0</v>
      </c>
      <c r="AH337" s="78"/>
      <c r="AI337" s="54">
        <f t="shared" si="139"/>
        <v>0</v>
      </c>
      <c r="AJ337" s="78"/>
      <c r="AK337" s="54">
        <f t="shared" si="140"/>
        <v>0</v>
      </c>
      <c r="AL337" s="78"/>
      <c r="AM337" s="78"/>
      <c r="AN337" s="53" t="str">
        <f>+IF($A337="Venta",SUMIF($AC$3:$AM$3,VLOOKUP($R337,desplegable!$N$3:$Q$8,4,FALSE),$AC337:$AM337)*$T337/VLOOKUP($R337,desplegable!$N$3:$O$8,2,FALSE),"")</f>
        <v/>
      </c>
      <c r="AO337" s="53">
        <f t="shared" si="141"/>
        <v>0</v>
      </c>
      <c r="AP337" s="53" t="str">
        <f>+IF($A337="Compra",SUMIF($AC$3:$AM$3,VLOOKUP($R336,desplegable!$N$3:$Q$8,4,FALSE),$AC337:$AM337)*$T337/VLOOKUP($R336,desplegable!$N$3:$O$8,2,FALSE),"")</f>
        <v/>
      </c>
      <c r="AQ337" s="55">
        <f>+IFERROR(SUMIF($AC$3:$AM$3,VLOOKUP($R337,desplegable!$N$3:$Q$8,4,FALSE),$AC337:$AM337)/$S337,0)</f>
        <v>0</v>
      </c>
      <c r="AR337" s="55">
        <f ca="1">IFERROR((SUMIF($AC$3:$AM$3,VLOOKUP($R337,desplegable!$N$3:$Q$8,4,FALSE),$AC337:$AM337)/($H337-$G337))*((TODAY())-$G337)/$S337,0)</f>
        <v>0</v>
      </c>
      <c r="AS337" s="56" t="str">
        <f t="shared" si="126"/>
        <v>-</v>
      </c>
      <c r="AT337" s="56" t="str">
        <f t="shared" si="127"/>
        <v>-</v>
      </c>
      <c r="AU337" s="56" t="str">
        <f t="shared" si="128"/>
        <v>-</v>
      </c>
      <c r="AV337" s="56" t="str">
        <f t="shared" si="129"/>
        <v>-</v>
      </c>
      <c r="AW337" s="53" t="str">
        <f t="shared" si="130"/>
        <v>-</v>
      </c>
      <c r="AX337" s="53" t="str">
        <f t="shared" si="131"/>
        <v/>
      </c>
      <c r="AY337" s="57" t="str">
        <f t="shared" si="132"/>
        <v/>
      </c>
      <c r="AZ337" s="54">
        <f>+IF(SUMIF($AC$3:$AM$3,VLOOKUP($R337,desplegable!$N$3:$Q$8,4,FALSE),$AC337:$AM337)&gt;=$S337,$S337,SUMIF($AC$3:$AM$3,VLOOKUP($R337,desplegable!$N$3:$Q$8,4,FALSE),$AC337:$AM337))</f>
        <v>0</v>
      </c>
      <c r="BA337" s="78"/>
      <c r="BB337" s="54">
        <f t="shared" si="133"/>
        <v>0</v>
      </c>
      <c r="BC337" s="53">
        <f>+IFERROR($BB337*$T337/VLOOKUP($R337,desplegable!$N$3:$O$8,2,FALSE),0)</f>
        <v>0</v>
      </c>
      <c r="BD337" s="53" t="str">
        <f t="shared" si="142"/>
        <v/>
      </c>
      <c r="BE337" s="57" t="str">
        <f t="shared" si="134"/>
        <v/>
      </c>
    </row>
    <row r="338" spans="1:57" ht="15" customHeight="1" x14ac:dyDescent="0.25">
      <c r="A338" s="26" t="s">
        <v>117</v>
      </c>
      <c r="B338" s="21"/>
      <c r="C338" s="21" t="s">
        <v>117</v>
      </c>
      <c r="D338" s="21"/>
      <c r="E338" s="21" t="s">
        <v>117</v>
      </c>
      <c r="F338" s="21"/>
      <c r="G338" s="27"/>
      <c r="H338" s="27"/>
      <c r="I338" s="28" t="s">
        <v>367</v>
      </c>
      <c r="J338" s="28" t="s">
        <v>117</v>
      </c>
      <c r="K338" s="21"/>
      <c r="L338" s="21"/>
      <c r="M338" s="28" t="s">
        <v>117</v>
      </c>
      <c r="N338" s="28" t="s">
        <v>117</v>
      </c>
      <c r="O338" s="28" t="s">
        <v>117</v>
      </c>
      <c r="P338" s="21" t="s">
        <v>117</v>
      </c>
      <c r="Q338" s="21" t="s">
        <v>117</v>
      </c>
      <c r="R338" s="28" t="s">
        <v>117</v>
      </c>
      <c r="S338" s="78"/>
      <c r="T338" s="30"/>
      <c r="U338" s="52">
        <f t="shared" si="143"/>
        <v>0</v>
      </c>
      <c r="V338" s="29"/>
      <c r="W338" s="29" t="s">
        <v>117</v>
      </c>
      <c r="X338" s="29"/>
      <c r="Y338" s="29"/>
      <c r="Z338" s="53" t="str">
        <f t="shared" si="135"/>
        <v/>
      </c>
      <c r="AA338" s="55" t="str">
        <f t="shared" si="125"/>
        <v/>
      </c>
      <c r="AB338" s="27"/>
      <c r="AC338" s="54">
        <f t="shared" si="136"/>
        <v>0</v>
      </c>
      <c r="AD338" s="78"/>
      <c r="AE338" s="54">
        <f t="shared" si="137"/>
        <v>0</v>
      </c>
      <c r="AF338" s="78"/>
      <c r="AG338" s="54">
        <f t="shared" si="138"/>
        <v>0</v>
      </c>
      <c r="AH338" s="78"/>
      <c r="AI338" s="54">
        <f t="shared" si="139"/>
        <v>0</v>
      </c>
      <c r="AJ338" s="78"/>
      <c r="AK338" s="54">
        <f t="shared" si="140"/>
        <v>0</v>
      </c>
      <c r="AL338" s="78"/>
      <c r="AM338" s="78"/>
      <c r="AN338" s="53" t="str">
        <f>+IF($A338="Venta",SUMIF($AC$3:$AM$3,VLOOKUP($R338,desplegable!$N$3:$Q$8,4,FALSE),$AC338:$AM338)*$T338/VLOOKUP($R338,desplegable!$N$3:$O$8,2,FALSE),"")</f>
        <v/>
      </c>
      <c r="AO338" s="53">
        <f t="shared" si="141"/>
        <v>0</v>
      </c>
      <c r="AP338" s="53" t="str">
        <f>+IF($A338="Compra",SUMIF($AC$3:$AM$3,VLOOKUP($R337,desplegable!$N$3:$Q$8,4,FALSE),$AC338:$AM338)*$T338/VLOOKUP($R337,desplegable!$N$3:$O$8,2,FALSE),"")</f>
        <v/>
      </c>
      <c r="AQ338" s="55">
        <f>+IFERROR(SUMIF($AC$3:$AM$3,VLOOKUP($R338,desplegable!$N$3:$Q$8,4,FALSE),$AC338:$AM338)/$S338,0)</f>
        <v>0</v>
      </c>
      <c r="AR338" s="55">
        <f ca="1">IFERROR((SUMIF($AC$3:$AM$3,VLOOKUP($R338,desplegable!$N$3:$Q$8,4,FALSE),$AC338:$AM338)/($H338-$G338))*((TODAY())-$G338)/$S338,0)</f>
        <v>0</v>
      </c>
      <c r="AS338" s="56" t="str">
        <f t="shared" si="126"/>
        <v>-</v>
      </c>
      <c r="AT338" s="56" t="str">
        <f t="shared" si="127"/>
        <v>-</v>
      </c>
      <c r="AU338" s="56" t="str">
        <f t="shared" si="128"/>
        <v>-</v>
      </c>
      <c r="AV338" s="56" t="str">
        <f t="shared" si="129"/>
        <v>-</v>
      </c>
      <c r="AW338" s="53" t="str">
        <f t="shared" si="130"/>
        <v>-</v>
      </c>
      <c r="AX338" s="53" t="str">
        <f t="shared" si="131"/>
        <v/>
      </c>
      <c r="AY338" s="57" t="str">
        <f t="shared" si="132"/>
        <v/>
      </c>
      <c r="AZ338" s="54">
        <f>+IF(SUMIF($AC$3:$AM$3,VLOOKUP($R338,desplegable!$N$3:$Q$8,4,FALSE),$AC338:$AM338)&gt;=$S338,$S338,SUMIF($AC$3:$AM$3,VLOOKUP($R338,desplegable!$N$3:$Q$8,4,FALSE),$AC338:$AM338))</f>
        <v>0</v>
      </c>
      <c r="BA338" s="78"/>
      <c r="BB338" s="54">
        <f t="shared" si="133"/>
        <v>0</v>
      </c>
      <c r="BC338" s="53">
        <f>+IFERROR($BB338*$T338/VLOOKUP($R338,desplegable!$N$3:$O$8,2,FALSE),0)</f>
        <v>0</v>
      </c>
      <c r="BD338" s="53" t="str">
        <f t="shared" si="142"/>
        <v/>
      </c>
      <c r="BE338" s="57" t="str">
        <f t="shared" si="134"/>
        <v/>
      </c>
    </row>
    <row r="339" spans="1:57" ht="15" customHeight="1" x14ac:dyDescent="0.25">
      <c r="A339" s="26" t="s">
        <v>117</v>
      </c>
      <c r="B339" s="21"/>
      <c r="C339" s="21" t="s">
        <v>117</v>
      </c>
      <c r="D339" s="21"/>
      <c r="E339" s="21" t="s">
        <v>117</v>
      </c>
      <c r="F339" s="21"/>
      <c r="G339" s="27"/>
      <c r="H339" s="27"/>
      <c r="I339" s="28" t="s">
        <v>367</v>
      </c>
      <c r="J339" s="28" t="s">
        <v>117</v>
      </c>
      <c r="K339" s="21"/>
      <c r="L339" s="21"/>
      <c r="M339" s="28" t="s">
        <v>117</v>
      </c>
      <c r="N339" s="28" t="s">
        <v>117</v>
      </c>
      <c r="O339" s="28" t="s">
        <v>117</v>
      </c>
      <c r="P339" s="21" t="s">
        <v>117</v>
      </c>
      <c r="Q339" s="21" t="s">
        <v>117</v>
      </c>
      <c r="R339" s="28" t="s">
        <v>117</v>
      </c>
      <c r="S339" s="78"/>
      <c r="T339" s="30"/>
      <c r="U339" s="52">
        <f t="shared" si="143"/>
        <v>0</v>
      </c>
      <c r="V339" s="29"/>
      <c r="W339" s="29" t="s">
        <v>117</v>
      </c>
      <c r="X339" s="29"/>
      <c r="Y339" s="29"/>
      <c r="Z339" s="53" t="str">
        <f t="shared" si="135"/>
        <v/>
      </c>
      <c r="AA339" s="55" t="str">
        <f t="shared" si="125"/>
        <v/>
      </c>
      <c r="AB339" s="27"/>
      <c r="AC339" s="54">
        <f t="shared" si="136"/>
        <v>0</v>
      </c>
      <c r="AD339" s="78"/>
      <c r="AE339" s="54">
        <f t="shared" si="137"/>
        <v>0</v>
      </c>
      <c r="AF339" s="78"/>
      <c r="AG339" s="54">
        <f t="shared" si="138"/>
        <v>0</v>
      </c>
      <c r="AH339" s="78"/>
      <c r="AI339" s="54">
        <f t="shared" si="139"/>
        <v>0</v>
      </c>
      <c r="AJ339" s="78"/>
      <c r="AK339" s="54">
        <f t="shared" si="140"/>
        <v>0</v>
      </c>
      <c r="AL339" s="78"/>
      <c r="AM339" s="78"/>
      <c r="AN339" s="53" t="str">
        <f>+IF($A339="Venta",SUMIF($AC$3:$AM$3,VLOOKUP($R339,desplegable!$N$3:$Q$8,4,FALSE),$AC339:$AM339)*$T339/VLOOKUP($R339,desplegable!$N$3:$O$8,2,FALSE),"")</f>
        <v/>
      </c>
      <c r="AO339" s="53">
        <f t="shared" si="141"/>
        <v>0</v>
      </c>
      <c r="AP339" s="53" t="str">
        <f>+IF($A339="Compra",SUMIF($AC$3:$AM$3,VLOOKUP($R338,desplegable!$N$3:$Q$8,4,FALSE),$AC339:$AM339)*$T339/VLOOKUP($R338,desplegable!$N$3:$O$8,2,FALSE),"")</f>
        <v/>
      </c>
      <c r="AQ339" s="55">
        <f>+IFERROR(SUMIF($AC$3:$AM$3,VLOOKUP($R339,desplegable!$N$3:$Q$8,4,FALSE),$AC339:$AM339)/$S339,0)</f>
        <v>0</v>
      </c>
      <c r="AR339" s="55">
        <f ca="1">IFERROR((SUMIF($AC$3:$AM$3,VLOOKUP($R339,desplegable!$N$3:$Q$8,4,FALSE),$AC339:$AM339)/($H339-$G339))*((TODAY())-$G339)/$S339,0)</f>
        <v>0</v>
      </c>
      <c r="AS339" s="56" t="str">
        <f t="shared" si="126"/>
        <v>-</v>
      </c>
      <c r="AT339" s="56" t="str">
        <f t="shared" si="127"/>
        <v>-</v>
      </c>
      <c r="AU339" s="56" t="str">
        <f t="shared" si="128"/>
        <v>-</v>
      </c>
      <c r="AV339" s="56" t="str">
        <f t="shared" si="129"/>
        <v>-</v>
      </c>
      <c r="AW339" s="53" t="str">
        <f t="shared" si="130"/>
        <v>-</v>
      </c>
      <c r="AX339" s="53" t="str">
        <f t="shared" si="131"/>
        <v/>
      </c>
      <c r="AY339" s="57" t="str">
        <f t="shared" si="132"/>
        <v/>
      </c>
      <c r="AZ339" s="54">
        <f>+IF(SUMIF($AC$3:$AM$3,VLOOKUP($R339,desplegable!$N$3:$Q$8,4,FALSE),$AC339:$AM339)&gt;=$S339,$S339,SUMIF($AC$3:$AM$3,VLOOKUP($R339,desplegable!$N$3:$Q$8,4,FALSE),$AC339:$AM339))</f>
        <v>0</v>
      </c>
      <c r="BA339" s="78"/>
      <c r="BB339" s="54">
        <f t="shared" si="133"/>
        <v>0</v>
      </c>
      <c r="BC339" s="53">
        <f>+IFERROR($BB339*$T339/VLOOKUP($R339,desplegable!$N$3:$O$8,2,FALSE),0)</f>
        <v>0</v>
      </c>
      <c r="BD339" s="53" t="str">
        <f t="shared" si="142"/>
        <v/>
      </c>
      <c r="BE339" s="57" t="str">
        <f t="shared" si="134"/>
        <v/>
      </c>
    </row>
    <row r="340" spans="1:57" ht="15" customHeight="1" x14ac:dyDescent="0.25">
      <c r="A340" s="26" t="s">
        <v>117</v>
      </c>
      <c r="B340" s="21"/>
      <c r="C340" s="21" t="s">
        <v>117</v>
      </c>
      <c r="D340" s="21"/>
      <c r="E340" s="21" t="s">
        <v>117</v>
      </c>
      <c r="F340" s="21"/>
      <c r="G340" s="27"/>
      <c r="H340" s="27"/>
      <c r="I340" s="28" t="s">
        <v>367</v>
      </c>
      <c r="J340" s="28" t="s">
        <v>117</v>
      </c>
      <c r="K340" s="21"/>
      <c r="L340" s="21"/>
      <c r="M340" s="28" t="s">
        <v>117</v>
      </c>
      <c r="N340" s="28" t="s">
        <v>117</v>
      </c>
      <c r="O340" s="28" t="s">
        <v>117</v>
      </c>
      <c r="P340" s="21" t="s">
        <v>117</v>
      </c>
      <c r="Q340" s="21" t="s">
        <v>117</v>
      </c>
      <c r="R340" s="28" t="s">
        <v>117</v>
      </c>
      <c r="S340" s="78"/>
      <c r="T340" s="30"/>
      <c r="U340" s="52">
        <f t="shared" si="143"/>
        <v>0</v>
      </c>
      <c r="V340" s="29"/>
      <c r="W340" s="29" t="s">
        <v>117</v>
      </c>
      <c r="X340" s="29"/>
      <c r="Y340" s="29"/>
      <c r="Z340" s="53" t="str">
        <f t="shared" si="135"/>
        <v/>
      </c>
      <c r="AA340" s="55" t="str">
        <f t="shared" si="125"/>
        <v/>
      </c>
      <c r="AB340" s="27"/>
      <c r="AC340" s="54">
        <f t="shared" si="136"/>
        <v>0</v>
      </c>
      <c r="AD340" s="78"/>
      <c r="AE340" s="54">
        <f t="shared" si="137"/>
        <v>0</v>
      </c>
      <c r="AF340" s="78"/>
      <c r="AG340" s="54">
        <f t="shared" si="138"/>
        <v>0</v>
      </c>
      <c r="AH340" s="78"/>
      <c r="AI340" s="54">
        <f t="shared" si="139"/>
        <v>0</v>
      </c>
      <c r="AJ340" s="78"/>
      <c r="AK340" s="54">
        <f t="shared" si="140"/>
        <v>0</v>
      </c>
      <c r="AL340" s="78"/>
      <c r="AM340" s="78"/>
      <c r="AN340" s="53" t="str">
        <f>+IF($A340="Venta",SUMIF($AC$3:$AM$3,VLOOKUP($R340,desplegable!$N$3:$Q$8,4,FALSE),$AC340:$AM340)*$T340/VLOOKUP($R340,desplegable!$N$3:$O$8,2,FALSE),"")</f>
        <v/>
      </c>
      <c r="AO340" s="53">
        <f t="shared" si="141"/>
        <v>0</v>
      </c>
      <c r="AP340" s="53" t="str">
        <f>+IF($A340="Compra",SUMIF($AC$3:$AM$3,VLOOKUP($R339,desplegable!$N$3:$Q$8,4,FALSE),$AC340:$AM340)*$T340/VLOOKUP($R339,desplegable!$N$3:$O$8,2,FALSE),"")</f>
        <v/>
      </c>
      <c r="AQ340" s="55">
        <f>+IFERROR(SUMIF($AC$3:$AM$3,VLOOKUP($R340,desplegable!$N$3:$Q$8,4,FALSE),$AC340:$AM340)/$S340,0)</f>
        <v>0</v>
      </c>
      <c r="AR340" s="55">
        <f ca="1">IFERROR((SUMIF($AC$3:$AM$3,VLOOKUP($R340,desplegable!$N$3:$Q$8,4,FALSE),$AC340:$AM340)/($H340-$G340))*((TODAY())-$G340)/$S340,0)</f>
        <v>0</v>
      </c>
      <c r="AS340" s="56" t="str">
        <f t="shared" si="126"/>
        <v>-</v>
      </c>
      <c r="AT340" s="56" t="str">
        <f t="shared" si="127"/>
        <v>-</v>
      </c>
      <c r="AU340" s="56" t="str">
        <f t="shared" si="128"/>
        <v>-</v>
      </c>
      <c r="AV340" s="56" t="str">
        <f t="shared" si="129"/>
        <v>-</v>
      </c>
      <c r="AW340" s="53" t="str">
        <f t="shared" si="130"/>
        <v>-</v>
      </c>
      <c r="AX340" s="53" t="str">
        <f t="shared" si="131"/>
        <v/>
      </c>
      <c r="AY340" s="57" t="str">
        <f t="shared" si="132"/>
        <v/>
      </c>
      <c r="AZ340" s="54">
        <f>+IF(SUMIF($AC$3:$AM$3,VLOOKUP($R340,desplegable!$N$3:$Q$8,4,FALSE),$AC340:$AM340)&gt;=$S340,$S340,SUMIF($AC$3:$AM$3,VLOOKUP($R340,desplegable!$N$3:$Q$8,4,FALSE),$AC340:$AM340))</f>
        <v>0</v>
      </c>
      <c r="BA340" s="78"/>
      <c r="BB340" s="54">
        <f t="shared" si="133"/>
        <v>0</v>
      </c>
      <c r="BC340" s="53">
        <f>+IFERROR($BB340*$T340/VLOOKUP($R340,desplegable!$N$3:$O$8,2,FALSE),0)</f>
        <v>0</v>
      </c>
      <c r="BD340" s="53" t="str">
        <f t="shared" si="142"/>
        <v/>
      </c>
      <c r="BE340" s="57" t="str">
        <f t="shared" si="134"/>
        <v/>
      </c>
    </row>
    <row r="341" spans="1:57" ht="15" customHeight="1" x14ac:dyDescent="0.25">
      <c r="A341" s="26" t="s">
        <v>117</v>
      </c>
      <c r="B341" s="21"/>
      <c r="C341" s="21" t="s">
        <v>117</v>
      </c>
      <c r="D341" s="21"/>
      <c r="E341" s="21" t="s">
        <v>117</v>
      </c>
      <c r="F341" s="21"/>
      <c r="G341" s="27"/>
      <c r="H341" s="27"/>
      <c r="I341" s="28" t="s">
        <v>367</v>
      </c>
      <c r="J341" s="28" t="s">
        <v>117</v>
      </c>
      <c r="K341" s="21"/>
      <c r="L341" s="21"/>
      <c r="M341" s="28" t="s">
        <v>117</v>
      </c>
      <c r="N341" s="28" t="s">
        <v>117</v>
      </c>
      <c r="O341" s="28" t="s">
        <v>117</v>
      </c>
      <c r="P341" s="21" t="s">
        <v>117</v>
      </c>
      <c r="Q341" s="21" t="s">
        <v>117</v>
      </c>
      <c r="R341" s="28" t="s">
        <v>117</v>
      </c>
      <c r="S341" s="78"/>
      <c r="T341" s="30"/>
      <c r="U341" s="52">
        <f t="shared" si="143"/>
        <v>0</v>
      </c>
      <c r="V341" s="29"/>
      <c r="W341" s="29" t="s">
        <v>117</v>
      </c>
      <c r="X341" s="29"/>
      <c r="Y341" s="29"/>
      <c r="Z341" s="53" t="str">
        <f t="shared" si="135"/>
        <v/>
      </c>
      <c r="AA341" s="55" t="str">
        <f t="shared" si="125"/>
        <v/>
      </c>
      <c r="AB341" s="27"/>
      <c r="AC341" s="54">
        <f t="shared" si="136"/>
        <v>0</v>
      </c>
      <c r="AD341" s="78"/>
      <c r="AE341" s="54">
        <f t="shared" si="137"/>
        <v>0</v>
      </c>
      <c r="AF341" s="78"/>
      <c r="AG341" s="54">
        <f t="shared" si="138"/>
        <v>0</v>
      </c>
      <c r="AH341" s="78"/>
      <c r="AI341" s="54">
        <f t="shared" si="139"/>
        <v>0</v>
      </c>
      <c r="AJ341" s="78"/>
      <c r="AK341" s="54">
        <f t="shared" si="140"/>
        <v>0</v>
      </c>
      <c r="AL341" s="78"/>
      <c r="AM341" s="78"/>
      <c r="AN341" s="53" t="str">
        <f>+IF($A341="Venta",SUMIF($AC$3:$AM$3,VLOOKUP($R341,desplegable!$N$3:$Q$8,4,FALSE),$AC341:$AM341)*$T341/VLOOKUP($R341,desplegable!$N$3:$O$8,2,FALSE),"")</f>
        <v/>
      </c>
      <c r="AO341" s="53">
        <f t="shared" si="141"/>
        <v>0</v>
      </c>
      <c r="AP341" s="53" t="str">
        <f>+IF($A341="Compra",SUMIF($AC$3:$AM$3,VLOOKUP($R340,desplegable!$N$3:$Q$8,4,FALSE),$AC341:$AM341)*$T341/VLOOKUP($R340,desplegable!$N$3:$O$8,2,FALSE),"")</f>
        <v/>
      </c>
      <c r="AQ341" s="55">
        <f>+IFERROR(SUMIF($AC$3:$AM$3,VLOOKUP($R341,desplegable!$N$3:$Q$8,4,FALSE),$AC341:$AM341)/$S341,0)</f>
        <v>0</v>
      </c>
      <c r="AR341" s="55">
        <f ca="1">IFERROR((SUMIF($AC$3:$AM$3,VLOOKUP($R341,desplegable!$N$3:$Q$8,4,FALSE),$AC341:$AM341)/($H341-$G341))*((TODAY())-$G341)/$S341,0)</f>
        <v>0</v>
      </c>
      <c r="AS341" s="56" t="str">
        <f t="shared" si="126"/>
        <v>-</v>
      </c>
      <c r="AT341" s="56" t="str">
        <f t="shared" si="127"/>
        <v>-</v>
      </c>
      <c r="AU341" s="56" t="str">
        <f t="shared" si="128"/>
        <v>-</v>
      </c>
      <c r="AV341" s="56" t="str">
        <f t="shared" si="129"/>
        <v>-</v>
      </c>
      <c r="AW341" s="53" t="str">
        <f t="shared" si="130"/>
        <v>-</v>
      </c>
      <c r="AX341" s="53" t="str">
        <f t="shared" si="131"/>
        <v/>
      </c>
      <c r="AY341" s="57" t="str">
        <f t="shared" si="132"/>
        <v/>
      </c>
      <c r="AZ341" s="54">
        <f>+IF(SUMIF($AC$3:$AM$3,VLOOKUP($R341,desplegable!$N$3:$Q$8,4,FALSE),$AC341:$AM341)&gt;=$S341,$S341,SUMIF($AC$3:$AM$3,VLOOKUP($R341,desplegable!$N$3:$Q$8,4,FALSE),$AC341:$AM341))</f>
        <v>0</v>
      </c>
      <c r="BA341" s="78"/>
      <c r="BB341" s="54">
        <f t="shared" si="133"/>
        <v>0</v>
      </c>
      <c r="BC341" s="53">
        <f>+IFERROR($BB341*$T341/VLOOKUP($R341,desplegable!$N$3:$O$8,2,FALSE),0)</f>
        <v>0</v>
      </c>
      <c r="BD341" s="53" t="str">
        <f t="shared" si="142"/>
        <v/>
      </c>
      <c r="BE341" s="57" t="str">
        <f t="shared" si="134"/>
        <v/>
      </c>
    </row>
    <row r="342" spans="1:57" ht="15" customHeight="1" x14ac:dyDescent="0.25">
      <c r="A342" s="26" t="s">
        <v>117</v>
      </c>
      <c r="B342" s="21"/>
      <c r="C342" s="21" t="s">
        <v>117</v>
      </c>
      <c r="D342" s="21"/>
      <c r="E342" s="21" t="s">
        <v>117</v>
      </c>
      <c r="F342" s="21"/>
      <c r="G342" s="27"/>
      <c r="H342" s="27"/>
      <c r="I342" s="28" t="s">
        <v>367</v>
      </c>
      <c r="J342" s="28" t="s">
        <v>117</v>
      </c>
      <c r="K342" s="21"/>
      <c r="L342" s="21"/>
      <c r="M342" s="28" t="s">
        <v>117</v>
      </c>
      <c r="N342" s="28" t="s">
        <v>117</v>
      </c>
      <c r="O342" s="28" t="s">
        <v>117</v>
      </c>
      <c r="P342" s="21" t="s">
        <v>117</v>
      </c>
      <c r="Q342" s="21" t="s">
        <v>117</v>
      </c>
      <c r="R342" s="28" t="s">
        <v>117</v>
      </c>
      <c r="S342" s="78"/>
      <c r="T342" s="30"/>
      <c r="U342" s="52">
        <f t="shared" si="143"/>
        <v>0</v>
      </c>
      <c r="V342" s="29"/>
      <c r="W342" s="29" t="s">
        <v>117</v>
      </c>
      <c r="X342" s="29"/>
      <c r="Y342" s="29"/>
      <c r="Z342" s="53" t="str">
        <f t="shared" si="135"/>
        <v/>
      </c>
      <c r="AA342" s="55" t="str">
        <f t="shared" si="125"/>
        <v/>
      </c>
      <c r="AB342" s="27"/>
      <c r="AC342" s="54">
        <f t="shared" si="136"/>
        <v>0</v>
      </c>
      <c r="AD342" s="78"/>
      <c r="AE342" s="54">
        <f t="shared" si="137"/>
        <v>0</v>
      </c>
      <c r="AF342" s="78"/>
      <c r="AG342" s="54">
        <f t="shared" si="138"/>
        <v>0</v>
      </c>
      <c r="AH342" s="78"/>
      <c r="AI342" s="54">
        <f t="shared" si="139"/>
        <v>0</v>
      </c>
      <c r="AJ342" s="78"/>
      <c r="AK342" s="54">
        <f t="shared" si="140"/>
        <v>0</v>
      </c>
      <c r="AL342" s="78"/>
      <c r="AM342" s="78"/>
      <c r="AN342" s="53" t="str">
        <f>+IF($A342="Venta",SUMIF($AC$3:$AM$3,VLOOKUP($R342,desplegable!$N$3:$Q$8,4,FALSE),$AC342:$AM342)*$T342/VLOOKUP($R342,desplegable!$N$3:$O$8,2,FALSE),"")</f>
        <v/>
      </c>
      <c r="AO342" s="53">
        <f t="shared" si="141"/>
        <v>0</v>
      </c>
      <c r="AP342" s="53" t="str">
        <f>+IF($A342="Compra",SUMIF($AC$3:$AM$3,VLOOKUP($R341,desplegable!$N$3:$Q$8,4,FALSE),$AC342:$AM342)*$T342/VLOOKUP($R341,desplegable!$N$3:$O$8,2,FALSE),"")</f>
        <v/>
      </c>
      <c r="AQ342" s="55">
        <f>+IFERROR(SUMIF($AC$3:$AM$3,VLOOKUP($R342,desplegable!$N$3:$Q$8,4,FALSE),$AC342:$AM342)/$S342,0)</f>
        <v>0</v>
      </c>
      <c r="AR342" s="55">
        <f ca="1">IFERROR((SUMIF($AC$3:$AM$3,VLOOKUP($R342,desplegable!$N$3:$Q$8,4,FALSE),$AC342:$AM342)/($H342-$G342))*((TODAY())-$G342)/$S342,0)</f>
        <v>0</v>
      </c>
      <c r="AS342" s="56" t="str">
        <f t="shared" si="126"/>
        <v>-</v>
      </c>
      <c r="AT342" s="56" t="str">
        <f t="shared" si="127"/>
        <v>-</v>
      </c>
      <c r="AU342" s="56" t="str">
        <f t="shared" si="128"/>
        <v>-</v>
      </c>
      <c r="AV342" s="56" t="str">
        <f t="shared" si="129"/>
        <v>-</v>
      </c>
      <c r="AW342" s="53" t="str">
        <f t="shared" si="130"/>
        <v>-</v>
      </c>
      <c r="AX342" s="53" t="str">
        <f t="shared" si="131"/>
        <v/>
      </c>
      <c r="AY342" s="57" t="str">
        <f t="shared" si="132"/>
        <v/>
      </c>
      <c r="AZ342" s="54">
        <f>+IF(SUMIF($AC$3:$AM$3,VLOOKUP($R342,desplegable!$N$3:$Q$8,4,FALSE),$AC342:$AM342)&gt;=$S342,$S342,SUMIF($AC$3:$AM$3,VLOOKUP($R342,desplegable!$N$3:$Q$8,4,FALSE),$AC342:$AM342))</f>
        <v>0</v>
      </c>
      <c r="BA342" s="78"/>
      <c r="BB342" s="54">
        <f t="shared" si="133"/>
        <v>0</v>
      </c>
      <c r="BC342" s="53">
        <f>+IFERROR($BB342*$T342/VLOOKUP($R342,desplegable!$N$3:$O$8,2,FALSE),0)</f>
        <v>0</v>
      </c>
      <c r="BD342" s="53" t="str">
        <f t="shared" si="142"/>
        <v/>
      </c>
      <c r="BE342" s="57" t="str">
        <f t="shared" si="134"/>
        <v/>
      </c>
    </row>
    <row r="343" spans="1:57" ht="15" customHeight="1" x14ac:dyDescent="0.25">
      <c r="A343" s="26" t="s">
        <v>117</v>
      </c>
      <c r="B343" s="21"/>
      <c r="C343" s="21" t="s">
        <v>117</v>
      </c>
      <c r="D343" s="21"/>
      <c r="E343" s="21" t="s">
        <v>117</v>
      </c>
      <c r="F343" s="21"/>
      <c r="G343" s="27"/>
      <c r="H343" s="27"/>
      <c r="I343" s="28" t="s">
        <v>367</v>
      </c>
      <c r="J343" s="28" t="s">
        <v>117</v>
      </c>
      <c r="K343" s="21"/>
      <c r="L343" s="21"/>
      <c r="M343" s="28" t="s">
        <v>117</v>
      </c>
      <c r="N343" s="28" t="s">
        <v>117</v>
      </c>
      <c r="O343" s="28" t="s">
        <v>117</v>
      </c>
      <c r="P343" s="21" t="s">
        <v>117</v>
      </c>
      <c r="Q343" s="21" t="s">
        <v>117</v>
      </c>
      <c r="R343" s="28" t="s">
        <v>117</v>
      </c>
      <c r="S343" s="78"/>
      <c r="T343" s="30"/>
      <c r="U343" s="52">
        <f t="shared" si="143"/>
        <v>0</v>
      </c>
      <c r="V343" s="29"/>
      <c r="W343" s="29" t="s">
        <v>117</v>
      </c>
      <c r="X343" s="29"/>
      <c r="Y343" s="29"/>
      <c r="Z343" s="53" t="str">
        <f t="shared" si="135"/>
        <v/>
      </c>
      <c r="AA343" s="55" t="str">
        <f t="shared" si="125"/>
        <v/>
      </c>
      <c r="AB343" s="27"/>
      <c r="AC343" s="54">
        <f t="shared" si="136"/>
        <v>0</v>
      </c>
      <c r="AD343" s="78"/>
      <c r="AE343" s="54">
        <f t="shared" si="137"/>
        <v>0</v>
      </c>
      <c r="AF343" s="78"/>
      <c r="AG343" s="54">
        <f t="shared" si="138"/>
        <v>0</v>
      </c>
      <c r="AH343" s="78"/>
      <c r="AI343" s="54">
        <f t="shared" si="139"/>
        <v>0</v>
      </c>
      <c r="AJ343" s="78"/>
      <c r="AK343" s="54">
        <f t="shared" si="140"/>
        <v>0</v>
      </c>
      <c r="AL343" s="78"/>
      <c r="AM343" s="78"/>
      <c r="AN343" s="53" t="str">
        <f>+IF($A343="Venta",SUMIF($AC$3:$AM$3,VLOOKUP($R343,desplegable!$N$3:$Q$8,4,FALSE),$AC343:$AM343)*$T343/VLOOKUP($R343,desplegable!$N$3:$O$8,2,FALSE),"")</f>
        <v/>
      </c>
      <c r="AO343" s="53">
        <f t="shared" si="141"/>
        <v>0</v>
      </c>
      <c r="AP343" s="53" t="str">
        <f>+IF($A343="Compra",SUMIF($AC$3:$AM$3,VLOOKUP($R342,desplegable!$N$3:$Q$8,4,FALSE),$AC343:$AM343)*$T343/VLOOKUP($R342,desplegable!$N$3:$O$8,2,FALSE),"")</f>
        <v/>
      </c>
      <c r="AQ343" s="55">
        <f>+IFERROR(SUMIF($AC$3:$AM$3,VLOOKUP($R343,desplegable!$N$3:$Q$8,4,FALSE),$AC343:$AM343)/$S343,0)</f>
        <v>0</v>
      </c>
      <c r="AR343" s="55">
        <f ca="1">IFERROR((SUMIF($AC$3:$AM$3,VLOOKUP($R343,desplegable!$N$3:$Q$8,4,FALSE),$AC343:$AM343)/($H343-$G343))*((TODAY())-$G343)/$S343,0)</f>
        <v>0</v>
      </c>
      <c r="AS343" s="56" t="str">
        <f t="shared" si="126"/>
        <v>-</v>
      </c>
      <c r="AT343" s="56" t="str">
        <f t="shared" si="127"/>
        <v>-</v>
      </c>
      <c r="AU343" s="56" t="str">
        <f t="shared" si="128"/>
        <v>-</v>
      </c>
      <c r="AV343" s="56" t="str">
        <f t="shared" si="129"/>
        <v>-</v>
      </c>
      <c r="AW343" s="53" t="str">
        <f t="shared" si="130"/>
        <v>-</v>
      </c>
      <c r="AX343" s="53" t="str">
        <f t="shared" si="131"/>
        <v/>
      </c>
      <c r="AY343" s="57" t="str">
        <f t="shared" si="132"/>
        <v/>
      </c>
      <c r="AZ343" s="54">
        <f>+IF(SUMIF($AC$3:$AM$3,VLOOKUP($R343,desplegable!$N$3:$Q$8,4,FALSE),$AC343:$AM343)&gt;=$S343,$S343,SUMIF($AC$3:$AM$3,VLOOKUP($R343,desplegable!$N$3:$Q$8,4,FALSE),$AC343:$AM343))</f>
        <v>0</v>
      </c>
      <c r="BA343" s="78"/>
      <c r="BB343" s="54">
        <f t="shared" si="133"/>
        <v>0</v>
      </c>
      <c r="BC343" s="53">
        <f>+IFERROR($BB343*$T343/VLOOKUP($R343,desplegable!$N$3:$O$8,2,FALSE),0)</f>
        <v>0</v>
      </c>
      <c r="BD343" s="53" t="str">
        <f t="shared" si="142"/>
        <v/>
      </c>
      <c r="BE343" s="57" t="str">
        <f t="shared" si="134"/>
        <v/>
      </c>
    </row>
    <row r="344" spans="1:57" ht="15" customHeight="1" x14ac:dyDescent="0.25">
      <c r="A344" s="26" t="s">
        <v>117</v>
      </c>
      <c r="B344" s="21"/>
      <c r="C344" s="21" t="s">
        <v>117</v>
      </c>
      <c r="D344" s="21"/>
      <c r="E344" s="21" t="s">
        <v>117</v>
      </c>
      <c r="F344" s="21"/>
      <c r="G344" s="27"/>
      <c r="H344" s="27"/>
      <c r="I344" s="28" t="s">
        <v>367</v>
      </c>
      <c r="J344" s="28" t="s">
        <v>117</v>
      </c>
      <c r="K344" s="21"/>
      <c r="L344" s="21"/>
      <c r="M344" s="28" t="s">
        <v>117</v>
      </c>
      <c r="N344" s="28" t="s">
        <v>117</v>
      </c>
      <c r="O344" s="28" t="s">
        <v>117</v>
      </c>
      <c r="P344" s="21" t="s">
        <v>117</v>
      </c>
      <c r="Q344" s="21" t="s">
        <v>117</v>
      </c>
      <c r="R344" s="28" t="s">
        <v>117</v>
      </c>
      <c r="S344" s="78"/>
      <c r="T344" s="30"/>
      <c r="U344" s="52">
        <f t="shared" si="143"/>
        <v>0</v>
      </c>
      <c r="V344" s="29"/>
      <c r="W344" s="29" t="s">
        <v>117</v>
      </c>
      <c r="X344" s="29"/>
      <c r="Y344" s="29"/>
      <c r="Z344" s="53" t="str">
        <f t="shared" si="135"/>
        <v/>
      </c>
      <c r="AA344" s="55" t="str">
        <f t="shared" si="125"/>
        <v/>
      </c>
      <c r="AB344" s="27"/>
      <c r="AC344" s="54">
        <f t="shared" si="136"/>
        <v>0</v>
      </c>
      <c r="AD344" s="78"/>
      <c r="AE344" s="54">
        <f t="shared" si="137"/>
        <v>0</v>
      </c>
      <c r="AF344" s="78"/>
      <c r="AG344" s="54">
        <f t="shared" si="138"/>
        <v>0</v>
      </c>
      <c r="AH344" s="78"/>
      <c r="AI344" s="54">
        <f t="shared" si="139"/>
        <v>0</v>
      </c>
      <c r="AJ344" s="78"/>
      <c r="AK344" s="54">
        <f t="shared" si="140"/>
        <v>0</v>
      </c>
      <c r="AL344" s="78"/>
      <c r="AM344" s="78"/>
      <c r="AN344" s="53" t="str">
        <f>+IF($A344="Venta",SUMIF($AC$3:$AM$3,VLOOKUP($R344,desplegable!$N$3:$Q$8,4,FALSE),$AC344:$AM344)*$T344/VLOOKUP($R344,desplegable!$N$3:$O$8,2,FALSE),"")</f>
        <v/>
      </c>
      <c r="AO344" s="53">
        <f t="shared" si="141"/>
        <v>0</v>
      </c>
      <c r="AP344" s="53" t="str">
        <f>+IF($A344="Compra",SUMIF($AC$3:$AM$3,VLOOKUP($R343,desplegable!$N$3:$Q$8,4,FALSE),$AC344:$AM344)*$T344/VLOOKUP($R343,desplegable!$N$3:$O$8,2,FALSE),"")</f>
        <v/>
      </c>
      <c r="AQ344" s="55">
        <f>+IFERROR(SUMIF($AC$3:$AM$3,VLOOKUP($R344,desplegable!$N$3:$Q$8,4,FALSE),$AC344:$AM344)/$S344,0)</f>
        <v>0</v>
      </c>
      <c r="AR344" s="55">
        <f ca="1">IFERROR((SUMIF($AC$3:$AM$3,VLOOKUP($R344,desplegable!$N$3:$Q$8,4,FALSE),$AC344:$AM344)/($H344-$G344))*((TODAY())-$G344)/$S344,0)</f>
        <v>0</v>
      </c>
      <c r="AS344" s="56" t="str">
        <f t="shared" si="126"/>
        <v>-</v>
      </c>
      <c r="AT344" s="56" t="str">
        <f t="shared" si="127"/>
        <v>-</v>
      </c>
      <c r="AU344" s="56" t="str">
        <f t="shared" si="128"/>
        <v>-</v>
      </c>
      <c r="AV344" s="56" t="str">
        <f t="shared" si="129"/>
        <v>-</v>
      </c>
      <c r="AW344" s="53" t="str">
        <f t="shared" si="130"/>
        <v>-</v>
      </c>
      <c r="AX344" s="53" t="str">
        <f t="shared" si="131"/>
        <v/>
      </c>
      <c r="AY344" s="57" t="str">
        <f t="shared" si="132"/>
        <v/>
      </c>
      <c r="AZ344" s="54">
        <f>+IF(SUMIF($AC$3:$AM$3,VLOOKUP($R344,desplegable!$N$3:$Q$8,4,FALSE),$AC344:$AM344)&gt;=$S344,$S344,SUMIF($AC$3:$AM$3,VLOOKUP($R344,desplegable!$N$3:$Q$8,4,FALSE),$AC344:$AM344))</f>
        <v>0</v>
      </c>
      <c r="BA344" s="78"/>
      <c r="BB344" s="54">
        <f t="shared" si="133"/>
        <v>0</v>
      </c>
      <c r="BC344" s="53">
        <f>+IFERROR($BB344*$T344/VLOOKUP($R344,desplegable!$N$3:$O$8,2,FALSE),0)</f>
        <v>0</v>
      </c>
      <c r="BD344" s="53" t="str">
        <f t="shared" si="142"/>
        <v/>
      </c>
      <c r="BE344" s="57" t="str">
        <f t="shared" si="134"/>
        <v/>
      </c>
    </row>
    <row r="345" spans="1:57" ht="15" customHeight="1" x14ac:dyDescent="0.25">
      <c r="A345" s="26" t="s">
        <v>117</v>
      </c>
      <c r="B345" s="21"/>
      <c r="C345" s="21" t="s">
        <v>117</v>
      </c>
      <c r="D345" s="21"/>
      <c r="E345" s="21" t="s">
        <v>117</v>
      </c>
      <c r="F345" s="21"/>
      <c r="G345" s="27"/>
      <c r="H345" s="27"/>
      <c r="I345" s="28" t="s">
        <v>367</v>
      </c>
      <c r="J345" s="28" t="s">
        <v>117</v>
      </c>
      <c r="K345" s="21"/>
      <c r="L345" s="21"/>
      <c r="M345" s="28" t="s">
        <v>117</v>
      </c>
      <c r="N345" s="28" t="s">
        <v>117</v>
      </c>
      <c r="O345" s="28" t="s">
        <v>117</v>
      </c>
      <c r="P345" s="21" t="s">
        <v>117</v>
      </c>
      <c r="Q345" s="21" t="s">
        <v>117</v>
      </c>
      <c r="R345" s="28" t="s">
        <v>117</v>
      </c>
      <c r="S345" s="78"/>
      <c r="T345" s="30"/>
      <c r="U345" s="52">
        <f t="shared" si="143"/>
        <v>0</v>
      </c>
      <c r="V345" s="29"/>
      <c r="W345" s="29" t="s">
        <v>117</v>
      </c>
      <c r="X345" s="29"/>
      <c r="Y345" s="29"/>
      <c r="Z345" s="53" t="str">
        <f t="shared" si="135"/>
        <v/>
      </c>
      <c r="AA345" s="55" t="str">
        <f t="shared" si="125"/>
        <v/>
      </c>
      <c r="AB345" s="27"/>
      <c r="AC345" s="54">
        <f t="shared" si="136"/>
        <v>0</v>
      </c>
      <c r="AD345" s="78"/>
      <c r="AE345" s="54">
        <f t="shared" si="137"/>
        <v>0</v>
      </c>
      <c r="AF345" s="78"/>
      <c r="AG345" s="54">
        <f t="shared" si="138"/>
        <v>0</v>
      </c>
      <c r="AH345" s="78"/>
      <c r="AI345" s="54">
        <f t="shared" si="139"/>
        <v>0</v>
      </c>
      <c r="AJ345" s="78"/>
      <c r="AK345" s="54">
        <f t="shared" si="140"/>
        <v>0</v>
      </c>
      <c r="AL345" s="78"/>
      <c r="AM345" s="78"/>
      <c r="AN345" s="53" t="str">
        <f>+IF($A345="Venta",SUMIF($AC$3:$AM$3,VLOOKUP($R345,desplegable!$N$3:$Q$8,4,FALSE),$AC345:$AM345)*$T345/VLOOKUP($R345,desplegable!$N$3:$O$8,2,FALSE),"")</f>
        <v/>
      </c>
      <c r="AO345" s="53">
        <f t="shared" si="141"/>
        <v>0</v>
      </c>
      <c r="AP345" s="53" t="str">
        <f>+IF($A345="Compra",SUMIF($AC$3:$AM$3,VLOOKUP($R344,desplegable!$N$3:$Q$8,4,FALSE),$AC345:$AM345)*$T345/VLOOKUP($R344,desplegable!$N$3:$O$8,2,FALSE),"")</f>
        <v/>
      </c>
      <c r="AQ345" s="55">
        <f>+IFERROR(SUMIF($AC$3:$AM$3,VLOOKUP($R345,desplegable!$N$3:$Q$8,4,FALSE),$AC345:$AM345)/$S345,0)</f>
        <v>0</v>
      </c>
      <c r="AR345" s="55">
        <f ca="1">IFERROR((SUMIF($AC$3:$AM$3,VLOOKUP($R345,desplegable!$N$3:$Q$8,4,FALSE),$AC345:$AM345)/($H345-$G345))*((TODAY())-$G345)/$S345,0)</f>
        <v>0</v>
      </c>
      <c r="AS345" s="56" t="str">
        <f t="shared" si="126"/>
        <v>-</v>
      </c>
      <c r="AT345" s="56" t="str">
        <f t="shared" si="127"/>
        <v>-</v>
      </c>
      <c r="AU345" s="56" t="str">
        <f t="shared" si="128"/>
        <v>-</v>
      </c>
      <c r="AV345" s="56" t="str">
        <f t="shared" si="129"/>
        <v>-</v>
      </c>
      <c r="AW345" s="53" t="str">
        <f t="shared" si="130"/>
        <v>-</v>
      </c>
      <c r="AX345" s="53" t="str">
        <f t="shared" si="131"/>
        <v/>
      </c>
      <c r="AY345" s="57" t="str">
        <f t="shared" si="132"/>
        <v/>
      </c>
      <c r="AZ345" s="54">
        <f>+IF(SUMIF($AC$3:$AM$3,VLOOKUP($R345,desplegable!$N$3:$Q$8,4,FALSE),$AC345:$AM345)&gt;=$S345,$S345,SUMIF($AC$3:$AM$3,VLOOKUP($R345,desplegable!$N$3:$Q$8,4,FALSE),$AC345:$AM345))</f>
        <v>0</v>
      </c>
      <c r="BA345" s="78"/>
      <c r="BB345" s="54">
        <f t="shared" si="133"/>
        <v>0</v>
      </c>
      <c r="BC345" s="53">
        <f>+IFERROR($BB345*$T345/VLOOKUP($R345,desplegable!$N$3:$O$8,2,FALSE),0)</f>
        <v>0</v>
      </c>
      <c r="BD345" s="53" t="str">
        <f t="shared" si="142"/>
        <v/>
      </c>
      <c r="BE345" s="57" t="str">
        <f t="shared" si="134"/>
        <v/>
      </c>
    </row>
    <row r="346" spans="1:57" ht="15" customHeight="1" x14ac:dyDescent="0.25">
      <c r="A346" s="26" t="s">
        <v>117</v>
      </c>
      <c r="B346" s="21"/>
      <c r="C346" s="21" t="s">
        <v>117</v>
      </c>
      <c r="D346" s="21"/>
      <c r="E346" s="21" t="s">
        <v>117</v>
      </c>
      <c r="F346" s="21"/>
      <c r="G346" s="27"/>
      <c r="H346" s="27"/>
      <c r="I346" s="28" t="s">
        <v>367</v>
      </c>
      <c r="J346" s="28" t="s">
        <v>117</v>
      </c>
      <c r="K346" s="21"/>
      <c r="L346" s="21"/>
      <c r="M346" s="28" t="s">
        <v>117</v>
      </c>
      <c r="N346" s="28" t="s">
        <v>117</v>
      </c>
      <c r="O346" s="28" t="s">
        <v>117</v>
      </c>
      <c r="P346" s="21" t="s">
        <v>117</v>
      </c>
      <c r="Q346" s="21" t="s">
        <v>117</v>
      </c>
      <c r="R346" s="28" t="s">
        <v>117</v>
      </c>
      <c r="S346" s="78"/>
      <c r="T346" s="30"/>
      <c r="U346" s="52">
        <f t="shared" si="143"/>
        <v>0</v>
      </c>
      <c r="V346" s="29"/>
      <c r="W346" s="29" t="s">
        <v>117</v>
      </c>
      <c r="X346" s="29"/>
      <c r="Y346" s="29"/>
      <c r="Z346" s="53" t="str">
        <f t="shared" si="135"/>
        <v/>
      </c>
      <c r="AA346" s="55" t="str">
        <f t="shared" si="125"/>
        <v/>
      </c>
      <c r="AB346" s="27"/>
      <c r="AC346" s="54">
        <f t="shared" si="136"/>
        <v>0</v>
      </c>
      <c r="AD346" s="78"/>
      <c r="AE346" s="54">
        <f t="shared" si="137"/>
        <v>0</v>
      </c>
      <c r="AF346" s="78"/>
      <c r="AG346" s="54">
        <f t="shared" si="138"/>
        <v>0</v>
      </c>
      <c r="AH346" s="78"/>
      <c r="AI346" s="54">
        <f t="shared" si="139"/>
        <v>0</v>
      </c>
      <c r="AJ346" s="78"/>
      <c r="AK346" s="54">
        <f t="shared" si="140"/>
        <v>0</v>
      </c>
      <c r="AL346" s="78"/>
      <c r="AM346" s="78"/>
      <c r="AN346" s="53" t="str">
        <f>+IF($A346="Venta",SUMIF($AC$3:$AM$3,VLOOKUP($R346,desplegable!$N$3:$Q$8,4,FALSE),$AC346:$AM346)*$T346/VLOOKUP($R346,desplegable!$N$3:$O$8,2,FALSE),"")</f>
        <v/>
      </c>
      <c r="AO346" s="53">
        <f t="shared" si="141"/>
        <v>0</v>
      </c>
      <c r="AP346" s="53" t="str">
        <f>+IF($A346="Compra",SUMIF($AC$3:$AM$3,VLOOKUP($R345,desplegable!$N$3:$Q$8,4,FALSE),$AC346:$AM346)*$T346/VLOOKUP($R345,desplegable!$N$3:$O$8,2,FALSE),"")</f>
        <v/>
      </c>
      <c r="AQ346" s="55">
        <f>+IFERROR(SUMIF($AC$3:$AM$3,VLOOKUP($R346,desplegable!$N$3:$Q$8,4,FALSE),$AC346:$AM346)/$S346,0)</f>
        <v>0</v>
      </c>
      <c r="AR346" s="55">
        <f ca="1">IFERROR((SUMIF($AC$3:$AM$3,VLOOKUP($R346,desplegable!$N$3:$Q$8,4,FALSE),$AC346:$AM346)/($H346-$G346))*((TODAY())-$G346)/$S346,0)</f>
        <v>0</v>
      </c>
      <c r="AS346" s="56" t="str">
        <f t="shared" si="126"/>
        <v>-</v>
      </c>
      <c r="AT346" s="56" t="str">
        <f t="shared" si="127"/>
        <v>-</v>
      </c>
      <c r="AU346" s="56" t="str">
        <f t="shared" si="128"/>
        <v>-</v>
      </c>
      <c r="AV346" s="56" t="str">
        <f t="shared" si="129"/>
        <v>-</v>
      </c>
      <c r="AW346" s="53" t="str">
        <f t="shared" si="130"/>
        <v>-</v>
      </c>
      <c r="AX346" s="53" t="str">
        <f t="shared" si="131"/>
        <v/>
      </c>
      <c r="AY346" s="57" t="str">
        <f t="shared" si="132"/>
        <v/>
      </c>
      <c r="AZ346" s="54">
        <f>+IF(SUMIF($AC$3:$AM$3,VLOOKUP($R346,desplegable!$N$3:$Q$8,4,FALSE),$AC346:$AM346)&gt;=$S346,$S346,SUMIF($AC$3:$AM$3,VLOOKUP($R346,desplegable!$N$3:$Q$8,4,FALSE),$AC346:$AM346))</f>
        <v>0</v>
      </c>
      <c r="BA346" s="78"/>
      <c r="BB346" s="54">
        <f t="shared" si="133"/>
        <v>0</v>
      </c>
      <c r="BC346" s="53">
        <f>+IFERROR($BB346*$T346/VLOOKUP($R346,desplegable!$N$3:$O$8,2,FALSE),0)</f>
        <v>0</v>
      </c>
      <c r="BD346" s="53" t="str">
        <f t="shared" si="142"/>
        <v/>
      </c>
      <c r="BE346" s="57" t="str">
        <f t="shared" si="134"/>
        <v/>
      </c>
    </row>
    <row r="347" spans="1:57" ht="15" customHeight="1" x14ac:dyDescent="0.25">
      <c r="A347" s="26" t="s">
        <v>117</v>
      </c>
      <c r="B347" s="21"/>
      <c r="C347" s="21" t="s">
        <v>117</v>
      </c>
      <c r="D347" s="21"/>
      <c r="E347" s="21" t="s">
        <v>117</v>
      </c>
      <c r="F347" s="21"/>
      <c r="G347" s="27"/>
      <c r="H347" s="27"/>
      <c r="I347" s="28" t="s">
        <v>367</v>
      </c>
      <c r="J347" s="28" t="s">
        <v>117</v>
      </c>
      <c r="K347" s="21"/>
      <c r="L347" s="21"/>
      <c r="M347" s="28" t="s">
        <v>117</v>
      </c>
      <c r="N347" s="28" t="s">
        <v>117</v>
      </c>
      <c r="O347" s="28" t="s">
        <v>117</v>
      </c>
      <c r="P347" s="21" t="s">
        <v>117</v>
      </c>
      <c r="Q347" s="21" t="s">
        <v>117</v>
      </c>
      <c r="R347" s="28" t="s">
        <v>117</v>
      </c>
      <c r="S347" s="78"/>
      <c r="T347" s="30"/>
      <c r="U347" s="52">
        <f t="shared" si="143"/>
        <v>0</v>
      </c>
      <c r="V347" s="29"/>
      <c r="W347" s="29" t="s">
        <v>117</v>
      </c>
      <c r="X347" s="29"/>
      <c r="Y347" s="29"/>
      <c r="Z347" s="53" t="str">
        <f t="shared" si="135"/>
        <v/>
      </c>
      <c r="AA347" s="55" t="str">
        <f t="shared" si="125"/>
        <v/>
      </c>
      <c r="AB347" s="27"/>
      <c r="AC347" s="54">
        <f t="shared" si="136"/>
        <v>0</v>
      </c>
      <c r="AD347" s="78"/>
      <c r="AE347" s="54">
        <f t="shared" si="137"/>
        <v>0</v>
      </c>
      <c r="AF347" s="78"/>
      <c r="AG347" s="54">
        <f t="shared" si="138"/>
        <v>0</v>
      </c>
      <c r="AH347" s="78"/>
      <c r="AI347" s="54">
        <f t="shared" si="139"/>
        <v>0</v>
      </c>
      <c r="AJ347" s="78"/>
      <c r="AK347" s="54">
        <f t="shared" si="140"/>
        <v>0</v>
      </c>
      <c r="AL347" s="78"/>
      <c r="AM347" s="78"/>
      <c r="AN347" s="53" t="str">
        <f>+IF($A347="Venta",SUMIF($AC$3:$AM$3,VLOOKUP($R347,desplegable!$N$3:$Q$8,4,FALSE),$AC347:$AM347)*$T347/VLOOKUP($R347,desplegable!$N$3:$O$8,2,FALSE),"")</f>
        <v/>
      </c>
      <c r="AO347" s="53">
        <f t="shared" si="141"/>
        <v>0</v>
      </c>
      <c r="AP347" s="53" t="str">
        <f>+IF($A347="Compra",SUMIF($AC$3:$AM$3,VLOOKUP($R346,desplegable!$N$3:$Q$8,4,FALSE),$AC347:$AM347)*$T347/VLOOKUP($R346,desplegable!$N$3:$O$8,2,FALSE),"")</f>
        <v/>
      </c>
      <c r="AQ347" s="55">
        <f>+IFERROR(SUMIF($AC$3:$AM$3,VLOOKUP($R347,desplegable!$N$3:$Q$8,4,FALSE),$AC347:$AM347)/$S347,0)</f>
        <v>0</v>
      </c>
      <c r="AR347" s="55">
        <f ca="1">IFERROR((SUMIF($AC$3:$AM$3,VLOOKUP($R347,desplegable!$N$3:$Q$8,4,FALSE),$AC347:$AM347)/($H347-$G347))*((TODAY())-$G347)/$S347,0)</f>
        <v>0</v>
      </c>
      <c r="AS347" s="56" t="str">
        <f t="shared" si="126"/>
        <v>-</v>
      </c>
      <c r="AT347" s="56" t="str">
        <f t="shared" si="127"/>
        <v>-</v>
      </c>
      <c r="AU347" s="56" t="str">
        <f t="shared" si="128"/>
        <v>-</v>
      </c>
      <c r="AV347" s="56" t="str">
        <f t="shared" si="129"/>
        <v>-</v>
      </c>
      <c r="AW347" s="53" t="str">
        <f t="shared" si="130"/>
        <v>-</v>
      </c>
      <c r="AX347" s="53" t="str">
        <f t="shared" si="131"/>
        <v/>
      </c>
      <c r="AY347" s="57" t="str">
        <f t="shared" si="132"/>
        <v/>
      </c>
      <c r="AZ347" s="54">
        <f>+IF(SUMIF($AC$3:$AM$3,VLOOKUP($R347,desplegable!$N$3:$Q$8,4,FALSE),$AC347:$AM347)&gt;=$S347,$S347,SUMIF($AC$3:$AM$3,VLOOKUP($R347,desplegable!$N$3:$Q$8,4,FALSE),$AC347:$AM347))</f>
        <v>0</v>
      </c>
      <c r="BA347" s="78"/>
      <c r="BB347" s="54">
        <f t="shared" si="133"/>
        <v>0</v>
      </c>
      <c r="BC347" s="53">
        <f>+IFERROR($BB347*$T347/VLOOKUP($R347,desplegable!$N$3:$O$8,2,FALSE),0)</f>
        <v>0</v>
      </c>
      <c r="BD347" s="53" t="str">
        <f t="shared" si="142"/>
        <v/>
      </c>
      <c r="BE347" s="57" t="str">
        <f t="shared" si="134"/>
        <v/>
      </c>
    </row>
    <row r="348" spans="1:57" ht="15" customHeight="1" x14ac:dyDescent="0.25">
      <c r="A348" s="26" t="s">
        <v>117</v>
      </c>
      <c r="B348" s="21"/>
      <c r="C348" s="21" t="s">
        <v>117</v>
      </c>
      <c r="D348" s="21"/>
      <c r="E348" s="21" t="s">
        <v>117</v>
      </c>
      <c r="F348" s="21"/>
      <c r="G348" s="27"/>
      <c r="H348" s="27"/>
      <c r="I348" s="28" t="s">
        <v>367</v>
      </c>
      <c r="J348" s="28" t="s">
        <v>117</v>
      </c>
      <c r="K348" s="21"/>
      <c r="L348" s="21"/>
      <c r="M348" s="28" t="s">
        <v>117</v>
      </c>
      <c r="N348" s="28" t="s">
        <v>117</v>
      </c>
      <c r="O348" s="28" t="s">
        <v>117</v>
      </c>
      <c r="P348" s="21" t="s">
        <v>117</v>
      </c>
      <c r="Q348" s="21" t="s">
        <v>117</v>
      </c>
      <c r="R348" s="28" t="s">
        <v>117</v>
      </c>
      <c r="S348" s="78"/>
      <c r="T348" s="30"/>
      <c r="U348" s="52">
        <f t="shared" si="143"/>
        <v>0</v>
      </c>
      <c r="V348" s="29"/>
      <c r="W348" s="29" t="s">
        <v>117</v>
      </c>
      <c r="X348" s="29"/>
      <c r="Y348" s="29"/>
      <c r="Z348" s="53" t="str">
        <f t="shared" si="135"/>
        <v/>
      </c>
      <c r="AA348" s="55" t="str">
        <f t="shared" si="125"/>
        <v/>
      </c>
      <c r="AB348" s="27"/>
      <c r="AC348" s="54">
        <f t="shared" si="136"/>
        <v>0</v>
      </c>
      <c r="AD348" s="78"/>
      <c r="AE348" s="54">
        <f t="shared" si="137"/>
        <v>0</v>
      </c>
      <c r="AF348" s="78"/>
      <c r="AG348" s="54">
        <f t="shared" si="138"/>
        <v>0</v>
      </c>
      <c r="AH348" s="78"/>
      <c r="AI348" s="54">
        <f t="shared" si="139"/>
        <v>0</v>
      </c>
      <c r="AJ348" s="78"/>
      <c r="AK348" s="54">
        <f t="shared" si="140"/>
        <v>0</v>
      </c>
      <c r="AL348" s="78"/>
      <c r="AM348" s="78"/>
      <c r="AN348" s="53" t="str">
        <f>+IF($A348="Venta",SUMIF($AC$3:$AM$3,VLOOKUP($R348,desplegable!$N$3:$Q$8,4,FALSE),$AC348:$AM348)*$T348/VLOOKUP($R348,desplegable!$N$3:$O$8,2,FALSE),"")</f>
        <v/>
      </c>
      <c r="AO348" s="53">
        <f t="shared" si="141"/>
        <v>0</v>
      </c>
      <c r="AP348" s="53" t="str">
        <f>+IF($A348="Compra",SUMIF($AC$3:$AM$3,VLOOKUP($R347,desplegable!$N$3:$Q$8,4,FALSE),$AC348:$AM348)*$T348/VLOOKUP($R347,desplegable!$N$3:$O$8,2,FALSE),"")</f>
        <v/>
      </c>
      <c r="AQ348" s="55">
        <f>+IFERROR(SUMIF($AC$3:$AM$3,VLOOKUP($R348,desplegable!$N$3:$Q$8,4,FALSE),$AC348:$AM348)/$S348,0)</f>
        <v>0</v>
      </c>
      <c r="AR348" s="55">
        <f ca="1">IFERROR((SUMIF($AC$3:$AM$3,VLOOKUP($R348,desplegable!$N$3:$Q$8,4,FALSE),$AC348:$AM348)/($H348-$G348))*((TODAY())-$G348)/$S348,0)</f>
        <v>0</v>
      </c>
      <c r="AS348" s="56" t="str">
        <f t="shared" si="126"/>
        <v>-</v>
      </c>
      <c r="AT348" s="56" t="str">
        <f t="shared" si="127"/>
        <v>-</v>
      </c>
      <c r="AU348" s="56" t="str">
        <f t="shared" si="128"/>
        <v>-</v>
      </c>
      <c r="AV348" s="56" t="str">
        <f t="shared" si="129"/>
        <v>-</v>
      </c>
      <c r="AW348" s="53" t="str">
        <f t="shared" si="130"/>
        <v>-</v>
      </c>
      <c r="AX348" s="53" t="str">
        <f t="shared" si="131"/>
        <v/>
      </c>
      <c r="AY348" s="57" t="str">
        <f t="shared" si="132"/>
        <v/>
      </c>
      <c r="AZ348" s="54">
        <f>+IF(SUMIF($AC$3:$AM$3,VLOOKUP($R348,desplegable!$N$3:$Q$8,4,FALSE),$AC348:$AM348)&gt;=$S348,$S348,SUMIF($AC$3:$AM$3,VLOOKUP($R348,desplegable!$N$3:$Q$8,4,FALSE),$AC348:$AM348))</f>
        <v>0</v>
      </c>
      <c r="BA348" s="78"/>
      <c r="BB348" s="54">
        <f t="shared" si="133"/>
        <v>0</v>
      </c>
      <c r="BC348" s="53">
        <f>+IFERROR($BB348*$T348/VLOOKUP($R348,desplegable!$N$3:$O$8,2,FALSE),0)</f>
        <v>0</v>
      </c>
      <c r="BD348" s="53" t="str">
        <f t="shared" si="142"/>
        <v/>
      </c>
      <c r="BE348" s="57" t="str">
        <f t="shared" si="134"/>
        <v/>
      </c>
    </row>
    <row r="349" spans="1:57" ht="15" customHeight="1" x14ac:dyDescent="0.25">
      <c r="A349" s="26" t="s">
        <v>117</v>
      </c>
      <c r="B349" s="21"/>
      <c r="C349" s="21" t="s">
        <v>117</v>
      </c>
      <c r="D349" s="21"/>
      <c r="E349" s="21" t="s">
        <v>117</v>
      </c>
      <c r="F349" s="21"/>
      <c r="G349" s="27"/>
      <c r="H349" s="27"/>
      <c r="I349" s="28" t="s">
        <v>367</v>
      </c>
      <c r="J349" s="28" t="s">
        <v>117</v>
      </c>
      <c r="K349" s="21"/>
      <c r="L349" s="21"/>
      <c r="M349" s="28" t="s">
        <v>117</v>
      </c>
      <c r="N349" s="28" t="s">
        <v>117</v>
      </c>
      <c r="O349" s="28" t="s">
        <v>117</v>
      </c>
      <c r="P349" s="21" t="s">
        <v>117</v>
      </c>
      <c r="Q349" s="21" t="s">
        <v>117</v>
      </c>
      <c r="R349" s="28" t="s">
        <v>117</v>
      </c>
      <c r="S349" s="78"/>
      <c r="T349" s="30"/>
      <c r="U349" s="52">
        <f t="shared" si="143"/>
        <v>0</v>
      </c>
      <c r="V349" s="29"/>
      <c r="W349" s="29" t="s">
        <v>117</v>
      </c>
      <c r="X349" s="29"/>
      <c r="Y349" s="29"/>
      <c r="Z349" s="53" t="str">
        <f t="shared" si="135"/>
        <v/>
      </c>
      <c r="AA349" s="55" t="str">
        <f t="shared" si="125"/>
        <v/>
      </c>
      <c r="AB349" s="27"/>
      <c r="AC349" s="54">
        <f t="shared" si="136"/>
        <v>0</v>
      </c>
      <c r="AD349" s="78"/>
      <c r="AE349" s="54">
        <f t="shared" si="137"/>
        <v>0</v>
      </c>
      <c r="AF349" s="78"/>
      <c r="AG349" s="54">
        <f t="shared" si="138"/>
        <v>0</v>
      </c>
      <c r="AH349" s="78"/>
      <c r="AI349" s="54">
        <f t="shared" si="139"/>
        <v>0</v>
      </c>
      <c r="AJ349" s="78"/>
      <c r="AK349" s="54">
        <f t="shared" si="140"/>
        <v>0</v>
      </c>
      <c r="AL349" s="78"/>
      <c r="AM349" s="78"/>
      <c r="AN349" s="53" t="str">
        <f>+IF($A349="Venta",SUMIF($AC$3:$AM$3,VLOOKUP($R349,desplegable!$N$3:$Q$8,4,FALSE),$AC349:$AM349)*$T349/VLOOKUP($R349,desplegable!$N$3:$O$8,2,FALSE),"")</f>
        <v/>
      </c>
      <c r="AO349" s="53">
        <f t="shared" si="141"/>
        <v>0</v>
      </c>
      <c r="AP349" s="53" t="str">
        <f>+IF($A349="Compra",SUMIF($AC$3:$AM$3,VLOOKUP($R348,desplegable!$N$3:$Q$8,4,FALSE),$AC349:$AM349)*$T349/VLOOKUP($R348,desplegable!$N$3:$O$8,2,FALSE),"")</f>
        <v/>
      </c>
      <c r="AQ349" s="55">
        <f>+IFERROR(SUMIF($AC$3:$AM$3,VLOOKUP($R349,desplegable!$N$3:$Q$8,4,FALSE),$AC349:$AM349)/$S349,0)</f>
        <v>0</v>
      </c>
      <c r="AR349" s="55">
        <f ca="1">IFERROR((SUMIF($AC$3:$AM$3,VLOOKUP($R349,desplegable!$N$3:$Q$8,4,FALSE),$AC349:$AM349)/($H349-$G349))*((TODAY())-$G349)/$S349,0)</f>
        <v>0</v>
      </c>
      <c r="AS349" s="56" t="str">
        <f t="shared" si="126"/>
        <v>-</v>
      </c>
      <c r="AT349" s="56" t="str">
        <f t="shared" si="127"/>
        <v>-</v>
      </c>
      <c r="AU349" s="56" t="str">
        <f t="shared" si="128"/>
        <v>-</v>
      </c>
      <c r="AV349" s="56" t="str">
        <f t="shared" si="129"/>
        <v>-</v>
      </c>
      <c r="AW349" s="53" t="str">
        <f t="shared" si="130"/>
        <v>-</v>
      </c>
      <c r="AX349" s="53" t="str">
        <f t="shared" si="131"/>
        <v/>
      </c>
      <c r="AY349" s="57" t="str">
        <f t="shared" si="132"/>
        <v/>
      </c>
      <c r="AZ349" s="54">
        <f>+IF(SUMIF($AC$3:$AM$3,VLOOKUP($R349,desplegable!$N$3:$Q$8,4,FALSE),$AC349:$AM349)&gt;=$S349,$S349,SUMIF($AC$3:$AM$3,VLOOKUP($R349,desplegable!$N$3:$Q$8,4,FALSE),$AC349:$AM349))</f>
        <v>0</v>
      </c>
      <c r="BA349" s="78"/>
      <c r="BB349" s="54">
        <f t="shared" si="133"/>
        <v>0</v>
      </c>
      <c r="BC349" s="53">
        <f>+IFERROR($BB349*$T349/VLOOKUP($R349,desplegable!$N$3:$O$8,2,FALSE),0)</f>
        <v>0</v>
      </c>
      <c r="BD349" s="53" t="str">
        <f t="shared" si="142"/>
        <v/>
      </c>
      <c r="BE349" s="57" t="str">
        <f t="shared" si="134"/>
        <v/>
      </c>
    </row>
    <row r="350" spans="1:57" ht="15" customHeight="1" x14ac:dyDescent="0.25">
      <c r="A350" s="26" t="s">
        <v>117</v>
      </c>
      <c r="B350" s="21"/>
      <c r="C350" s="21" t="s">
        <v>117</v>
      </c>
      <c r="D350" s="21"/>
      <c r="E350" s="21" t="s">
        <v>117</v>
      </c>
      <c r="F350" s="21"/>
      <c r="G350" s="27"/>
      <c r="H350" s="27"/>
      <c r="I350" s="28" t="s">
        <v>367</v>
      </c>
      <c r="J350" s="28" t="s">
        <v>117</v>
      </c>
      <c r="K350" s="21"/>
      <c r="L350" s="21"/>
      <c r="M350" s="28" t="s">
        <v>117</v>
      </c>
      <c r="N350" s="28" t="s">
        <v>117</v>
      </c>
      <c r="O350" s="28" t="s">
        <v>117</v>
      </c>
      <c r="P350" s="21" t="s">
        <v>117</v>
      </c>
      <c r="Q350" s="21" t="s">
        <v>117</v>
      </c>
      <c r="R350" s="28" t="s">
        <v>117</v>
      </c>
      <c r="S350" s="78"/>
      <c r="T350" s="30"/>
      <c r="U350" s="52">
        <f t="shared" si="143"/>
        <v>0</v>
      </c>
      <c r="V350" s="29"/>
      <c r="W350" s="29" t="s">
        <v>117</v>
      </c>
      <c r="X350" s="29"/>
      <c r="Y350" s="29"/>
      <c r="Z350" s="53" t="str">
        <f t="shared" si="135"/>
        <v/>
      </c>
      <c r="AA350" s="55" t="str">
        <f t="shared" si="125"/>
        <v/>
      </c>
      <c r="AB350" s="27"/>
      <c r="AC350" s="54">
        <f t="shared" si="136"/>
        <v>0</v>
      </c>
      <c r="AD350" s="78"/>
      <c r="AE350" s="54">
        <f t="shared" si="137"/>
        <v>0</v>
      </c>
      <c r="AF350" s="78"/>
      <c r="AG350" s="54">
        <f t="shared" si="138"/>
        <v>0</v>
      </c>
      <c r="AH350" s="78"/>
      <c r="AI350" s="54">
        <f t="shared" si="139"/>
        <v>0</v>
      </c>
      <c r="AJ350" s="78"/>
      <c r="AK350" s="54">
        <f t="shared" si="140"/>
        <v>0</v>
      </c>
      <c r="AL350" s="78"/>
      <c r="AM350" s="78"/>
      <c r="AN350" s="53" t="str">
        <f>+IF($A350="Venta",SUMIF($AC$3:$AM$3,VLOOKUP($R350,desplegable!$N$3:$Q$8,4,FALSE),$AC350:$AM350)*$T350/VLOOKUP($R350,desplegable!$N$3:$O$8,2,FALSE),"")</f>
        <v/>
      </c>
      <c r="AO350" s="53">
        <f t="shared" si="141"/>
        <v>0</v>
      </c>
      <c r="AP350" s="53" t="str">
        <f>+IF($A350="Compra",SUMIF($AC$3:$AM$3,VLOOKUP($R349,desplegable!$N$3:$Q$8,4,FALSE),$AC350:$AM350)*$T350/VLOOKUP($R349,desplegable!$N$3:$O$8,2,FALSE),"")</f>
        <v/>
      </c>
      <c r="AQ350" s="55">
        <f>+IFERROR(SUMIF($AC$3:$AM$3,VLOOKUP($R350,desplegable!$N$3:$Q$8,4,FALSE),$AC350:$AM350)/$S350,0)</f>
        <v>0</v>
      </c>
      <c r="AR350" s="55">
        <f ca="1">IFERROR((SUMIF($AC$3:$AM$3,VLOOKUP($R350,desplegable!$N$3:$Q$8,4,FALSE),$AC350:$AM350)/($H350-$G350))*((TODAY())-$G350)/$S350,0)</f>
        <v>0</v>
      </c>
      <c r="AS350" s="56" t="str">
        <f t="shared" si="126"/>
        <v>-</v>
      </c>
      <c r="AT350" s="56" t="str">
        <f t="shared" si="127"/>
        <v>-</v>
      </c>
      <c r="AU350" s="56" t="str">
        <f t="shared" si="128"/>
        <v>-</v>
      </c>
      <c r="AV350" s="56" t="str">
        <f t="shared" si="129"/>
        <v>-</v>
      </c>
      <c r="AW350" s="53" t="str">
        <f t="shared" si="130"/>
        <v>-</v>
      </c>
      <c r="AX350" s="53" t="str">
        <f t="shared" si="131"/>
        <v/>
      </c>
      <c r="AY350" s="57" t="str">
        <f t="shared" si="132"/>
        <v/>
      </c>
      <c r="AZ350" s="54">
        <f>+IF(SUMIF($AC$3:$AM$3,VLOOKUP($R350,desplegable!$N$3:$Q$8,4,FALSE),$AC350:$AM350)&gt;=$S350,$S350,SUMIF($AC$3:$AM$3,VLOOKUP($R350,desplegable!$N$3:$Q$8,4,FALSE),$AC350:$AM350))</f>
        <v>0</v>
      </c>
      <c r="BA350" s="78"/>
      <c r="BB350" s="54">
        <f t="shared" si="133"/>
        <v>0</v>
      </c>
      <c r="BC350" s="53">
        <f>+IFERROR($BB350*$T350/VLOOKUP($R350,desplegable!$N$3:$O$8,2,FALSE),0)</f>
        <v>0</v>
      </c>
      <c r="BD350" s="53" t="str">
        <f t="shared" si="142"/>
        <v/>
      </c>
      <c r="BE350" s="57" t="str">
        <f t="shared" si="134"/>
        <v/>
      </c>
    </row>
    <row r="351" spans="1:57" ht="15" customHeight="1" x14ac:dyDescent="0.25">
      <c r="A351" s="26" t="s">
        <v>117</v>
      </c>
      <c r="B351" s="21"/>
      <c r="C351" s="21" t="s">
        <v>117</v>
      </c>
      <c r="D351" s="21"/>
      <c r="E351" s="21" t="s">
        <v>117</v>
      </c>
      <c r="F351" s="21"/>
      <c r="G351" s="27"/>
      <c r="H351" s="27"/>
      <c r="I351" s="28" t="s">
        <v>367</v>
      </c>
      <c r="J351" s="28" t="s">
        <v>117</v>
      </c>
      <c r="K351" s="21"/>
      <c r="L351" s="21"/>
      <c r="M351" s="28" t="s">
        <v>117</v>
      </c>
      <c r="N351" s="28" t="s">
        <v>117</v>
      </c>
      <c r="O351" s="28" t="s">
        <v>117</v>
      </c>
      <c r="P351" s="21" t="s">
        <v>117</v>
      </c>
      <c r="Q351" s="21" t="s">
        <v>117</v>
      </c>
      <c r="R351" s="28" t="s">
        <v>117</v>
      </c>
      <c r="S351" s="78"/>
      <c r="T351" s="30"/>
      <c r="U351" s="52">
        <f t="shared" si="143"/>
        <v>0</v>
      </c>
      <c r="V351" s="29"/>
      <c r="W351" s="29" t="s">
        <v>117</v>
      </c>
      <c r="X351" s="29"/>
      <c r="Y351" s="29"/>
      <c r="Z351" s="53" t="str">
        <f t="shared" si="135"/>
        <v/>
      </c>
      <c r="AA351" s="55" t="str">
        <f t="shared" si="125"/>
        <v/>
      </c>
      <c r="AB351" s="27"/>
      <c r="AC351" s="54">
        <f t="shared" si="136"/>
        <v>0</v>
      </c>
      <c r="AD351" s="78"/>
      <c r="AE351" s="54">
        <f t="shared" si="137"/>
        <v>0</v>
      </c>
      <c r="AF351" s="78"/>
      <c r="AG351" s="54">
        <f t="shared" si="138"/>
        <v>0</v>
      </c>
      <c r="AH351" s="78"/>
      <c r="AI351" s="54">
        <f t="shared" si="139"/>
        <v>0</v>
      </c>
      <c r="AJ351" s="78"/>
      <c r="AK351" s="54">
        <f t="shared" si="140"/>
        <v>0</v>
      </c>
      <c r="AL351" s="78"/>
      <c r="AM351" s="78"/>
      <c r="AN351" s="53" t="str">
        <f>+IF($A351="Venta",SUMIF($AC$3:$AM$3,VLOOKUP($R351,desplegable!$N$3:$Q$8,4,FALSE),$AC351:$AM351)*$T351/VLOOKUP($R351,desplegable!$N$3:$O$8,2,FALSE),"")</f>
        <v/>
      </c>
      <c r="AO351" s="53">
        <f t="shared" si="141"/>
        <v>0</v>
      </c>
      <c r="AP351" s="53" t="str">
        <f>+IF($A351="Compra",SUMIF($AC$3:$AM$3,VLOOKUP($R350,desplegable!$N$3:$Q$8,4,FALSE),$AC351:$AM351)*$T351/VLOOKUP($R350,desplegable!$N$3:$O$8,2,FALSE),"")</f>
        <v/>
      </c>
      <c r="AQ351" s="55">
        <f>+IFERROR(SUMIF($AC$3:$AM$3,VLOOKUP($R351,desplegable!$N$3:$Q$8,4,FALSE),$AC351:$AM351)/$S351,0)</f>
        <v>0</v>
      </c>
      <c r="AR351" s="55">
        <f ca="1">IFERROR((SUMIF($AC$3:$AM$3,VLOOKUP($R351,desplegable!$N$3:$Q$8,4,FALSE),$AC351:$AM351)/($H351-$G351))*((TODAY())-$G351)/$S351,0)</f>
        <v>0</v>
      </c>
      <c r="AS351" s="56" t="str">
        <f t="shared" si="126"/>
        <v>-</v>
      </c>
      <c r="AT351" s="56" t="str">
        <f t="shared" si="127"/>
        <v>-</v>
      </c>
      <c r="AU351" s="56" t="str">
        <f t="shared" si="128"/>
        <v>-</v>
      </c>
      <c r="AV351" s="56" t="str">
        <f t="shared" si="129"/>
        <v>-</v>
      </c>
      <c r="AW351" s="53" t="str">
        <f t="shared" si="130"/>
        <v>-</v>
      </c>
      <c r="AX351" s="53" t="str">
        <f t="shared" si="131"/>
        <v/>
      </c>
      <c r="AY351" s="57" t="str">
        <f t="shared" si="132"/>
        <v/>
      </c>
      <c r="AZ351" s="54">
        <f>+IF(SUMIF($AC$3:$AM$3,VLOOKUP($R351,desplegable!$N$3:$Q$8,4,FALSE),$AC351:$AM351)&gt;=$S351,$S351,SUMIF($AC$3:$AM$3,VLOOKUP($R351,desplegable!$N$3:$Q$8,4,FALSE),$AC351:$AM351))</f>
        <v>0</v>
      </c>
      <c r="BA351" s="78"/>
      <c r="BB351" s="54">
        <f t="shared" si="133"/>
        <v>0</v>
      </c>
      <c r="BC351" s="53">
        <f>+IFERROR($BB351*$T351/VLOOKUP($R351,desplegable!$N$3:$O$8,2,FALSE),0)</f>
        <v>0</v>
      </c>
      <c r="BD351" s="53" t="str">
        <f t="shared" si="142"/>
        <v/>
      </c>
      <c r="BE351" s="57" t="str">
        <f t="shared" si="134"/>
        <v/>
      </c>
    </row>
    <row r="352" spans="1:57" ht="15" customHeight="1" x14ac:dyDescent="0.25">
      <c r="A352" s="26" t="s">
        <v>117</v>
      </c>
      <c r="B352" s="21"/>
      <c r="C352" s="21" t="s">
        <v>117</v>
      </c>
      <c r="D352" s="21"/>
      <c r="E352" s="21" t="s">
        <v>117</v>
      </c>
      <c r="F352" s="21"/>
      <c r="G352" s="27"/>
      <c r="H352" s="27"/>
      <c r="I352" s="28" t="s">
        <v>367</v>
      </c>
      <c r="J352" s="28" t="s">
        <v>117</v>
      </c>
      <c r="K352" s="21"/>
      <c r="L352" s="21"/>
      <c r="M352" s="28" t="s">
        <v>117</v>
      </c>
      <c r="N352" s="28" t="s">
        <v>117</v>
      </c>
      <c r="O352" s="28" t="s">
        <v>117</v>
      </c>
      <c r="P352" s="21" t="s">
        <v>117</v>
      </c>
      <c r="Q352" s="21" t="s">
        <v>117</v>
      </c>
      <c r="R352" s="28" t="s">
        <v>117</v>
      </c>
      <c r="S352" s="78"/>
      <c r="T352" s="30"/>
      <c r="U352" s="52">
        <f t="shared" si="143"/>
        <v>0</v>
      </c>
      <c r="V352" s="29"/>
      <c r="W352" s="29" t="s">
        <v>117</v>
      </c>
      <c r="X352" s="29"/>
      <c r="Y352" s="29"/>
      <c r="Z352" s="53" t="str">
        <f t="shared" si="135"/>
        <v/>
      </c>
      <c r="AA352" s="55" t="str">
        <f t="shared" si="125"/>
        <v/>
      </c>
      <c r="AB352" s="27"/>
      <c r="AC352" s="54">
        <f t="shared" si="136"/>
        <v>0</v>
      </c>
      <c r="AD352" s="78"/>
      <c r="AE352" s="54">
        <f t="shared" si="137"/>
        <v>0</v>
      </c>
      <c r="AF352" s="78"/>
      <c r="AG352" s="54">
        <f t="shared" si="138"/>
        <v>0</v>
      </c>
      <c r="AH352" s="78"/>
      <c r="AI352" s="54">
        <f t="shared" si="139"/>
        <v>0</v>
      </c>
      <c r="AJ352" s="78"/>
      <c r="AK352" s="54">
        <f t="shared" si="140"/>
        <v>0</v>
      </c>
      <c r="AL352" s="78"/>
      <c r="AM352" s="78"/>
      <c r="AN352" s="53" t="str">
        <f>+IF($A352="Venta",SUMIF($AC$3:$AM$3,VLOOKUP($R352,desplegable!$N$3:$Q$8,4,FALSE),$AC352:$AM352)*$T352/VLOOKUP($R352,desplegable!$N$3:$O$8,2,FALSE),"")</f>
        <v/>
      </c>
      <c r="AO352" s="53">
        <f t="shared" si="141"/>
        <v>0</v>
      </c>
      <c r="AP352" s="53" t="str">
        <f>+IF($A352="Compra",SUMIF($AC$3:$AM$3,VLOOKUP($R351,desplegable!$N$3:$Q$8,4,FALSE),$AC352:$AM352)*$T352/VLOOKUP($R351,desplegable!$N$3:$O$8,2,FALSE),"")</f>
        <v/>
      </c>
      <c r="AQ352" s="55">
        <f>+IFERROR(SUMIF($AC$3:$AM$3,VLOOKUP($R352,desplegable!$N$3:$Q$8,4,FALSE),$AC352:$AM352)/$S352,0)</f>
        <v>0</v>
      </c>
      <c r="AR352" s="55">
        <f ca="1">IFERROR((SUMIF($AC$3:$AM$3,VLOOKUP($R352,desplegable!$N$3:$Q$8,4,FALSE),$AC352:$AM352)/($H352-$G352))*((TODAY())-$G352)/$S352,0)</f>
        <v>0</v>
      </c>
      <c r="AS352" s="56" t="str">
        <f t="shared" si="126"/>
        <v>-</v>
      </c>
      <c r="AT352" s="56" t="str">
        <f t="shared" si="127"/>
        <v>-</v>
      </c>
      <c r="AU352" s="56" t="str">
        <f t="shared" si="128"/>
        <v>-</v>
      </c>
      <c r="AV352" s="56" t="str">
        <f t="shared" si="129"/>
        <v>-</v>
      </c>
      <c r="AW352" s="53" t="str">
        <f t="shared" si="130"/>
        <v>-</v>
      </c>
      <c r="AX352" s="53" t="str">
        <f t="shared" si="131"/>
        <v/>
      </c>
      <c r="AY352" s="57" t="str">
        <f t="shared" si="132"/>
        <v/>
      </c>
      <c r="AZ352" s="54">
        <f>+IF(SUMIF($AC$3:$AM$3,VLOOKUP($R352,desplegable!$N$3:$Q$8,4,FALSE),$AC352:$AM352)&gt;=$S352,$S352,SUMIF($AC$3:$AM$3,VLOOKUP($R352,desplegable!$N$3:$Q$8,4,FALSE),$AC352:$AM352))</f>
        <v>0</v>
      </c>
      <c r="BA352" s="78"/>
      <c r="BB352" s="54">
        <f t="shared" si="133"/>
        <v>0</v>
      </c>
      <c r="BC352" s="53">
        <f>+IFERROR($BB352*$T352/VLOOKUP($R352,desplegable!$N$3:$O$8,2,FALSE),0)</f>
        <v>0</v>
      </c>
      <c r="BD352" s="53" t="str">
        <f t="shared" si="142"/>
        <v/>
      </c>
      <c r="BE352" s="57" t="str">
        <f t="shared" si="134"/>
        <v/>
      </c>
    </row>
    <row r="353" spans="1:57" ht="15" customHeight="1" x14ac:dyDescent="0.25">
      <c r="A353" s="26" t="s">
        <v>117</v>
      </c>
      <c r="B353" s="21"/>
      <c r="C353" s="21" t="s">
        <v>117</v>
      </c>
      <c r="D353" s="21"/>
      <c r="E353" s="21" t="s">
        <v>117</v>
      </c>
      <c r="F353" s="21"/>
      <c r="G353" s="27"/>
      <c r="H353" s="27"/>
      <c r="I353" s="28" t="s">
        <v>367</v>
      </c>
      <c r="J353" s="28" t="s">
        <v>117</v>
      </c>
      <c r="K353" s="21"/>
      <c r="L353" s="21"/>
      <c r="M353" s="28" t="s">
        <v>117</v>
      </c>
      <c r="N353" s="28" t="s">
        <v>117</v>
      </c>
      <c r="O353" s="28" t="s">
        <v>117</v>
      </c>
      <c r="P353" s="21" t="s">
        <v>117</v>
      </c>
      <c r="Q353" s="21" t="s">
        <v>117</v>
      </c>
      <c r="R353" s="28" t="s">
        <v>117</v>
      </c>
      <c r="S353" s="78"/>
      <c r="T353" s="30"/>
      <c r="U353" s="52">
        <f t="shared" si="143"/>
        <v>0</v>
      </c>
      <c r="V353" s="29"/>
      <c r="W353" s="29" t="s">
        <v>117</v>
      </c>
      <c r="X353" s="29"/>
      <c r="Y353" s="29"/>
      <c r="Z353" s="53" t="str">
        <f t="shared" si="135"/>
        <v/>
      </c>
      <c r="AA353" s="55" t="str">
        <f t="shared" si="125"/>
        <v/>
      </c>
      <c r="AB353" s="27"/>
      <c r="AC353" s="54">
        <f t="shared" si="136"/>
        <v>0</v>
      </c>
      <c r="AD353" s="78"/>
      <c r="AE353" s="54">
        <f t="shared" si="137"/>
        <v>0</v>
      </c>
      <c r="AF353" s="78"/>
      <c r="AG353" s="54">
        <f t="shared" si="138"/>
        <v>0</v>
      </c>
      <c r="AH353" s="78"/>
      <c r="AI353" s="54">
        <f t="shared" si="139"/>
        <v>0</v>
      </c>
      <c r="AJ353" s="78"/>
      <c r="AK353" s="54">
        <f t="shared" si="140"/>
        <v>0</v>
      </c>
      <c r="AL353" s="78"/>
      <c r="AM353" s="78"/>
      <c r="AN353" s="53" t="str">
        <f>+IF($A353="Venta",SUMIF($AC$3:$AM$3,VLOOKUP($R353,desplegable!$N$3:$Q$8,4,FALSE),$AC353:$AM353)*$T353/VLOOKUP($R353,desplegable!$N$3:$O$8,2,FALSE),"")</f>
        <v/>
      </c>
      <c r="AO353" s="53">
        <f t="shared" si="141"/>
        <v>0</v>
      </c>
      <c r="AP353" s="53" t="str">
        <f>+IF($A353="Compra",SUMIF($AC$3:$AM$3,VLOOKUP($R352,desplegable!$N$3:$Q$8,4,FALSE),$AC353:$AM353)*$T353/VLOOKUP($R352,desplegable!$N$3:$O$8,2,FALSE),"")</f>
        <v/>
      </c>
      <c r="AQ353" s="55">
        <f>+IFERROR(SUMIF($AC$3:$AM$3,VLOOKUP($R353,desplegable!$N$3:$Q$8,4,FALSE),$AC353:$AM353)/$S353,0)</f>
        <v>0</v>
      </c>
      <c r="AR353" s="55">
        <f ca="1">IFERROR((SUMIF($AC$3:$AM$3,VLOOKUP($R353,desplegable!$N$3:$Q$8,4,FALSE),$AC353:$AM353)/($H353-$G353))*((TODAY())-$G353)/$S353,0)</f>
        <v>0</v>
      </c>
      <c r="AS353" s="56" t="str">
        <f t="shared" si="126"/>
        <v>-</v>
      </c>
      <c r="AT353" s="56" t="str">
        <f t="shared" si="127"/>
        <v>-</v>
      </c>
      <c r="AU353" s="56" t="str">
        <f t="shared" si="128"/>
        <v>-</v>
      </c>
      <c r="AV353" s="56" t="str">
        <f t="shared" si="129"/>
        <v>-</v>
      </c>
      <c r="AW353" s="53" t="str">
        <f t="shared" si="130"/>
        <v>-</v>
      </c>
      <c r="AX353" s="53" t="str">
        <f t="shared" si="131"/>
        <v/>
      </c>
      <c r="AY353" s="57" t="str">
        <f t="shared" si="132"/>
        <v/>
      </c>
      <c r="AZ353" s="54">
        <f>+IF(SUMIF($AC$3:$AM$3,VLOOKUP($R353,desplegable!$N$3:$Q$8,4,FALSE),$AC353:$AM353)&gt;=$S353,$S353,SUMIF($AC$3:$AM$3,VLOOKUP($R353,desplegable!$N$3:$Q$8,4,FALSE),$AC353:$AM353))</f>
        <v>0</v>
      </c>
      <c r="BA353" s="78"/>
      <c r="BB353" s="54">
        <f t="shared" si="133"/>
        <v>0</v>
      </c>
      <c r="BC353" s="53">
        <f>+IFERROR($BB353*$T353/VLOOKUP($R353,desplegable!$N$3:$O$8,2,FALSE),0)</f>
        <v>0</v>
      </c>
      <c r="BD353" s="53" t="str">
        <f t="shared" si="142"/>
        <v/>
      </c>
      <c r="BE353" s="57" t="str">
        <f t="shared" si="134"/>
        <v/>
      </c>
    </row>
    <row r="354" spans="1:57" ht="15" customHeight="1" x14ac:dyDescent="0.25">
      <c r="A354" s="26" t="s">
        <v>117</v>
      </c>
      <c r="B354" s="21"/>
      <c r="C354" s="21" t="s">
        <v>117</v>
      </c>
      <c r="D354" s="21"/>
      <c r="E354" s="21" t="s">
        <v>117</v>
      </c>
      <c r="F354" s="21"/>
      <c r="G354" s="27"/>
      <c r="H354" s="27"/>
      <c r="I354" s="28" t="s">
        <v>367</v>
      </c>
      <c r="J354" s="28" t="s">
        <v>117</v>
      </c>
      <c r="K354" s="21"/>
      <c r="L354" s="21"/>
      <c r="M354" s="28" t="s">
        <v>117</v>
      </c>
      <c r="N354" s="28" t="s">
        <v>117</v>
      </c>
      <c r="O354" s="28" t="s">
        <v>117</v>
      </c>
      <c r="P354" s="21" t="s">
        <v>117</v>
      </c>
      <c r="Q354" s="21" t="s">
        <v>117</v>
      </c>
      <c r="R354" s="28" t="s">
        <v>117</v>
      </c>
      <c r="S354" s="78"/>
      <c r="T354" s="30"/>
      <c r="U354" s="52">
        <f t="shared" si="143"/>
        <v>0</v>
      </c>
      <c r="V354" s="29"/>
      <c r="W354" s="29" t="s">
        <v>117</v>
      </c>
      <c r="X354" s="29"/>
      <c r="Y354" s="29"/>
      <c r="Z354" s="53" t="str">
        <f t="shared" si="135"/>
        <v/>
      </c>
      <c r="AA354" s="55" t="str">
        <f t="shared" si="125"/>
        <v/>
      </c>
      <c r="AB354" s="27"/>
      <c r="AC354" s="54">
        <f t="shared" si="136"/>
        <v>0</v>
      </c>
      <c r="AD354" s="78"/>
      <c r="AE354" s="54">
        <f t="shared" si="137"/>
        <v>0</v>
      </c>
      <c r="AF354" s="78"/>
      <c r="AG354" s="54">
        <f t="shared" si="138"/>
        <v>0</v>
      </c>
      <c r="AH354" s="78"/>
      <c r="AI354" s="54">
        <f t="shared" si="139"/>
        <v>0</v>
      </c>
      <c r="AJ354" s="78"/>
      <c r="AK354" s="54">
        <f t="shared" si="140"/>
        <v>0</v>
      </c>
      <c r="AL354" s="78"/>
      <c r="AM354" s="78"/>
      <c r="AN354" s="53" t="str">
        <f>+IF($A354="Venta",SUMIF($AC$3:$AM$3,VLOOKUP($R354,desplegable!$N$3:$Q$8,4,FALSE),$AC354:$AM354)*$T354/VLOOKUP($R354,desplegable!$N$3:$O$8,2,FALSE),"")</f>
        <v/>
      </c>
      <c r="AO354" s="53">
        <f t="shared" si="141"/>
        <v>0</v>
      </c>
      <c r="AP354" s="53" t="str">
        <f>+IF($A354="Compra",SUMIF($AC$3:$AM$3,VLOOKUP($R353,desplegable!$N$3:$Q$8,4,FALSE),$AC354:$AM354)*$T354/VLOOKUP($R353,desplegable!$N$3:$O$8,2,FALSE),"")</f>
        <v/>
      </c>
      <c r="AQ354" s="55">
        <f>+IFERROR(SUMIF($AC$3:$AM$3,VLOOKUP($R354,desplegable!$N$3:$Q$8,4,FALSE),$AC354:$AM354)/$S354,0)</f>
        <v>0</v>
      </c>
      <c r="AR354" s="55">
        <f ca="1">IFERROR((SUMIF($AC$3:$AM$3,VLOOKUP($R354,desplegable!$N$3:$Q$8,4,FALSE),$AC354:$AM354)/($H354-$G354))*((TODAY())-$G354)/$S354,0)</f>
        <v>0</v>
      </c>
      <c r="AS354" s="56" t="str">
        <f t="shared" si="126"/>
        <v>-</v>
      </c>
      <c r="AT354" s="56" t="str">
        <f t="shared" si="127"/>
        <v>-</v>
      </c>
      <c r="AU354" s="56" t="str">
        <f t="shared" si="128"/>
        <v>-</v>
      </c>
      <c r="AV354" s="56" t="str">
        <f t="shared" si="129"/>
        <v>-</v>
      </c>
      <c r="AW354" s="53" t="str">
        <f t="shared" si="130"/>
        <v>-</v>
      </c>
      <c r="AX354" s="53" t="str">
        <f t="shared" si="131"/>
        <v/>
      </c>
      <c r="AY354" s="57" t="str">
        <f t="shared" si="132"/>
        <v/>
      </c>
      <c r="AZ354" s="54">
        <f>+IF(SUMIF($AC$3:$AM$3,VLOOKUP($R354,desplegable!$N$3:$Q$8,4,FALSE),$AC354:$AM354)&gt;=$S354,$S354,SUMIF($AC$3:$AM$3,VLOOKUP($R354,desplegable!$N$3:$Q$8,4,FALSE),$AC354:$AM354))</f>
        <v>0</v>
      </c>
      <c r="BA354" s="78"/>
      <c r="BB354" s="54">
        <f t="shared" si="133"/>
        <v>0</v>
      </c>
      <c r="BC354" s="53">
        <f>+IFERROR($BB354*$T354/VLOOKUP($R354,desplegable!$N$3:$O$8,2,FALSE),0)</f>
        <v>0</v>
      </c>
      <c r="BD354" s="53" t="str">
        <f t="shared" si="142"/>
        <v/>
      </c>
      <c r="BE354" s="57" t="str">
        <f t="shared" si="134"/>
        <v/>
      </c>
    </row>
    <row r="355" spans="1:57" ht="15" customHeight="1" x14ac:dyDescent="0.25">
      <c r="A355" s="26" t="s">
        <v>117</v>
      </c>
      <c r="B355" s="21"/>
      <c r="C355" s="21" t="s">
        <v>117</v>
      </c>
      <c r="D355" s="21"/>
      <c r="E355" s="21" t="s">
        <v>117</v>
      </c>
      <c r="F355" s="21"/>
      <c r="G355" s="27"/>
      <c r="H355" s="27"/>
      <c r="I355" s="28" t="s">
        <v>367</v>
      </c>
      <c r="J355" s="28" t="s">
        <v>117</v>
      </c>
      <c r="K355" s="21"/>
      <c r="L355" s="21"/>
      <c r="M355" s="28" t="s">
        <v>117</v>
      </c>
      <c r="N355" s="28" t="s">
        <v>117</v>
      </c>
      <c r="O355" s="28" t="s">
        <v>117</v>
      </c>
      <c r="P355" s="21" t="s">
        <v>117</v>
      </c>
      <c r="Q355" s="21" t="s">
        <v>117</v>
      </c>
      <c r="R355" s="28" t="s">
        <v>117</v>
      </c>
      <c r="S355" s="78"/>
      <c r="T355" s="30"/>
      <c r="U355" s="52">
        <f t="shared" si="143"/>
        <v>0</v>
      </c>
      <c r="V355" s="29"/>
      <c r="W355" s="29" t="s">
        <v>117</v>
      </c>
      <c r="X355" s="29"/>
      <c r="Y355" s="29"/>
      <c r="Z355" s="53" t="str">
        <f t="shared" si="135"/>
        <v/>
      </c>
      <c r="AA355" s="55" t="str">
        <f t="shared" si="125"/>
        <v/>
      </c>
      <c r="AB355" s="27"/>
      <c r="AC355" s="54">
        <f t="shared" si="136"/>
        <v>0</v>
      </c>
      <c r="AD355" s="78"/>
      <c r="AE355" s="54">
        <f t="shared" si="137"/>
        <v>0</v>
      </c>
      <c r="AF355" s="78"/>
      <c r="AG355" s="54">
        <f t="shared" si="138"/>
        <v>0</v>
      </c>
      <c r="AH355" s="78"/>
      <c r="AI355" s="54">
        <f t="shared" si="139"/>
        <v>0</v>
      </c>
      <c r="AJ355" s="78"/>
      <c r="AK355" s="54">
        <f t="shared" si="140"/>
        <v>0</v>
      </c>
      <c r="AL355" s="78"/>
      <c r="AM355" s="78"/>
      <c r="AN355" s="53" t="str">
        <f>+IF($A355="Venta",SUMIF($AC$3:$AM$3,VLOOKUP($R355,desplegable!$N$3:$Q$8,4,FALSE),$AC355:$AM355)*$T355/VLOOKUP($R355,desplegable!$N$3:$O$8,2,FALSE),"")</f>
        <v/>
      </c>
      <c r="AO355" s="53">
        <f t="shared" si="141"/>
        <v>0</v>
      </c>
      <c r="AP355" s="53" t="str">
        <f>+IF($A355="Compra",SUMIF($AC$3:$AM$3,VLOOKUP($R354,desplegable!$N$3:$Q$8,4,FALSE),$AC355:$AM355)*$T355/VLOOKUP($R354,desplegable!$N$3:$O$8,2,FALSE),"")</f>
        <v/>
      </c>
      <c r="AQ355" s="55">
        <f>+IFERROR(SUMIF($AC$3:$AM$3,VLOOKUP($R355,desplegable!$N$3:$Q$8,4,FALSE),$AC355:$AM355)/$S355,0)</f>
        <v>0</v>
      </c>
      <c r="AR355" s="55">
        <f ca="1">IFERROR((SUMIF($AC$3:$AM$3,VLOOKUP($R355,desplegable!$N$3:$Q$8,4,FALSE),$AC355:$AM355)/($H355-$G355))*((TODAY())-$G355)/$S355,0)</f>
        <v>0</v>
      </c>
      <c r="AS355" s="56" t="str">
        <f t="shared" si="126"/>
        <v>-</v>
      </c>
      <c r="AT355" s="56" t="str">
        <f t="shared" si="127"/>
        <v>-</v>
      </c>
      <c r="AU355" s="56" t="str">
        <f t="shared" si="128"/>
        <v>-</v>
      </c>
      <c r="AV355" s="56" t="str">
        <f t="shared" si="129"/>
        <v>-</v>
      </c>
      <c r="AW355" s="53" t="str">
        <f t="shared" si="130"/>
        <v>-</v>
      </c>
      <c r="AX355" s="53" t="str">
        <f t="shared" si="131"/>
        <v/>
      </c>
      <c r="AY355" s="57" t="str">
        <f t="shared" si="132"/>
        <v/>
      </c>
      <c r="AZ355" s="54">
        <f>+IF(SUMIF($AC$3:$AM$3,VLOOKUP($R355,desplegable!$N$3:$Q$8,4,FALSE),$AC355:$AM355)&gt;=$S355,$S355,SUMIF($AC$3:$AM$3,VLOOKUP($R355,desplegable!$N$3:$Q$8,4,FALSE),$AC355:$AM355))</f>
        <v>0</v>
      </c>
      <c r="BA355" s="78"/>
      <c r="BB355" s="54">
        <f t="shared" si="133"/>
        <v>0</v>
      </c>
      <c r="BC355" s="53">
        <f>+IFERROR($BB355*$T355/VLOOKUP($R355,desplegable!$N$3:$O$8,2,FALSE),0)</f>
        <v>0</v>
      </c>
      <c r="BD355" s="53" t="str">
        <f t="shared" si="142"/>
        <v/>
      </c>
      <c r="BE355" s="57" t="str">
        <f t="shared" si="134"/>
        <v/>
      </c>
    </row>
    <row r="356" spans="1:57" ht="15" customHeight="1" x14ac:dyDescent="0.25">
      <c r="A356" s="26" t="s">
        <v>117</v>
      </c>
      <c r="B356" s="21"/>
      <c r="C356" s="21" t="s">
        <v>117</v>
      </c>
      <c r="D356" s="21"/>
      <c r="E356" s="21" t="s">
        <v>117</v>
      </c>
      <c r="F356" s="21"/>
      <c r="G356" s="27"/>
      <c r="H356" s="27"/>
      <c r="I356" s="28" t="s">
        <v>367</v>
      </c>
      <c r="J356" s="28" t="s">
        <v>117</v>
      </c>
      <c r="K356" s="21"/>
      <c r="L356" s="21"/>
      <c r="M356" s="28" t="s">
        <v>117</v>
      </c>
      <c r="N356" s="28" t="s">
        <v>117</v>
      </c>
      <c r="O356" s="28" t="s">
        <v>117</v>
      </c>
      <c r="P356" s="21" t="s">
        <v>117</v>
      </c>
      <c r="Q356" s="21" t="s">
        <v>117</v>
      </c>
      <c r="R356" s="28" t="s">
        <v>117</v>
      </c>
      <c r="S356" s="78"/>
      <c r="T356" s="30"/>
      <c r="U356" s="52">
        <f t="shared" si="143"/>
        <v>0</v>
      </c>
      <c r="V356" s="29"/>
      <c r="W356" s="29" t="s">
        <v>117</v>
      </c>
      <c r="X356" s="29"/>
      <c r="Y356" s="29"/>
      <c r="Z356" s="53" t="str">
        <f t="shared" si="135"/>
        <v/>
      </c>
      <c r="AA356" s="55" t="str">
        <f t="shared" si="125"/>
        <v/>
      </c>
      <c r="AB356" s="27"/>
      <c r="AC356" s="54">
        <f t="shared" si="136"/>
        <v>0</v>
      </c>
      <c r="AD356" s="78"/>
      <c r="AE356" s="54">
        <f t="shared" si="137"/>
        <v>0</v>
      </c>
      <c r="AF356" s="78"/>
      <c r="AG356" s="54">
        <f t="shared" si="138"/>
        <v>0</v>
      </c>
      <c r="AH356" s="78"/>
      <c r="AI356" s="54">
        <f t="shared" si="139"/>
        <v>0</v>
      </c>
      <c r="AJ356" s="78"/>
      <c r="AK356" s="54">
        <f t="shared" si="140"/>
        <v>0</v>
      </c>
      <c r="AL356" s="78"/>
      <c r="AM356" s="78"/>
      <c r="AN356" s="53" t="str">
        <f>+IF($A356="Venta",SUMIF($AC$3:$AM$3,VLOOKUP($R356,desplegable!$N$3:$Q$8,4,FALSE),$AC356:$AM356)*$T356/VLOOKUP($R356,desplegable!$N$3:$O$8,2,FALSE),"")</f>
        <v/>
      </c>
      <c r="AO356" s="53">
        <f t="shared" si="141"/>
        <v>0</v>
      </c>
      <c r="AP356" s="53" t="str">
        <f>+IF($A356="Compra",SUMIF($AC$3:$AM$3,VLOOKUP($R355,desplegable!$N$3:$Q$8,4,FALSE),$AC356:$AM356)*$T356/VLOOKUP($R355,desplegable!$N$3:$O$8,2,FALSE),"")</f>
        <v/>
      </c>
      <c r="AQ356" s="55">
        <f>+IFERROR(SUMIF($AC$3:$AM$3,VLOOKUP($R356,desplegable!$N$3:$Q$8,4,FALSE),$AC356:$AM356)/$S356,0)</f>
        <v>0</v>
      </c>
      <c r="AR356" s="55">
        <f ca="1">IFERROR((SUMIF($AC$3:$AM$3,VLOOKUP($R356,desplegable!$N$3:$Q$8,4,FALSE),$AC356:$AM356)/($H356-$G356))*((TODAY())-$G356)/$S356,0)</f>
        <v>0</v>
      </c>
      <c r="AS356" s="56" t="str">
        <f t="shared" si="126"/>
        <v>-</v>
      </c>
      <c r="AT356" s="56" t="str">
        <f t="shared" si="127"/>
        <v>-</v>
      </c>
      <c r="AU356" s="56" t="str">
        <f t="shared" si="128"/>
        <v>-</v>
      </c>
      <c r="AV356" s="56" t="str">
        <f t="shared" si="129"/>
        <v>-</v>
      </c>
      <c r="AW356" s="53" t="str">
        <f t="shared" si="130"/>
        <v>-</v>
      </c>
      <c r="AX356" s="53" t="str">
        <f t="shared" si="131"/>
        <v/>
      </c>
      <c r="AY356" s="57" t="str">
        <f t="shared" si="132"/>
        <v/>
      </c>
      <c r="AZ356" s="54">
        <f>+IF(SUMIF($AC$3:$AM$3,VLOOKUP($R356,desplegable!$N$3:$Q$8,4,FALSE),$AC356:$AM356)&gt;=$S356,$S356,SUMIF($AC$3:$AM$3,VLOOKUP($R356,desplegable!$N$3:$Q$8,4,FALSE),$AC356:$AM356))</f>
        <v>0</v>
      </c>
      <c r="BA356" s="78"/>
      <c r="BB356" s="54">
        <f t="shared" si="133"/>
        <v>0</v>
      </c>
      <c r="BC356" s="53">
        <f>+IFERROR($BB356*$T356/VLOOKUP($R356,desplegable!$N$3:$O$8,2,FALSE),0)</f>
        <v>0</v>
      </c>
      <c r="BD356" s="53" t="str">
        <f t="shared" si="142"/>
        <v/>
      </c>
      <c r="BE356" s="57" t="str">
        <f t="shared" si="134"/>
        <v/>
      </c>
    </row>
    <row r="357" spans="1:57" ht="15" customHeight="1" x14ac:dyDescent="0.25">
      <c r="A357" s="26" t="s">
        <v>117</v>
      </c>
      <c r="B357" s="21"/>
      <c r="C357" s="21" t="s">
        <v>117</v>
      </c>
      <c r="D357" s="21"/>
      <c r="E357" s="21" t="s">
        <v>117</v>
      </c>
      <c r="F357" s="21"/>
      <c r="G357" s="27"/>
      <c r="H357" s="27"/>
      <c r="I357" s="28" t="s">
        <v>367</v>
      </c>
      <c r="J357" s="28" t="s">
        <v>117</v>
      </c>
      <c r="K357" s="21"/>
      <c r="L357" s="21"/>
      <c r="M357" s="28" t="s">
        <v>117</v>
      </c>
      <c r="N357" s="28" t="s">
        <v>117</v>
      </c>
      <c r="O357" s="28" t="s">
        <v>117</v>
      </c>
      <c r="P357" s="21" t="s">
        <v>117</v>
      </c>
      <c r="Q357" s="21" t="s">
        <v>117</v>
      </c>
      <c r="R357" s="28" t="s">
        <v>117</v>
      </c>
      <c r="S357" s="78"/>
      <c r="T357" s="30"/>
      <c r="U357" s="52">
        <f t="shared" si="143"/>
        <v>0</v>
      </c>
      <c r="V357" s="29"/>
      <c r="W357" s="29" t="s">
        <v>117</v>
      </c>
      <c r="X357" s="29"/>
      <c r="Y357" s="29"/>
      <c r="Z357" s="53" t="str">
        <f t="shared" si="135"/>
        <v/>
      </c>
      <c r="AA357" s="55" t="str">
        <f t="shared" si="125"/>
        <v/>
      </c>
      <c r="AB357" s="27"/>
      <c r="AC357" s="54">
        <f t="shared" si="136"/>
        <v>0</v>
      </c>
      <c r="AD357" s="78"/>
      <c r="AE357" s="54">
        <f t="shared" si="137"/>
        <v>0</v>
      </c>
      <c r="AF357" s="78"/>
      <c r="AG357" s="54">
        <f t="shared" si="138"/>
        <v>0</v>
      </c>
      <c r="AH357" s="78"/>
      <c r="AI357" s="54">
        <f t="shared" si="139"/>
        <v>0</v>
      </c>
      <c r="AJ357" s="78"/>
      <c r="AK357" s="54">
        <f t="shared" si="140"/>
        <v>0</v>
      </c>
      <c r="AL357" s="78"/>
      <c r="AM357" s="78"/>
      <c r="AN357" s="53" t="str">
        <f>+IF($A357="Venta",SUMIF($AC$3:$AM$3,VLOOKUP($R357,desplegable!$N$3:$Q$8,4,FALSE),$AC357:$AM357)*$T357/VLOOKUP($R357,desplegable!$N$3:$O$8,2,FALSE),"")</f>
        <v/>
      </c>
      <c r="AO357" s="53">
        <f t="shared" si="141"/>
        <v>0</v>
      </c>
      <c r="AP357" s="53" t="str">
        <f>+IF($A357="Compra",SUMIF($AC$3:$AM$3,VLOOKUP($R356,desplegable!$N$3:$Q$8,4,FALSE),$AC357:$AM357)*$T357/VLOOKUP($R356,desplegable!$N$3:$O$8,2,FALSE),"")</f>
        <v/>
      </c>
      <c r="AQ357" s="55">
        <f>+IFERROR(SUMIF($AC$3:$AM$3,VLOOKUP($R357,desplegable!$N$3:$Q$8,4,FALSE),$AC357:$AM357)/$S357,0)</f>
        <v>0</v>
      </c>
      <c r="AR357" s="55">
        <f ca="1">IFERROR((SUMIF($AC$3:$AM$3,VLOOKUP($R357,desplegable!$N$3:$Q$8,4,FALSE),$AC357:$AM357)/($H357-$G357))*((TODAY())-$G357)/$S357,0)</f>
        <v>0</v>
      </c>
      <c r="AS357" s="56" t="str">
        <f t="shared" si="126"/>
        <v>-</v>
      </c>
      <c r="AT357" s="56" t="str">
        <f t="shared" si="127"/>
        <v>-</v>
      </c>
      <c r="AU357" s="56" t="str">
        <f t="shared" si="128"/>
        <v>-</v>
      </c>
      <c r="AV357" s="56" t="str">
        <f t="shared" si="129"/>
        <v>-</v>
      </c>
      <c r="AW357" s="53" t="str">
        <f t="shared" si="130"/>
        <v>-</v>
      </c>
      <c r="AX357" s="53" t="str">
        <f t="shared" si="131"/>
        <v/>
      </c>
      <c r="AY357" s="57" t="str">
        <f t="shared" si="132"/>
        <v/>
      </c>
      <c r="AZ357" s="54">
        <f>+IF(SUMIF($AC$3:$AM$3,VLOOKUP($R357,desplegable!$N$3:$Q$8,4,FALSE),$AC357:$AM357)&gt;=$S357,$S357,SUMIF($AC$3:$AM$3,VLOOKUP($R357,desplegable!$N$3:$Q$8,4,FALSE),$AC357:$AM357))</f>
        <v>0</v>
      </c>
      <c r="BA357" s="78"/>
      <c r="BB357" s="54">
        <f t="shared" si="133"/>
        <v>0</v>
      </c>
      <c r="BC357" s="53">
        <f>+IFERROR($BB357*$T357/VLOOKUP($R357,desplegable!$N$3:$O$8,2,FALSE),0)</f>
        <v>0</v>
      </c>
      <c r="BD357" s="53" t="str">
        <f t="shared" si="142"/>
        <v/>
      </c>
      <c r="BE357" s="57" t="str">
        <f t="shared" si="134"/>
        <v/>
      </c>
    </row>
    <row r="358" spans="1:57" ht="15" customHeight="1" x14ac:dyDescent="0.25">
      <c r="A358" s="26" t="s">
        <v>117</v>
      </c>
      <c r="B358" s="21"/>
      <c r="C358" s="21" t="s">
        <v>117</v>
      </c>
      <c r="D358" s="21"/>
      <c r="E358" s="21" t="s">
        <v>117</v>
      </c>
      <c r="F358" s="21"/>
      <c r="G358" s="27"/>
      <c r="H358" s="27"/>
      <c r="I358" s="28" t="s">
        <v>367</v>
      </c>
      <c r="J358" s="28" t="s">
        <v>117</v>
      </c>
      <c r="K358" s="21"/>
      <c r="L358" s="21"/>
      <c r="M358" s="28" t="s">
        <v>117</v>
      </c>
      <c r="N358" s="28" t="s">
        <v>117</v>
      </c>
      <c r="O358" s="28" t="s">
        <v>117</v>
      </c>
      <c r="P358" s="21" t="s">
        <v>117</v>
      </c>
      <c r="Q358" s="21" t="s">
        <v>117</v>
      </c>
      <c r="R358" s="28" t="s">
        <v>117</v>
      </c>
      <c r="S358" s="78"/>
      <c r="T358" s="30"/>
      <c r="U358" s="52">
        <f t="shared" si="143"/>
        <v>0</v>
      </c>
      <c r="V358" s="29"/>
      <c r="W358" s="29" t="s">
        <v>117</v>
      </c>
      <c r="X358" s="29"/>
      <c r="Y358" s="29"/>
      <c r="Z358" s="53" t="str">
        <f t="shared" si="135"/>
        <v/>
      </c>
      <c r="AA358" s="55" t="str">
        <f t="shared" si="125"/>
        <v/>
      </c>
      <c r="AB358" s="27"/>
      <c r="AC358" s="54">
        <f t="shared" si="136"/>
        <v>0</v>
      </c>
      <c r="AD358" s="78"/>
      <c r="AE358" s="54">
        <f t="shared" si="137"/>
        <v>0</v>
      </c>
      <c r="AF358" s="78"/>
      <c r="AG358" s="54">
        <f t="shared" si="138"/>
        <v>0</v>
      </c>
      <c r="AH358" s="78"/>
      <c r="AI358" s="54">
        <f t="shared" si="139"/>
        <v>0</v>
      </c>
      <c r="AJ358" s="78"/>
      <c r="AK358" s="54">
        <f t="shared" si="140"/>
        <v>0</v>
      </c>
      <c r="AL358" s="78"/>
      <c r="AM358" s="78"/>
      <c r="AN358" s="53" t="str">
        <f>+IF($A358="Venta",SUMIF($AC$3:$AM$3,VLOOKUP($R358,desplegable!$N$3:$Q$8,4,FALSE),$AC358:$AM358)*$T358/VLOOKUP($R358,desplegable!$N$3:$O$8,2,FALSE),"")</f>
        <v/>
      </c>
      <c r="AO358" s="53">
        <f t="shared" si="141"/>
        <v>0</v>
      </c>
      <c r="AP358" s="53" t="str">
        <f>+IF($A358="Compra",SUMIF($AC$3:$AM$3,VLOOKUP($R357,desplegable!$N$3:$Q$8,4,FALSE),$AC358:$AM358)*$T358/VLOOKUP($R357,desplegable!$N$3:$O$8,2,FALSE),"")</f>
        <v/>
      </c>
      <c r="AQ358" s="55">
        <f>+IFERROR(SUMIF($AC$3:$AM$3,VLOOKUP($R358,desplegable!$N$3:$Q$8,4,FALSE),$AC358:$AM358)/$S358,0)</f>
        <v>0</v>
      </c>
      <c r="AR358" s="55">
        <f ca="1">IFERROR((SUMIF($AC$3:$AM$3,VLOOKUP($R358,desplegable!$N$3:$Q$8,4,FALSE),$AC358:$AM358)/($H358-$G358))*((TODAY())-$G358)/$S358,0)</f>
        <v>0</v>
      </c>
      <c r="AS358" s="56" t="str">
        <f t="shared" si="126"/>
        <v>-</v>
      </c>
      <c r="AT358" s="56" t="str">
        <f t="shared" si="127"/>
        <v>-</v>
      </c>
      <c r="AU358" s="56" t="str">
        <f t="shared" si="128"/>
        <v>-</v>
      </c>
      <c r="AV358" s="56" t="str">
        <f t="shared" si="129"/>
        <v>-</v>
      </c>
      <c r="AW358" s="53" t="str">
        <f t="shared" si="130"/>
        <v>-</v>
      </c>
      <c r="AX358" s="53" t="str">
        <f t="shared" si="131"/>
        <v/>
      </c>
      <c r="AY358" s="57" t="str">
        <f t="shared" si="132"/>
        <v/>
      </c>
      <c r="AZ358" s="54">
        <f>+IF(SUMIF($AC$3:$AM$3,VLOOKUP($R358,desplegable!$N$3:$Q$8,4,FALSE),$AC358:$AM358)&gt;=$S358,$S358,SUMIF($AC$3:$AM$3,VLOOKUP($R358,desplegable!$N$3:$Q$8,4,FALSE),$AC358:$AM358))</f>
        <v>0</v>
      </c>
      <c r="BA358" s="78"/>
      <c r="BB358" s="54">
        <f t="shared" si="133"/>
        <v>0</v>
      </c>
      <c r="BC358" s="53">
        <f>+IFERROR($BB358*$T358/VLOOKUP($R358,desplegable!$N$3:$O$8,2,FALSE),0)</f>
        <v>0</v>
      </c>
      <c r="BD358" s="53" t="str">
        <f t="shared" si="142"/>
        <v/>
      </c>
      <c r="BE358" s="57" t="str">
        <f t="shared" si="134"/>
        <v/>
      </c>
    </row>
    <row r="359" spans="1:57" ht="15" customHeight="1" x14ac:dyDescent="0.25">
      <c r="A359" s="26" t="s">
        <v>117</v>
      </c>
      <c r="B359" s="21"/>
      <c r="C359" s="21" t="s">
        <v>117</v>
      </c>
      <c r="D359" s="21"/>
      <c r="E359" s="21" t="s">
        <v>117</v>
      </c>
      <c r="F359" s="21"/>
      <c r="G359" s="27"/>
      <c r="H359" s="27"/>
      <c r="I359" s="28" t="s">
        <v>367</v>
      </c>
      <c r="J359" s="28" t="s">
        <v>117</v>
      </c>
      <c r="K359" s="21"/>
      <c r="L359" s="21"/>
      <c r="M359" s="28" t="s">
        <v>117</v>
      </c>
      <c r="N359" s="28" t="s">
        <v>117</v>
      </c>
      <c r="O359" s="28" t="s">
        <v>117</v>
      </c>
      <c r="P359" s="21" t="s">
        <v>117</v>
      </c>
      <c r="Q359" s="21" t="s">
        <v>117</v>
      </c>
      <c r="R359" s="28" t="s">
        <v>117</v>
      </c>
      <c r="S359" s="78"/>
      <c r="T359" s="30"/>
      <c r="U359" s="52">
        <f t="shared" si="143"/>
        <v>0</v>
      </c>
      <c r="V359" s="29"/>
      <c r="W359" s="29" t="s">
        <v>117</v>
      </c>
      <c r="X359" s="29"/>
      <c r="Y359" s="29"/>
      <c r="Z359" s="53" t="str">
        <f t="shared" si="135"/>
        <v/>
      </c>
      <c r="AA359" s="55" t="str">
        <f t="shared" si="125"/>
        <v/>
      </c>
      <c r="AB359" s="27"/>
      <c r="AC359" s="54">
        <f t="shared" si="136"/>
        <v>0</v>
      </c>
      <c r="AD359" s="78"/>
      <c r="AE359" s="54">
        <f t="shared" si="137"/>
        <v>0</v>
      </c>
      <c r="AF359" s="78"/>
      <c r="AG359" s="54">
        <f t="shared" si="138"/>
        <v>0</v>
      </c>
      <c r="AH359" s="78"/>
      <c r="AI359" s="54">
        <f t="shared" si="139"/>
        <v>0</v>
      </c>
      <c r="AJ359" s="78"/>
      <c r="AK359" s="54">
        <f t="shared" si="140"/>
        <v>0</v>
      </c>
      <c r="AL359" s="78"/>
      <c r="AM359" s="78"/>
      <c r="AN359" s="53" t="str">
        <f>+IF($A359="Venta",SUMIF($AC$3:$AM$3,VLOOKUP($R359,desplegable!$N$3:$Q$8,4,FALSE),$AC359:$AM359)*$T359/VLOOKUP($R359,desplegable!$N$3:$O$8,2,FALSE),"")</f>
        <v/>
      </c>
      <c r="AO359" s="53">
        <f t="shared" si="141"/>
        <v>0</v>
      </c>
      <c r="AP359" s="53" t="str">
        <f>+IF($A359="Compra",SUMIF($AC$3:$AM$3,VLOOKUP($R358,desplegable!$N$3:$Q$8,4,FALSE),$AC359:$AM359)*$T359/VLOOKUP($R358,desplegable!$N$3:$O$8,2,FALSE),"")</f>
        <v/>
      </c>
      <c r="AQ359" s="55">
        <f>+IFERROR(SUMIF($AC$3:$AM$3,VLOOKUP($R359,desplegable!$N$3:$Q$8,4,FALSE),$AC359:$AM359)/$S359,0)</f>
        <v>0</v>
      </c>
      <c r="AR359" s="55">
        <f ca="1">IFERROR((SUMIF($AC$3:$AM$3,VLOOKUP($R359,desplegable!$N$3:$Q$8,4,FALSE),$AC359:$AM359)/($H359-$G359))*((TODAY())-$G359)/$S359,0)</f>
        <v>0</v>
      </c>
      <c r="AS359" s="56" t="str">
        <f t="shared" si="126"/>
        <v>-</v>
      </c>
      <c r="AT359" s="56" t="str">
        <f t="shared" si="127"/>
        <v>-</v>
      </c>
      <c r="AU359" s="56" t="str">
        <f t="shared" si="128"/>
        <v>-</v>
      </c>
      <c r="AV359" s="56" t="str">
        <f t="shared" si="129"/>
        <v>-</v>
      </c>
      <c r="AW359" s="53" t="str">
        <f t="shared" si="130"/>
        <v>-</v>
      </c>
      <c r="AX359" s="53" t="str">
        <f t="shared" si="131"/>
        <v/>
      </c>
      <c r="AY359" s="57" t="str">
        <f t="shared" si="132"/>
        <v/>
      </c>
      <c r="AZ359" s="54">
        <f>+IF(SUMIF($AC$3:$AM$3,VLOOKUP($R359,desplegable!$N$3:$Q$8,4,FALSE),$AC359:$AM359)&gt;=$S359,$S359,SUMIF($AC$3:$AM$3,VLOOKUP($R359,desplegable!$N$3:$Q$8,4,FALSE),$AC359:$AM359))</f>
        <v>0</v>
      </c>
      <c r="BA359" s="78"/>
      <c r="BB359" s="54">
        <f t="shared" si="133"/>
        <v>0</v>
      </c>
      <c r="BC359" s="53">
        <f>+IFERROR($BB359*$T359/VLOOKUP($R359,desplegable!$N$3:$O$8,2,FALSE),0)</f>
        <v>0</v>
      </c>
      <c r="BD359" s="53" t="str">
        <f t="shared" si="142"/>
        <v/>
      </c>
      <c r="BE359" s="57" t="str">
        <f t="shared" si="134"/>
        <v/>
      </c>
    </row>
    <row r="360" spans="1:57" ht="15" customHeight="1" x14ac:dyDescent="0.25">
      <c r="A360" s="26" t="s">
        <v>117</v>
      </c>
      <c r="B360" s="21"/>
      <c r="C360" s="21" t="s">
        <v>117</v>
      </c>
      <c r="D360" s="21"/>
      <c r="E360" s="21" t="s">
        <v>117</v>
      </c>
      <c r="F360" s="21"/>
      <c r="G360" s="27"/>
      <c r="H360" s="27"/>
      <c r="I360" s="28" t="s">
        <v>367</v>
      </c>
      <c r="J360" s="28" t="s">
        <v>117</v>
      </c>
      <c r="K360" s="21"/>
      <c r="L360" s="21"/>
      <c r="M360" s="28" t="s">
        <v>117</v>
      </c>
      <c r="N360" s="28" t="s">
        <v>117</v>
      </c>
      <c r="O360" s="28" t="s">
        <v>117</v>
      </c>
      <c r="P360" s="21" t="s">
        <v>117</v>
      </c>
      <c r="Q360" s="21" t="s">
        <v>117</v>
      </c>
      <c r="R360" s="28" t="s">
        <v>117</v>
      </c>
      <c r="S360" s="78"/>
      <c r="T360" s="30"/>
      <c r="U360" s="52">
        <f t="shared" si="143"/>
        <v>0</v>
      </c>
      <c r="V360" s="29"/>
      <c r="W360" s="29" t="s">
        <v>117</v>
      </c>
      <c r="X360" s="29"/>
      <c r="Y360" s="29"/>
      <c r="Z360" s="53" t="str">
        <f t="shared" si="135"/>
        <v/>
      </c>
      <c r="AA360" s="55" t="str">
        <f t="shared" si="125"/>
        <v/>
      </c>
      <c r="AB360" s="27"/>
      <c r="AC360" s="54">
        <f t="shared" si="136"/>
        <v>0</v>
      </c>
      <c r="AD360" s="78"/>
      <c r="AE360" s="54">
        <f t="shared" si="137"/>
        <v>0</v>
      </c>
      <c r="AF360" s="78"/>
      <c r="AG360" s="54">
        <f t="shared" si="138"/>
        <v>0</v>
      </c>
      <c r="AH360" s="78"/>
      <c r="AI360" s="54">
        <f t="shared" si="139"/>
        <v>0</v>
      </c>
      <c r="AJ360" s="78"/>
      <c r="AK360" s="54">
        <f t="shared" si="140"/>
        <v>0</v>
      </c>
      <c r="AL360" s="78"/>
      <c r="AM360" s="78"/>
      <c r="AN360" s="53" t="str">
        <f>+IF($A360="Venta",SUMIF($AC$3:$AM$3,VLOOKUP($R360,desplegable!$N$3:$Q$8,4,FALSE),$AC360:$AM360)*$T360/VLOOKUP($R360,desplegable!$N$3:$O$8,2,FALSE),"")</f>
        <v/>
      </c>
      <c r="AO360" s="53">
        <f t="shared" si="141"/>
        <v>0</v>
      </c>
      <c r="AP360" s="53" t="str">
        <f>+IF($A360="Compra",SUMIF($AC$3:$AM$3,VLOOKUP($R359,desplegable!$N$3:$Q$8,4,FALSE),$AC360:$AM360)*$T360/VLOOKUP($R359,desplegable!$N$3:$O$8,2,FALSE),"")</f>
        <v/>
      </c>
      <c r="AQ360" s="55">
        <f>+IFERROR(SUMIF($AC$3:$AM$3,VLOOKUP($R360,desplegable!$N$3:$Q$8,4,FALSE),$AC360:$AM360)/$S360,0)</f>
        <v>0</v>
      </c>
      <c r="AR360" s="55">
        <f ca="1">IFERROR((SUMIF($AC$3:$AM$3,VLOOKUP($R360,desplegable!$N$3:$Q$8,4,FALSE),$AC360:$AM360)/($H360-$G360))*((TODAY())-$G360)/$S360,0)</f>
        <v>0</v>
      </c>
      <c r="AS360" s="56" t="str">
        <f t="shared" si="126"/>
        <v>-</v>
      </c>
      <c r="AT360" s="56" t="str">
        <f t="shared" si="127"/>
        <v>-</v>
      </c>
      <c r="AU360" s="56" t="str">
        <f t="shared" si="128"/>
        <v>-</v>
      </c>
      <c r="AV360" s="56" t="str">
        <f t="shared" si="129"/>
        <v>-</v>
      </c>
      <c r="AW360" s="53" t="str">
        <f t="shared" si="130"/>
        <v>-</v>
      </c>
      <c r="AX360" s="53" t="str">
        <f t="shared" si="131"/>
        <v/>
      </c>
      <c r="AY360" s="57" t="str">
        <f t="shared" si="132"/>
        <v/>
      </c>
      <c r="AZ360" s="54">
        <f>+IF(SUMIF($AC$3:$AM$3,VLOOKUP($R360,desplegable!$N$3:$Q$8,4,FALSE),$AC360:$AM360)&gt;=$S360,$S360,SUMIF($AC$3:$AM$3,VLOOKUP($R360,desplegable!$N$3:$Q$8,4,FALSE),$AC360:$AM360))</f>
        <v>0</v>
      </c>
      <c r="BA360" s="78"/>
      <c r="BB360" s="54">
        <f t="shared" si="133"/>
        <v>0</v>
      </c>
      <c r="BC360" s="53">
        <f>+IFERROR($BB360*$T360/VLOOKUP($R360,desplegable!$N$3:$O$8,2,FALSE),0)</f>
        <v>0</v>
      </c>
      <c r="BD360" s="53" t="str">
        <f t="shared" si="142"/>
        <v/>
      </c>
      <c r="BE360" s="57" t="str">
        <f t="shared" si="134"/>
        <v/>
      </c>
    </row>
    <row r="361" spans="1:57" ht="15" customHeight="1" x14ac:dyDescent="0.25">
      <c r="A361" s="26" t="s">
        <v>117</v>
      </c>
      <c r="B361" s="21"/>
      <c r="C361" s="21" t="s">
        <v>117</v>
      </c>
      <c r="D361" s="21"/>
      <c r="E361" s="21" t="s">
        <v>117</v>
      </c>
      <c r="F361" s="21"/>
      <c r="G361" s="27"/>
      <c r="H361" s="27"/>
      <c r="I361" s="28" t="s">
        <v>367</v>
      </c>
      <c r="J361" s="28" t="s">
        <v>117</v>
      </c>
      <c r="K361" s="21"/>
      <c r="L361" s="21"/>
      <c r="M361" s="28" t="s">
        <v>117</v>
      </c>
      <c r="N361" s="28" t="s">
        <v>117</v>
      </c>
      <c r="O361" s="28" t="s">
        <v>117</v>
      </c>
      <c r="P361" s="21" t="s">
        <v>117</v>
      </c>
      <c r="Q361" s="21" t="s">
        <v>117</v>
      </c>
      <c r="R361" s="28" t="s">
        <v>117</v>
      </c>
      <c r="S361" s="78"/>
      <c r="T361" s="30"/>
      <c r="U361" s="52">
        <f t="shared" si="143"/>
        <v>0</v>
      </c>
      <c r="V361" s="29"/>
      <c r="W361" s="29" t="s">
        <v>117</v>
      </c>
      <c r="X361" s="29"/>
      <c r="Y361" s="29"/>
      <c r="Z361" s="53" t="str">
        <f t="shared" si="135"/>
        <v/>
      </c>
      <c r="AA361" s="55" t="str">
        <f t="shared" si="125"/>
        <v/>
      </c>
      <c r="AB361" s="27"/>
      <c r="AC361" s="54">
        <f t="shared" si="136"/>
        <v>0</v>
      </c>
      <c r="AD361" s="78"/>
      <c r="AE361" s="54">
        <f t="shared" si="137"/>
        <v>0</v>
      </c>
      <c r="AF361" s="78"/>
      <c r="AG361" s="54">
        <f t="shared" si="138"/>
        <v>0</v>
      </c>
      <c r="AH361" s="78"/>
      <c r="AI361" s="54">
        <f t="shared" si="139"/>
        <v>0</v>
      </c>
      <c r="AJ361" s="78"/>
      <c r="AK361" s="54">
        <f t="shared" si="140"/>
        <v>0</v>
      </c>
      <c r="AL361" s="78"/>
      <c r="AM361" s="78"/>
      <c r="AN361" s="53" t="str">
        <f>+IF($A361="Venta",SUMIF($AC$3:$AM$3,VLOOKUP($R361,desplegable!$N$3:$Q$8,4,FALSE),$AC361:$AM361)*$T361/VLOOKUP($R361,desplegable!$N$3:$O$8,2,FALSE),"")</f>
        <v/>
      </c>
      <c r="AO361" s="53">
        <f t="shared" si="141"/>
        <v>0</v>
      </c>
      <c r="AP361" s="53" t="str">
        <f>+IF($A361="Compra",SUMIF($AC$3:$AM$3,VLOOKUP($R360,desplegable!$N$3:$Q$8,4,FALSE),$AC361:$AM361)*$T361/VLOOKUP($R360,desplegable!$N$3:$O$8,2,FALSE),"")</f>
        <v/>
      </c>
      <c r="AQ361" s="55">
        <f>+IFERROR(SUMIF($AC$3:$AM$3,VLOOKUP($R361,desplegable!$N$3:$Q$8,4,FALSE),$AC361:$AM361)/$S361,0)</f>
        <v>0</v>
      </c>
      <c r="AR361" s="55">
        <f ca="1">IFERROR((SUMIF($AC$3:$AM$3,VLOOKUP($R361,desplegable!$N$3:$Q$8,4,FALSE),$AC361:$AM361)/($H361-$G361))*((TODAY())-$G361)/$S361,0)</f>
        <v>0</v>
      </c>
      <c r="AS361" s="56" t="str">
        <f t="shared" si="126"/>
        <v>-</v>
      </c>
      <c r="AT361" s="56" t="str">
        <f t="shared" si="127"/>
        <v>-</v>
      </c>
      <c r="AU361" s="56" t="str">
        <f t="shared" si="128"/>
        <v>-</v>
      </c>
      <c r="AV361" s="56" t="str">
        <f t="shared" si="129"/>
        <v>-</v>
      </c>
      <c r="AW361" s="53" t="str">
        <f t="shared" si="130"/>
        <v>-</v>
      </c>
      <c r="AX361" s="53" t="str">
        <f t="shared" si="131"/>
        <v/>
      </c>
      <c r="AY361" s="57" t="str">
        <f t="shared" si="132"/>
        <v/>
      </c>
      <c r="AZ361" s="54">
        <f>+IF(SUMIF($AC$3:$AM$3,VLOOKUP($R361,desplegable!$N$3:$Q$8,4,FALSE),$AC361:$AM361)&gt;=$S361,$S361,SUMIF($AC$3:$AM$3,VLOOKUP($R361,desplegable!$N$3:$Q$8,4,FALSE),$AC361:$AM361))</f>
        <v>0</v>
      </c>
      <c r="BA361" s="78"/>
      <c r="BB361" s="54">
        <f t="shared" si="133"/>
        <v>0</v>
      </c>
      <c r="BC361" s="53">
        <f>+IFERROR($BB361*$T361/VLOOKUP($R361,desplegable!$N$3:$O$8,2,FALSE),0)</f>
        <v>0</v>
      </c>
      <c r="BD361" s="53" t="str">
        <f t="shared" si="142"/>
        <v/>
      </c>
      <c r="BE361" s="57" t="str">
        <f t="shared" si="134"/>
        <v/>
      </c>
    </row>
    <row r="362" spans="1:57" ht="15" customHeight="1" x14ac:dyDescent="0.25">
      <c r="A362" s="26" t="s">
        <v>117</v>
      </c>
      <c r="B362" s="21"/>
      <c r="C362" s="21" t="s">
        <v>117</v>
      </c>
      <c r="D362" s="21"/>
      <c r="E362" s="21" t="s">
        <v>117</v>
      </c>
      <c r="F362" s="21"/>
      <c r="G362" s="27"/>
      <c r="H362" s="27"/>
      <c r="I362" s="28" t="s">
        <v>367</v>
      </c>
      <c r="J362" s="28" t="s">
        <v>117</v>
      </c>
      <c r="K362" s="21"/>
      <c r="L362" s="21"/>
      <c r="M362" s="28" t="s">
        <v>117</v>
      </c>
      <c r="N362" s="28" t="s">
        <v>117</v>
      </c>
      <c r="O362" s="28" t="s">
        <v>117</v>
      </c>
      <c r="P362" s="21" t="s">
        <v>117</v>
      </c>
      <c r="Q362" s="21" t="s">
        <v>117</v>
      </c>
      <c r="R362" s="28" t="s">
        <v>117</v>
      </c>
      <c r="S362" s="78"/>
      <c r="T362" s="30"/>
      <c r="U362" s="52">
        <f t="shared" si="143"/>
        <v>0</v>
      </c>
      <c r="V362" s="29"/>
      <c r="W362" s="29" t="s">
        <v>117</v>
      </c>
      <c r="X362" s="29"/>
      <c r="Y362" s="29"/>
      <c r="Z362" s="53" t="str">
        <f t="shared" si="135"/>
        <v/>
      </c>
      <c r="AA362" s="55" t="str">
        <f t="shared" si="125"/>
        <v/>
      </c>
      <c r="AB362" s="27"/>
      <c r="AC362" s="54">
        <f t="shared" si="136"/>
        <v>0</v>
      </c>
      <c r="AD362" s="78"/>
      <c r="AE362" s="54">
        <f t="shared" si="137"/>
        <v>0</v>
      </c>
      <c r="AF362" s="78"/>
      <c r="AG362" s="54">
        <f t="shared" si="138"/>
        <v>0</v>
      </c>
      <c r="AH362" s="78"/>
      <c r="AI362" s="54">
        <f t="shared" si="139"/>
        <v>0</v>
      </c>
      <c r="AJ362" s="78"/>
      <c r="AK362" s="54">
        <f t="shared" si="140"/>
        <v>0</v>
      </c>
      <c r="AL362" s="78"/>
      <c r="AM362" s="78"/>
      <c r="AN362" s="53" t="str">
        <f>+IF($A362="Venta",SUMIF($AC$3:$AM$3,VLOOKUP($R362,desplegable!$N$3:$Q$8,4,FALSE),$AC362:$AM362)*$T362/VLOOKUP($R362,desplegable!$N$3:$O$8,2,FALSE),"")</f>
        <v/>
      </c>
      <c r="AO362" s="53">
        <f t="shared" si="141"/>
        <v>0</v>
      </c>
      <c r="AP362" s="53" t="str">
        <f>+IF($A362="Compra",SUMIF($AC$3:$AM$3,VLOOKUP($R361,desplegable!$N$3:$Q$8,4,FALSE),$AC362:$AM362)*$T362/VLOOKUP($R361,desplegable!$N$3:$O$8,2,FALSE),"")</f>
        <v/>
      </c>
      <c r="AQ362" s="55">
        <f>+IFERROR(SUMIF($AC$3:$AM$3,VLOOKUP($R362,desplegable!$N$3:$Q$8,4,FALSE),$AC362:$AM362)/$S362,0)</f>
        <v>0</v>
      </c>
      <c r="AR362" s="55">
        <f ca="1">IFERROR((SUMIF($AC$3:$AM$3,VLOOKUP($R362,desplegable!$N$3:$Q$8,4,FALSE),$AC362:$AM362)/($H362-$G362))*((TODAY())-$G362)/$S362,0)</f>
        <v>0</v>
      </c>
      <c r="AS362" s="56" t="str">
        <f t="shared" si="126"/>
        <v>-</v>
      </c>
      <c r="AT362" s="56" t="str">
        <f t="shared" si="127"/>
        <v>-</v>
      </c>
      <c r="AU362" s="56" t="str">
        <f t="shared" si="128"/>
        <v>-</v>
      </c>
      <c r="AV362" s="56" t="str">
        <f t="shared" si="129"/>
        <v>-</v>
      </c>
      <c r="AW362" s="53" t="str">
        <f t="shared" si="130"/>
        <v>-</v>
      </c>
      <c r="AX362" s="53" t="str">
        <f t="shared" si="131"/>
        <v/>
      </c>
      <c r="AY362" s="57" t="str">
        <f t="shared" si="132"/>
        <v/>
      </c>
      <c r="AZ362" s="54">
        <f>+IF(SUMIF($AC$3:$AM$3,VLOOKUP($R362,desplegable!$N$3:$Q$8,4,FALSE),$AC362:$AM362)&gt;=$S362,$S362,SUMIF($AC$3:$AM$3,VLOOKUP($R362,desplegable!$N$3:$Q$8,4,FALSE),$AC362:$AM362))</f>
        <v>0</v>
      </c>
      <c r="BA362" s="78"/>
      <c r="BB362" s="54">
        <f t="shared" si="133"/>
        <v>0</v>
      </c>
      <c r="BC362" s="53">
        <f>+IFERROR($BB362*$T362/VLOOKUP($R362,desplegable!$N$3:$O$8,2,FALSE),0)</f>
        <v>0</v>
      </c>
      <c r="BD362" s="53" t="str">
        <f t="shared" si="142"/>
        <v/>
      </c>
      <c r="BE362" s="57" t="str">
        <f t="shared" si="134"/>
        <v/>
      </c>
    </row>
    <row r="363" spans="1:57" ht="15" customHeight="1" x14ac:dyDescent="0.25">
      <c r="A363" s="26" t="s">
        <v>117</v>
      </c>
      <c r="B363" s="21"/>
      <c r="C363" s="21" t="s">
        <v>117</v>
      </c>
      <c r="D363" s="21"/>
      <c r="E363" s="21" t="s">
        <v>117</v>
      </c>
      <c r="F363" s="21"/>
      <c r="G363" s="27"/>
      <c r="H363" s="27"/>
      <c r="I363" s="28" t="s">
        <v>367</v>
      </c>
      <c r="J363" s="28" t="s">
        <v>117</v>
      </c>
      <c r="K363" s="21"/>
      <c r="L363" s="21"/>
      <c r="M363" s="28" t="s">
        <v>117</v>
      </c>
      <c r="N363" s="28" t="s">
        <v>117</v>
      </c>
      <c r="O363" s="28" t="s">
        <v>117</v>
      </c>
      <c r="P363" s="21" t="s">
        <v>117</v>
      </c>
      <c r="Q363" s="21" t="s">
        <v>117</v>
      </c>
      <c r="R363" s="28" t="s">
        <v>117</v>
      </c>
      <c r="S363" s="78"/>
      <c r="T363" s="30"/>
      <c r="U363" s="52">
        <f t="shared" si="143"/>
        <v>0</v>
      </c>
      <c r="V363" s="29"/>
      <c r="W363" s="29" t="s">
        <v>117</v>
      </c>
      <c r="X363" s="29"/>
      <c r="Y363" s="29"/>
      <c r="Z363" s="53" t="str">
        <f t="shared" si="135"/>
        <v/>
      </c>
      <c r="AA363" s="55" t="str">
        <f t="shared" si="125"/>
        <v/>
      </c>
      <c r="AB363" s="27"/>
      <c r="AC363" s="54">
        <f t="shared" si="136"/>
        <v>0</v>
      </c>
      <c r="AD363" s="78"/>
      <c r="AE363" s="54">
        <f t="shared" si="137"/>
        <v>0</v>
      </c>
      <c r="AF363" s="78"/>
      <c r="AG363" s="54">
        <f t="shared" si="138"/>
        <v>0</v>
      </c>
      <c r="AH363" s="78"/>
      <c r="AI363" s="54">
        <f t="shared" si="139"/>
        <v>0</v>
      </c>
      <c r="AJ363" s="78"/>
      <c r="AK363" s="54">
        <f t="shared" si="140"/>
        <v>0</v>
      </c>
      <c r="AL363" s="78"/>
      <c r="AM363" s="78"/>
      <c r="AN363" s="53" t="str">
        <f>+IF($A363="Venta",SUMIF($AC$3:$AM$3,VLOOKUP($R363,desplegable!$N$3:$Q$8,4,FALSE),$AC363:$AM363)*$T363/VLOOKUP($R363,desplegable!$N$3:$O$8,2,FALSE),"")</f>
        <v/>
      </c>
      <c r="AO363" s="53">
        <f t="shared" si="141"/>
        <v>0</v>
      </c>
      <c r="AP363" s="53" t="str">
        <f>+IF($A363="Compra",SUMIF($AC$3:$AM$3,VLOOKUP($R362,desplegable!$N$3:$Q$8,4,FALSE),$AC363:$AM363)*$T363/VLOOKUP($R362,desplegable!$N$3:$O$8,2,FALSE),"")</f>
        <v/>
      </c>
      <c r="AQ363" s="55">
        <f>+IFERROR(SUMIF($AC$3:$AM$3,VLOOKUP($R363,desplegable!$N$3:$Q$8,4,FALSE),$AC363:$AM363)/$S363,0)</f>
        <v>0</v>
      </c>
      <c r="AR363" s="55">
        <f ca="1">IFERROR((SUMIF($AC$3:$AM$3,VLOOKUP($R363,desplegable!$N$3:$Q$8,4,FALSE),$AC363:$AM363)/($H363-$G363))*((TODAY())-$G363)/$S363,0)</f>
        <v>0</v>
      </c>
      <c r="AS363" s="56" t="str">
        <f t="shared" si="126"/>
        <v>-</v>
      </c>
      <c r="AT363" s="56" t="str">
        <f t="shared" si="127"/>
        <v>-</v>
      </c>
      <c r="AU363" s="56" t="str">
        <f t="shared" si="128"/>
        <v>-</v>
      </c>
      <c r="AV363" s="56" t="str">
        <f t="shared" si="129"/>
        <v>-</v>
      </c>
      <c r="AW363" s="53" t="str">
        <f t="shared" si="130"/>
        <v>-</v>
      </c>
      <c r="AX363" s="53" t="str">
        <f t="shared" si="131"/>
        <v/>
      </c>
      <c r="AY363" s="57" t="str">
        <f t="shared" si="132"/>
        <v/>
      </c>
      <c r="AZ363" s="54">
        <f>+IF(SUMIF($AC$3:$AM$3,VLOOKUP($R363,desplegable!$N$3:$Q$8,4,FALSE),$AC363:$AM363)&gt;=$S363,$S363,SUMIF($AC$3:$AM$3,VLOOKUP($R363,desplegable!$N$3:$Q$8,4,FALSE),$AC363:$AM363))</f>
        <v>0</v>
      </c>
      <c r="BA363" s="78"/>
      <c r="BB363" s="54">
        <f t="shared" si="133"/>
        <v>0</v>
      </c>
      <c r="BC363" s="53">
        <f>+IFERROR($BB363*$T363/VLOOKUP($R363,desplegable!$N$3:$O$8,2,FALSE),0)</f>
        <v>0</v>
      </c>
      <c r="BD363" s="53" t="str">
        <f t="shared" si="142"/>
        <v/>
      </c>
      <c r="BE363" s="57" t="str">
        <f t="shared" si="134"/>
        <v/>
      </c>
    </row>
    <row r="364" spans="1:57" ht="15" customHeight="1" x14ac:dyDescent="0.25">
      <c r="A364" s="26" t="s">
        <v>117</v>
      </c>
      <c r="B364" s="21"/>
      <c r="C364" s="21" t="s">
        <v>117</v>
      </c>
      <c r="D364" s="21"/>
      <c r="E364" s="21" t="s">
        <v>117</v>
      </c>
      <c r="F364" s="21"/>
      <c r="G364" s="27"/>
      <c r="H364" s="27"/>
      <c r="I364" s="28" t="s">
        <v>367</v>
      </c>
      <c r="J364" s="28" t="s">
        <v>117</v>
      </c>
      <c r="K364" s="21"/>
      <c r="L364" s="21"/>
      <c r="M364" s="28" t="s">
        <v>117</v>
      </c>
      <c r="N364" s="28" t="s">
        <v>117</v>
      </c>
      <c r="O364" s="28" t="s">
        <v>117</v>
      </c>
      <c r="P364" s="21" t="s">
        <v>117</v>
      </c>
      <c r="Q364" s="21" t="s">
        <v>117</v>
      </c>
      <c r="R364" s="28" t="s">
        <v>117</v>
      </c>
      <c r="S364" s="78"/>
      <c r="T364" s="30"/>
      <c r="U364" s="52">
        <f t="shared" si="143"/>
        <v>0</v>
      </c>
      <c r="V364" s="29"/>
      <c r="W364" s="29" t="s">
        <v>117</v>
      </c>
      <c r="X364" s="29"/>
      <c r="Y364" s="29"/>
      <c r="Z364" s="53" t="str">
        <f t="shared" si="135"/>
        <v/>
      </c>
      <c r="AA364" s="55" t="str">
        <f t="shared" si="125"/>
        <v/>
      </c>
      <c r="AB364" s="27"/>
      <c r="AC364" s="54">
        <f t="shared" si="136"/>
        <v>0</v>
      </c>
      <c r="AD364" s="78"/>
      <c r="AE364" s="54">
        <f t="shared" si="137"/>
        <v>0</v>
      </c>
      <c r="AF364" s="78"/>
      <c r="AG364" s="54">
        <f t="shared" si="138"/>
        <v>0</v>
      </c>
      <c r="AH364" s="78"/>
      <c r="AI364" s="54">
        <f t="shared" si="139"/>
        <v>0</v>
      </c>
      <c r="AJ364" s="78"/>
      <c r="AK364" s="54">
        <f t="shared" si="140"/>
        <v>0</v>
      </c>
      <c r="AL364" s="78"/>
      <c r="AM364" s="78"/>
      <c r="AN364" s="53" t="str">
        <f>+IF($A364="Venta",SUMIF($AC$3:$AM$3,VLOOKUP($R364,desplegable!$N$3:$Q$8,4,FALSE),$AC364:$AM364)*$T364/VLOOKUP($R364,desplegable!$N$3:$O$8,2,FALSE),"")</f>
        <v/>
      </c>
      <c r="AO364" s="53">
        <f t="shared" si="141"/>
        <v>0</v>
      </c>
      <c r="AP364" s="53" t="str">
        <f>+IF($A364="Compra",SUMIF($AC$3:$AM$3,VLOOKUP($R363,desplegable!$N$3:$Q$8,4,FALSE),$AC364:$AM364)*$T364/VLOOKUP($R363,desplegable!$N$3:$O$8,2,FALSE),"")</f>
        <v/>
      </c>
      <c r="AQ364" s="55">
        <f>+IFERROR(SUMIF($AC$3:$AM$3,VLOOKUP($R364,desplegable!$N$3:$Q$8,4,FALSE),$AC364:$AM364)/$S364,0)</f>
        <v>0</v>
      </c>
      <c r="AR364" s="55">
        <f ca="1">IFERROR((SUMIF($AC$3:$AM$3,VLOOKUP($R364,desplegable!$N$3:$Q$8,4,FALSE),$AC364:$AM364)/($H364-$G364))*((TODAY())-$G364)/$S364,0)</f>
        <v>0</v>
      </c>
      <c r="AS364" s="56" t="str">
        <f t="shared" si="126"/>
        <v>-</v>
      </c>
      <c r="AT364" s="56" t="str">
        <f t="shared" si="127"/>
        <v>-</v>
      </c>
      <c r="AU364" s="56" t="str">
        <f t="shared" si="128"/>
        <v>-</v>
      </c>
      <c r="AV364" s="56" t="str">
        <f t="shared" si="129"/>
        <v>-</v>
      </c>
      <c r="AW364" s="53" t="str">
        <f t="shared" si="130"/>
        <v>-</v>
      </c>
      <c r="AX364" s="53" t="str">
        <f t="shared" si="131"/>
        <v/>
      </c>
      <c r="AY364" s="57" t="str">
        <f t="shared" si="132"/>
        <v/>
      </c>
      <c r="AZ364" s="54">
        <f>+IF(SUMIF($AC$3:$AM$3,VLOOKUP($R364,desplegable!$N$3:$Q$8,4,FALSE),$AC364:$AM364)&gt;=$S364,$S364,SUMIF($AC$3:$AM$3,VLOOKUP($R364,desplegable!$N$3:$Q$8,4,FALSE),$AC364:$AM364))</f>
        <v>0</v>
      </c>
      <c r="BA364" s="78"/>
      <c r="BB364" s="54">
        <f t="shared" si="133"/>
        <v>0</v>
      </c>
      <c r="BC364" s="53">
        <f>+IFERROR($BB364*$T364/VLOOKUP($R364,desplegable!$N$3:$O$8,2,FALSE),0)</f>
        <v>0</v>
      </c>
      <c r="BD364" s="53" t="str">
        <f t="shared" si="142"/>
        <v/>
      </c>
      <c r="BE364" s="57" t="str">
        <f t="shared" si="134"/>
        <v/>
      </c>
    </row>
    <row r="365" spans="1:57" ht="15" customHeight="1" x14ac:dyDescent="0.25">
      <c r="A365" s="26" t="s">
        <v>117</v>
      </c>
      <c r="B365" s="21"/>
      <c r="C365" s="21" t="s">
        <v>117</v>
      </c>
      <c r="D365" s="21"/>
      <c r="E365" s="21" t="s">
        <v>117</v>
      </c>
      <c r="F365" s="21"/>
      <c r="G365" s="27"/>
      <c r="H365" s="27"/>
      <c r="I365" s="28" t="s">
        <v>367</v>
      </c>
      <c r="J365" s="28" t="s">
        <v>117</v>
      </c>
      <c r="K365" s="21"/>
      <c r="L365" s="21"/>
      <c r="M365" s="28" t="s">
        <v>117</v>
      </c>
      <c r="N365" s="28" t="s">
        <v>117</v>
      </c>
      <c r="O365" s="28" t="s">
        <v>117</v>
      </c>
      <c r="P365" s="21" t="s">
        <v>117</v>
      </c>
      <c r="Q365" s="21" t="s">
        <v>117</v>
      </c>
      <c r="R365" s="28" t="s">
        <v>117</v>
      </c>
      <c r="S365" s="78"/>
      <c r="T365" s="30"/>
      <c r="U365" s="52">
        <f t="shared" si="143"/>
        <v>0</v>
      </c>
      <c r="V365" s="29"/>
      <c r="W365" s="29" t="s">
        <v>117</v>
      </c>
      <c r="X365" s="29"/>
      <c r="Y365" s="29"/>
      <c r="Z365" s="53" t="str">
        <f t="shared" si="135"/>
        <v/>
      </c>
      <c r="AA365" s="55" t="str">
        <f t="shared" si="125"/>
        <v/>
      </c>
      <c r="AB365" s="27"/>
      <c r="AC365" s="54">
        <f t="shared" si="136"/>
        <v>0</v>
      </c>
      <c r="AD365" s="78"/>
      <c r="AE365" s="54">
        <f t="shared" si="137"/>
        <v>0</v>
      </c>
      <c r="AF365" s="78"/>
      <c r="AG365" s="54">
        <f t="shared" si="138"/>
        <v>0</v>
      </c>
      <c r="AH365" s="78"/>
      <c r="AI365" s="54">
        <f t="shared" si="139"/>
        <v>0</v>
      </c>
      <c r="AJ365" s="78"/>
      <c r="AK365" s="54">
        <f t="shared" si="140"/>
        <v>0</v>
      </c>
      <c r="AL365" s="78"/>
      <c r="AM365" s="78"/>
      <c r="AN365" s="53" t="str">
        <f>+IF($A365="Venta",SUMIF($AC$3:$AM$3,VLOOKUP($R365,desplegable!$N$3:$Q$8,4,FALSE),$AC365:$AM365)*$T365/VLOOKUP($R365,desplegable!$N$3:$O$8,2,FALSE),"")</f>
        <v/>
      </c>
      <c r="AO365" s="53">
        <f t="shared" si="141"/>
        <v>0</v>
      </c>
      <c r="AP365" s="53" t="str">
        <f>+IF($A365="Compra",SUMIF($AC$3:$AM$3,VLOOKUP($R364,desplegable!$N$3:$Q$8,4,FALSE),$AC365:$AM365)*$T365/VLOOKUP($R364,desplegable!$N$3:$O$8,2,FALSE),"")</f>
        <v/>
      </c>
      <c r="AQ365" s="55">
        <f>+IFERROR(SUMIF($AC$3:$AM$3,VLOOKUP($R365,desplegable!$N$3:$Q$8,4,FALSE),$AC365:$AM365)/$S365,0)</f>
        <v>0</v>
      </c>
      <c r="AR365" s="55">
        <f ca="1">IFERROR((SUMIF($AC$3:$AM$3,VLOOKUP($R365,desplegable!$N$3:$Q$8,4,FALSE),$AC365:$AM365)/($H365-$G365))*((TODAY())-$G365)/$S365,0)</f>
        <v>0</v>
      </c>
      <c r="AS365" s="56" t="str">
        <f t="shared" si="126"/>
        <v>-</v>
      </c>
      <c r="AT365" s="56" t="str">
        <f t="shared" si="127"/>
        <v>-</v>
      </c>
      <c r="AU365" s="56" t="str">
        <f t="shared" si="128"/>
        <v>-</v>
      </c>
      <c r="AV365" s="56" t="str">
        <f t="shared" si="129"/>
        <v>-</v>
      </c>
      <c r="AW365" s="53" t="str">
        <f t="shared" si="130"/>
        <v>-</v>
      </c>
      <c r="AX365" s="53" t="str">
        <f t="shared" si="131"/>
        <v/>
      </c>
      <c r="AY365" s="57" t="str">
        <f t="shared" si="132"/>
        <v/>
      </c>
      <c r="AZ365" s="54">
        <f>+IF(SUMIF($AC$3:$AM$3,VLOOKUP($R365,desplegable!$N$3:$Q$8,4,FALSE),$AC365:$AM365)&gt;=$S365,$S365,SUMIF($AC$3:$AM$3,VLOOKUP($R365,desplegable!$N$3:$Q$8,4,FALSE),$AC365:$AM365))</f>
        <v>0</v>
      </c>
      <c r="BA365" s="78"/>
      <c r="BB365" s="54">
        <f t="shared" si="133"/>
        <v>0</v>
      </c>
      <c r="BC365" s="53">
        <f>+IFERROR($BB365*$T365/VLOOKUP($R365,desplegable!$N$3:$O$8,2,FALSE),0)</f>
        <v>0</v>
      </c>
      <c r="BD365" s="53" t="str">
        <f t="shared" si="142"/>
        <v/>
      </c>
      <c r="BE365" s="57" t="str">
        <f t="shared" si="134"/>
        <v/>
      </c>
    </row>
    <row r="366" spans="1:57" ht="15" customHeight="1" x14ac:dyDescent="0.25">
      <c r="A366" s="26" t="s">
        <v>117</v>
      </c>
      <c r="B366" s="21"/>
      <c r="C366" s="21" t="s">
        <v>117</v>
      </c>
      <c r="D366" s="21"/>
      <c r="E366" s="21" t="s">
        <v>117</v>
      </c>
      <c r="F366" s="21"/>
      <c r="G366" s="27"/>
      <c r="H366" s="27"/>
      <c r="I366" s="28" t="s">
        <v>367</v>
      </c>
      <c r="J366" s="28" t="s">
        <v>117</v>
      </c>
      <c r="K366" s="21"/>
      <c r="L366" s="21"/>
      <c r="M366" s="28" t="s">
        <v>117</v>
      </c>
      <c r="N366" s="28" t="s">
        <v>117</v>
      </c>
      <c r="O366" s="28" t="s">
        <v>117</v>
      </c>
      <c r="P366" s="21" t="s">
        <v>117</v>
      </c>
      <c r="Q366" s="21" t="s">
        <v>117</v>
      </c>
      <c r="R366" s="28" t="s">
        <v>117</v>
      </c>
      <c r="S366" s="78"/>
      <c r="T366" s="30"/>
      <c r="U366" s="52">
        <f t="shared" si="143"/>
        <v>0</v>
      </c>
      <c r="V366" s="29"/>
      <c r="W366" s="29" t="s">
        <v>117</v>
      </c>
      <c r="X366" s="29"/>
      <c r="Y366" s="29"/>
      <c r="Z366" s="53" t="str">
        <f t="shared" si="135"/>
        <v/>
      </c>
      <c r="AA366" s="55" t="str">
        <f t="shared" si="125"/>
        <v/>
      </c>
      <c r="AB366" s="27"/>
      <c r="AC366" s="54">
        <f t="shared" si="136"/>
        <v>0</v>
      </c>
      <c r="AD366" s="78"/>
      <c r="AE366" s="54">
        <f t="shared" si="137"/>
        <v>0</v>
      </c>
      <c r="AF366" s="78"/>
      <c r="AG366" s="54">
        <f t="shared" si="138"/>
        <v>0</v>
      </c>
      <c r="AH366" s="78"/>
      <c r="AI366" s="54">
        <f t="shared" si="139"/>
        <v>0</v>
      </c>
      <c r="AJ366" s="78"/>
      <c r="AK366" s="54">
        <f t="shared" si="140"/>
        <v>0</v>
      </c>
      <c r="AL366" s="78"/>
      <c r="AM366" s="78"/>
      <c r="AN366" s="53" t="str">
        <f>+IF($A366="Venta",SUMIF($AC$3:$AM$3,VLOOKUP($R366,desplegable!$N$3:$Q$8,4,FALSE),$AC366:$AM366)*$T366/VLOOKUP($R366,desplegable!$N$3:$O$8,2,FALSE),"")</f>
        <v/>
      </c>
      <c r="AO366" s="53">
        <f t="shared" si="141"/>
        <v>0</v>
      </c>
      <c r="AP366" s="53" t="str">
        <f>+IF($A366="Compra",SUMIF($AC$3:$AM$3,VLOOKUP($R365,desplegable!$N$3:$Q$8,4,FALSE),$AC366:$AM366)*$T366/VLOOKUP($R365,desplegable!$N$3:$O$8,2,FALSE),"")</f>
        <v/>
      </c>
      <c r="AQ366" s="55">
        <f>+IFERROR(SUMIF($AC$3:$AM$3,VLOOKUP($R366,desplegable!$N$3:$Q$8,4,FALSE),$AC366:$AM366)/$S366,0)</f>
        <v>0</v>
      </c>
      <c r="AR366" s="55">
        <f ca="1">IFERROR((SUMIF($AC$3:$AM$3,VLOOKUP($R366,desplegable!$N$3:$Q$8,4,FALSE),$AC366:$AM366)/($H366-$G366))*((TODAY())-$G366)/$S366,0)</f>
        <v>0</v>
      </c>
      <c r="AS366" s="56" t="str">
        <f t="shared" si="126"/>
        <v>-</v>
      </c>
      <c r="AT366" s="56" t="str">
        <f t="shared" si="127"/>
        <v>-</v>
      </c>
      <c r="AU366" s="56" t="str">
        <f t="shared" si="128"/>
        <v>-</v>
      </c>
      <c r="AV366" s="56" t="str">
        <f t="shared" si="129"/>
        <v>-</v>
      </c>
      <c r="AW366" s="53" t="str">
        <f t="shared" si="130"/>
        <v>-</v>
      </c>
      <c r="AX366" s="53" t="str">
        <f t="shared" si="131"/>
        <v/>
      </c>
      <c r="AY366" s="57" t="str">
        <f t="shared" si="132"/>
        <v/>
      </c>
      <c r="AZ366" s="54">
        <f>+IF(SUMIF($AC$3:$AM$3,VLOOKUP($R366,desplegable!$N$3:$Q$8,4,FALSE),$AC366:$AM366)&gt;=$S366,$S366,SUMIF($AC$3:$AM$3,VLOOKUP($R366,desplegable!$N$3:$Q$8,4,FALSE),$AC366:$AM366))</f>
        <v>0</v>
      </c>
      <c r="BA366" s="78"/>
      <c r="BB366" s="54">
        <f t="shared" si="133"/>
        <v>0</v>
      </c>
      <c r="BC366" s="53">
        <f>+IFERROR($BB366*$T366/VLOOKUP($R366,desplegable!$N$3:$O$8,2,FALSE),0)</f>
        <v>0</v>
      </c>
      <c r="BD366" s="53" t="str">
        <f t="shared" si="142"/>
        <v/>
      </c>
      <c r="BE366" s="57" t="str">
        <f t="shared" si="134"/>
        <v/>
      </c>
    </row>
    <row r="367" spans="1:57" ht="15" customHeight="1" x14ac:dyDescent="0.25">
      <c r="A367" s="26" t="s">
        <v>117</v>
      </c>
      <c r="B367" s="21"/>
      <c r="C367" s="21" t="s">
        <v>117</v>
      </c>
      <c r="D367" s="21"/>
      <c r="E367" s="21" t="s">
        <v>117</v>
      </c>
      <c r="F367" s="21"/>
      <c r="G367" s="27"/>
      <c r="H367" s="27"/>
      <c r="I367" s="28" t="s">
        <v>367</v>
      </c>
      <c r="J367" s="28" t="s">
        <v>117</v>
      </c>
      <c r="K367" s="21"/>
      <c r="L367" s="21"/>
      <c r="M367" s="28" t="s">
        <v>117</v>
      </c>
      <c r="N367" s="28" t="s">
        <v>117</v>
      </c>
      <c r="O367" s="28" t="s">
        <v>117</v>
      </c>
      <c r="P367" s="21" t="s">
        <v>117</v>
      </c>
      <c r="Q367" s="21" t="s">
        <v>117</v>
      </c>
      <c r="R367" s="28" t="s">
        <v>117</v>
      </c>
      <c r="S367" s="78"/>
      <c r="T367" s="30"/>
      <c r="U367" s="52">
        <f t="shared" si="143"/>
        <v>0</v>
      </c>
      <c r="V367" s="29"/>
      <c r="W367" s="29" t="s">
        <v>117</v>
      </c>
      <c r="X367" s="29"/>
      <c r="Y367" s="29"/>
      <c r="Z367" s="53" t="str">
        <f t="shared" si="135"/>
        <v/>
      </c>
      <c r="AA367" s="55" t="str">
        <f t="shared" si="125"/>
        <v/>
      </c>
      <c r="AB367" s="27"/>
      <c r="AC367" s="54">
        <f t="shared" si="136"/>
        <v>0</v>
      </c>
      <c r="AD367" s="78"/>
      <c r="AE367" s="54">
        <f t="shared" si="137"/>
        <v>0</v>
      </c>
      <c r="AF367" s="78"/>
      <c r="AG367" s="54">
        <f t="shared" si="138"/>
        <v>0</v>
      </c>
      <c r="AH367" s="78"/>
      <c r="AI367" s="54">
        <f t="shared" si="139"/>
        <v>0</v>
      </c>
      <c r="AJ367" s="78"/>
      <c r="AK367" s="54">
        <f t="shared" si="140"/>
        <v>0</v>
      </c>
      <c r="AL367" s="78"/>
      <c r="AM367" s="78"/>
      <c r="AN367" s="53" t="str">
        <f>+IF($A367="Venta",SUMIF($AC$3:$AM$3,VLOOKUP($R367,desplegable!$N$3:$Q$8,4,FALSE),$AC367:$AM367)*$T367/VLOOKUP($R367,desplegable!$N$3:$O$8,2,FALSE),"")</f>
        <v/>
      </c>
      <c r="AO367" s="53">
        <f t="shared" si="141"/>
        <v>0</v>
      </c>
      <c r="AP367" s="53" t="str">
        <f>+IF($A367="Compra",SUMIF($AC$3:$AM$3,VLOOKUP($R366,desplegable!$N$3:$Q$8,4,FALSE),$AC367:$AM367)*$T367/VLOOKUP($R366,desplegable!$N$3:$O$8,2,FALSE),"")</f>
        <v/>
      </c>
      <c r="AQ367" s="55">
        <f>+IFERROR(SUMIF($AC$3:$AM$3,VLOOKUP($R367,desplegable!$N$3:$Q$8,4,FALSE),$AC367:$AM367)/$S367,0)</f>
        <v>0</v>
      </c>
      <c r="AR367" s="55">
        <f ca="1">IFERROR((SUMIF($AC$3:$AM$3,VLOOKUP($R367,desplegable!$N$3:$Q$8,4,FALSE),$AC367:$AM367)/($H367-$G367))*((TODAY())-$G367)/$S367,0)</f>
        <v>0</v>
      </c>
      <c r="AS367" s="56" t="str">
        <f t="shared" si="126"/>
        <v>-</v>
      </c>
      <c r="AT367" s="56" t="str">
        <f t="shared" si="127"/>
        <v>-</v>
      </c>
      <c r="AU367" s="56" t="str">
        <f t="shared" si="128"/>
        <v>-</v>
      </c>
      <c r="AV367" s="56" t="str">
        <f t="shared" si="129"/>
        <v>-</v>
      </c>
      <c r="AW367" s="53" t="str">
        <f t="shared" si="130"/>
        <v>-</v>
      </c>
      <c r="AX367" s="53" t="str">
        <f t="shared" si="131"/>
        <v/>
      </c>
      <c r="AY367" s="57" t="str">
        <f t="shared" si="132"/>
        <v/>
      </c>
      <c r="AZ367" s="54">
        <f>+IF(SUMIF($AC$3:$AM$3,VLOOKUP($R367,desplegable!$N$3:$Q$8,4,FALSE),$AC367:$AM367)&gt;=$S367,$S367,SUMIF($AC$3:$AM$3,VLOOKUP($R367,desplegable!$N$3:$Q$8,4,FALSE),$AC367:$AM367))</f>
        <v>0</v>
      </c>
      <c r="BA367" s="78"/>
      <c r="BB367" s="54">
        <f t="shared" si="133"/>
        <v>0</v>
      </c>
      <c r="BC367" s="53">
        <f>+IFERROR($BB367*$T367/VLOOKUP($R367,desplegable!$N$3:$O$8,2,FALSE),0)</f>
        <v>0</v>
      </c>
      <c r="BD367" s="53" t="str">
        <f t="shared" si="142"/>
        <v/>
      </c>
      <c r="BE367" s="57" t="str">
        <f t="shared" si="134"/>
        <v/>
      </c>
    </row>
    <row r="368" spans="1:57" ht="15" customHeight="1" x14ac:dyDescent="0.25">
      <c r="A368" s="26" t="s">
        <v>117</v>
      </c>
      <c r="B368" s="21"/>
      <c r="C368" s="21" t="s">
        <v>117</v>
      </c>
      <c r="D368" s="21"/>
      <c r="E368" s="21" t="s">
        <v>117</v>
      </c>
      <c r="F368" s="21"/>
      <c r="G368" s="27"/>
      <c r="H368" s="27"/>
      <c r="I368" s="28" t="s">
        <v>367</v>
      </c>
      <c r="J368" s="28" t="s">
        <v>117</v>
      </c>
      <c r="K368" s="21"/>
      <c r="L368" s="21"/>
      <c r="M368" s="28" t="s">
        <v>117</v>
      </c>
      <c r="N368" s="28" t="s">
        <v>117</v>
      </c>
      <c r="O368" s="28" t="s">
        <v>117</v>
      </c>
      <c r="P368" s="21" t="s">
        <v>117</v>
      </c>
      <c r="Q368" s="21" t="s">
        <v>117</v>
      </c>
      <c r="R368" s="28" t="s">
        <v>117</v>
      </c>
      <c r="S368" s="78"/>
      <c r="T368" s="30"/>
      <c r="U368" s="52">
        <f t="shared" si="143"/>
        <v>0</v>
      </c>
      <c r="V368" s="29"/>
      <c r="W368" s="29" t="s">
        <v>117</v>
      </c>
      <c r="X368" s="29"/>
      <c r="Y368" s="29"/>
      <c r="Z368" s="53" t="str">
        <f t="shared" si="135"/>
        <v/>
      </c>
      <c r="AA368" s="55" t="str">
        <f t="shared" si="125"/>
        <v/>
      </c>
      <c r="AB368" s="27"/>
      <c r="AC368" s="54">
        <f t="shared" si="136"/>
        <v>0</v>
      </c>
      <c r="AD368" s="78"/>
      <c r="AE368" s="54">
        <f t="shared" si="137"/>
        <v>0</v>
      </c>
      <c r="AF368" s="78"/>
      <c r="AG368" s="54">
        <f t="shared" si="138"/>
        <v>0</v>
      </c>
      <c r="AH368" s="78"/>
      <c r="AI368" s="54">
        <f t="shared" si="139"/>
        <v>0</v>
      </c>
      <c r="AJ368" s="78"/>
      <c r="AK368" s="54">
        <f t="shared" si="140"/>
        <v>0</v>
      </c>
      <c r="AL368" s="78"/>
      <c r="AM368" s="78"/>
      <c r="AN368" s="53" t="str">
        <f>+IF($A368="Venta",SUMIF($AC$3:$AM$3,VLOOKUP($R368,desplegable!$N$3:$Q$8,4,FALSE),$AC368:$AM368)*$T368/VLOOKUP($R368,desplegable!$N$3:$O$8,2,FALSE),"")</f>
        <v/>
      </c>
      <c r="AO368" s="53">
        <f t="shared" si="141"/>
        <v>0</v>
      </c>
      <c r="AP368" s="53" t="str">
        <f>+IF($A368="Compra",SUMIF($AC$3:$AM$3,VLOOKUP($R367,desplegable!$N$3:$Q$8,4,FALSE),$AC368:$AM368)*$T368/VLOOKUP($R367,desplegable!$N$3:$O$8,2,FALSE),"")</f>
        <v/>
      </c>
      <c r="AQ368" s="55">
        <f>+IFERROR(SUMIF($AC$3:$AM$3,VLOOKUP($R368,desplegable!$N$3:$Q$8,4,FALSE),$AC368:$AM368)/$S368,0)</f>
        <v>0</v>
      </c>
      <c r="AR368" s="55">
        <f ca="1">IFERROR((SUMIF($AC$3:$AM$3,VLOOKUP($R368,desplegable!$N$3:$Q$8,4,FALSE),$AC368:$AM368)/($H368-$G368))*((TODAY())-$G368)/$S368,0)</f>
        <v>0</v>
      </c>
      <c r="AS368" s="56" t="str">
        <f t="shared" si="126"/>
        <v>-</v>
      </c>
      <c r="AT368" s="56" t="str">
        <f t="shared" si="127"/>
        <v>-</v>
      </c>
      <c r="AU368" s="56" t="str">
        <f t="shared" si="128"/>
        <v>-</v>
      </c>
      <c r="AV368" s="56" t="str">
        <f t="shared" si="129"/>
        <v>-</v>
      </c>
      <c r="AW368" s="53" t="str">
        <f t="shared" si="130"/>
        <v>-</v>
      </c>
      <c r="AX368" s="53" t="str">
        <f t="shared" si="131"/>
        <v/>
      </c>
      <c r="AY368" s="57" t="str">
        <f t="shared" si="132"/>
        <v/>
      </c>
      <c r="AZ368" s="54">
        <f>+IF(SUMIF($AC$3:$AM$3,VLOOKUP($R368,desplegable!$N$3:$Q$8,4,FALSE),$AC368:$AM368)&gt;=$S368,$S368,SUMIF($AC$3:$AM$3,VLOOKUP($R368,desplegable!$N$3:$Q$8,4,FALSE),$AC368:$AM368))</f>
        <v>0</v>
      </c>
      <c r="BA368" s="78"/>
      <c r="BB368" s="54">
        <f t="shared" si="133"/>
        <v>0</v>
      </c>
      <c r="BC368" s="53">
        <f>+IFERROR($BB368*$T368/VLOOKUP($R368,desplegable!$N$3:$O$8,2,FALSE),0)</f>
        <v>0</v>
      </c>
      <c r="BD368" s="53" t="str">
        <f t="shared" si="142"/>
        <v/>
      </c>
      <c r="BE368" s="57" t="str">
        <f t="shared" si="134"/>
        <v/>
      </c>
    </row>
    <row r="369" spans="1:57" ht="15" customHeight="1" x14ac:dyDescent="0.25">
      <c r="A369" s="26" t="s">
        <v>117</v>
      </c>
      <c r="B369" s="21"/>
      <c r="C369" s="21" t="s">
        <v>117</v>
      </c>
      <c r="D369" s="21"/>
      <c r="E369" s="21" t="s">
        <v>117</v>
      </c>
      <c r="F369" s="21"/>
      <c r="G369" s="27"/>
      <c r="H369" s="27"/>
      <c r="I369" s="28" t="s">
        <v>367</v>
      </c>
      <c r="J369" s="28" t="s">
        <v>117</v>
      </c>
      <c r="K369" s="21"/>
      <c r="L369" s="21"/>
      <c r="M369" s="28" t="s">
        <v>117</v>
      </c>
      <c r="N369" s="28" t="s">
        <v>117</v>
      </c>
      <c r="O369" s="28" t="s">
        <v>117</v>
      </c>
      <c r="P369" s="21" t="s">
        <v>117</v>
      </c>
      <c r="Q369" s="21" t="s">
        <v>117</v>
      </c>
      <c r="R369" s="28" t="s">
        <v>117</v>
      </c>
      <c r="S369" s="78"/>
      <c r="T369" s="30"/>
      <c r="U369" s="52">
        <f t="shared" si="143"/>
        <v>0</v>
      </c>
      <c r="V369" s="29"/>
      <c r="W369" s="29" t="s">
        <v>117</v>
      </c>
      <c r="X369" s="29"/>
      <c r="Y369" s="29"/>
      <c r="Z369" s="53" t="str">
        <f t="shared" si="135"/>
        <v/>
      </c>
      <c r="AA369" s="55" t="str">
        <f t="shared" si="125"/>
        <v/>
      </c>
      <c r="AB369" s="27"/>
      <c r="AC369" s="54">
        <f t="shared" si="136"/>
        <v>0</v>
      </c>
      <c r="AD369" s="78"/>
      <c r="AE369" s="54">
        <f t="shared" si="137"/>
        <v>0</v>
      </c>
      <c r="AF369" s="78"/>
      <c r="AG369" s="54">
        <f t="shared" si="138"/>
        <v>0</v>
      </c>
      <c r="AH369" s="78"/>
      <c r="AI369" s="54">
        <f t="shared" si="139"/>
        <v>0</v>
      </c>
      <c r="AJ369" s="78"/>
      <c r="AK369" s="54">
        <f t="shared" si="140"/>
        <v>0</v>
      </c>
      <c r="AL369" s="78"/>
      <c r="AM369" s="78"/>
      <c r="AN369" s="53" t="str">
        <f>+IF($A369="Venta",SUMIF($AC$3:$AM$3,VLOOKUP($R369,desplegable!$N$3:$Q$8,4,FALSE),$AC369:$AM369)*$T369/VLOOKUP($R369,desplegable!$N$3:$O$8,2,FALSE),"")</f>
        <v/>
      </c>
      <c r="AO369" s="53">
        <f t="shared" si="141"/>
        <v>0</v>
      </c>
      <c r="AP369" s="53" t="str">
        <f>+IF($A369="Compra",SUMIF($AC$3:$AM$3,VLOOKUP($R368,desplegable!$N$3:$Q$8,4,FALSE),$AC369:$AM369)*$T369/VLOOKUP($R368,desplegable!$N$3:$O$8,2,FALSE),"")</f>
        <v/>
      </c>
      <c r="AQ369" s="55">
        <f>+IFERROR(SUMIF($AC$3:$AM$3,VLOOKUP($R369,desplegable!$N$3:$Q$8,4,FALSE),$AC369:$AM369)/$S369,0)</f>
        <v>0</v>
      </c>
      <c r="AR369" s="55">
        <f ca="1">IFERROR((SUMIF($AC$3:$AM$3,VLOOKUP($R369,desplegable!$N$3:$Q$8,4,FALSE),$AC369:$AM369)/($H369-$G369))*((TODAY())-$G369)/$S369,0)</f>
        <v>0</v>
      </c>
      <c r="AS369" s="56" t="str">
        <f t="shared" si="126"/>
        <v>-</v>
      </c>
      <c r="AT369" s="56" t="str">
        <f t="shared" si="127"/>
        <v>-</v>
      </c>
      <c r="AU369" s="56" t="str">
        <f t="shared" si="128"/>
        <v>-</v>
      </c>
      <c r="AV369" s="56" t="str">
        <f t="shared" si="129"/>
        <v>-</v>
      </c>
      <c r="AW369" s="53" t="str">
        <f t="shared" si="130"/>
        <v>-</v>
      </c>
      <c r="AX369" s="53" t="str">
        <f t="shared" si="131"/>
        <v/>
      </c>
      <c r="AY369" s="57" t="str">
        <f t="shared" si="132"/>
        <v/>
      </c>
      <c r="AZ369" s="54">
        <f>+IF(SUMIF($AC$3:$AM$3,VLOOKUP($R369,desplegable!$N$3:$Q$8,4,FALSE),$AC369:$AM369)&gt;=$S369,$S369,SUMIF($AC$3:$AM$3,VLOOKUP($R369,desplegable!$N$3:$Q$8,4,FALSE),$AC369:$AM369))</f>
        <v>0</v>
      </c>
      <c r="BA369" s="78"/>
      <c r="BB369" s="54">
        <f t="shared" si="133"/>
        <v>0</v>
      </c>
      <c r="BC369" s="53">
        <f>+IFERROR($BB369*$T369/VLOOKUP($R369,desplegable!$N$3:$O$8,2,FALSE),0)</f>
        <v>0</v>
      </c>
      <c r="BD369" s="53" t="str">
        <f t="shared" si="142"/>
        <v/>
      </c>
      <c r="BE369" s="57" t="str">
        <f t="shared" si="134"/>
        <v/>
      </c>
    </row>
    <row r="370" spans="1:57" ht="15" customHeight="1" x14ac:dyDescent="0.25">
      <c r="A370" s="26" t="s">
        <v>117</v>
      </c>
      <c r="B370" s="21"/>
      <c r="C370" s="21" t="s">
        <v>117</v>
      </c>
      <c r="D370" s="21"/>
      <c r="E370" s="21" t="s">
        <v>117</v>
      </c>
      <c r="F370" s="21"/>
      <c r="G370" s="27"/>
      <c r="H370" s="27"/>
      <c r="I370" s="28" t="s">
        <v>367</v>
      </c>
      <c r="J370" s="28" t="s">
        <v>117</v>
      </c>
      <c r="K370" s="21"/>
      <c r="L370" s="21"/>
      <c r="M370" s="28" t="s">
        <v>117</v>
      </c>
      <c r="N370" s="28" t="s">
        <v>117</v>
      </c>
      <c r="O370" s="28" t="s">
        <v>117</v>
      </c>
      <c r="P370" s="21" t="s">
        <v>117</v>
      </c>
      <c r="Q370" s="21" t="s">
        <v>117</v>
      </c>
      <c r="R370" s="28" t="s">
        <v>117</v>
      </c>
      <c r="S370" s="78"/>
      <c r="T370" s="30"/>
      <c r="U370" s="52">
        <f t="shared" si="143"/>
        <v>0</v>
      </c>
      <c r="V370" s="29"/>
      <c r="W370" s="29" t="s">
        <v>117</v>
      </c>
      <c r="X370" s="29"/>
      <c r="Y370" s="29"/>
      <c r="Z370" s="53" t="str">
        <f t="shared" si="135"/>
        <v/>
      </c>
      <c r="AA370" s="55" t="str">
        <f t="shared" si="125"/>
        <v/>
      </c>
      <c r="AB370" s="27"/>
      <c r="AC370" s="54">
        <f t="shared" si="136"/>
        <v>0</v>
      </c>
      <c r="AD370" s="78"/>
      <c r="AE370" s="54">
        <f t="shared" si="137"/>
        <v>0</v>
      </c>
      <c r="AF370" s="78"/>
      <c r="AG370" s="54">
        <f t="shared" si="138"/>
        <v>0</v>
      </c>
      <c r="AH370" s="78"/>
      <c r="AI370" s="54">
        <f t="shared" si="139"/>
        <v>0</v>
      </c>
      <c r="AJ370" s="78"/>
      <c r="AK370" s="54">
        <f t="shared" si="140"/>
        <v>0</v>
      </c>
      <c r="AL370" s="78"/>
      <c r="AM370" s="78"/>
      <c r="AN370" s="53" t="str">
        <f>+IF($A370="Venta",SUMIF($AC$3:$AM$3,VLOOKUP($R370,desplegable!$N$3:$Q$8,4,FALSE),$AC370:$AM370)*$T370/VLOOKUP($R370,desplegable!$N$3:$O$8,2,FALSE),"")</f>
        <v/>
      </c>
      <c r="AO370" s="53">
        <f t="shared" si="141"/>
        <v>0</v>
      </c>
      <c r="AP370" s="53" t="str">
        <f>+IF($A370="Compra",SUMIF($AC$3:$AM$3,VLOOKUP($R369,desplegable!$N$3:$Q$8,4,FALSE),$AC370:$AM370)*$T370/VLOOKUP($R369,desplegable!$N$3:$O$8,2,FALSE),"")</f>
        <v/>
      </c>
      <c r="AQ370" s="55">
        <f>+IFERROR(SUMIF($AC$3:$AM$3,VLOOKUP($R370,desplegable!$N$3:$Q$8,4,FALSE),$AC370:$AM370)/$S370,0)</f>
        <v>0</v>
      </c>
      <c r="AR370" s="55">
        <f ca="1">IFERROR((SUMIF($AC$3:$AM$3,VLOOKUP($R370,desplegable!$N$3:$Q$8,4,FALSE),$AC370:$AM370)/($H370-$G370))*((TODAY())-$G370)/$S370,0)</f>
        <v>0</v>
      </c>
      <c r="AS370" s="56" t="str">
        <f t="shared" si="126"/>
        <v>-</v>
      </c>
      <c r="AT370" s="56" t="str">
        <f t="shared" si="127"/>
        <v>-</v>
      </c>
      <c r="AU370" s="56" t="str">
        <f t="shared" si="128"/>
        <v>-</v>
      </c>
      <c r="AV370" s="56" t="str">
        <f t="shared" si="129"/>
        <v>-</v>
      </c>
      <c r="AW370" s="53" t="str">
        <f t="shared" si="130"/>
        <v>-</v>
      </c>
      <c r="AX370" s="53" t="str">
        <f t="shared" si="131"/>
        <v/>
      </c>
      <c r="AY370" s="57" t="str">
        <f t="shared" si="132"/>
        <v/>
      </c>
      <c r="AZ370" s="54">
        <f>+IF(SUMIF($AC$3:$AM$3,VLOOKUP($R370,desplegable!$N$3:$Q$8,4,FALSE),$AC370:$AM370)&gt;=$S370,$S370,SUMIF($AC$3:$AM$3,VLOOKUP($R370,desplegable!$N$3:$Q$8,4,FALSE),$AC370:$AM370))</f>
        <v>0</v>
      </c>
      <c r="BA370" s="78"/>
      <c r="BB370" s="54">
        <f t="shared" si="133"/>
        <v>0</v>
      </c>
      <c r="BC370" s="53">
        <f>+IFERROR($BB370*$T370/VLOOKUP($R370,desplegable!$N$3:$O$8,2,FALSE),0)</f>
        <v>0</v>
      </c>
      <c r="BD370" s="53" t="str">
        <f t="shared" si="142"/>
        <v/>
      </c>
      <c r="BE370" s="57" t="str">
        <f t="shared" si="134"/>
        <v/>
      </c>
    </row>
    <row r="371" spans="1:57" ht="15" customHeight="1" x14ac:dyDescent="0.25">
      <c r="A371" s="26" t="s">
        <v>117</v>
      </c>
      <c r="B371" s="21"/>
      <c r="C371" s="21" t="s">
        <v>117</v>
      </c>
      <c r="D371" s="21"/>
      <c r="E371" s="21" t="s">
        <v>117</v>
      </c>
      <c r="F371" s="21"/>
      <c r="G371" s="27"/>
      <c r="H371" s="27"/>
      <c r="I371" s="28" t="s">
        <v>367</v>
      </c>
      <c r="J371" s="28" t="s">
        <v>117</v>
      </c>
      <c r="K371" s="21"/>
      <c r="L371" s="21"/>
      <c r="M371" s="28" t="s">
        <v>117</v>
      </c>
      <c r="N371" s="28" t="s">
        <v>117</v>
      </c>
      <c r="O371" s="28" t="s">
        <v>117</v>
      </c>
      <c r="P371" s="21" t="s">
        <v>117</v>
      </c>
      <c r="Q371" s="21" t="s">
        <v>117</v>
      </c>
      <c r="R371" s="28" t="s">
        <v>117</v>
      </c>
      <c r="S371" s="78"/>
      <c r="T371" s="30"/>
      <c r="U371" s="52">
        <f t="shared" si="143"/>
        <v>0</v>
      </c>
      <c r="V371" s="29"/>
      <c r="W371" s="29" t="s">
        <v>117</v>
      </c>
      <c r="X371" s="29"/>
      <c r="Y371" s="29"/>
      <c r="Z371" s="53" t="str">
        <f t="shared" si="135"/>
        <v/>
      </c>
      <c r="AA371" s="55" t="str">
        <f t="shared" si="125"/>
        <v/>
      </c>
      <c r="AB371" s="27"/>
      <c r="AC371" s="54">
        <f t="shared" si="136"/>
        <v>0</v>
      </c>
      <c r="AD371" s="78"/>
      <c r="AE371" s="54">
        <f t="shared" si="137"/>
        <v>0</v>
      </c>
      <c r="AF371" s="78"/>
      <c r="AG371" s="54">
        <f t="shared" si="138"/>
        <v>0</v>
      </c>
      <c r="AH371" s="78"/>
      <c r="AI371" s="54">
        <f t="shared" si="139"/>
        <v>0</v>
      </c>
      <c r="AJ371" s="78"/>
      <c r="AK371" s="54">
        <f t="shared" si="140"/>
        <v>0</v>
      </c>
      <c r="AL371" s="78"/>
      <c r="AM371" s="78"/>
      <c r="AN371" s="53" t="str">
        <f>+IF($A371="Venta",SUMIF($AC$3:$AM$3,VLOOKUP($R371,desplegable!$N$3:$Q$8,4,FALSE),$AC371:$AM371)*$T371/VLOOKUP($R371,desplegable!$N$3:$O$8,2,FALSE),"")</f>
        <v/>
      </c>
      <c r="AO371" s="53">
        <f t="shared" si="141"/>
        <v>0</v>
      </c>
      <c r="AP371" s="53" t="str">
        <f>+IF($A371="Compra",SUMIF($AC$3:$AM$3,VLOOKUP($R370,desplegable!$N$3:$Q$8,4,FALSE),$AC371:$AM371)*$T371/VLOOKUP($R370,desplegable!$N$3:$O$8,2,FALSE),"")</f>
        <v/>
      </c>
      <c r="AQ371" s="55">
        <f>+IFERROR(SUMIF($AC$3:$AM$3,VLOOKUP($R371,desplegable!$N$3:$Q$8,4,FALSE),$AC371:$AM371)/$S371,0)</f>
        <v>0</v>
      </c>
      <c r="AR371" s="55">
        <f ca="1">IFERROR((SUMIF($AC$3:$AM$3,VLOOKUP($R371,desplegable!$N$3:$Q$8,4,FALSE),$AC371:$AM371)/($H371-$G371))*((TODAY())-$G371)/$S371,0)</f>
        <v>0</v>
      </c>
      <c r="AS371" s="56" t="str">
        <f t="shared" si="126"/>
        <v>-</v>
      </c>
      <c r="AT371" s="56" t="str">
        <f t="shared" si="127"/>
        <v>-</v>
      </c>
      <c r="AU371" s="56" t="str">
        <f t="shared" si="128"/>
        <v>-</v>
      </c>
      <c r="AV371" s="56" t="str">
        <f t="shared" si="129"/>
        <v>-</v>
      </c>
      <c r="AW371" s="53" t="str">
        <f t="shared" si="130"/>
        <v>-</v>
      </c>
      <c r="AX371" s="53" t="str">
        <f t="shared" si="131"/>
        <v/>
      </c>
      <c r="AY371" s="57" t="str">
        <f t="shared" si="132"/>
        <v/>
      </c>
      <c r="AZ371" s="54">
        <f>+IF(SUMIF($AC$3:$AM$3,VLOOKUP($R371,desplegable!$N$3:$Q$8,4,FALSE),$AC371:$AM371)&gt;=$S371,$S371,SUMIF($AC$3:$AM$3,VLOOKUP($R371,desplegable!$N$3:$Q$8,4,FALSE),$AC371:$AM371))</f>
        <v>0</v>
      </c>
      <c r="BA371" s="78"/>
      <c r="BB371" s="54">
        <f t="shared" si="133"/>
        <v>0</v>
      </c>
      <c r="BC371" s="53">
        <f>+IFERROR($BB371*$T371/VLOOKUP($R371,desplegable!$N$3:$O$8,2,FALSE),0)</f>
        <v>0</v>
      </c>
      <c r="BD371" s="53" t="str">
        <f t="shared" si="142"/>
        <v/>
      </c>
      <c r="BE371" s="57" t="str">
        <f t="shared" si="134"/>
        <v/>
      </c>
    </row>
    <row r="372" spans="1:57" ht="15" customHeight="1" x14ac:dyDescent="0.25">
      <c r="A372" s="26" t="s">
        <v>117</v>
      </c>
      <c r="B372" s="21"/>
      <c r="C372" s="21" t="s">
        <v>117</v>
      </c>
      <c r="D372" s="21"/>
      <c r="E372" s="21" t="s">
        <v>117</v>
      </c>
      <c r="F372" s="21"/>
      <c r="G372" s="27"/>
      <c r="H372" s="27"/>
      <c r="I372" s="28" t="s">
        <v>367</v>
      </c>
      <c r="J372" s="28" t="s">
        <v>117</v>
      </c>
      <c r="K372" s="21"/>
      <c r="L372" s="21"/>
      <c r="M372" s="28" t="s">
        <v>117</v>
      </c>
      <c r="N372" s="28" t="s">
        <v>117</v>
      </c>
      <c r="O372" s="28" t="s">
        <v>117</v>
      </c>
      <c r="P372" s="21" t="s">
        <v>117</v>
      </c>
      <c r="Q372" s="21" t="s">
        <v>117</v>
      </c>
      <c r="R372" s="28" t="s">
        <v>117</v>
      </c>
      <c r="S372" s="78"/>
      <c r="T372" s="30"/>
      <c r="U372" s="52">
        <f t="shared" si="143"/>
        <v>0</v>
      </c>
      <c r="V372" s="29"/>
      <c r="W372" s="29" t="s">
        <v>117</v>
      </c>
      <c r="X372" s="29"/>
      <c r="Y372" s="29"/>
      <c r="Z372" s="53" t="str">
        <f t="shared" si="135"/>
        <v/>
      </c>
      <c r="AA372" s="55" t="str">
        <f t="shared" si="125"/>
        <v/>
      </c>
      <c r="AB372" s="27"/>
      <c r="AC372" s="54">
        <f t="shared" si="136"/>
        <v>0</v>
      </c>
      <c r="AD372" s="78"/>
      <c r="AE372" s="54">
        <f t="shared" si="137"/>
        <v>0</v>
      </c>
      <c r="AF372" s="78"/>
      <c r="AG372" s="54">
        <f t="shared" si="138"/>
        <v>0</v>
      </c>
      <c r="AH372" s="78"/>
      <c r="AI372" s="54">
        <f t="shared" si="139"/>
        <v>0</v>
      </c>
      <c r="AJ372" s="78"/>
      <c r="AK372" s="54">
        <f t="shared" si="140"/>
        <v>0</v>
      </c>
      <c r="AL372" s="78"/>
      <c r="AM372" s="78"/>
      <c r="AN372" s="53" t="str">
        <f>+IF($A372="Venta",SUMIF($AC$3:$AM$3,VLOOKUP($R372,desplegable!$N$3:$Q$8,4,FALSE),$AC372:$AM372)*$T372/VLOOKUP($R372,desplegable!$N$3:$O$8,2,FALSE),"")</f>
        <v/>
      </c>
      <c r="AO372" s="53">
        <f t="shared" si="141"/>
        <v>0</v>
      </c>
      <c r="AP372" s="53" t="str">
        <f>+IF($A372="Compra",SUMIF($AC$3:$AM$3,VLOOKUP($R371,desplegable!$N$3:$Q$8,4,FALSE),$AC372:$AM372)*$T372/VLOOKUP($R371,desplegable!$N$3:$O$8,2,FALSE),"")</f>
        <v/>
      </c>
      <c r="AQ372" s="55">
        <f>+IFERROR(SUMIF($AC$3:$AM$3,VLOOKUP($R372,desplegable!$N$3:$Q$8,4,FALSE),$AC372:$AM372)/$S372,0)</f>
        <v>0</v>
      </c>
      <c r="AR372" s="55">
        <f ca="1">IFERROR((SUMIF($AC$3:$AM$3,VLOOKUP($R372,desplegable!$N$3:$Q$8,4,FALSE),$AC372:$AM372)/($H372-$G372))*((TODAY())-$G372)/$S372,0)</f>
        <v>0</v>
      </c>
      <c r="AS372" s="56" t="str">
        <f t="shared" si="126"/>
        <v>-</v>
      </c>
      <c r="AT372" s="56" t="str">
        <f t="shared" si="127"/>
        <v>-</v>
      </c>
      <c r="AU372" s="56" t="str">
        <f t="shared" si="128"/>
        <v>-</v>
      </c>
      <c r="AV372" s="56" t="str">
        <f t="shared" si="129"/>
        <v>-</v>
      </c>
      <c r="AW372" s="53" t="str">
        <f t="shared" si="130"/>
        <v>-</v>
      </c>
      <c r="AX372" s="53" t="str">
        <f t="shared" si="131"/>
        <v/>
      </c>
      <c r="AY372" s="57" t="str">
        <f t="shared" si="132"/>
        <v/>
      </c>
      <c r="AZ372" s="54">
        <f>+IF(SUMIF($AC$3:$AM$3,VLOOKUP($R372,desplegable!$N$3:$Q$8,4,FALSE),$AC372:$AM372)&gt;=$S372,$S372,SUMIF($AC$3:$AM$3,VLOOKUP($R372,desplegable!$N$3:$Q$8,4,FALSE),$AC372:$AM372))</f>
        <v>0</v>
      </c>
      <c r="BA372" s="78"/>
      <c r="BB372" s="54">
        <f t="shared" si="133"/>
        <v>0</v>
      </c>
      <c r="BC372" s="53">
        <f>+IFERROR($BB372*$T372/VLOOKUP($R372,desplegable!$N$3:$O$8,2,FALSE),0)</f>
        <v>0</v>
      </c>
      <c r="BD372" s="53" t="str">
        <f t="shared" si="142"/>
        <v/>
      </c>
      <c r="BE372" s="57" t="str">
        <f t="shared" si="134"/>
        <v/>
      </c>
    </row>
    <row r="373" spans="1:57" ht="15" customHeight="1" x14ac:dyDescent="0.25">
      <c r="A373" s="26" t="s">
        <v>117</v>
      </c>
      <c r="B373" s="21"/>
      <c r="C373" s="21" t="s">
        <v>117</v>
      </c>
      <c r="D373" s="21"/>
      <c r="E373" s="21" t="s">
        <v>117</v>
      </c>
      <c r="F373" s="21"/>
      <c r="G373" s="27"/>
      <c r="H373" s="27"/>
      <c r="I373" s="28" t="s">
        <v>367</v>
      </c>
      <c r="J373" s="28" t="s">
        <v>117</v>
      </c>
      <c r="K373" s="21"/>
      <c r="L373" s="21"/>
      <c r="M373" s="28" t="s">
        <v>117</v>
      </c>
      <c r="N373" s="28" t="s">
        <v>117</v>
      </c>
      <c r="O373" s="28" t="s">
        <v>117</v>
      </c>
      <c r="P373" s="21" t="s">
        <v>117</v>
      </c>
      <c r="Q373" s="21" t="s">
        <v>117</v>
      </c>
      <c r="R373" s="28" t="s">
        <v>117</v>
      </c>
      <c r="S373" s="78"/>
      <c r="T373" s="30"/>
      <c r="U373" s="52">
        <f t="shared" si="143"/>
        <v>0</v>
      </c>
      <c r="V373" s="29"/>
      <c r="W373" s="29" t="s">
        <v>117</v>
      </c>
      <c r="X373" s="29"/>
      <c r="Y373" s="29"/>
      <c r="Z373" s="53" t="str">
        <f t="shared" si="135"/>
        <v/>
      </c>
      <c r="AA373" s="55" t="str">
        <f t="shared" si="125"/>
        <v/>
      </c>
      <c r="AB373" s="27"/>
      <c r="AC373" s="54">
        <f t="shared" si="136"/>
        <v>0</v>
      </c>
      <c r="AD373" s="78"/>
      <c r="AE373" s="54">
        <f t="shared" si="137"/>
        <v>0</v>
      </c>
      <c r="AF373" s="78"/>
      <c r="AG373" s="54">
        <f t="shared" si="138"/>
        <v>0</v>
      </c>
      <c r="AH373" s="78"/>
      <c r="AI373" s="54">
        <f t="shared" si="139"/>
        <v>0</v>
      </c>
      <c r="AJ373" s="78"/>
      <c r="AK373" s="54">
        <f t="shared" si="140"/>
        <v>0</v>
      </c>
      <c r="AL373" s="78"/>
      <c r="AM373" s="78"/>
      <c r="AN373" s="53" t="str">
        <f>+IF($A373="Venta",SUMIF($AC$3:$AM$3,VLOOKUP($R373,desplegable!$N$3:$Q$8,4,FALSE),$AC373:$AM373)*$T373/VLOOKUP($R373,desplegable!$N$3:$O$8,2,FALSE),"")</f>
        <v/>
      </c>
      <c r="AO373" s="53">
        <f t="shared" si="141"/>
        <v>0</v>
      </c>
      <c r="AP373" s="53" t="str">
        <f>+IF($A373="Compra",SUMIF($AC$3:$AM$3,VLOOKUP($R372,desplegable!$N$3:$Q$8,4,FALSE),$AC373:$AM373)*$T373/VLOOKUP($R372,desplegable!$N$3:$O$8,2,FALSE),"")</f>
        <v/>
      </c>
      <c r="AQ373" s="55">
        <f>+IFERROR(SUMIF($AC$3:$AM$3,VLOOKUP($R373,desplegable!$N$3:$Q$8,4,FALSE),$AC373:$AM373)/$S373,0)</f>
        <v>0</v>
      </c>
      <c r="AR373" s="55">
        <f ca="1">IFERROR((SUMIF($AC$3:$AM$3,VLOOKUP($R373,desplegable!$N$3:$Q$8,4,FALSE),$AC373:$AM373)/($H373-$G373))*((TODAY())-$G373)/$S373,0)</f>
        <v>0</v>
      </c>
      <c r="AS373" s="56" t="str">
        <f t="shared" si="126"/>
        <v>-</v>
      </c>
      <c r="AT373" s="56" t="str">
        <f t="shared" si="127"/>
        <v>-</v>
      </c>
      <c r="AU373" s="56" t="str">
        <f t="shared" si="128"/>
        <v>-</v>
      </c>
      <c r="AV373" s="56" t="str">
        <f t="shared" si="129"/>
        <v>-</v>
      </c>
      <c r="AW373" s="53" t="str">
        <f t="shared" si="130"/>
        <v>-</v>
      </c>
      <c r="AX373" s="53" t="str">
        <f t="shared" si="131"/>
        <v/>
      </c>
      <c r="AY373" s="57" t="str">
        <f t="shared" si="132"/>
        <v/>
      </c>
      <c r="AZ373" s="54">
        <f>+IF(SUMIF($AC$3:$AM$3,VLOOKUP($R373,desplegable!$N$3:$Q$8,4,FALSE),$AC373:$AM373)&gt;=$S373,$S373,SUMIF($AC$3:$AM$3,VLOOKUP($R373,desplegable!$N$3:$Q$8,4,FALSE),$AC373:$AM373))</f>
        <v>0</v>
      </c>
      <c r="BA373" s="78"/>
      <c r="BB373" s="54">
        <f t="shared" si="133"/>
        <v>0</v>
      </c>
      <c r="BC373" s="53">
        <f>+IFERROR($BB373*$T373/VLOOKUP($R373,desplegable!$N$3:$O$8,2,FALSE),0)</f>
        <v>0</v>
      </c>
      <c r="BD373" s="53" t="str">
        <f t="shared" si="142"/>
        <v/>
      </c>
      <c r="BE373" s="57" t="str">
        <f t="shared" si="134"/>
        <v/>
      </c>
    </row>
    <row r="374" spans="1:57" ht="15" customHeight="1" x14ac:dyDescent="0.25">
      <c r="A374" s="26" t="s">
        <v>117</v>
      </c>
      <c r="B374" s="21"/>
      <c r="C374" s="21" t="s">
        <v>117</v>
      </c>
      <c r="D374" s="21"/>
      <c r="E374" s="21" t="s">
        <v>117</v>
      </c>
      <c r="F374" s="21"/>
      <c r="G374" s="27"/>
      <c r="H374" s="27"/>
      <c r="I374" s="28" t="s">
        <v>367</v>
      </c>
      <c r="J374" s="28" t="s">
        <v>117</v>
      </c>
      <c r="K374" s="21"/>
      <c r="L374" s="21"/>
      <c r="M374" s="28" t="s">
        <v>117</v>
      </c>
      <c r="N374" s="28" t="s">
        <v>117</v>
      </c>
      <c r="O374" s="28" t="s">
        <v>117</v>
      </c>
      <c r="P374" s="21" t="s">
        <v>117</v>
      </c>
      <c r="Q374" s="21" t="s">
        <v>117</v>
      </c>
      <c r="R374" s="28" t="s">
        <v>117</v>
      </c>
      <c r="S374" s="78"/>
      <c r="T374" s="30"/>
      <c r="U374" s="52">
        <f t="shared" si="143"/>
        <v>0</v>
      </c>
      <c r="V374" s="29"/>
      <c r="W374" s="29" t="s">
        <v>117</v>
      </c>
      <c r="X374" s="29"/>
      <c r="Y374" s="29"/>
      <c r="Z374" s="53" t="str">
        <f t="shared" si="135"/>
        <v/>
      </c>
      <c r="AA374" s="55" t="str">
        <f t="shared" si="125"/>
        <v/>
      </c>
      <c r="AB374" s="27"/>
      <c r="AC374" s="54">
        <f t="shared" si="136"/>
        <v>0</v>
      </c>
      <c r="AD374" s="78"/>
      <c r="AE374" s="54">
        <f t="shared" si="137"/>
        <v>0</v>
      </c>
      <c r="AF374" s="78"/>
      <c r="AG374" s="54">
        <f t="shared" si="138"/>
        <v>0</v>
      </c>
      <c r="AH374" s="78"/>
      <c r="AI374" s="54">
        <f t="shared" si="139"/>
        <v>0</v>
      </c>
      <c r="AJ374" s="78"/>
      <c r="AK374" s="54">
        <f t="shared" si="140"/>
        <v>0</v>
      </c>
      <c r="AL374" s="78"/>
      <c r="AM374" s="78"/>
      <c r="AN374" s="53" t="str">
        <f>+IF($A374="Venta",SUMIF($AC$3:$AM$3,VLOOKUP($R374,desplegable!$N$3:$Q$8,4,FALSE),$AC374:$AM374)*$T374/VLOOKUP($R374,desplegable!$N$3:$O$8,2,FALSE),"")</f>
        <v/>
      </c>
      <c r="AO374" s="53">
        <f t="shared" si="141"/>
        <v>0</v>
      </c>
      <c r="AP374" s="53" t="str">
        <f>+IF($A374="Compra",SUMIF($AC$3:$AM$3,VLOOKUP($R373,desplegable!$N$3:$Q$8,4,FALSE),$AC374:$AM374)*$T374/VLOOKUP($R373,desplegable!$N$3:$O$8,2,FALSE),"")</f>
        <v/>
      </c>
      <c r="AQ374" s="55">
        <f>+IFERROR(SUMIF($AC$3:$AM$3,VLOOKUP($R374,desplegable!$N$3:$Q$8,4,FALSE),$AC374:$AM374)/$S374,0)</f>
        <v>0</v>
      </c>
      <c r="AR374" s="55">
        <f ca="1">IFERROR((SUMIF($AC$3:$AM$3,VLOOKUP($R374,desplegable!$N$3:$Q$8,4,FALSE),$AC374:$AM374)/($H374-$G374))*((TODAY())-$G374)/$S374,0)</f>
        <v>0</v>
      </c>
      <c r="AS374" s="56" t="str">
        <f t="shared" si="126"/>
        <v>-</v>
      </c>
      <c r="AT374" s="56" t="str">
        <f t="shared" si="127"/>
        <v>-</v>
      </c>
      <c r="AU374" s="56" t="str">
        <f t="shared" si="128"/>
        <v>-</v>
      </c>
      <c r="AV374" s="56" t="str">
        <f t="shared" si="129"/>
        <v>-</v>
      </c>
      <c r="AW374" s="53" t="str">
        <f t="shared" si="130"/>
        <v>-</v>
      </c>
      <c r="AX374" s="53" t="str">
        <f t="shared" si="131"/>
        <v/>
      </c>
      <c r="AY374" s="57" t="str">
        <f t="shared" si="132"/>
        <v/>
      </c>
      <c r="AZ374" s="54">
        <f>+IF(SUMIF($AC$3:$AM$3,VLOOKUP($R374,desplegable!$N$3:$Q$8,4,FALSE),$AC374:$AM374)&gt;=$S374,$S374,SUMIF($AC$3:$AM$3,VLOOKUP($R374,desplegable!$N$3:$Q$8,4,FALSE),$AC374:$AM374))</f>
        <v>0</v>
      </c>
      <c r="BA374" s="78"/>
      <c r="BB374" s="54">
        <f t="shared" si="133"/>
        <v>0</v>
      </c>
      <c r="BC374" s="53">
        <f>+IFERROR($BB374*$T374/VLOOKUP($R374,desplegable!$N$3:$O$8,2,FALSE),0)</f>
        <v>0</v>
      </c>
      <c r="BD374" s="53" t="str">
        <f t="shared" si="142"/>
        <v/>
      </c>
      <c r="BE374" s="57" t="str">
        <f t="shared" si="134"/>
        <v/>
      </c>
    </row>
    <row r="375" spans="1:57" ht="15" customHeight="1" x14ac:dyDescent="0.25">
      <c r="A375" s="26" t="s">
        <v>117</v>
      </c>
      <c r="B375" s="21"/>
      <c r="C375" s="21" t="s">
        <v>117</v>
      </c>
      <c r="D375" s="21"/>
      <c r="E375" s="21" t="s">
        <v>117</v>
      </c>
      <c r="F375" s="21"/>
      <c r="G375" s="27"/>
      <c r="H375" s="27"/>
      <c r="I375" s="28" t="s">
        <v>367</v>
      </c>
      <c r="J375" s="28" t="s">
        <v>117</v>
      </c>
      <c r="K375" s="21"/>
      <c r="L375" s="21"/>
      <c r="M375" s="28" t="s">
        <v>117</v>
      </c>
      <c r="N375" s="28" t="s">
        <v>117</v>
      </c>
      <c r="O375" s="28" t="s">
        <v>117</v>
      </c>
      <c r="P375" s="21" t="s">
        <v>117</v>
      </c>
      <c r="Q375" s="21" t="s">
        <v>117</v>
      </c>
      <c r="R375" s="28" t="s">
        <v>117</v>
      </c>
      <c r="S375" s="78"/>
      <c r="T375" s="30"/>
      <c r="U375" s="52">
        <f t="shared" si="143"/>
        <v>0</v>
      </c>
      <c r="V375" s="29"/>
      <c r="W375" s="29" t="s">
        <v>117</v>
      </c>
      <c r="X375" s="29"/>
      <c r="Y375" s="29"/>
      <c r="Z375" s="53" t="str">
        <f t="shared" si="135"/>
        <v/>
      </c>
      <c r="AA375" s="55" t="str">
        <f t="shared" si="125"/>
        <v/>
      </c>
      <c r="AB375" s="27"/>
      <c r="AC375" s="54">
        <f t="shared" si="136"/>
        <v>0</v>
      </c>
      <c r="AD375" s="78"/>
      <c r="AE375" s="54">
        <f t="shared" si="137"/>
        <v>0</v>
      </c>
      <c r="AF375" s="78"/>
      <c r="AG375" s="54">
        <f t="shared" si="138"/>
        <v>0</v>
      </c>
      <c r="AH375" s="78"/>
      <c r="AI375" s="54">
        <f t="shared" si="139"/>
        <v>0</v>
      </c>
      <c r="AJ375" s="78"/>
      <c r="AK375" s="54">
        <f t="shared" si="140"/>
        <v>0</v>
      </c>
      <c r="AL375" s="78"/>
      <c r="AM375" s="78"/>
      <c r="AN375" s="53" t="str">
        <f>+IF($A375="Venta",SUMIF($AC$3:$AM$3,VLOOKUP($R375,desplegable!$N$3:$Q$8,4,FALSE),$AC375:$AM375)*$T375/VLOOKUP($R375,desplegable!$N$3:$O$8,2,FALSE),"")</f>
        <v/>
      </c>
      <c r="AO375" s="53">
        <f t="shared" si="141"/>
        <v>0</v>
      </c>
      <c r="AP375" s="53" t="str">
        <f>+IF($A375="Compra",SUMIF($AC$3:$AM$3,VLOOKUP($R374,desplegable!$N$3:$Q$8,4,FALSE),$AC375:$AM375)*$T375/VLOOKUP($R374,desplegable!$N$3:$O$8,2,FALSE),"")</f>
        <v/>
      </c>
      <c r="AQ375" s="55">
        <f>+IFERROR(SUMIF($AC$3:$AM$3,VLOOKUP($R375,desplegable!$N$3:$Q$8,4,FALSE),$AC375:$AM375)/$S375,0)</f>
        <v>0</v>
      </c>
      <c r="AR375" s="55">
        <f ca="1">IFERROR((SUMIF($AC$3:$AM$3,VLOOKUP($R375,desplegable!$N$3:$Q$8,4,FALSE),$AC375:$AM375)/($H375-$G375))*((TODAY())-$G375)/$S375,0)</f>
        <v>0</v>
      </c>
      <c r="AS375" s="56" t="str">
        <f t="shared" si="126"/>
        <v>-</v>
      </c>
      <c r="AT375" s="56" t="str">
        <f t="shared" si="127"/>
        <v>-</v>
      </c>
      <c r="AU375" s="56" t="str">
        <f t="shared" si="128"/>
        <v>-</v>
      </c>
      <c r="AV375" s="56" t="str">
        <f t="shared" si="129"/>
        <v>-</v>
      </c>
      <c r="AW375" s="53" t="str">
        <f t="shared" si="130"/>
        <v>-</v>
      </c>
      <c r="AX375" s="53" t="str">
        <f t="shared" si="131"/>
        <v/>
      </c>
      <c r="AY375" s="57" t="str">
        <f t="shared" si="132"/>
        <v/>
      </c>
      <c r="AZ375" s="54">
        <f>+IF(SUMIF($AC$3:$AM$3,VLOOKUP($R375,desplegable!$N$3:$Q$8,4,FALSE),$AC375:$AM375)&gt;=$S375,$S375,SUMIF($AC$3:$AM$3,VLOOKUP($R375,desplegable!$N$3:$Q$8,4,FALSE),$AC375:$AM375))</f>
        <v>0</v>
      </c>
      <c r="BA375" s="78"/>
      <c r="BB375" s="54">
        <f t="shared" si="133"/>
        <v>0</v>
      </c>
      <c r="BC375" s="53">
        <f>+IFERROR($BB375*$T375/VLOOKUP($R375,desplegable!$N$3:$O$8,2,FALSE),0)</f>
        <v>0</v>
      </c>
      <c r="BD375" s="53" t="str">
        <f t="shared" si="142"/>
        <v/>
      </c>
      <c r="BE375" s="57" t="str">
        <f t="shared" si="134"/>
        <v/>
      </c>
    </row>
    <row r="376" spans="1:57" ht="15" customHeight="1" x14ac:dyDescent="0.25">
      <c r="A376" s="26" t="s">
        <v>117</v>
      </c>
      <c r="B376" s="21"/>
      <c r="C376" s="21" t="s">
        <v>117</v>
      </c>
      <c r="D376" s="21"/>
      <c r="E376" s="21" t="s">
        <v>117</v>
      </c>
      <c r="F376" s="21"/>
      <c r="G376" s="27"/>
      <c r="H376" s="27"/>
      <c r="I376" s="28" t="s">
        <v>367</v>
      </c>
      <c r="J376" s="28" t="s">
        <v>117</v>
      </c>
      <c r="K376" s="21"/>
      <c r="L376" s="21"/>
      <c r="M376" s="28" t="s">
        <v>117</v>
      </c>
      <c r="N376" s="28" t="s">
        <v>117</v>
      </c>
      <c r="O376" s="28" t="s">
        <v>117</v>
      </c>
      <c r="P376" s="21" t="s">
        <v>117</v>
      </c>
      <c r="Q376" s="21" t="s">
        <v>117</v>
      </c>
      <c r="R376" s="28" t="s">
        <v>117</v>
      </c>
      <c r="S376" s="78"/>
      <c r="T376" s="30"/>
      <c r="U376" s="52">
        <f t="shared" si="143"/>
        <v>0</v>
      </c>
      <c r="V376" s="29"/>
      <c r="W376" s="29" t="s">
        <v>117</v>
      </c>
      <c r="X376" s="29"/>
      <c r="Y376" s="29"/>
      <c r="Z376" s="53" t="str">
        <f t="shared" si="135"/>
        <v/>
      </c>
      <c r="AA376" s="55" t="str">
        <f t="shared" ref="AA376:AA419" si="144">+IF($A376="Venta",IFERROR($Z376/$U376,0),IF($A376="Compra","",""))</f>
        <v/>
      </c>
      <c r="AB376" s="27"/>
      <c r="AC376" s="54">
        <f t="shared" si="136"/>
        <v>0</v>
      </c>
      <c r="AD376" s="78"/>
      <c r="AE376" s="54">
        <f t="shared" si="137"/>
        <v>0</v>
      </c>
      <c r="AF376" s="78"/>
      <c r="AG376" s="54">
        <f t="shared" si="138"/>
        <v>0</v>
      </c>
      <c r="AH376" s="78"/>
      <c r="AI376" s="54">
        <f t="shared" si="139"/>
        <v>0</v>
      </c>
      <c r="AJ376" s="78"/>
      <c r="AK376" s="54">
        <f t="shared" si="140"/>
        <v>0</v>
      </c>
      <c r="AL376" s="78"/>
      <c r="AM376" s="78"/>
      <c r="AN376" s="53" t="str">
        <f>+IF($A376="Venta",SUMIF($AC$3:$AM$3,VLOOKUP($R376,desplegable!$N$3:$Q$8,4,FALSE),$AC376:$AM376)*$T376/VLOOKUP($R376,desplegable!$N$3:$O$8,2,FALSE),"")</f>
        <v/>
      </c>
      <c r="AO376" s="53">
        <f t="shared" si="141"/>
        <v>0</v>
      </c>
      <c r="AP376" s="53" t="str">
        <f>+IF($A376="Compra",SUMIF($AC$3:$AM$3,VLOOKUP(#REF!,desplegable!$N$3:$Q$8,4,FALSE),$AC376:$AM376)*$T376/VLOOKUP(#REF!,desplegable!$N$3:$O$8,2,FALSE),"")</f>
        <v/>
      </c>
      <c r="AQ376" s="55">
        <f>+IFERROR(SUMIF($AC$3:$AM$3,VLOOKUP($R376,desplegable!$N$3:$Q$8,4,FALSE),$AC376:$AM376)/$S376,0)</f>
        <v>0</v>
      </c>
      <c r="AR376" s="55">
        <f ca="1">IFERROR((SUMIF($AC$3:$AM$3,VLOOKUP($R376,desplegable!$N$3:$Q$8,4,FALSE),$AC376:$AM376)/($H376-$G376))*((TODAY())-$G376)/$S376,0)</f>
        <v>0</v>
      </c>
      <c r="AS376" s="56" t="str">
        <f t="shared" ref="AS376:AS419" si="145">+IFERROR(IF($AE376=0,"-",$AE376/$AC376),"-")</f>
        <v>-</v>
      </c>
      <c r="AT376" s="56" t="str">
        <f t="shared" ref="AT376:AT419" si="146">+IFERROR(IF($AG376=0,"-",$AG376/$AC376),"-")</f>
        <v>-</v>
      </c>
      <c r="AU376" s="56" t="str">
        <f t="shared" ref="AU376:AU419" si="147">+IFERROR(IF($AI376=0,"-",$AI376/$AC376),"-")</f>
        <v>-</v>
      </c>
      <c r="AV376" s="56" t="str">
        <f t="shared" ref="AV376:AV419" si="148">+IFERROR(IF($AK376=0,"-",$AK376/$AC376),"-")</f>
        <v>-</v>
      </c>
      <c r="AW376" s="53" t="str">
        <f t="shared" ref="AW376:AW419" si="149">+IF($A376="Venta",IFERROR($AN376/$AK376,"-"),IFERROR($AO376/$AK376,"-"))</f>
        <v>-</v>
      </c>
      <c r="AX376" s="53" t="str">
        <f t="shared" ref="AX376:AX419" si="150">IF($A376="Venta",$AN376-$AO376,IF($A376="Compra","",""))</f>
        <v/>
      </c>
      <c r="AY376" s="57" t="str">
        <f t="shared" ref="AY376:AY419" si="151">+IF($A376="Venta",IFERROR($AX376/$AN376,0),IF($A376="Compra","",""))</f>
        <v/>
      </c>
      <c r="AZ376" s="54">
        <f>+IF(SUMIF($AC$3:$AM$3,VLOOKUP($R376,desplegable!$N$3:$Q$8,4,FALSE),$AC376:$AM376)&gt;=$S376,$S376,SUMIF($AC$3:$AM$3,VLOOKUP($R376,desplegable!$N$3:$Q$8,4,FALSE),$AC376:$AM376))</f>
        <v>0</v>
      </c>
      <c r="BA376" s="78"/>
      <c r="BB376" s="54">
        <f t="shared" ref="BB376:BB419" si="152">+IF($BA376=0,$AZ376,$BA376)</f>
        <v>0</v>
      </c>
      <c r="BC376" s="53">
        <f>+IFERROR($BB376*$T376/VLOOKUP($R376,desplegable!$N$3:$O$8,2,FALSE),0)</f>
        <v>0</v>
      </c>
      <c r="BD376" s="53" t="str">
        <f t="shared" si="142"/>
        <v/>
      </c>
      <c r="BE376" s="57" t="str">
        <f t="shared" ref="BE376:BE419" si="153">+IF($A376="Venta",IFERROR($BD376/$BC376,0),IF($A376="Compra","",""))</f>
        <v/>
      </c>
    </row>
    <row r="377" spans="1:57" ht="15" customHeight="1" x14ac:dyDescent="0.25">
      <c r="A377" s="26" t="s">
        <v>117</v>
      </c>
      <c r="B377" s="21"/>
      <c r="C377" s="21" t="s">
        <v>117</v>
      </c>
      <c r="D377" s="21"/>
      <c r="E377" s="21" t="s">
        <v>117</v>
      </c>
      <c r="F377" s="21"/>
      <c r="G377" s="27"/>
      <c r="H377" s="27"/>
      <c r="I377" s="28" t="s">
        <v>367</v>
      </c>
      <c r="J377" s="28" t="s">
        <v>117</v>
      </c>
      <c r="K377" s="21"/>
      <c r="L377" s="21"/>
      <c r="M377" s="28" t="s">
        <v>117</v>
      </c>
      <c r="N377" s="28" t="s">
        <v>117</v>
      </c>
      <c r="O377" s="28" t="s">
        <v>117</v>
      </c>
      <c r="P377" s="21" t="s">
        <v>117</v>
      </c>
      <c r="Q377" s="21" t="s">
        <v>117</v>
      </c>
      <c r="R377" s="28" t="s">
        <v>117</v>
      </c>
      <c r="S377" s="78"/>
      <c r="T377" s="30"/>
      <c r="U377" s="52">
        <f t="shared" si="143"/>
        <v>0</v>
      </c>
      <c r="V377" s="29"/>
      <c r="W377" s="29" t="s">
        <v>117</v>
      </c>
      <c r="X377" s="29"/>
      <c r="Y377" s="29"/>
      <c r="Z377" s="53" t="str">
        <f t="shared" si="135"/>
        <v/>
      </c>
      <c r="AA377" s="55" t="str">
        <f t="shared" si="144"/>
        <v/>
      </c>
      <c r="AB377" s="27"/>
      <c r="AC377" s="54">
        <f t="shared" si="136"/>
        <v>0</v>
      </c>
      <c r="AD377" s="78"/>
      <c r="AE377" s="54">
        <f t="shared" si="137"/>
        <v>0</v>
      </c>
      <c r="AF377" s="78"/>
      <c r="AG377" s="54">
        <f t="shared" si="138"/>
        <v>0</v>
      </c>
      <c r="AH377" s="78"/>
      <c r="AI377" s="54">
        <f t="shared" si="139"/>
        <v>0</v>
      </c>
      <c r="AJ377" s="78"/>
      <c r="AK377" s="54">
        <f t="shared" si="140"/>
        <v>0</v>
      </c>
      <c r="AL377" s="78"/>
      <c r="AM377" s="78"/>
      <c r="AN377" s="53" t="str">
        <f>+IF($A377="Venta",SUMIF($AC$3:$AM$3,VLOOKUP($R377,desplegable!$N$3:$Q$8,4,FALSE),$AC377:$AM377)*$T377/VLOOKUP($R377,desplegable!$N$3:$O$8,2,FALSE),"")</f>
        <v/>
      </c>
      <c r="AO377" s="53">
        <f t="shared" si="141"/>
        <v>0</v>
      </c>
      <c r="AP377" s="53" t="str">
        <f>+IF($A377="Compra",SUMIF($AC$3:$AM$3,VLOOKUP(#REF!,desplegable!$N$3:$Q$8,4,FALSE),$AC377:$AM377)*$T377/VLOOKUP(#REF!,desplegable!$N$3:$O$8,2,FALSE),"")</f>
        <v/>
      </c>
      <c r="AQ377" s="55">
        <f>+IFERROR(SUMIF($AC$3:$AM$3,VLOOKUP($R377,desplegable!$N$3:$Q$8,4,FALSE),$AC377:$AM377)/$S377,0)</f>
        <v>0</v>
      </c>
      <c r="AR377" s="55">
        <f ca="1">IFERROR((SUMIF($AC$3:$AM$3,VLOOKUP($R377,desplegable!$N$3:$Q$8,4,FALSE),$AC377:$AM377)/($H377-$G377))*((TODAY())-$G377)/$S377,0)</f>
        <v>0</v>
      </c>
      <c r="AS377" s="56" t="str">
        <f t="shared" si="145"/>
        <v>-</v>
      </c>
      <c r="AT377" s="56" t="str">
        <f t="shared" si="146"/>
        <v>-</v>
      </c>
      <c r="AU377" s="56" t="str">
        <f t="shared" si="147"/>
        <v>-</v>
      </c>
      <c r="AV377" s="56" t="str">
        <f t="shared" si="148"/>
        <v>-</v>
      </c>
      <c r="AW377" s="53" t="str">
        <f t="shared" si="149"/>
        <v>-</v>
      </c>
      <c r="AX377" s="53" t="str">
        <f t="shared" si="150"/>
        <v/>
      </c>
      <c r="AY377" s="57" t="str">
        <f t="shared" si="151"/>
        <v/>
      </c>
      <c r="AZ377" s="54">
        <f>+IF(SUMIF($AC$3:$AM$3,VLOOKUP($R377,desplegable!$N$3:$Q$8,4,FALSE),$AC377:$AM377)&gt;=$S377,$S377,SUMIF($AC$3:$AM$3,VLOOKUP($R377,desplegable!$N$3:$Q$8,4,FALSE),$AC377:$AM377))</f>
        <v>0</v>
      </c>
      <c r="BA377" s="78"/>
      <c r="BB377" s="54">
        <f t="shared" si="152"/>
        <v>0</v>
      </c>
      <c r="BC377" s="53">
        <f>+IFERROR($BB377*$T377/VLOOKUP($R377,desplegable!$N$3:$O$8,2,FALSE),0)</f>
        <v>0</v>
      </c>
      <c r="BD377" s="53" t="str">
        <f t="shared" si="142"/>
        <v/>
      </c>
      <c r="BE377" s="57" t="str">
        <f t="shared" si="153"/>
        <v/>
      </c>
    </row>
    <row r="378" spans="1:57" ht="15" customHeight="1" x14ac:dyDescent="0.25">
      <c r="A378" s="26" t="s">
        <v>117</v>
      </c>
      <c r="B378" s="21"/>
      <c r="C378" s="21" t="s">
        <v>117</v>
      </c>
      <c r="D378" s="21"/>
      <c r="E378" s="21" t="s">
        <v>117</v>
      </c>
      <c r="F378" s="21"/>
      <c r="G378" s="27"/>
      <c r="H378" s="27"/>
      <c r="I378" s="28" t="s">
        <v>367</v>
      </c>
      <c r="J378" s="28" t="s">
        <v>117</v>
      </c>
      <c r="K378" s="21"/>
      <c r="L378" s="21"/>
      <c r="M378" s="28" t="s">
        <v>117</v>
      </c>
      <c r="N378" s="28" t="s">
        <v>117</v>
      </c>
      <c r="O378" s="28" t="s">
        <v>117</v>
      </c>
      <c r="P378" s="21" t="s">
        <v>117</v>
      </c>
      <c r="Q378" s="21" t="s">
        <v>117</v>
      </c>
      <c r="R378" s="28" t="s">
        <v>117</v>
      </c>
      <c r="S378" s="78"/>
      <c r="T378" s="30"/>
      <c r="U378" s="52">
        <f t="shared" si="143"/>
        <v>0</v>
      </c>
      <c r="V378" s="29"/>
      <c r="W378" s="29" t="s">
        <v>117</v>
      </c>
      <c r="X378" s="29"/>
      <c r="Y378" s="29"/>
      <c r="Z378" s="53" t="str">
        <f t="shared" si="135"/>
        <v/>
      </c>
      <c r="AA378" s="55" t="str">
        <f t="shared" si="144"/>
        <v/>
      </c>
      <c r="AB378" s="27"/>
      <c r="AC378" s="54">
        <f t="shared" si="136"/>
        <v>0</v>
      </c>
      <c r="AD378" s="78"/>
      <c r="AE378" s="54">
        <f t="shared" si="137"/>
        <v>0</v>
      </c>
      <c r="AF378" s="78"/>
      <c r="AG378" s="54">
        <f t="shared" si="138"/>
        <v>0</v>
      </c>
      <c r="AH378" s="78"/>
      <c r="AI378" s="54">
        <f t="shared" si="139"/>
        <v>0</v>
      </c>
      <c r="AJ378" s="78"/>
      <c r="AK378" s="54">
        <f t="shared" si="140"/>
        <v>0</v>
      </c>
      <c r="AL378" s="78"/>
      <c r="AM378" s="78"/>
      <c r="AN378" s="53" t="str">
        <f>+IF($A378="Venta",SUMIF($AC$3:$AM$3,VLOOKUP($R378,desplegable!$N$3:$Q$8,4,FALSE),$AC378:$AM378)*$T378/VLOOKUP($R378,desplegable!$N$3:$O$8,2,FALSE),"")</f>
        <v/>
      </c>
      <c r="AO378" s="53">
        <f t="shared" si="141"/>
        <v>0</v>
      </c>
      <c r="AP378" s="53" t="str">
        <f>+IF($A378="Compra",SUMIF($AC$3:$AM$3,VLOOKUP($R377,desplegable!$N$3:$Q$8,4,FALSE),$AC378:$AM378)*$T378/VLOOKUP($R377,desplegable!$N$3:$O$8,2,FALSE),"")</f>
        <v/>
      </c>
      <c r="AQ378" s="55">
        <f>+IFERROR(SUMIF($AC$3:$AM$3,VLOOKUP($R378,desplegable!$N$3:$Q$8,4,FALSE),$AC378:$AM378)/$S378,0)</f>
        <v>0</v>
      </c>
      <c r="AR378" s="55">
        <f ca="1">IFERROR((SUMIF($AC$3:$AM$3,VLOOKUP($R378,desplegable!$N$3:$Q$8,4,FALSE),$AC378:$AM378)/($H378-$G378))*((TODAY())-$G378)/$S378,0)</f>
        <v>0</v>
      </c>
      <c r="AS378" s="56" t="str">
        <f t="shared" si="145"/>
        <v>-</v>
      </c>
      <c r="AT378" s="56" t="str">
        <f t="shared" si="146"/>
        <v>-</v>
      </c>
      <c r="AU378" s="56" t="str">
        <f t="shared" si="147"/>
        <v>-</v>
      </c>
      <c r="AV378" s="56" t="str">
        <f t="shared" si="148"/>
        <v>-</v>
      </c>
      <c r="AW378" s="53" t="str">
        <f t="shared" si="149"/>
        <v>-</v>
      </c>
      <c r="AX378" s="53" t="str">
        <f t="shared" si="150"/>
        <v/>
      </c>
      <c r="AY378" s="57" t="str">
        <f t="shared" si="151"/>
        <v/>
      </c>
      <c r="AZ378" s="54">
        <f>+IF(SUMIF($AC$3:$AM$3,VLOOKUP($R378,desplegable!$N$3:$Q$8,4,FALSE),$AC378:$AM378)&gt;=$S378,$S378,SUMIF($AC$3:$AM$3,VLOOKUP($R378,desplegable!$N$3:$Q$8,4,FALSE),$AC378:$AM378))</f>
        <v>0</v>
      </c>
      <c r="BA378" s="78"/>
      <c r="BB378" s="54">
        <f t="shared" si="152"/>
        <v>0</v>
      </c>
      <c r="BC378" s="53">
        <f>+IFERROR($BB378*$T378/VLOOKUP($R378,desplegable!$N$3:$O$8,2,FALSE),0)</f>
        <v>0</v>
      </c>
      <c r="BD378" s="53" t="str">
        <f t="shared" si="142"/>
        <v/>
      </c>
      <c r="BE378" s="57" t="str">
        <f t="shared" si="153"/>
        <v/>
      </c>
    </row>
    <row r="379" spans="1:57" ht="15" customHeight="1" x14ac:dyDescent="0.25">
      <c r="A379" s="26" t="s">
        <v>117</v>
      </c>
      <c r="B379" s="21"/>
      <c r="C379" s="21" t="s">
        <v>117</v>
      </c>
      <c r="D379" s="21"/>
      <c r="E379" s="21" t="s">
        <v>117</v>
      </c>
      <c r="F379" s="21"/>
      <c r="G379" s="27"/>
      <c r="H379" s="27"/>
      <c r="I379" s="28" t="s">
        <v>367</v>
      </c>
      <c r="J379" s="28" t="s">
        <v>117</v>
      </c>
      <c r="K379" s="21"/>
      <c r="L379" s="21"/>
      <c r="M379" s="28" t="s">
        <v>117</v>
      </c>
      <c r="N379" s="28" t="s">
        <v>117</v>
      </c>
      <c r="O379" s="28" t="s">
        <v>117</v>
      </c>
      <c r="P379" s="21" t="s">
        <v>117</v>
      </c>
      <c r="Q379" s="21" t="s">
        <v>117</v>
      </c>
      <c r="R379" s="28" t="s">
        <v>117</v>
      </c>
      <c r="S379" s="78"/>
      <c r="T379" s="30"/>
      <c r="U379" s="52">
        <f t="shared" si="143"/>
        <v>0</v>
      </c>
      <c r="V379" s="29"/>
      <c r="W379" s="29" t="s">
        <v>117</v>
      </c>
      <c r="X379" s="29"/>
      <c r="Y379" s="29"/>
      <c r="Z379" s="53" t="str">
        <f t="shared" si="135"/>
        <v/>
      </c>
      <c r="AA379" s="55" t="str">
        <f t="shared" si="144"/>
        <v/>
      </c>
      <c r="AB379" s="27"/>
      <c r="AC379" s="54">
        <f t="shared" si="136"/>
        <v>0</v>
      </c>
      <c r="AD379" s="78"/>
      <c r="AE379" s="54">
        <f t="shared" si="137"/>
        <v>0</v>
      </c>
      <c r="AF379" s="78"/>
      <c r="AG379" s="54">
        <f t="shared" si="138"/>
        <v>0</v>
      </c>
      <c r="AH379" s="78"/>
      <c r="AI379" s="54">
        <f t="shared" si="139"/>
        <v>0</v>
      </c>
      <c r="AJ379" s="78"/>
      <c r="AK379" s="54">
        <f t="shared" si="140"/>
        <v>0</v>
      </c>
      <c r="AL379" s="78"/>
      <c r="AM379" s="78"/>
      <c r="AN379" s="53" t="str">
        <f>+IF($A379="Venta",SUMIF($AC$3:$AM$3,VLOOKUP($R379,desplegable!$N$3:$Q$8,4,FALSE),$AC379:$AM379)*$T379/VLOOKUP($R379,desplegable!$N$3:$O$8,2,FALSE),"")</f>
        <v/>
      </c>
      <c r="AO379" s="53">
        <f t="shared" si="141"/>
        <v>0</v>
      </c>
      <c r="AP379" s="53" t="str">
        <f>+IF($A379="Compra",SUMIF($AC$3:$AM$3,VLOOKUP($R378,desplegable!$N$3:$Q$8,4,FALSE),$AC379:$AM379)*$T379/VLOOKUP($R378,desplegable!$N$3:$O$8,2,FALSE),"")</f>
        <v/>
      </c>
      <c r="AQ379" s="55">
        <f>+IFERROR(SUMIF($AC$3:$AM$3,VLOOKUP($R379,desplegable!$N$3:$Q$8,4,FALSE),$AC379:$AM379)/$S379,0)</f>
        <v>0</v>
      </c>
      <c r="AR379" s="55">
        <f ca="1">IFERROR((SUMIF($AC$3:$AM$3,VLOOKUP($R379,desplegable!$N$3:$Q$8,4,FALSE),$AC379:$AM379)/($H379-$G379))*((TODAY())-$G379)/$S379,0)</f>
        <v>0</v>
      </c>
      <c r="AS379" s="56" t="str">
        <f t="shared" si="145"/>
        <v>-</v>
      </c>
      <c r="AT379" s="56" t="str">
        <f t="shared" si="146"/>
        <v>-</v>
      </c>
      <c r="AU379" s="56" t="str">
        <f t="shared" si="147"/>
        <v>-</v>
      </c>
      <c r="AV379" s="56" t="str">
        <f t="shared" si="148"/>
        <v>-</v>
      </c>
      <c r="AW379" s="53" t="str">
        <f t="shared" si="149"/>
        <v>-</v>
      </c>
      <c r="AX379" s="53" t="str">
        <f t="shared" si="150"/>
        <v/>
      </c>
      <c r="AY379" s="57" t="str">
        <f t="shared" si="151"/>
        <v/>
      </c>
      <c r="AZ379" s="54">
        <f>+IF(SUMIF($AC$3:$AM$3,VLOOKUP($R379,desplegable!$N$3:$Q$8,4,FALSE),$AC379:$AM379)&gt;=$S379,$S379,SUMIF($AC$3:$AM$3,VLOOKUP($R379,desplegable!$N$3:$Q$8,4,FALSE),$AC379:$AM379))</f>
        <v>0</v>
      </c>
      <c r="BA379" s="78"/>
      <c r="BB379" s="54">
        <f t="shared" si="152"/>
        <v>0</v>
      </c>
      <c r="BC379" s="53">
        <f>+IFERROR($BB379*$T379/VLOOKUP($R379,desplegable!$N$3:$O$8,2,FALSE),0)</f>
        <v>0</v>
      </c>
      <c r="BD379" s="53" t="str">
        <f t="shared" si="142"/>
        <v/>
      </c>
      <c r="BE379" s="57" t="str">
        <f t="shared" si="153"/>
        <v/>
      </c>
    </row>
    <row r="380" spans="1:57" ht="15" customHeight="1" x14ac:dyDescent="0.25">
      <c r="A380" s="26" t="s">
        <v>117</v>
      </c>
      <c r="B380" s="21"/>
      <c r="C380" s="21" t="s">
        <v>117</v>
      </c>
      <c r="D380" s="21"/>
      <c r="E380" s="21" t="s">
        <v>117</v>
      </c>
      <c r="F380" s="21"/>
      <c r="G380" s="27"/>
      <c r="H380" s="27"/>
      <c r="I380" s="28" t="s">
        <v>367</v>
      </c>
      <c r="J380" s="28" t="s">
        <v>117</v>
      </c>
      <c r="K380" s="21"/>
      <c r="L380" s="21"/>
      <c r="M380" s="28" t="s">
        <v>117</v>
      </c>
      <c r="N380" s="28" t="s">
        <v>117</v>
      </c>
      <c r="O380" s="28" t="s">
        <v>117</v>
      </c>
      <c r="P380" s="21" t="s">
        <v>117</v>
      </c>
      <c r="Q380" s="21" t="s">
        <v>117</v>
      </c>
      <c r="R380" s="28" t="s">
        <v>117</v>
      </c>
      <c r="S380" s="78"/>
      <c r="T380" s="30"/>
      <c r="U380" s="52">
        <f t="shared" si="143"/>
        <v>0</v>
      </c>
      <c r="V380" s="29"/>
      <c r="W380" s="29" t="s">
        <v>117</v>
      </c>
      <c r="X380" s="29"/>
      <c r="Y380" s="29"/>
      <c r="Z380" s="53" t="str">
        <f t="shared" si="135"/>
        <v/>
      </c>
      <c r="AA380" s="55" t="str">
        <f t="shared" si="144"/>
        <v/>
      </c>
      <c r="AB380" s="27"/>
      <c r="AC380" s="54">
        <f t="shared" si="136"/>
        <v>0</v>
      </c>
      <c r="AD380" s="78"/>
      <c r="AE380" s="54">
        <f t="shared" si="137"/>
        <v>0</v>
      </c>
      <c r="AF380" s="78"/>
      <c r="AG380" s="54">
        <f t="shared" si="138"/>
        <v>0</v>
      </c>
      <c r="AH380" s="78"/>
      <c r="AI380" s="54">
        <f t="shared" si="139"/>
        <v>0</v>
      </c>
      <c r="AJ380" s="78"/>
      <c r="AK380" s="54">
        <f t="shared" si="140"/>
        <v>0</v>
      </c>
      <c r="AL380" s="78"/>
      <c r="AM380" s="78"/>
      <c r="AN380" s="53" t="str">
        <f>+IF($A380="Venta",SUMIF($AC$3:$AM$3,VLOOKUP($R380,desplegable!$N$3:$Q$8,4,FALSE),$AC380:$AM380)*$T380/VLOOKUP($R380,desplegable!$N$3:$O$8,2,FALSE),"")</f>
        <v/>
      </c>
      <c r="AO380" s="53">
        <f t="shared" si="141"/>
        <v>0</v>
      </c>
      <c r="AP380" s="53" t="str">
        <f>+IF($A380="Compra",SUMIF($AC$3:$AM$3,VLOOKUP($R379,desplegable!$N$3:$Q$8,4,FALSE),$AC380:$AM380)*$T380/VLOOKUP($R379,desplegable!$N$3:$O$8,2,FALSE),"")</f>
        <v/>
      </c>
      <c r="AQ380" s="55">
        <f>+IFERROR(SUMIF($AC$3:$AM$3,VLOOKUP($R380,desplegable!$N$3:$Q$8,4,FALSE),$AC380:$AM380)/$S380,0)</f>
        <v>0</v>
      </c>
      <c r="AR380" s="55">
        <f ca="1">IFERROR((SUMIF($AC$3:$AM$3,VLOOKUP($R380,desplegable!$N$3:$Q$8,4,FALSE),$AC380:$AM380)/($H380-$G380))*((TODAY())-$G380)/$S380,0)</f>
        <v>0</v>
      </c>
      <c r="AS380" s="56" t="str">
        <f t="shared" si="145"/>
        <v>-</v>
      </c>
      <c r="AT380" s="56" t="str">
        <f t="shared" si="146"/>
        <v>-</v>
      </c>
      <c r="AU380" s="56" t="str">
        <f t="shared" si="147"/>
        <v>-</v>
      </c>
      <c r="AV380" s="56" t="str">
        <f t="shared" si="148"/>
        <v>-</v>
      </c>
      <c r="AW380" s="53" t="str">
        <f t="shared" si="149"/>
        <v>-</v>
      </c>
      <c r="AX380" s="53" t="str">
        <f t="shared" si="150"/>
        <v/>
      </c>
      <c r="AY380" s="57" t="str">
        <f t="shared" si="151"/>
        <v/>
      </c>
      <c r="AZ380" s="54">
        <f>+IF(SUMIF($AC$3:$AM$3,VLOOKUP($R380,desplegable!$N$3:$Q$8,4,FALSE),$AC380:$AM380)&gt;=$S380,$S380,SUMIF($AC$3:$AM$3,VLOOKUP($R380,desplegable!$N$3:$Q$8,4,FALSE),$AC380:$AM380))</f>
        <v>0</v>
      </c>
      <c r="BA380" s="78"/>
      <c r="BB380" s="54">
        <f t="shared" si="152"/>
        <v>0</v>
      </c>
      <c r="BC380" s="53">
        <f>+IFERROR($BB380*$T380/VLOOKUP($R380,desplegable!$N$3:$O$8,2,FALSE),0)</f>
        <v>0</v>
      </c>
      <c r="BD380" s="53" t="str">
        <f t="shared" si="142"/>
        <v/>
      </c>
      <c r="BE380" s="57" t="str">
        <f t="shared" si="153"/>
        <v/>
      </c>
    </row>
    <row r="381" spans="1:57" ht="15" customHeight="1" x14ac:dyDescent="0.25">
      <c r="A381" s="26" t="s">
        <v>117</v>
      </c>
      <c r="B381" s="21"/>
      <c r="C381" s="21" t="s">
        <v>117</v>
      </c>
      <c r="D381" s="21"/>
      <c r="E381" s="21" t="s">
        <v>117</v>
      </c>
      <c r="F381" s="21"/>
      <c r="G381" s="27"/>
      <c r="H381" s="27"/>
      <c r="I381" s="28" t="s">
        <v>367</v>
      </c>
      <c r="J381" s="28" t="s">
        <v>117</v>
      </c>
      <c r="K381" s="21"/>
      <c r="L381" s="21"/>
      <c r="M381" s="28" t="s">
        <v>117</v>
      </c>
      <c r="N381" s="28" t="s">
        <v>117</v>
      </c>
      <c r="O381" s="28" t="s">
        <v>117</v>
      </c>
      <c r="P381" s="21" t="s">
        <v>117</v>
      </c>
      <c r="Q381" s="21" t="s">
        <v>117</v>
      </c>
      <c r="R381" s="28" t="s">
        <v>117</v>
      </c>
      <c r="S381" s="78"/>
      <c r="T381" s="30"/>
      <c r="U381" s="52">
        <f t="shared" si="143"/>
        <v>0</v>
      </c>
      <c r="V381" s="29"/>
      <c r="W381" s="29" t="s">
        <v>117</v>
      </c>
      <c r="X381" s="29"/>
      <c r="Y381" s="29"/>
      <c r="Z381" s="53" t="str">
        <f t="shared" si="135"/>
        <v/>
      </c>
      <c r="AA381" s="55" t="str">
        <f t="shared" si="144"/>
        <v/>
      </c>
      <c r="AB381" s="27"/>
      <c r="AC381" s="54">
        <f t="shared" si="136"/>
        <v>0</v>
      </c>
      <c r="AD381" s="78"/>
      <c r="AE381" s="54">
        <f t="shared" si="137"/>
        <v>0</v>
      </c>
      <c r="AF381" s="78"/>
      <c r="AG381" s="54">
        <f t="shared" si="138"/>
        <v>0</v>
      </c>
      <c r="AH381" s="78"/>
      <c r="AI381" s="54">
        <f t="shared" si="139"/>
        <v>0</v>
      </c>
      <c r="AJ381" s="78"/>
      <c r="AK381" s="54">
        <f t="shared" si="140"/>
        <v>0</v>
      </c>
      <c r="AL381" s="78"/>
      <c r="AM381" s="78"/>
      <c r="AN381" s="53" t="str">
        <f>+IF($A381="Venta",SUMIF($AC$3:$AM$3,VLOOKUP($R381,desplegable!$N$3:$Q$8,4,FALSE),$AC381:$AM381)*$T381/VLOOKUP($R381,desplegable!$N$3:$O$8,2,FALSE),"")</f>
        <v/>
      </c>
      <c r="AO381" s="53">
        <f t="shared" si="141"/>
        <v>0</v>
      </c>
      <c r="AP381" s="53" t="str">
        <f>+IF($A381="Compra",SUMIF($AC$3:$AM$3,VLOOKUP($R380,desplegable!$N$3:$Q$8,4,FALSE),$AC381:$AM381)*$T381/VLOOKUP($R380,desplegable!$N$3:$O$8,2,FALSE),"")</f>
        <v/>
      </c>
      <c r="AQ381" s="55">
        <f>+IFERROR(SUMIF($AC$3:$AM$3,VLOOKUP($R381,desplegable!$N$3:$Q$8,4,FALSE),$AC381:$AM381)/$S381,0)</f>
        <v>0</v>
      </c>
      <c r="AR381" s="55">
        <f ca="1">IFERROR((SUMIF($AC$3:$AM$3,VLOOKUP($R381,desplegable!$N$3:$Q$8,4,FALSE),$AC381:$AM381)/($H381-$G381))*((TODAY())-$G381)/$S381,0)</f>
        <v>0</v>
      </c>
      <c r="AS381" s="56" t="str">
        <f t="shared" si="145"/>
        <v>-</v>
      </c>
      <c r="AT381" s="56" t="str">
        <f t="shared" si="146"/>
        <v>-</v>
      </c>
      <c r="AU381" s="56" t="str">
        <f t="shared" si="147"/>
        <v>-</v>
      </c>
      <c r="AV381" s="56" t="str">
        <f t="shared" si="148"/>
        <v>-</v>
      </c>
      <c r="AW381" s="53" t="str">
        <f t="shared" si="149"/>
        <v>-</v>
      </c>
      <c r="AX381" s="53" t="str">
        <f t="shared" si="150"/>
        <v/>
      </c>
      <c r="AY381" s="57" t="str">
        <f t="shared" si="151"/>
        <v/>
      </c>
      <c r="AZ381" s="54">
        <f>+IF(SUMIF($AC$3:$AM$3,VLOOKUP($R381,desplegable!$N$3:$Q$8,4,FALSE),$AC381:$AM381)&gt;=$S381,$S381,SUMIF($AC$3:$AM$3,VLOOKUP($R381,desplegable!$N$3:$Q$8,4,FALSE),$AC381:$AM381))</f>
        <v>0</v>
      </c>
      <c r="BA381" s="78"/>
      <c r="BB381" s="54">
        <f t="shared" si="152"/>
        <v>0</v>
      </c>
      <c r="BC381" s="53">
        <f>+IFERROR($BB381*$T381/VLOOKUP($R381,desplegable!$N$3:$O$8,2,FALSE),0)</f>
        <v>0</v>
      </c>
      <c r="BD381" s="53" t="str">
        <f t="shared" si="142"/>
        <v/>
      </c>
      <c r="BE381" s="57" t="str">
        <f t="shared" si="153"/>
        <v/>
      </c>
    </row>
    <row r="382" spans="1:57" ht="15" customHeight="1" x14ac:dyDescent="0.25">
      <c r="A382" s="26" t="s">
        <v>117</v>
      </c>
      <c r="B382" s="21"/>
      <c r="C382" s="21" t="s">
        <v>117</v>
      </c>
      <c r="D382" s="21"/>
      <c r="E382" s="21" t="s">
        <v>117</v>
      </c>
      <c r="F382" s="21"/>
      <c r="G382" s="27"/>
      <c r="H382" s="27"/>
      <c r="I382" s="28" t="s">
        <v>367</v>
      </c>
      <c r="J382" s="28" t="s">
        <v>117</v>
      </c>
      <c r="K382" s="21"/>
      <c r="L382" s="21"/>
      <c r="M382" s="28" t="s">
        <v>117</v>
      </c>
      <c r="N382" s="28" t="s">
        <v>117</v>
      </c>
      <c r="O382" s="28" t="s">
        <v>117</v>
      </c>
      <c r="P382" s="21" t="s">
        <v>117</v>
      </c>
      <c r="Q382" s="21" t="s">
        <v>117</v>
      </c>
      <c r="R382" s="28" t="s">
        <v>117</v>
      </c>
      <c r="S382" s="78"/>
      <c r="T382" s="30"/>
      <c r="U382" s="52">
        <f t="shared" si="143"/>
        <v>0</v>
      </c>
      <c r="V382" s="29"/>
      <c r="W382" s="29" t="s">
        <v>117</v>
      </c>
      <c r="X382" s="29"/>
      <c r="Y382" s="29"/>
      <c r="Z382" s="53" t="str">
        <f t="shared" si="135"/>
        <v/>
      </c>
      <c r="AA382" s="55" t="str">
        <f t="shared" si="144"/>
        <v/>
      </c>
      <c r="AB382" s="27"/>
      <c r="AC382" s="54">
        <f t="shared" si="136"/>
        <v>0</v>
      </c>
      <c r="AD382" s="78"/>
      <c r="AE382" s="54">
        <f t="shared" si="137"/>
        <v>0</v>
      </c>
      <c r="AF382" s="78"/>
      <c r="AG382" s="54">
        <f t="shared" si="138"/>
        <v>0</v>
      </c>
      <c r="AH382" s="78"/>
      <c r="AI382" s="54">
        <f t="shared" si="139"/>
        <v>0</v>
      </c>
      <c r="AJ382" s="78"/>
      <c r="AK382" s="54">
        <f t="shared" si="140"/>
        <v>0</v>
      </c>
      <c r="AL382" s="78"/>
      <c r="AM382" s="78"/>
      <c r="AN382" s="53" t="str">
        <f>+IF($A382="Venta",SUMIF($AC$3:$AM$3,VLOOKUP($R382,desplegable!$N$3:$Q$8,4,FALSE),$AC382:$AM382)*$T382/VLOOKUP($R382,desplegable!$N$3:$O$8,2,FALSE),"")</f>
        <v/>
      </c>
      <c r="AO382" s="53">
        <f t="shared" si="141"/>
        <v>0</v>
      </c>
      <c r="AP382" s="53" t="str">
        <f>+IF($A382="Compra",SUMIF($AC$3:$AM$3,VLOOKUP($R381,desplegable!$N$3:$Q$8,4,FALSE),$AC382:$AM382)*$T382/VLOOKUP($R381,desplegable!$N$3:$O$8,2,FALSE),"")</f>
        <v/>
      </c>
      <c r="AQ382" s="55">
        <f>+IFERROR(SUMIF($AC$3:$AM$3,VLOOKUP($R382,desplegable!$N$3:$Q$8,4,FALSE),$AC382:$AM382)/$S382,0)</f>
        <v>0</v>
      </c>
      <c r="AR382" s="55">
        <f ca="1">IFERROR((SUMIF($AC$3:$AM$3,VLOOKUP($R382,desplegable!$N$3:$Q$8,4,FALSE),$AC382:$AM382)/($H382-$G382))*((TODAY())-$G382)/$S382,0)</f>
        <v>0</v>
      </c>
      <c r="AS382" s="56" t="str">
        <f t="shared" si="145"/>
        <v>-</v>
      </c>
      <c r="AT382" s="56" t="str">
        <f t="shared" si="146"/>
        <v>-</v>
      </c>
      <c r="AU382" s="56" t="str">
        <f t="shared" si="147"/>
        <v>-</v>
      </c>
      <c r="AV382" s="56" t="str">
        <f t="shared" si="148"/>
        <v>-</v>
      </c>
      <c r="AW382" s="53" t="str">
        <f t="shared" si="149"/>
        <v>-</v>
      </c>
      <c r="AX382" s="53" t="str">
        <f t="shared" si="150"/>
        <v/>
      </c>
      <c r="AY382" s="57" t="str">
        <f t="shared" si="151"/>
        <v/>
      </c>
      <c r="AZ382" s="54">
        <f>+IF(SUMIF($AC$3:$AM$3,VLOOKUP($R382,desplegable!$N$3:$Q$8,4,FALSE),$AC382:$AM382)&gt;=$S382,$S382,SUMIF($AC$3:$AM$3,VLOOKUP($R382,desplegable!$N$3:$Q$8,4,FALSE),$AC382:$AM382))</f>
        <v>0</v>
      </c>
      <c r="BA382" s="78"/>
      <c r="BB382" s="54">
        <f t="shared" si="152"/>
        <v>0</v>
      </c>
      <c r="BC382" s="53">
        <f>+IFERROR($BB382*$T382/VLOOKUP($R382,desplegable!$N$3:$O$8,2,FALSE),0)</f>
        <v>0</v>
      </c>
      <c r="BD382" s="53" t="str">
        <f t="shared" si="142"/>
        <v/>
      </c>
      <c r="BE382" s="57" t="str">
        <f t="shared" si="153"/>
        <v/>
      </c>
    </row>
    <row r="383" spans="1:57" ht="15" customHeight="1" x14ac:dyDescent="0.25">
      <c r="A383" s="26" t="s">
        <v>117</v>
      </c>
      <c r="B383" s="21"/>
      <c r="C383" s="21" t="s">
        <v>117</v>
      </c>
      <c r="D383" s="21"/>
      <c r="E383" s="21" t="s">
        <v>117</v>
      </c>
      <c r="F383" s="21"/>
      <c r="G383" s="27"/>
      <c r="H383" s="27"/>
      <c r="I383" s="28" t="s">
        <v>367</v>
      </c>
      <c r="J383" s="28" t="s">
        <v>117</v>
      </c>
      <c r="K383" s="21"/>
      <c r="L383" s="21"/>
      <c r="M383" s="28" t="s">
        <v>117</v>
      </c>
      <c r="N383" s="28" t="s">
        <v>117</v>
      </c>
      <c r="O383" s="28" t="s">
        <v>117</v>
      </c>
      <c r="P383" s="21" t="s">
        <v>117</v>
      </c>
      <c r="Q383" s="21" t="s">
        <v>117</v>
      </c>
      <c r="R383" s="28" t="s">
        <v>117</v>
      </c>
      <c r="S383" s="78"/>
      <c r="T383" s="30"/>
      <c r="U383" s="52">
        <f t="shared" si="143"/>
        <v>0</v>
      </c>
      <c r="V383" s="29"/>
      <c r="W383" s="29" t="s">
        <v>117</v>
      </c>
      <c r="X383" s="29"/>
      <c r="Y383" s="29"/>
      <c r="Z383" s="53" t="str">
        <f t="shared" si="135"/>
        <v/>
      </c>
      <c r="AA383" s="55" t="str">
        <f t="shared" si="144"/>
        <v/>
      </c>
      <c r="AB383" s="27"/>
      <c r="AC383" s="54">
        <f t="shared" si="136"/>
        <v>0</v>
      </c>
      <c r="AD383" s="78"/>
      <c r="AE383" s="54">
        <f t="shared" si="137"/>
        <v>0</v>
      </c>
      <c r="AF383" s="78"/>
      <c r="AG383" s="54">
        <f t="shared" si="138"/>
        <v>0</v>
      </c>
      <c r="AH383" s="78"/>
      <c r="AI383" s="54">
        <f t="shared" si="139"/>
        <v>0</v>
      </c>
      <c r="AJ383" s="78"/>
      <c r="AK383" s="54">
        <f t="shared" si="140"/>
        <v>0</v>
      </c>
      <c r="AL383" s="78"/>
      <c r="AM383" s="78"/>
      <c r="AN383" s="53" t="str">
        <f>+IF($A383="Venta",SUMIF($AC$3:$AM$3,VLOOKUP($R383,desplegable!$N$3:$Q$8,4,FALSE),$AC383:$AM383)*$T383/VLOOKUP($R383,desplegable!$N$3:$O$8,2,FALSE),"")</f>
        <v/>
      </c>
      <c r="AO383" s="53">
        <f t="shared" si="141"/>
        <v>0</v>
      </c>
      <c r="AP383" s="53" t="str">
        <f>+IF($A383="Compra",SUMIF($AC$3:$AM$3,VLOOKUP($R382,desplegable!$N$3:$Q$8,4,FALSE),$AC383:$AM383)*$T383/VLOOKUP($R382,desplegable!$N$3:$O$8,2,FALSE),"")</f>
        <v/>
      </c>
      <c r="AQ383" s="55">
        <f>+IFERROR(SUMIF($AC$3:$AM$3,VLOOKUP($R383,desplegable!$N$3:$Q$8,4,FALSE),$AC383:$AM383)/$S383,0)</f>
        <v>0</v>
      </c>
      <c r="AR383" s="55">
        <f ca="1">IFERROR((SUMIF($AC$3:$AM$3,VLOOKUP($R383,desplegable!$N$3:$Q$8,4,FALSE),$AC383:$AM383)/($H383-$G383))*((TODAY())-$G383)/$S383,0)</f>
        <v>0</v>
      </c>
      <c r="AS383" s="56" t="str">
        <f t="shared" si="145"/>
        <v>-</v>
      </c>
      <c r="AT383" s="56" t="str">
        <f t="shared" si="146"/>
        <v>-</v>
      </c>
      <c r="AU383" s="56" t="str">
        <f t="shared" si="147"/>
        <v>-</v>
      </c>
      <c r="AV383" s="56" t="str">
        <f t="shared" si="148"/>
        <v>-</v>
      </c>
      <c r="AW383" s="53" t="str">
        <f t="shared" si="149"/>
        <v>-</v>
      </c>
      <c r="AX383" s="53" t="str">
        <f t="shared" si="150"/>
        <v/>
      </c>
      <c r="AY383" s="57" t="str">
        <f t="shared" si="151"/>
        <v/>
      </c>
      <c r="AZ383" s="54">
        <f>+IF(SUMIF($AC$3:$AM$3,VLOOKUP($R383,desplegable!$N$3:$Q$8,4,FALSE),$AC383:$AM383)&gt;=$S383,$S383,SUMIF($AC$3:$AM$3,VLOOKUP($R383,desplegable!$N$3:$Q$8,4,FALSE),$AC383:$AM383))</f>
        <v>0</v>
      </c>
      <c r="BA383" s="78"/>
      <c r="BB383" s="54">
        <f t="shared" si="152"/>
        <v>0</v>
      </c>
      <c r="BC383" s="53">
        <f>+IFERROR($BB383*$T383/VLOOKUP($R383,desplegable!$N$3:$O$8,2,FALSE),0)</f>
        <v>0</v>
      </c>
      <c r="BD383" s="53" t="str">
        <f t="shared" si="142"/>
        <v/>
      </c>
      <c r="BE383" s="57" t="str">
        <f t="shared" si="153"/>
        <v/>
      </c>
    </row>
    <row r="384" spans="1:57" ht="15" customHeight="1" x14ac:dyDescent="0.25">
      <c r="A384" s="26" t="s">
        <v>117</v>
      </c>
      <c r="B384" s="21"/>
      <c r="C384" s="21" t="s">
        <v>117</v>
      </c>
      <c r="D384" s="21"/>
      <c r="E384" s="21" t="s">
        <v>117</v>
      </c>
      <c r="F384" s="21"/>
      <c r="G384" s="27"/>
      <c r="H384" s="27"/>
      <c r="I384" s="28" t="s">
        <v>367</v>
      </c>
      <c r="J384" s="28" t="s">
        <v>117</v>
      </c>
      <c r="K384" s="21"/>
      <c r="L384" s="21"/>
      <c r="M384" s="28" t="s">
        <v>117</v>
      </c>
      <c r="N384" s="28" t="s">
        <v>117</v>
      </c>
      <c r="O384" s="28" t="s">
        <v>117</v>
      </c>
      <c r="P384" s="21" t="s">
        <v>117</v>
      </c>
      <c r="Q384" s="21" t="s">
        <v>117</v>
      </c>
      <c r="R384" s="28" t="s">
        <v>117</v>
      </c>
      <c r="S384" s="78"/>
      <c r="T384" s="30"/>
      <c r="U384" s="52">
        <f t="shared" si="143"/>
        <v>0</v>
      </c>
      <c r="V384" s="29"/>
      <c r="W384" s="29" t="s">
        <v>117</v>
      </c>
      <c r="X384" s="29"/>
      <c r="Y384" s="29"/>
      <c r="Z384" s="53" t="str">
        <f t="shared" si="135"/>
        <v/>
      </c>
      <c r="AA384" s="55" t="str">
        <f t="shared" si="144"/>
        <v/>
      </c>
      <c r="AB384" s="27"/>
      <c r="AC384" s="54">
        <f t="shared" si="136"/>
        <v>0</v>
      </c>
      <c r="AD384" s="78"/>
      <c r="AE384" s="54">
        <f t="shared" si="137"/>
        <v>0</v>
      </c>
      <c r="AF384" s="78"/>
      <c r="AG384" s="54">
        <f t="shared" si="138"/>
        <v>0</v>
      </c>
      <c r="AH384" s="78"/>
      <c r="AI384" s="54">
        <f t="shared" si="139"/>
        <v>0</v>
      </c>
      <c r="AJ384" s="78"/>
      <c r="AK384" s="54">
        <f t="shared" si="140"/>
        <v>0</v>
      </c>
      <c r="AL384" s="78"/>
      <c r="AM384" s="78"/>
      <c r="AN384" s="53" t="str">
        <f>+IF($A384="Venta",SUMIF($AC$3:$AM$3,VLOOKUP($R384,desplegable!$N$3:$Q$8,4,FALSE),$AC384:$AM384)*$T384/VLOOKUP($R384,desplegable!$N$3:$O$8,2,FALSE),"")</f>
        <v/>
      </c>
      <c r="AO384" s="53">
        <f t="shared" si="141"/>
        <v>0</v>
      </c>
      <c r="AP384" s="53" t="str">
        <f>+IF($A384="Compra",SUMIF($AC$3:$AM$3,VLOOKUP($R383,desplegable!$N$3:$Q$8,4,FALSE),$AC384:$AM384)*$T384/VLOOKUP($R383,desplegable!$N$3:$O$8,2,FALSE),"")</f>
        <v/>
      </c>
      <c r="AQ384" s="55">
        <f>+IFERROR(SUMIF($AC$3:$AM$3,VLOOKUP($R384,desplegable!$N$3:$Q$8,4,FALSE),$AC384:$AM384)/$S384,0)</f>
        <v>0</v>
      </c>
      <c r="AR384" s="55">
        <f ca="1">IFERROR((SUMIF($AC$3:$AM$3,VLOOKUP($R384,desplegable!$N$3:$Q$8,4,FALSE),$AC384:$AM384)/($H384-$G384))*((TODAY())-$G384)/$S384,0)</f>
        <v>0</v>
      </c>
      <c r="AS384" s="56" t="str">
        <f t="shared" si="145"/>
        <v>-</v>
      </c>
      <c r="AT384" s="56" t="str">
        <f t="shared" si="146"/>
        <v>-</v>
      </c>
      <c r="AU384" s="56" t="str">
        <f t="shared" si="147"/>
        <v>-</v>
      </c>
      <c r="AV384" s="56" t="str">
        <f t="shared" si="148"/>
        <v>-</v>
      </c>
      <c r="AW384" s="53" t="str">
        <f t="shared" si="149"/>
        <v>-</v>
      </c>
      <c r="AX384" s="53" t="str">
        <f t="shared" si="150"/>
        <v/>
      </c>
      <c r="AY384" s="57" t="str">
        <f t="shared" si="151"/>
        <v/>
      </c>
      <c r="AZ384" s="54">
        <f>+IF(SUMIF($AC$3:$AM$3,VLOOKUP($R384,desplegable!$N$3:$Q$8,4,FALSE),$AC384:$AM384)&gt;=$S384,$S384,SUMIF($AC$3:$AM$3,VLOOKUP($R384,desplegable!$N$3:$Q$8,4,FALSE),$AC384:$AM384))</f>
        <v>0</v>
      </c>
      <c r="BA384" s="78"/>
      <c r="BB384" s="54">
        <f t="shared" si="152"/>
        <v>0</v>
      </c>
      <c r="BC384" s="53">
        <f>+IFERROR($BB384*$T384/VLOOKUP($R384,desplegable!$N$3:$O$8,2,FALSE),0)</f>
        <v>0</v>
      </c>
      <c r="BD384" s="53" t="str">
        <f t="shared" si="142"/>
        <v/>
      </c>
      <c r="BE384" s="57" t="str">
        <f t="shared" si="153"/>
        <v/>
      </c>
    </row>
    <row r="385" spans="1:57" ht="15" customHeight="1" x14ac:dyDescent="0.25">
      <c r="A385" s="26" t="s">
        <v>117</v>
      </c>
      <c r="B385" s="21"/>
      <c r="C385" s="21" t="s">
        <v>117</v>
      </c>
      <c r="D385" s="21"/>
      <c r="E385" s="21" t="s">
        <v>117</v>
      </c>
      <c r="F385" s="21"/>
      <c r="G385" s="27"/>
      <c r="H385" s="27"/>
      <c r="I385" s="28" t="s">
        <v>367</v>
      </c>
      <c r="J385" s="28" t="s">
        <v>117</v>
      </c>
      <c r="K385" s="21"/>
      <c r="L385" s="21"/>
      <c r="M385" s="28" t="s">
        <v>117</v>
      </c>
      <c r="N385" s="28" t="s">
        <v>117</v>
      </c>
      <c r="O385" s="28" t="s">
        <v>117</v>
      </c>
      <c r="P385" s="21" t="s">
        <v>117</v>
      </c>
      <c r="Q385" s="21" t="s">
        <v>117</v>
      </c>
      <c r="R385" s="28" t="s">
        <v>117</v>
      </c>
      <c r="S385" s="78"/>
      <c r="T385" s="30"/>
      <c r="U385" s="52">
        <f t="shared" si="143"/>
        <v>0</v>
      </c>
      <c r="V385" s="29"/>
      <c r="W385" s="29" t="s">
        <v>117</v>
      </c>
      <c r="X385" s="29"/>
      <c r="Y385" s="29"/>
      <c r="Z385" s="53" t="str">
        <f t="shared" si="135"/>
        <v/>
      </c>
      <c r="AA385" s="55" t="str">
        <f t="shared" si="144"/>
        <v/>
      </c>
      <c r="AB385" s="27"/>
      <c r="AC385" s="54">
        <f t="shared" si="136"/>
        <v>0</v>
      </c>
      <c r="AD385" s="78"/>
      <c r="AE385" s="54">
        <f t="shared" si="137"/>
        <v>0</v>
      </c>
      <c r="AF385" s="78"/>
      <c r="AG385" s="54">
        <f t="shared" si="138"/>
        <v>0</v>
      </c>
      <c r="AH385" s="78"/>
      <c r="AI385" s="54">
        <f t="shared" si="139"/>
        <v>0</v>
      </c>
      <c r="AJ385" s="78"/>
      <c r="AK385" s="54">
        <f t="shared" si="140"/>
        <v>0</v>
      </c>
      <c r="AL385" s="78"/>
      <c r="AM385" s="78"/>
      <c r="AN385" s="53" t="str">
        <f>+IF($A385="Venta",SUMIF($AC$3:$AM$3,VLOOKUP($R385,desplegable!$N$3:$Q$8,4,FALSE),$AC385:$AM385)*$T385/VLOOKUP($R385,desplegable!$N$3:$O$8,2,FALSE),"")</f>
        <v/>
      </c>
      <c r="AO385" s="53">
        <f t="shared" si="141"/>
        <v>0</v>
      </c>
      <c r="AP385" s="53" t="str">
        <f>+IF($A385="Compra",SUMIF($AC$3:$AM$3,VLOOKUP($R384,desplegable!$N$3:$Q$8,4,FALSE),$AC385:$AM385)*$T385/VLOOKUP($R384,desplegable!$N$3:$O$8,2,FALSE),"")</f>
        <v/>
      </c>
      <c r="AQ385" s="55">
        <f>+IFERROR(SUMIF($AC$3:$AM$3,VLOOKUP($R385,desplegable!$N$3:$Q$8,4,FALSE),$AC385:$AM385)/$S385,0)</f>
        <v>0</v>
      </c>
      <c r="AR385" s="55">
        <f ca="1">IFERROR((SUMIF($AC$3:$AM$3,VLOOKUP($R385,desplegable!$N$3:$Q$8,4,FALSE),$AC385:$AM385)/($H385-$G385))*((TODAY())-$G385)/$S385,0)</f>
        <v>0</v>
      </c>
      <c r="AS385" s="56" t="str">
        <f t="shared" si="145"/>
        <v>-</v>
      </c>
      <c r="AT385" s="56" t="str">
        <f t="shared" si="146"/>
        <v>-</v>
      </c>
      <c r="AU385" s="56" t="str">
        <f t="shared" si="147"/>
        <v>-</v>
      </c>
      <c r="AV385" s="56" t="str">
        <f t="shared" si="148"/>
        <v>-</v>
      </c>
      <c r="AW385" s="53" t="str">
        <f t="shared" si="149"/>
        <v>-</v>
      </c>
      <c r="AX385" s="53" t="str">
        <f t="shared" si="150"/>
        <v/>
      </c>
      <c r="AY385" s="57" t="str">
        <f t="shared" si="151"/>
        <v/>
      </c>
      <c r="AZ385" s="54">
        <f>+IF(SUMIF($AC$3:$AM$3,VLOOKUP($R385,desplegable!$N$3:$Q$8,4,FALSE),$AC385:$AM385)&gt;=$S385,$S385,SUMIF($AC$3:$AM$3,VLOOKUP($R385,desplegable!$N$3:$Q$8,4,FALSE),$AC385:$AM385))</f>
        <v>0</v>
      </c>
      <c r="BA385" s="78"/>
      <c r="BB385" s="54">
        <f t="shared" si="152"/>
        <v>0</v>
      </c>
      <c r="BC385" s="53">
        <f>+IFERROR($BB385*$T385/VLOOKUP($R385,desplegable!$N$3:$O$8,2,FALSE),0)</f>
        <v>0</v>
      </c>
      <c r="BD385" s="53" t="str">
        <f t="shared" si="142"/>
        <v/>
      </c>
      <c r="BE385" s="57" t="str">
        <f t="shared" si="153"/>
        <v/>
      </c>
    </row>
    <row r="386" spans="1:57" ht="15" customHeight="1" x14ac:dyDescent="0.25">
      <c r="A386" s="26" t="s">
        <v>117</v>
      </c>
      <c r="B386" s="21"/>
      <c r="C386" s="21" t="s">
        <v>117</v>
      </c>
      <c r="D386" s="21"/>
      <c r="E386" s="21" t="s">
        <v>117</v>
      </c>
      <c r="F386" s="21"/>
      <c r="G386" s="27"/>
      <c r="H386" s="27"/>
      <c r="I386" s="28" t="s">
        <v>367</v>
      </c>
      <c r="J386" s="28" t="s">
        <v>117</v>
      </c>
      <c r="K386" s="21"/>
      <c r="L386" s="21"/>
      <c r="M386" s="28" t="s">
        <v>117</v>
      </c>
      <c r="N386" s="28" t="s">
        <v>117</v>
      </c>
      <c r="O386" s="28" t="s">
        <v>117</v>
      </c>
      <c r="P386" s="21" t="s">
        <v>117</v>
      </c>
      <c r="Q386" s="21" t="s">
        <v>117</v>
      </c>
      <c r="R386" s="28" t="s">
        <v>117</v>
      </c>
      <c r="S386" s="78"/>
      <c r="T386" s="30"/>
      <c r="U386" s="52">
        <f t="shared" si="143"/>
        <v>0</v>
      </c>
      <c r="V386" s="29"/>
      <c r="W386" s="29" t="s">
        <v>117</v>
      </c>
      <c r="X386" s="29"/>
      <c r="Y386" s="29"/>
      <c r="Z386" s="53" t="str">
        <f t="shared" si="135"/>
        <v/>
      </c>
      <c r="AA386" s="55" t="str">
        <f t="shared" si="144"/>
        <v/>
      </c>
      <c r="AB386" s="27"/>
      <c r="AC386" s="54">
        <f t="shared" si="136"/>
        <v>0</v>
      </c>
      <c r="AD386" s="78"/>
      <c r="AE386" s="54">
        <f t="shared" si="137"/>
        <v>0</v>
      </c>
      <c r="AF386" s="78"/>
      <c r="AG386" s="54">
        <f t="shared" si="138"/>
        <v>0</v>
      </c>
      <c r="AH386" s="78"/>
      <c r="AI386" s="54">
        <f t="shared" si="139"/>
        <v>0</v>
      </c>
      <c r="AJ386" s="78"/>
      <c r="AK386" s="54">
        <f t="shared" si="140"/>
        <v>0</v>
      </c>
      <c r="AL386" s="78"/>
      <c r="AM386" s="78"/>
      <c r="AN386" s="53" t="str">
        <f>+IF($A386="Venta",SUMIF($AC$3:$AM$3,VLOOKUP($R386,desplegable!$N$3:$Q$8,4,FALSE),$AC386:$AM386)*$T386/VLOOKUP($R386,desplegable!$N$3:$O$8,2,FALSE),"")</f>
        <v/>
      </c>
      <c r="AO386" s="53">
        <f t="shared" si="141"/>
        <v>0</v>
      </c>
      <c r="AP386" s="53" t="str">
        <f>+IF($A386="Compra",SUMIF($AC$3:$AM$3,VLOOKUP($R385,desplegable!$N$3:$Q$8,4,FALSE),$AC386:$AM386)*$T386/VLOOKUP($R385,desplegable!$N$3:$O$8,2,FALSE),"")</f>
        <v/>
      </c>
      <c r="AQ386" s="55">
        <f>+IFERROR(SUMIF($AC$3:$AM$3,VLOOKUP($R386,desplegable!$N$3:$Q$8,4,FALSE),$AC386:$AM386)/$S386,0)</f>
        <v>0</v>
      </c>
      <c r="AR386" s="55">
        <f ca="1">IFERROR((SUMIF($AC$3:$AM$3,VLOOKUP($R386,desplegable!$N$3:$Q$8,4,FALSE),$AC386:$AM386)/($H386-$G386))*((TODAY())-$G386)/$S386,0)</f>
        <v>0</v>
      </c>
      <c r="AS386" s="56" t="str">
        <f t="shared" si="145"/>
        <v>-</v>
      </c>
      <c r="AT386" s="56" t="str">
        <f t="shared" si="146"/>
        <v>-</v>
      </c>
      <c r="AU386" s="56" t="str">
        <f t="shared" si="147"/>
        <v>-</v>
      </c>
      <c r="AV386" s="56" t="str">
        <f t="shared" si="148"/>
        <v>-</v>
      </c>
      <c r="AW386" s="53" t="str">
        <f t="shared" si="149"/>
        <v>-</v>
      </c>
      <c r="AX386" s="53" t="str">
        <f t="shared" si="150"/>
        <v/>
      </c>
      <c r="AY386" s="57" t="str">
        <f t="shared" si="151"/>
        <v/>
      </c>
      <c r="AZ386" s="54">
        <f>+IF(SUMIF($AC$3:$AM$3,VLOOKUP($R386,desplegable!$N$3:$Q$8,4,FALSE),$AC386:$AM386)&gt;=$S386,$S386,SUMIF($AC$3:$AM$3,VLOOKUP($R386,desplegable!$N$3:$Q$8,4,FALSE),$AC386:$AM386))</f>
        <v>0</v>
      </c>
      <c r="BA386" s="78"/>
      <c r="BB386" s="54">
        <f t="shared" si="152"/>
        <v>0</v>
      </c>
      <c r="BC386" s="53">
        <f>+IFERROR($BB386*$T386/VLOOKUP($R386,desplegable!$N$3:$O$8,2,FALSE),0)</f>
        <v>0</v>
      </c>
      <c r="BD386" s="53" t="str">
        <f t="shared" si="142"/>
        <v/>
      </c>
      <c r="BE386" s="57" t="str">
        <f t="shared" si="153"/>
        <v/>
      </c>
    </row>
    <row r="387" spans="1:57" ht="15" customHeight="1" x14ac:dyDescent="0.25">
      <c r="A387" s="26" t="s">
        <v>117</v>
      </c>
      <c r="B387" s="21"/>
      <c r="C387" s="21" t="s">
        <v>117</v>
      </c>
      <c r="D387" s="21"/>
      <c r="E387" s="21" t="s">
        <v>117</v>
      </c>
      <c r="F387" s="21"/>
      <c r="G387" s="27"/>
      <c r="H387" s="27"/>
      <c r="I387" s="28" t="s">
        <v>367</v>
      </c>
      <c r="J387" s="28" t="s">
        <v>117</v>
      </c>
      <c r="K387" s="21"/>
      <c r="L387" s="21"/>
      <c r="M387" s="28" t="s">
        <v>117</v>
      </c>
      <c r="N387" s="28" t="s">
        <v>117</v>
      </c>
      <c r="O387" s="28" t="s">
        <v>117</v>
      </c>
      <c r="P387" s="21" t="s">
        <v>117</v>
      </c>
      <c r="Q387" s="21" t="s">
        <v>117</v>
      </c>
      <c r="R387" s="28" t="s">
        <v>117</v>
      </c>
      <c r="S387" s="78"/>
      <c r="T387" s="30"/>
      <c r="U387" s="52">
        <f t="shared" si="143"/>
        <v>0</v>
      </c>
      <c r="V387" s="29"/>
      <c r="W387" s="29" t="s">
        <v>117</v>
      </c>
      <c r="X387" s="29"/>
      <c r="Y387" s="29"/>
      <c r="Z387" s="53" t="str">
        <f t="shared" si="135"/>
        <v/>
      </c>
      <c r="AA387" s="55" t="str">
        <f t="shared" si="144"/>
        <v/>
      </c>
      <c r="AB387" s="27"/>
      <c r="AC387" s="54">
        <f t="shared" si="136"/>
        <v>0</v>
      </c>
      <c r="AD387" s="78"/>
      <c r="AE387" s="54">
        <f t="shared" si="137"/>
        <v>0</v>
      </c>
      <c r="AF387" s="78"/>
      <c r="AG387" s="54">
        <f t="shared" si="138"/>
        <v>0</v>
      </c>
      <c r="AH387" s="78"/>
      <c r="AI387" s="54">
        <f t="shared" si="139"/>
        <v>0</v>
      </c>
      <c r="AJ387" s="78"/>
      <c r="AK387" s="54">
        <f t="shared" si="140"/>
        <v>0</v>
      </c>
      <c r="AL387" s="78"/>
      <c r="AM387" s="78"/>
      <c r="AN387" s="53" t="str">
        <f>+IF($A387="Venta",SUMIF($AC$3:$AM$3,VLOOKUP($R387,desplegable!$N$3:$Q$8,4,FALSE),$AC387:$AM387)*$T387/VLOOKUP($R387,desplegable!$N$3:$O$8,2,FALSE),"")</f>
        <v/>
      </c>
      <c r="AO387" s="53">
        <f t="shared" si="141"/>
        <v>0</v>
      </c>
      <c r="AP387" s="53" t="str">
        <f>+IF($A387="Compra",SUMIF($AC$3:$AM$3,VLOOKUP($R386,desplegable!$N$3:$Q$8,4,FALSE),$AC387:$AM387)*$T387/VLOOKUP($R386,desplegable!$N$3:$O$8,2,FALSE),"")</f>
        <v/>
      </c>
      <c r="AQ387" s="55">
        <f>+IFERROR(SUMIF($AC$3:$AM$3,VLOOKUP($R387,desplegable!$N$3:$Q$8,4,FALSE),$AC387:$AM387)/$S387,0)</f>
        <v>0</v>
      </c>
      <c r="AR387" s="55">
        <f ca="1">IFERROR((SUMIF($AC$3:$AM$3,VLOOKUP($R387,desplegable!$N$3:$Q$8,4,FALSE),$AC387:$AM387)/($H387-$G387))*((TODAY())-$G387)/$S387,0)</f>
        <v>0</v>
      </c>
      <c r="AS387" s="56" t="str">
        <f t="shared" si="145"/>
        <v>-</v>
      </c>
      <c r="AT387" s="56" t="str">
        <f t="shared" si="146"/>
        <v>-</v>
      </c>
      <c r="AU387" s="56" t="str">
        <f t="shared" si="147"/>
        <v>-</v>
      </c>
      <c r="AV387" s="56" t="str">
        <f t="shared" si="148"/>
        <v>-</v>
      </c>
      <c r="AW387" s="53" t="str">
        <f t="shared" si="149"/>
        <v>-</v>
      </c>
      <c r="AX387" s="53" t="str">
        <f t="shared" si="150"/>
        <v/>
      </c>
      <c r="AY387" s="57" t="str">
        <f t="shared" si="151"/>
        <v/>
      </c>
      <c r="AZ387" s="54">
        <f>+IF(SUMIF($AC$3:$AM$3,VLOOKUP($R387,desplegable!$N$3:$Q$8,4,FALSE),$AC387:$AM387)&gt;=$S387,$S387,SUMIF($AC$3:$AM$3,VLOOKUP($R387,desplegable!$N$3:$Q$8,4,FALSE),$AC387:$AM387))</f>
        <v>0</v>
      </c>
      <c r="BA387" s="78"/>
      <c r="BB387" s="54">
        <f t="shared" si="152"/>
        <v>0</v>
      </c>
      <c r="BC387" s="53">
        <f>+IFERROR($BB387*$T387/VLOOKUP($R387,desplegable!$N$3:$O$8,2,FALSE),0)</f>
        <v>0</v>
      </c>
      <c r="BD387" s="53" t="str">
        <f t="shared" si="142"/>
        <v/>
      </c>
      <c r="BE387" s="57" t="str">
        <f t="shared" si="153"/>
        <v/>
      </c>
    </row>
    <row r="388" spans="1:57" ht="15" customHeight="1" x14ac:dyDescent="0.25">
      <c r="A388" s="26" t="s">
        <v>117</v>
      </c>
      <c r="B388" s="21"/>
      <c r="C388" s="21" t="s">
        <v>117</v>
      </c>
      <c r="D388" s="21"/>
      <c r="E388" s="21" t="s">
        <v>117</v>
      </c>
      <c r="F388" s="21"/>
      <c r="G388" s="27"/>
      <c r="H388" s="27"/>
      <c r="I388" s="28" t="s">
        <v>367</v>
      </c>
      <c r="J388" s="28" t="s">
        <v>117</v>
      </c>
      <c r="K388" s="21"/>
      <c r="L388" s="21"/>
      <c r="M388" s="28" t="s">
        <v>117</v>
      </c>
      <c r="N388" s="28" t="s">
        <v>117</v>
      </c>
      <c r="O388" s="28" t="s">
        <v>117</v>
      </c>
      <c r="P388" s="21" t="s">
        <v>117</v>
      </c>
      <c r="Q388" s="21" t="s">
        <v>117</v>
      </c>
      <c r="R388" s="28" t="s">
        <v>117</v>
      </c>
      <c r="S388" s="78"/>
      <c r="T388" s="30"/>
      <c r="U388" s="52">
        <f t="shared" si="143"/>
        <v>0</v>
      </c>
      <c r="V388" s="29"/>
      <c r="W388" s="29" t="s">
        <v>117</v>
      </c>
      <c r="X388" s="29"/>
      <c r="Y388" s="29"/>
      <c r="Z388" s="53" t="str">
        <f t="shared" ref="Z388:Z451" si="154">IF($A388="Venta",$U388-SUMIFS($U:$U,$K:$K,$K388,$L:$L,$L388,$M:$M,$M388,$N:$N,$N388,$A:$A,"Compra"),IF($A388="Compra","",""))</f>
        <v/>
      </c>
      <c r="AA388" s="55" t="str">
        <f t="shared" si="144"/>
        <v/>
      </c>
      <c r="AB388" s="27"/>
      <c r="AC388" s="54">
        <f t="shared" ref="AC388:AC451" si="155">+IF($A388="Venta",SUMIFS($AD:$AD,$K:$K,$K388,$L:$L,$L388,$M:$M,$M388,$N:$N,$N388),IF($A388="Compra",$AD388,0))</f>
        <v>0</v>
      </c>
      <c r="AD388" s="78"/>
      <c r="AE388" s="54">
        <f t="shared" ref="AE388:AE451" si="156">+IF($A388="Venta",SUMIFS($AF:$AF,$K:$K,$K388,$L:$L,$L388,$M:$M,$M388,$N:$N,$N388),IF($A388="Compra",$AF388,0))</f>
        <v>0</v>
      </c>
      <c r="AF388" s="78"/>
      <c r="AG388" s="54">
        <f t="shared" ref="AG388:AG451" si="157">+IF($A388="Venta",SUMIFS($AH:$AH,$K:$K,$K388,$L:$L,$L388,$M:$M,$M388,$N:$N,$N388),IF($A388="Compra",$AH388,0))</f>
        <v>0</v>
      </c>
      <c r="AH388" s="78"/>
      <c r="AI388" s="54">
        <f t="shared" ref="AI388:AI451" si="158">+IF($A388="Venta",SUMIFS($AJ:$AJ,$K:$K,$K388,$L:$L,$L388,$M:$M,$M388,$N:$N,$N388),IF($A388="Compra",$AJ388,0))</f>
        <v>0</v>
      </c>
      <c r="AJ388" s="78"/>
      <c r="AK388" s="54">
        <f t="shared" ref="AK388:AK451" si="159">+IF($A388="Venta",SUMIFS($AL:$AL,$K:$K,$K388,$L:$L,$L388,$M:$M,$M388,$N:$N,$N388),IF($A388="Compra",$AL388,0))</f>
        <v>0</v>
      </c>
      <c r="AL388" s="78"/>
      <c r="AM388" s="78"/>
      <c r="AN388" s="53" t="str">
        <f>+IF($A388="Venta",SUMIF($AC$3:$AM$3,VLOOKUP($R388,desplegable!$N$3:$Q$8,4,FALSE),$AC388:$AM388)*$T388/VLOOKUP($R388,desplegable!$N$3:$O$8,2,FALSE),"")</f>
        <v/>
      </c>
      <c r="AO388" s="53">
        <f t="shared" ref="AO388:AO451" si="160">+IF($A388="Venta",SUMIFS($AP:$AP,$K:$K,$K388,$L:$L,$L388,$M:$M,$M388,$N:$N,$N388),IF($A388="Compra",$AP388,0))</f>
        <v>0</v>
      </c>
      <c r="AP388" s="53" t="str">
        <f>+IF($A388="Compra",SUMIF($AC$3:$AM$3,VLOOKUP($R387,desplegable!$N$3:$Q$8,4,FALSE),$AC388:$AM388)*$T388/VLOOKUP($R387,desplegable!$N$3:$O$8,2,FALSE),"")</f>
        <v/>
      </c>
      <c r="AQ388" s="55">
        <f>+IFERROR(SUMIF($AC$3:$AM$3,VLOOKUP($R388,desplegable!$N$3:$Q$8,4,FALSE),$AC388:$AM388)/$S388,0)</f>
        <v>0</v>
      </c>
      <c r="AR388" s="55">
        <f ca="1">IFERROR((SUMIF($AC$3:$AM$3,VLOOKUP($R388,desplegable!$N$3:$Q$8,4,FALSE),$AC388:$AM388)/($H388-$G388))*((TODAY())-$G388)/$S388,0)</f>
        <v>0</v>
      </c>
      <c r="AS388" s="56" t="str">
        <f t="shared" si="145"/>
        <v>-</v>
      </c>
      <c r="AT388" s="56" t="str">
        <f t="shared" si="146"/>
        <v>-</v>
      </c>
      <c r="AU388" s="56" t="str">
        <f t="shared" si="147"/>
        <v>-</v>
      </c>
      <c r="AV388" s="56" t="str">
        <f t="shared" si="148"/>
        <v>-</v>
      </c>
      <c r="AW388" s="53" t="str">
        <f t="shared" si="149"/>
        <v>-</v>
      </c>
      <c r="AX388" s="53" t="str">
        <f t="shared" si="150"/>
        <v/>
      </c>
      <c r="AY388" s="57" t="str">
        <f t="shared" si="151"/>
        <v/>
      </c>
      <c r="AZ388" s="54">
        <f>+IF(SUMIF($AC$3:$AM$3,VLOOKUP($R388,desplegable!$N$3:$Q$8,4,FALSE),$AC388:$AM388)&gt;=$S388,$S388,SUMIF($AC$3:$AM$3,VLOOKUP($R388,desplegable!$N$3:$Q$8,4,FALSE),$AC388:$AM388))</f>
        <v>0</v>
      </c>
      <c r="BA388" s="78"/>
      <c r="BB388" s="54">
        <f t="shared" si="152"/>
        <v>0</v>
      </c>
      <c r="BC388" s="53">
        <f>+IFERROR($BB388*$T388/VLOOKUP($R388,desplegable!$N$3:$O$8,2,FALSE),0)</f>
        <v>0</v>
      </c>
      <c r="BD388" s="53" t="str">
        <f t="shared" ref="BD388:BD451" si="161">+IF($A388="Venta",$BC388-SUMIFS($BC:$BC,$K:$K,$K388,$L:$L,$L388,$M:$M,$M388,$N:$N,$N388,$A:$A,"Compra"),"")</f>
        <v/>
      </c>
      <c r="BE388" s="57" t="str">
        <f t="shared" si="153"/>
        <v/>
      </c>
    </row>
    <row r="389" spans="1:57" ht="15" customHeight="1" x14ac:dyDescent="0.25">
      <c r="A389" s="26" t="s">
        <v>117</v>
      </c>
      <c r="B389" s="21"/>
      <c r="C389" s="21" t="s">
        <v>117</v>
      </c>
      <c r="D389" s="21"/>
      <c r="E389" s="21" t="s">
        <v>117</v>
      </c>
      <c r="F389" s="21"/>
      <c r="G389" s="27"/>
      <c r="H389" s="27"/>
      <c r="I389" s="28" t="s">
        <v>367</v>
      </c>
      <c r="J389" s="28" t="s">
        <v>117</v>
      </c>
      <c r="K389" s="21"/>
      <c r="L389" s="21"/>
      <c r="M389" s="28" t="s">
        <v>117</v>
      </c>
      <c r="N389" s="28" t="s">
        <v>117</v>
      </c>
      <c r="O389" s="28" t="s">
        <v>117</v>
      </c>
      <c r="P389" s="21" t="s">
        <v>117</v>
      </c>
      <c r="Q389" s="21" t="s">
        <v>117</v>
      </c>
      <c r="R389" s="28" t="s">
        <v>117</v>
      </c>
      <c r="S389" s="78"/>
      <c r="T389" s="30"/>
      <c r="U389" s="52">
        <f t="shared" ref="U389:U452" si="162">IF($R389="CPM",$S389/1000*$T389,$S389*$T389)</f>
        <v>0</v>
      </c>
      <c r="V389" s="29"/>
      <c r="W389" s="29" t="s">
        <v>117</v>
      </c>
      <c r="X389" s="29"/>
      <c r="Y389" s="29"/>
      <c r="Z389" s="53" t="str">
        <f t="shared" si="154"/>
        <v/>
      </c>
      <c r="AA389" s="55" t="str">
        <f t="shared" si="144"/>
        <v/>
      </c>
      <c r="AB389" s="27"/>
      <c r="AC389" s="54">
        <f t="shared" si="155"/>
        <v>0</v>
      </c>
      <c r="AD389" s="78"/>
      <c r="AE389" s="54">
        <f t="shared" si="156"/>
        <v>0</v>
      </c>
      <c r="AF389" s="78"/>
      <c r="AG389" s="54">
        <f t="shared" si="157"/>
        <v>0</v>
      </c>
      <c r="AH389" s="78"/>
      <c r="AI389" s="54">
        <f t="shared" si="158"/>
        <v>0</v>
      </c>
      <c r="AJ389" s="78"/>
      <c r="AK389" s="54">
        <f t="shared" si="159"/>
        <v>0</v>
      </c>
      <c r="AL389" s="78"/>
      <c r="AM389" s="78"/>
      <c r="AN389" s="53" t="str">
        <f>+IF($A389="Venta",SUMIF($AC$3:$AM$3,VLOOKUP($R389,desplegable!$N$3:$Q$8,4,FALSE),$AC389:$AM389)*$T389/VLOOKUP($R389,desplegable!$N$3:$O$8,2,FALSE),"")</f>
        <v/>
      </c>
      <c r="AO389" s="53">
        <f t="shared" si="160"/>
        <v>0</v>
      </c>
      <c r="AP389" s="53" t="str">
        <f>+IF($A389="Compra",SUMIF($AC$3:$AM$3,VLOOKUP($R388,desplegable!$N$3:$Q$8,4,FALSE),$AC389:$AM389)*$T389/VLOOKUP($R388,desplegable!$N$3:$O$8,2,FALSE),"")</f>
        <v/>
      </c>
      <c r="AQ389" s="55">
        <f>+IFERROR(SUMIF($AC$3:$AM$3,VLOOKUP($R389,desplegable!$N$3:$Q$8,4,FALSE),$AC389:$AM389)/$S389,0)</f>
        <v>0</v>
      </c>
      <c r="AR389" s="55">
        <f ca="1">IFERROR((SUMIF($AC$3:$AM$3,VLOOKUP($R389,desplegable!$N$3:$Q$8,4,FALSE),$AC389:$AM389)/($H389-$G389))*((TODAY())-$G389)/$S389,0)</f>
        <v>0</v>
      </c>
      <c r="AS389" s="56" t="str">
        <f t="shared" si="145"/>
        <v>-</v>
      </c>
      <c r="AT389" s="56" t="str">
        <f t="shared" si="146"/>
        <v>-</v>
      </c>
      <c r="AU389" s="56" t="str">
        <f t="shared" si="147"/>
        <v>-</v>
      </c>
      <c r="AV389" s="56" t="str">
        <f t="shared" si="148"/>
        <v>-</v>
      </c>
      <c r="AW389" s="53" t="str">
        <f t="shared" si="149"/>
        <v>-</v>
      </c>
      <c r="AX389" s="53" t="str">
        <f t="shared" si="150"/>
        <v/>
      </c>
      <c r="AY389" s="57" t="str">
        <f t="shared" si="151"/>
        <v/>
      </c>
      <c r="AZ389" s="54">
        <f>+IF(SUMIF($AC$3:$AM$3,VLOOKUP($R389,desplegable!$N$3:$Q$8,4,FALSE),$AC389:$AM389)&gt;=$S389,$S389,SUMIF($AC$3:$AM$3,VLOOKUP($R389,desplegable!$N$3:$Q$8,4,FALSE),$AC389:$AM389))</f>
        <v>0</v>
      </c>
      <c r="BA389" s="78"/>
      <c r="BB389" s="54">
        <f t="shared" si="152"/>
        <v>0</v>
      </c>
      <c r="BC389" s="53">
        <f>+IFERROR($BB389*$T389/VLOOKUP($R389,desplegable!$N$3:$O$8,2,FALSE),0)</f>
        <v>0</v>
      </c>
      <c r="BD389" s="53" t="str">
        <f t="shared" si="161"/>
        <v/>
      </c>
      <c r="BE389" s="57" t="str">
        <f t="shared" si="153"/>
        <v/>
      </c>
    </row>
    <row r="390" spans="1:57" ht="15" customHeight="1" x14ac:dyDescent="0.25">
      <c r="A390" s="26" t="s">
        <v>117</v>
      </c>
      <c r="B390" s="21"/>
      <c r="C390" s="21" t="s">
        <v>117</v>
      </c>
      <c r="D390" s="21"/>
      <c r="E390" s="21" t="s">
        <v>117</v>
      </c>
      <c r="F390" s="21"/>
      <c r="G390" s="27"/>
      <c r="H390" s="27"/>
      <c r="I390" s="28" t="s">
        <v>367</v>
      </c>
      <c r="J390" s="28" t="s">
        <v>117</v>
      </c>
      <c r="K390" s="21"/>
      <c r="L390" s="21"/>
      <c r="M390" s="28" t="s">
        <v>117</v>
      </c>
      <c r="N390" s="28" t="s">
        <v>117</v>
      </c>
      <c r="O390" s="28" t="s">
        <v>117</v>
      </c>
      <c r="P390" s="21" t="s">
        <v>117</v>
      </c>
      <c r="Q390" s="21" t="s">
        <v>117</v>
      </c>
      <c r="R390" s="28" t="s">
        <v>117</v>
      </c>
      <c r="S390" s="78"/>
      <c r="T390" s="30"/>
      <c r="U390" s="52">
        <f t="shared" si="162"/>
        <v>0</v>
      </c>
      <c r="V390" s="29"/>
      <c r="W390" s="29" t="s">
        <v>117</v>
      </c>
      <c r="X390" s="29"/>
      <c r="Y390" s="29"/>
      <c r="Z390" s="53" t="str">
        <f t="shared" si="154"/>
        <v/>
      </c>
      <c r="AA390" s="55" t="str">
        <f t="shared" si="144"/>
        <v/>
      </c>
      <c r="AB390" s="27"/>
      <c r="AC390" s="54">
        <f t="shared" si="155"/>
        <v>0</v>
      </c>
      <c r="AD390" s="78"/>
      <c r="AE390" s="54">
        <f t="shared" si="156"/>
        <v>0</v>
      </c>
      <c r="AF390" s="78"/>
      <c r="AG390" s="54">
        <f t="shared" si="157"/>
        <v>0</v>
      </c>
      <c r="AH390" s="78"/>
      <c r="AI390" s="54">
        <f t="shared" si="158"/>
        <v>0</v>
      </c>
      <c r="AJ390" s="78"/>
      <c r="AK390" s="54">
        <f t="shared" si="159"/>
        <v>0</v>
      </c>
      <c r="AL390" s="78"/>
      <c r="AM390" s="78"/>
      <c r="AN390" s="53" t="str">
        <f>+IF($A390="Venta",SUMIF($AC$3:$AM$3,VLOOKUP($R390,desplegable!$N$3:$Q$8,4,FALSE),$AC390:$AM390)*$T390/VLOOKUP($R390,desplegable!$N$3:$O$8,2,FALSE),"")</f>
        <v/>
      </c>
      <c r="AO390" s="53">
        <f t="shared" si="160"/>
        <v>0</v>
      </c>
      <c r="AP390" s="53" t="str">
        <f>+IF($A390="Compra",SUMIF($AC$3:$AM$3,VLOOKUP($R389,desplegable!$N$3:$Q$8,4,FALSE),$AC390:$AM390)*$T390/VLOOKUP($R389,desplegable!$N$3:$O$8,2,FALSE),"")</f>
        <v/>
      </c>
      <c r="AQ390" s="55">
        <f>+IFERROR(SUMIF($AC$3:$AM$3,VLOOKUP($R390,desplegable!$N$3:$Q$8,4,FALSE),$AC390:$AM390)/$S390,0)</f>
        <v>0</v>
      </c>
      <c r="AR390" s="55">
        <f ca="1">IFERROR((SUMIF($AC$3:$AM$3,VLOOKUP($R390,desplegable!$N$3:$Q$8,4,FALSE),$AC390:$AM390)/($H390-$G390))*((TODAY())-$G390)/$S390,0)</f>
        <v>0</v>
      </c>
      <c r="AS390" s="56" t="str">
        <f t="shared" si="145"/>
        <v>-</v>
      </c>
      <c r="AT390" s="56" t="str">
        <f t="shared" si="146"/>
        <v>-</v>
      </c>
      <c r="AU390" s="56" t="str">
        <f t="shared" si="147"/>
        <v>-</v>
      </c>
      <c r="AV390" s="56" t="str">
        <f t="shared" si="148"/>
        <v>-</v>
      </c>
      <c r="AW390" s="53" t="str">
        <f t="shared" si="149"/>
        <v>-</v>
      </c>
      <c r="AX390" s="53" t="str">
        <f t="shared" si="150"/>
        <v/>
      </c>
      <c r="AY390" s="57" t="str">
        <f t="shared" si="151"/>
        <v/>
      </c>
      <c r="AZ390" s="54">
        <f>+IF(SUMIF($AC$3:$AM$3,VLOOKUP($R390,desplegable!$N$3:$Q$8,4,FALSE),$AC390:$AM390)&gt;=$S390,$S390,SUMIF($AC$3:$AM$3,VLOOKUP($R390,desplegable!$N$3:$Q$8,4,FALSE),$AC390:$AM390))</f>
        <v>0</v>
      </c>
      <c r="BA390" s="78"/>
      <c r="BB390" s="54">
        <f t="shared" si="152"/>
        <v>0</v>
      </c>
      <c r="BC390" s="53">
        <f>+IFERROR($BB390*$T390/VLOOKUP($R390,desplegable!$N$3:$O$8,2,FALSE),0)</f>
        <v>0</v>
      </c>
      <c r="BD390" s="53" t="str">
        <f t="shared" si="161"/>
        <v/>
      </c>
      <c r="BE390" s="57" t="str">
        <f t="shared" si="153"/>
        <v/>
      </c>
    </row>
    <row r="391" spans="1:57" ht="15" customHeight="1" x14ac:dyDescent="0.25">
      <c r="A391" s="26" t="s">
        <v>117</v>
      </c>
      <c r="B391" s="21"/>
      <c r="C391" s="21" t="s">
        <v>117</v>
      </c>
      <c r="D391" s="21"/>
      <c r="E391" s="21" t="s">
        <v>117</v>
      </c>
      <c r="F391" s="21"/>
      <c r="G391" s="27"/>
      <c r="H391" s="27"/>
      <c r="I391" s="28" t="s">
        <v>367</v>
      </c>
      <c r="J391" s="28" t="s">
        <v>117</v>
      </c>
      <c r="K391" s="21"/>
      <c r="L391" s="21"/>
      <c r="M391" s="28" t="s">
        <v>117</v>
      </c>
      <c r="N391" s="28" t="s">
        <v>117</v>
      </c>
      <c r="O391" s="28" t="s">
        <v>117</v>
      </c>
      <c r="P391" s="21" t="s">
        <v>117</v>
      </c>
      <c r="Q391" s="21" t="s">
        <v>117</v>
      </c>
      <c r="R391" s="28" t="s">
        <v>117</v>
      </c>
      <c r="S391" s="78"/>
      <c r="T391" s="30"/>
      <c r="U391" s="52">
        <f t="shared" si="162"/>
        <v>0</v>
      </c>
      <c r="V391" s="29"/>
      <c r="W391" s="29" t="s">
        <v>117</v>
      </c>
      <c r="X391" s="29"/>
      <c r="Y391" s="29"/>
      <c r="Z391" s="53" t="str">
        <f t="shared" si="154"/>
        <v/>
      </c>
      <c r="AA391" s="55" t="str">
        <f t="shared" si="144"/>
        <v/>
      </c>
      <c r="AB391" s="27"/>
      <c r="AC391" s="54">
        <f t="shared" si="155"/>
        <v>0</v>
      </c>
      <c r="AD391" s="78"/>
      <c r="AE391" s="54">
        <f t="shared" si="156"/>
        <v>0</v>
      </c>
      <c r="AF391" s="78"/>
      <c r="AG391" s="54">
        <f t="shared" si="157"/>
        <v>0</v>
      </c>
      <c r="AH391" s="78"/>
      <c r="AI391" s="54">
        <f t="shared" si="158"/>
        <v>0</v>
      </c>
      <c r="AJ391" s="78"/>
      <c r="AK391" s="54">
        <f t="shared" si="159"/>
        <v>0</v>
      </c>
      <c r="AL391" s="78"/>
      <c r="AM391" s="78"/>
      <c r="AN391" s="53" t="str">
        <f>+IF($A391="Venta",SUMIF($AC$3:$AM$3,VLOOKUP($R391,desplegable!$N$3:$Q$8,4,FALSE),$AC391:$AM391)*$T391/VLOOKUP($R391,desplegable!$N$3:$O$8,2,FALSE),"")</f>
        <v/>
      </c>
      <c r="AO391" s="53">
        <f t="shared" si="160"/>
        <v>0</v>
      </c>
      <c r="AP391" s="53" t="str">
        <f>+IF($A391="Compra",SUMIF($AC$3:$AM$3,VLOOKUP($R390,desplegable!$N$3:$Q$8,4,FALSE),$AC391:$AM391)*$T391/VLOOKUP($R390,desplegable!$N$3:$O$8,2,FALSE),"")</f>
        <v/>
      </c>
      <c r="AQ391" s="55">
        <f>+IFERROR(SUMIF($AC$3:$AM$3,VLOOKUP($R391,desplegable!$N$3:$Q$8,4,FALSE),$AC391:$AM391)/$S391,0)</f>
        <v>0</v>
      </c>
      <c r="AR391" s="55">
        <f ca="1">IFERROR((SUMIF($AC$3:$AM$3,VLOOKUP($R391,desplegable!$N$3:$Q$8,4,FALSE),$AC391:$AM391)/($H391-$G391))*((TODAY())-$G391)/$S391,0)</f>
        <v>0</v>
      </c>
      <c r="AS391" s="56" t="str">
        <f t="shared" si="145"/>
        <v>-</v>
      </c>
      <c r="AT391" s="56" t="str">
        <f t="shared" si="146"/>
        <v>-</v>
      </c>
      <c r="AU391" s="56" t="str">
        <f t="shared" si="147"/>
        <v>-</v>
      </c>
      <c r="AV391" s="56" t="str">
        <f t="shared" si="148"/>
        <v>-</v>
      </c>
      <c r="AW391" s="53" t="str">
        <f t="shared" si="149"/>
        <v>-</v>
      </c>
      <c r="AX391" s="53" t="str">
        <f t="shared" si="150"/>
        <v/>
      </c>
      <c r="AY391" s="57" t="str">
        <f t="shared" si="151"/>
        <v/>
      </c>
      <c r="AZ391" s="54">
        <f>+IF(SUMIF($AC$3:$AM$3,VLOOKUP($R391,desplegable!$N$3:$Q$8,4,FALSE),$AC391:$AM391)&gt;=$S391,$S391,SUMIF($AC$3:$AM$3,VLOOKUP($R391,desplegable!$N$3:$Q$8,4,FALSE),$AC391:$AM391))</f>
        <v>0</v>
      </c>
      <c r="BA391" s="78"/>
      <c r="BB391" s="54">
        <f t="shared" si="152"/>
        <v>0</v>
      </c>
      <c r="BC391" s="53">
        <f>+IFERROR($BB391*$T391/VLOOKUP($R391,desplegable!$N$3:$O$8,2,FALSE),0)</f>
        <v>0</v>
      </c>
      <c r="BD391" s="53" t="str">
        <f t="shared" si="161"/>
        <v/>
      </c>
      <c r="BE391" s="57" t="str">
        <f t="shared" si="153"/>
        <v/>
      </c>
    </row>
    <row r="392" spans="1:57" ht="15" customHeight="1" x14ac:dyDescent="0.25">
      <c r="A392" s="26" t="s">
        <v>117</v>
      </c>
      <c r="B392" s="21"/>
      <c r="C392" s="21" t="s">
        <v>117</v>
      </c>
      <c r="D392" s="21"/>
      <c r="E392" s="21" t="s">
        <v>117</v>
      </c>
      <c r="F392" s="21"/>
      <c r="G392" s="27"/>
      <c r="H392" s="27"/>
      <c r="I392" s="28" t="s">
        <v>367</v>
      </c>
      <c r="J392" s="28" t="s">
        <v>117</v>
      </c>
      <c r="K392" s="21"/>
      <c r="L392" s="21"/>
      <c r="M392" s="28" t="s">
        <v>117</v>
      </c>
      <c r="N392" s="28" t="s">
        <v>117</v>
      </c>
      <c r="O392" s="28" t="s">
        <v>117</v>
      </c>
      <c r="P392" s="21" t="s">
        <v>117</v>
      </c>
      <c r="Q392" s="21" t="s">
        <v>117</v>
      </c>
      <c r="R392" s="28" t="s">
        <v>117</v>
      </c>
      <c r="S392" s="78"/>
      <c r="T392" s="30"/>
      <c r="U392" s="52">
        <f t="shared" si="162"/>
        <v>0</v>
      </c>
      <c r="V392" s="29"/>
      <c r="W392" s="29" t="s">
        <v>117</v>
      </c>
      <c r="X392" s="29"/>
      <c r="Y392" s="29"/>
      <c r="Z392" s="53" t="str">
        <f t="shared" si="154"/>
        <v/>
      </c>
      <c r="AA392" s="55" t="str">
        <f t="shared" si="144"/>
        <v/>
      </c>
      <c r="AB392" s="27"/>
      <c r="AC392" s="54">
        <f t="shared" si="155"/>
        <v>0</v>
      </c>
      <c r="AD392" s="78"/>
      <c r="AE392" s="54">
        <f t="shared" si="156"/>
        <v>0</v>
      </c>
      <c r="AF392" s="78"/>
      <c r="AG392" s="54">
        <f t="shared" si="157"/>
        <v>0</v>
      </c>
      <c r="AH392" s="78"/>
      <c r="AI392" s="54">
        <f t="shared" si="158"/>
        <v>0</v>
      </c>
      <c r="AJ392" s="78"/>
      <c r="AK392" s="54">
        <f t="shared" si="159"/>
        <v>0</v>
      </c>
      <c r="AL392" s="78"/>
      <c r="AM392" s="78"/>
      <c r="AN392" s="53" t="str">
        <f>+IF($A392="Venta",SUMIF($AC$3:$AM$3,VLOOKUP($R392,desplegable!$N$3:$Q$8,4,FALSE),$AC392:$AM392)*$T392/VLOOKUP($R392,desplegable!$N$3:$O$8,2,FALSE),"")</f>
        <v/>
      </c>
      <c r="AO392" s="53">
        <f t="shared" si="160"/>
        <v>0</v>
      </c>
      <c r="AP392" s="53" t="str">
        <f>+IF($A392="Compra",SUMIF($AC$3:$AM$3,VLOOKUP($R391,desplegable!$N$3:$Q$8,4,FALSE),$AC392:$AM392)*$T392/VLOOKUP($R391,desplegable!$N$3:$O$8,2,FALSE),"")</f>
        <v/>
      </c>
      <c r="AQ392" s="55">
        <f>+IFERROR(SUMIF($AC$3:$AM$3,VLOOKUP($R392,desplegable!$N$3:$Q$8,4,FALSE),$AC392:$AM392)/$S392,0)</f>
        <v>0</v>
      </c>
      <c r="AR392" s="55">
        <f ca="1">IFERROR((SUMIF($AC$3:$AM$3,VLOOKUP($R392,desplegable!$N$3:$Q$8,4,FALSE),$AC392:$AM392)/($H392-$G392))*((TODAY())-$G392)/$S392,0)</f>
        <v>0</v>
      </c>
      <c r="AS392" s="56" t="str">
        <f t="shared" si="145"/>
        <v>-</v>
      </c>
      <c r="AT392" s="56" t="str">
        <f t="shared" si="146"/>
        <v>-</v>
      </c>
      <c r="AU392" s="56" t="str">
        <f t="shared" si="147"/>
        <v>-</v>
      </c>
      <c r="AV392" s="56" t="str">
        <f t="shared" si="148"/>
        <v>-</v>
      </c>
      <c r="AW392" s="53" t="str">
        <f t="shared" si="149"/>
        <v>-</v>
      </c>
      <c r="AX392" s="53" t="str">
        <f t="shared" si="150"/>
        <v/>
      </c>
      <c r="AY392" s="57" t="str">
        <f t="shared" si="151"/>
        <v/>
      </c>
      <c r="AZ392" s="54">
        <f>+IF(SUMIF($AC$3:$AM$3,VLOOKUP($R392,desplegable!$N$3:$Q$8,4,FALSE),$AC392:$AM392)&gt;=$S392,$S392,SUMIF($AC$3:$AM$3,VLOOKUP($R392,desplegable!$N$3:$Q$8,4,FALSE),$AC392:$AM392))</f>
        <v>0</v>
      </c>
      <c r="BA392" s="78"/>
      <c r="BB392" s="54">
        <f t="shared" si="152"/>
        <v>0</v>
      </c>
      <c r="BC392" s="53">
        <f>+IFERROR($BB392*$T392/VLOOKUP($R392,desplegable!$N$3:$O$8,2,FALSE),0)</f>
        <v>0</v>
      </c>
      <c r="BD392" s="53" t="str">
        <f t="shared" si="161"/>
        <v/>
      </c>
      <c r="BE392" s="57" t="str">
        <f t="shared" si="153"/>
        <v/>
      </c>
    </row>
    <row r="393" spans="1:57" ht="15" customHeight="1" x14ac:dyDescent="0.25">
      <c r="A393" s="26" t="s">
        <v>117</v>
      </c>
      <c r="B393" s="21"/>
      <c r="C393" s="21" t="s">
        <v>117</v>
      </c>
      <c r="D393" s="21"/>
      <c r="E393" s="21" t="s">
        <v>117</v>
      </c>
      <c r="F393" s="21"/>
      <c r="G393" s="27"/>
      <c r="H393" s="27"/>
      <c r="I393" s="28" t="s">
        <v>367</v>
      </c>
      <c r="J393" s="28" t="s">
        <v>117</v>
      </c>
      <c r="K393" s="21"/>
      <c r="L393" s="21"/>
      <c r="M393" s="28" t="s">
        <v>117</v>
      </c>
      <c r="N393" s="28" t="s">
        <v>117</v>
      </c>
      <c r="O393" s="28" t="s">
        <v>117</v>
      </c>
      <c r="P393" s="21" t="s">
        <v>117</v>
      </c>
      <c r="Q393" s="21" t="s">
        <v>117</v>
      </c>
      <c r="R393" s="28" t="s">
        <v>117</v>
      </c>
      <c r="S393" s="78"/>
      <c r="T393" s="30"/>
      <c r="U393" s="52">
        <f t="shared" si="162"/>
        <v>0</v>
      </c>
      <c r="V393" s="29"/>
      <c r="W393" s="29" t="s">
        <v>117</v>
      </c>
      <c r="X393" s="29"/>
      <c r="Y393" s="29"/>
      <c r="Z393" s="53" t="str">
        <f t="shared" si="154"/>
        <v/>
      </c>
      <c r="AA393" s="55" t="str">
        <f t="shared" si="144"/>
        <v/>
      </c>
      <c r="AB393" s="27"/>
      <c r="AC393" s="54">
        <f t="shared" si="155"/>
        <v>0</v>
      </c>
      <c r="AD393" s="78"/>
      <c r="AE393" s="54">
        <f t="shared" si="156"/>
        <v>0</v>
      </c>
      <c r="AF393" s="78"/>
      <c r="AG393" s="54">
        <f t="shared" si="157"/>
        <v>0</v>
      </c>
      <c r="AH393" s="78"/>
      <c r="AI393" s="54">
        <f t="shared" si="158"/>
        <v>0</v>
      </c>
      <c r="AJ393" s="78"/>
      <c r="AK393" s="54">
        <f t="shared" si="159"/>
        <v>0</v>
      </c>
      <c r="AL393" s="78"/>
      <c r="AM393" s="78"/>
      <c r="AN393" s="53" t="str">
        <f>+IF($A393="Venta",SUMIF($AC$3:$AM$3,VLOOKUP($R393,desplegable!$N$3:$Q$8,4,FALSE),$AC393:$AM393)*$T393/VLOOKUP($R393,desplegable!$N$3:$O$8,2,FALSE),"")</f>
        <v/>
      </c>
      <c r="AO393" s="53">
        <f t="shared" si="160"/>
        <v>0</v>
      </c>
      <c r="AP393" s="53" t="str">
        <f>+IF($A393="Compra",SUMIF($AC$3:$AM$3,VLOOKUP($R392,desplegable!$N$3:$Q$8,4,FALSE),$AC393:$AM393)*$T393/VLOOKUP($R392,desplegable!$N$3:$O$8,2,FALSE),"")</f>
        <v/>
      </c>
      <c r="AQ393" s="55">
        <f>+IFERROR(SUMIF($AC$3:$AM$3,VLOOKUP($R393,desplegable!$N$3:$Q$8,4,FALSE),$AC393:$AM393)/$S393,0)</f>
        <v>0</v>
      </c>
      <c r="AR393" s="55">
        <f ca="1">IFERROR((SUMIF($AC$3:$AM$3,VLOOKUP($R393,desplegable!$N$3:$Q$8,4,FALSE),$AC393:$AM393)/($H393-$G393))*((TODAY())-$G393)/$S393,0)</f>
        <v>0</v>
      </c>
      <c r="AS393" s="56" t="str">
        <f t="shared" si="145"/>
        <v>-</v>
      </c>
      <c r="AT393" s="56" t="str">
        <f t="shared" si="146"/>
        <v>-</v>
      </c>
      <c r="AU393" s="56" t="str">
        <f t="shared" si="147"/>
        <v>-</v>
      </c>
      <c r="AV393" s="56" t="str">
        <f t="shared" si="148"/>
        <v>-</v>
      </c>
      <c r="AW393" s="53" t="str">
        <f t="shared" si="149"/>
        <v>-</v>
      </c>
      <c r="AX393" s="53" t="str">
        <f t="shared" si="150"/>
        <v/>
      </c>
      <c r="AY393" s="57" t="str">
        <f t="shared" si="151"/>
        <v/>
      </c>
      <c r="AZ393" s="54">
        <f>+IF(SUMIF($AC$3:$AM$3,VLOOKUP($R393,desplegable!$N$3:$Q$8,4,FALSE),$AC393:$AM393)&gt;=$S393,$S393,SUMIF($AC$3:$AM$3,VLOOKUP($R393,desplegable!$N$3:$Q$8,4,FALSE),$AC393:$AM393))</f>
        <v>0</v>
      </c>
      <c r="BA393" s="78"/>
      <c r="BB393" s="54">
        <f t="shared" si="152"/>
        <v>0</v>
      </c>
      <c r="BC393" s="53">
        <f>+IFERROR($BB393*$T393/VLOOKUP($R393,desplegable!$N$3:$O$8,2,FALSE),0)</f>
        <v>0</v>
      </c>
      <c r="BD393" s="53" t="str">
        <f t="shared" si="161"/>
        <v/>
      </c>
      <c r="BE393" s="57" t="str">
        <f t="shared" si="153"/>
        <v/>
      </c>
    </row>
    <row r="394" spans="1:57" ht="15" customHeight="1" x14ac:dyDescent="0.25">
      <c r="A394" s="26" t="s">
        <v>117</v>
      </c>
      <c r="B394" s="21"/>
      <c r="C394" s="21" t="s">
        <v>117</v>
      </c>
      <c r="D394" s="21"/>
      <c r="E394" s="21" t="s">
        <v>117</v>
      </c>
      <c r="F394" s="21"/>
      <c r="G394" s="27"/>
      <c r="H394" s="27"/>
      <c r="I394" s="28" t="s">
        <v>367</v>
      </c>
      <c r="J394" s="28" t="s">
        <v>117</v>
      </c>
      <c r="K394" s="21"/>
      <c r="L394" s="21"/>
      <c r="M394" s="28" t="s">
        <v>117</v>
      </c>
      <c r="N394" s="28" t="s">
        <v>117</v>
      </c>
      <c r="O394" s="28" t="s">
        <v>117</v>
      </c>
      <c r="P394" s="21" t="s">
        <v>117</v>
      </c>
      <c r="Q394" s="21" t="s">
        <v>117</v>
      </c>
      <c r="R394" s="28" t="s">
        <v>117</v>
      </c>
      <c r="S394" s="78"/>
      <c r="T394" s="30"/>
      <c r="U394" s="52">
        <f t="shared" si="162"/>
        <v>0</v>
      </c>
      <c r="V394" s="29"/>
      <c r="W394" s="29" t="s">
        <v>117</v>
      </c>
      <c r="X394" s="29"/>
      <c r="Y394" s="29"/>
      <c r="Z394" s="53" t="str">
        <f t="shared" si="154"/>
        <v/>
      </c>
      <c r="AA394" s="55" t="str">
        <f t="shared" si="144"/>
        <v/>
      </c>
      <c r="AB394" s="27"/>
      <c r="AC394" s="54">
        <f t="shared" si="155"/>
        <v>0</v>
      </c>
      <c r="AD394" s="78"/>
      <c r="AE394" s="54">
        <f t="shared" si="156"/>
        <v>0</v>
      </c>
      <c r="AF394" s="78"/>
      <c r="AG394" s="54">
        <f t="shared" si="157"/>
        <v>0</v>
      </c>
      <c r="AH394" s="78"/>
      <c r="AI394" s="54">
        <f t="shared" si="158"/>
        <v>0</v>
      </c>
      <c r="AJ394" s="78"/>
      <c r="AK394" s="54">
        <f t="shared" si="159"/>
        <v>0</v>
      </c>
      <c r="AL394" s="78"/>
      <c r="AM394" s="78"/>
      <c r="AN394" s="53" t="str">
        <f>+IF($A394="Venta",SUMIF($AC$3:$AM$3,VLOOKUP($R394,desplegable!$N$3:$Q$8,4,FALSE),$AC394:$AM394)*$T394/VLOOKUP($R394,desplegable!$N$3:$O$8,2,FALSE),"")</f>
        <v/>
      </c>
      <c r="AO394" s="53">
        <f t="shared" si="160"/>
        <v>0</v>
      </c>
      <c r="AP394" s="53" t="str">
        <f>+IF($A394="Compra",SUMIF($AC$3:$AM$3,VLOOKUP($R393,desplegable!$N$3:$Q$8,4,FALSE),$AC394:$AM394)*$T394/VLOOKUP($R393,desplegable!$N$3:$O$8,2,FALSE),"")</f>
        <v/>
      </c>
      <c r="AQ394" s="55">
        <f>+IFERROR(SUMIF($AC$3:$AM$3,VLOOKUP($R394,desplegable!$N$3:$Q$8,4,FALSE),$AC394:$AM394)/$S394,0)</f>
        <v>0</v>
      </c>
      <c r="AR394" s="55">
        <f ca="1">IFERROR((SUMIF($AC$3:$AM$3,VLOOKUP($R394,desplegable!$N$3:$Q$8,4,FALSE),$AC394:$AM394)/($H394-$G394))*((TODAY())-$G394)/$S394,0)</f>
        <v>0</v>
      </c>
      <c r="AS394" s="56" t="str">
        <f t="shared" si="145"/>
        <v>-</v>
      </c>
      <c r="AT394" s="56" t="str">
        <f t="shared" si="146"/>
        <v>-</v>
      </c>
      <c r="AU394" s="56" t="str">
        <f t="shared" si="147"/>
        <v>-</v>
      </c>
      <c r="AV394" s="56" t="str">
        <f t="shared" si="148"/>
        <v>-</v>
      </c>
      <c r="AW394" s="53" t="str">
        <f t="shared" si="149"/>
        <v>-</v>
      </c>
      <c r="AX394" s="53" t="str">
        <f t="shared" si="150"/>
        <v/>
      </c>
      <c r="AY394" s="57" t="str">
        <f t="shared" si="151"/>
        <v/>
      </c>
      <c r="AZ394" s="54">
        <f>+IF(SUMIF($AC$3:$AM$3,VLOOKUP($R394,desplegable!$N$3:$Q$8,4,FALSE),$AC394:$AM394)&gt;=$S394,$S394,SUMIF($AC$3:$AM$3,VLOOKUP($R394,desplegable!$N$3:$Q$8,4,FALSE),$AC394:$AM394))</f>
        <v>0</v>
      </c>
      <c r="BA394" s="78"/>
      <c r="BB394" s="54">
        <f t="shared" si="152"/>
        <v>0</v>
      </c>
      <c r="BC394" s="53">
        <f>+IFERROR($BB394*$T394/VLOOKUP($R394,desplegable!$N$3:$O$8,2,FALSE),0)</f>
        <v>0</v>
      </c>
      <c r="BD394" s="53" t="str">
        <f t="shared" si="161"/>
        <v/>
      </c>
      <c r="BE394" s="57" t="str">
        <f t="shared" si="153"/>
        <v/>
      </c>
    </row>
    <row r="395" spans="1:57" ht="15" customHeight="1" x14ac:dyDescent="0.25">
      <c r="A395" s="26" t="s">
        <v>117</v>
      </c>
      <c r="B395" s="21"/>
      <c r="C395" s="21" t="s">
        <v>117</v>
      </c>
      <c r="D395" s="21"/>
      <c r="E395" s="21" t="s">
        <v>117</v>
      </c>
      <c r="F395" s="21"/>
      <c r="G395" s="27"/>
      <c r="H395" s="27"/>
      <c r="I395" s="28" t="s">
        <v>367</v>
      </c>
      <c r="J395" s="28" t="s">
        <v>117</v>
      </c>
      <c r="K395" s="21"/>
      <c r="L395" s="21"/>
      <c r="M395" s="28" t="s">
        <v>117</v>
      </c>
      <c r="N395" s="28" t="s">
        <v>117</v>
      </c>
      <c r="O395" s="28" t="s">
        <v>117</v>
      </c>
      <c r="P395" s="21" t="s">
        <v>117</v>
      </c>
      <c r="Q395" s="21" t="s">
        <v>117</v>
      </c>
      <c r="R395" s="28" t="s">
        <v>117</v>
      </c>
      <c r="S395" s="78"/>
      <c r="T395" s="30"/>
      <c r="U395" s="52">
        <f t="shared" si="162"/>
        <v>0</v>
      </c>
      <c r="V395" s="29"/>
      <c r="W395" s="29" t="s">
        <v>117</v>
      </c>
      <c r="X395" s="29"/>
      <c r="Y395" s="29"/>
      <c r="Z395" s="53" t="str">
        <f t="shared" si="154"/>
        <v/>
      </c>
      <c r="AA395" s="55" t="str">
        <f t="shared" si="144"/>
        <v/>
      </c>
      <c r="AB395" s="27"/>
      <c r="AC395" s="54">
        <f t="shared" si="155"/>
        <v>0</v>
      </c>
      <c r="AD395" s="78"/>
      <c r="AE395" s="54">
        <f t="shared" si="156"/>
        <v>0</v>
      </c>
      <c r="AF395" s="78"/>
      <c r="AG395" s="54">
        <f t="shared" si="157"/>
        <v>0</v>
      </c>
      <c r="AH395" s="78"/>
      <c r="AI395" s="54">
        <f t="shared" si="158"/>
        <v>0</v>
      </c>
      <c r="AJ395" s="78"/>
      <c r="AK395" s="54">
        <f t="shared" si="159"/>
        <v>0</v>
      </c>
      <c r="AL395" s="78"/>
      <c r="AM395" s="78"/>
      <c r="AN395" s="53" t="str">
        <f>+IF($A395="Venta",SUMIF($AC$3:$AM$3,VLOOKUP($R395,desplegable!$N$3:$Q$8,4,FALSE),$AC395:$AM395)*$T395/VLOOKUP($R395,desplegable!$N$3:$O$8,2,FALSE),"")</f>
        <v/>
      </c>
      <c r="AO395" s="53">
        <f t="shared" si="160"/>
        <v>0</v>
      </c>
      <c r="AP395" s="53" t="str">
        <f>+IF($A395="Compra",SUMIF($AC$3:$AM$3,VLOOKUP($R394,desplegable!$N$3:$Q$8,4,FALSE),$AC395:$AM395)*$T395/VLOOKUP($R394,desplegable!$N$3:$O$8,2,FALSE),"")</f>
        <v/>
      </c>
      <c r="AQ395" s="55">
        <f>+IFERROR(SUMIF($AC$3:$AM$3,VLOOKUP($R395,desplegable!$N$3:$Q$8,4,FALSE),$AC395:$AM395)/$S395,0)</f>
        <v>0</v>
      </c>
      <c r="AR395" s="55">
        <f ca="1">IFERROR((SUMIF($AC$3:$AM$3,VLOOKUP($R395,desplegable!$N$3:$Q$8,4,FALSE),$AC395:$AM395)/($H395-$G395))*((TODAY())-$G395)/$S395,0)</f>
        <v>0</v>
      </c>
      <c r="AS395" s="56" t="str">
        <f t="shared" si="145"/>
        <v>-</v>
      </c>
      <c r="AT395" s="56" t="str">
        <f t="shared" si="146"/>
        <v>-</v>
      </c>
      <c r="AU395" s="56" t="str">
        <f t="shared" si="147"/>
        <v>-</v>
      </c>
      <c r="AV395" s="56" t="str">
        <f t="shared" si="148"/>
        <v>-</v>
      </c>
      <c r="AW395" s="53" t="str">
        <f t="shared" si="149"/>
        <v>-</v>
      </c>
      <c r="AX395" s="53" t="str">
        <f t="shared" si="150"/>
        <v/>
      </c>
      <c r="AY395" s="57" t="str">
        <f t="shared" si="151"/>
        <v/>
      </c>
      <c r="AZ395" s="54">
        <f>+IF(SUMIF($AC$3:$AM$3,VLOOKUP($R395,desplegable!$N$3:$Q$8,4,FALSE),$AC395:$AM395)&gt;=$S395,$S395,SUMIF($AC$3:$AM$3,VLOOKUP($R395,desplegable!$N$3:$Q$8,4,FALSE),$AC395:$AM395))</f>
        <v>0</v>
      </c>
      <c r="BA395" s="78"/>
      <c r="BB395" s="54">
        <f t="shared" si="152"/>
        <v>0</v>
      </c>
      <c r="BC395" s="53">
        <f>+IFERROR($BB395*$T395/VLOOKUP($R395,desplegable!$N$3:$O$8,2,FALSE),0)</f>
        <v>0</v>
      </c>
      <c r="BD395" s="53" t="str">
        <f t="shared" si="161"/>
        <v/>
      </c>
      <c r="BE395" s="57" t="str">
        <f t="shared" si="153"/>
        <v/>
      </c>
    </row>
    <row r="396" spans="1:57" ht="15" customHeight="1" x14ac:dyDescent="0.25">
      <c r="A396" s="26" t="s">
        <v>117</v>
      </c>
      <c r="B396" s="21"/>
      <c r="C396" s="21" t="s">
        <v>117</v>
      </c>
      <c r="D396" s="21"/>
      <c r="E396" s="21" t="s">
        <v>117</v>
      </c>
      <c r="F396" s="21"/>
      <c r="G396" s="27"/>
      <c r="H396" s="27"/>
      <c r="I396" s="28" t="s">
        <v>367</v>
      </c>
      <c r="J396" s="28" t="s">
        <v>117</v>
      </c>
      <c r="K396" s="21"/>
      <c r="L396" s="21"/>
      <c r="M396" s="28" t="s">
        <v>117</v>
      </c>
      <c r="N396" s="28" t="s">
        <v>117</v>
      </c>
      <c r="O396" s="28" t="s">
        <v>117</v>
      </c>
      <c r="P396" s="21" t="s">
        <v>117</v>
      </c>
      <c r="Q396" s="21" t="s">
        <v>117</v>
      </c>
      <c r="R396" s="28" t="s">
        <v>117</v>
      </c>
      <c r="S396" s="78"/>
      <c r="T396" s="30"/>
      <c r="U396" s="52">
        <f t="shared" si="162"/>
        <v>0</v>
      </c>
      <c r="V396" s="29"/>
      <c r="W396" s="29" t="s">
        <v>117</v>
      </c>
      <c r="X396" s="29"/>
      <c r="Y396" s="29"/>
      <c r="Z396" s="53" t="str">
        <f t="shared" si="154"/>
        <v/>
      </c>
      <c r="AA396" s="55" t="str">
        <f t="shared" si="144"/>
        <v/>
      </c>
      <c r="AB396" s="27"/>
      <c r="AC396" s="54">
        <f t="shared" si="155"/>
        <v>0</v>
      </c>
      <c r="AD396" s="78"/>
      <c r="AE396" s="54">
        <f t="shared" si="156"/>
        <v>0</v>
      </c>
      <c r="AF396" s="78"/>
      <c r="AG396" s="54">
        <f t="shared" si="157"/>
        <v>0</v>
      </c>
      <c r="AH396" s="78"/>
      <c r="AI396" s="54">
        <f t="shared" si="158"/>
        <v>0</v>
      </c>
      <c r="AJ396" s="78"/>
      <c r="AK396" s="54">
        <f t="shared" si="159"/>
        <v>0</v>
      </c>
      <c r="AL396" s="78"/>
      <c r="AM396" s="78"/>
      <c r="AN396" s="53" t="str">
        <f>+IF($A396="Venta",SUMIF($AC$3:$AM$3,VLOOKUP($R396,desplegable!$N$3:$Q$8,4,FALSE),$AC396:$AM396)*$T396/VLOOKUP($R396,desplegable!$N$3:$O$8,2,FALSE),"")</f>
        <v/>
      </c>
      <c r="AO396" s="53">
        <f t="shared" si="160"/>
        <v>0</v>
      </c>
      <c r="AP396" s="53" t="str">
        <f>+IF($A396="Compra",SUMIF($AC$3:$AM$3,VLOOKUP($R395,desplegable!$N$3:$Q$8,4,FALSE),$AC396:$AM396)*$T396/VLOOKUP($R395,desplegable!$N$3:$O$8,2,FALSE),"")</f>
        <v/>
      </c>
      <c r="AQ396" s="55">
        <f>+IFERROR(SUMIF($AC$3:$AM$3,VLOOKUP($R396,desplegable!$N$3:$Q$8,4,FALSE),$AC396:$AM396)/$S396,0)</f>
        <v>0</v>
      </c>
      <c r="AR396" s="55">
        <f ca="1">IFERROR((SUMIF($AC$3:$AM$3,VLOOKUP($R396,desplegable!$N$3:$Q$8,4,FALSE),$AC396:$AM396)/($H396-$G396))*((TODAY())-$G396)/$S396,0)</f>
        <v>0</v>
      </c>
      <c r="AS396" s="56" t="str">
        <f t="shared" si="145"/>
        <v>-</v>
      </c>
      <c r="AT396" s="56" t="str">
        <f t="shared" si="146"/>
        <v>-</v>
      </c>
      <c r="AU396" s="56" t="str">
        <f t="shared" si="147"/>
        <v>-</v>
      </c>
      <c r="AV396" s="56" t="str">
        <f t="shared" si="148"/>
        <v>-</v>
      </c>
      <c r="AW396" s="53" t="str">
        <f t="shared" si="149"/>
        <v>-</v>
      </c>
      <c r="AX396" s="53" t="str">
        <f t="shared" si="150"/>
        <v/>
      </c>
      <c r="AY396" s="57" t="str">
        <f t="shared" si="151"/>
        <v/>
      </c>
      <c r="AZ396" s="54">
        <f>+IF(SUMIF($AC$3:$AM$3,VLOOKUP($R396,desplegable!$N$3:$Q$8,4,FALSE),$AC396:$AM396)&gt;=$S396,$S396,SUMIF($AC$3:$AM$3,VLOOKUP($R396,desplegable!$N$3:$Q$8,4,FALSE),$AC396:$AM396))</f>
        <v>0</v>
      </c>
      <c r="BA396" s="78"/>
      <c r="BB396" s="54">
        <f t="shared" si="152"/>
        <v>0</v>
      </c>
      <c r="BC396" s="53">
        <f>+IFERROR($BB396*$T396/VLOOKUP($R396,desplegable!$N$3:$O$8,2,FALSE),0)</f>
        <v>0</v>
      </c>
      <c r="BD396" s="53" t="str">
        <f t="shared" si="161"/>
        <v/>
      </c>
      <c r="BE396" s="57" t="str">
        <f t="shared" si="153"/>
        <v/>
      </c>
    </row>
    <row r="397" spans="1:57" ht="15" customHeight="1" x14ac:dyDescent="0.25">
      <c r="A397" s="26" t="s">
        <v>117</v>
      </c>
      <c r="B397" s="21"/>
      <c r="C397" s="21" t="s">
        <v>117</v>
      </c>
      <c r="D397" s="21"/>
      <c r="E397" s="21" t="s">
        <v>117</v>
      </c>
      <c r="F397" s="21"/>
      <c r="G397" s="27"/>
      <c r="H397" s="27"/>
      <c r="I397" s="28" t="s">
        <v>367</v>
      </c>
      <c r="J397" s="28" t="s">
        <v>117</v>
      </c>
      <c r="K397" s="21"/>
      <c r="L397" s="21"/>
      <c r="M397" s="28" t="s">
        <v>117</v>
      </c>
      <c r="N397" s="28" t="s">
        <v>117</v>
      </c>
      <c r="O397" s="28" t="s">
        <v>117</v>
      </c>
      <c r="P397" s="21" t="s">
        <v>117</v>
      </c>
      <c r="Q397" s="21" t="s">
        <v>117</v>
      </c>
      <c r="R397" s="28" t="s">
        <v>117</v>
      </c>
      <c r="S397" s="78"/>
      <c r="T397" s="30"/>
      <c r="U397" s="52">
        <f t="shared" si="162"/>
        <v>0</v>
      </c>
      <c r="V397" s="29"/>
      <c r="W397" s="29" t="s">
        <v>117</v>
      </c>
      <c r="X397" s="29"/>
      <c r="Y397" s="29"/>
      <c r="Z397" s="53" t="str">
        <f t="shared" si="154"/>
        <v/>
      </c>
      <c r="AA397" s="55" t="str">
        <f t="shared" si="144"/>
        <v/>
      </c>
      <c r="AB397" s="27"/>
      <c r="AC397" s="54">
        <f t="shared" si="155"/>
        <v>0</v>
      </c>
      <c r="AD397" s="78"/>
      <c r="AE397" s="54">
        <f t="shared" si="156"/>
        <v>0</v>
      </c>
      <c r="AF397" s="78"/>
      <c r="AG397" s="54">
        <f t="shared" si="157"/>
        <v>0</v>
      </c>
      <c r="AH397" s="78"/>
      <c r="AI397" s="54">
        <f t="shared" si="158"/>
        <v>0</v>
      </c>
      <c r="AJ397" s="78"/>
      <c r="AK397" s="54">
        <f t="shared" si="159"/>
        <v>0</v>
      </c>
      <c r="AL397" s="78"/>
      <c r="AM397" s="78"/>
      <c r="AN397" s="53" t="str">
        <f>+IF($A397="Venta",SUMIF($AC$3:$AM$3,VLOOKUP($R397,desplegable!$N$3:$Q$8,4,FALSE),$AC397:$AM397)*$T397/VLOOKUP($R397,desplegable!$N$3:$O$8,2,FALSE),"")</f>
        <v/>
      </c>
      <c r="AO397" s="53">
        <f t="shared" si="160"/>
        <v>0</v>
      </c>
      <c r="AP397" s="53" t="str">
        <f>+IF($A397="Compra",SUMIF($AC$3:$AM$3,VLOOKUP($R396,desplegable!$N$3:$Q$8,4,FALSE),$AC397:$AM397)*$T397/VLOOKUP($R396,desplegable!$N$3:$O$8,2,FALSE),"")</f>
        <v/>
      </c>
      <c r="AQ397" s="55">
        <f>+IFERROR(SUMIF($AC$3:$AM$3,VLOOKUP($R397,desplegable!$N$3:$Q$8,4,FALSE),$AC397:$AM397)/$S397,0)</f>
        <v>0</v>
      </c>
      <c r="AR397" s="55">
        <f ca="1">IFERROR((SUMIF($AC$3:$AM$3,VLOOKUP($R397,desplegable!$N$3:$Q$8,4,FALSE),$AC397:$AM397)/($H397-$G397))*((TODAY())-$G397)/$S397,0)</f>
        <v>0</v>
      </c>
      <c r="AS397" s="56" t="str">
        <f t="shared" si="145"/>
        <v>-</v>
      </c>
      <c r="AT397" s="56" t="str">
        <f t="shared" si="146"/>
        <v>-</v>
      </c>
      <c r="AU397" s="56" t="str">
        <f t="shared" si="147"/>
        <v>-</v>
      </c>
      <c r="AV397" s="56" t="str">
        <f t="shared" si="148"/>
        <v>-</v>
      </c>
      <c r="AW397" s="53" t="str">
        <f t="shared" si="149"/>
        <v>-</v>
      </c>
      <c r="AX397" s="53" t="str">
        <f t="shared" si="150"/>
        <v/>
      </c>
      <c r="AY397" s="57" t="str">
        <f t="shared" si="151"/>
        <v/>
      </c>
      <c r="AZ397" s="54">
        <f>+IF(SUMIF($AC$3:$AM$3,VLOOKUP($R397,desplegable!$N$3:$Q$8,4,FALSE),$AC397:$AM397)&gt;=$S397,$S397,SUMIF($AC$3:$AM$3,VLOOKUP($R397,desplegable!$N$3:$Q$8,4,FALSE),$AC397:$AM397))</f>
        <v>0</v>
      </c>
      <c r="BA397" s="78"/>
      <c r="BB397" s="54">
        <f t="shared" si="152"/>
        <v>0</v>
      </c>
      <c r="BC397" s="53">
        <f>+IFERROR($BB397*$T397/VLOOKUP($R397,desplegable!$N$3:$O$8,2,FALSE),0)</f>
        <v>0</v>
      </c>
      <c r="BD397" s="53" t="str">
        <f t="shared" si="161"/>
        <v/>
      </c>
      <c r="BE397" s="57" t="str">
        <f t="shared" si="153"/>
        <v/>
      </c>
    </row>
    <row r="398" spans="1:57" ht="15" customHeight="1" x14ac:dyDescent="0.25">
      <c r="A398" s="26" t="s">
        <v>117</v>
      </c>
      <c r="B398" s="21"/>
      <c r="C398" s="21" t="s">
        <v>117</v>
      </c>
      <c r="D398" s="21"/>
      <c r="E398" s="21" t="s">
        <v>117</v>
      </c>
      <c r="F398" s="21"/>
      <c r="G398" s="27"/>
      <c r="H398" s="27"/>
      <c r="I398" s="28" t="s">
        <v>367</v>
      </c>
      <c r="J398" s="28" t="s">
        <v>117</v>
      </c>
      <c r="K398" s="21"/>
      <c r="L398" s="21"/>
      <c r="M398" s="28" t="s">
        <v>117</v>
      </c>
      <c r="N398" s="28" t="s">
        <v>117</v>
      </c>
      <c r="O398" s="28" t="s">
        <v>117</v>
      </c>
      <c r="P398" s="21" t="s">
        <v>117</v>
      </c>
      <c r="Q398" s="21" t="s">
        <v>117</v>
      </c>
      <c r="R398" s="28" t="s">
        <v>117</v>
      </c>
      <c r="S398" s="78"/>
      <c r="T398" s="30"/>
      <c r="U398" s="52">
        <f t="shared" si="162"/>
        <v>0</v>
      </c>
      <c r="V398" s="29"/>
      <c r="W398" s="29" t="s">
        <v>117</v>
      </c>
      <c r="X398" s="29"/>
      <c r="Y398" s="29"/>
      <c r="Z398" s="53" t="str">
        <f t="shared" si="154"/>
        <v/>
      </c>
      <c r="AA398" s="55" t="str">
        <f t="shared" si="144"/>
        <v/>
      </c>
      <c r="AB398" s="27"/>
      <c r="AC398" s="54">
        <f t="shared" si="155"/>
        <v>0</v>
      </c>
      <c r="AD398" s="78"/>
      <c r="AE398" s="54">
        <f t="shared" si="156"/>
        <v>0</v>
      </c>
      <c r="AF398" s="78"/>
      <c r="AG398" s="54">
        <f t="shared" si="157"/>
        <v>0</v>
      </c>
      <c r="AH398" s="78"/>
      <c r="AI398" s="54">
        <f t="shared" si="158"/>
        <v>0</v>
      </c>
      <c r="AJ398" s="78"/>
      <c r="AK398" s="54">
        <f t="shared" si="159"/>
        <v>0</v>
      </c>
      <c r="AL398" s="78"/>
      <c r="AM398" s="78"/>
      <c r="AN398" s="53" t="str">
        <f>+IF($A398="Venta",SUMIF($AC$3:$AM$3,VLOOKUP($R398,desplegable!$N$3:$Q$8,4,FALSE),$AC398:$AM398)*$T398/VLOOKUP($R398,desplegable!$N$3:$O$8,2,FALSE),"")</f>
        <v/>
      </c>
      <c r="AO398" s="53">
        <f t="shared" si="160"/>
        <v>0</v>
      </c>
      <c r="AP398" s="53" t="str">
        <f>+IF($A398="Compra",SUMIF($AC$3:$AM$3,VLOOKUP($R397,desplegable!$N$3:$Q$8,4,FALSE),$AC398:$AM398)*$T398/VLOOKUP($R397,desplegable!$N$3:$O$8,2,FALSE),"")</f>
        <v/>
      </c>
      <c r="AQ398" s="55">
        <f>+IFERROR(SUMIF($AC$3:$AM$3,VLOOKUP($R398,desplegable!$N$3:$Q$8,4,FALSE),$AC398:$AM398)/$S398,0)</f>
        <v>0</v>
      </c>
      <c r="AR398" s="55">
        <f ca="1">IFERROR((SUMIF($AC$3:$AM$3,VLOOKUP($R398,desplegable!$N$3:$Q$8,4,FALSE),$AC398:$AM398)/($H398-$G398))*((TODAY())-$G398)/$S398,0)</f>
        <v>0</v>
      </c>
      <c r="AS398" s="56" t="str">
        <f t="shared" si="145"/>
        <v>-</v>
      </c>
      <c r="AT398" s="56" t="str">
        <f t="shared" si="146"/>
        <v>-</v>
      </c>
      <c r="AU398" s="56" t="str">
        <f t="shared" si="147"/>
        <v>-</v>
      </c>
      <c r="AV398" s="56" t="str">
        <f t="shared" si="148"/>
        <v>-</v>
      </c>
      <c r="AW398" s="53" t="str">
        <f t="shared" si="149"/>
        <v>-</v>
      </c>
      <c r="AX398" s="53" t="str">
        <f t="shared" si="150"/>
        <v/>
      </c>
      <c r="AY398" s="57" t="str">
        <f t="shared" si="151"/>
        <v/>
      </c>
      <c r="AZ398" s="54">
        <f>+IF(SUMIF($AC$3:$AM$3,VLOOKUP($R398,desplegable!$N$3:$Q$8,4,FALSE),$AC398:$AM398)&gt;=$S398,$S398,SUMIF($AC$3:$AM$3,VLOOKUP($R398,desplegable!$N$3:$Q$8,4,FALSE),$AC398:$AM398))</f>
        <v>0</v>
      </c>
      <c r="BA398" s="78"/>
      <c r="BB398" s="54">
        <f t="shared" si="152"/>
        <v>0</v>
      </c>
      <c r="BC398" s="53">
        <f>+IFERROR($BB398*$T398/VLOOKUP($R398,desplegable!$N$3:$O$8,2,FALSE),0)</f>
        <v>0</v>
      </c>
      <c r="BD398" s="53" t="str">
        <f t="shared" si="161"/>
        <v/>
      </c>
      <c r="BE398" s="57" t="str">
        <f t="shared" si="153"/>
        <v/>
      </c>
    </row>
    <row r="399" spans="1:57" ht="15" customHeight="1" x14ac:dyDescent="0.25">
      <c r="A399" s="26" t="s">
        <v>117</v>
      </c>
      <c r="B399" s="21"/>
      <c r="C399" s="21" t="s">
        <v>117</v>
      </c>
      <c r="D399" s="21"/>
      <c r="E399" s="21" t="s">
        <v>117</v>
      </c>
      <c r="F399" s="21"/>
      <c r="G399" s="27"/>
      <c r="H399" s="27"/>
      <c r="I399" s="28" t="s">
        <v>367</v>
      </c>
      <c r="J399" s="28" t="s">
        <v>117</v>
      </c>
      <c r="K399" s="21"/>
      <c r="L399" s="21"/>
      <c r="M399" s="28" t="s">
        <v>117</v>
      </c>
      <c r="N399" s="28" t="s">
        <v>117</v>
      </c>
      <c r="O399" s="28" t="s">
        <v>117</v>
      </c>
      <c r="P399" s="21" t="s">
        <v>117</v>
      </c>
      <c r="Q399" s="21" t="s">
        <v>117</v>
      </c>
      <c r="R399" s="28" t="s">
        <v>117</v>
      </c>
      <c r="S399" s="78"/>
      <c r="T399" s="30"/>
      <c r="U399" s="52">
        <f t="shared" si="162"/>
        <v>0</v>
      </c>
      <c r="V399" s="29"/>
      <c r="W399" s="29" t="s">
        <v>117</v>
      </c>
      <c r="X399" s="29"/>
      <c r="Y399" s="29"/>
      <c r="Z399" s="53" t="str">
        <f t="shared" si="154"/>
        <v/>
      </c>
      <c r="AA399" s="55" t="str">
        <f t="shared" si="144"/>
        <v/>
      </c>
      <c r="AB399" s="27"/>
      <c r="AC399" s="54">
        <f t="shared" si="155"/>
        <v>0</v>
      </c>
      <c r="AD399" s="78"/>
      <c r="AE399" s="54">
        <f t="shared" si="156"/>
        <v>0</v>
      </c>
      <c r="AF399" s="78"/>
      <c r="AG399" s="54">
        <f t="shared" si="157"/>
        <v>0</v>
      </c>
      <c r="AH399" s="78"/>
      <c r="AI399" s="54">
        <f t="shared" si="158"/>
        <v>0</v>
      </c>
      <c r="AJ399" s="78"/>
      <c r="AK399" s="54">
        <f t="shared" si="159"/>
        <v>0</v>
      </c>
      <c r="AL399" s="78"/>
      <c r="AM399" s="78"/>
      <c r="AN399" s="53" t="str">
        <f>+IF($A399="Venta",SUMIF($AC$3:$AM$3,VLOOKUP($R399,desplegable!$N$3:$Q$8,4,FALSE),$AC399:$AM399)*$T399/VLOOKUP($R399,desplegable!$N$3:$O$8,2,FALSE),"")</f>
        <v/>
      </c>
      <c r="AO399" s="53">
        <f t="shared" si="160"/>
        <v>0</v>
      </c>
      <c r="AP399" s="53" t="str">
        <f>+IF($A399="Compra",SUMIF($AC$3:$AM$3,VLOOKUP($R398,desplegable!$N$3:$Q$8,4,FALSE),$AC399:$AM399)*$T399/VLOOKUP($R398,desplegable!$N$3:$O$8,2,FALSE),"")</f>
        <v/>
      </c>
      <c r="AQ399" s="55">
        <f>+IFERROR(SUMIF($AC$3:$AM$3,VLOOKUP($R399,desplegable!$N$3:$Q$8,4,FALSE),$AC399:$AM399)/$S399,0)</f>
        <v>0</v>
      </c>
      <c r="AR399" s="55">
        <f ca="1">IFERROR((SUMIF($AC$3:$AM$3,VLOOKUP($R399,desplegable!$N$3:$Q$8,4,FALSE),$AC399:$AM399)/($H399-$G399))*((TODAY())-$G399)/$S399,0)</f>
        <v>0</v>
      </c>
      <c r="AS399" s="56" t="str">
        <f t="shared" si="145"/>
        <v>-</v>
      </c>
      <c r="AT399" s="56" t="str">
        <f t="shared" si="146"/>
        <v>-</v>
      </c>
      <c r="AU399" s="56" t="str">
        <f t="shared" si="147"/>
        <v>-</v>
      </c>
      <c r="AV399" s="56" t="str">
        <f t="shared" si="148"/>
        <v>-</v>
      </c>
      <c r="AW399" s="53" t="str">
        <f t="shared" si="149"/>
        <v>-</v>
      </c>
      <c r="AX399" s="53" t="str">
        <f t="shared" si="150"/>
        <v/>
      </c>
      <c r="AY399" s="57" t="str">
        <f t="shared" si="151"/>
        <v/>
      </c>
      <c r="AZ399" s="54">
        <f>+IF(SUMIF($AC$3:$AM$3,VLOOKUP($R399,desplegable!$N$3:$Q$8,4,FALSE),$AC399:$AM399)&gt;=$S399,$S399,SUMIF($AC$3:$AM$3,VLOOKUP($R399,desplegable!$N$3:$Q$8,4,FALSE),$AC399:$AM399))</f>
        <v>0</v>
      </c>
      <c r="BA399" s="78"/>
      <c r="BB399" s="54">
        <f t="shared" si="152"/>
        <v>0</v>
      </c>
      <c r="BC399" s="53">
        <f>+IFERROR($BB399*$T399/VLOOKUP($R399,desplegable!$N$3:$O$8,2,FALSE),0)</f>
        <v>0</v>
      </c>
      <c r="BD399" s="53" t="str">
        <f t="shared" si="161"/>
        <v/>
      </c>
      <c r="BE399" s="57" t="str">
        <f t="shared" si="153"/>
        <v/>
      </c>
    </row>
    <row r="400" spans="1:57" ht="15" customHeight="1" x14ac:dyDescent="0.25">
      <c r="A400" s="26" t="s">
        <v>117</v>
      </c>
      <c r="B400" s="21"/>
      <c r="C400" s="21" t="s">
        <v>117</v>
      </c>
      <c r="D400" s="21"/>
      <c r="E400" s="21" t="s">
        <v>117</v>
      </c>
      <c r="F400" s="21"/>
      <c r="G400" s="27"/>
      <c r="H400" s="27"/>
      <c r="I400" s="28" t="s">
        <v>367</v>
      </c>
      <c r="J400" s="28" t="s">
        <v>117</v>
      </c>
      <c r="K400" s="21"/>
      <c r="L400" s="21"/>
      <c r="M400" s="28" t="s">
        <v>117</v>
      </c>
      <c r="N400" s="28" t="s">
        <v>117</v>
      </c>
      <c r="O400" s="28" t="s">
        <v>117</v>
      </c>
      <c r="P400" s="21" t="s">
        <v>117</v>
      </c>
      <c r="Q400" s="21" t="s">
        <v>117</v>
      </c>
      <c r="R400" s="28" t="s">
        <v>117</v>
      </c>
      <c r="S400" s="78"/>
      <c r="T400" s="30"/>
      <c r="U400" s="52">
        <f t="shared" si="162"/>
        <v>0</v>
      </c>
      <c r="V400" s="29"/>
      <c r="W400" s="29" t="s">
        <v>117</v>
      </c>
      <c r="X400" s="29"/>
      <c r="Y400" s="29"/>
      <c r="Z400" s="53" t="str">
        <f t="shared" si="154"/>
        <v/>
      </c>
      <c r="AA400" s="55" t="str">
        <f t="shared" si="144"/>
        <v/>
      </c>
      <c r="AB400" s="27"/>
      <c r="AC400" s="54">
        <f t="shared" si="155"/>
        <v>0</v>
      </c>
      <c r="AD400" s="78"/>
      <c r="AE400" s="54">
        <f t="shared" si="156"/>
        <v>0</v>
      </c>
      <c r="AF400" s="78"/>
      <c r="AG400" s="54">
        <f t="shared" si="157"/>
        <v>0</v>
      </c>
      <c r="AH400" s="78"/>
      <c r="AI400" s="54">
        <f t="shared" si="158"/>
        <v>0</v>
      </c>
      <c r="AJ400" s="78"/>
      <c r="AK400" s="54">
        <f t="shared" si="159"/>
        <v>0</v>
      </c>
      <c r="AL400" s="78"/>
      <c r="AM400" s="78"/>
      <c r="AN400" s="53" t="str">
        <f>+IF($A400="Venta",SUMIF($AC$3:$AM$3,VLOOKUP($R400,desplegable!$N$3:$Q$8,4,FALSE),$AC400:$AM400)*$T400/VLOOKUP($R400,desplegable!$N$3:$O$8,2,FALSE),"")</f>
        <v/>
      </c>
      <c r="AO400" s="53">
        <f t="shared" si="160"/>
        <v>0</v>
      </c>
      <c r="AP400" s="53" t="str">
        <f>+IF($A400="Compra",SUMIF($AC$3:$AM$3,VLOOKUP($R399,desplegable!$N$3:$Q$8,4,FALSE),$AC400:$AM400)*$T400/VLOOKUP($R399,desplegable!$N$3:$O$8,2,FALSE),"")</f>
        <v/>
      </c>
      <c r="AQ400" s="55">
        <f>+IFERROR(SUMIF($AC$3:$AM$3,VLOOKUP($R400,desplegable!$N$3:$Q$8,4,FALSE),$AC400:$AM400)/$S400,0)</f>
        <v>0</v>
      </c>
      <c r="AR400" s="55">
        <f ca="1">IFERROR((SUMIF($AC$3:$AM$3,VLOOKUP($R400,desplegable!$N$3:$Q$8,4,FALSE),$AC400:$AM400)/($H400-$G400))*((TODAY())-$G400)/$S400,0)</f>
        <v>0</v>
      </c>
      <c r="AS400" s="56" t="str">
        <f t="shared" si="145"/>
        <v>-</v>
      </c>
      <c r="AT400" s="56" t="str">
        <f t="shared" si="146"/>
        <v>-</v>
      </c>
      <c r="AU400" s="56" t="str">
        <f t="shared" si="147"/>
        <v>-</v>
      </c>
      <c r="AV400" s="56" t="str">
        <f t="shared" si="148"/>
        <v>-</v>
      </c>
      <c r="AW400" s="53" t="str">
        <f t="shared" si="149"/>
        <v>-</v>
      </c>
      <c r="AX400" s="53" t="str">
        <f t="shared" si="150"/>
        <v/>
      </c>
      <c r="AY400" s="57" t="str">
        <f t="shared" si="151"/>
        <v/>
      </c>
      <c r="AZ400" s="54">
        <f>+IF(SUMIF($AC$3:$AM$3,VLOOKUP($R400,desplegable!$N$3:$Q$8,4,FALSE),$AC400:$AM400)&gt;=$S400,$S400,SUMIF($AC$3:$AM$3,VLOOKUP($R400,desplegable!$N$3:$Q$8,4,FALSE),$AC400:$AM400))</f>
        <v>0</v>
      </c>
      <c r="BA400" s="78"/>
      <c r="BB400" s="54">
        <f t="shared" si="152"/>
        <v>0</v>
      </c>
      <c r="BC400" s="53">
        <f>+IFERROR($BB400*$T400/VLOOKUP($R400,desplegable!$N$3:$O$8,2,FALSE),0)</f>
        <v>0</v>
      </c>
      <c r="BD400" s="53" t="str">
        <f t="shared" si="161"/>
        <v/>
      </c>
      <c r="BE400" s="57" t="str">
        <f t="shared" si="153"/>
        <v/>
      </c>
    </row>
    <row r="401" spans="1:57" ht="15" customHeight="1" x14ac:dyDescent="0.25">
      <c r="A401" s="26" t="s">
        <v>117</v>
      </c>
      <c r="B401" s="21"/>
      <c r="C401" s="21" t="s">
        <v>117</v>
      </c>
      <c r="D401" s="21"/>
      <c r="E401" s="21" t="s">
        <v>117</v>
      </c>
      <c r="F401" s="21"/>
      <c r="G401" s="27"/>
      <c r="H401" s="27"/>
      <c r="I401" s="28" t="s">
        <v>367</v>
      </c>
      <c r="J401" s="28" t="s">
        <v>117</v>
      </c>
      <c r="K401" s="21"/>
      <c r="L401" s="21"/>
      <c r="M401" s="28" t="s">
        <v>117</v>
      </c>
      <c r="N401" s="28" t="s">
        <v>117</v>
      </c>
      <c r="O401" s="28" t="s">
        <v>117</v>
      </c>
      <c r="P401" s="21" t="s">
        <v>117</v>
      </c>
      <c r="Q401" s="21" t="s">
        <v>117</v>
      </c>
      <c r="R401" s="28" t="s">
        <v>117</v>
      </c>
      <c r="S401" s="78"/>
      <c r="T401" s="30"/>
      <c r="U401" s="52">
        <f t="shared" si="162"/>
        <v>0</v>
      </c>
      <c r="V401" s="29"/>
      <c r="W401" s="29" t="s">
        <v>117</v>
      </c>
      <c r="X401" s="29"/>
      <c r="Y401" s="29"/>
      <c r="Z401" s="53" t="str">
        <f t="shared" si="154"/>
        <v/>
      </c>
      <c r="AA401" s="55" t="str">
        <f t="shared" si="144"/>
        <v/>
      </c>
      <c r="AB401" s="27"/>
      <c r="AC401" s="54">
        <f t="shared" si="155"/>
        <v>0</v>
      </c>
      <c r="AD401" s="78"/>
      <c r="AE401" s="54">
        <f t="shared" si="156"/>
        <v>0</v>
      </c>
      <c r="AF401" s="78"/>
      <c r="AG401" s="54">
        <f t="shared" si="157"/>
        <v>0</v>
      </c>
      <c r="AH401" s="78"/>
      <c r="AI401" s="54">
        <f t="shared" si="158"/>
        <v>0</v>
      </c>
      <c r="AJ401" s="78"/>
      <c r="AK401" s="54">
        <f t="shared" si="159"/>
        <v>0</v>
      </c>
      <c r="AL401" s="78"/>
      <c r="AM401" s="78"/>
      <c r="AN401" s="53" t="str">
        <f>+IF($A401="Venta",SUMIF($AC$3:$AM$3,VLOOKUP($R401,desplegable!$N$3:$Q$8,4,FALSE),$AC401:$AM401)*$T401/VLOOKUP($R401,desplegable!$N$3:$O$8,2,FALSE),"")</f>
        <v/>
      </c>
      <c r="AO401" s="53">
        <f t="shared" si="160"/>
        <v>0</v>
      </c>
      <c r="AP401" s="53" t="str">
        <f>+IF($A401="Compra",SUMIF($AC$3:$AM$3,VLOOKUP($R400,desplegable!$N$3:$Q$8,4,FALSE),$AC401:$AM401)*$T401/VLOOKUP($R400,desplegable!$N$3:$O$8,2,FALSE),"")</f>
        <v/>
      </c>
      <c r="AQ401" s="55">
        <f>+IFERROR(SUMIF($AC$3:$AM$3,VLOOKUP($R401,desplegable!$N$3:$Q$8,4,FALSE),$AC401:$AM401)/$S401,0)</f>
        <v>0</v>
      </c>
      <c r="AR401" s="55">
        <f ca="1">IFERROR((SUMIF($AC$3:$AM$3,VLOOKUP($R401,desplegable!$N$3:$Q$8,4,FALSE),$AC401:$AM401)/($H401-$G401))*((TODAY())-$G401)/$S401,0)</f>
        <v>0</v>
      </c>
      <c r="AS401" s="56" t="str">
        <f t="shared" si="145"/>
        <v>-</v>
      </c>
      <c r="AT401" s="56" t="str">
        <f t="shared" si="146"/>
        <v>-</v>
      </c>
      <c r="AU401" s="56" t="str">
        <f t="shared" si="147"/>
        <v>-</v>
      </c>
      <c r="AV401" s="56" t="str">
        <f t="shared" si="148"/>
        <v>-</v>
      </c>
      <c r="AW401" s="53" t="str">
        <f t="shared" si="149"/>
        <v>-</v>
      </c>
      <c r="AX401" s="53" t="str">
        <f t="shared" si="150"/>
        <v/>
      </c>
      <c r="AY401" s="57" t="str">
        <f t="shared" si="151"/>
        <v/>
      </c>
      <c r="AZ401" s="54">
        <f>+IF(SUMIF($AC$3:$AM$3,VLOOKUP($R401,desplegable!$N$3:$Q$8,4,FALSE),$AC401:$AM401)&gt;=$S401,$S401,SUMIF($AC$3:$AM$3,VLOOKUP($R401,desplegable!$N$3:$Q$8,4,FALSE),$AC401:$AM401))</f>
        <v>0</v>
      </c>
      <c r="BA401" s="78"/>
      <c r="BB401" s="54">
        <f t="shared" si="152"/>
        <v>0</v>
      </c>
      <c r="BC401" s="53">
        <f>+IFERROR($BB401*$T401/VLOOKUP($R401,desplegable!$N$3:$O$8,2,FALSE),0)</f>
        <v>0</v>
      </c>
      <c r="BD401" s="53" t="str">
        <f t="shared" si="161"/>
        <v/>
      </c>
      <c r="BE401" s="57" t="str">
        <f t="shared" si="153"/>
        <v/>
      </c>
    </row>
    <row r="402" spans="1:57" ht="15" customHeight="1" x14ac:dyDescent="0.25">
      <c r="A402" s="26" t="s">
        <v>117</v>
      </c>
      <c r="B402" s="21"/>
      <c r="C402" s="21" t="s">
        <v>117</v>
      </c>
      <c r="D402" s="21"/>
      <c r="E402" s="21" t="s">
        <v>117</v>
      </c>
      <c r="F402" s="21"/>
      <c r="G402" s="27"/>
      <c r="H402" s="27"/>
      <c r="I402" s="28" t="s">
        <v>367</v>
      </c>
      <c r="J402" s="28" t="s">
        <v>117</v>
      </c>
      <c r="K402" s="21"/>
      <c r="L402" s="21"/>
      <c r="M402" s="28" t="s">
        <v>117</v>
      </c>
      <c r="N402" s="28" t="s">
        <v>117</v>
      </c>
      <c r="O402" s="28" t="s">
        <v>117</v>
      </c>
      <c r="P402" s="21" t="s">
        <v>117</v>
      </c>
      <c r="Q402" s="21" t="s">
        <v>117</v>
      </c>
      <c r="R402" s="28" t="s">
        <v>117</v>
      </c>
      <c r="S402" s="78"/>
      <c r="T402" s="30"/>
      <c r="U402" s="52">
        <f t="shared" si="162"/>
        <v>0</v>
      </c>
      <c r="V402" s="29"/>
      <c r="W402" s="29" t="s">
        <v>117</v>
      </c>
      <c r="X402" s="29"/>
      <c r="Y402" s="29"/>
      <c r="Z402" s="53" t="str">
        <f t="shared" si="154"/>
        <v/>
      </c>
      <c r="AA402" s="55" t="str">
        <f t="shared" si="144"/>
        <v/>
      </c>
      <c r="AB402" s="27"/>
      <c r="AC402" s="54">
        <f t="shared" si="155"/>
        <v>0</v>
      </c>
      <c r="AD402" s="78"/>
      <c r="AE402" s="54">
        <f t="shared" si="156"/>
        <v>0</v>
      </c>
      <c r="AF402" s="78"/>
      <c r="AG402" s="54">
        <f t="shared" si="157"/>
        <v>0</v>
      </c>
      <c r="AH402" s="78"/>
      <c r="AI402" s="54">
        <f t="shared" si="158"/>
        <v>0</v>
      </c>
      <c r="AJ402" s="78"/>
      <c r="AK402" s="54">
        <f t="shared" si="159"/>
        <v>0</v>
      </c>
      <c r="AL402" s="78"/>
      <c r="AM402" s="78"/>
      <c r="AN402" s="53" t="str">
        <f>+IF($A402="Venta",SUMIF($AC$3:$AM$3,VLOOKUP($R402,desplegable!$N$3:$Q$8,4,FALSE),$AC402:$AM402)*$T402/VLOOKUP($R402,desplegable!$N$3:$O$8,2,FALSE),"")</f>
        <v/>
      </c>
      <c r="AO402" s="53">
        <f t="shared" si="160"/>
        <v>0</v>
      </c>
      <c r="AP402" s="53" t="str">
        <f>+IF($A402="Compra",SUMIF($AC$3:$AM$3,VLOOKUP($R401,desplegable!$N$3:$Q$8,4,FALSE),$AC402:$AM402)*$T402/VLOOKUP($R401,desplegable!$N$3:$O$8,2,FALSE),"")</f>
        <v/>
      </c>
      <c r="AQ402" s="55">
        <f>+IFERROR(SUMIF($AC$3:$AM$3,VLOOKUP($R402,desplegable!$N$3:$Q$8,4,FALSE),$AC402:$AM402)/$S402,0)</f>
        <v>0</v>
      </c>
      <c r="AR402" s="55">
        <f ca="1">IFERROR((SUMIF($AC$3:$AM$3,VLOOKUP($R402,desplegable!$N$3:$Q$8,4,FALSE),$AC402:$AM402)/($H402-$G402))*((TODAY())-$G402)/$S402,0)</f>
        <v>0</v>
      </c>
      <c r="AS402" s="56" t="str">
        <f t="shared" si="145"/>
        <v>-</v>
      </c>
      <c r="AT402" s="56" t="str">
        <f t="shared" si="146"/>
        <v>-</v>
      </c>
      <c r="AU402" s="56" t="str">
        <f t="shared" si="147"/>
        <v>-</v>
      </c>
      <c r="AV402" s="56" t="str">
        <f t="shared" si="148"/>
        <v>-</v>
      </c>
      <c r="AW402" s="53" t="str">
        <f t="shared" si="149"/>
        <v>-</v>
      </c>
      <c r="AX402" s="53" t="str">
        <f t="shared" si="150"/>
        <v/>
      </c>
      <c r="AY402" s="57" t="str">
        <f t="shared" si="151"/>
        <v/>
      </c>
      <c r="AZ402" s="54">
        <f>+IF(SUMIF($AC$3:$AM$3,VLOOKUP($R402,desplegable!$N$3:$Q$8,4,FALSE),$AC402:$AM402)&gt;=$S402,$S402,SUMIF($AC$3:$AM$3,VLOOKUP($R402,desplegable!$N$3:$Q$8,4,FALSE),$AC402:$AM402))</f>
        <v>0</v>
      </c>
      <c r="BA402" s="78"/>
      <c r="BB402" s="54">
        <f t="shared" si="152"/>
        <v>0</v>
      </c>
      <c r="BC402" s="53">
        <f>+IFERROR($BB402*$T402/VLOOKUP($R402,desplegable!$N$3:$O$8,2,FALSE),0)</f>
        <v>0</v>
      </c>
      <c r="BD402" s="53" t="str">
        <f t="shared" si="161"/>
        <v/>
      </c>
      <c r="BE402" s="57" t="str">
        <f t="shared" si="153"/>
        <v/>
      </c>
    </row>
    <row r="403" spans="1:57" ht="15" customHeight="1" x14ac:dyDescent="0.25">
      <c r="A403" s="26" t="s">
        <v>117</v>
      </c>
      <c r="B403" s="21"/>
      <c r="C403" s="21" t="s">
        <v>117</v>
      </c>
      <c r="D403" s="21"/>
      <c r="E403" s="21" t="s">
        <v>117</v>
      </c>
      <c r="F403" s="21"/>
      <c r="G403" s="27"/>
      <c r="H403" s="27"/>
      <c r="I403" s="28" t="s">
        <v>367</v>
      </c>
      <c r="J403" s="28" t="s">
        <v>117</v>
      </c>
      <c r="K403" s="21"/>
      <c r="L403" s="21"/>
      <c r="M403" s="28" t="s">
        <v>117</v>
      </c>
      <c r="N403" s="28" t="s">
        <v>117</v>
      </c>
      <c r="O403" s="28" t="s">
        <v>117</v>
      </c>
      <c r="P403" s="21" t="s">
        <v>117</v>
      </c>
      <c r="Q403" s="21" t="s">
        <v>117</v>
      </c>
      <c r="R403" s="28" t="s">
        <v>117</v>
      </c>
      <c r="S403" s="78"/>
      <c r="T403" s="30"/>
      <c r="U403" s="52">
        <f t="shared" si="162"/>
        <v>0</v>
      </c>
      <c r="V403" s="29"/>
      <c r="W403" s="29" t="s">
        <v>117</v>
      </c>
      <c r="X403" s="29"/>
      <c r="Y403" s="29"/>
      <c r="Z403" s="53" t="str">
        <f t="shared" si="154"/>
        <v/>
      </c>
      <c r="AA403" s="55" t="str">
        <f t="shared" si="144"/>
        <v/>
      </c>
      <c r="AB403" s="27"/>
      <c r="AC403" s="54">
        <f t="shared" si="155"/>
        <v>0</v>
      </c>
      <c r="AD403" s="78"/>
      <c r="AE403" s="54">
        <f t="shared" si="156"/>
        <v>0</v>
      </c>
      <c r="AF403" s="78"/>
      <c r="AG403" s="54">
        <f t="shared" si="157"/>
        <v>0</v>
      </c>
      <c r="AH403" s="78"/>
      <c r="AI403" s="54">
        <f t="shared" si="158"/>
        <v>0</v>
      </c>
      <c r="AJ403" s="78"/>
      <c r="AK403" s="54">
        <f t="shared" si="159"/>
        <v>0</v>
      </c>
      <c r="AL403" s="78"/>
      <c r="AM403" s="78"/>
      <c r="AN403" s="53" t="str">
        <f>+IF($A403="Venta",SUMIF($AC$3:$AM$3,VLOOKUP($R403,desplegable!$N$3:$Q$8,4,FALSE),$AC403:$AM403)*$T403/VLOOKUP($R403,desplegable!$N$3:$O$8,2,FALSE),"")</f>
        <v/>
      </c>
      <c r="AO403" s="53">
        <f t="shared" si="160"/>
        <v>0</v>
      </c>
      <c r="AP403" s="53" t="str">
        <f>+IF($A403="Compra",SUMIF($AC$3:$AM$3,VLOOKUP($R402,desplegable!$N$3:$Q$8,4,FALSE),$AC403:$AM403)*$T403/VLOOKUP($R402,desplegable!$N$3:$O$8,2,FALSE),"")</f>
        <v/>
      </c>
      <c r="AQ403" s="55">
        <f>+IFERROR(SUMIF($AC$3:$AM$3,VLOOKUP($R403,desplegable!$N$3:$Q$8,4,FALSE),$AC403:$AM403)/$S403,0)</f>
        <v>0</v>
      </c>
      <c r="AR403" s="55">
        <f ca="1">IFERROR((SUMIF($AC$3:$AM$3,VLOOKUP($R403,desplegable!$N$3:$Q$8,4,FALSE),$AC403:$AM403)/($H403-$G403))*((TODAY())-$G403)/$S403,0)</f>
        <v>0</v>
      </c>
      <c r="AS403" s="56" t="str">
        <f t="shared" si="145"/>
        <v>-</v>
      </c>
      <c r="AT403" s="56" t="str">
        <f t="shared" si="146"/>
        <v>-</v>
      </c>
      <c r="AU403" s="56" t="str">
        <f t="shared" si="147"/>
        <v>-</v>
      </c>
      <c r="AV403" s="56" t="str">
        <f t="shared" si="148"/>
        <v>-</v>
      </c>
      <c r="AW403" s="53" t="str">
        <f t="shared" si="149"/>
        <v>-</v>
      </c>
      <c r="AX403" s="53" t="str">
        <f t="shared" si="150"/>
        <v/>
      </c>
      <c r="AY403" s="57" t="str">
        <f t="shared" si="151"/>
        <v/>
      </c>
      <c r="AZ403" s="54">
        <f>+IF(SUMIF($AC$3:$AM$3,VLOOKUP($R403,desplegable!$N$3:$Q$8,4,FALSE),$AC403:$AM403)&gt;=$S403,$S403,SUMIF($AC$3:$AM$3,VLOOKUP($R403,desplegable!$N$3:$Q$8,4,FALSE),$AC403:$AM403))</f>
        <v>0</v>
      </c>
      <c r="BA403" s="78"/>
      <c r="BB403" s="54">
        <f t="shared" si="152"/>
        <v>0</v>
      </c>
      <c r="BC403" s="53">
        <f>+IFERROR($BB403*$T403/VLOOKUP($R403,desplegable!$N$3:$O$8,2,FALSE),0)</f>
        <v>0</v>
      </c>
      <c r="BD403" s="53" t="str">
        <f t="shared" si="161"/>
        <v/>
      </c>
      <c r="BE403" s="57" t="str">
        <f t="shared" si="153"/>
        <v/>
      </c>
    </row>
    <row r="404" spans="1:57" ht="15" customHeight="1" x14ac:dyDescent="0.25">
      <c r="A404" s="26" t="s">
        <v>117</v>
      </c>
      <c r="B404" s="21"/>
      <c r="C404" s="21" t="s">
        <v>117</v>
      </c>
      <c r="D404" s="21"/>
      <c r="E404" s="21" t="s">
        <v>117</v>
      </c>
      <c r="F404" s="21"/>
      <c r="G404" s="27"/>
      <c r="H404" s="27"/>
      <c r="I404" s="28" t="s">
        <v>367</v>
      </c>
      <c r="J404" s="28" t="s">
        <v>117</v>
      </c>
      <c r="K404" s="21"/>
      <c r="L404" s="21"/>
      <c r="M404" s="28" t="s">
        <v>117</v>
      </c>
      <c r="N404" s="28" t="s">
        <v>117</v>
      </c>
      <c r="O404" s="28" t="s">
        <v>117</v>
      </c>
      <c r="P404" s="21" t="s">
        <v>117</v>
      </c>
      <c r="Q404" s="21" t="s">
        <v>117</v>
      </c>
      <c r="R404" s="28" t="s">
        <v>117</v>
      </c>
      <c r="S404" s="78"/>
      <c r="T404" s="30"/>
      <c r="U404" s="52">
        <f t="shared" si="162"/>
        <v>0</v>
      </c>
      <c r="V404" s="29"/>
      <c r="W404" s="29" t="s">
        <v>117</v>
      </c>
      <c r="X404" s="29"/>
      <c r="Y404" s="29"/>
      <c r="Z404" s="53" t="str">
        <f t="shared" si="154"/>
        <v/>
      </c>
      <c r="AA404" s="55" t="str">
        <f t="shared" si="144"/>
        <v/>
      </c>
      <c r="AB404" s="27"/>
      <c r="AC404" s="54">
        <f t="shared" si="155"/>
        <v>0</v>
      </c>
      <c r="AD404" s="78"/>
      <c r="AE404" s="54">
        <f t="shared" si="156"/>
        <v>0</v>
      </c>
      <c r="AF404" s="78"/>
      <c r="AG404" s="54">
        <f t="shared" si="157"/>
        <v>0</v>
      </c>
      <c r="AH404" s="78"/>
      <c r="AI404" s="54">
        <f t="shared" si="158"/>
        <v>0</v>
      </c>
      <c r="AJ404" s="78"/>
      <c r="AK404" s="54">
        <f t="shared" si="159"/>
        <v>0</v>
      </c>
      <c r="AL404" s="78"/>
      <c r="AM404" s="78"/>
      <c r="AN404" s="53" t="str">
        <f>+IF($A404="Venta",SUMIF($AC$3:$AM$3,VLOOKUP($R404,desplegable!$N$3:$Q$8,4,FALSE),$AC404:$AM404)*$T404/VLOOKUP($R404,desplegable!$N$3:$O$8,2,FALSE),"")</f>
        <v/>
      </c>
      <c r="AO404" s="53">
        <f t="shared" si="160"/>
        <v>0</v>
      </c>
      <c r="AP404" s="53" t="str">
        <f>+IF($A404="Compra",SUMIF($AC$3:$AM$3,VLOOKUP($R403,desplegable!$N$3:$Q$8,4,FALSE),$AC404:$AM404)*$T404/VLOOKUP($R403,desplegable!$N$3:$O$8,2,FALSE),"")</f>
        <v/>
      </c>
      <c r="AQ404" s="55">
        <f>+IFERROR(SUMIF($AC$3:$AM$3,VLOOKUP($R404,desplegable!$N$3:$Q$8,4,FALSE),$AC404:$AM404)/$S404,0)</f>
        <v>0</v>
      </c>
      <c r="AR404" s="55">
        <f ca="1">IFERROR((SUMIF($AC$3:$AM$3,VLOOKUP($R404,desplegable!$N$3:$Q$8,4,FALSE),$AC404:$AM404)/($H404-$G404))*((TODAY())-$G404)/$S404,0)</f>
        <v>0</v>
      </c>
      <c r="AS404" s="56" t="str">
        <f t="shared" si="145"/>
        <v>-</v>
      </c>
      <c r="AT404" s="56" t="str">
        <f t="shared" si="146"/>
        <v>-</v>
      </c>
      <c r="AU404" s="56" t="str">
        <f t="shared" si="147"/>
        <v>-</v>
      </c>
      <c r="AV404" s="56" t="str">
        <f t="shared" si="148"/>
        <v>-</v>
      </c>
      <c r="AW404" s="53" t="str">
        <f t="shared" si="149"/>
        <v>-</v>
      </c>
      <c r="AX404" s="53" t="str">
        <f t="shared" si="150"/>
        <v/>
      </c>
      <c r="AY404" s="57" t="str">
        <f t="shared" si="151"/>
        <v/>
      </c>
      <c r="AZ404" s="54">
        <f>+IF(SUMIF($AC$3:$AM$3,VLOOKUP($R404,desplegable!$N$3:$Q$8,4,FALSE),$AC404:$AM404)&gt;=$S404,$S404,SUMIF($AC$3:$AM$3,VLOOKUP($R404,desplegable!$N$3:$Q$8,4,FALSE),$AC404:$AM404))</f>
        <v>0</v>
      </c>
      <c r="BA404" s="78"/>
      <c r="BB404" s="54">
        <f t="shared" si="152"/>
        <v>0</v>
      </c>
      <c r="BC404" s="53">
        <f>+IFERROR($BB404*$T404/VLOOKUP($R404,desplegable!$N$3:$O$8,2,FALSE),0)</f>
        <v>0</v>
      </c>
      <c r="BD404" s="53" t="str">
        <f t="shared" si="161"/>
        <v/>
      </c>
      <c r="BE404" s="57" t="str">
        <f t="shared" si="153"/>
        <v/>
      </c>
    </row>
    <row r="405" spans="1:57" ht="15" customHeight="1" x14ac:dyDescent="0.25">
      <c r="A405" s="26" t="s">
        <v>117</v>
      </c>
      <c r="B405" s="21"/>
      <c r="C405" s="21" t="s">
        <v>117</v>
      </c>
      <c r="D405" s="21"/>
      <c r="E405" s="21" t="s">
        <v>117</v>
      </c>
      <c r="F405" s="21"/>
      <c r="G405" s="27"/>
      <c r="H405" s="27"/>
      <c r="I405" s="28" t="s">
        <v>367</v>
      </c>
      <c r="J405" s="28" t="s">
        <v>117</v>
      </c>
      <c r="K405" s="21"/>
      <c r="L405" s="21"/>
      <c r="M405" s="28" t="s">
        <v>117</v>
      </c>
      <c r="N405" s="28" t="s">
        <v>117</v>
      </c>
      <c r="O405" s="28" t="s">
        <v>117</v>
      </c>
      <c r="P405" s="21" t="s">
        <v>117</v>
      </c>
      <c r="Q405" s="21" t="s">
        <v>117</v>
      </c>
      <c r="R405" s="28" t="s">
        <v>117</v>
      </c>
      <c r="S405" s="78"/>
      <c r="T405" s="30"/>
      <c r="U405" s="52">
        <f t="shared" si="162"/>
        <v>0</v>
      </c>
      <c r="V405" s="29"/>
      <c r="W405" s="29" t="s">
        <v>117</v>
      </c>
      <c r="X405" s="29"/>
      <c r="Y405" s="29"/>
      <c r="Z405" s="53" t="str">
        <f t="shared" si="154"/>
        <v/>
      </c>
      <c r="AA405" s="55" t="str">
        <f t="shared" si="144"/>
        <v/>
      </c>
      <c r="AB405" s="27"/>
      <c r="AC405" s="54">
        <f t="shared" si="155"/>
        <v>0</v>
      </c>
      <c r="AD405" s="78"/>
      <c r="AE405" s="54">
        <f t="shared" si="156"/>
        <v>0</v>
      </c>
      <c r="AF405" s="78"/>
      <c r="AG405" s="54">
        <f t="shared" si="157"/>
        <v>0</v>
      </c>
      <c r="AH405" s="78"/>
      <c r="AI405" s="54">
        <f t="shared" si="158"/>
        <v>0</v>
      </c>
      <c r="AJ405" s="78"/>
      <c r="AK405" s="54">
        <f t="shared" si="159"/>
        <v>0</v>
      </c>
      <c r="AL405" s="78"/>
      <c r="AM405" s="78"/>
      <c r="AN405" s="53" t="str">
        <f>+IF($A405="Venta",SUMIF($AC$3:$AM$3,VLOOKUP($R405,desplegable!$N$3:$Q$8,4,FALSE),$AC405:$AM405)*$T405/VLOOKUP($R405,desplegable!$N$3:$O$8,2,FALSE),"")</f>
        <v/>
      </c>
      <c r="AO405" s="53">
        <f t="shared" si="160"/>
        <v>0</v>
      </c>
      <c r="AP405" s="53" t="str">
        <f>+IF($A405="Compra",SUMIF($AC$3:$AM$3,VLOOKUP($R404,desplegable!$N$3:$Q$8,4,FALSE),$AC405:$AM405)*$T405/VLOOKUP($R404,desplegable!$N$3:$O$8,2,FALSE),"")</f>
        <v/>
      </c>
      <c r="AQ405" s="55">
        <f>+IFERROR(SUMIF($AC$3:$AM$3,VLOOKUP($R405,desplegable!$N$3:$Q$8,4,FALSE),$AC405:$AM405)/$S405,0)</f>
        <v>0</v>
      </c>
      <c r="AR405" s="55">
        <f ca="1">IFERROR((SUMIF($AC$3:$AM$3,VLOOKUP($R405,desplegable!$N$3:$Q$8,4,FALSE),$AC405:$AM405)/($H405-$G405))*((TODAY())-$G405)/$S405,0)</f>
        <v>0</v>
      </c>
      <c r="AS405" s="56" t="str">
        <f t="shared" si="145"/>
        <v>-</v>
      </c>
      <c r="AT405" s="56" t="str">
        <f t="shared" si="146"/>
        <v>-</v>
      </c>
      <c r="AU405" s="56" t="str">
        <f t="shared" si="147"/>
        <v>-</v>
      </c>
      <c r="AV405" s="56" t="str">
        <f t="shared" si="148"/>
        <v>-</v>
      </c>
      <c r="AW405" s="53" t="str">
        <f t="shared" si="149"/>
        <v>-</v>
      </c>
      <c r="AX405" s="53" t="str">
        <f t="shared" si="150"/>
        <v/>
      </c>
      <c r="AY405" s="57" t="str">
        <f t="shared" si="151"/>
        <v/>
      </c>
      <c r="AZ405" s="54">
        <f>+IF(SUMIF($AC$3:$AM$3,VLOOKUP($R405,desplegable!$N$3:$Q$8,4,FALSE),$AC405:$AM405)&gt;=$S405,$S405,SUMIF($AC$3:$AM$3,VLOOKUP($R405,desplegable!$N$3:$Q$8,4,FALSE),$AC405:$AM405))</f>
        <v>0</v>
      </c>
      <c r="BA405" s="78"/>
      <c r="BB405" s="54">
        <f t="shared" si="152"/>
        <v>0</v>
      </c>
      <c r="BC405" s="53">
        <f>+IFERROR($BB405*$T405/VLOOKUP($R405,desplegable!$N$3:$O$8,2,FALSE),0)</f>
        <v>0</v>
      </c>
      <c r="BD405" s="53" t="str">
        <f t="shared" si="161"/>
        <v/>
      </c>
      <c r="BE405" s="57" t="str">
        <f t="shared" si="153"/>
        <v/>
      </c>
    </row>
    <row r="406" spans="1:57" ht="15" customHeight="1" x14ac:dyDescent="0.25">
      <c r="A406" s="26" t="s">
        <v>117</v>
      </c>
      <c r="B406" s="21"/>
      <c r="C406" s="21" t="s">
        <v>117</v>
      </c>
      <c r="D406" s="21"/>
      <c r="E406" s="21" t="s">
        <v>117</v>
      </c>
      <c r="F406" s="21"/>
      <c r="G406" s="27"/>
      <c r="H406" s="27"/>
      <c r="I406" s="28" t="s">
        <v>367</v>
      </c>
      <c r="J406" s="28" t="s">
        <v>117</v>
      </c>
      <c r="K406" s="21"/>
      <c r="L406" s="21"/>
      <c r="M406" s="28" t="s">
        <v>117</v>
      </c>
      <c r="N406" s="28" t="s">
        <v>117</v>
      </c>
      <c r="O406" s="28" t="s">
        <v>117</v>
      </c>
      <c r="P406" s="21" t="s">
        <v>117</v>
      </c>
      <c r="Q406" s="21" t="s">
        <v>117</v>
      </c>
      <c r="R406" s="28" t="s">
        <v>117</v>
      </c>
      <c r="S406" s="78"/>
      <c r="T406" s="30"/>
      <c r="U406" s="52">
        <f t="shared" si="162"/>
        <v>0</v>
      </c>
      <c r="V406" s="29"/>
      <c r="W406" s="29" t="s">
        <v>117</v>
      </c>
      <c r="X406" s="29"/>
      <c r="Y406" s="29"/>
      <c r="Z406" s="53" t="str">
        <f t="shared" si="154"/>
        <v/>
      </c>
      <c r="AA406" s="55" t="str">
        <f t="shared" si="144"/>
        <v/>
      </c>
      <c r="AB406" s="27"/>
      <c r="AC406" s="54">
        <f t="shared" si="155"/>
        <v>0</v>
      </c>
      <c r="AD406" s="78"/>
      <c r="AE406" s="54">
        <f t="shared" si="156"/>
        <v>0</v>
      </c>
      <c r="AF406" s="78"/>
      <c r="AG406" s="54">
        <f t="shared" si="157"/>
        <v>0</v>
      </c>
      <c r="AH406" s="78"/>
      <c r="AI406" s="54">
        <f t="shared" si="158"/>
        <v>0</v>
      </c>
      <c r="AJ406" s="78"/>
      <c r="AK406" s="54">
        <f t="shared" si="159"/>
        <v>0</v>
      </c>
      <c r="AL406" s="78"/>
      <c r="AM406" s="78"/>
      <c r="AN406" s="53" t="str">
        <f>+IF($A406="Venta",SUMIF($AC$3:$AM$3,VLOOKUP($R406,desplegable!$N$3:$Q$8,4,FALSE),$AC406:$AM406)*$T406/VLOOKUP($R406,desplegable!$N$3:$O$8,2,FALSE),"")</f>
        <v/>
      </c>
      <c r="AO406" s="53">
        <f t="shared" si="160"/>
        <v>0</v>
      </c>
      <c r="AP406" s="53" t="str">
        <f>+IF($A406="Compra",SUMIF($AC$3:$AM$3,VLOOKUP($R405,desplegable!$N$3:$Q$8,4,FALSE),$AC406:$AM406)*$T406/VLOOKUP($R405,desplegable!$N$3:$O$8,2,FALSE),"")</f>
        <v/>
      </c>
      <c r="AQ406" s="55">
        <f>+IFERROR(SUMIF($AC$3:$AM$3,VLOOKUP($R406,desplegable!$N$3:$Q$8,4,FALSE),$AC406:$AM406)/$S406,0)</f>
        <v>0</v>
      </c>
      <c r="AR406" s="55">
        <f ca="1">IFERROR((SUMIF($AC$3:$AM$3,VLOOKUP($R406,desplegable!$N$3:$Q$8,4,FALSE),$AC406:$AM406)/($H406-$G406))*((TODAY())-$G406)/$S406,0)</f>
        <v>0</v>
      </c>
      <c r="AS406" s="56" t="str">
        <f t="shared" si="145"/>
        <v>-</v>
      </c>
      <c r="AT406" s="56" t="str">
        <f t="shared" si="146"/>
        <v>-</v>
      </c>
      <c r="AU406" s="56" t="str">
        <f t="shared" si="147"/>
        <v>-</v>
      </c>
      <c r="AV406" s="56" t="str">
        <f t="shared" si="148"/>
        <v>-</v>
      </c>
      <c r="AW406" s="53" t="str">
        <f t="shared" si="149"/>
        <v>-</v>
      </c>
      <c r="AX406" s="53" t="str">
        <f t="shared" si="150"/>
        <v/>
      </c>
      <c r="AY406" s="57" t="str">
        <f t="shared" si="151"/>
        <v/>
      </c>
      <c r="AZ406" s="54">
        <f>+IF(SUMIF($AC$3:$AM$3,VLOOKUP($R406,desplegable!$N$3:$Q$8,4,FALSE),$AC406:$AM406)&gt;=$S406,$S406,SUMIF($AC$3:$AM$3,VLOOKUP($R406,desplegable!$N$3:$Q$8,4,FALSE),$AC406:$AM406))</f>
        <v>0</v>
      </c>
      <c r="BA406" s="78"/>
      <c r="BB406" s="54">
        <f t="shared" si="152"/>
        <v>0</v>
      </c>
      <c r="BC406" s="53">
        <f>+IFERROR($BB406*$T406/VLOOKUP($R406,desplegable!$N$3:$O$8,2,FALSE),0)</f>
        <v>0</v>
      </c>
      <c r="BD406" s="53" t="str">
        <f t="shared" si="161"/>
        <v/>
      </c>
      <c r="BE406" s="57" t="str">
        <f t="shared" si="153"/>
        <v/>
      </c>
    </row>
    <row r="407" spans="1:57" ht="15" customHeight="1" x14ac:dyDescent="0.25">
      <c r="A407" s="26" t="s">
        <v>117</v>
      </c>
      <c r="B407" s="21"/>
      <c r="C407" s="21" t="s">
        <v>117</v>
      </c>
      <c r="D407" s="21"/>
      <c r="E407" s="21" t="s">
        <v>117</v>
      </c>
      <c r="F407" s="21"/>
      <c r="G407" s="27"/>
      <c r="H407" s="27"/>
      <c r="I407" s="28" t="s">
        <v>367</v>
      </c>
      <c r="J407" s="28" t="s">
        <v>117</v>
      </c>
      <c r="K407" s="21"/>
      <c r="L407" s="21"/>
      <c r="M407" s="28" t="s">
        <v>117</v>
      </c>
      <c r="N407" s="28" t="s">
        <v>117</v>
      </c>
      <c r="O407" s="28" t="s">
        <v>117</v>
      </c>
      <c r="P407" s="21" t="s">
        <v>117</v>
      </c>
      <c r="Q407" s="21" t="s">
        <v>117</v>
      </c>
      <c r="R407" s="28" t="s">
        <v>117</v>
      </c>
      <c r="S407" s="78"/>
      <c r="T407" s="30"/>
      <c r="U407" s="52">
        <f t="shared" si="162"/>
        <v>0</v>
      </c>
      <c r="V407" s="29"/>
      <c r="W407" s="29" t="s">
        <v>117</v>
      </c>
      <c r="X407" s="29"/>
      <c r="Y407" s="29"/>
      <c r="Z407" s="53" t="str">
        <f t="shared" si="154"/>
        <v/>
      </c>
      <c r="AA407" s="55" t="str">
        <f t="shared" si="144"/>
        <v/>
      </c>
      <c r="AB407" s="27"/>
      <c r="AC407" s="54">
        <f t="shared" si="155"/>
        <v>0</v>
      </c>
      <c r="AD407" s="78"/>
      <c r="AE407" s="54">
        <f t="shared" si="156"/>
        <v>0</v>
      </c>
      <c r="AF407" s="78"/>
      <c r="AG407" s="54">
        <f t="shared" si="157"/>
        <v>0</v>
      </c>
      <c r="AH407" s="78"/>
      <c r="AI407" s="54">
        <f t="shared" si="158"/>
        <v>0</v>
      </c>
      <c r="AJ407" s="78"/>
      <c r="AK407" s="54">
        <f t="shared" si="159"/>
        <v>0</v>
      </c>
      <c r="AL407" s="78"/>
      <c r="AM407" s="78"/>
      <c r="AN407" s="53" t="str">
        <f>+IF($A407="Venta",SUMIF($AC$3:$AM$3,VLOOKUP($R407,desplegable!$N$3:$Q$8,4,FALSE),$AC407:$AM407)*$T407/VLOOKUP($R407,desplegable!$N$3:$O$8,2,FALSE),"")</f>
        <v/>
      </c>
      <c r="AO407" s="53">
        <f t="shared" si="160"/>
        <v>0</v>
      </c>
      <c r="AP407" s="53" t="str">
        <f>+IF($A407="Compra",SUMIF($AC$3:$AM$3,VLOOKUP($R406,desplegable!$N$3:$Q$8,4,FALSE),$AC407:$AM407)*$T407/VLOOKUP($R406,desplegable!$N$3:$O$8,2,FALSE),"")</f>
        <v/>
      </c>
      <c r="AQ407" s="55">
        <f>+IFERROR(SUMIF($AC$3:$AM$3,VLOOKUP($R407,desplegable!$N$3:$Q$8,4,FALSE),$AC407:$AM407)/$S407,0)</f>
        <v>0</v>
      </c>
      <c r="AR407" s="55">
        <f ca="1">IFERROR((SUMIF($AC$3:$AM$3,VLOOKUP($R407,desplegable!$N$3:$Q$8,4,FALSE),$AC407:$AM407)/($H407-$G407))*((TODAY())-$G407)/$S407,0)</f>
        <v>0</v>
      </c>
      <c r="AS407" s="56" t="str">
        <f t="shared" si="145"/>
        <v>-</v>
      </c>
      <c r="AT407" s="56" t="str">
        <f t="shared" si="146"/>
        <v>-</v>
      </c>
      <c r="AU407" s="56" t="str">
        <f t="shared" si="147"/>
        <v>-</v>
      </c>
      <c r="AV407" s="56" t="str">
        <f t="shared" si="148"/>
        <v>-</v>
      </c>
      <c r="AW407" s="53" t="str">
        <f t="shared" si="149"/>
        <v>-</v>
      </c>
      <c r="AX407" s="53" t="str">
        <f t="shared" si="150"/>
        <v/>
      </c>
      <c r="AY407" s="57" t="str">
        <f t="shared" si="151"/>
        <v/>
      </c>
      <c r="AZ407" s="54">
        <f>+IF(SUMIF($AC$3:$AM$3,VLOOKUP($R407,desplegable!$N$3:$Q$8,4,FALSE),$AC407:$AM407)&gt;=$S407,$S407,SUMIF($AC$3:$AM$3,VLOOKUP($R407,desplegable!$N$3:$Q$8,4,FALSE),$AC407:$AM407))</f>
        <v>0</v>
      </c>
      <c r="BA407" s="78"/>
      <c r="BB407" s="54">
        <f t="shared" si="152"/>
        <v>0</v>
      </c>
      <c r="BC407" s="53">
        <f>+IFERROR($BB407*$T407/VLOOKUP($R407,desplegable!$N$3:$O$8,2,FALSE),0)</f>
        <v>0</v>
      </c>
      <c r="BD407" s="53" t="str">
        <f t="shared" si="161"/>
        <v/>
      </c>
      <c r="BE407" s="57" t="str">
        <f t="shared" si="153"/>
        <v/>
      </c>
    </row>
    <row r="408" spans="1:57" ht="15" customHeight="1" x14ac:dyDescent="0.25">
      <c r="A408" s="26" t="s">
        <v>117</v>
      </c>
      <c r="B408" s="21"/>
      <c r="C408" s="21" t="s">
        <v>117</v>
      </c>
      <c r="D408" s="21"/>
      <c r="E408" s="21" t="s">
        <v>117</v>
      </c>
      <c r="F408" s="21"/>
      <c r="G408" s="27"/>
      <c r="H408" s="27"/>
      <c r="I408" s="28" t="s">
        <v>367</v>
      </c>
      <c r="J408" s="28" t="s">
        <v>117</v>
      </c>
      <c r="K408" s="21"/>
      <c r="L408" s="21"/>
      <c r="M408" s="28" t="s">
        <v>117</v>
      </c>
      <c r="N408" s="28" t="s">
        <v>117</v>
      </c>
      <c r="O408" s="28" t="s">
        <v>117</v>
      </c>
      <c r="P408" s="21" t="s">
        <v>117</v>
      </c>
      <c r="Q408" s="21" t="s">
        <v>117</v>
      </c>
      <c r="R408" s="28" t="s">
        <v>117</v>
      </c>
      <c r="S408" s="78"/>
      <c r="T408" s="30"/>
      <c r="U408" s="52">
        <f t="shared" si="162"/>
        <v>0</v>
      </c>
      <c r="V408" s="29"/>
      <c r="W408" s="29" t="s">
        <v>117</v>
      </c>
      <c r="X408" s="29"/>
      <c r="Y408" s="29"/>
      <c r="Z408" s="53" t="str">
        <f t="shared" si="154"/>
        <v/>
      </c>
      <c r="AA408" s="55" t="str">
        <f t="shared" si="144"/>
        <v/>
      </c>
      <c r="AB408" s="27"/>
      <c r="AC408" s="54">
        <f t="shared" si="155"/>
        <v>0</v>
      </c>
      <c r="AD408" s="78"/>
      <c r="AE408" s="54">
        <f t="shared" si="156"/>
        <v>0</v>
      </c>
      <c r="AF408" s="78"/>
      <c r="AG408" s="54">
        <f t="shared" si="157"/>
        <v>0</v>
      </c>
      <c r="AH408" s="78"/>
      <c r="AI408" s="54">
        <f t="shared" si="158"/>
        <v>0</v>
      </c>
      <c r="AJ408" s="78"/>
      <c r="AK408" s="54">
        <f t="shared" si="159"/>
        <v>0</v>
      </c>
      <c r="AL408" s="78"/>
      <c r="AM408" s="78"/>
      <c r="AN408" s="53" t="str">
        <f>+IF($A408="Venta",SUMIF($AC$3:$AM$3,VLOOKUP($R408,desplegable!$N$3:$Q$8,4,FALSE),$AC408:$AM408)*$T408/VLOOKUP($R408,desplegable!$N$3:$O$8,2,FALSE),"")</f>
        <v/>
      </c>
      <c r="AO408" s="53">
        <f t="shared" si="160"/>
        <v>0</v>
      </c>
      <c r="AP408" s="53" t="str">
        <f>+IF($A408="Compra",SUMIF($AC$3:$AM$3,VLOOKUP($R407,desplegable!$N$3:$Q$8,4,FALSE),$AC408:$AM408)*$T408/VLOOKUP($R407,desplegable!$N$3:$O$8,2,FALSE),"")</f>
        <v/>
      </c>
      <c r="AQ408" s="55">
        <f>+IFERROR(SUMIF($AC$3:$AM$3,VLOOKUP($R408,desplegable!$N$3:$Q$8,4,FALSE),$AC408:$AM408)/$S408,0)</f>
        <v>0</v>
      </c>
      <c r="AR408" s="55">
        <f ca="1">IFERROR((SUMIF($AC$3:$AM$3,VLOOKUP($R408,desplegable!$N$3:$Q$8,4,FALSE),$AC408:$AM408)/($H408-$G408))*((TODAY())-$G408)/$S408,0)</f>
        <v>0</v>
      </c>
      <c r="AS408" s="56" t="str">
        <f t="shared" si="145"/>
        <v>-</v>
      </c>
      <c r="AT408" s="56" t="str">
        <f t="shared" si="146"/>
        <v>-</v>
      </c>
      <c r="AU408" s="56" t="str">
        <f t="shared" si="147"/>
        <v>-</v>
      </c>
      <c r="AV408" s="56" t="str">
        <f t="shared" si="148"/>
        <v>-</v>
      </c>
      <c r="AW408" s="53" t="str">
        <f t="shared" si="149"/>
        <v>-</v>
      </c>
      <c r="AX408" s="53" t="str">
        <f t="shared" si="150"/>
        <v/>
      </c>
      <c r="AY408" s="57" t="str">
        <f t="shared" si="151"/>
        <v/>
      </c>
      <c r="AZ408" s="54">
        <f>+IF(SUMIF($AC$3:$AM$3,VLOOKUP($R408,desplegable!$N$3:$Q$8,4,FALSE),$AC408:$AM408)&gt;=$S408,$S408,SUMIF($AC$3:$AM$3,VLOOKUP($R408,desplegable!$N$3:$Q$8,4,FALSE),$AC408:$AM408))</f>
        <v>0</v>
      </c>
      <c r="BA408" s="78"/>
      <c r="BB408" s="54">
        <f t="shared" si="152"/>
        <v>0</v>
      </c>
      <c r="BC408" s="53">
        <f>+IFERROR($BB408*$T408/VLOOKUP($R408,desplegable!$N$3:$O$8,2,FALSE),0)</f>
        <v>0</v>
      </c>
      <c r="BD408" s="53" t="str">
        <f t="shared" si="161"/>
        <v/>
      </c>
      <c r="BE408" s="57" t="str">
        <f t="shared" si="153"/>
        <v/>
      </c>
    </row>
    <row r="409" spans="1:57" ht="15" customHeight="1" x14ac:dyDescent="0.25">
      <c r="A409" s="26" t="s">
        <v>117</v>
      </c>
      <c r="B409" s="21"/>
      <c r="C409" s="21" t="s">
        <v>117</v>
      </c>
      <c r="D409" s="21"/>
      <c r="E409" s="21" t="s">
        <v>117</v>
      </c>
      <c r="F409" s="21"/>
      <c r="G409" s="27"/>
      <c r="H409" s="27"/>
      <c r="I409" s="28" t="s">
        <v>367</v>
      </c>
      <c r="J409" s="28" t="s">
        <v>117</v>
      </c>
      <c r="K409" s="21"/>
      <c r="L409" s="21"/>
      <c r="M409" s="28" t="s">
        <v>117</v>
      </c>
      <c r="N409" s="28" t="s">
        <v>117</v>
      </c>
      <c r="O409" s="28" t="s">
        <v>117</v>
      </c>
      <c r="P409" s="21" t="s">
        <v>117</v>
      </c>
      <c r="Q409" s="21" t="s">
        <v>117</v>
      </c>
      <c r="R409" s="28" t="s">
        <v>117</v>
      </c>
      <c r="S409" s="78"/>
      <c r="T409" s="30"/>
      <c r="U409" s="52">
        <f t="shared" si="162"/>
        <v>0</v>
      </c>
      <c r="V409" s="29"/>
      <c r="W409" s="29" t="s">
        <v>117</v>
      </c>
      <c r="X409" s="29"/>
      <c r="Y409" s="29"/>
      <c r="Z409" s="53" t="str">
        <f t="shared" si="154"/>
        <v/>
      </c>
      <c r="AA409" s="55" t="str">
        <f t="shared" si="144"/>
        <v/>
      </c>
      <c r="AB409" s="27"/>
      <c r="AC409" s="54">
        <f t="shared" si="155"/>
        <v>0</v>
      </c>
      <c r="AD409" s="78"/>
      <c r="AE409" s="54">
        <f t="shared" si="156"/>
        <v>0</v>
      </c>
      <c r="AF409" s="78"/>
      <c r="AG409" s="54">
        <f t="shared" si="157"/>
        <v>0</v>
      </c>
      <c r="AH409" s="78"/>
      <c r="AI409" s="54">
        <f t="shared" si="158"/>
        <v>0</v>
      </c>
      <c r="AJ409" s="78"/>
      <c r="AK409" s="54">
        <f t="shared" si="159"/>
        <v>0</v>
      </c>
      <c r="AL409" s="78"/>
      <c r="AM409" s="78"/>
      <c r="AN409" s="53" t="str">
        <f>+IF($A409="Venta",SUMIF($AC$3:$AM$3,VLOOKUP($R409,desplegable!$N$3:$Q$8,4,FALSE),$AC409:$AM409)*$T409/VLOOKUP($R409,desplegable!$N$3:$O$8,2,FALSE),"")</f>
        <v/>
      </c>
      <c r="AO409" s="53">
        <f t="shared" si="160"/>
        <v>0</v>
      </c>
      <c r="AP409" s="53" t="str">
        <f>+IF($A409="Compra",SUMIF($AC$3:$AM$3,VLOOKUP($R408,desplegable!$N$3:$Q$8,4,FALSE),$AC409:$AM409)*$T409/VLOOKUP($R408,desplegable!$N$3:$O$8,2,FALSE),"")</f>
        <v/>
      </c>
      <c r="AQ409" s="55">
        <f>+IFERROR(SUMIF($AC$3:$AM$3,VLOOKUP($R409,desplegable!$N$3:$Q$8,4,FALSE),$AC409:$AM409)/$S409,0)</f>
        <v>0</v>
      </c>
      <c r="AR409" s="55">
        <f ca="1">IFERROR((SUMIF($AC$3:$AM$3,VLOOKUP($R409,desplegable!$N$3:$Q$8,4,FALSE),$AC409:$AM409)/($H409-$G409))*((TODAY())-$G409)/$S409,0)</f>
        <v>0</v>
      </c>
      <c r="AS409" s="56" t="str">
        <f t="shared" si="145"/>
        <v>-</v>
      </c>
      <c r="AT409" s="56" t="str">
        <f t="shared" si="146"/>
        <v>-</v>
      </c>
      <c r="AU409" s="56" t="str">
        <f t="shared" si="147"/>
        <v>-</v>
      </c>
      <c r="AV409" s="56" t="str">
        <f t="shared" si="148"/>
        <v>-</v>
      </c>
      <c r="AW409" s="53" t="str">
        <f t="shared" si="149"/>
        <v>-</v>
      </c>
      <c r="AX409" s="53" t="str">
        <f t="shared" si="150"/>
        <v/>
      </c>
      <c r="AY409" s="57" t="str">
        <f t="shared" si="151"/>
        <v/>
      </c>
      <c r="AZ409" s="54">
        <f>+IF(SUMIF($AC$3:$AM$3,VLOOKUP($R409,desplegable!$N$3:$Q$8,4,FALSE),$AC409:$AM409)&gt;=$S409,$S409,SUMIF($AC$3:$AM$3,VLOOKUP($R409,desplegable!$N$3:$Q$8,4,FALSE),$AC409:$AM409))</f>
        <v>0</v>
      </c>
      <c r="BA409" s="78"/>
      <c r="BB409" s="54">
        <f t="shared" si="152"/>
        <v>0</v>
      </c>
      <c r="BC409" s="53">
        <f>+IFERROR($BB409*$T409/VLOOKUP($R409,desplegable!$N$3:$O$8,2,FALSE),0)</f>
        <v>0</v>
      </c>
      <c r="BD409" s="53" t="str">
        <f t="shared" si="161"/>
        <v/>
      </c>
      <c r="BE409" s="57" t="str">
        <f t="shared" si="153"/>
        <v/>
      </c>
    </row>
    <row r="410" spans="1:57" ht="15" customHeight="1" x14ac:dyDescent="0.25">
      <c r="A410" s="26" t="s">
        <v>117</v>
      </c>
      <c r="B410" s="21"/>
      <c r="C410" s="21" t="s">
        <v>117</v>
      </c>
      <c r="D410" s="21"/>
      <c r="E410" s="21" t="s">
        <v>117</v>
      </c>
      <c r="F410" s="21"/>
      <c r="G410" s="27"/>
      <c r="H410" s="27"/>
      <c r="I410" s="28" t="s">
        <v>367</v>
      </c>
      <c r="J410" s="28" t="s">
        <v>117</v>
      </c>
      <c r="K410" s="21"/>
      <c r="L410" s="21"/>
      <c r="M410" s="28" t="s">
        <v>117</v>
      </c>
      <c r="N410" s="28" t="s">
        <v>117</v>
      </c>
      <c r="O410" s="28" t="s">
        <v>117</v>
      </c>
      <c r="P410" s="21" t="s">
        <v>117</v>
      </c>
      <c r="Q410" s="21" t="s">
        <v>117</v>
      </c>
      <c r="R410" s="28" t="s">
        <v>117</v>
      </c>
      <c r="S410" s="78"/>
      <c r="T410" s="30"/>
      <c r="U410" s="52">
        <f t="shared" si="162"/>
        <v>0</v>
      </c>
      <c r="V410" s="29"/>
      <c r="W410" s="29" t="s">
        <v>117</v>
      </c>
      <c r="X410" s="29"/>
      <c r="Y410" s="29"/>
      <c r="Z410" s="53" t="str">
        <f t="shared" si="154"/>
        <v/>
      </c>
      <c r="AA410" s="55" t="str">
        <f t="shared" si="144"/>
        <v/>
      </c>
      <c r="AB410" s="27"/>
      <c r="AC410" s="54">
        <f t="shared" si="155"/>
        <v>0</v>
      </c>
      <c r="AD410" s="78"/>
      <c r="AE410" s="54">
        <f t="shared" si="156"/>
        <v>0</v>
      </c>
      <c r="AF410" s="78"/>
      <c r="AG410" s="54">
        <f t="shared" si="157"/>
        <v>0</v>
      </c>
      <c r="AH410" s="78"/>
      <c r="AI410" s="54">
        <f t="shared" si="158"/>
        <v>0</v>
      </c>
      <c r="AJ410" s="78"/>
      <c r="AK410" s="54">
        <f t="shared" si="159"/>
        <v>0</v>
      </c>
      <c r="AL410" s="78"/>
      <c r="AM410" s="78"/>
      <c r="AN410" s="53" t="str">
        <f>+IF($A410="Venta",SUMIF($AC$3:$AM$3,VLOOKUP($R410,desplegable!$N$3:$Q$8,4,FALSE),$AC410:$AM410)*$T410/VLOOKUP($R410,desplegable!$N$3:$O$8,2,FALSE),"")</f>
        <v/>
      </c>
      <c r="AO410" s="53">
        <f t="shared" si="160"/>
        <v>0</v>
      </c>
      <c r="AP410" s="53" t="str">
        <f>+IF($A410="Compra",SUMIF($AC$3:$AM$3,VLOOKUP($R409,desplegable!$N$3:$Q$8,4,FALSE),$AC410:$AM410)*$T410/VLOOKUP($R409,desplegable!$N$3:$O$8,2,FALSE),"")</f>
        <v/>
      </c>
      <c r="AQ410" s="55">
        <f>+IFERROR(SUMIF($AC$3:$AM$3,VLOOKUP($R410,desplegable!$N$3:$Q$8,4,FALSE),$AC410:$AM410)/$S410,0)</f>
        <v>0</v>
      </c>
      <c r="AR410" s="55">
        <f ca="1">IFERROR((SUMIF($AC$3:$AM$3,VLOOKUP($R410,desplegable!$N$3:$Q$8,4,FALSE),$AC410:$AM410)/($H410-$G410))*((TODAY())-$G410)/$S410,0)</f>
        <v>0</v>
      </c>
      <c r="AS410" s="56" t="str">
        <f t="shared" si="145"/>
        <v>-</v>
      </c>
      <c r="AT410" s="56" t="str">
        <f t="shared" si="146"/>
        <v>-</v>
      </c>
      <c r="AU410" s="56" t="str">
        <f t="shared" si="147"/>
        <v>-</v>
      </c>
      <c r="AV410" s="56" t="str">
        <f t="shared" si="148"/>
        <v>-</v>
      </c>
      <c r="AW410" s="53" t="str">
        <f t="shared" si="149"/>
        <v>-</v>
      </c>
      <c r="AX410" s="53" t="str">
        <f t="shared" si="150"/>
        <v/>
      </c>
      <c r="AY410" s="57" t="str">
        <f t="shared" si="151"/>
        <v/>
      </c>
      <c r="AZ410" s="54">
        <f>+IF(SUMIF($AC$3:$AM$3,VLOOKUP($R410,desplegable!$N$3:$Q$8,4,FALSE),$AC410:$AM410)&gt;=$S410,$S410,SUMIF($AC$3:$AM$3,VLOOKUP($R410,desplegable!$N$3:$Q$8,4,FALSE),$AC410:$AM410))</f>
        <v>0</v>
      </c>
      <c r="BA410" s="78"/>
      <c r="BB410" s="54">
        <f t="shared" si="152"/>
        <v>0</v>
      </c>
      <c r="BC410" s="53">
        <f>+IFERROR($BB410*$T410/VLOOKUP($R410,desplegable!$N$3:$O$8,2,FALSE),0)</f>
        <v>0</v>
      </c>
      <c r="BD410" s="53" t="str">
        <f t="shared" si="161"/>
        <v/>
      </c>
      <c r="BE410" s="57" t="str">
        <f t="shared" si="153"/>
        <v/>
      </c>
    </row>
    <row r="411" spans="1:57" ht="15" customHeight="1" x14ac:dyDescent="0.25">
      <c r="A411" s="26" t="s">
        <v>117</v>
      </c>
      <c r="B411" s="21"/>
      <c r="C411" s="21" t="s">
        <v>117</v>
      </c>
      <c r="D411" s="21"/>
      <c r="E411" s="21" t="s">
        <v>117</v>
      </c>
      <c r="F411" s="21"/>
      <c r="G411" s="27"/>
      <c r="H411" s="27"/>
      <c r="I411" s="28" t="s">
        <v>367</v>
      </c>
      <c r="J411" s="28" t="s">
        <v>117</v>
      </c>
      <c r="K411" s="21"/>
      <c r="L411" s="21"/>
      <c r="M411" s="28" t="s">
        <v>117</v>
      </c>
      <c r="N411" s="28" t="s">
        <v>117</v>
      </c>
      <c r="O411" s="28" t="s">
        <v>117</v>
      </c>
      <c r="P411" s="21" t="s">
        <v>117</v>
      </c>
      <c r="Q411" s="21" t="s">
        <v>117</v>
      </c>
      <c r="R411" s="28" t="s">
        <v>117</v>
      </c>
      <c r="S411" s="78"/>
      <c r="T411" s="30"/>
      <c r="U411" s="52">
        <f t="shared" si="162"/>
        <v>0</v>
      </c>
      <c r="V411" s="29"/>
      <c r="W411" s="29" t="s">
        <v>117</v>
      </c>
      <c r="X411" s="29"/>
      <c r="Y411" s="29"/>
      <c r="Z411" s="53" t="str">
        <f t="shared" si="154"/>
        <v/>
      </c>
      <c r="AA411" s="55" t="str">
        <f t="shared" si="144"/>
        <v/>
      </c>
      <c r="AB411" s="27"/>
      <c r="AC411" s="54">
        <f t="shared" si="155"/>
        <v>0</v>
      </c>
      <c r="AD411" s="78"/>
      <c r="AE411" s="54">
        <f t="shared" si="156"/>
        <v>0</v>
      </c>
      <c r="AF411" s="78"/>
      <c r="AG411" s="54">
        <f t="shared" si="157"/>
        <v>0</v>
      </c>
      <c r="AH411" s="78"/>
      <c r="AI411" s="54">
        <f t="shared" si="158"/>
        <v>0</v>
      </c>
      <c r="AJ411" s="78"/>
      <c r="AK411" s="54">
        <f t="shared" si="159"/>
        <v>0</v>
      </c>
      <c r="AL411" s="78"/>
      <c r="AM411" s="78"/>
      <c r="AN411" s="53" t="str">
        <f>+IF($A411="Venta",SUMIF($AC$3:$AM$3,VLOOKUP($R411,desplegable!$N$3:$Q$8,4,FALSE),$AC411:$AM411)*$T411/VLOOKUP($R411,desplegable!$N$3:$O$8,2,FALSE),"")</f>
        <v/>
      </c>
      <c r="AO411" s="53">
        <f t="shared" si="160"/>
        <v>0</v>
      </c>
      <c r="AP411" s="53" t="str">
        <f>+IF($A411="Compra",SUMIF($AC$3:$AM$3,VLOOKUP($R410,desplegable!$N$3:$Q$8,4,FALSE),$AC411:$AM411)*$T411/VLOOKUP($R410,desplegable!$N$3:$O$8,2,FALSE),"")</f>
        <v/>
      </c>
      <c r="AQ411" s="55">
        <f>+IFERROR(SUMIF($AC$3:$AM$3,VLOOKUP($R411,desplegable!$N$3:$Q$8,4,FALSE),$AC411:$AM411)/$S411,0)</f>
        <v>0</v>
      </c>
      <c r="AR411" s="55">
        <f ca="1">IFERROR((SUMIF($AC$3:$AM$3,VLOOKUP($R411,desplegable!$N$3:$Q$8,4,FALSE),$AC411:$AM411)/($H411-$G411))*((TODAY())-$G411)/$S411,0)</f>
        <v>0</v>
      </c>
      <c r="AS411" s="56" t="str">
        <f t="shared" si="145"/>
        <v>-</v>
      </c>
      <c r="AT411" s="56" t="str">
        <f t="shared" si="146"/>
        <v>-</v>
      </c>
      <c r="AU411" s="56" t="str">
        <f t="shared" si="147"/>
        <v>-</v>
      </c>
      <c r="AV411" s="56" t="str">
        <f t="shared" si="148"/>
        <v>-</v>
      </c>
      <c r="AW411" s="53" t="str">
        <f t="shared" si="149"/>
        <v>-</v>
      </c>
      <c r="AX411" s="53" t="str">
        <f t="shared" si="150"/>
        <v/>
      </c>
      <c r="AY411" s="57" t="str">
        <f t="shared" si="151"/>
        <v/>
      </c>
      <c r="AZ411" s="54">
        <f>+IF(SUMIF($AC$3:$AM$3,VLOOKUP($R411,desplegable!$N$3:$Q$8,4,FALSE),$AC411:$AM411)&gt;=$S411,$S411,SUMIF($AC$3:$AM$3,VLOOKUP($R411,desplegable!$N$3:$Q$8,4,FALSE),$AC411:$AM411))</f>
        <v>0</v>
      </c>
      <c r="BA411" s="78"/>
      <c r="BB411" s="54">
        <f t="shared" si="152"/>
        <v>0</v>
      </c>
      <c r="BC411" s="53">
        <f>+IFERROR($BB411*$T411/VLOOKUP($R411,desplegable!$N$3:$O$8,2,FALSE),0)</f>
        <v>0</v>
      </c>
      <c r="BD411" s="53" t="str">
        <f t="shared" si="161"/>
        <v/>
      </c>
      <c r="BE411" s="57" t="str">
        <f t="shared" si="153"/>
        <v/>
      </c>
    </row>
    <row r="412" spans="1:57" ht="15" customHeight="1" x14ac:dyDescent="0.25">
      <c r="A412" s="26" t="s">
        <v>117</v>
      </c>
      <c r="B412" s="21"/>
      <c r="C412" s="21" t="s">
        <v>117</v>
      </c>
      <c r="D412" s="21"/>
      <c r="E412" s="21" t="s">
        <v>117</v>
      </c>
      <c r="F412" s="21"/>
      <c r="G412" s="27"/>
      <c r="H412" s="27"/>
      <c r="I412" s="28" t="s">
        <v>367</v>
      </c>
      <c r="J412" s="28" t="s">
        <v>117</v>
      </c>
      <c r="K412" s="21"/>
      <c r="L412" s="21"/>
      <c r="M412" s="28" t="s">
        <v>117</v>
      </c>
      <c r="N412" s="28" t="s">
        <v>117</v>
      </c>
      <c r="O412" s="28" t="s">
        <v>117</v>
      </c>
      <c r="P412" s="21" t="s">
        <v>117</v>
      </c>
      <c r="Q412" s="21" t="s">
        <v>117</v>
      </c>
      <c r="R412" s="28" t="s">
        <v>117</v>
      </c>
      <c r="S412" s="78"/>
      <c r="T412" s="30"/>
      <c r="U412" s="52">
        <f t="shared" si="162"/>
        <v>0</v>
      </c>
      <c r="V412" s="29"/>
      <c r="W412" s="29" t="s">
        <v>117</v>
      </c>
      <c r="X412" s="29"/>
      <c r="Y412" s="29"/>
      <c r="Z412" s="53" t="str">
        <f t="shared" si="154"/>
        <v/>
      </c>
      <c r="AA412" s="55" t="str">
        <f t="shared" si="144"/>
        <v/>
      </c>
      <c r="AB412" s="27"/>
      <c r="AC412" s="54">
        <f t="shared" si="155"/>
        <v>0</v>
      </c>
      <c r="AD412" s="78"/>
      <c r="AE412" s="54">
        <f t="shared" si="156"/>
        <v>0</v>
      </c>
      <c r="AF412" s="78"/>
      <c r="AG412" s="54">
        <f t="shared" si="157"/>
        <v>0</v>
      </c>
      <c r="AH412" s="78"/>
      <c r="AI412" s="54">
        <f t="shared" si="158"/>
        <v>0</v>
      </c>
      <c r="AJ412" s="78"/>
      <c r="AK412" s="54">
        <f t="shared" si="159"/>
        <v>0</v>
      </c>
      <c r="AL412" s="78"/>
      <c r="AM412" s="78"/>
      <c r="AN412" s="53" t="str">
        <f>+IF($A412="Venta",SUMIF($AC$3:$AM$3,VLOOKUP($R412,desplegable!$N$3:$Q$8,4,FALSE),$AC412:$AM412)*$T412/VLOOKUP($R412,desplegable!$N$3:$O$8,2,FALSE),"")</f>
        <v/>
      </c>
      <c r="AO412" s="53">
        <f t="shared" si="160"/>
        <v>0</v>
      </c>
      <c r="AP412" s="53" t="str">
        <f>+IF($A412="Compra",SUMIF($AC$3:$AM$3,VLOOKUP($R411,desplegable!$N$3:$Q$8,4,FALSE),$AC412:$AM412)*$T412/VLOOKUP($R411,desplegable!$N$3:$O$8,2,FALSE),"")</f>
        <v/>
      </c>
      <c r="AQ412" s="55">
        <f>+IFERROR(SUMIF($AC$3:$AM$3,VLOOKUP($R412,desplegable!$N$3:$Q$8,4,FALSE),$AC412:$AM412)/$S412,0)</f>
        <v>0</v>
      </c>
      <c r="AR412" s="55">
        <f ca="1">IFERROR((SUMIF($AC$3:$AM$3,VLOOKUP($R412,desplegable!$N$3:$Q$8,4,FALSE),$AC412:$AM412)/($H412-$G412))*((TODAY())-$G412)/$S412,0)</f>
        <v>0</v>
      </c>
      <c r="AS412" s="56" t="str">
        <f t="shared" si="145"/>
        <v>-</v>
      </c>
      <c r="AT412" s="56" t="str">
        <f t="shared" si="146"/>
        <v>-</v>
      </c>
      <c r="AU412" s="56" t="str">
        <f t="shared" si="147"/>
        <v>-</v>
      </c>
      <c r="AV412" s="56" t="str">
        <f t="shared" si="148"/>
        <v>-</v>
      </c>
      <c r="AW412" s="53" t="str">
        <f t="shared" si="149"/>
        <v>-</v>
      </c>
      <c r="AX412" s="53" t="str">
        <f t="shared" si="150"/>
        <v/>
      </c>
      <c r="AY412" s="57" t="str">
        <f t="shared" si="151"/>
        <v/>
      </c>
      <c r="AZ412" s="54">
        <f>+IF(SUMIF($AC$3:$AM$3,VLOOKUP($R412,desplegable!$N$3:$Q$8,4,FALSE),$AC412:$AM412)&gt;=$S412,$S412,SUMIF($AC$3:$AM$3,VLOOKUP($R412,desplegable!$N$3:$Q$8,4,FALSE),$AC412:$AM412))</f>
        <v>0</v>
      </c>
      <c r="BA412" s="78"/>
      <c r="BB412" s="54">
        <f t="shared" si="152"/>
        <v>0</v>
      </c>
      <c r="BC412" s="53">
        <f>+IFERROR($BB412*$T412/VLOOKUP($R412,desplegable!$N$3:$O$8,2,FALSE),0)</f>
        <v>0</v>
      </c>
      <c r="BD412" s="53" t="str">
        <f t="shared" si="161"/>
        <v/>
      </c>
      <c r="BE412" s="57" t="str">
        <f t="shared" si="153"/>
        <v/>
      </c>
    </row>
    <row r="413" spans="1:57" ht="15" customHeight="1" x14ac:dyDescent="0.25">
      <c r="A413" s="26" t="s">
        <v>117</v>
      </c>
      <c r="B413" s="21"/>
      <c r="C413" s="21" t="s">
        <v>117</v>
      </c>
      <c r="D413" s="21"/>
      <c r="E413" s="21" t="s">
        <v>117</v>
      </c>
      <c r="F413" s="21"/>
      <c r="G413" s="27"/>
      <c r="H413" s="27"/>
      <c r="I413" s="28" t="s">
        <v>367</v>
      </c>
      <c r="J413" s="28" t="s">
        <v>117</v>
      </c>
      <c r="K413" s="21"/>
      <c r="L413" s="21"/>
      <c r="M413" s="28" t="s">
        <v>117</v>
      </c>
      <c r="N413" s="28" t="s">
        <v>117</v>
      </c>
      <c r="O413" s="28" t="s">
        <v>117</v>
      </c>
      <c r="P413" s="21" t="s">
        <v>117</v>
      </c>
      <c r="Q413" s="21" t="s">
        <v>117</v>
      </c>
      <c r="R413" s="28" t="s">
        <v>117</v>
      </c>
      <c r="S413" s="78"/>
      <c r="T413" s="30"/>
      <c r="U413" s="52">
        <f t="shared" si="162"/>
        <v>0</v>
      </c>
      <c r="V413" s="29"/>
      <c r="W413" s="29" t="s">
        <v>117</v>
      </c>
      <c r="X413" s="29"/>
      <c r="Y413" s="29"/>
      <c r="Z413" s="53" t="str">
        <f t="shared" si="154"/>
        <v/>
      </c>
      <c r="AA413" s="55" t="str">
        <f t="shared" si="144"/>
        <v/>
      </c>
      <c r="AB413" s="27"/>
      <c r="AC413" s="54">
        <f t="shared" si="155"/>
        <v>0</v>
      </c>
      <c r="AD413" s="78"/>
      <c r="AE413" s="54">
        <f t="shared" si="156"/>
        <v>0</v>
      </c>
      <c r="AF413" s="78"/>
      <c r="AG413" s="54">
        <f t="shared" si="157"/>
        <v>0</v>
      </c>
      <c r="AH413" s="78"/>
      <c r="AI413" s="54">
        <f t="shared" si="158"/>
        <v>0</v>
      </c>
      <c r="AJ413" s="78"/>
      <c r="AK413" s="54">
        <f t="shared" si="159"/>
        <v>0</v>
      </c>
      <c r="AL413" s="78"/>
      <c r="AM413" s="78"/>
      <c r="AN413" s="53" t="str">
        <f>+IF($A413="Venta",SUMIF($AC$3:$AM$3,VLOOKUP($R413,desplegable!$N$3:$Q$8,4,FALSE),$AC413:$AM413)*$T413/VLOOKUP($R413,desplegable!$N$3:$O$8,2,FALSE),"")</f>
        <v/>
      </c>
      <c r="AO413" s="53">
        <f t="shared" si="160"/>
        <v>0</v>
      </c>
      <c r="AP413" s="53" t="str">
        <f>+IF($A413="Compra",SUMIF($AC$3:$AM$3,VLOOKUP($R412,desplegable!$N$3:$Q$8,4,FALSE),$AC413:$AM413)*$T413/VLOOKUP($R412,desplegable!$N$3:$O$8,2,FALSE),"")</f>
        <v/>
      </c>
      <c r="AQ413" s="55">
        <f>+IFERROR(SUMIF($AC$3:$AM$3,VLOOKUP($R413,desplegable!$N$3:$Q$8,4,FALSE),$AC413:$AM413)/$S413,0)</f>
        <v>0</v>
      </c>
      <c r="AR413" s="55">
        <f ca="1">IFERROR((SUMIF($AC$3:$AM$3,VLOOKUP($R413,desplegable!$N$3:$Q$8,4,FALSE),$AC413:$AM413)/($H413-$G413))*((TODAY())-$G413)/$S413,0)</f>
        <v>0</v>
      </c>
      <c r="AS413" s="56" t="str">
        <f t="shared" si="145"/>
        <v>-</v>
      </c>
      <c r="AT413" s="56" t="str">
        <f t="shared" si="146"/>
        <v>-</v>
      </c>
      <c r="AU413" s="56" t="str">
        <f t="shared" si="147"/>
        <v>-</v>
      </c>
      <c r="AV413" s="56" t="str">
        <f t="shared" si="148"/>
        <v>-</v>
      </c>
      <c r="AW413" s="53" t="str">
        <f t="shared" si="149"/>
        <v>-</v>
      </c>
      <c r="AX413" s="53" t="str">
        <f t="shared" si="150"/>
        <v/>
      </c>
      <c r="AY413" s="57" t="str">
        <f t="shared" si="151"/>
        <v/>
      </c>
      <c r="AZ413" s="54">
        <f>+IF(SUMIF($AC$3:$AM$3,VLOOKUP($R413,desplegable!$N$3:$Q$8,4,FALSE),$AC413:$AM413)&gt;=$S413,$S413,SUMIF($AC$3:$AM$3,VLOOKUP($R413,desplegable!$N$3:$Q$8,4,FALSE),$AC413:$AM413))</f>
        <v>0</v>
      </c>
      <c r="BA413" s="78"/>
      <c r="BB413" s="54">
        <f t="shared" si="152"/>
        <v>0</v>
      </c>
      <c r="BC413" s="53">
        <f>+IFERROR($BB413*$T413/VLOOKUP($R413,desplegable!$N$3:$O$8,2,FALSE),0)</f>
        <v>0</v>
      </c>
      <c r="BD413" s="53" t="str">
        <f t="shared" si="161"/>
        <v/>
      </c>
      <c r="BE413" s="57" t="str">
        <f t="shared" si="153"/>
        <v/>
      </c>
    </row>
    <row r="414" spans="1:57" ht="15" customHeight="1" x14ac:dyDescent="0.25">
      <c r="A414" s="26" t="s">
        <v>117</v>
      </c>
      <c r="B414" s="21"/>
      <c r="C414" s="21" t="s">
        <v>117</v>
      </c>
      <c r="D414" s="21"/>
      <c r="E414" s="21" t="s">
        <v>117</v>
      </c>
      <c r="F414" s="21"/>
      <c r="G414" s="27"/>
      <c r="H414" s="27"/>
      <c r="I414" s="28" t="s">
        <v>367</v>
      </c>
      <c r="J414" s="28" t="s">
        <v>117</v>
      </c>
      <c r="K414" s="21"/>
      <c r="L414" s="21"/>
      <c r="M414" s="28" t="s">
        <v>117</v>
      </c>
      <c r="N414" s="28" t="s">
        <v>117</v>
      </c>
      <c r="O414" s="28" t="s">
        <v>117</v>
      </c>
      <c r="P414" s="21" t="s">
        <v>117</v>
      </c>
      <c r="Q414" s="21" t="s">
        <v>117</v>
      </c>
      <c r="R414" s="28" t="s">
        <v>117</v>
      </c>
      <c r="S414" s="78"/>
      <c r="T414" s="30"/>
      <c r="U414" s="52">
        <f t="shared" si="162"/>
        <v>0</v>
      </c>
      <c r="V414" s="29"/>
      <c r="W414" s="29" t="s">
        <v>117</v>
      </c>
      <c r="X414" s="29"/>
      <c r="Y414" s="29"/>
      <c r="Z414" s="53" t="str">
        <f t="shared" si="154"/>
        <v/>
      </c>
      <c r="AA414" s="55" t="str">
        <f t="shared" si="144"/>
        <v/>
      </c>
      <c r="AB414" s="27"/>
      <c r="AC414" s="54">
        <f t="shared" si="155"/>
        <v>0</v>
      </c>
      <c r="AD414" s="78"/>
      <c r="AE414" s="54">
        <f t="shared" si="156"/>
        <v>0</v>
      </c>
      <c r="AF414" s="78"/>
      <c r="AG414" s="54">
        <f t="shared" si="157"/>
        <v>0</v>
      </c>
      <c r="AH414" s="78"/>
      <c r="AI414" s="54">
        <f t="shared" si="158"/>
        <v>0</v>
      </c>
      <c r="AJ414" s="78"/>
      <c r="AK414" s="54">
        <f t="shared" si="159"/>
        <v>0</v>
      </c>
      <c r="AL414" s="78"/>
      <c r="AM414" s="78"/>
      <c r="AN414" s="53" t="str">
        <f>+IF($A414="Venta",SUMIF($AC$3:$AM$3,VLOOKUP($R414,desplegable!$N$3:$Q$8,4,FALSE),$AC414:$AM414)*$T414/VLOOKUP($R414,desplegable!$N$3:$O$8,2,FALSE),"")</f>
        <v/>
      </c>
      <c r="AO414" s="53">
        <f t="shared" si="160"/>
        <v>0</v>
      </c>
      <c r="AP414" s="53" t="str">
        <f>+IF($A414="Compra",SUMIF($AC$3:$AM$3,VLOOKUP($R413,desplegable!$N$3:$Q$8,4,FALSE),$AC414:$AM414)*$T414/VLOOKUP($R413,desplegable!$N$3:$O$8,2,FALSE),"")</f>
        <v/>
      </c>
      <c r="AQ414" s="55">
        <f>+IFERROR(SUMIF($AC$3:$AM$3,VLOOKUP($R414,desplegable!$N$3:$Q$8,4,FALSE),$AC414:$AM414)/$S414,0)</f>
        <v>0</v>
      </c>
      <c r="AR414" s="55">
        <f ca="1">IFERROR((SUMIF($AC$3:$AM$3,VLOOKUP($R414,desplegable!$N$3:$Q$8,4,FALSE),$AC414:$AM414)/($H414-$G414))*((TODAY())-$G414)/$S414,0)</f>
        <v>0</v>
      </c>
      <c r="AS414" s="56" t="str">
        <f t="shared" si="145"/>
        <v>-</v>
      </c>
      <c r="AT414" s="56" t="str">
        <f t="shared" si="146"/>
        <v>-</v>
      </c>
      <c r="AU414" s="56" t="str">
        <f t="shared" si="147"/>
        <v>-</v>
      </c>
      <c r="AV414" s="56" t="str">
        <f t="shared" si="148"/>
        <v>-</v>
      </c>
      <c r="AW414" s="53" t="str">
        <f t="shared" si="149"/>
        <v>-</v>
      </c>
      <c r="AX414" s="53" t="str">
        <f t="shared" si="150"/>
        <v/>
      </c>
      <c r="AY414" s="57" t="str">
        <f t="shared" si="151"/>
        <v/>
      </c>
      <c r="AZ414" s="54">
        <f>+IF(SUMIF($AC$3:$AM$3,VLOOKUP($R414,desplegable!$N$3:$Q$8,4,FALSE),$AC414:$AM414)&gt;=$S414,$S414,SUMIF($AC$3:$AM$3,VLOOKUP($R414,desplegable!$N$3:$Q$8,4,FALSE),$AC414:$AM414))</f>
        <v>0</v>
      </c>
      <c r="BA414" s="78"/>
      <c r="BB414" s="54">
        <f t="shared" si="152"/>
        <v>0</v>
      </c>
      <c r="BC414" s="53">
        <f>+IFERROR($BB414*$T414/VLOOKUP($R414,desplegable!$N$3:$O$8,2,FALSE),0)</f>
        <v>0</v>
      </c>
      <c r="BD414" s="53" t="str">
        <f t="shared" si="161"/>
        <v/>
      </c>
      <c r="BE414" s="57" t="str">
        <f t="shared" si="153"/>
        <v/>
      </c>
    </row>
    <row r="415" spans="1:57" ht="15" customHeight="1" x14ac:dyDescent="0.25">
      <c r="A415" s="26" t="s">
        <v>117</v>
      </c>
      <c r="B415" s="21"/>
      <c r="C415" s="21" t="s">
        <v>117</v>
      </c>
      <c r="D415" s="21"/>
      <c r="E415" s="21" t="s">
        <v>117</v>
      </c>
      <c r="F415" s="21"/>
      <c r="G415" s="27"/>
      <c r="H415" s="27"/>
      <c r="I415" s="28" t="s">
        <v>367</v>
      </c>
      <c r="J415" s="28" t="s">
        <v>117</v>
      </c>
      <c r="K415" s="21"/>
      <c r="L415" s="21"/>
      <c r="M415" s="28" t="s">
        <v>117</v>
      </c>
      <c r="N415" s="28" t="s">
        <v>117</v>
      </c>
      <c r="O415" s="28" t="s">
        <v>117</v>
      </c>
      <c r="P415" s="21" t="s">
        <v>117</v>
      </c>
      <c r="Q415" s="21" t="s">
        <v>117</v>
      </c>
      <c r="R415" s="28" t="s">
        <v>117</v>
      </c>
      <c r="S415" s="78"/>
      <c r="T415" s="30"/>
      <c r="U415" s="52">
        <f t="shared" si="162"/>
        <v>0</v>
      </c>
      <c r="V415" s="29"/>
      <c r="W415" s="29" t="s">
        <v>117</v>
      </c>
      <c r="X415" s="29"/>
      <c r="Y415" s="29"/>
      <c r="Z415" s="53" t="str">
        <f t="shared" si="154"/>
        <v/>
      </c>
      <c r="AA415" s="55" t="str">
        <f t="shared" si="144"/>
        <v/>
      </c>
      <c r="AB415" s="27"/>
      <c r="AC415" s="54">
        <f t="shared" si="155"/>
        <v>0</v>
      </c>
      <c r="AD415" s="78"/>
      <c r="AE415" s="54">
        <f t="shared" si="156"/>
        <v>0</v>
      </c>
      <c r="AF415" s="78"/>
      <c r="AG415" s="54">
        <f t="shared" si="157"/>
        <v>0</v>
      </c>
      <c r="AH415" s="78"/>
      <c r="AI415" s="54">
        <f t="shared" si="158"/>
        <v>0</v>
      </c>
      <c r="AJ415" s="78"/>
      <c r="AK415" s="54">
        <f t="shared" si="159"/>
        <v>0</v>
      </c>
      <c r="AL415" s="78"/>
      <c r="AM415" s="78"/>
      <c r="AN415" s="53" t="str">
        <f>+IF($A415="Venta",SUMIF($AC$3:$AM$3,VLOOKUP($R415,desplegable!$N$3:$Q$8,4,FALSE),$AC415:$AM415)*$T415/VLOOKUP($R415,desplegable!$N$3:$O$8,2,FALSE),"")</f>
        <v/>
      </c>
      <c r="AO415" s="53">
        <f t="shared" si="160"/>
        <v>0</v>
      </c>
      <c r="AP415" s="53" t="str">
        <f>+IF($A415="Compra",SUMIF($AC$3:$AM$3,VLOOKUP($R414,desplegable!$N$3:$Q$8,4,FALSE),$AC415:$AM415)*$T415/VLOOKUP($R414,desplegable!$N$3:$O$8,2,FALSE),"")</f>
        <v/>
      </c>
      <c r="AQ415" s="55">
        <f>+IFERROR(SUMIF($AC$3:$AM$3,VLOOKUP($R415,desplegable!$N$3:$Q$8,4,FALSE),$AC415:$AM415)/$S415,0)</f>
        <v>0</v>
      </c>
      <c r="AR415" s="55">
        <f ca="1">IFERROR((SUMIF($AC$3:$AM$3,VLOOKUP($R415,desplegable!$N$3:$Q$8,4,FALSE),$AC415:$AM415)/($H415-$G415))*((TODAY())-$G415)/$S415,0)</f>
        <v>0</v>
      </c>
      <c r="AS415" s="56" t="str">
        <f t="shared" si="145"/>
        <v>-</v>
      </c>
      <c r="AT415" s="56" t="str">
        <f t="shared" si="146"/>
        <v>-</v>
      </c>
      <c r="AU415" s="56" t="str">
        <f t="shared" si="147"/>
        <v>-</v>
      </c>
      <c r="AV415" s="56" t="str">
        <f t="shared" si="148"/>
        <v>-</v>
      </c>
      <c r="AW415" s="53" t="str">
        <f t="shared" si="149"/>
        <v>-</v>
      </c>
      <c r="AX415" s="53" t="str">
        <f t="shared" si="150"/>
        <v/>
      </c>
      <c r="AY415" s="57" t="str">
        <f t="shared" si="151"/>
        <v/>
      </c>
      <c r="AZ415" s="54">
        <f>+IF(SUMIF($AC$3:$AM$3,VLOOKUP($R415,desplegable!$N$3:$Q$8,4,FALSE),$AC415:$AM415)&gt;=$S415,$S415,SUMIF($AC$3:$AM$3,VLOOKUP($R415,desplegable!$N$3:$Q$8,4,FALSE),$AC415:$AM415))</f>
        <v>0</v>
      </c>
      <c r="BA415" s="78"/>
      <c r="BB415" s="54">
        <f t="shared" si="152"/>
        <v>0</v>
      </c>
      <c r="BC415" s="53">
        <f>+IFERROR($BB415*$T415/VLOOKUP($R415,desplegable!$N$3:$O$8,2,FALSE),0)</f>
        <v>0</v>
      </c>
      <c r="BD415" s="53" t="str">
        <f t="shared" si="161"/>
        <v/>
      </c>
      <c r="BE415" s="57" t="str">
        <f t="shared" si="153"/>
        <v/>
      </c>
    </row>
    <row r="416" spans="1:57" ht="15" customHeight="1" x14ac:dyDescent="0.25">
      <c r="A416" s="26" t="s">
        <v>117</v>
      </c>
      <c r="B416" s="21"/>
      <c r="C416" s="21" t="s">
        <v>117</v>
      </c>
      <c r="D416" s="21"/>
      <c r="E416" s="21" t="s">
        <v>117</v>
      </c>
      <c r="F416" s="21"/>
      <c r="G416" s="27"/>
      <c r="H416" s="27"/>
      <c r="I416" s="28" t="s">
        <v>367</v>
      </c>
      <c r="J416" s="28" t="s">
        <v>117</v>
      </c>
      <c r="K416" s="21"/>
      <c r="L416" s="21"/>
      <c r="M416" s="28" t="s">
        <v>117</v>
      </c>
      <c r="N416" s="28" t="s">
        <v>117</v>
      </c>
      <c r="O416" s="28" t="s">
        <v>117</v>
      </c>
      <c r="P416" s="21" t="s">
        <v>117</v>
      </c>
      <c r="Q416" s="21" t="s">
        <v>117</v>
      </c>
      <c r="R416" s="28" t="s">
        <v>117</v>
      </c>
      <c r="S416" s="78"/>
      <c r="T416" s="30"/>
      <c r="U416" s="52">
        <f t="shared" si="162"/>
        <v>0</v>
      </c>
      <c r="V416" s="29"/>
      <c r="W416" s="29" t="s">
        <v>117</v>
      </c>
      <c r="X416" s="29"/>
      <c r="Y416" s="29"/>
      <c r="Z416" s="53" t="str">
        <f t="shared" si="154"/>
        <v/>
      </c>
      <c r="AA416" s="55" t="str">
        <f t="shared" si="144"/>
        <v/>
      </c>
      <c r="AB416" s="27"/>
      <c r="AC416" s="54">
        <f t="shared" si="155"/>
        <v>0</v>
      </c>
      <c r="AD416" s="78"/>
      <c r="AE416" s="54">
        <f t="shared" si="156"/>
        <v>0</v>
      </c>
      <c r="AF416" s="78"/>
      <c r="AG416" s="54">
        <f t="shared" si="157"/>
        <v>0</v>
      </c>
      <c r="AH416" s="78"/>
      <c r="AI416" s="54">
        <f t="shared" si="158"/>
        <v>0</v>
      </c>
      <c r="AJ416" s="78"/>
      <c r="AK416" s="54">
        <f t="shared" si="159"/>
        <v>0</v>
      </c>
      <c r="AL416" s="78"/>
      <c r="AM416" s="78"/>
      <c r="AN416" s="53" t="str">
        <f>+IF($A416="Venta",SUMIF($AC$3:$AM$3,VLOOKUP($R416,desplegable!$N$3:$Q$8,4,FALSE),$AC416:$AM416)*$T416/VLOOKUP($R416,desplegable!$N$3:$O$8,2,FALSE),"")</f>
        <v/>
      </c>
      <c r="AO416" s="53">
        <f t="shared" si="160"/>
        <v>0</v>
      </c>
      <c r="AP416" s="53" t="str">
        <f>+IF($A416="Compra",SUMIF($AC$3:$AM$3,VLOOKUP($R415,desplegable!$N$3:$Q$8,4,FALSE),$AC416:$AM416)*$T416/VLOOKUP($R415,desplegable!$N$3:$O$8,2,FALSE),"")</f>
        <v/>
      </c>
      <c r="AQ416" s="55">
        <f>+IFERROR(SUMIF($AC$3:$AM$3,VLOOKUP($R416,desplegable!$N$3:$Q$8,4,FALSE),$AC416:$AM416)/$S416,0)</f>
        <v>0</v>
      </c>
      <c r="AR416" s="55">
        <f ca="1">IFERROR((SUMIF($AC$3:$AM$3,VLOOKUP($R416,desplegable!$N$3:$Q$8,4,FALSE),$AC416:$AM416)/($H416-$G416))*((TODAY())-$G416)/$S416,0)</f>
        <v>0</v>
      </c>
      <c r="AS416" s="56" t="str">
        <f t="shared" si="145"/>
        <v>-</v>
      </c>
      <c r="AT416" s="56" t="str">
        <f t="shared" si="146"/>
        <v>-</v>
      </c>
      <c r="AU416" s="56" t="str">
        <f t="shared" si="147"/>
        <v>-</v>
      </c>
      <c r="AV416" s="56" t="str">
        <f t="shared" si="148"/>
        <v>-</v>
      </c>
      <c r="AW416" s="53" t="str">
        <f t="shared" si="149"/>
        <v>-</v>
      </c>
      <c r="AX416" s="53" t="str">
        <f t="shared" si="150"/>
        <v/>
      </c>
      <c r="AY416" s="57" t="str">
        <f t="shared" si="151"/>
        <v/>
      </c>
      <c r="AZ416" s="54">
        <f>+IF(SUMIF($AC$3:$AM$3,VLOOKUP($R416,desplegable!$N$3:$Q$8,4,FALSE),$AC416:$AM416)&gt;=$S416,$S416,SUMIF($AC$3:$AM$3,VLOOKUP($R416,desplegable!$N$3:$Q$8,4,FALSE),$AC416:$AM416))</f>
        <v>0</v>
      </c>
      <c r="BA416" s="78"/>
      <c r="BB416" s="54">
        <f t="shared" si="152"/>
        <v>0</v>
      </c>
      <c r="BC416" s="53">
        <f>+IFERROR($BB416*$T416/VLOOKUP($R416,desplegable!$N$3:$O$8,2,FALSE),0)</f>
        <v>0</v>
      </c>
      <c r="BD416" s="53" t="str">
        <f t="shared" si="161"/>
        <v/>
      </c>
      <c r="BE416" s="57" t="str">
        <f t="shared" si="153"/>
        <v/>
      </c>
    </row>
    <row r="417" spans="1:57" ht="15" customHeight="1" x14ac:dyDescent="0.25">
      <c r="A417" s="26" t="s">
        <v>117</v>
      </c>
      <c r="B417" s="21"/>
      <c r="C417" s="21" t="s">
        <v>117</v>
      </c>
      <c r="D417" s="21"/>
      <c r="E417" s="21" t="s">
        <v>117</v>
      </c>
      <c r="F417" s="21"/>
      <c r="G417" s="27"/>
      <c r="H417" s="27"/>
      <c r="I417" s="28" t="s">
        <v>367</v>
      </c>
      <c r="J417" s="28" t="s">
        <v>117</v>
      </c>
      <c r="K417" s="21"/>
      <c r="L417" s="21"/>
      <c r="M417" s="28" t="s">
        <v>117</v>
      </c>
      <c r="N417" s="28" t="s">
        <v>117</v>
      </c>
      <c r="O417" s="28" t="s">
        <v>117</v>
      </c>
      <c r="P417" s="21" t="s">
        <v>117</v>
      </c>
      <c r="Q417" s="21" t="s">
        <v>117</v>
      </c>
      <c r="R417" s="28" t="s">
        <v>117</v>
      </c>
      <c r="S417" s="78"/>
      <c r="T417" s="30"/>
      <c r="U417" s="52">
        <f t="shared" si="162"/>
        <v>0</v>
      </c>
      <c r="V417" s="29"/>
      <c r="W417" s="29" t="s">
        <v>117</v>
      </c>
      <c r="X417" s="29"/>
      <c r="Y417" s="29"/>
      <c r="Z417" s="53" t="str">
        <f t="shared" si="154"/>
        <v/>
      </c>
      <c r="AA417" s="55" t="str">
        <f t="shared" si="144"/>
        <v/>
      </c>
      <c r="AB417" s="27"/>
      <c r="AC417" s="54">
        <f t="shared" si="155"/>
        <v>0</v>
      </c>
      <c r="AD417" s="78"/>
      <c r="AE417" s="54">
        <f t="shared" si="156"/>
        <v>0</v>
      </c>
      <c r="AF417" s="78"/>
      <c r="AG417" s="54">
        <f t="shared" si="157"/>
        <v>0</v>
      </c>
      <c r="AH417" s="78"/>
      <c r="AI417" s="54">
        <f t="shared" si="158"/>
        <v>0</v>
      </c>
      <c r="AJ417" s="78"/>
      <c r="AK417" s="54">
        <f t="shared" si="159"/>
        <v>0</v>
      </c>
      <c r="AL417" s="78"/>
      <c r="AM417" s="78"/>
      <c r="AN417" s="53" t="str">
        <f>+IF($A417="Venta",SUMIF($AC$3:$AM$3,VLOOKUP($R417,desplegable!$N$3:$Q$8,4,FALSE),$AC417:$AM417)*$T417/VLOOKUP($R417,desplegable!$N$3:$O$8,2,FALSE),"")</f>
        <v/>
      </c>
      <c r="AO417" s="53">
        <f t="shared" si="160"/>
        <v>0</v>
      </c>
      <c r="AP417" s="53" t="str">
        <f>+IF($A417="Compra",SUMIF($AC$3:$AM$3,VLOOKUP($R416,desplegable!$N$3:$Q$8,4,FALSE),$AC417:$AM417)*$T417/VLOOKUP($R416,desplegable!$N$3:$O$8,2,FALSE),"")</f>
        <v/>
      </c>
      <c r="AQ417" s="55">
        <f>+IFERROR(SUMIF($AC$3:$AM$3,VLOOKUP($R417,desplegable!$N$3:$Q$8,4,FALSE),$AC417:$AM417)/$S417,0)</f>
        <v>0</v>
      </c>
      <c r="AR417" s="55">
        <f ca="1">IFERROR((SUMIF($AC$3:$AM$3,VLOOKUP($R417,desplegable!$N$3:$Q$8,4,FALSE),$AC417:$AM417)/($H417-$G417))*((TODAY())-$G417)/$S417,0)</f>
        <v>0</v>
      </c>
      <c r="AS417" s="56" t="str">
        <f t="shared" si="145"/>
        <v>-</v>
      </c>
      <c r="AT417" s="56" t="str">
        <f t="shared" si="146"/>
        <v>-</v>
      </c>
      <c r="AU417" s="56" t="str">
        <f t="shared" si="147"/>
        <v>-</v>
      </c>
      <c r="AV417" s="56" t="str">
        <f t="shared" si="148"/>
        <v>-</v>
      </c>
      <c r="AW417" s="53" t="str">
        <f t="shared" si="149"/>
        <v>-</v>
      </c>
      <c r="AX417" s="53" t="str">
        <f t="shared" si="150"/>
        <v/>
      </c>
      <c r="AY417" s="57" t="str">
        <f t="shared" si="151"/>
        <v/>
      </c>
      <c r="AZ417" s="54">
        <f>+IF(SUMIF($AC$3:$AM$3,VLOOKUP($R417,desplegable!$N$3:$Q$8,4,FALSE),$AC417:$AM417)&gt;=$S417,$S417,SUMIF($AC$3:$AM$3,VLOOKUP($R417,desplegable!$N$3:$Q$8,4,FALSE),$AC417:$AM417))</f>
        <v>0</v>
      </c>
      <c r="BA417" s="78"/>
      <c r="BB417" s="54">
        <f t="shared" si="152"/>
        <v>0</v>
      </c>
      <c r="BC417" s="53">
        <f>+IFERROR($BB417*$T417/VLOOKUP($R417,desplegable!$N$3:$O$8,2,FALSE),0)</f>
        <v>0</v>
      </c>
      <c r="BD417" s="53" t="str">
        <f t="shared" si="161"/>
        <v/>
      </c>
      <c r="BE417" s="57" t="str">
        <f t="shared" si="153"/>
        <v/>
      </c>
    </row>
    <row r="418" spans="1:57" ht="15" customHeight="1" x14ac:dyDescent="0.25">
      <c r="A418" s="26" t="s">
        <v>117</v>
      </c>
      <c r="B418" s="21"/>
      <c r="C418" s="21" t="s">
        <v>117</v>
      </c>
      <c r="D418" s="21"/>
      <c r="E418" s="21" t="s">
        <v>117</v>
      </c>
      <c r="F418" s="21"/>
      <c r="G418" s="27"/>
      <c r="H418" s="27"/>
      <c r="I418" s="28" t="s">
        <v>367</v>
      </c>
      <c r="J418" s="28" t="s">
        <v>117</v>
      </c>
      <c r="K418" s="21"/>
      <c r="L418" s="21"/>
      <c r="M418" s="28" t="s">
        <v>117</v>
      </c>
      <c r="N418" s="28" t="s">
        <v>117</v>
      </c>
      <c r="O418" s="28" t="s">
        <v>117</v>
      </c>
      <c r="P418" s="21" t="s">
        <v>117</v>
      </c>
      <c r="Q418" s="21" t="s">
        <v>117</v>
      </c>
      <c r="R418" s="28" t="s">
        <v>117</v>
      </c>
      <c r="S418" s="78"/>
      <c r="T418" s="30"/>
      <c r="U418" s="52">
        <f t="shared" si="162"/>
        <v>0</v>
      </c>
      <c r="V418" s="29"/>
      <c r="W418" s="29" t="s">
        <v>117</v>
      </c>
      <c r="X418" s="29"/>
      <c r="Y418" s="29"/>
      <c r="Z418" s="53" t="str">
        <f t="shared" si="154"/>
        <v/>
      </c>
      <c r="AA418" s="55" t="str">
        <f t="shared" si="144"/>
        <v/>
      </c>
      <c r="AB418" s="27"/>
      <c r="AC418" s="54">
        <f t="shared" si="155"/>
        <v>0</v>
      </c>
      <c r="AD418" s="78"/>
      <c r="AE418" s="54">
        <f t="shared" si="156"/>
        <v>0</v>
      </c>
      <c r="AF418" s="78"/>
      <c r="AG418" s="54">
        <f t="shared" si="157"/>
        <v>0</v>
      </c>
      <c r="AH418" s="78"/>
      <c r="AI418" s="54">
        <f t="shared" si="158"/>
        <v>0</v>
      </c>
      <c r="AJ418" s="78"/>
      <c r="AK418" s="54">
        <f t="shared" si="159"/>
        <v>0</v>
      </c>
      <c r="AL418" s="78"/>
      <c r="AM418" s="78"/>
      <c r="AN418" s="53" t="str">
        <f>+IF($A418="Venta",SUMIF($AC$3:$AM$3,VLOOKUP($R418,desplegable!$N$3:$Q$8,4,FALSE),$AC418:$AM418)*$T418/VLOOKUP($R418,desplegable!$N$3:$O$8,2,FALSE),"")</f>
        <v/>
      </c>
      <c r="AO418" s="53">
        <f t="shared" si="160"/>
        <v>0</v>
      </c>
      <c r="AP418" s="53" t="str">
        <f>+IF($A418="Compra",SUMIF($AC$3:$AM$3,VLOOKUP($R417,desplegable!$N$3:$Q$8,4,FALSE),$AC418:$AM418)*$T418/VLOOKUP($R417,desplegable!$N$3:$O$8,2,FALSE),"")</f>
        <v/>
      </c>
      <c r="AQ418" s="55">
        <f>+IFERROR(SUMIF($AC$3:$AM$3,VLOOKUP($R418,desplegable!$N$3:$Q$8,4,FALSE),$AC418:$AM418)/$S418,0)</f>
        <v>0</v>
      </c>
      <c r="AR418" s="55">
        <f ca="1">IFERROR((SUMIF($AC$3:$AM$3,VLOOKUP($R418,desplegable!$N$3:$Q$8,4,FALSE),$AC418:$AM418)/($H418-$G418))*((TODAY())-$G418)/$S418,0)</f>
        <v>0</v>
      </c>
      <c r="AS418" s="56" t="str">
        <f t="shared" si="145"/>
        <v>-</v>
      </c>
      <c r="AT418" s="56" t="str">
        <f t="shared" si="146"/>
        <v>-</v>
      </c>
      <c r="AU418" s="56" t="str">
        <f t="shared" si="147"/>
        <v>-</v>
      </c>
      <c r="AV418" s="56" t="str">
        <f t="shared" si="148"/>
        <v>-</v>
      </c>
      <c r="AW418" s="53" t="str">
        <f t="shared" si="149"/>
        <v>-</v>
      </c>
      <c r="AX418" s="53" t="str">
        <f t="shared" si="150"/>
        <v/>
      </c>
      <c r="AY418" s="57" t="str">
        <f t="shared" si="151"/>
        <v/>
      </c>
      <c r="AZ418" s="54">
        <f>+IF(SUMIF($AC$3:$AM$3,VLOOKUP($R418,desplegable!$N$3:$Q$8,4,FALSE),$AC418:$AM418)&gt;=$S418,$S418,SUMIF($AC$3:$AM$3,VLOOKUP($R418,desplegable!$N$3:$Q$8,4,FALSE),$AC418:$AM418))</f>
        <v>0</v>
      </c>
      <c r="BA418" s="78"/>
      <c r="BB418" s="54">
        <f t="shared" si="152"/>
        <v>0</v>
      </c>
      <c r="BC418" s="53">
        <f>+IFERROR($BB418*$T418/VLOOKUP($R418,desplegable!$N$3:$O$8,2,FALSE),0)</f>
        <v>0</v>
      </c>
      <c r="BD418" s="53" t="str">
        <f t="shared" si="161"/>
        <v/>
      </c>
      <c r="BE418" s="57" t="str">
        <f t="shared" si="153"/>
        <v/>
      </c>
    </row>
    <row r="419" spans="1:57" ht="15" customHeight="1" x14ac:dyDescent="0.25">
      <c r="A419" s="26" t="s">
        <v>117</v>
      </c>
      <c r="B419" s="21"/>
      <c r="C419" s="21" t="s">
        <v>117</v>
      </c>
      <c r="D419" s="21"/>
      <c r="E419" s="21" t="s">
        <v>117</v>
      </c>
      <c r="F419" s="21"/>
      <c r="G419" s="27"/>
      <c r="H419" s="27"/>
      <c r="I419" s="28" t="s">
        <v>367</v>
      </c>
      <c r="J419" s="28" t="s">
        <v>117</v>
      </c>
      <c r="K419" s="21"/>
      <c r="L419" s="21"/>
      <c r="M419" s="28" t="s">
        <v>117</v>
      </c>
      <c r="N419" s="28" t="s">
        <v>117</v>
      </c>
      <c r="O419" s="28" t="s">
        <v>117</v>
      </c>
      <c r="P419" s="21" t="s">
        <v>117</v>
      </c>
      <c r="Q419" s="21" t="s">
        <v>117</v>
      </c>
      <c r="R419" s="28" t="s">
        <v>117</v>
      </c>
      <c r="S419" s="78"/>
      <c r="T419" s="30"/>
      <c r="U419" s="52">
        <f t="shared" si="162"/>
        <v>0</v>
      </c>
      <c r="V419" s="29"/>
      <c r="W419" s="29" t="s">
        <v>117</v>
      </c>
      <c r="X419" s="29"/>
      <c r="Y419" s="29"/>
      <c r="Z419" s="53" t="str">
        <f t="shared" si="154"/>
        <v/>
      </c>
      <c r="AA419" s="55" t="str">
        <f t="shared" si="144"/>
        <v/>
      </c>
      <c r="AB419" s="27"/>
      <c r="AC419" s="54">
        <f t="shared" si="155"/>
        <v>0</v>
      </c>
      <c r="AD419" s="78"/>
      <c r="AE419" s="54">
        <f t="shared" si="156"/>
        <v>0</v>
      </c>
      <c r="AF419" s="78"/>
      <c r="AG419" s="54">
        <f t="shared" si="157"/>
        <v>0</v>
      </c>
      <c r="AH419" s="78"/>
      <c r="AI419" s="54">
        <f t="shared" si="158"/>
        <v>0</v>
      </c>
      <c r="AJ419" s="78"/>
      <c r="AK419" s="54">
        <f t="shared" si="159"/>
        <v>0</v>
      </c>
      <c r="AL419" s="78"/>
      <c r="AM419" s="78"/>
      <c r="AN419" s="53" t="str">
        <f>+IF($A419="Venta",SUMIF($AC$3:$AM$3,VLOOKUP($R419,desplegable!$N$3:$Q$8,4,FALSE),$AC419:$AM419)*$T419/VLOOKUP($R419,desplegable!$N$3:$O$8,2,FALSE),"")</f>
        <v/>
      </c>
      <c r="AO419" s="53">
        <f t="shared" si="160"/>
        <v>0</v>
      </c>
      <c r="AP419" s="53" t="str">
        <f>+IF($A419="Compra",SUMIF($AC$3:$AM$3,VLOOKUP($R418,desplegable!$N$3:$Q$8,4,FALSE),$AC419:$AM419)*$T419/VLOOKUP($R418,desplegable!$N$3:$O$8,2,FALSE),"")</f>
        <v/>
      </c>
      <c r="AQ419" s="55">
        <f>+IFERROR(SUMIF($AC$3:$AM$3,VLOOKUP($R419,desplegable!$N$3:$Q$8,4,FALSE),$AC419:$AM419)/$S419,0)</f>
        <v>0</v>
      </c>
      <c r="AR419" s="55">
        <f ca="1">IFERROR((SUMIF($AC$3:$AM$3,VLOOKUP($R419,desplegable!$N$3:$Q$8,4,FALSE),$AC419:$AM419)/($H419-$G419))*((TODAY())-$G419)/$S419,0)</f>
        <v>0</v>
      </c>
      <c r="AS419" s="56" t="str">
        <f t="shared" si="145"/>
        <v>-</v>
      </c>
      <c r="AT419" s="56" t="str">
        <f t="shared" si="146"/>
        <v>-</v>
      </c>
      <c r="AU419" s="56" t="str">
        <f t="shared" si="147"/>
        <v>-</v>
      </c>
      <c r="AV419" s="56" t="str">
        <f t="shared" si="148"/>
        <v>-</v>
      </c>
      <c r="AW419" s="53" t="str">
        <f t="shared" si="149"/>
        <v>-</v>
      </c>
      <c r="AX419" s="53" t="str">
        <f t="shared" si="150"/>
        <v/>
      </c>
      <c r="AY419" s="57" t="str">
        <f t="shared" si="151"/>
        <v/>
      </c>
      <c r="AZ419" s="54">
        <f>+IF(SUMIF($AC$3:$AM$3,VLOOKUP($R419,desplegable!$N$3:$Q$8,4,FALSE),$AC419:$AM419)&gt;=$S419,$S419,SUMIF($AC$3:$AM$3,VLOOKUP($R419,desplegable!$N$3:$Q$8,4,FALSE),$AC419:$AM419))</f>
        <v>0</v>
      </c>
      <c r="BA419" s="78"/>
      <c r="BB419" s="54">
        <f t="shared" si="152"/>
        <v>0</v>
      </c>
      <c r="BC419" s="53">
        <f>+IFERROR($BB419*$T419/VLOOKUP($R419,desplegable!$N$3:$O$8,2,FALSE),0)</f>
        <v>0</v>
      </c>
      <c r="BD419" s="53" t="str">
        <f t="shared" si="161"/>
        <v/>
      </c>
      <c r="BE419" s="57" t="str">
        <f t="shared" si="153"/>
        <v/>
      </c>
    </row>
    <row r="420" spans="1:57" ht="15" customHeight="1" x14ac:dyDescent="0.25">
      <c r="A420" s="26" t="s">
        <v>117</v>
      </c>
      <c r="B420" s="21"/>
      <c r="C420" s="21" t="s">
        <v>117</v>
      </c>
      <c r="D420" s="21"/>
      <c r="E420" s="21" t="s">
        <v>117</v>
      </c>
      <c r="F420" s="21"/>
      <c r="G420" s="27"/>
      <c r="H420" s="27"/>
      <c r="I420" s="28" t="s">
        <v>367</v>
      </c>
      <c r="J420" s="28" t="s">
        <v>117</v>
      </c>
      <c r="K420" s="21"/>
      <c r="L420" s="21"/>
      <c r="M420" s="28" t="s">
        <v>117</v>
      </c>
      <c r="N420" s="28" t="s">
        <v>117</v>
      </c>
      <c r="O420" s="28" t="s">
        <v>117</v>
      </c>
      <c r="P420" s="21" t="s">
        <v>117</v>
      </c>
      <c r="Q420" s="21" t="s">
        <v>117</v>
      </c>
      <c r="R420" s="28" t="s">
        <v>117</v>
      </c>
      <c r="S420" s="78"/>
      <c r="T420" s="30"/>
      <c r="U420" s="52">
        <f t="shared" si="162"/>
        <v>0</v>
      </c>
      <c r="V420" s="29"/>
      <c r="W420" s="29" t="s">
        <v>117</v>
      </c>
      <c r="X420" s="29"/>
      <c r="Y420" s="29"/>
      <c r="Z420" s="53" t="str">
        <f t="shared" si="154"/>
        <v/>
      </c>
      <c r="AA420" s="55" t="str">
        <f t="shared" ref="AA420:AA465" si="163">+IF($A420="Venta",IFERROR($Z420/$U420,0),IF($A420="Compra","",""))</f>
        <v/>
      </c>
      <c r="AB420" s="27"/>
      <c r="AC420" s="54">
        <f t="shared" si="155"/>
        <v>0</v>
      </c>
      <c r="AD420" s="78"/>
      <c r="AE420" s="54">
        <f t="shared" si="156"/>
        <v>0</v>
      </c>
      <c r="AF420" s="78"/>
      <c r="AG420" s="54">
        <f t="shared" si="157"/>
        <v>0</v>
      </c>
      <c r="AH420" s="78"/>
      <c r="AI420" s="54">
        <f t="shared" si="158"/>
        <v>0</v>
      </c>
      <c r="AJ420" s="78"/>
      <c r="AK420" s="54">
        <f t="shared" si="159"/>
        <v>0</v>
      </c>
      <c r="AL420" s="78"/>
      <c r="AM420" s="78"/>
      <c r="AN420" s="53" t="str">
        <f>+IF($A420="Venta",SUMIF($AC$3:$AM$3,VLOOKUP($R420,desplegable!$N$3:$Q$8,4,FALSE),$AC420:$AM420)*$T420/VLOOKUP($R420,desplegable!$N$3:$O$8,2,FALSE),"")</f>
        <v/>
      </c>
      <c r="AO420" s="53">
        <f t="shared" si="160"/>
        <v>0</v>
      </c>
      <c r="AP420" s="53" t="str">
        <f>+IF($A420="Compra",SUMIF($AC$3:$AM$3,VLOOKUP(#REF!,desplegable!$N$3:$Q$8,4,FALSE),$AC420:$AM420)*$T420/VLOOKUP(#REF!,desplegable!$N$3:$O$8,2,FALSE),"")</f>
        <v/>
      </c>
      <c r="AQ420" s="55">
        <f>+IFERROR(SUMIF($AC$3:$AM$3,VLOOKUP($R420,desplegable!$N$3:$Q$8,4,FALSE),$AC420:$AM420)/$S420,0)</f>
        <v>0</v>
      </c>
      <c r="AR420" s="55">
        <f ca="1">IFERROR((SUMIF($AC$3:$AM$3,VLOOKUP($R420,desplegable!$N$3:$Q$8,4,FALSE),$AC420:$AM420)/($H420-$G420))*((TODAY())-$G420)/$S420,0)</f>
        <v>0</v>
      </c>
      <c r="AS420" s="56" t="str">
        <f t="shared" ref="AS420:AS468" si="164">+IFERROR(IF($AE420=0,"-",$AE420/$AC420),"-")</f>
        <v>-</v>
      </c>
      <c r="AT420" s="56" t="str">
        <f t="shared" ref="AT420:AT468" si="165">+IFERROR(IF($AG420=0,"-",$AG420/$AC420),"-")</f>
        <v>-</v>
      </c>
      <c r="AU420" s="56" t="str">
        <f t="shared" ref="AU420:AU468" si="166">+IFERROR(IF($AI420=0,"-",$AI420/$AC420),"-")</f>
        <v>-</v>
      </c>
      <c r="AV420" s="56" t="str">
        <f t="shared" ref="AV420:AV468" si="167">+IFERROR(IF($AK420=0,"-",$AK420/$AC420),"-")</f>
        <v>-</v>
      </c>
      <c r="AW420" s="53" t="str">
        <f t="shared" ref="AW420:AW468" si="168">+IF($A420="Venta",IFERROR($AN420/$AK420,"-"),IFERROR($AO420/$AK420,"-"))</f>
        <v>-</v>
      </c>
      <c r="AX420" s="53" t="str">
        <f t="shared" ref="AX420:AX468" si="169">IF($A420="Venta",$AN420-$AO420,IF($A420="Compra","",""))</f>
        <v/>
      </c>
      <c r="AY420" s="57" t="str">
        <f t="shared" ref="AY420:AY468" si="170">+IF($A420="Venta",IFERROR($AX420/$AN420,0),IF($A420="Compra","",""))</f>
        <v/>
      </c>
      <c r="AZ420" s="54">
        <f>+IF(SUMIF($AC$3:$AM$3,VLOOKUP($R420,desplegable!$N$3:$Q$8,4,FALSE),$AC420:$AM420)&gt;=$S420,$S420,SUMIF($AC$3:$AM$3,VLOOKUP($R420,desplegable!$N$3:$Q$8,4,FALSE),$AC420:$AM420))</f>
        <v>0</v>
      </c>
      <c r="BA420" s="78"/>
      <c r="BB420" s="54">
        <f t="shared" ref="BB420:BB468" si="171">+IF($BA420=0,$AZ420,$BA420)</f>
        <v>0</v>
      </c>
      <c r="BC420" s="53">
        <f>+IFERROR($BB420*$T420/VLOOKUP($R420,desplegable!$N$3:$O$8,2,FALSE),0)</f>
        <v>0</v>
      </c>
      <c r="BD420" s="53" t="str">
        <f t="shared" si="161"/>
        <v/>
      </c>
      <c r="BE420" s="57" t="str">
        <f t="shared" ref="BE420:BE468" si="172">+IF($A420="Venta",IFERROR($BD420/$BC420,0),IF($A420="Compra","",""))</f>
        <v/>
      </c>
    </row>
    <row r="421" spans="1:57" ht="15" customHeight="1" x14ac:dyDescent="0.25">
      <c r="A421" s="26" t="s">
        <v>117</v>
      </c>
      <c r="B421" s="21"/>
      <c r="C421" s="21" t="s">
        <v>117</v>
      </c>
      <c r="D421" s="21"/>
      <c r="E421" s="21" t="s">
        <v>117</v>
      </c>
      <c r="F421" s="21"/>
      <c r="G421" s="27"/>
      <c r="H421" s="27"/>
      <c r="I421" s="28" t="s">
        <v>367</v>
      </c>
      <c r="J421" s="28" t="s">
        <v>117</v>
      </c>
      <c r="K421" s="21"/>
      <c r="L421" s="21"/>
      <c r="M421" s="28" t="s">
        <v>117</v>
      </c>
      <c r="N421" s="28" t="s">
        <v>117</v>
      </c>
      <c r="O421" s="28" t="s">
        <v>117</v>
      </c>
      <c r="P421" s="21" t="s">
        <v>117</v>
      </c>
      <c r="Q421" s="21" t="s">
        <v>117</v>
      </c>
      <c r="R421" s="28" t="s">
        <v>117</v>
      </c>
      <c r="S421" s="78"/>
      <c r="T421" s="30"/>
      <c r="U421" s="52">
        <f t="shared" si="162"/>
        <v>0</v>
      </c>
      <c r="V421" s="29"/>
      <c r="W421" s="29" t="s">
        <v>117</v>
      </c>
      <c r="X421" s="29"/>
      <c r="Y421" s="29"/>
      <c r="Z421" s="53" t="str">
        <f t="shared" si="154"/>
        <v/>
      </c>
      <c r="AA421" s="55" t="str">
        <f t="shared" si="163"/>
        <v/>
      </c>
      <c r="AB421" s="27"/>
      <c r="AC421" s="54">
        <f t="shared" si="155"/>
        <v>0</v>
      </c>
      <c r="AD421" s="78"/>
      <c r="AE421" s="54">
        <f t="shared" si="156"/>
        <v>0</v>
      </c>
      <c r="AF421" s="78"/>
      <c r="AG421" s="54">
        <f t="shared" si="157"/>
        <v>0</v>
      </c>
      <c r="AH421" s="78"/>
      <c r="AI421" s="54">
        <f t="shared" si="158"/>
        <v>0</v>
      </c>
      <c r="AJ421" s="78"/>
      <c r="AK421" s="54">
        <f t="shared" si="159"/>
        <v>0</v>
      </c>
      <c r="AL421" s="78"/>
      <c r="AM421" s="78"/>
      <c r="AN421" s="53" t="str">
        <f>+IF($A421="Venta",SUMIF($AC$3:$AM$3,VLOOKUP($R421,desplegable!$N$3:$Q$8,4,FALSE),$AC421:$AM421)*$T421/VLOOKUP($R421,desplegable!$N$3:$O$8,2,FALSE),"")</f>
        <v/>
      </c>
      <c r="AO421" s="53">
        <f t="shared" si="160"/>
        <v>0</v>
      </c>
      <c r="AP421" s="53" t="str">
        <f>+IF($A421="Compra",SUMIF($AC$3:$AM$3,VLOOKUP($R420,desplegable!$N$3:$Q$8,4,FALSE),$AC421:$AM421)*$T421/VLOOKUP($R420,desplegable!$N$3:$O$8,2,FALSE),"")</f>
        <v/>
      </c>
      <c r="AQ421" s="55">
        <f>+IFERROR(SUMIF($AC$3:$AM$3,VLOOKUP($R421,desplegable!$N$3:$Q$8,4,FALSE),$AC421:$AM421)/$S421,0)</f>
        <v>0</v>
      </c>
      <c r="AR421" s="55">
        <f ca="1">IFERROR((SUMIF($AC$3:$AM$3,VLOOKUP($R421,desplegable!$N$3:$Q$8,4,FALSE),$AC421:$AM421)/($H421-$G421))*((TODAY())-$G421)/$S421,0)</f>
        <v>0</v>
      </c>
      <c r="AS421" s="56" t="str">
        <f t="shared" si="164"/>
        <v>-</v>
      </c>
      <c r="AT421" s="56" t="str">
        <f t="shared" si="165"/>
        <v>-</v>
      </c>
      <c r="AU421" s="56" t="str">
        <f t="shared" si="166"/>
        <v>-</v>
      </c>
      <c r="AV421" s="56" t="str">
        <f t="shared" si="167"/>
        <v>-</v>
      </c>
      <c r="AW421" s="53" t="str">
        <f t="shared" si="168"/>
        <v>-</v>
      </c>
      <c r="AX421" s="53" t="str">
        <f t="shared" si="169"/>
        <v/>
      </c>
      <c r="AY421" s="57" t="str">
        <f t="shared" si="170"/>
        <v/>
      </c>
      <c r="AZ421" s="54">
        <f>+IF(SUMIF($AC$3:$AM$3,VLOOKUP($R421,desplegable!$N$3:$Q$8,4,FALSE),$AC421:$AM421)&gt;=$S421,$S421,SUMIF($AC$3:$AM$3,VLOOKUP($R421,desplegable!$N$3:$Q$8,4,FALSE),$AC421:$AM421))</f>
        <v>0</v>
      </c>
      <c r="BA421" s="78"/>
      <c r="BB421" s="54">
        <f t="shared" si="171"/>
        <v>0</v>
      </c>
      <c r="BC421" s="53">
        <f>+IFERROR($BB421*$T421/VLOOKUP($R421,desplegable!$N$3:$O$8,2,FALSE),0)</f>
        <v>0</v>
      </c>
      <c r="BD421" s="53" t="str">
        <f t="shared" si="161"/>
        <v/>
      </c>
      <c r="BE421" s="57" t="str">
        <f t="shared" si="172"/>
        <v/>
      </c>
    </row>
    <row r="422" spans="1:57" ht="15" customHeight="1" x14ac:dyDescent="0.25">
      <c r="A422" s="26" t="s">
        <v>117</v>
      </c>
      <c r="B422" s="21"/>
      <c r="C422" s="21" t="s">
        <v>117</v>
      </c>
      <c r="D422" s="21"/>
      <c r="E422" s="21" t="s">
        <v>117</v>
      </c>
      <c r="F422" s="21"/>
      <c r="G422" s="27"/>
      <c r="H422" s="27"/>
      <c r="I422" s="28" t="s">
        <v>367</v>
      </c>
      <c r="J422" s="28" t="s">
        <v>117</v>
      </c>
      <c r="K422" s="21"/>
      <c r="L422" s="21"/>
      <c r="M422" s="28" t="s">
        <v>117</v>
      </c>
      <c r="N422" s="28" t="s">
        <v>117</v>
      </c>
      <c r="O422" s="28" t="s">
        <v>117</v>
      </c>
      <c r="P422" s="21" t="s">
        <v>117</v>
      </c>
      <c r="Q422" s="21" t="s">
        <v>117</v>
      </c>
      <c r="R422" s="28" t="s">
        <v>117</v>
      </c>
      <c r="S422" s="78"/>
      <c r="T422" s="30"/>
      <c r="U422" s="52">
        <f t="shared" si="162"/>
        <v>0</v>
      </c>
      <c r="V422" s="29"/>
      <c r="W422" s="29" t="s">
        <v>117</v>
      </c>
      <c r="X422" s="29"/>
      <c r="Y422" s="29"/>
      <c r="Z422" s="53" t="str">
        <f t="shared" si="154"/>
        <v/>
      </c>
      <c r="AA422" s="55" t="str">
        <f t="shared" si="163"/>
        <v/>
      </c>
      <c r="AB422" s="27"/>
      <c r="AC422" s="54">
        <f t="shared" si="155"/>
        <v>0</v>
      </c>
      <c r="AD422" s="78"/>
      <c r="AE422" s="54">
        <f t="shared" si="156"/>
        <v>0</v>
      </c>
      <c r="AF422" s="78"/>
      <c r="AG422" s="54">
        <f t="shared" si="157"/>
        <v>0</v>
      </c>
      <c r="AH422" s="78"/>
      <c r="AI422" s="54">
        <f t="shared" si="158"/>
        <v>0</v>
      </c>
      <c r="AJ422" s="78"/>
      <c r="AK422" s="54">
        <f t="shared" si="159"/>
        <v>0</v>
      </c>
      <c r="AL422" s="78"/>
      <c r="AM422" s="78"/>
      <c r="AN422" s="53" t="str">
        <f>+IF($A422="Venta",SUMIF($AC$3:$AM$3,VLOOKUP($R422,desplegable!$N$3:$Q$8,4,FALSE),$AC422:$AM422)*$T422/VLOOKUP($R422,desplegable!$N$3:$O$8,2,FALSE),"")</f>
        <v/>
      </c>
      <c r="AO422" s="53">
        <f t="shared" si="160"/>
        <v>0</v>
      </c>
      <c r="AP422" s="53" t="str">
        <f>+IF($A422="Compra",SUMIF($AC$3:$AM$3,VLOOKUP($R421,desplegable!$N$3:$Q$8,4,FALSE),$AC422:$AM422)*$T422/VLOOKUP($R421,desplegable!$N$3:$O$8,2,FALSE),"")</f>
        <v/>
      </c>
      <c r="AQ422" s="55">
        <f>+IFERROR(SUMIF($AC$3:$AM$3,VLOOKUP($R422,desplegable!$N$3:$Q$8,4,FALSE),$AC422:$AM422)/$S422,0)</f>
        <v>0</v>
      </c>
      <c r="AR422" s="55">
        <f ca="1">IFERROR((SUMIF($AC$3:$AM$3,VLOOKUP($R422,desplegable!$N$3:$Q$8,4,FALSE),$AC422:$AM422)/($H422-$G422))*((TODAY())-$G422)/$S422,0)</f>
        <v>0</v>
      </c>
      <c r="AS422" s="56" t="str">
        <f t="shared" si="164"/>
        <v>-</v>
      </c>
      <c r="AT422" s="56" t="str">
        <f t="shared" si="165"/>
        <v>-</v>
      </c>
      <c r="AU422" s="56" t="str">
        <f t="shared" si="166"/>
        <v>-</v>
      </c>
      <c r="AV422" s="56" t="str">
        <f t="shared" si="167"/>
        <v>-</v>
      </c>
      <c r="AW422" s="53" t="str">
        <f t="shared" si="168"/>
        <v>-</v>
      </c>
      <c r="AX422" s="53" t="str">
        <f t="shared" si="169"/>
        <v/>
      </c>
      <c r="AY422" s="57" t="str">
        <f t="shared" si="170"/>
        <v/>
      </c>
      <c r="AZ422" s="54">
        <f>+IF(SUMIF($AC$3:$AM$3,VLOOKUP($R422,desplegable!$N$3:$Q$8,4,FALSE),$AC422:$AM422)&gt;=$S422,$S422,SUMIF($AC$3:$AM$3,VLOOKUP($R422,desplegable!$N$3:$Q$8,4,FALSE),$AC422:$AM422))</f>
        <v>0</v>
      </c>
      <c r="BA422" s="78"/>
      <c r="BB422" s="54">
        <f t="shared" si="171"/>
        <v>0</v>
      </c>
      <c r="BC422" s="53">
        <f>+IFERROR($BB422*$T422/VLOOKUP($R422,desplegable!$N$3:$O$8,2,FALSE),0)</f>
        <v>0</v>
      </c>
      <c r="BD422" s="53" t="str">
        <f t="shared" si="161"/>
        <v/>
      </c>
      <c r="BE422" s="57" t="str">
        <f t="shared" si="172"/>
        <v/>
      </c>
    </row>
    <row r="423" spans="1:57" ht="15" customHeight="1" x14ac:dyDescent="0.25">
      <c r="A423" s="26" t="s">
        <v>117</v>
      </c>
      <c r="B423" s="21"/>
      <c r="C423" s="21" t="s">
        <v>117</v>
      </c>
      <c r="D423" s="21"/>
      <c r="E423" s="21" t="s">
        <v>117</v>
      </c>
      <c r="F423" s="21"/>
      <c r="G423" s="27"/>
      <c r="H423" s="27"/>
      <c r="I423" s="28" t="s">
        <v>367</v>
      </c>
      <c r="J423" s="28" t="s">
        <v>117</v>
      </c>
      <c r="K423" s="21"/>
      <c r="L423" s="21"/>
      <c r="M423" s="28" t="s">
        <v>117</v>
      </c>
      <c r="N423" s="28" t="s">
        <v>117</v>
      </c>
      <c r="O423" s="28" t="s">
        <v>117</v>
      </c>
      <c r="P423" s="21" t="s">
        <v>117</v>
      </c>
      <c r="Q423" s="21" t="s">
        <v>117</v>
      </c>
      <c r="R423" s="28" t="s">
        <v>117</v>
      </c>
      <c r="S423" s="78"/>
      <c r="T423" s="30"/>
      <c r="U423" s="52">
        <f t="shared" si="162"/>
        <v>0</v>
      </c>
      <c r="V423" s="29"/>
      <c r="W423" s="29" t="s">
        <v>117</v>
      </c>
      <c r="X423" s="29"/>
      <c r="Y423" s="29"/>
      <c r="Z423" s="53" t="str">
        <f t="shared" si="154"/>
        <v/>
      </c>
      <c r="AA423" s="55" t="str">
        <f t="shared" si="163"/>
        <v/>
      </c>
      <c r="AB423" s="27"/>
      <c r="AC423" s="54">
        <f t="shared" si="155"/>
        <v>0</v>
      </c>
      <c r="AD423" s="78"/>
      <c r="AE423" s="54">
        <f t="shared" si="156"/>
        <v>0</v>
      </c>
      <c r="AF423" s="78"/>
      <c r="AG423" s="54">
        <f t="shared" si="157"/>
        <v>0</v>
      </c>
      <c r="AH423" s="78"/>
      <c r="AI423" s="54">
        <f t="shared" si="158"/>
        <v>0</v>
      </c>
      <c r="AJ423" s="78"/>
      <c r="AK423" s="54">
        <f t="shared" si="159"/>
        <v>0</v>
      </c>
      <c r="AL423" s="78"/>
      <c r="AM423" s="78"/>
      <c r="AN423" s="53" t="str">
        <f>+IF($A423="Venta",SUMIF($AC$3:$AM$3,VLOOKUP($R423,desplegable!$N$3:$Q$8,4,FALSE),$AC423:$AM423)*$T423/VLOOKUP($R423,desplegable!$N$3:$O$8,2,FALSE),"")</f>
        <v/>
      </c>
      <c r="AO423" s="53">
        <f t="shared" si="160"/>
        <v>0</v>
      </c>
      <c r="AP423" s="53" t="str">
        <f>+IF($A423="Compra",SUMIF($AC$3:$AM$3,VLOOKUP($R422,desplegable!$N$3:$Q$8,4,FALSE),$AC423:$AM423)*$T423/VLOOKUP($R422,desplegable!$N$3:$O$8,2,FALSE),"")</f>
        <v/>
      </c>
      <c r="AQ423" s="55">
        <f>+IFERROR(SUMIF($AC$3:$AM$3,VLOOKUP($R423,desplegable!$N$3:$Q$8,4,FALSE),$AC423:$AM423)/$S423,0)</f>
        <v>0</v>
      </c>
      <c r="AR423" s="55">
        <f ca="1">IFERROR((SUMIF($AC$3:$AM$3,VLOOKUP($R423,desplegable!$N$3:$Q$8,4,FALSE),$AC423:$AM423)/($H423-$G423))*((TODAY())-$G423)/$S423,0)</f>
        <v>0</v>
      </c>
      <c r="AS423" s="56" t="str">
        <f t="shared" si="164"/>
        <v>-</v>
      </c>
      <c r="AT423" s="56" t="str">
        <f t="shared" si="165"/>
        <v>-</v>
      </c>
      <c r="AU423" s="56" t="str">
        <f t="shared" si="166"/>
        <v>-</v>
      </c>
      <c r="AV423" s="56" t="str">
        <f t="shared" si="167"/>
        <v>-</v>
      </c>
      <c r="AW423" s="53" t="str">
        <f t="shared" si="168"/>
        <v>-</v>
      </c>
      <c r="AX423" s="53" t="str">
        <f t="shared" si="169"/>
        <v/>
      </c>
      <c r="AY423" s="57" t="str">
        <f t="shared" si="170"/>
        <v/>
      </c>
      <c r="AZ423" s="54">
        <f>+IF(SUMIF($AC$3:$AM$3,VLOOKUP($R423,desplegable!$N$3:$Q$8,4,FALSE),$AC423:$AM423)&gt;=$S423,$S423,SUMIF($AC$3:$AM$3,VLOOKUP($R423,desplegable!$N$3:$Q$8,4,FALSE),$AC423:$AM423))</f>
        <v>0</v>
      </c>
      <c r="BA423" s="78"/>
      <c r="BB423" s="54">
        <f t="shared" si="171"/>
        <v>0</v>
      </c>
      <c r="BC423" s="53">
        <f>+IFERROR($BB423*$T423/VLOOKUP($R423,desplegable!$N$3:$O$8,2,FALSE),0)</f>
        <v>0</v>
      </c>
      <c r="BD423" s="53" t="str">
        <f t="shared" si="161"/>
        <v/>
      </c>
      <c r="BE423" s="57" t="str">
        <f t="shared" si="172"/>
        <v/>
      </c>
    </row>
    <row r="424" spans="1:57" ht="15" customHeight="1" x14ac:dyDescent="0.25">
      <c r="A424" s="26" t="s">
        <v>117</v>
      </c>
      <c r="B424" s="21"/>
      <c r="C424" s="21" t="s">
        <v>117</v>
      </c>
      <c r="D424" s="21"/>
      <c r="E424" s="21" t="s">
        <v>117</v>
      </c>
      <c r="F424" s="21"/>
      <c r="G424" s="27"/>
      <c r="H424" s="27"/>
      <c r="I424" s="28" t="s">
        <v>367</v>
      </c>
      <c r="J424" s="28" t="s">
        <v>117</v>
      </c>
      <c r="K424" s="21"/>
      <c r="L424" s="21"/>
      <c r="M424" s="28" t="s">
        <v>117</v>
      </c>
      <c r="N424" s="28" t="s">
        <v>117</v>
      </c>
      <c r="O424" s="28" t="s">
        <v>117</v>
      </c>
      <c r="P424" s="21" t="s">
        <v>117</v>
      </c>
      <c r="Q424" s="21" t="s">
        <v>117</v>
      </c>
      <c r="R424" s="28" t="s">
        <v>117</v>
      </c>
      <c r="S424" s="78"/>
      <c r="T424" s="30"/>
      <c r="U424" s="52">
        <f t="shared" si="162"/>
        <v>0</v>
      </c>
      <c r="V424" s="29"/>
      <c r="W424" s="29" t="s">
        <v>117</v>
      </c>
      <c r="X424" s="29"/>
      <c r="Y424" s="29"/>
      <c r="Z424" s="53" t="str">
        <f t="shared" si="154"/>
        <v/>
      </c>
      <c r="AA424" s="55" t="str">
        <f t="shared" si="163"/>
        <v/>
      </c>
      <c r="AB424" s="27"/>
      <c r="AC424" s="54">
        <f t="shared" si="155"/>
        <v>0</v>
      </c>
      <c r="AD424" s="78"/>
      <c r="AE424" s="54">
        <f t="shared" si="156"/>
        <v>0</v>
      </c>
      <c r="AF424" s="78"/>
      <c r="AG424" s="54">
        <f t="shared" si="157"/>
        <v>0</v>
      </c>
      <c r="AH424" s="78"/>
      <c r="AI424" s="54">
        <f t="shared" si="158"/>
        <v>0</v>
      </c>
      <c r="AJ424" s="78"/>
      <c r="AK424" s="54">
        <f t="shared" si="159"/>
        <v>0</v>
      </c>
      <c r="AL424" s="78"/>
      <c r="AM424" s="78"/>
      <c r="AN424" s="53" t="str">
        <f>+IF($A424="Venta",SUMIF($AC$3:$AM$3,VLOOKUP($R424,desplegable!$N$3:$Q$8,4,FALSE),$AC424:$AM424)*$T424/VLOOKUP($R424,desplegable!$N$3:$O$8,2,FALSE),"")</f>
        <v/>
      </c>
      <c r="AO424" s="53">
        <f t="shared" si="160"/>
        <v>0</v>
      </c>
      <c r="AP424" s="53" t="str">
        <f>+IF($A424="Compra",SUMIF($AC$3:$AM$3,VLOOKUP($R423,desplegable!$N$3:$Q$8,4,FALSE),$AC424:$AM424)*$T424/VLOOKUP($R423,desplegable!$N$3:$O$8,2,FALSE),"")</f>
        <v/>
      </c>
      <c r="AQ424" s="55">
        <f>+IFERROR(SUMIF($AC$3:$AM$3,VLOOKUP($R424,desplegable!$N$3:$Q$8,4,FALSE),$AC424:$AM424)/$S424,0)</f>
        <v>0</v>
      </c>
      <c r="AR424" s="55">
        <f ca="1">IFERROR((SUMIF($AC$3:$AM$3,VLOOKUP($R424,desplegable!$N$3:$Q$8,4,FALSE),$AC424:$AM424)/($H424-$G424))*((TODAY())-$G424)/$S424,0)</f>
        <v>0</v>
      </c>
      <c r="AS424" s="56" t="str">
        <f t="shared" si="164"/>
        <v>-</v>
      </c>
      <c r="AT424" s="56" t="str">
        <f t="shared" si="165"/>
        <v>-</v>
      </c>
      <c r="AU424" s="56" t="str">
        <f t="shared" si="166"/>
        <v>-</v>
      </c>
      <c r="AV424" s="56" t="str">
        <f t="shared" si="167"/>
        <v>-</v>
      </c>
      <c r="AW424" s="53" t="str">
        <f t="shared" si="168"/>
        <v>-</v>
      </c>
      <c r="AX424" s="53" t="str">
        <f t="shared" si="169"/>
        <v/>
      </c>
      <c r="AY424" s="57" t="str">
        <f t="shared" si="170"/>
        <v/>
      </c>
      <c r="AZ424" s="54">
        <f>+IF(SUMIF($AC$3:$AM$3,VLOOKUP($R424,desplegable!$N$3:$Q$8,4,FALSE),$AC424:$AM424)&gt;=$S424,$S424,SUMIF($AC$3:$AM$3,VLOOKUP($R424,desplegable!$N$3:$Q$8,4,FALSE),$AC424:$AM424))</f>
        <v>0</v>
      </c>
      <c r="BA424" s="78"/>
      <c r="BB424" s="54">
        <f t="shared" si="171"/>
        <v>0</v>
      </c>
      <c r="BC424" s="53">
        <f>+IFERROR($BB424*$T424/VLOOKUP($R424,desplegable!$N$3:$O$8,2,FALSE),0)</f>
        <v>0</v>
      </c>
      <c r="BD424" s="53" t="str">
        <f t="shared" si="161"/>
        <v/>
      </c>
      <c r="BE424" s="57" t="str">
        <f t="shared" si="172"/>
        <v/>
      </c>
    </row>
    <row r="425" spans="1:57" ht="15" customHeight="1" x14ac:dyDescent="0.25">
      <c r="A425" s="26" t="s">
        <v>117</v>
      </c>
      <c r="B425" s="21"/>
      <c r="C425" s="21" t="s">
        <v>117</v>
      </c>
      <c r="D425" s="21"/>
      <c r="E425" s="21" t="s">
        <v>117</v>
      </c>
      <c r="F425" s="21"/>
      <c r="G425" s="27"/>
      <c r="H425" s="27"/>
      <c r="I425" s="28" t="s">
        <v>367</v>
      </c>
      <c r="J425" s="28" t="s">
        <v>117</v>
      </c>
      <c r="K425" s="21"/>
      <c r="L425" s="21"/>
      <c r="M425" s="28" t="s">
        <v>117</v>
      </c>
      <c r="N425" s="28" t="s">
        <v>117</v>
      </c>
      <c r="O425" s="28" t="s">
        <v>117</v>
      </c>
      <c r="P425" s="21" t="s">
        <v>117</v>
      </c>
      <c r="Q425" s="21" t="s">
        <v>117</v>
      </c>
      <c r="R425" s="28" t="s">
        <v>117</v>
      </c>
      <c r="S425" s="78"/>
      <c r="T425" s="30"/>
      <c r="U425" s="52">
        <f t="shared" si="162"/>
        <v>0</v>
      </c>
      <c r="V425" s="29"/>
      <c r="W425" s="29" t="s">
        <v>117</v>
      </c>
      <c r="X425" s="29"/>
      <c r="Y425" s="29"/>
      <c r="Z425" s="53" t="str">
        <f t="shared" si="154"/>
        <v/>
      </c>
      <c r="AA425" s="55" t="str">
        <f t="shared" si="163"/>
        <v/>
      </c>
      <c r="AB425" s="27"/>
      <c r="AC425" s="54">
        <f t="shared" si="155"/>
        <v>0</v>
      </c>
      <c r="AD425" s="78"/>
      <c r="AE425" s="54">
        <f t="shared" si="156"/>
        <v>0</v>
      </c>
      <c r="AF425" s="78"/>
      <c r="AG425" s="54">
        <f t="shared" si="157"/>
        <v>0</v>
      </c>
      <c r="AH425" s="78"/>
      <c r="AI425" s="54">
        <f t="shared" si="158"/>
        <v>0</v>
      </c>
      <c r="AJ425" s="78"/>
      <c r="AK425" s="54">
        <f t="shared" si="159"/>
        <v>0</v>
      </c>
      <c r="AL425" s="78"/>
      <c r="AM425" s="78"/>
      <c r="AN425" s="53" t="str">
        <f>+IF($A425="Venta",SUMIF($AC$3:$AM$3,VLOOKUP($R425,desplegable!$N$3:$Q$8,4,FALSE),$AC425:$AM425)*$T425/VLOOKUP($R425,desplegable!$N$3:$O$8,2,FALSE),"")</f>
        <v/>
      </c>
      <c r="AO425" s="53">
        <f t="shared" si="160"/>
        <v>0</v>
      </c>
      <c r="AP425" s="53" t="str">
        <f>+IF($A425="Compra",SUMIF($AC$3:$AM$3,VLOOKUP($R424,desplegable!$N$3:$Q$8,4,FALSE),$AC425:$AM425)*$T425/VLOOKUP($R424,desplegable!$N$3:$O$8,2,FALSE),"")</f>
        <v/>
      </c>
      <c r="AQ425" s="55">
        <f>+IFERROR(SUMIF($AC$3:$AM$3,VLOOKUP($R425,desplegable!$N$3:$Q$8,4,FALSE),$AC425:$AM425)/$S425,0)</f>
        <v>0</v>
      </c>
      <c r="AR425" s="55">
        <f ca="1">IFERROR((SUMIF($AC$3:$AM$3,VLOOKUP($R425,desplegable!$N$3:$Q$8,4,FALSE),$AC425:$AM425)/($H425-$G425))*((TODAY())-$G425)/$S425,0)</f>
        <v>0</v>
      </c>
      <c r="AS425" s="56" t="str">
        <f t="shared" si="164"/>
        <v>-</v>
      </c>
      <c r="AT425" s="56" t="str">
        <f t="shared" si="165"/>
        <v>-</v>
      </c>
      <c r="AU425" s="56" t="str">
        <f t="shared" si="166"/>
        <v>-</v>
      </c>
      <c r="AV425" s="56" t="str">
        <f t="shared" si="167"/>
        <v>-</v>
      </c>
      <c r="AW425" s="53" t="str">
        <f t="shared" si="168"/>
        <v>-</v>
      </c>
      <c r="AX425" s="53" t="str">
        <f t="shared" si="169"/>
        <v/>
      </c>
      <c r="AY425" s="57" t="str">
        <f t="shared" si="170"/>
        <v/>
      </c>
      <c r="AZ425" s="54">
        <f>+IF(SUMIF($AC$3:$AM$3,VLOOKUP($R425,desplegable!$N$3:$Q$8,4,FALSE),$AC425:$AM425)&gt;=$S425,$S425,SUMIF($AC$3:$AM$3,VLOOKUP($R425,desplegable!$N$3:$Q$8,4,FALSE),$AC425:$AM425))</f>
        <v>0</v>
      </c>
      <c r="BA425" s="78"/>
      <c r="BB425" s="54">
        <f t="shared" si="171"/>
        <v>0</v>
      </c>
      <c r="BC425" s="53">
        <f>+IFERROR($BB425*$T425/VLOOKUP($R425,desplegable!$N$3:$O$8,2,FALSE),0)</f>
        <v>0</v>
      </c>
      <c r="BD425" s="53" t="str">
        <f t="shared" si="161"/>
        <v/>
      </c>
      <c r="BE425" s="57" t="str">
        <f t="shared" si="172"/>
        <v/>
      </c>
    </row>
    <row r="426" spans="1:57" ht="15" customHeight="1" x14ac:dyDescent="0.25">
      <c r="A426" s="26" t="s">
        <v>117</v>
      </c>
      <c r="B426" s="21"/>
      <c r="C426" s="21" t="s">
        <v>117</v>
      </c>
      <c r="D426" s="21"/>
      <c r="E426" s="21" t="s">
        <v>117</v>
      </c>
      <c r="F426" s="21"/>
      <c r="G426" s="27"/>
      <c r="H426" s="27"/>
      <c r="I426" s="28" t="s">
        <v>367</v>
      </c>
      <c r="J426" s="28" t="s">
        <v>117</v>
      </c>
      <c r="K426" s="21"/>
      <c r="L426" s="21"/>
      <c r="M426" s="28" t="s">
        <v>117</v>
      </c>
      <c r="N426" s="28" t="s">
        <v>117</v>
      </c>
      <c r="O426" s="28" t="s">
        <v>117</v>
      </c>
      <c r="P426" s="21" t="s">
        <v>117</v>
      </c>
      <c r="Q426" s="21" t="s">
        <v>117</v>
      </c>
      <c r="R426" s="28" t="s">
        <v>117</v>
      </c>
      <c r="S426" s="78"/>
      <c r="T426" s="30"/>
      <c r="U426" s="52">
        <f t="shared" si="162"/>
        <v>0</v>
      </c>
      <c r="V426" s="29"/>
      <c r="W426" s="29" t="s">
        <v>117</v>
      </c>
      <c r="X426" s="29"/>
      <c r="Y426" s="29"/>
      <c r="Z426" s="53" t="str">
        <f t="shared" si="154"/>
        <v/>
      </c>
      <c r="AA426" s="55" t="str">
        <f t="shared" si="163"/>
        <v/>
      </c>
      <c r="AB426" s="27"/>
      <c r="AC426" s="54">
        <f t="shared" si="155"/>
        <v>0</v>
      </c>
      <c r="AD426" s="78"/>
      <c r="AE426" s="54">
        <f t="shared" si="156"/>
        <v>0</v>
      </c>
      <c r="AF426" s="78"/>
      <c r="AG426" s="54">
        <f t="shared" si="157"/>
        <v>0</v>
      </c>
      <c r="AH426" s="78"/>
      <c r="AI426" s="54">
        <f t="shared" si="158"/>
        <v>0</v>
      </c>
      <c r="AJ426" s="78"/>
      <c r="AK426" s="54">
        <f t="shared" si="159"/>
        <v>0</v>
      </c>
      <c r="AL426" s="78"/>
      <c r="AM426" s="78"/>
      <c r="AN426" s="53" t="str">
        <f>+IF($A426="Venta",SUMIF($AC$3:$AM$3,VLOOKUP($R426,desplegable!$N$3:$Q$8,4,FALSE),$AC426:$AM426)*$T426/VLOOKUP($R426,desplegable!$N$3:$O$8,2,FALSE),"")</f>
        <v/>
      </c>
      <c r="AO426" s="53">
        <f t="shared" si="160"/>
        <v>0</v>
      </c>
      <c r="AP426" s="53" t="str">
        <f>+IF($A426="Compra",SUMIF($AC$3:$AM$3,VLOOKUP($R425,desplegable!$N$3:$Q$8,4,FALSE),$AC426:$AM426)*$T426/VLOOKUP($R425,desplegable!$N$3:$O$8,2,FALSE),"")</f>
        <v/>
      </c>
      <c r="AQ426" s="55">
        <f>+IFERROR(SUMIF($AC$3:$AM$3,VLOOKUP($R426,desplegable!$N$3:$Q$8,4,FALSE),$AC426:$AM426)/$S426,0)</f>
        <v>0</v>
      </c>
      <c r="AR426" s="55">
        <f ca="1">IFERROR((SUMIF($AC$3:$AM$3,VLOOKUP($R426,desplegable!$N$3:$Q$8,4,FALSE),$AC426:$AM426)/($H426-$G426))*((TODAY())-$G426)/$S426,0)</f>
        <v>0</v>
      </c>
      <c r="AS426" s="56" t="str">
        <f t="shared" si="164"/>
        <v>-</v>
      </c>
      <c r="AT426" s="56" t="str">
        <f t="shared" si="165"/>
        <v>-</v>
      </c>
      <c r="AU426" s="56" t="str">
        <f t="shared" si="166"/>
        <v>-</v>
      </c>
      <c r="AV426" s="56" t="str">
        <f t="shared" si="167"/>
        <v>-</v>
      </c>
      <c r="AW426" s="53" t="str">
        <f t="shared" si="168"/>
        <v>-</v>
      </c>
      <c r="AX426" s="53" t="str">
        <f t="shared" si="169"/>
        <v/>
      </c>
      <c r="AY426" s="57" t="str">
        <f t="shared" si="170"/>
        <v/>
      </c>
      <c r="AZ426" s="54">
        <f>+IF(SUMIF($AC$3:$AM$3,VLOOKUP($R426,desplegable!$N$3:$Q$8,4,FALSE),$AC426:$AM426)&gt;=$S426,$S426,SUMIF($AC$3:$AM$3,VLOOKUP($R426,desplegable!$N$3:$Q$8,4,FALSE),$AC426:$AM426))</f>
        <v>0</v>
      </c>
      <c r="BA426" s="78"/>
      <c r="BB426" s="54">
        <f t="shared" si="171"/>
        <v>0</v>
      </c>
      <c r="BC426" s="53">
        <f>+IFERROR($BB426*$T426/VLOOKUP($R426,desplegable!$N$3:$O$8,2,FALSE),0)</f>
        <v>0</v>
      </c>
      <c r="BD426" s="53" t="str">
        <f t="shared" si="161"/>
        <v/>
      </c>
      <c r="BE426" s="57" t="str">
        <f t="shared" si="172"/>
        <v/>
      </c>
    </row>
    <row r="427" spans="1:57" ht="15" customHeight="1" x14ac:dyDescent="0.25">
      <c r="A427" s="26" t="s">
        <v>117</v>
      </c>
      <c r="B427" s="21"/>
      <c r="C427" s="21" t="s">
        <v>117</v>
      </c>
      <c r="D427" s="21"/>
      <c r="E427" s="21" t="s">
        <v>117</v>
      </c>
      <c r="F427" s="21"/>
      <c r="G427" s="27"/>
      <c r="H427" s="27"/>
      <c r="I427" s="28" t="s">
        <v>367</v>
      </c>
      <c r="J427" s="28" t="s">
        <v>117</v>
      </c>
      <c r="K427" s="21"/>
      <c r="L427" s="21"/>
      <c r="M427" s="28" t="s">
        <v>117</v>
      </c>
      <c r="N427" s="28" t="s">
        <v>117</v>
      </c>
      <c r="O427" s="28" t="s">
        <v>117</v>
      </c>
      <c r="P427" s="21" t="s">
        <v>117</v>
      </c>
      <c r="Q427" s="21" t="s">
        <v>117</v>
      </c>
      <c r="R427" s="28" t="s">
        <v>117</v>
      </c>
      <c r="S427" s="78"/>
      <c r="T427" s="30"/>
      <c r="U427" s="52">
        <f t="shared" si="162"/>
        <v>0</v>
      </c>
      <c r="V427" s="29"/>
      <c r="W427" s="29" t="s">
        <v>117</v>
      </c>
      <c r="X427" s="29"/>
      <c r="Y427" s="29"/>
      <c r="Z427" s="53" t="str">
        <f t="shared" si="154"/>
        <v/>
      </c>
      <c r="AA427" s="55" t="str">
        <f t="shared" si="163"/>
        <v/>
      </c>
      <c r="AB427" s="27"/>
      <c r="AC427" s="54">
        <f t="shared" si="155"/>
        <v>0</v>
      </c>
      <c r="AD427" s="78"/>
      <c r="AE427" s="54">
        <f t="shared" si="156"/>
        <v>0</v>
      </c>
      <c r="AF427" s="78"/>
      <c r="AG427" s="54">
        <f t="shared" si="157"/>
        <v>0</v>
      </c>
      <c r="AH427" s="78"/>
      <c r="AI427" s="54">
        <f t="shared" si="158"/>
        <v>0</v>
      </c>
      <c r="AJ427" s="78"/>
      <c r="AK427" s="54">
        <f t="shared" si="159"/>
        <v>0</v>
      </c>
      <c r="AL427" s="78"/>
      <c r="AM427" s="78"/>
      <c r="AN427" s="53" t="str">
        <f>+IF($A427="Venta",SUMIF($AC$3:$AM$3,VLOOKUP($R427,desplegable!$N$3:$Q$8,4,FALSE),$AC427:$AM427)*$T427/VLOOKUP($R427,desplegable!$N$3:$O$8,2,FALSE),"")</f>
        <v/>
      </c>
      <c r="AO427" s="53">
        <f t="shared" si="160"/>
        <v>0</v>
      </c>
      <c r="AP427" s="53" t="str">
        <f>+IF($A427="Compra",SUMIF($AC$3:$AM$3,VLOOKUP($R426,desplegable!$N$3:$Q$8,4,FALSE),$AC427:$AM427)*$T427/VLOOKUP($R426,desplegable!$N$3:$O$8,2,FALSE),"")</f>
        <v/>
      </c>
      <c r="AQ427" s="55">
        <f>+IFERROR(SUMIF($AC$3:$AM$3,VLOOKUP($R427,desplegable!$N$3:$Q$8,4,FALSE),$AC427:$AM427)/$S427,0)</f>
        <v>0</v>
      </c>
      <c r="AR427" s="55">
        <f ca="1">IFERROR((SUMIF($AC$3:$AM$3,VLOOKUP($R427,desplegable!$N$3:$Q$8,4,FALSE),$AC427:$AM427)/($H427-$G427))*((TODAY())-$G427)/$S427,0)</f>
        <v>0</v>
      </c>
      <c r="AS427" s="56" t="str">
        <f t="shared" si="164"/>
        <v>-</v>
      </c>
      <c r="AT427" s="56" t="str">
        <f t="shared" si="165"/>
        <v>-</v>
      </c>
      <c r="AU427" s="56" t="str">
        <f t="shared" si="166"/>
        <v>-</v>
      </c>
      <c r="AV427" s="56" t="str">
        <f t="shared" si="167"/>
        <v>-</v>
      </c>
      <c r="AW427" s="53" t="str">
        <f t="shared" si="168"/>
        <v>-</v>
      </c>
      <c r="AX427" s="53" t="str">
        <f t="shared" si="169"/>
        <v/>
      </c>
      <c r="AY427" s="57" t="str">
        <f t="shared" si="170"/>
        <v/>
      </c>
      <c r="AZ427" s="54">
        <f>+IF(SUMIF($AC$3:$AM$3,VLOOKUP($R427,desplegable!$N$3:$Q$8,4,FALSE),$AC427:$AM427)&gt;=$S427,$S427,SUMIF($AC$3:$AM$3,VLOOKUP($R427,desplegable!$N$3:$Q$8,4,FALSE),$AC427:$AM427))</f>
        <v>0</v>
      </c>
      <c r="BA427" s="78"/>
      <c r="BB427" s="54">
        <f t="shared" si="171"/>
        <v>0</v>
      </c>
      <c r="BC427" s="53">
        <f>+IFERROR($BB427*$T427/VLOOKUP($R427,desplegable!$N$3:$O$8,2,FALSE),0)</f>
        <v>0</v>
      </c>
      <c r="BD427" s="53" t="str">
        <f t="shared" si="161"/>
        <v/>
      </c>
      <c r="BE427" s="57" t="str">
        <f t="shared" si="172"/>
        <v/>
      </c>
    </row>
    <row r="428" spans="1:57" ht="15" customHeight="1" x14ac:dyDescent="0.25">
      <c r="A428" s="26" t="s">
        <v>117</v>
      </c>
      <c r="B428" s="21"/>
      <c r="C428" s="21" t="s">
        <v>117</v>
      </c>
      <c r="D428" s="21"/>
      <c r="E428" s="21" t="s">
        <v>117</v>
      </c>
      <c r="F428" s="21"/>
      <c r="G428" s="27"/>
      <c r="H428" s="27"/>
      <c r="I428" s="28" t="s">
        <v>367</v>
      </c>
      <c r="J428" s="28" t="s">
        <v>117</v>
      </c>
      <c r="K428" s="21"/>
      <c r="L428" s="21"/>
      <c r="M428" s="28" t="s">
        <v>117</v>
      </c>
      <c r="N428" s="28" t="s">
        <v>117</v>
      </c>
      <c r="O428" s="28" t="s">
        <v>117</v>
      </c>
      <c r="P428" s="21" t="s">
        <v>117</v>
      </c>
      <c r="Q428" s="21" t="s">
        <v>117</v>
      </c>
      <c r="R428" s="28" t="s">
        <v>117</v>
      </c>
      <c r="S428" s="78"/>
      <c r="T428" s="30"/>
      <c r="U428" s="52">
        <f t="shared" si="162"/>
        <v>0</v>
      </c>
      <c r="V428" s="29"/>
      <c r="W428" s="29" t="s">
        <v>117</v>
      </c>
      <c r="X428" s="29"/>
      <c r="Y428" s="29"/>
      <c r="Z428" s="53" t="str">
        <f t="shared" si="154"/>
        <v/>
      </c>
      <c r="AA428" s="55" t="str">
        <f t="shared" si="163"/>
        <v/>
      </c>
      <c r="AB428" s="27"/>
      <c r="AC428" s="54">
        <f t="shared" si="155"/>
        <v>0</v>
      </c>
      <c r="AD428" s="78"/>
      <c r="AE428" s="54">
        <f t="shared" si="156"/>
        <v>0</v>
      </c>
      <c r="AF428" s="78"/>
      <c r="AG428" s="54">
        <f t="shared" si="157"/>
        <v>0</v>
      </c>
      <c r="AH428" s="78"/>
      <c r="AI428" s="54">
        <f t="shared" si="158"/>
        <v>0</v>
      </c>
      <c r="AJ428" s="78"/>
      <c r="AK428" s="54">
        <f t="shared" si="159"/>
        <v>0</v>
      </c>
      <c r="AL428" s="78"/>
      <c r="AM428" s="78"/>
      <c r="AN428" s="53" t="str">
        <f>+IF($A428="Venta",SUMIF($AC$3:$AM$3,VLOOKUP($R428,desplegable!$N$3:$Q$8,4,FALSE),$AC428:$AM428)*$T428/VLOOKUP($R428,desplegable!$N$3:$O$8,2,FALSE),"")</f>
        <v/>
      </c>
      <c r="AO428" s="53">
        <f t="shared" si="160"/>
        <v>0</v>
      </c>
      <c r="AP428" s="53" t="str">
        <f>+IF($A428="Compra",SUMIF($AC$3:$AM$3,VLOOKUP($R427,desplegable!$N$3:$Q$8,4,FALSE),$AC428:$AM428)*$T428/VLOOKUP($R427,desplegable!$N$3:$O$8,2,FALSE),"")</f>
        <v/>
      </c>
      <c r="AQ428" s="55">
        <f>+IFERROR(SUMIF($AC$3:$AM$3,VLOOKUP($R428,desplegable!$N$3:$Q$8,4,FALSE),$AC428:$AM428)/$S428,0)</f>
        <v>0</v>
      </c>
      <c r="AR428" s="55">
        <f ca="1">IFERROR((SUMIF($AC$3:$AM$3,VLOOKUP($R428,desplegable!$N$3:$Q$8,4,FALSE),$AC428:$AM428)/($H428-$G428))*((TODAY())-$G428)/$S428,0)</f>
        <v>0</v>
      </c>
      <c r="AS428" s="56" t="str">
        <f t="shared" si="164"/>
        <v>-</v>
      </c>
      <c r="AT428" s="56" t="str">
        <f t="shared" si="165"/>
        <v>-</v>
      </c>
      <c r="AU428" s="56" t="str">
        <f t="shared" si="166"/>
        <v>-</v>
      </c>
      <c r="AV428" s="56" t="str">
        <f t="shared" si="167"/>
        <v>-</v>
      </c>
      <c r="AW428" s="53" t="str">
        <f t="shared" si="168"/>
        <v>-</v>
      </c>
      <c r="AX428" s="53" t="str">
        <f t="shared" si="169"/>
        <v/>
      </c>
      <c r="AY428" s="57" t="str">
        <f t="shared" si="170"/>
        <v/>
      </c>
      <c r="AZ428" s="54">
        <f>+IF(SUMIF($AC$3:$AM$3,VLOOKUP($R428,desplegable!$N$3:$Q$8,4,FALSE),$AC428:$AM428)&gt;=$S428,$S428,SUMIF($AC$3:$AM$3,VLOOKUP($R428,desplegable!$N$3:$Q$8,4,FALSE),$AC428:$AM428))</f>
        <v>0</v>
      </c>
      <c r="BA428" s="78"/>
      <c r="BB428" s="54">
        <f t="shared" si="171"/>
        <v>0</v>
      </c>
      <c r="BC428" s="53">
        <f>+IFERROR($BB428*$T428/VLOOKUP($R428,desplegable!$N$3:$O$8,2,FALSE),0)</f>
        <v>0</v>
      </c>
      <c r="BD428" s="53" t="str">
        <f t="shared" si="161"/>
        <v/>
      </c>
      <c r="BE428" s="57" t="str">
        <f t="shared" si="172"/>
        <v/>
      </c>
    </row>
    <row r="429" spans="1:57" ht="15" customHeight="1" x14ac:dyDescent="0.25">
      <c r="A429" s="26" t="s">
        <v>117</v>
      </c>
      <c r="B429" s="21"/>
      <c r="C429" s="21" t="s">
        <v>117</v>
      </c>
      <c r="D429" s="21"/>
      <c r="E429" s="21" t="s">
        <v>117</v>
      </c>
      <c r="F429" s="21"/>
      <c r="G429" s="27"/>
      <c r="H429" s="27"/>
      <c r="I429" s="28" t="s">
        <v>367</v>
      </c>
      <c r="J429" s="28" t="s">
        <v>117</v>
      </c>
      <c r="K429" s="21"/>
      <c r="L429" s="21"/>
      <c r="M429" s="28" t="s">
        <v>117</v>
      </c>
      <c r="N429" s="28" t="s">
        <v>117</v>
      </c>
      <c r="O429" s="28" t="s">
        <v>117</v>
      </c>
      <c r="P429" s="21" t="s">
        <v>117</v>
      </c>
      <c r="Q429" s="21" t="s">
        <v>117</v>
      </c>
      <c r="R429" s="28" t="s">
        <v>117</v>
      </c>
      <c r="S429" s="78"/>
      <c r="T429" s="30"/>
      <c r="U429" s="52">
        <f t="shared" si="162"/>
        <v>0</v>
      </c>
      <c r="V429" s="29"/>
      <c r="W429" s="29" t="s">
        <v>117</v>
      </c>
      <c r="X429" s="29"/>
      <c r="Y429" s="29"/>
      <c r="Z429" s="53" t="str">
        <f t="shared" si="154"/>
        <v/>
      </c>
      <c r="AA429" s="55" t="str">
        <f t="shared" si="163"/>
        <v/>
      </c>
      <c r="AB429" s="27"/>
      <c r="AC429" s="54">
        <f t="shared" si="155"/>
        <v>0</v>
      </c>
      <c r="AD429" s="78"/>
      <c r="AE429" s="54">
        <f t="shared" si="156"/>
        <v>0</v>
      </c>
      <c r="AF429" s="78"/>
      <c r="AG429" s="54">
        <f t="shared" si="157"/>
        <v>0</v>
      </c>
      <c r="AH429" s="78"/>
      <c r="AI429" s="54">
        <f t="shared" si="158"/>
        <v>0</v>
      </c>
      <c r="AJ429" s="78"/>
      <c r="AK429" s="54">
        <f t="shared" si="159"/>
        <v>0</v>
      </c>
      <c r="AL429" s="78"/>
      <c r="AM429" s="78"/>
      <c r="AN429" s="53" t="str">
        <f>+IF($A429="Venta",SUMIF($AC$3:$AM$3,VLOOKUP($R429,desplegable!$N$3:$Q$8,4,FALSE),$AC429:$AM429)*$T429/VLOOKUP($R429,desplegable!$N$3:$O$8,2,FALSE),"")</f>
        <v/>
      </c>
      <c r="AO429" s="53">
        <f t="shared" si="160"/>
        <v>0</v>
      </c>
      <c r="AP429" s="53" t="str">
        <f>+IF($A429="Compra",SUMIF($AC$3:$AM$3,VLOOKUP($R428,desplegable!$N$3:$Q$8,4,FALSE),$AC429:$AM429)*$T429/VLOOKUP($R428,desplegable!$N$3:$O$8,2,FALSE),"")</f>
        <v/>
      </c>
      <c r="AQ429" s="55">
        <f>+IFERROR(SUMIF($AC$3:$AM$3,VLOOKUP($R429,desplegable!$N$3:$Q$8,4,FALSE),$AC429:$AM429)/$S429,0)</f>
        <v>0</v>
      </c>
      <c r="AR429" s="55">
        <f ca="1">IFERROR((SUMIF($AC$3:$AM$3,VLOOKUP($R429,desplegable!$N$3:$Q$8,4,FALSE),$AC429:$AM429)/($H429-$G429))*((TODAY())-$G429)/$S429,0)</f>
        <v>0</v>
      </c>
      <c r="AS429" s="56" t="str">
        <f t="shared" si="164"/>
        <v>-</v>
      </c>
      <c r="AT429" s="56" t="str">
        <f t="shared" si="165"/>
        <v>-</v>
      </c>
      <c r="AU429" s="56" t="str">
        <f t="shared" si="166"/>
        <v>-</v>
      </c>
      <c r="AV429" s="56" t="str">
        <f t="shared" si="167"/>
        <v>-</v>
      </c>
      <c r="AW429" s="53" t="str">
        <f t="shared" si="168"/>
        <v>-</v>
      </c>
      <c r="AX429" s="53" t="str">
        <f t="shared" si="169"/>
        <v/>
      </c>
      <c r="AY429" s="57" t="str">
        <f t="shared" si="170"/>
        <v/>
      </c>
      <c r="AZ429" s="54">
        <f>+IF(SUMIF($AC$3:$AM$3,VLOOKUP($R429,desplegable!$N$3:$Q$8,4,FALSE),$AC429:$AM429)&gt;=$S429,$S429,SUMIF($AC$3:$AM$3,VLOOKUP($R429,desplegable!$N$3:$Q$8,4,FALSE),$AC429:$AM429))</f>
        <v>0</v>
      </c>
      <c r="BA429" s="78"/>
      <c r="BB429" s="54">
        <f t="shared" si="171"/>
        <v>0</v>
      </c>
      <c r="BC429" s="53">
        <f>+IFERROR($BB429*$T429/VLOOKUP($R429,desplegable!$N$3:$O$8,2,FALSE),0)</f>
        <v>0</v>
      </c>
      <c r="BD429" s="53" t="str">
        <f t="shared" si="161"/>
        <v/>
      </c>
      <c r="BE429" s="57" t="str">
        <f t="shared" si="172"/>
        <v/>
      </c>
    </row>
    <row r="430" spans="1:57" ht="15" customHeight="1" x14ac:dyDescent="0.25">
      <c r="A430" s="26" t="s">
        <v>117</v>
      </c>
      <c r="B430" s="21"/>
      <c r="C430" s="21" t="s">
        <v>117</v>
      </c>
      <c r="D430" s="21"/>
      <c r="E430" s="21" t="s">
        <v>117</v>
      </c>
      <c r="F430" s="21"/>
      <c r="G430" s="27"/>
      <c r="H430" s="27"/>
      <c r="I430" s="28" t="s">
        <v>367</v>
      </c>
      <c r="J430" s="28" t="s">
        <v>117</v>
      </c>
      <c r="K430" s="21"/>
      <c r="L430" s="21"/>
      <c r="M430" s="28" t="s">
        <v>117</v>
      </c>
      <c r="N430" s="28" t="s">
        <v>117</v>
      </c>
      <c r="O430" s="28" t="s">
        <v>117</v>
      </c>
      <c r="P430" s="21" t="s">
        <v>117</v>
      </c>
      <c r="Q430" s="21" t="s">
        <v>117</v>
      </c>
      <c r="R430" s="28" t="s">
        <v>117</v>
      </c>
      <c r="S430" s="78"/>
      <c r="T430" s="30"/>
      <c r="U430" s="52">
        <f t="shared" si="162"/>
        <v>0</v>
      </c>
      <c r="V430" s="29"/>
      <c r="W430" s="29" t="s">
        <v>117</v>
      </c>
      <c r="X430" s="29"/>
      <c r="Y430" s="29"/>
      <c r="Z430" s="53" t="str">
        <f t="shared" si="154"/>
        <v/>
      </c>
      <c r="AA430" s="55" t="str">
        <f t="shared" si="163"/>
        <v/>
      </c>
      <c r="AB430" s="27"/>
      <c r="AC430" s="54">
        <f t="shared" si="155"/>
        <v>0</v>
      </c>
      <c r="AD430" s="78"/>
      <c r="AE430" s="54">
        <f t="shared" si="156"/>
        <v>0</v>
      </c>
      <c r="AF430" s="78"/>
      <c r="AG430" s="54">
        <f t="shared" si="157"/>
        <v>0</v>
      </c>
      <c r="AH430" s="78"/>
      <c r="AI430" s="54">
        <f t="shared" si="158"/>
        <v>0</v>
      </c>
      <c r="AJ430" s="78"/>
      <c r="AK430" s="54">
        <f t="shared" si="159"/>
        <v>0</v>
      </c>
      <c r="AL430" s="78"/>
      <c r="AM430" s="78"/>
      <c r="AN430" s="53" t="str">
        <f>+IF($A430="Venta",SUMIF($AC$3:$AM$3,VLOOKUP($R430,desplegable!$N$3:$Q$8,4,FALSE),$AC430:$AM430)*$T430/VLOOKUP($R430,desplegable!$N$3:$O$8,2,FALSE),"")</f>
        <v/>
      </c>
      <c r="AO430" s="53">
        <f t="shared" si="160"/>
        <v>0</v>
      </c>
      <c r="AP430" s="53" t="str">
        <f>+IF($A430="Compra",SUMIF($AC$3:$AM$3,VLOOKUP($R429,desplegable!$N$3:$Q$8,4,FALSE),$AC430:$AM430)*$T430/VLOOKUP($R429,desplegable!$N$3:$O$8,2,FALSE),"")</f>
        <v/>
      </c>
      <c r="AQ430" s="55">
        <f>+IFERROR(SUMIF($AC$3:$AM$3,VLOOKUP($R430,desplegable!$N$3:$Q$8,4,FALSE),$AC430:$AM430)/$S430,0)</f>
        <v>0</v>
      </c>
      <c r="AR430" s="55">
        <f ca="1">IFERROR((SUMIF($AC$3:$AM$3,VLOOKUP($R430,desplegable!$N$3:$Q$8,4,FALSE),$AC430:$AM430)/($H430-$G430))*((TODAY())-$G430)/$S430,0)</f>
        <v>0</v>
      </c>
      <c r="AS430" s="56" t="str">
        <f t="shared" si="164"/>
        <v>-</v>
      </c>
      <c r="AT430" s="56" t="str">
        <f t="shared" si="165"/>
        <v>-</v>
      </c>
      <c r="AU430" s="56" t="str">
        <f t="shared" si="166"/>
        <v>-</v>
      </c>
      <c r="AV430" s="56" t="str">
        <f t="shared" si="167"/>
        <v>-</v>
      </c>
      <c r="AW430" s="53" t="str">
        <f t="shared" si="168"/>
        <v>-</v>
      </c>
      <c r="AX430" s="53" t="str">
        <f t="shared" si="169"/>
        <v/>
      </c>
      <c r="AY430" s="57" t="str">
        <f t="shared" si="170"/>
        <v/>
      </c>
      <c r="AZ430" s="54">
        <f>+IF(SUMIF($AC$3:$AM$3,VLOOKUP($R430,desplegable!$N$3:$Q$8,4,FALSE),$AC430:$AM430)&gt;=$S430,$S430,SUMIF($AC$3:$AM$3,VLOOKUP($R430,desplegable!$N$3:$Q$8,4,FALSE),$AC430:$AM430))</f>
        <v>0</v>
      </c>
      <c r="BA430" s="78"/>
      <c r="BB430" s="54">
        <f t="shared" si="171"/>
        <v>0</v>
      </c>
      <c r="BC430" s="53">
        <f>+IFERROR($BB430*$T430/VLOOKUP($R430,desplegable!$N$3:$O$8,2,FALSE),0)</f>
        <v>0</v>
      </c>
      <c r="BD430" s="53" t="str">
        <f t="shared" si="161"/>
        <v/>
      </c>
      <c r="BE430" s="57" t="str">
        <f t="shared" si="172"/>
        <v/>
      </c>
    </row>
    <row r="431" spans="1:57" ht="15" customHeight="1" x14ac:dyDescent="0.25">
      <c r="A431" s="26" t="s">
        <v>117</v>
      </c>
      <c r="B431" s="21"/>
      <c r="C431" s="21" t="s">
        <v>117</v>
      </c>
      <c r="D431" s="21"/>
      <c r="E431" s="21" t="s">
        <v>117</v>
      </c>
      <c r="F431" s="21"/>
      <c r="G431" s="27"/>
      <c r="H431" s="27"/>
      <c r="I431" s="28" t="s">
        <v>367</v>
      </c>
      <c r="J431" s="28" t="s">
        <v>117</v>
      </c>
      <c r="K431" s="21"/>
      <c r="L431" s="21"/>
      <c r="M431" s="28" t="s">
        <v>117</v>
      </c>
      <c r="N431" s="28" t="s">
        <v>117</v>
      </c>
      <c r="O431" s="28" t="s">
        <v>117</v>
      </c>
      <c r="P431" s="21" t="s">
        <v>117</v>
      </c>
      <c r="Q431" s="21" t="s">
        <v>117</v>
      </c>
      <c r="R431" s="28" t="s">
        <v>117</v>
      </c>
      <c r="S431" s="78"/>
      <c r="T431" s="30"/>
      <c r="U431" s="52">
        <f t="shared" si="162"/>
        <v>0</v>
      </c>
      <c r="V431" s="29"/>
      <c r="W431" s="29" t="s">
        <v>117</v>
      </c>
      <c r="X431" s="29"/>
      <c r="Y431" s="29"/>
      <c r="Z431" s="53" t="str">
        <f t="shared" si="154"/>
        <v/>
      </c>
      <c r="AA431" s="55" t="str">
        <f t="shared" si="163"/>
        <v/>
      </c>
      <c r="AB431" s="27"/>
      <c r="AC431" s="54">
        <f t="shared" si="155"/>
        <v>0</v>
      </c>
      <c r="AD431" s="78"/>
      <c r="AE431" s="54">
        <f t="shared" si="156"/>
        <v>0</v>
      </c>
      <c r="AF431" s="78"/>
      <c r="AG431" s="54">
        <f t="shared" si="157"/>
        <v>0</v>
      </c>
      <c r="AH431" s="78"/>
      <c r="AI431" s="54">
        <f t="shared" si="158"/>
        <v>0</v>
      </c>
      <c r="AJ431" s="78"/>
      <c r="AK431" s="54">
        <f t="shared" si="159"/>
        <v>0</v>
      </c>
      <c r="AL431" s="78"/>
      <c r="AM431" s="78"/>
      <c r="AN431" s="53" t="str">
        <f>+IF($A431="Venta",SUMIF($AC$3:$AM$3,VLOOKUP($R431,desplegable!$N$3:$Q$8,4,FALSE),$AC431:$AM431)*$T431/VLOOKUP($R431,desplegable!$N$3:$O$8,2,FALSE),"")</f>
        <v/>
      </c>
      <c r="AO431" s="53">
        <f t="shared" si="160"/>
        <v>0</v>
      </c>
      <c r="AP431" s="53" t="str">
        <f>+IF($A431="Compra",SUMIF($AC$3:$AM$3,VLOOKUP($R430,desplegable!$N$3:$Q$8,4,FALSE),$AC431:$AM431)*$T431/VLOOKUP($R430,desplegable!$N$3:$O$8,2,FALSE),"")</f>
        <v/>
      </c>
      <c r="AQ431" s="55">
        <f>+IFERROR(SUMIF($AC$3:$AM$3,VLOOKUP($R431,desplegable!$N$3:$Q$8,4,FALSE),$AC431:$AM431)/$S431,0)</f>
        <v>0</v>
      </c>
      <c r="AR431" s="55">
        <f ca="1">IFERROR((SUMIF($AC$3:$AM$3,VLOOKUP($R431,desplegable!$N$3:$Q$8,4,FALSE),$AC431:$AM431)/($H431-$G431))*((TODAY())-$G431)/$S431,0)</f>
        <v>0</v>
      </c>
      <c r="AS431" s="56" t="str">
        <f t="shared" si="164"/>
        <v>-</v>
      </c>
      <c r="AT431" s="56" t="str">
        <f t="shared" si="165"/>
        <v>-</v>
      </c>
      <c r="AU431" s="56" t="str">
        <f t="shared" si="166"/>
        <v>-</v>
      </c>
      <c r="AV431" s="56" t="str">
        <f t="shared" si="167"/>
        <v>-</v>
      </c>
      <c r="AW431" s="53" t="str">
        <f t="shared" si="168"/>
        <v>-</v>
      </c>
      <c r="AX431" s="53" t="str">
        <f t="shared" si="169"/>
        <v/>
      </c>
      <c r="AY431" s="57" t="str">
        <f t="shared" si="170"/>
        <v/>
      </c>
      <c r="AZ431" s="54">
        <f>+IF(SUMIF($AC$3:$AM$3,VLOOKUP($R431,desplegable!$N$3:$Q$8,4,FALSE),$AC431:$AM431)&gt;=$S431,$S431,SUMIF($AC$3:$AM$3,VLOOKUP($R431,desplegable!$N$3:$Q$8,4,FALSE),$AC431:$AM431))</f>
        <v>0</v>
      </c>
      <c r="BA431" s="78"/>
      <c r="BB431" s="54">
        <f t="shared" si="171"/>
        <v>0</v>
      </c>
      <c r="BC431" s="53">
        <f>+IFERROR($BB431*$T431/VLOOKUP($R431,desplegable!$N$3:$O$8,2,FALSE),0)</f>
        <v>0</v>
      </c>
      <c r="BD431" s="53" t="str">
        <f t="shared" si="161"/>
        <v/>
      </c>
      <c r="BE431" s="57" t="str">
        <f t="shared" si="172"/>
        <v/>
      </c>
    </row>
    <row r="432" spans="1:57" ht="15" customHeight="1" x14ac:dyDescent="0.25">
      <c r="A432" s="26" t="s">
        <v>117</v>
      </c>
      <c r="B432" s="21"/>
      <c r="C432" s="21" t="s">
        <v>117</v>
      </c>
      <c r="D432" s="21"/>
      <c r="E432" s="21" t="s">
        <v>117</v>
      </c>
      <c r="F432" s="21"/>
      <c r="G432" s="27"/>
      <c r="H432" s="27"/>
      <c r="I432" s="28" t="s">
        <v>367</v>
      </c>
      <c r="J432" s="28" t="s">
        <v>117</v>
      </c>
      <c r="K432" s="21"/>
      <c r="L432" s="21"/>
      <c r="M432" s="28" t="s">
        <v>117</v>
      </c>
      <c r="N432" s="28" t="s">
        <v>117</v>
      </c>
      <c r="O432" s="28" t="s">
        <v>117</v>
      </c>
      <c r="P432" s="21" t="s">
        <v>117</v>
      </c>
      <c r="Q432" s="21" t="s">
        <v>117</v>
      </c>
      <c r="R432" s="28" t="s">
        <v>117</v>
      </c>
      <c r="S432" s="78"/>
      <c r="T432" s="30"/>
      <c r="U432" s="52">
        <f t="shared" si="162"/>
        <v>0</v>
      </c>
      <c r="V432" s="29"/>
      <c r="W432" s="29" t="s">
        <v>117</v>
      </c>
      <c r="X432" s="29"/>
      <c r="Y432" s="29"/>
      <c r="Z432" s="53" t="str">
        <f t="shared" si="154"/>
        <v/>
      </c>
      <c r="AA432" s="55" t="str">
        <f t="shared" si="163"/>
        <v/>
      </c>
      <c r="AB432" s="27"/>
      <c r="AC432" s="54">
        <f t="shared" si="155"/>
        <v>0</v>
      </c>
      <c r="AD432" s="78"/>
      <c r="AE432" s="54">
        <f t="shared" si="156"/>
        <v>0</v>
      </c>
      <c r="AF432" s="78"/>
      <c r="AG432" s="54">
        <f t="shared" si="157"/>
        <v>0</v>
      </c>
      <c r="AH432" s="78"/>
      <c r="AI432" s="54">
        <f t="shared" si="158"/>
        <v>0</v>
      </c>
      <c r="AJ432" s="78"/>
      <c r="AK432" s="54">
        <f t="shared" si="159"/>
        <v>0</v>
      </c>
      <c r="AL432" s="78"/>
      <c r="AM432" s="78"/>
      <c r="AN432" s="53" t="str">
        <f>+IF($A432="Venta",SUMIF($AC$3:$AM$3,VLOOKUP($R432,desplegable!$N$3:$Q$8,4,FALSE),$AC432:$AM432)*$T432/VLOOKUP($R432,desplegable!$N$3:$O$8,2,FALSE),"")</f>
        <v/>
      </c>
      <c r="AO432" s="53">
        <f t="shared" si="160"/>
        <v>0</v>
      </c>
      <c r="AP432" s="53" t="str">
        <f>+IF($A432="Compra",SUMIF($AC$3:$AM$3,VLOOKUP($R431,desplegable!$N$3:$Q$8,4,FALSE),$AC432:$AM432)*$T432/VLOOKUP($R431,desplegable!$N$3:$O$8,2,FALSE),"")</f>
        <v/>
      </c>
      <c r="AQ432" s="55">
        <f>+IFERROR(SUMIF($AC$3:$AM$3,VLOOKUP($R432,desplegable!$N$3:$Q$8,4,FALSE),$AC432:$AM432)/$S432,0)</f>
        <v>0</v>
      </c>
      <c r="AR432" s="55">
        <f ca="1">IFERROR((SUMIF($AC$3:$AM$3,VLOOKUP($R432,desplegable!$N$3:$Q$8,4,FALSE),$AC432:$AM432)/($H432-$G432))*((TODAY())-$G432)/$S432,0)</f>
        <v>0</v>
      </c>
      <c r="AS432" s="56" t="str">
        <f t="shared" si="164"/>
        <v>-</v>
      </c>
      <c r="AT432" s="56" t="str">
        <f t="shared" si="165"/>
        <v>-</v>
      </c>
      <c r="AU432" s="56" t="str">
        <f t="shared" si="166"/>
        <v>-</v>
      </c>
      <c r="AV432" s="56" t="str">
        <f t="shared" si="167"/>
        <v>-</v>
      </c>
      <c r="AW432" s="53" t="str">
        <f t="shared" si="168"/>
        <v>-</v>
      </c>
      <c r="AX432" s="53" t="str">
        <f t="shared" si="169"/>
        <v/>
      </c>
      <c r="AY432" s="57" t="str">
        <f t="shared" si="170"/>
        <v/>
      </c>
      <c r="AZ432" s="54">
        <f>+IF(SUMIF($AC$3:$AM$3,VLOOKUP($R432,desplegable!$N$3:$Q$8,4,FALSE),$AC432:$AM432)&gt;=$S432,$S432,SUMIF($AC$3:$AM$3,VLOOKUP($R432,desplegable!$N$3:$Q$8,4,FALSE),$AC432:$AM432))</f>
        <v>0</v>
      </c>
      <c r="BA432" s="78"/>
      <c r="BB432" s="54">
        <f t="shared" si="171"/>
        <v>0</v>
      </c>
      <c r="BC432" s="53">
        <f>+IFERROR($BB432*$T432/VLOOKUP($R432,desplegable!$N$3:$O$8,2,FALSE),0)</f>
        <v>0</v>
      </c>
      <c r="BD432" s="53" t="str">
        <f t="shared" si="161"/>
        <v/>
      </c>
      <c r="BE432" s="57" t="str">
        <f t="shared" si="172"/>
        <v/>
      </c>
    </row>
    <row r="433" spans="1:57" ht="15" customHeight="1" x14ac:dyDescent="0.25">
      <c r="A433" s="26" t="s">
        <v>117</v>
      </c>
      <c r="B433" s="21"/>
      <c r="C433" s="21" t="s">
        <v>117</v>
      </c>
      <c r="D433" s="21"/>
      <c r="E433" s="21" t="s">
        <v>117</v>
      </c>
      <c r="F433" s="21"/>
      <c r="G433" s="27"/>
      <c r="H433" s="27"/>
      <c r="I433" s="28" t="s">
        <v>367</v>
      </c>
      <c r="J433" s="28" t="s">
        <v>117</v>
      </c>
      <c r="K433" s="21"/>
      <c r="L433" s="21"/>
      <c r="M433" s="28" t="s">
        <v>117</v>
      </c>
      <c r="N433" s="28" t="s">
        <v>117</v>
      </c>
      <c r="O433" s="28" t="s">
        <v>117</v>
      </c>
      <c r="P433" s="21" t="s">
        <v>117</v>
      </c>
      <c r="Q433" s="21" t="s">
        <v>117</v>
      </c>
      <c r="R433" s="28" t="s">
        <v>117</v>
      </c>
      <c r="S433" s="78"/>
      <c r="T433" s="30"/>
      <c r="U433" s="52">
        <f t="shared" si="162"/>
        <v>0</v>
      </c>
      <c r="V433" s="29"/>
      <c r="W433" s="29" t="s">
        <v>117</v>
      </c>
      <c r="X433" s="29"/>
      <c r="Y433" s="29"/>
      <c r="Z433" s="53" t="str">
        <f t="shared" si="154"/>
        <v/>
      </c>
      <c r="AA433" s="55" t="str">
        <f t="shared" si="163"/>
        <v/>
      </c>
      <c r="AB433" s="27"/>
      <c r="AC433" s="54">
        <f t="shared" si="155"/>
        <v>0</v>
      </c>
      <c r="AD433" s="78"/>
      <c r="AE433" s="54">
        <f t="shared" si="156"/>
        <v>0</v>
      </c>
      <c r="AF433" s="78"/>
      <c r="AG433" s="54">
        <f t="shared" si="157"/>
        <v>0</v>
      </c>
      <c r="AH433" s="78"/>
      <c r="AI433" s="54">
        <f t="shared" si="158"/>
        <v>0</v>
      </c>
      <c r="AJ433" s="78"/>
      <c r="AK433" s="54">
        <f t="shared" si="159"/>
        <v>0</v>
      </c>
      <c r="AL433" s="78"/>
      <c r="AM433" s="78"/>
      <c r="AN433" s="53" t="str">
        <f>+IF($A433="Venta",SUMIF($AC$3:$AM$3,VLOOKUP($R433,desplegable!$N$3:$Q$8,4,FALSE),$AC433:$AM433)*$T433/VLOOKUP($R433,desplegable!$N$3:$O$8,2,FALSE),"")</f>
        <v/>
      </c>
      <c r="AO433" s="53">
        <f t="shared" si="160"/>
        <v>0</v>
      </c>
      <c r="AP433" s="53" t="str">
        <f>+IF($A433="Compra",SUMIF($AC$3:$AM$3,VLOOKUP($R432,desplegable!$N$3:$Q$8,4,FALSE),$AC433:$AM433)*$T433/VLOOKUP($R432,desplegable!$N$3:$O$8,2,FALSE),"")</f>
        <v/>
      </c>
      <c r="AQ433" s="55">
        <f>+IFERROR(SUMIF($AC$3:$AM$3,VLOOKUP($R433,desplegable!$N$3:$Q$8,4,FALSE),$AC433:$AM433)/$S433,0)</f>
        <v>0</v>
      </c>
      <c r="AR433" s="55">
        <f ca="1">IFERROR((SUMIF($AC$3:$AM$3,VLOOKUP($R433,desplegable!$N$3:$Q$8,4,FALSE),$AC433:$AM433)/($H433-$G433))*((TODAY())-$G433)/$S433,0)</f>
        <v>0</v>
      </c>
      <c r="AS433" s="56" t="str">
        <f t="shared" si="164"/>
        <v>-</v>
      </c>
      <c r="AT433" s="56" t="str">
        <f t="shared" si="165"/>
        <v>-</v>
      </c>
      <c r="AU433" s="56" t="str">
        <f t="shared" si="166"/>
        <v>-</v>
      </c>
      <c r="AV433" s="56" t="str">
        <f t="shared" si="167"/>
        <v>-</v>
      </c>
      <c r="AW433" s="53" t="str">
        <f t="shared" si="168"/>
        <v>-</v>
      </c>
      <c r="AX433" s="53" t="str">
        <f t="shared" si="169"/>
        <v/>
      </c>
      <c r="AY433" s="57" t="str">
        <f t="shared" si="170"/>
        <v/>
      </c>
      <c r="AZ433" s="54">
        <f>+IF(SUMIF($AC$3:$AM$3,VLOOKUP($R433,desplegable!$N$3:$Q$8,4,FALSE),$AC433:$AM433)&gt;=$S433,$S433,SUMIF($AC$3:$AM$3,VLOOKUP($R433,desplegable!$N$3:$Q$8,4,FALSE),$AC433:$AM433))</f>
        <v>0</v>
      </c>
      <c r="BA433" s="78"/>
      <c r="BB433" s="54">
        <f t="shared" si="171"/>
        <v>0</v>
      </c>
      <c r="BC433" s="53">
        <f>+IFERROR($BB433*$T433/VLOOKUP($R433,desplegable!$N$3:$O$8,2,FALSE),0)</f>
        <v>0</v>
      </c>
      <c r="BD433" s="53" t="str">
        <f t="shared" si="161"/>
        <v/>
      </c>
      <c r="BE433" s="57" t="str">
        <f t="shared" si="172"/>
        <v/>
      </c>
    </row>
    <row r="434" spans="1:57" ht="15" customHeight="1" x14ac:dyDescent="0.25">
      <c r="A434" s="26" t="s">
        <v>117</v>
      </c>
      <c r="B434" s="21"/>
      <c r="C434" s="21" t="s">
        <v>117</v>
      </c>
      <c r="D434" s="21"/>
      <c r="E434" s="21" t="s">
        <v>117</v>
      </c>
      <c r="F434" s="21"/>
      <c r="G434" s="27"/>
      <c r="H434" s="27"/>
      <c r="I434" s="28" t="s">
        <v>367</v>
      </c>
      <c r="J434" s="28" t="s">
        <v>117</v>
      </c>
      <c r="K434" s="21"/>
      <c r="L434" s="21"/>
      <c r="M434" s="28" t="s">
        <v>117</v>
      </c>
      <c r="N434" s="28" t="s">
        <v>117</v>
      </c>
      <c r="O434" s="28" t="s">
        <v>117</v>
      </c>
      <c r="P434" s="21" t="s">
        <v>117</v>
      </c>
      <c r="Q434" s="21" t="s">
        <v>117</v>
      </c>
      <c r="R434" s="28" t="s">
        <v>117</v>
      </c>
      <c r="S434" s="78"/>
      <c r="T434" s="30"/>
      <c r="U434" s="52">
        <f t="shared" si="162"/>
        <v>0</v>
      </c>
      <c r="V434" s="29"/>
      <c r="W434" s="29" t="s">
        <v>117</v>
      </c>
      <c r="X434" s="29"/>
      <c r="Y434" s="29"/>
      <c r="Z434" s="53" t="str">
        <f t="shared" si="154"/>
        <v/>
      </c>
      <c r="AA434" s="55" t="str">
        <f t="shared" si="163"/>
        <v/>
      </c>
      <c r="AB434" s="27"/>
      <c r="AC434" s="54">
        <f t="shared" si="155"/>
        <v>0</v>
      </c>
      <c r="AD434" s="78"/>
      <c r="AE434" s="54">
        <f t="shared" si="156"/>
        <v>0</v>
      </c>
      <c r="AF434" s="78"/>
      <c r="AG434" s="54">
        <f t="shared" si="157"/>
        <v>0</v>
      </c>
      <c r="AH434" s="78"/>
      <c r="AI434" s="54">
        <f t="shared" si="158"/>
        <v>0</v>
      </c>
      <c r="AJ434" s="78"/>
      <c r="AK434" s="54">
        <f t="shared" si="159"/>
        <v>0</v>
      </c>
      <c r="AL434" s="78"/>
      <c r="AM434" s="78"/>
      <c r="AN434" s="53" t="str">
        <f>+IF($A434="Venta",SUMIF($AC$3:$AM$3,VLOOKUP($R434,desplegable!$N$3:$Q$8,4,FALSE),$AC434:$AM434)*$T434/VLOOKUP($R434,desplegable!$N$3:$O$8,2,FALSE),"")</f>
        <v/>
      </c>
      <c r="AO434" s="53">
        <f t="shared" si="160"/>
        <v>0</v>
      </c>
      <c r="AP434" s="53" t="str">
        <f>+IF($A434="Compra",SUMIF($AC$3:$AM$3,VLOOKUP($R433,desplegable!$N$3:$Q$8,4,FALSE),$AC434:$AM434)*$T434/VLOOKUP($R433,desplegable!$N$3:$O$8,2,FALSE),"")</f>
        <v/>
      </c>
      <c r="AQ434" s="55">
        <f>+IFERROR(SUMIF($AC$3:$AM$3,VLOOKUP($R434,desplegable!$N$3:$Q$8,4,FALSE),$AC434:$AM434)/$S434,0)</f>
        <v>0</v>
      </c>
      <c r="AR434" s="55">
        <f ca="1">IFERROR((SUMIF($AC$3:$AM$3,VLOOKUP($R434,desplegable!$N$3:$Q$8,4,FALSE),$AC434:$AM434)/($H434-$G434))*((TODAY())-$G434)/$S434,0)</f>
        <v>0</v>
      </c>
      <c r="AS434" s="56" t="str">
        <f t="shared" si="164"/>
        <v>-</v>
      </c>
      <c r="AT434" s="56" t="str">
        <f t="shared" si="165"/>
        <v>-</v>
      </c>
      <c r="AU434" s="56" t="str">
        <f t="shared" si="166"/>
        <v>-</v>
      </c>
      <c r="AV434" s="56" t="str">
        <f t="shared" si="167"/>
        <v>-</v>
      </c>
      <c r="AW434" s="53" t="str">
        <f t="shared" si="168"/>
        <v>-</v>
      </c>
      <c r="AX434" s="53" t="str">
        <f t="shared" si="169"/>
        <v/>
      </c>
      <c r="AY434" s="57" t="str">
        <f t="shared" si="170"/>
        <v/>
      </c>
      <c r="AZ434" s="54">
        <f>+IF(SUMIF($AC$3:$AM$3,VLOOKUP($R434,desplegable!$N$3:$Q$8,4,FALSE),$AC434:$AM434)&gt;=$S434,$S434,SUMIF($AC$3:$AM$3,VLOOKUP($R434,desplegable!$N$3:$Q$8,4,FALSE),$AC434:$AM434))</f>
        <v>0</v>
      </c>
      <c r="BA434" s="78"/>
      <c r="BB434" s="54">
        <f t="shared" si="171"/>
        <v>0</v>
      </c>
      <c r="BC434" s="53">
        <f>+IFERROR($BB434*$T434/VLOOKUP($R434,desplegable!$N$3:$O$8,2,FALSE),0)</f>
        <v>0</v>
      </c>
      <c r="BD434" s="53" t="str">
        <f t="shared" si="161"/>
        <v/>
      </c>
      <c r="BE434" s="57" t="str">
        <f t="shared" si="172"/>
        <v/>
      </c>
    </row>
    <row r="435" spans="1:57" ht="15" customHeight="1" x14ac:dyDescent="0.25">
      <c r="A435" s="26" t="s">
        <v>117</v>
      </c>
      <c r="B435" s="21"/>
      <c r="C435" s="21" t="s">
        <v>117</v>
      </c>
      <c r="D435" s="21"/>
      <c r="E435" s="21" t="s">
        <v>117</v>
      </c>
      <c r="F435" s="21"/>
      <c r="G435" s="27"/>
      <c r="H435" s="27"/>
      <c r="I435" s="28" t="s">
        <v>367</v>
      </c>
      <c r="J435" s="28" t="s">
        <v>117</v>
      </c>
      <c r="K435" s="21"/>
      <c r="L435" s="21"/>
      <c r="M435" s="28" t="s">
        <v>117</v>
      </c>
      <c r="N435" s="28" t="s">
        <v>117</v>
      </c>
      <c r="O435" s="28" t="s">
        <v>117</v>
      </c>
      <c r="P435" s="21" t="s">
        <v>117</v>
      </c>
      <c r="Q435" s="21" t="s">
        <v>117</v>
      </c>
      <c r="R435" s="28" t="s">
        <v>117</v>
      </c>
      <c r="S435" s="78"/>
      <c r="T435" s="30"/>
      <c r="U435" s="52">
        <f t="shared" si="162"/>
        <v>0</v>
      </c>
      <c r="V435" s="29"/>
      <c r="W435" s="29" t="s">
        <v>117</v>
      </c>
      <c r="X435" s="29"/>
      <c r="Y435" s="29"/>
      <c r="Z435" s="53" t="str">
        <f t="shared" si="154"/>
        <v/>
      </c>
      <c r="AA435" s="55" t="str">
        <f t="shared" si="163"/>
        <v/>
      </c>
      <c r="AB435" s="27"/>
      <c r="AC435" s="54">
        <f t="shared" si="155"/>
        <v>0</v>
      </c>
      <c r="AD435" s="78"/>
      <c r="AE435" s="54">
        <f t="shared" si="156"/>
        <v>0</v>
      </c>
      <c r="AF435" s="78"/>
      <c r="AG435" s="54">
        <f t="shared" si="157"/>
        <v>0</v>
      </c>
      <c r="AH435" s="78"/>
      <c r="AI435" s="54">
        <f t="shared" si="158"/>
        <v>0</v>
      </c>
      <c r="AJ435" s="78"/>
      <c r="AK435" s="54">
        <f t="shared" si="159"/>
        <v>0</v>
      </c>
      <c r="AL435" s="78"/>
      <c r="AM435" s="78"/>
      <c r="AN435" s="53" t="str">
        <f>+IF($A435="Venta",SUMIF($AC$3:$AM$3,VLOOKUP($R435,desplegable!$N$3:$Q$8,4,FALSE),$AC435:$AM435)*$T435/VLOOKUP($R435,desplegable!$N$3:$O$8,2,FALSE),"")</f>
        <v/>
      </c>
      <c r="AO435" s="53">
        <f t="shared" si="160"/>
        <v>0</v>
      </c>
      <c r="AP435" s="53" t="str">
        <f>+IF($A435="Compra",SUMIF($AC$3:$AM$3,VLOOKUP($R434,desplegable!$N$3:$Q$8,4,FALSE),$AC435:$AM435)*$T435/VLOOKUP($R434,desplegable!$N$3:$O$8,2,FALSE),"")</f>
        <v/>
      </c>
      <c r="AQ435" s="55">
        <f>+IFERROR(SUMIF($AC$3:$AM$3,VLOOKUP($R435,desplegable!$N$3:$Q$8,4,FALSE),$AC435:$AM435)/$S435,0)</f>
        <v>0</v>
      </c>
      <c r="AR435" s="55">
        <f ca="1">IFERROR((SUMIF($AC$3:$AM$3,VLOOKUP($R435,desplegable!$N$3:$Q$8,4,FALSE),$AC435:$AM435)/($H435-$G435))*((TODAY())-$G435)/$S435,0)</f>
        <v>0</v>
      </c>
      <c r="AS435" s="56" t="str">
        <f t="shared" si="164"/>
        <v>-</v>
      </c>
      <c r="AT435" s="56" t="str">
        <f t="shared" si="165"/>
        <v>-</v>
      </c>
      <c r="AU435" s="56" t="str">
        <f t="shared" si="166"/>
        <v>-</v>
      </c>
      <c r="AV435" s="56" t="str">
        <f t="shared" si="167"/>
        <v>-</v>
      </c>
      <c r="AW435" s="53" t="str">
        <f t="shared" si="168"/>
        <v>-</v>
      </c>
      <c r="AX435" s="53" t="str">
        <f t="shared" si="169"/>
        <v/>
      </c>
      <c r="AY435" s="57" t="str">
        <f t="shared" si="170"/>
        <v/>
      </c>
      <c r="AZ435" s="54">
        <f>+IF(SUMIF($AC$3:$AM$3,VLOOKUP($R435,desplegable!$N$3:$Q$8,4,FALSE),$AC435:$AM435)&gt;=$S435,$S435,SUMIF($AC$3:$AM$3,VLOOKUP($R435,desplegable!$N$3:$Q$8,4,FALSE),$AC435:$AM435))</f>
        <v>0</v>
      </c>
      <c r="BA435" s="78"/>
      <c r="BB435" s="54">
        <f t="shared" si="171"/>
        <v>0</v>
      </c>
      <c r="BC435" s="53">
        <f>+IFERROR($BB435*$T435/VLOOKUP($R435,desplegable!$N$3:$O$8,2,FALSE),0)</f>
        <v>0</v>
      </c>
      <c r="BD435" s="53" t="str">
        <f t="shared" si="161"/>
        <v/>
      </c>
      <c r="BE435" s="57" t="str">
        <f t="shared" si="172"/>
        <v/>
      </c>
    </row>
    <row r="436" spans="1:57" ht="15" customHeight="1" x14ac:dyDescent="0.25">
      <c r="A436" s="26" t="s">
        <v>117</v>
      </c>
      <c r="B436" s="21"/>
      <c r="C436" s="21" t="s">
        <v>117</v>
      </c>
      <c r="D436" s="21"/>
      <c r="E436" s="21" t="s">
        <v>117</v>
      </c>
      <c r="F436" s="21"/>
      <c r="G436" s="27"/>
      <c r="H436" s="27"/>
      <c r="I436" s="28" t="s">
        <v>367</v>
      </c>
      <c r="J436" s="28" t="s">
        <v>117</v>
      </c>
      <c r="K436" s="21"/>
      <c r="L436" s="21"/>
      <c r="M436" s="28" t="s">
        <v>117</v>
      </c>
      <c r="N436" s="28" t="s">
        <v>117</v>
      </c>
      <c r="O436" s="28" t="s">
        <v>117</v>
      </c>
      <c r="P436" s="21" t="s">
        <v>117</v>
      </c>
      <c r="Q436" s="21" t="s">
        <v>117</v>
      </c>
      <c r="R436" s="28" t="s">
        <v>117</v>
      </c>
      <c r="S436" s="78"/>
      <c r="T436" s="30"/>
      <c r="U436" s="52">
        <f t="shared" si="162"/>
        <v>0</v>
      </c>
      <c r="V436" s="29"/>
      <c r="W436" s="29" t="s">
        <v>117</v>
      </c>
      <c r="X436" s="29"/>
      <c r="Y436" s="29"/>
      <c r="Z436" s="53" t="str">
        <f t="shared" si="154"/>
        <v/>
      </c>
      <c r="AA436" s="55" t="str">
        <f t="shared" si="163"/>
        <v/>
      </c>
      <c r="AB436" s="27"/>
      <c r="AC436" s="54">
        <f t="shared" si="155"/>
        <v>0</v>
      </c>
      <c r="AD436" s="78"/>
      <c r="AE436" s="54">
        <f t="shared" si="156"/>
        <v>0</v>
      </c>
      <c r="AF436" s="78"/>
      <c r="AG436" s="54">
        <f t="shared" si="157"/>
        <v>0</v>
      </c>
      <c r="AH436" s="78"/>
      <c r="AI436" s="54">
        <f t="shared" si="158"/>
        <v>0</v>
      </c>
      <c r="AJ436" s="78"/>
      <c r="AK436" s="54">
        <f t="shared" si="159"/>
        <v>0</v>
      </c>
      <c r="AL436" s="78"/>
      <c r="AM436" s="78"/>
      <c r="AN436" s="53" t="str">
        <f>+IF($A436="Venta",SUMIF($AC$3:$AM$3,VLOOKUP($R436,desplegable!$N$3:$Q$8,4,FALSE),$AC436:$AM436)*$T436/VLOOKUP($R436,desplegable!$N$3:$O$8,2,FALSE),"")</f>
        <v/>
      </c>
      <c r="AO436" s="53">
        <f t="shared" si="160"/>
        <v>0</v>
      </c>
      <c r="AP436" s="53" t="str">
        <f>+IF($A436="Compra",SUMIF($AC$3:$AM$3,VLOOKUP($R435,desplegable!$N$3:$Q$8,4,FALSE),$AC436:$AM436)*$T436/VLOOKUP($R435,desplegable!$N$3:$O$8,2,FALSE),"")</f>
        <v/>
      </c>
      <c r="AQ436" s="55">
        <f>+IFERROR(SUMIF($AC$3:$AM$3,VLOOKUP($R436,desplegable!$N$3:$Q$8,4,FALSE),$AC436:$AM436)/$S436,0)</f>
        <v>0</v>
      </c>
      <c r="AR436" s="55">
        <f ca="1">IFERROR((SUMIF($AC$3:$AM$3,VLOOKUP($R436,desplegable!$N$3:$Q$8,4,FALSE),$AC436:$AM436)/($H436-$G436))*((TODAY())-$G436)/$S436,0)</f>
        <v>0</v>
      </c>
      <c r="AS436" s="56" t="str">
        <f t="shared" si="164"/>
        <v>-</v>
      </c>
      <c r="AT436" s="56" t="str">
        <f t="shared" si="165"/>
        <v>-</v>
      </c>
      <c r="AU436" s="56" t="str">
        <f t="shared" si="166"/>
        <v>-</v>
      </c>
      <c r="AV436" s="56" t="str">
        <f t="shared" si="167"/>
        <v>-</v>
      </c>
      <c r="AW436" s="53" t="str">
        <f t="shared" si="168"/>
        <v>-</v>
      </c>
      <c r="AX436" s="53" t="str">
        <f t="shared" si="169"/>
        <v/>
      </c>
      <c r="AY436" s="57" t="str">
        <f t="shared" si="170"/>
        <v/>
      </c>
      <c r="AZ436" s="54">
        <f>+IF(SUMIF($AC$3:$AM$3,VLOOKUP($R436,desplegable!$N$3:$Q$8,4,FALSE),$AC436:$AM436)&gt;=$S436,$S436,SUMIF($AC$3:$AM$3,VLOOKUP($R436,desplegable!$N$3:$Q$8,4,FALSE),$AC436:$AM436))</f>
        <v>0</v>
      </c>
      <c r="BA436" s="78"/>
      <c r="BB436" s="54">
        <f t="shared" si="171"/>
        <v>0</v>
      </c>
      <c r="BC436" s="53">
        <f>+IFERROR($BB436*$T436/VLOOKUP($R436,desplegable!$N$3:$O$8,2,FALSE),0)</f>
        <v>0</v>
      </c>
      <c r="BD436" s="53" t="str">
        <f t="shared" si="161"/>
        <v/>
      </c>
      <c r="BE436" s="57" t="str">
        <f t="shared" si="172"/>
        <v/>
      </c>
    </row>
    <row r="437" spans="1:57" ht="15" customHeight="1" x14ac:dyDescent="0.25">
      <c r="A437" s="26" t="s">
        <v>117</v>
      </c>
      <c r="B437" s="21"/>
      <c r="C437" s="21" t="s">
        <v>117</v>
      </c>
      <c r="D437" s="21"/>
      <c r="E437" s="21" t="s">
        <v>117</v>
      </c>
      <c r="F437" s="21"/>
      <c r="G437" s="27"/>
      <c r="H437" s="27"/>
      <c r="I437" s="28" t="s">
        <v>367</v>
      </c>
      <c r="J437" s="28" t="s">
        <v>117</v>
      </c>
      <c r="K437" s="21"/>
      <c r="L437" s="21"/>
      <c r="M437" s="28" t="s">
        <v>117</v>
      </c>
      <c r="N437" s="28" t="s">
        <v>117</v>
      </c>
      <c r="O437" s="28" t="s">
        <v>117</v>
      </c>
      <c r="P437" s="21" t="s">
        <v>117</v>
      </c>
      <c r="Q437" s="21" t="s">
        <v>117</v>
      </c>
      <c r="R437" s="28" t="s">
        <v>117</v>
      </c>
      <c r="S437" s="78"/>
      <c r="T437" s="30"/>
      <c r="U437" s="52">
        <f t="shared" si="162"/>
        <v>0</v>
      </c>
      <c r="V437" s="29"/>
      <c r="W437" s="29" t="s">
        <v>117</v>
      </c>
      <c r="X437" s="29"/>
      <c r="Y437" s="29"/>
      <c r="Z437" s="53" t="str">
        <f t="shared" si="154"/>
        <v/>
      </c>
      <c r="AA437" s="55" t="str">
        <f t="shared" si="163"/>
        <v/>
      </c>
      <c r="AB437" s="27"/>
      <c r="AC437" s="54">
        <f t="shared" si="155"/>
        <v>0</v>
      </c>
      <c r="AD437" s="78"/>
      <c r="AE437" s="54">
        <f t="shared" si="156"/>
        <v>0</v>
      </c>
      <c r="AF437" s="78"/>
      <c r="AG437" s="54">
        <f t="shared" si="157"/>
        <v>0</v>
      </c>
      <c r="AH437" s="78"/>
      <c r="AI437" s="54">
        <f t="shared" si="158"/>
        <v>0</v>
      </c>
      <c r="AJ437" s="78"/>
      <c r="AK437" s="54">
        <f t="shared" si="159"/>
        <v>0</v>
      </c>
      <c r="AL437" s="78"/>
      <c r="AM437" s="78"/>
      <c r="AN437" s="53" t="str">
        <f>+IF($A437="Venta",SUMIF($AC$3:$AM$3,VLOOKUP($R437,desplegable!$N$3:$Q$8,4,FALSE),$AC437:$AM437)*$T437/VLOOKUP($R437,desplegable!$N$3:$O$8,2,FALSE),"")</f>
        <v/>
      </c>
      <c r="AO437" s="53">
        <f t="shared" si="160"/>
        <v>0</v>
      </c>
      <c r="AP437" s="53" t="str">
        <f>+IF($A437="Compra",SUMIF($AC$3:$AM$3,VLOOKUP($R436,desplegable!$N$3:$Q$8,4,FALSE),$AC437:$AM437)*$T437/VLOOKUP($R436,desplegable!$N$3:$O$8,2,FALSE),"")</f>
        <v/>
      </c>
      <c r="AQ437" s="55">
        <f>+IFERROR(SUMIF($AC$3:$AM$3,VLOOKUP($R437,desplegable!$N$3:$Q$8,4,FALSE),$AC437:$AM437)/$S437,0)</f>
        <v>0</v>
      </c>
      <c r="AR437" s="55">
        <f ca="1">IFERROR((SUMIF($AC$3:$AM$3,VLOOKUP($R437,desplegable!$N$3:$Q$8,4,FALSE),$AC437:$AM437)/($H437-$G437))*((TODAY())-$G437)/$S437,0)</f>
        <v>0</v>
      </c>
      <c r="AS437" s="56" t="str">
        <f t="shared" si="164"/>
        <v>-</v>
      </c>
      <c r="AT437" s="56" t="str">
        <f t="shared" si="165"/>
        <v>-</v>
      </c>
      <c r="AU437" s="56" t="str">
        <f t="shared" si="166"/>
        <v>-</v>
      </c>
      <c r="AV437" s="56" t="str">
        <f t="shared" si="167"/>
        <v>-</v>
      </c>
      <c r="AW437" s="53" t="str">
        <f t="shared" si="168"/>
        <v>-</v>
      </c>
      <c r="AX437" s="53" t="str">
        <f t="shared" si="169"/>
        <v/>
      </c>
      <c r="AY437" s="57" t="str">
        <f t="shared" si="170"/>
        <v/>
      </c>
      <c r="AZ437" s="54">
        <f>+IF(SUMIF($AC$3:$AM$3,VLOOKUP($R437,desplegable!$N$3:$Q$8,4,FALSE),$AC437:$AM437)&gt;=$S437,$S437,SUMIF($AC$3:$AM$3,VLOOKUP($R437,desplegable!$N$3:$Q$8,4,FALSE),$AC437:$AM437))</f>
        <v>0</v>
      </c>
      <c r="BA437" s="78"/>
      <c r="BB437" s="54">
        <f t="shared" si="171"/>
        <v>0</v>
      </c>
      <c r="BC437" s="53">
        <f>+IFERROR($BB437*$T437/VLOOKUP($R437,desplegable!$N$3:$O$8,2,FALSE),0)</f>
        <v>0</v>
      </c>
      <c r="BD437" s="53" t="str">
        <f t="shared" si="161"/>
        <v/>
      </c>
      <c r="BE437" s="57" t="str">
        <f t="shared" si="172"/>
        <v/>
      </c>
    </row>
    <row r="438" spans="1:57" ht="15" customHeight="1" x14ac:dyDescent="0.25">
      <c r="A438" s="26" t="s">
        <v>117</v>
      </c>
      <c r="B438" s="21"/>
      <c r="C438" s="21" t="s">
        <v>117</v>
      </c>
      <c r="D438" s="21"/>
      <c r="E438" s="21" t="s">
        <v>117</v>
      </c>
      <c r="F438" s="21"/>
      <c r="G438" s="27"/>
      <c r="H438" s="27"/>
      <c r="I438" s="28" t="s">
        <v>367</v>
      </c>
      <c r="J438" s="28" t="s">
        <v>117</v>
      </c>
      <c r="K438" s="21"/>
      <c r="L438" s="21"/>
      <c r="M438" s="28" t="s">
        <v>117</v>
      </c>
      <c r="N438" s="28" t="s">
        <v>117</v>
      </c>
      <c r="O438" s="28" t="s">
        <v>117</v>
      </c>
      <c r="P438" s="21" t="s">
        <v>117</v>
      </c>
      <c r="Q438" s="21" t="s">
        <v>117</v>
      </c>
      <c r="R438" s="28" t="s">
        <v>117</v>
      </c>
      <c r="S438" s="78"/>
      <c r="T438" s="30"/>
      <c r="U438" s="52">
        <f t="shared" si="162"/>
        <v>0</v>
      </c>
      <c r="V438" s="29"/>
      <c r="W438" s="29" t="s">
        <v>117</v>
      </c>
      <c r="X438" s="29"/>
      <c r="Y438" s="29"/>
      <c r="Z438" s="53" t="str">
        <f t="shared" si="154"/>
        <v/>
      </c>
      <c r="AA438" s="55" t="str">
        <f t="shared" si="163"/>
        <v/>
      </c>
      <c r="AB438" s="27"/>
      <c r="AC438" s="54">
        <f t="shared" si="155"/>
        <v>0</v>
      </c>
      <c r="AD438" s="78"/>
      <c r="AE438" s="54">
        <f t="shared" si="156"/>
        <v>0</v>
      </c>
      <c r="AF438" s="78"/>
      <c r="AG438" s="54">
        <f t="shared" si="157"/>
        <v>0</v>
      </c>
      <c r="AH438" s="78"/>
      <c r="AI438" s="54">
        <f t="shared" si="158"/>
        <v>0</v>
      </c>
      <c r="AJ438" s="78"/>
      <c r="AK438" s="54">
        <f t="shared" si="159"/>
        <v>0</v>
      </c>
      <c r="AL438" s="78"/>
      <c r="AM438" s="78"/>
      <c r="AN438" s="53" t="str">
        <f>+IF($A438="Venta",SUMIF($AC$3:$AM$3,VLOOKUP($R438,desplegable!$N$3:$Q$8,4,FALSE),$AC438:$AM438)*$T438/VLOOKUP($R438,desplegable!$N$3:$O$8,2,FALSE),"")</f>
        <v/>
      </c>
      <c r="AO438" s="53">
        <f t="shared" si="160"/>
        <v>0</v>
      </c>
      <c r="AP438" s="53" t="str">
        <f>+IF($A438="Compra",SUMIF($AC$3:$AM$3,VLOOKUP($R437,desplegable!$N$3:$Q$8,4,FALSE),$AC438:$AM438)*$T438/VLOOKUP($R437,desplegable!$N$3:$O$8,2,FALSE),"")</f>
        <v/>
      </c>
      <c r="AQ438" s="55">
        <f>+IFERROR(SUMIF($AC$3:$AM$3,VLOOKUP($R438,desplegable!$N$3:$Q$8,4,FALSE),$AC438:$AM438)/$S438,0)</f>
        <v>0</v>
      </c>
      <c r="AR438" s="55">
        <f ca="1">IFERROR((SUMIF($AC$3:$AM$3,VLOOKUP($R438,desplegable!$N$3:$Q$8,4,FALSE),$AC438:$AM438)/($H438-$G438))*((TODAY())-$G438)/$S438,0)</f>
        <v>0</v>
      </c>
      <c r="AS438" s="56" t="str">
        <f t="shared" si="164"/>
        <v>-</v>
      </c>
      <c r="AT438" s="56" t="str">
        <f t="shared" si="165"/>
        <v>-</v>
      </c>
      <c r="AU438" s="56" t="str">
        <f t="shared" si="166"/>
        <v>-</v>
      </c>
      <c r="AV438" s="56" t="str">
        <f t="shared" si="167"/>
        <v>-</v>
      </c>
      <c r="AW438" s="53" t="str">
        <f t="shared" si="168"/>
        <v>-</v>
      </c>
      <c r="AX438" s="53" t="str">
        <f t="shared" si="169"/>
        <v/>
      </c>
      <c r="AY438" s="57" t="str">
        <f t="shared" si="170"/>
        <v/>
      </c>
      <c r="AZ438" s="54">
        <f>+IF(SUMIF($AC$3:$AM$3,VLOOKUP($R438,desplegable!$N$3:$Q$8,4,FALSE),$AC438:$AM438)&gt;=$S438,$S438,SUMIF($AC$3:$AM$3,VLOOKUP($R438,desplegable!$N$3:$Q$8,4,FALSE),$AC438:$AM438))</f>
        <v>0</v>
      </c>
      <c r="BA438" s="78"/>
      <c r="BB438" s="54">
        <f t="shared" si="171"/>
        <v>0</v>
      </c>
      <c r="BC438" s="53">
        <f>+IFERROR($BB438*$T438/VLOOKUP($R438,desplegable!$N$3:$O$8,2,FALSE),0)</f>
        <v>0</v>
      </c>
      <c r="BD438" s="53" t="str">
        <f t="shared" si="161"/>
        <v/>
      </c>
      <c r="BE438" s="57" t="str">
        <f t="shared" si="172"/>
        <v/>
      </c>
    </row>
    <row r="439" spans="1:57" ht="15" customHeight="1" x14ac:dyDescent="0.25">
      <c r="A439" s="26" t="s">
        <v>117</v>
      </c>
      <c r="B439" s="21"/>
      <c r="C439" s="21" t="s">
        <v>117</v>
      </c>
      <c r="D439" s="21"/>
      <c r="E439" s="21" t="s">
        <v>117</v>
      </c>
      <c r="F439" s="21"/>
      <c r="G439" s="27"/>
      <c r="H439" s="27"/>
      <c r="I439" s="28" t="s">
        <v>367</v>
      </c>
      <c r="J439" s="28" t="s">
        <v>117</v>
      </c>
      <c r="K439" s="21"/>
      <c r="L439" s="21"/>
      <c r="M439" s="28" t="s">
        <v>117</v>
      </c>
      <c r="N439" s="28" t="s">
        <v>117</v>
      </c>
      <c r="O439" s="28" t="s">
        <v>117</v>
      </c>
      <c r="P439" s="21" t="s">
        <v>117</v>
      </c>
      <c r="Q439" s="21" t="s">
        <v>117</v>
      </c>
      <c r="R439" s="28" t="s">
        <v>117</v>
      </c>
      <c r="S439" s="78"/>
      <c r="T439" s="30"/>
      <c r="U439" s="52">
        <f t="shared" si="162"/>
        <v>0</v>
      </c>
      <c r="V439" s="29"/>
      <c r="W439" s="29" t="s">
        <v>117</v>
      </c>
      <c r="X439" s="29"/>
      <c r="Y439" s="29"/>
      <c r="Z439" s="53" t="str">
        <f t="shared" si="154"/>
        <v/>
      </c>
      <c r="AA439" s="55" t="str">
        <f t="shared" si="163"/>
        <v/>
      </c>
      <c r="AB439" s="27"/>
      <c r="AC439" s="54">
        <f t="shared" si="155"/>
        <v>0</v>
      </c>
      <c r="AD439" s="78"/>
      <c r="AE439" s="54">
        <f t="shared" si="156"/>
        <v>0</v>
      </c>
      <c r="AF439" s="78"/>
      <c r="AG439" s="54">
        <f t="shared" si="157"/>
        <v>0</v>
      </c>
      <c r="AH439" s="78"/>
      <c r="AI439" s="54">
        <f t="shared" si="158"/>
        <v>0</v>
      </c>
      <c r="AJ439" s="78"/>
      <c r="AK439" s="54">
        <f t="shared" si="159"/>
        <v>0</v>
      </c>
      <c r="AL439" s="78"/>
      <c r="AM439" s="78"/>
      <c r="AN439" s="53" t="str">
        <f>+IF($A439="Venta",SUMIF($AC$3:$AM$3,VLOOKUP($R439,desplegable!$N$3:$Q$8,4,FALSE),$AC439:$AM439)*$T439/VLOOKUP($R439,desplegable!$N$3:$O$8,2,FALSE),"")</f>
        <v/>
      </c>
      <c r="AO439" s="53">
        <f t="shared" si="160"/>
        <v>0</v>
      </c>
      <c r="AP439" s="53" t="str">
        <f>+IF($A439="Compra",SUMIF($AC$3:$AM$3,VLOOKUP($R438,desplegable!$N$3:$Q$8,4,FALSE),$AC439:$AM439)*$T439/VLOOKUP($R438,desplegable!$N$3:$O$8,2,FALSE),"")</f>
        <v/>
      </c>
      <c r="AQ439" s="55">
        <f>+IFERROR(SUMIF($AC$3:$AM$3,VLOOKUP($R439,desplegable!$N$3:$Q$8,4,FALSE),$AC439:$AM439)/$S439,0)</f>
        <v>0</v>
      </c>
      <c r="AR439" s="55">
        <f ca="1">IFERROR((SUMIF($AC$3:$AM$3,VLOOKUP($R439,desplegable!$N$3:$Q$8,4,FALSE),$AC439:$AM439)/($H439-$G439))*((TODAY())-$G439)/$S439,0)</f>
        <v>0</v>
      </c>
      <c r="AS439" s="56" t="str">
        <f t="shared" si="164"/>
        <v>-</v>
      </c>
      <c r="AT439" s="56" t="str">
        <f t="shared" si="165"/>
        <v>-</v>
      </c>
      <c r="AU439" s="56" t="str">
        <f t="shared" si="166"/>
        <v>-</v>
      </c>
      <c r="AV439" s="56" t="str">
        <f t="shared" si="167"/>
        <v>-</v>
      </c>
      <c r="AW439" s="53" t="str">
        <f t="shared" si="168"/>
        <v>-</v>
      </c>
      <c r="AX439" s="53" t="str">
        <f t="shared" si="169"/>
        <v/>
      </c>
      <c r="AY439" s="57" t="str">
        <f t="shared" si="170"/>
        <v/>
      </c>
      <c r="AZ439" s="54">
        <f>+IF(SUMIF($AC$3:$AM$3,VLOOKUP($R439,desplegable!$N$3:$Q$8,4,FALSE),$AC439:$AM439)&gt;=$S439,$S439,SUMIF($AC$3:$AM$3,VLOOKUP($R439,desplegable!$N$3:$Q$8,4,FALSE),$AC439:$AM439))</f>
        <v>0</v>
      </c>
      <c r="BA439" s="78"/>
      <c r="BB439" s="54">
        <f t="shared" si="171"/>
        <v>0</v>
      </c>
      <c r="BC439" s="53">
        <f>+IFERROR($BB439*$T439/VLOOKUP($R439,desplegable!$N$3:$O$8,2,FALSE),0)</f>
        <v>0</v>
      </c>
      <c r="BD439" s="53" t="str">
        <f t="shared" si="161"/>
        <v/>
      </c>
      <c r="BE439" s="57" t="str">
        <f t="shared" si="172"/>
        <v/>
      </c>
    </row>
    <row r="440" spans="1:57" ht="15" customHeight="1" x14ac:dyDescent="0.25">
      <c r="A440" s="26" t="s">
        <v>117</v>
      </c>
      <c r="B440" s="21"/>
      <c r="C440" s="21" t="s">
        <v>117</v>
      </c>
      <c r="D440" s="21"/>
      <c r="E440" s="21" t="s">
        <v>117</v>
      </c>
      <c r="F440" s="21"/>
      <c r="G440" s="27"/>
      <c r="H440" s="27"/>
      <c r="I440" s="28" t="s">
        <v>367</v>
      </c>
      <c r="J440" s="28" t="s">
        <v>117</v>
      </c>
      <c r="K440" s="21"/>
      <c r="L440" s="21"/>
      <c r="M440" s="28" t="s">
        <v>117</v>
      </c>
      <c r="N440" s="28" t="s">
        <v>117</v>
      </c>
      <c r="O440" s="28" t="s">
        <v>117</v>
      </c>
      <c r="P440" s="21" t="s">
        <v>117</v>
      </c>
      <c r="Q440" s="21" t="s">
        <v>117</v>
      </c>
      <c r="R440" s="28" t="s">
        <v>117</v>
      </c>
      <c r="S440" s="78"/>
      <c r="T440" s="30"/>
      <c r="U440" s="52">
        <f t="shared" si="162"/>
        <v>0</v>
      </c>
      <c r="V440" s="29"/>
      <c r="W440" s="29" t="s">
        <v>117</v>
      </c>
      <c r="X440" s="29"/>
      <c r="Y440" s="29"/>
      <c r="Z440" s="53" t="str">
        <f t="shared" si="154"/>
        <v/>
      </c>
      <c r="AA440" s="55" t="str">
        <f t="shared" si="163"/>
        <v/>
      </c>
      <c r="AB440" s="27"/>
      <c r="AC440" s="54">
        <f t="shared" si="155"/>
        <v>0</v>
      </c>
      <c r="AD440" s="78"/>
      <c r="AE440" s="54">
        <f t="shared" si="156"/>
        <v>0</v>
      </c>
      <c r="AF440" s="78"/>
      <c r="AG440" s="54">
        <f t="shared" si="157"/>
        <v>0</v>
      </c>
      <c r="AH440" s="78"/>
      <c r="AI440" s="54">
        <f t="shared" si="158"/>
        <v>0</v>
      </c>
      <c r="AJ440" s="78"/>
      <c r="AK440" s="54">
        <f t="shared" si="159"/>
        <v>0</v>
      </c>
      <c r="AL440" s="78"/>
      <c r="AM440" s="78"/>
      <c r="AN440" s="53" t="str">
        <f>+IF($A440="Venta",SUMIF($AC$3:$AM$3,VLOOKUP($R440,desplegable!$N$3:$Q$8,4,FALSE),$AC440:$AM440)*$T440/VLOOKUP($R440,desplegable!$N$3:$O$8,2,FALSE),"")</f>
        <v/>
      </c>
      <c r="AO440" s="53">
        <f t="shared" si="160"/>
        <v>0</v>
      </c>
      <c r="AP440" s="53" t="str">
        <f>+IF($A440="Compra",SUMIF($AC$3:$AM$3,VLOOKUP($R439,desplegable!$N$3:$Q$8,4,FALSE),$AC440:$AM440)*$T440/VLOOKUP($R439,desplegable!$N$3:$O$8,2,FALSE),"")</f>
        <v/>
      </c>
      <c r="AQ440" s="55">
        <f>+IFERROR(SUMIF($AC$3:$AM$3,VLOOKUP($R440,desplegable!$N$3:$Q$8,4,FALSE),$AC440:$AM440)/$S440,0)</f>
        <v>0</v>
      </c>
      <c r="AR440" s="55">
        <f ca="1">IFERROR((SUMIF($AC$3:$AM$3,VLOOKUP($R440,desplegable!$N$3:$Q$8,4,FALSE),$AC440:$AM440)/($H440-$G440))*((TODAY())-$G440)/$S440,0)</f>
        <v>0</v>
      </c>
      <c r="AS440" s="56" t="str">
        <f t="shared" si="164"/>
        <v>-</v>
      </c>
      <c r="AT440" s="56" t="str">
        <f t="shared" si="165"/>
        <v>-</v>
      </c>
      <c r="AU440" s="56" t="str">
        <f t="shared" si="166"/>
        <v>-</v>
      </c>
      <c r="AV440" s="56" t="str">
        <f t="shared" si="167"/>
        <v>-</v>
      </c>
      <c r="AW440" s="53" t="str">
        <f t="shared" si="168"/>
        <v>-</v>
      </c>
      <c r="AX440" s="53" t="str">
        <f t="shared" si="169"/>
        <v/>
      </c>
      <c r="AY440" s="57" t="str">
        <f t="shared" si="170"/>
        <v/>
      </c>
      <c r="AZ440" s="54">
        <f>+IF(SUMIF($AC$3:$AM$3,VLOOKUP($R440,desplegable!$N$3:$Q$8,4,FALSE),$AC440:$AM440)&gt;=$S440,$S440,SUMIF($AC$3:$AM$3,VLOOKUP($R440,desplegable!$N$3:$Q$8,4,FALSE),$AC440:$AM440))</f>
        <v>0</v>
      </c>
      <c r="BA440" s="78"/>
      <c r="BB440" s="54">
        <f t="shared" si="171"/>
        <v>0</v>
      </c>
      <c r="BC440" s="53">
        <f>+IFERROR($BB440*$T440/VLOOKUP($R440,desplegable!$N$3:$O$8,2,FALSE),0)</f>
        <v>0</v>
      </c>
      <c r="BD440" s="53" t="str">
        <f t="shared" si="161"/>
        <v/>
      </c>
      <c r="BE440" s="57" t="str">
        <f t="shared" si="172"/>
        <v/>
      </c>
    </row>
    <row r="441" spans="1:57" ht="15" customHeight="1" x14ac:dyDescent="0.25">
      <c r="A441" s="26" t="s">
        <v>117</v>
      </c>
      <c r="B441" s="21"/>
      <c r="C441" s="21" t="s">
        <v>117</v>
      </c>
      <c r="D441" s="21"/>
      <c r="E441" s="21" t="s">
        <v>117</v>
      </c>
      <c r="F441" s="21"/>
      <c r="G441" s="27"/>
      <c r="H441" s="27"/>
      <c r="I441" s="28" t="s">
        <v>367</v>
      </c>
      <c r="J441" s="28" t="s">
        <v>117</v>
      </c>
      <c r="K441" s="21"/>
      <c r="L441" s="21"/>
      <c r="M441" s="28" t="s">
        <v>117</v>
      </c>
      <c r="N441" s="28" t="s">
        <v>117</v>
      </c>
      <c r="O441" s="28" t="s">
        <v>117</v>
      </c>
      <c r="P441" s="21" t="s">
        <v>117</v>
      </c>
      <c r="Q441" s="21" t="s">
        <v>117</v>
      </c>
      <c r="R441" s="28" t="s">
        <v>117</v>
      </c>
      <c r="S441" s="78"/>
      <c r="T441" s="30"/>
      <c r="U441" s="52">
        <f t="shared" si="162"/>
        <v>0</v>
      </c>
      <c r="V441" s="29"/>
      <c r="W441" s="29" t="s">
        <v>117</v>
      </c>
      <c r="X441" s="29"/>
      <c r="Y441" s="29"/>
      <c r="Z441" s="53" t="str">
        <f t="shared" si="154"/>
        <v/>
      </c>
      <c r="AA441" s="55" t="str">
        <f t="shared" si="163"/>
        <v/>
      </c>
      <c r="AB441" s="27"/>
      <c r="AC441" s="54">
        <f t="shared" si="155"/>
        <v>0</v>
      </c>
      <c r="AD441" s="78"/>
      <c r="AE441" s="54">
        <f t="shared" si="156"/>
        <v>0</v>
      </c>
      <c r="AF441" s="78"/>
      <c r="AG441" s="54">
        <f t="shared" si="157"/>
        <v>0</v>
      </c>
      <c r="AH441" s="78"/>
      <c r="AI441" s="54">
        <f t="shared" si="158"/>
        <v>0</v>
      </c>
      <c r="AJ441" s="78"/>
      <c r="AK441" s="54">
        <f t="shared" si="159"/>
        <v>0</v>
      </c>
      <c r="AL441" s="78"/>
      <c r="AM441" s="78"/>
      <c r="AN441" s="53" t="str">
        <f>+IF($A441="Venta",SUMIF($AC$3:$AM$3,VLOOKUP($R441,desplegable!$N$3:$Q$8,4,FALSE),$AC441:$AM441)*$T441/VLOOKUP($R441,desplegable!$N$3:$O$8,2,FALSE),"")</f>
        <v/>
      </c>
      <c r="AO441" s="53">
        <f t="shared" si="160"/>
        <v>0</v>
      </c>
      <c r="AP441" s="53" t="str">
        <f>+IF($A441="Compra",SUMIF($AC$3:$AM$3,VLOOKUP($R440,desplegable!$N$3:$Q$8,4,FALSE),$AC441:$AM441)*$T441/VLOOKUP($R440,desplegable!$N$3:$O$8,2,FALSE),"")</f>
        <v/>
      </c>
      <c r="AQ441" s="55">
        <f>+IFERROR(SUMIF($AC$3:$AM$3,VLOOKUP($R441,desplegable!$N$3:$Q$8,4,FALSE),$AC441:$AM441)/$S441,0)</f>
        <v>0</v>
      </c>
      <c r="AR441" s="55">
        <f ca="1">IFERROR((SUMIF($AC$3:$AM$3,VLOOKUP($R441,desplegable!$N$3:$Q$8,4,FALSE),$AC441:$AM441)/($H441-$G441))*((TODAY())-$G441)/$S441,0)</f>
        <v>0</v>
      </c>
      <c r="AS441" s="56" t="str">
        <f t="shared" si="164"/>
        <v>-</v>
      </c>
      <c r="AT441" s="56" t="str">
        <f t="shared" si="165"/>
        <v>-</v>
      </c>
      <c r="AU441" s="56" t="str">
        <f t="shared" si="166"/>
        <v>-</v>
      </c>
      <c r="AV441" s="56" t="str">
        <f t="shared" si="167"/>
        <v>-</v>
      </c>
      <c r="AW441" s="53" t="str">
        <f t="shared" si="168"/>
        <v>-</v>
      </c>
      <c r="AX441" s="53" t="str">
        <f t="shared" si="169"/>
        <v/>
      </c>
      <c r="AY441" s="57" t="str">
        <f t="shared" si="170"/>
        <v/>
      </c>
      <c r="AZ441" s="54">
        <f>+IF(SUMIF($AC$3:$AM$3,VLOOKUP($R441,desplegable!$N$3:$Q$8,4,FALSE),$AC441:$AM441)&gt;=$S441,$S441,SUMIF($AC$3:$AM$3,VLOOKUP($R441,desplegable!$N$3:$Q$8,4,FALSE),$AC441:$AM441))</f>
        <v>0</v>
      </c>
      <c r="BA441" s="78"/>
      <c r="BB441" s="54">
        <f t="shared" si="171"/>
        <v>0</v>
      </c>
      <c r="BC441" s="53">
        <f>+IFERROR($BB441*$T441/VLOOKUP($R441,desplegable!$N$3:$O$8,2,FALSE),0)</f>
        <v>0</v>
      </c>
      <c r="BD441" s="53" t="str">
        <f t="shared" si="161"/>
        <v/>
      </c>
      <c r="BE441" s="57" t="str">
        <f t="shared" si="172"/>
        <v/>
      </c>
    </row>
    <row r="442" spans="1:57" ht="15" customHeight="1" x14ac:dyDescent="0.25">
      <c r="A442" s="26" t="s">
        <v>117</v>
      </c>
      <c r="B442" s="21"/>
      <c r="C442" s="21" t="s">
        <v>117</v>
      </c>
      <c r="D442" s="21"/>
      <c r="E442" s="21" t="s">
        <v>117</v>
      </c>
      <c r="F442" s="21"/>
      <c r="G442" s="27"/>
      <c r="H442" s="27"/>
      <c r="I442" s="28" t="s">
        <v>367</v>
      </c>
      <c r="J442" s="28" t="s">
        <v>117</v>
      </c>
      <c r="K442" s="21"/>
      <c r="L442" s="21"/>
      <c r="M442" s="28" t="s">
        <v>117</v>
      </c>
      <c r="N442" s="28" t="s">
        <v>117</v>
      </c>
      <c r="O442" s="28" t="s">
        <v>117</v>
      </c>
      <c r="P442" s="21" t="s">
        <v>117</v>
      </c>
      <c r="Q442" s="21" t="s">
        <v>117</v>
      </c>
      <c r="R442" s="28" t="s">
        <v>117</v>
      </c>
      <c r="S442" s="78"/>
      <c r="T442" s="30"/>
      <c r="U442" s="52">
        <f t="shared" si="162"/>
        <v>0</v>
      </c>
      <c r="V442" s="29"/>
      <c r="W442" s="29" t="s">
        <v>117</v>
      </c>
      <c r="X442" s="29"/>
      <c r="Y442" s="29"/>
      <c r="Z442" s="53" t="str">
        <f t="shared" si="154"/>
        <v/>
      </c>
      <c r="AA442" s="55" t="str">
        <f t="shared" si="163"/>
        <v/>
      </c>
      <c r="AB442" s="27"/>
      <c r="AC442" s="54">
        <f t="shared" si="155"/>
        <v>0</v>
      </c>
      <c r="AD442" s="78"/>
      <c r="AE442" s="54">
        <f t="shared" si="156"/>
        <v>0</v>
      </c>
      <c r="AF442" s="78"/>
      <c r="AG442" s="54">
        <f t="shared" si="157"/>
        <v>0</v>
      </c>
      <c r="AH442" s="78"/>
      <c r="AI442" s="54">
        <f t="shared" si="158"/>
        <v>0</v>
      </c>
      <c r="AJ442" s="78"/>
      <c r="AK442" s="54">
        <f t="shared" si="159"/>
        <v>0</v>
      </c>
      <c r="AL442" s="78"/>
      <c r="AM442" s="78"/>
      <c r="AN442" s="53" t="str">
        <f>+IF($A442="Venta",SUMIF($AC$3:$AM$3,VLOOKUP($R442,desplegable!$N$3:$Q$8,4,FALSE),$AC442:$AM442)*$T442/VLOOKUP($R442,desplegable!$N$3:$O$8,2,FALSE),"")</f>
        <v/>
      </c>
      <c r="AO442" s="53">
        <f t="shared" si="160"/>
        <v>0</v>
      </c>
      <c r="AP442" s="53" t="str">
        <f>+IF($A442="Compra",SUMIF($AC$3:$AM$3,VLOOKUP($R441,desplegable!$N$3:$Q$8,4,FALSE),$AC442:$AM442)*$T442/VLOOKUP($R441,desplegable!$N$3:$O$8,2,FALSE),"")</f>
        <v/>
      </c>
      <c r="AQ442" s="55">
        <f>+IFERROR(SUMIF($AC$3:$AM$3,VLOOKUP($R442,desplegable!$N$3:$Q$8,4,FALSE),$AC442:$AM442)/$S442,0)</f>
        <v>0</v>
      </c>
      <c r="AR442" s="55">
        <f ca="1">IFERROR((SUMIF($AC$3:$AM$3,VLOOKUP($R442,desplegable!$N$3:$Q$8,4,FALSE),$AC442:$AM442)/($H442-$G442))*((TODAY())-$G442)/$S442,0)</f>
        <v>0</v>
      </c>
      <c r="AS442" s="56" t="str">
        <f t="shared" si="164"/>
        <v>-</v>
      </c>
      <c r="AT442" s="56" t="str">
        <f t="shared" si="165"/>
        <v>-</v>
      </c>
      <c r="AU442" s="56" t="str">
        <f t="shared" si="166"/>
        <v>-</v>
      </c>
      <c r="AV442" s="56" t="str">
        <f t="shared" si="167"/>
        <v>-</v>
      </c>
      <c r="AW442" s="53" t="str">
        <f t="shared" si="168"/>
        <v>-</v>
      </c>
      <c r="AX442" s="53" t="str">
        <f t="shared" si="169"/>
        <v/>
      </c>
      <c r="AY442" s="57" t="str">
        <f t="shared" si="170"/>
        <v/>
      </c>
      <c r="AZ442" s="54">
        <f>+IF(SUMIF($AC$3:$AM$3,VLOOKUP($R442,desplegable!$N$3:$Q$8,4,FALSE),$AC442:$AM442)&gt;=$S442,$S442,SUMIF($AC$3:$AM$3,VLOOKUP($R442,desplegable!$N$3:$Q$8,4,FALSE),$AC442:$AM442))</f>
        <v>0</v>
      </c>
      <c r="BA442" s="78"/>
      <c r="BB442" s="54">
        <f t="shared" si="171"/>
        <v>0</v>
      </c>
      <c r="BC442" s="53">
        <f>+IFERROR($BB442*$T442/VLOOKUP($R442,desplegable!$N$3:$O$8,2,FALSE),0)</f>
        <v>0</v>
      </c>
      <c r="BD442" s="53" t="str">
        <f t="shared" si="161"/>
        <v/>
      </c>
      <c r="BE442" s="57" t="str">
        <f t="shared" si="172"/>
        <v/>
      </c>
    </row>
    <row r="443" spans="1:57" ht="15" customHeight="1" x14ac:dyDescent="0.25">
      <c r="A443" s="26" t="s">
        <v>117</v>
      </c>
      <c r="B443" s="21"/>
      <c r="C443" s="21" t="s">
        <v>117</v>
      </c>
      <c r="D443" s="21"/>
      <c r="E443" s="21" t="s">
        <v>117</v>
      </c>
      <c r="F443" s="21"/>
      <c r="G443" s="27"/>
      <c r="H443" s="27"/>
      <c r="I443" s="28" t="s">
        <v>367</v>
      </c>
      <c r="J443" s="28" t="s">
        <v>117</v>
      </c>
      <c r="K443" s="21"/>
      <c r="L443" s="21"/>
      <c r="M443" s="28" t="s">
        <v>117</v>
      </c>
      <c r="N443" s="28" t="s">
        <v>117</v>
      </c>
      <c r="O443" s="28" t="s">
        <v>117</v>
      </c>
      <c r="P443" s="21" t="s">
        <v>117</v>
      </c>
      <c r="Q443" s="21" t="s">
        <v>117</v>
      </c>
      <c r="R443" s="28" t="s">
        <v>117</v>
      </c>
      <c r="S443" s="78"/>
      <c r="T443" s="30"/>
      <c r="U443" s="52">
        <f t="shared" si="162"/>
        <v>0</v>
      </c>
      <c r="V443" s="29"/>
      <c r="W443" s="29" t="s">
        <v>117</v>
      </c>
      <c r="X443" s="29"/>
      <c r="Y443" s="29"/>
      <c r="Z443" s="53" t="str">
        <f t="shared" si="154"/>
        <v/>
      </c>
      <c r="AA443" s="55" t="str">
        <f t="shared" si="163"/>
        <v/>
      </c>
      <c r="AB443" s="27"/>
      <c r="AC443" s="54">
        <f t="shared" si="155"/>
        <v>0</v>
      </c>
      <c r="AD443" s="78"/>
      <c r="AE443" s="54">
        <f t="shared" si="156"/>
        <v>0</v>
      </c>
      <c r="AF443" s="78"/>
      <c r="AG443" s="54">
        <f t="shared" si="157"/>
        <v>0</v>
      </c>
      <c r="AH443" s="78"/>
      <c r="AI443" s="54">
        <f t="shared" si="158"/>
        <v>0</v>
      </c>
      <c r="AJ443" s="78"/>
      <c r="AK443" s="54">
        <f t="shared" si="159"/>
        <v>0</v>
      </c>
      <c r="AL443" s="78"/>
      <c r="AM443" s="78"/>
      <c r="AN443" s="53" t="str">
        <f>+IF($A443="Venta",SUMIF($AC$3:$AM$3,VLOOKUP($R443,desplegable!$N$3:$Q$8,4,FALSE),$AC443:$AM443)*$T443/VLOOKUP($R443,desplegable!$N$3:$O$8,2,FALSE),"")</f>
        <v/>
      </c>
      <c r="AO443" s="53">
        <f t="shared" si="160"/>
        <v>0</v>
      </c>
      <c r="AP443" s="53" t="str">
        <f>+IF($A443="Compra",SUMIF($AC$3:$AM$3,VLOOKUP($R442,desplegable!$N$3:$Q$8,4,FALSE),$AC443:$AM443)*$T443/VLOOKUP($R442,desplegable!$N$3:$O$8,2,FALSE),"")</f>
        <v/>
      </c>
      <c r="AQ443" s="55">
        <f>+IFERROR(SUMIF($AC$3:$AM$3,VLOOKUP($R443,desplegable!$N$3:$Q$8,4,FALSE),$AC443:$AM443)/$S443,0)</f>
        <v>0</v>
      </c>
      <c r="AR443" s="55">
        <f ca="1">IFERROR((SUMIF($AC$3:$AM$3,VLOOKUP($R443,desplegable!$N$3:$Q$8,4,FALSE),$AC443:$AM443)/($H443-$G443))*((TODAY())-$G443)/$S443,0)</f>
        <v>0</v>
      </c>
      <c r="AS443" s="56" t="str">
        <f t="shared" si="164"/>
        <v>-</v>
      </c>
      <c r="AT443" s="56" t="str">
        <f t="shared" si="165"/>
        <v>-</v>
      </c>
      <c r="AU443" s="56" t="str">
        <f t="shared" si="166"/>
        <v>-</v>
      </c>
      <c r="AV443" s="56" t="str">
        <f t="shared" si="167"/>
        <v>-</v>
      </c>
      <c r="AW443" s="53" t="str">
        <f t="shared" si="168"/>
        <v>-</v>
      </c>
      <c r="AX443" s="53" t="str">
        <f t="shared" si="169"/>
        <v/>
      </c>
      <c r="AY443" s="57" t="str">
        <f t="shared" si="170"/>
        <v/>
      </c>
      <c r="AZ443" s="54">
        <f>+IF(SUMIF($AC$3:$AM$3,VLOOKUP($R443,desplegable!$N$3:$Q$8,4,FALSE),$AC443:$AM443)&gt;=$S443,$S443,SUMIF($AC$3:$AM$3,VLOOKUP($R443,desplegable!$N$3:$Q$8,4,FALSE),$AC443:$AM443))</f>
        <v>0</v>
      </c>
      <c r="BA443" s="78"/>
      <c r="BB443" s="54">
        <f t="shared" si="171"/>
        <v>0</v>
      </c>
      <c r="BC443" s="53">
        <f>+IFERROR($BB443*$T443/VLOOKUP($R443,desplegable!$N$3:$O$8,2,FALSE),0)</f>
        <v>0</v>
      </c>
      <c r="BD443" s="53" t="str">
        <f t="shared" si="161"/>
        <v/>
      </c>
      <c r="BE443" s="57" t="str">
        <f t="shared" si="172"/>
        <v/>
      </c>
    </row>
    <row r="444" spans="1:57" ht="15" customHeight="1" x14ac:dyDescent="0.25">
      <c r="A444" s="26" t="s">
        <v>117</v>
      </c>
      <c r="B444" s="21"/>
      <c r="C444" s="21" t="s">
        <v>117</v>
      </c>
      <c r="D444" s="21"/>
      <c r="E444" s="21" t="s">
        <v>117</v>
      </c>
      <c r="F444" s="21"/>
      <c r="G444" s="27"/>
      <c r="H444" s="27"/>
      <c r="I444" s="28" t="s">
        <v>367</v>
      </c>
      <c r="J444" s="28" t="s">
        <v>117</v>
      </c>
      <c r="K444" s="21"/>
      <c r="L444" s="21"/>
      <c r="M444" s="28" t="s">
        <v>117</v>
      </c>
      <c r="N444" s="28" t="s">
        <v>117</v>
      </c>
      <c r="O444" s="28" t="s">
        <v>117</v>
      </c>
      <c r="P444" s="21" t="s">
        <v>117</v>
      </c>
      <c r="Q444" s="21" t="s">
        <v>117</v>
      </c>
      <c r="R444" s="28" t="s">
        <v>117</v>
      </c>
      <c r="S444" s="78"/>
      <c r="T444" s="30"/>
      <c r="U444" s="52">
        <f t="shared" si="162"/>
        <v>0</v>
      </c>
      <c r="V444" s="29"/>
      <c r="W444" s="29" t="s">
        <v>117</v>
      </c>
      <c r="X444" s="29"/>
      <c r="Y444" s="29"/>
      <c r="Z444" s="53" t="str">
        <f t="shared" si="154"/>
        <v/>
      </c>
      <c r="AA444" s="55" t="str">
        <f t="shared" si="163"/>
        <v/>
      </c>
      <c r="AB444" s="27"/>
      <c r="AC444" s="54">
        <f t="shared" si="155"/>
        <v>0</v>
      </c>
      <c r="AD444" s="78"/>
      <c r="AE444" s="54">
        <f t="shared" si="156"/>
        <v>0</v>
      </c>
      <c r="AF444" s="78"/>
      <c r="AG444" s="54">
        <f t="shared" si="157"/>
        <v>0</v>
      </c>
      <c r="AH444" s="78"/>
      <c r="AI444" s="54">
        <f t="shared" si="158"/>
        <v>0</v>
      </c>
      <c r="AJ444" s="78"/>
      <c r="AK444" s="54">
        <f t="shared" si="159"/>
        <v>0</v>
      </c>
      <c r="AL444" s="78"/>
      <c r="AM444" s="78"/>
      <c r="AN444" s="53" t="str">
        <f>+IF($A444="Venta",SUMIF($AC$3:$AM$3,VLOOKUP($R444,desplegable!$N$3:$Q$8,4,FALSE),$AC444:$AM444)*$T444/VLOOKUP($R444,desplegable!$N$3:$O$8,2,FALSE),"")</f>
        <v/>
      </c>
      <c r="AO444" s="53">
        <f t="shared" si="160"/>
        <v>0</v>
      </c>
      <c r="AP444" s="53" t="str">
        <f>+IF($A444="Compra",SUMIF($AC$3:$AM$3,VLOOKUP($R443,desplegable!$N$3:$Q$8,4,FALSE),$AC444:$AM444)*$T444/VLOOKUP($R443,desplegable!$N$3:$O$8,2,FALSE),"")</f>
        <v/>
      </c>
      <c r="AQ444" s="55">
        <f>+IFERROR(SUMIF($AC$3:$AM$3,VLOOKUP($R444,desplegable!$N$3:$Q$8,4,FALSE),$AC444:$AM444)/$S444,0)</f>
        <v>0</v>
      </c>
      <c r="AR444" s="55">
        <f ca="1">IFERROR((SUMIF($AC$3:$AM$3,VLOOKUP($R444,desplegable!$N$3:$Q$8,4,FALSE),$AC444:$AM444)/($H444-$G444))*((TODAY())-$G444)/$S444,0)</f>
        <v>0</v>
      </c>
      <c r="AS444" s="56" t="str">
        <f t="shared" si="164"/>
        <v>-</v>
      </c>
      <c r="AT444" s="56" t="str">
        <f t="shared" si="165"/>
        <v>-</v>
      </c>
      <c r="AU444" s="56" t="str">
        <f t="shared" si="166"/>
        <v>-</v>
      </c>
      <c r="AV444" s="56" t="str">
        <f t="shared" si="167"/>
        <v>-</v>
      </c>
      <c r="AW444" s="53" t="str">
        <f t="shared" si="168"/>
        <v>-</v>
      </c>
      <c r="AX444" s="53" t="str">
        <f t="shared" si="169"/>
        <v/>
      </c>
      <c r="AY444" s="57" t="str">
        <f t="shared" si="170"/>
        <v/>
      </c>
      <c r="AZ444" s="54">
        <f>+IF(SUMIF($AC$3:$AM$3,VLOOKUP($R444,desplegable!$N$3:$Q$8,4,FALSE),$AC444:$AM444)&gt;=$S444,$S444,SUMIF($AC$3:$AM$3,VLOOKUP($R444,desplegable!$N$3:$Q$8,4,FALSE),$AC444:$AM444))</f>
        <v>0</v>
      </c>
      <c r="BA444" s="78"/>
      <c r="BB444" s="54">
        <f t="shared" si="171"/>
        <v>0</v>
      </c>
      <c r="BC444" s="53">
        <f>+IFERROR($BB444*$T444/VLOOKUP($R444,desplegable!$N$3:$O$8,2,FALSE),0)</f>
        <v>0</v>
      </c>
      <c r="BD444" s="53" t="str">
        <f t="shared" si="161"/>
        <v/>
      </c>
      <c r="BE444" s="57" t="str">
        <f t="shared" si="172"/>
        <v/>
      </c>
    </row>
    <row r="445" spans="1:57" ht="15" customHeight="1" x14ac:dyDescent="0.25">
      <c r="A445" s="26" t="s">
        <v>117</v>
      </c>
      <c r="B445" s="21"/>
      <c r="C445" s="21" t="s">
        <v>117</v>
      </c>
      <c r="D445" s="21"/>
      <c r="E445" s="21" t="s">
        <v>117</v>
      </c>
      <c r="F445" s="21"/>
      <c r="G445" s="27"/>
      <c r="H445" s="27"/>
      <c r="I445" s="28" t="s">
        <v>367</v>
      </c>
      <c r="J445" s="28" t="s">
        <v>117</v>
      </c>
      <c r="K445" s="21"/>
      <c r="L445" s="21"/>
      <c r="M445" s="28" t="s">
        <v>117</v>
      </c>
      <c r="N445" s="28" t="s">
        <v>117</v>
      </c>
      <c r="O445" s="28" t="s">
        <v>117</v>
      </c>
      <c r="P445" s="21" t="s">
        <v>117</v>
      </c>
      <c r="Q445" s="21" t="s">
        <v>117</v>
      </c>
      <c r="R445" s="28" t="s">
        <v>117</v>
      </c>
      <c r="S445" s="78"/>
      <c r="T445" s="30"/>
      <c r="U445" s="52">
        <f t="shared" si="162"/>
        <v>0</v>
      </c>
      <c r="V445" s="29"/>
      <c r="W445" s="29" t="s">
        <v>117</v>
      </c>
      <c r="X445" s="29"/>
      <c r="Y445" s="29"/>
      <c r="Z445" s="53" t="str">
        <f t="shared" si="154"/>
        <v/>
      </c>
      <c r="AA445" s="55" t="str">
        <f t="shared" si="163"/>
        <v/>
      </c>
      <c r="AB445" s="27"/>
      <c r="AC445" s="54">
        <f t="shared" si="155"/>
        <v>0</v>
      </c>
      <c r="AD445" s="78"/>
      <c r="AE445" s="54">
        <f t="shared" si="156"/>
        <v>0</v>
      </c>
      <c r="AF445" s="78"/>
      <c r="AG445" s="54">
        <f t="shared" si="157"/>
        <v>0</v>
      </c>
      <c r="AH445" s="78"/>
      <c r="AI445" s="54">
        <f t="shared" si="158"/>
        <v>0</v>
      </c>
      <c r="AJ445" s="78"/>
      <c r="AK445" s="54">
        <f t="shared" si="159"/>
        <v>0</v>
      </c>
      <c r="AL445" s="78"/>
      <c r="AM445" s="78"/>
      <c r="AN445" s="53" t="str">
        <f>+IF($A445="Venta",SUMIF($AC$3:$AM$3,VLOOKUP($R445,desplegable!$N$3:$Q$8,4,FALSE),$AC445:$AM445)*$T445/VLOOKUP($R445,desplegable!$N$3:$O$8,2,FALSE),"")</f>
        <v/>
      </c>
      <c r="AO445" s="53">
        <f t="shared" si="160"/>
        <v>0</v>
      </c>
      <c r="AP445" s="53" t="str">
        <f>+IF($A445="Compra",SUMIF($AC$3:$AM$3,VLOOKUP($R444,desplegable!$N$3:$Q$8,4,FALSE),$AC445:$AM445)*$T445/VLOOKUP($R444,desplegable!$N$3:$O$8,2,FALSE),"")</f>
        <v/>
      </c>
      <c r="AQ445" s="55">
        <f>+IFERROR(SUMIF($AC$3:$AM$3,VLOOKUP($R445,desplegable!$N$3:$Q$8,4,FALSE),$AC445:$AM445)/$S445,0)</f>
        <v>0</v>
      </c>
      <c r="AR445" s="55">
        <f ca="1">IFERROR((SUMIF($AC$3:$AM$3,VLOOKUP($R445,desplegable!$N$3:$Q$8,4,FALSE),$AC445:$AM445)/($H445-$G445))*((TODAY())-$G445)/$S445,0)</f>
        <v>0</v>
      </c>
      <c r="AS445" s="56" t="str">
        <f t="shared" si="164"/>
        <v>-</v>
      </c>
      <c r="AT445" s="56" t="str">
        <f t="shared" si="165"/>
        <v>-</v>
      </c>
      <c r="AU445" s="56" t="str">
        <f t="shared" si="166"/>
        <v>-</v>
      </c>
      <c r="AV445" s="56" t="str">
        <f t="shared" si="167"/>
        <v>-</v>
      </c>
      <c r="AW445" s="53" t="str">
        <f t="shared" si="168"/>
        <v>-</v>
      </c>
      <c r="AX445" s="53" t="str">
        <f t="shared" si="169"/>
        <v/>
      </c>
      <c r="AY445" s="57" t="str">
        <f t="shared" si="170"/>
        <v/>
      </c>
      <c r="AZ445" s="54">
        <f>+IF(SUMIF($AC$3:$AM$3,VLOOKUP($R445,desplegable!$N$3:$Q$8,4,FALSE),$AC445:$AM445)&gt;=$S445,$S445,SUMIF($AC$3:$AM$3,VLOOKUP($R445,desplegable!$N$3:$Q$8,4,FALSE),$AC445:$AM445))</f>
        <v>0</v>
      </c>
      <c r="BA445" s="78"/>
      <c r="BB445" s="54">
        <f t="shared" si="171"/>
        <v>0</v>
      </c>
      <c r="BC445" s="53">
        <f>+IFERROR($BB445*$T445/VLOOKUP($R445,desplegable!$N$3:$O$8,2,FALSE),0)</f>
        <v>0</v>
      </c>
      <c r="BD445" s="53" t="str">
        <f t="shared" si="161"/>
        <v/>
      </c>
      <c r="BE445" s="57" t="str">
        <f t="shared" si="172"/>
        <v/>
      </c>
    </row>
    <row r="446" spans="1:57" ht="15" customHeight="1" x14ac:dyDescent="0.25">
      <c r="A446" s="26" t="s">
        <v>117</v>
      </c>
      <c r="B446" s="21"/>
      <c r="C446" s="21" t="s">
        <v>117</v>
      </c>
      <c r="D446" s="21"/>
      <c r="E446" s="21" t="s">
        <v>117</v>
      </c>
      <c r="F446" s="21"/>
      <c r="G446" s="27"/>
      <c r="H446" s="27"/>
      <c r="I446" s="28" t="s">
        <v>367</v>
      </c>
      <c r="J446" s="28" t="s">
        <v>117</v>
      </c>
      <c r="K446" s="21"/>
      <c r="L446" s="21"/>
      <c r="M446" s="28" t="s">
        <v>117</v>
      </c>
      <c r="N446" s="28" t="s">
        <v>117</v>
      </c>
      <c r="O446" s="28" t="s">
        <v>117</v>
      </c>
      <c r="P446" s="21" t="s">
        <v>117</v>
      </c>
      <c r="Q446" s="21" t="s">
        <v>117</v>
      </c>
      <c r="R446" s="28" t="s">
        <v>117</v>
      </c>
      <c r="S446" s="78"/>
      <c r="T446" s="30"/>
      <c r="U446" s="52">
        <f t="shared" si="162"/>
        <v>0</v>
      </c>
      <c r="V446" s="29"/>
      <c r="W446" s="29" t="s">
        <v>117</v>
      </c>
      <c r="X446" s="29"/>
      <c r="Y446" s="29"/>
      <c r="Z446" s="53" t="str">
        <f t="shared" si="154"/>
        <v/>
      </c>
      <c r="AA446" s="55" t="str">
        <f t="shared" si="163"/>
        <v/>
      </c>
      <c r="AB446" s="27"/>
      <c r="AC446" s="54">
        <f t="shared" si="155"/>
        <v>0</v>
      </c>
      <c r="AD446" s="78"/>
      <c r="AE446" s="54">
        <f t="shared" si="156"/>
        <v>0</v>
      </c>
      <c r="AF446" s="78"/>
      <c r="AG446" s="54">
        <f t="shared" si="157"/>
        <v>0</v>
      </c>
      <c r="AH446" s="78"/>
      <c r="AI446" s="54">
        <f t="shared" si="158"/>
        <v>0</v>
      </c>
      <c r="AJ446" s="78"/>
      <c r="AK446" s="54">
        <f t="shared" si="159"/>
        <v>0</v>
      </c>
      <c r="AL446" s="78"/>
      <c r="AM446" s="78"/>
      <c r="AN446" s="53" t="str">
        <f>+IF($A446="Venta",SUMIF($AC$3:$AM$3,VLOOKUP($R446,desplegable!$N$3:$Q$8,4,FALSE),$AC446:$AM446)*$T446/VLOOKUP($R446,desplegable!$N$3:$O$8,2,FALSE),"")</f>
        <v/>
      </c>
      <c r="AO446" s="53">
        <f t="shared" si="160"/>
        <v>0</v>
      </c>
      <c r="AP446" s="53" t="str">
        <f>+IF($A446="Compra",SUMIF($AC$3:$AM$3,VLOOKUP($R445,desplegable!$N$3:$Q$8,4,FALSE),$AC446:$AM446)*$T446/VLOOKUP($R445,desplegable!$N$3:$O$8,2,FALSE),"")</f>
        <v/>
      </c>
      <c r="AQ446" s="55">
        <f>+IFERROR(SUMIF($AC$3:$AM$3,VLOOKUP($R446,desplegable!$N$3:$Q$8,4,FALSE),$AC446:$AM446)/$S446,0)</f>
        <v>0</v>
      </c>
      <c r="AR446" s="55">
        <f ca="1">IFERROR((SUMIF($AC$3:$AM$3,VLOOKUP($R446,desplegable!$N$3:$Q$8,4,FALSE),$AC446:$AM446)/($H446-$G446))*((TODAY())-$G446)/$S446,0)</f>
        <v>0</v>
      </c>
      <c r="AS446" s="56" t="str">
        <f t="shared" si="164"/>
        <v>-</v>
      </c>
      <c r="AT446" s="56" t="str">
        <f t="shared" si="165"/>
        <v>-</v>
      </c>
      <c r="AU446" s="56" t="str">
        <f t="shared" si="166"/>
        <v>-</v>
      </c>
      <c r="AV446" s="56" t="str">
        <f t="shared" si="167"/>
        <v>-</v>
      </c>
      <c r="AW446" s="53" t="str">
        <f t="shared" si="168"/>
        <v>-</v>
      </c>
      <c r="AX446" s="53" t="str">
        <f t="shared" si="169"/>
        <v/>
      </c>
      <c r="AY446" s="57" t="str">
        <f t="shared" si="170"/>
        <v/>
      </c>
      <c r="AZ446" s="54">
        <f>+IF(SUMIF($AC$3:$AM$3,VLOOKUP($R446,desplegable!$N$3:$Q$8,4,FALSE),$AC446:$AM446)&gt;=$S446,$S446,SUMIF($AC$3:$AM$3,VLOOKUP($R446,desplegable!$N$3:$Q$8,4,FALSE),$AC446:$AM446))</f>
        <v>0</v>
      </c>
      <c r="BA446" s="78"/>
      <c r="BB446" s="54">
        <f t="shared" si="171"/>
        <v>0</v>
      </c>
      <c r="BC446" s="53">
        <f>+IFERROR($BB446*$T446/VLOOKUP($R446,desplegable!$N$3:$O$8,2,FALSE),0)</f>
        <v>0</v>
      </c>
      <c r="BD446" s="53" t="str">
        <f t="shared" si="161"/>
        <v/>
      </c>
      <c r="BE446" s="57" t="str">
        <f t="shared" si="172"/>
        <v/>
      </c>
    </row>
    <row r="447" spans="1:57" ht="15" customHeight="1" x14ac:dyDescent="0.25">
      <c r="A447" s="26" t="s">
        <v>117</v>
      </c>
      <c r="B447" s="21"/>
      <c r="C447" s="21" t="s">
        <v>117</v>
      </c>
      <c r="D447" s="21"/>
      <c r="E447" s="21" t="s">
        <v>117</v>
      </c>
      <c r="F447" s="21"/>
      <c r="G447" s="27"/>
      <c r="H447" s="27"/>
      <c r="I447" s="28" t="s">
        <v>367</v>
      </c>
      <c r="J447" s="28" t="s">
        <v>117</v>
      </c>
      <c r="K447" s="21"/>
      <c r="L447" s="21"/>
      <c r="M447" s="28" t="s">
        <v>117</v>
      </c>
      <c r="N447" s="28" t="s">
        <v>117</v>
      </c>
      <c r="O447" s="28" t="s">
        <v>117</v>
      </c>
      <c r="P447" s="21" t="s">
        <v>117</v>
      </c>
      <c r="Q447" s="21" t="s">
        <v>117</v>
      </c>
      <c r="R447" s="28" t="s">
        <v>117</v>
      </c>
      <c r="S447" s="78"/>
      <c r="T447" s="30"/>
      <c r="U447" s="52">
        <f t="shared" si="162"/>
        <v>0</v>
      </c>
      <c r="V447" s="29"/>
      <c r="W447" s="29" t="s">
        <v>117</v>
      </c>
      <c r="X447" s="29"/>
      <c r="Y447" s="29"/>
      <c r="Z447" s="53" t="str">
        <f t="shared" si="154"/>
        <v/>
      </c>
      <c r="AA447" s="55" t="str">
        <f t="shared" si="163"/>
        <v/>
      </c>
      <c r="AB447" s="27"/>
      <c r="AC447" s="54">
        <f t="shared" si="155"/>
        <v>0</v>
      </c>
      <c r="AD447" s="78"/>
      <c r="AE447" s="54">
        <f t="shared" si="156"/>
        <v>0</v>
      </c>
      <c r="AF447" s="78"/>
      <c r="AG447" s="54">
        <f t="shared" si="157"/>
        <v>0</v>
      </c>
      <c r="AH447" s="78"/>
      <c r="AI447" s="54">
        <f t="shared" si="158"/>
        <v>0</v>
      </c>
      <c r="AJ447" s="78"/>
      <c r="AK447" s="54">
        <f t="shared" si="159"/>
        <v>0</v>
      </c>
      <c r="AL447" s="78"/>
      <c r="AM447" s="78"/>
      <c r="AN447" s="53" t="str">
        <f>+IF($A447="Venta",SUMIF($AC$3:$AM$3,VLOOKUP($R447,desplegable!$N$3:$Q$8,4,FALSE),$AC447:$AM447)*$T447/VLOOKUP($R447,desplegable!$N$3:$O$8,2,FALSE),"")</f>
        <v/>
      </c>
      <c r="AO447" s="53">
        <f t="shared" si="160"/>
        <v>0</v>
      </c>
      <c r="AP447" s="53" t="str">
        <f>+IF($A447="Compra",SUMIF($AC$3:$AM$3,VLOOKUP($R446,desplegable!$N$3:$Q$8,4,FALSE),$AC447:$AM447)*$T447/VLOOKUP($R446,desplegable!$N$3:$O$8,2,FALSE),"")</f>
        <v/>
      </c>
      <c r="AQ447" s="55">
        <f>+IFERROR(SUMIF($AC$3:$AM$3,VLOOKUP($R447,desplegable!$N$3:$Q$8,4,FALSE),$AC447:$AM447)/$S447,0)</f>
        <v>0</v>
      </c>
      <c r="AR447" s="55">
        <f ca="1">IFERROR((SUMIF($AC$3:$AM$3,VLOOKUP($R447,desplegable!$N$3:$Q$8,4,FALSE),$AC447:$AM447)/($H447-$G447))*((TODAY())-$G447)/$S447,0)</f>
        <v>0</v>
      </c>
      <c r="AS447" s="56" t="str">
        <f t="shared" si="164"/>
        <v>-</v>
      </c>
      <c r="AT447" s="56" t="str">
        <f t="shared" si="165"/>
        <v>-</v>
      </c>
      <c r="AU447" s="56" t="str">
        <f t="shared" si="166"/>
        <v>-</v>
      </c>
      <c r="AV447" s="56" t="str">
        <f t="shared" si="167"/>
        <v>-</v>
      </c>
      <c r="AW447" s="53" t="str">
        <f t="shared" si="168"/>
        <v>-</v>
      </c>
      <c r="AX447" s="53" t="str">
        <f t="shared" si="169"/>
        <v/>
      </c>
      <c r="AY447" s="57" t="str">
        <f t="shared" si="170"/>
        <v/>
      </c>
      <c r="AZ447" s="54">
        <f>+IF(SUMIF($AC$3:$AM$3,VLOOKUP($R447,desplegable!$N$3:$Q$8,4,FALSE),$AC447:$AM447)&gt;=$S447,$S447,SUMIF($AC$3:$AM$3,VLOOKUP($R447,desplegable!$N$3:$Q$8,4,FALSE),$AC447:$AM447))</f>
        <v>0</v>
      </c>
      <c r="BA447" s="78"/>
      <c r="BB447" s="54">
        <f t="shared" si="171"/>
        <v>0</v>
      </c>
      <c r="BC447" s="53">
        <f>+IFERROR($BB447*$T447/VLOOKUP($R447,desplegable!$N$3:$O$8,2,FALSE),0)</f>
        <v>0</v>
      </c>
      <c r="BD447" s="53" t="str">
        <f t="shared" si="161"/>
        <v/>
      </c>
      <c r="BE447" s="57" t="str">
        <f t="shared" si="172"/>
        <v/>
      </c>
    </row>
    <row r="448" spans="1:57" ht="15" customHeight="1" x14ac:dyDescent="0.25">
      <c r="A448" s="26" t="s">
        <v>117</v>
      </c>
      <c r="B448" s="21"/>
      <c r="C448" s="21" t="s">
        <v>117</v>
      </c>
      <c r="D448" s="21"/>
      <c r="E448" s="21" t="s">
        <v>117</v>
      </c>
      <c r="F448" s="21"/>
      <c r="G448" s="27"/>
      <c r="H448" s="27"/>
      <c r="I448" s="28" t="s">
        <v>367</v>
      </c>
      <c r="J448" s="28" t="s">
        <v>117</v>
      </c>
      <c r="K448" s="21"/>
      <c r="L448" s="21"/>
      <c r="M448" s="28" t="s">
        <v>117</v>
      </c>
      <c r="N448" s="28" t="s">
        <v>117</v>
      </c>
      <c r="O448" s="28" t="s">
        <v>117</v>
      </c>
      <c r="P448" s="21" t="s">
        <v>117</v>
      </c>
      <c r="Q448" s="21" t="s">
        <v>117</v>
      </c>
      <c r="R448" s="28" t="s">
        <v>117</v>
      </c>
      <c r="S448" s="78"/>
      <c r="T448" s="30"/>
      <c r="U448" s="52">
        <f t="shared" si="162"/>
        <v>0</v>
      </c>
      <c r="V448" s="29"/>
      <c r="W448" s="29" t="s">
        <v>117</v>
      </c>
      <c r="X448" s="29"/>
      <c r="Y448" s="29"/>
      <c r="Z448" s="53" t="str">
        <f t="shared" si="154"/>
        <v/>
      </c>
      <c r="AA448" s="55" t="str">
        <f t="shared" si="163"/>
        <v/>
      </c>
      <c r="AB448" s="27"/>
      <c r="AC448" s="54">
        <f t="shared" si="155"/>
        <v>0</v>
      </c>
      <c r="AD448" s="78"/>
      <c r="AE448" s="54">
        <f t="shared" si="156"/>
        <v>0</v>
      </c>
      <c r="AF448" s="78"/>
      <c r="AG448" s="54">
        <f t="shared" si="157"/>
        <v>0</v>
      </c>
      <c r="AH448" s="78"/>
      <c r="AI448" s="54">
        <f t="shared" si="158"/>
        <v>0</v>
      </c>
      <c r="AJ448" s="78"/>
      <c r="AK448" s="54">
        <f t="shared" si="159"/>
        <v>0</v>
      </c>
      <c r="AL448" s="78"/>
      <c r="AM448" s="78"/>
      <c r="AN448" s="53" t="str">
        <f>+IF($A448="Venta",SUMIF($AC$3:$AM$3,VLOOKUP($R448,desplegable!$N$3:$Q$8,4,FALSE),$AC448:$AM448)*$T448/VLOOKUP($R448,desplegable!$N$3:$O$8,2,FALSE),"")</f>
        <v/>
      </c>
      <c r="AO448" s="53">
        <f t="shared" si="160"/>
        <v>0</v>
      </c>
      <c r="AP448" s="53" t="str">
        <f>+IF($A448="Compra",SUMIF($AC$3:$AM$3,VLOOKUP($R447,desplegable!$N$3:$Q$8,4,FALSE),$AC448:$AM448)*$T448/VLOOKUP($R447,desplegable!$N$3:$O$8,2,FALSE),"")</f>
        <v/>
      </c>
      <c r="AQ448" s="55">
        <f>+IFERROR(SUMIF($AC$3:$AM$3,VLOOKUP($R448,desplegable!$N$3:$Q$8,4,FALSE),$AC448:$AM448)/$S448,0)</f>
        <v>0</v>
      </c>
      <c r="AR448" s="55">
        <f ca="1">IFERROR((SUMIF($AC$3:$AM$3,VLOOKUP($R448,desplegable!$N$3:$Q$8,4,FALSE),$AC448:$AM448)/($H448-$G448))*((TODAY())-$G448)/$S448,0)</f>
        <v>0</v>
      </c>
      <c r="AS448" s="56" t="str">
        <f t="shared" si="164"/>
        <v>-</v>
      </c>
      <c r="AT448" s="56" t="str">
        <f t="shared" si="165"/>
        <v>-</v>
      </c>
      <c r="AU448" s="56" t="str">
        <f t="shared" si="166"/>
        <v>-</v>
      </c>
      <c r="AV448" s="56" t="str">
        <f t="shared" si="167"/>
        <v>-</v>
      </c>
      <c r="AW448" s="53" t="str">
        <f t="shared" si="168"/>
        <v>-</v>
      </c>
      <c r="AX448" s="53" t="str">
        <f t="shared" si="169"/>
        <v/>
      </c>
      <c r="AY448" s="57" t="str">
        <f t="shared" si="170"/>
        <v/>
      </c>
      <c r="AZ448" s="54">
        <f>+IF(SUMIF($AC$3:$AM$3,VLOOKUP($R448,desplegable!$N$3:$Q$8,4,FALSE),$AC448:$AM448)&gt;=$S448,$S448,SUMIF($AC$3:$AM$3,VLOOKUP($R448,desplegable!$N$3:$Q$8,4,FALSE),$AC448:$AM448))</f>
        <v>0</v>
      </c>
      <c r="BA448" s="78"/>
      <c r="BB448" s="54">
        <f t="shared" si="171"/>
        <v>0</v>
      </c>
      <c r="BC448" s="53">
        <f>+IFERROR($BB448*$T448/VLOOKUP($R448,desplegable!$N$3:$O$8,2,FALSE),0)</f>
        <v>0</v>
      </c>
      <c r="BD448" s="53" t="str">
        <f t="shared" si="161"/>
        <v/>
      </c>
      <c r="BE448" s="57" t="str">
        <f t="shared" si="172"/>
        <v/>
      </c>
    </row>
    <row r="449" spans="1:57" ht="15" customHeight="1" x14ac:dyDescent="0.25">
      <c r="A449" s="26" t="s">
        <v>117</v>
      </c>
      <c r="B449" s="21"/>
      <c r="C449" s="21" t="s">
        <v>117</v>
      </c>
      <c r="D449" s="21"/>
      <c r="E449" s="21" t="s">
        <v>117</v>
      </c>
      <c r="F449" s="21"/>
      <c r="G449" s="27"/>
      <c r="H449" s="27"/>
      <c r="I449" s="28" t="s">
        <v>367</v>
      </c>
      <c r="J449" s="28" t="s">
        <v>117</v>
      </c>
      <c r="K449" s="21"/>
      <c r="L449" s="21"/>
      <c r="M449" s="28" t="s">
        <v>117</v>
      </c>
      <c r="N449" s="28" t="s">
        <v>117</v>
      </c>
      <c r="O449" s="28" t="s">
        <v>117</v>
      </c>
      <c r="P449" s="21" t="s">
        <v>117</v>
      </c>
      <c r="Q449" s="21" t="s">
        <v>117</v>
      </c>
      <c r="R449" s="28" t="s">
        <v>117</v>
      </c>
      <c r="S449" s="78"/>
      <c r="T449" s="30"/>
      <c r="U449" s="52">
        <f t="shared" si="162"/>
        <v>0</v>
      </c>
      <c r="V449" s="29"/>
      <c r="W449" s="29" t="s">
        <v>117</v>
      </c>
      <c r="X449" s="29"/>
      <c r="Y449" s="29"/>
      <c r="Z449" s="53" t="str">
        <f t="shared" si="154"/>
        <v/>
      </c>
      <c r="AA449" s="55" t="str">
        <f t="shared" si="163"/>
        <v/>
      </c>
      <c r="AB449" s="27"/>
      <c r="AC449" s="54">
        <f t="shared" si="155"/>
        <v>0</v>
      </c>
      <c r="AD449" s="78"/>
      <c r="AE449" s="54">
        <f t="shared" si="156"/>
        <v>0</v>
      </c>
      <c r="AF449" s="78"/>
      <c r="AG449" s="54">
        <f t="shared" si="157"/>
        <v>0</v>
      </c>
      <c r="AH449" s="78"/>
      <c r="AI449" s="54">
        <f t="shared" si="158"/>
        <v>0</v>
      </c>
      <c r="AJ449" s="78"/>
      <c r="AK449" s="54">
        <f t="shared" si="159"/>
        <v>0</v>
      </c>
      <c r="AL449" s="78"/>
      <c r="AM449" s="78"/>
      <c r="AN449" s="53" t="str">
        <f>+IF($A449="Venta",SUMIF($AC$3:$AM$3,VLOOKUP($R449,desplegable!$N$3:$Q$8,4,FALSE),$AC449:$AM449)*$T449/VLOOKUP($R449,desplegable!$N$3:$O$8,2,FALSE),"")</f>
        <v/>
      </c>
      <c r="AO449" s="53">
        <f t="shared" si="160"/>
        <v>0</v>
      </c>
      <c r="AP449" s="53" t="str">
        <f>+IF($A449="Compra",SUMIF($AC$3:$AM$3,VLOOKUP($R448,desplegable!$N$3:$Q$8,4,FALSE),$AC449:$AM449)*$T449/VLOOKUP($R448,desplegable!$N$3:$O$8,2,FALSE),"")</f>
        <v/>
      </c>
      <c r="AQ449" s="55">
        <f>+IFERROR(SUMIF($AC$3:$AM$3,VLOOKUP($R449,desplegable!$N$3:$Q$8,4,FALSE),$AC449:$AM449)/$S449,0)</f>
        <v>0</v>
      </c>
      <c r="AR449" s="55">
        <f ca="1">IFERROR((SUMIF($AC$3:$AM$3,VLOOKUP($R449,desplegable!$N$3:$Q$8,4,FALSE),$AC449:$AM449)/($H449-$G449))*((TODAY())-$G449)/$S449,0)</f>
        <v>0</v>
      </c>
      <c r="AS449" s="56" t="str">
        <f t="shared" si="164"/>
        <v>-</v>
      </c>
      <c r="AT449" s="56" t="str">
        <f t="shared" si="165"/>
        <v>-</v>
      </c>
      <c r="AU449" s="56" t="str">
        <f t="shared" si="166"/>
        <v>-</v>
      </c>
      <c r="AV449" s="56" t="str">
        <f t="shared" si="167"/>
        <v>-</v>
      </c>
      <c r="AW449" s="53" t="str">
        <f t="shared" si="168"/>
        <v>-</v>
      </c>
      <c r="AX449" s="53" t="str">
        <f t="shared" si="169"/>
        <v/>
      </c>
      <c r="AY449" s="57" t="str">
        <f t="shared" si="170"/>
        <v/>
      </c>
      <c r="AZ449" s="54">
        <f>+IF(SUMIF($AC$3:$AM$3,VLOOKUP($R449,desplegable!$N$3:$Q$8,4,FALSE),$AC449:$AM449)&gt;=$S449,$S449,SUMIF($AC$3:$AM$3,VLOOKUP($R449,desplegable!$N$3:$Q$8,4,FALSE),$AC449:$AM449))</f>
        <v>0</v>
      </c>
      <c r="BA449" s="78"/>
      <c r="BB449" s="54">
        <f t="shared" si="171"/>
        <v>0</v>
      </c>
      <c r="BC449" s="53">
        <f>+IFERROR($BB449*$T449/VLOOKUP($R449,desplegable!$N$3:$O$8,2,FALSE),0)</f>
        <v>0</v>
      </c>
      <c r="BD449" s="53" t="str">
        <f t="shared" si="161"/>
        <v/>
      </c>
      <c r="BE449" s="57" t="str">
        <f t="shared" si="172"/>
        <v/>
      </c>
    </row>
    <row r="450" spans="1:57" ht="15" customHeight="1" x14ac:dyDescent="0.25">
      <c r="A450" s="26" t="s">
        <v>117</v>
      </c>
      <c r="B450" s="21"/>
      <c r="C450" s="21" t="s">
        <v>117</v>
      </c>
      <c r="D450" s="21"/>
      <c r="E450" s="21" t="s">
        <v>117</v>
      </c>
      <c r="F450" s="21"/>
      <c r="G450" s="27"/>
      <c r="H450" s="27"/>
      <c r="I450" s="28" t="s">
        <v>367</v>
      </c>
      <c r="J450" s="28" t="s">
        <v>117</v>
      </c>
      <c r="K450" s="21"/>
      <c r="L450" s="21"/>
      <c r="M450" s="28" t="s">
        <v>117</v>
      </c>
      <c r="N450" s="28" t="s">
        <v>117</v>
      </c>
      <c r="O450" s="28" t="s">
        <v>117</v>
      </c>
      <c r="P450" s="21" t="s">
        <v>117</v>
      </c>
      <c r="Q450" s="21" t="s">
        <v>117</v>
      </c>
      <c r="R450" s="28" t="s">
        <v>117</v>
      </c>
      <c r="S450" s="78"/>
      <c r="T450" s="30"/>
      <c r="U450" s="52">
        <f t="shared" si="162"/>
        <v>0</v>
      </c>
      <c r="V450" s="29"/>
      <c r="W450" s="29" t="s">
        <v>117</v>
      </c>
      <c r="X450" s="29"/>
      <c r="Y450" s="29"/>
      <c r="Z450" s="53" t="str">
        <f t="shared" si="154"/>
        <v/>
      </c>
      <c r="AA450" s="55" t="str">
        <f t="shared" si="163"/>
        <v/>
      </c>
      <c r="AB450" s="27"/>
      <c r="AC450" s="54">
        <f t="shared" si="155"/>
        <v>0</v>
      </c>
      <c r="AD450" s="78"/>
      <c r="AE450" s="54">
        <f t="shared" si="156"/>
        <v>0</v>
      </c>
      <c r="AF450" s="78"/>
      <c r="AG450" s="54">
        <f t="shared" si="157"/>
        <v>0</v>
      </c>
      <c r="AH450" s="78"/>
      <c r="AI450" s="54">
        <f t="shared" si="158"/>
        <v>0</v>
      </c>
      <c r="AJ450" s="78"/>
      <c r="AK450" s="54">
        <f t="shared" si="159"/>
        <v>0</v>
      </c>
      <c r="AL450" s="78"/>
      <c r="AM450" s="78"/>
      <c r="AN450" s="53" t="str">
        <f>+IF($A450="Venta",SUMIF($AC$3:$AM$3,VLOOKUP($R450,desplegable!$N$3:$Q$8,4,FALSE),$AC450:$AM450)*$T450/VLOOKUP($R450,desplegable!$N$3:$O$8,2,FALSE),"")</f>
        <v/>
      </c>
      <c r="AO450" s="53">
        <f t="shared" si="160"/>
        <v>0</v>
      </c>
      <c r="AP450" s="53" t="str">
        <f>+IF($A450="Compra",SUMIF($AC$3:$AM$3,VLOOKUP($R449,desplegable!$N$3:$Q$8,4,FALSE),$AC450:$AM450)*$T450/VLOOKUP($R449,desplegable!$N$3:$O$8,2,FALSE),"")</f>
        <v/>
      </c>
      <c r="AQ450" s="55">
        <f>+IFERROR(SUMIF($AC$3:$AM$3,VLOOKUP($R450,desplegable!$N$3:$Q$8,4,FALSE),$AC450:$AM450)/$S450,0)</f>
        <v>0</v>
      </c>
      <c r="AR450" s="55">
        <f ca="1">IFERROR((SUMIF($AC$3:$AM$3,VLOOKUP($R450,desplegable!$N$3:$Q$8,4,FALSE),$AC450:$AM450)/($H450-$G450))*((TODAY())-$G450)/$S450,0)</f>
        <v>0</v>
      </c>
      <c r="AS450" s="56" t="str">
        <f t="shared" si="164"/>
        <v>-</v>
      </c>
      <c r="AT450" s="56" t="str">
        <f t="shared" si="165"/>
        <v>-</v>
      </c>
      <c r="AU450" s="56" t="str">
        <f t="shared" si="166"/>
        <v>-</v>
      </c>
      <c r="AV450" s="56" t="str">
        <f t="shared" si="167"/>
        <v>-</v>
      </c>
      <c r="AW450" s="53" t="str">
        <f t="shared" si="168"/>
        <v>-</v>
      </c>
      <c r="AX450" s="53" t="str">
        <f t="shared" si="169"/>
        <v/>
      </c>
      <c r="AY450" s="57" t="str">
        <f t="shared" si="170"/>
        <v/>
      </c>
      <c r="AZ450" s="54">
        <f>+IF(SUMIF($AC$3:$AM$3,VLOOKUP($R450,desplegable!$N$3:$Q$8,4,FALSE),$AC450:$AM450)&gt;=$S450,$S450,SUMIF($AC$3:$AM$3,VLOOKUP($R450,desplegable!$N$3:$Q$8,4,FALSE),$AC450:$AM450))</f>
        <v>0</v>
      </c>
      <c r="BA450" s="78"/>
      <c r="BB450" s="54">
        <f t="shared" si="171"/>
        <v>0</v>
      </c>
      <c r="BC450" s="53">
        <f>+IFERROR($BB450*$T450/VLOOKUP($R450,desplegable!$N$3:$O$8,2,FALSE),0)</f>
        <v>0</v>
      </c>
      <c r="BD450" s="53" t="str">
        <f t="shared" si="161"/>
        <v/>
      </c>
      <c r="BE450" s="57" t="str">
        <f t="shared" si="172"/>
        <v/>
      </c>
    </row>
    <row r="451" spans="1:57" ht="15" customHeight="1" x14ac:dyDescent="0.25">
      <c r="A451" s="26" t="s">
        <v>117</v>
      </c>
      <c r="B451" s="21"/>
      <c r="C451" s="21" t="s">
        <v>117</v>
      </c>
      <c r="D451" s="21"/>
      <c r="E451" s="21" t="s">
        <v>117</v>
      </c>
      <c r="F451" s="21"/>
      <c r="G451" s="27"/>
      <c r="H451" s="27"/>
      <c r="I451" s="28" t="s">
        <v>367</v>
      </c>
      <c r="J451" s="28" t="s">
        <v>117</v>
      </c>
      <c r="K451" s="21"/>
      <c r="L451" s="21"/>
      <c r="M451" s="28" t="s">
        <v>117</v>
      </c>
      <c r="N451" s="28" t="s">
        <v>117</v>
      </c>
      <c r="O451" s="28" t="s">
        <v>117</v>
      </c>
      <c r="P451" s="21" t="s">
        <v>117</v>
      </c>
      <c r="Q451" s="21" t="s">
        <v>117</v>
      </c>
      <c r="R451" s="28" t="s">
        <v>117</v>
      </c>
      <c r="S451" s="78"/>
      <c r="T451" s="30"/>
      <c r="U451" s="52">
        <f t="shared" si="162"/>
        <v>0</v>
      </c>
      <c r="V451" s="29"/>
      <c r="W451" s="29" t="s">
        <v>117</v>
      </c>
      <c r="X451" s="29"/>
      <c r="Y451" s="29"/>
      <c r="Z451" s="53" t="str">
        <f t="shared" si="154"/>
        <v/>
      </c>
      <c r="AA451" s="55" t="str">
        <f t="shared" si="163"/>
        <v/>
      </c>
      <c r="AB451" s="27"/>
      <c r="AC451" s="54">
        <f t="shared" si="155"/>
        <v>0</v>
      </c>
      <c r="AD451" s="78"/>
      <c r="AE451" s="54">
        <f t="shared" si="156"/>
        <v>0</v>
      </c>
      <c r="AF451" s="78"/>
      <c r="AG451" s="54">
        <f t="shared" si="157"/>
        <v>0</v>
      </c>
      <c r="AH451" s="78"/>
      <c r="AI451" s="54">
        <f t="shared" si="158"/>
        <v>0</v>
      </c>
      <c r="AJ451" s="78"/>
      <c r="AK451" s="54">
        <f t="shared" si="159"/>
        <v>0</v>
      </c>
      <c r="AL451" s="78"/>
      <c r="AM451" s="78"/>
      <c r="AN451" s="53" t="str">
        <f>+IF($A451="Venta",SUMIF($AC$3:$AM$3,VLOOKUP($R451,desplegable!$N$3:$Q$8,4,FALSE),$AC451:$AM451)*$T451/VLOOKUP($R451,desplegable!$N$3:$O$8,2,FALSE),"")</f>
        <v/>
      </c>
      <c r="AO451" s="53">
        <f t="shared" si="160"/>
        <v>0</v>
      </c>
      <c r="AP451" s="53" t="str">
        <f>+IF($A451="Compra",SUMIF($AC$3:$AM$3,VLOOKUP($R450,desplegable!$N$3:$Q$8,4,FALSE),$AC451:$AM451)*$T451/VLOOKUP($R450,desplegable!$N$3:$O$8,2,FALSE),"")</f>
        <v/>
      </c>
      <c r="AQ451" s="55">
        <f>+IFERROR(SUMIF($AC$3:$AM$3,VLOOKUP($R451,desplegable!$N$3:$Q$8,4,FALSE),$AC451:$AM451)/$S451,0)</f>
        <v>0</v>
      </c>
      <c r="AR451" s="55">
        <f ca="1">IFERROR((SUMIF($AC$3:$AM$3,VLOOKUP($R451,desplegable!$N$3:$Q$8,4,FALSE),$AC451:$AM451)/($H451-$G451))*((TODAY())-$G451)/$S451,0)</f>
        <v>0</v>
      </c>
      <c r="AS451" s="56" t="str">
        <f t="shared" si="164"/>
        <v>-</v>
      </c>
      <c r="AT451" s="56" t="str">
        <f t="shared" si="165"/>
        <v>-</v>
      </c>
      <c r="AU451" s="56" t="str">
        <f t="shared" si="166"/>
        <v>-</v>
      </c>
      <c r="AV451" s="56" t="str">
        <f t="shared" si="167"/>
        <v>-</v>
      </c>
      <c r="AW451" s="53" t="str">
        <f t="shared" si="168"/>
        <v>-</v>
      </c>
      <c r="AX451" s="53" t="str">
        <f t="shared" si="169"/>
        <v/>
      </c>
      <c r="AY451" s="57" t="str">
        <f t="shared" si="170"/>
        <v/>
      </c>
      <c r="AZ451" s="54">
        <f>+IF(SUMIF($AC$3:$AM$3,VLOOKUP($R451,desplegable!$N$3:$Q$8,4,FALSE),$AC451:$AM451)&gt;=$S451,$S451,SUMIF($AC$3:$AM$3,VLOOKUP($R451,desplegable!$N$3:$Q$8,4,FALSE),$AC451:$AM451))</f>
        <v>0</v>
      </c>
      <c r="BA451" s="78"/>
      <c r="BB451" s="54">
        <f t="shared" si="171"/>
        <v>0</v>
      </c>
      <c r="BC451" s="53">
        <f>+IFERROR($BB451*$T451/VLOOKUP($R451,desplegable!$N$3:$O$8,2,FALSE),0)</f>
        <v>0</v>
      </c>
      <c r="BD451" s="53" t="str">
        <f t="shared" si="161"/>
        <v/>
      </c>
      <c r="BE451" s="57" t="str">
        <f t="shared" si="172"/>
        <v/>
      </c>
    </row>
    <row r="452" spans="1:57" ht="15" customHeight="1" x14ac:dyDescent="0.25">
      <c r="A452" s="26" t="s">
        <v>117</v>
      </c>
      <c r="B452" s="21"/>
      <c r="C452" s="21" t="s">
        <v>117</v>
      </c>
      <c r="D452" s="21"/>
      <c r="E452" s="21" t="s">
        <v>117</v>
      </c>
      <c r="F452" s="21"/>
      <c r="G452" s="27"/>
      <c r="H452" s="27"/>
      <c r="I452" s="28" t="s">
        <v>367</v>
      </c>
      <c r="J452" s="28" t="s">
        <v>117</v>
      </c>
      <c r="K452" s="21"/>
      <c r="L452" s="21"/>
      <c r="M452" s="28" t="s">
        <v>117</v>
      </c>
      <c r="N452" s="28" t="s">
        <v>117</v>
      </c>
      <c r="O452" s="28" t="s">
        <v>117</v>
      </c>
      <c r="P452" s="21" t="s">
        <v>117</v>
      </c>
      <c r="Q452" s="21" t="s">
        <v>117</v>
      </c>
      <c r="R452" s="28" t="s">
        <v>117</v>
      </c>
      <c r="S452" s="78"/>
      <c r="T452" s="30"/>
      <c r="U452" s="52">
        <f t="shared" si="162"/>
        <v>0</v>
      </c>
      <c r="V452" s="29"/>
      <c r="W452" s="29" t="s">
        <v>117</v>
      </c>
      <c r="X452" s="29"/>
      <c r="Y452" s="29"/>
      <c r="Z452" s="53" t="str">
        <f t="shared" ref="Z452:Z515" si="173">IF($A452="Venta",$U452-SUMIFS($U:$U,$K:$K,$K452,$L:$L,$L452,$M:$M,$M452,$N:$N,$N452,$A:$A,"Compra"),IF($A452="Compra","",""))</f>
        <v/>
      </c>
      <c r="AA452" s="55" t="str">
        <f t="shared" si="163"/>
        <v/>
      </c>
      <c r="AB452" s="27"/>
      <c r="AC452" s="54">
        <f t="shared" ref="AC452:AC515" si="174">+IF($A452="Venta",SUMIFS($AD:$AD,$K:$K,$K452,$L:$L,$L452,$M:$M,$M452,$N:$N,$N452),IF($A452="Compra",$AD452,0))</f>
        <v>0</v>
      </c>
      <c r="AD452" s="78"/>
      <c r="AE452" s="54">
        <f t="shared" ref="AE452:AE515" si="175">+IF($A452="Venta",SUMIFS($AF:$AF,$K:$K,$K452,$L:$L,$L452,$M:$M,$M452,$N:$N,$N452),IF($A452="Compra",$AF452,0))</f>
        <v>0</v>
      </c>
      <c r="AF452" s="78"/>
      <c r="AG452" s="54">
        <f t="shared" ref="AG452:AG515" si="176">+IF($A452="Venta",SUMIFS($AH:$AH,$K:$K,$K452,$L:$L,$L452,$M:$M,$M452,$N:$N,$N452),IF($A452="Compra",$AH452,0))</f>
        <v>0</v>
      </c>
      <c r="AH452" s="78"/>
      <c r="AI452" s="54">
        <f t="shared" ref="AI452:AI515" si="177">+IF($A452="Venta",SUMIFS($AJ:$AJ,$K:$K,$K452,$L:$L,$L452,$M:$M,$M452,$N:$N,$N452),IF($A452="Compra",$AJ452,0))</f>
        <v>0</v>
      </c>
      <c r="AJ452" s="78"/>
      <c r="AK452" s="54">
        <f t="shared" ref="AK452:AK515" si="178">+IF($A452="Venta",SUMIFS($AL:$AL,$K:$K,$K452,$L:$L,$L452,$M:$M,$M452,$N:$N,$N452),IF($A452="Compra",$AL452,0))</f>
        <v>0</v>
      </c>
      <c r="AL452" s="78"/>
      <c r="AM452" s="78"/>
      <c r="AN452" s="53" t="str">
        <f>+IF($A452="Venta",SUMIF($AC$3:$AM$3,VLOOKUP($R452,desplegable!$N$3:$Q$8,4,FALSE),$AC452:$AM452)*$T452/VLOOKUP($R452,desplegable!$N$3:$O$8,2,FALSE),"")</f>
        <v/>
      </c>
      <c r="AO452" s="53">
        <f t="shared" ref="AO452:AO515" si="179">+IF($A452="Venta",SUMIFS($AP:$AP,$K:$K,$K452,$L:$L,$L452,$M:$M,$M452,$N:$N,$N452),IF($A452="Compra",$AP452,0))</f>
        <v>0</v>
      </c>
      <c r="AP452" s="53" t="str">
        <f>+IF($A452="Compra",SUMIF($AC$3:$AM$3,VLOOKUP($R451,desplegable!$N$3:$Q$8,4,FALSE),$AC452:$AM452)*$T452/VLOOKUP($R451,desplegable!$N$3:$O$8,2,FALSE),"")</f>
        <v/>
      </c>
      <c r="AQ452" s="55">
        <f>+IFERROR(SUMIF($AC$3:$AM$3,VLOOKUP($R452,desplegable!$N$3:$Q$8,4,FALSE),$AC452:$AM452)/$S452,0)</f>
        <v>0</v>
      </c>
      <c r="AR452" s="55">
        <f ca="1">IFERROR((SUMIF($AC$3:$AM$3,VLOOKUP($R452,desplegable!$N$3:$Q$8,4,FALSE),$AC452:$AM452)/($H452-$G452))*((TODAY())-$G452)/$S452,0)</f>
        <v>0</v>
      </c>
      <c r="AS452" s="56" t="str">
        <f t="shared" si="164"/>
        <v>-</v>
      </c>
      <c r="AT452" s="56" t="str">
        <f t="shared" si="165"/>
        <v>-</v>
      </c>
      <c r="AU452" s="56" t="str">
        <f t="shared" si="166"/>
        <v>-</v>
      </c>
      <c r="AV452" s="56" t="str">
        <f t="shared" si="167"/>
        <v>-</v>
      </c>
      <c r="AW452" s="53" t="str">
        <f t="shared" si="168"/>
        <v>-</v>
      </c>
      <c r="AX452" s="53" t="str">
        <f t="shared" si="169"/>
        <v/>
      </c>
      <c r="AY452" s="57" t="str">
        <f t="shared" si="170"/>
        <v/>
      </c>
      <c r="AZ452" s="54">
        <f>+IF(SUMIF($AC$3:$AM$3,VLOOKUP($R452,desplegable!$N$3:$Q$8,4,FALSE),$AC452:$AM452)&gt;=$S452,$S452,SUMIF($AC$3:$AM$3,VLOOKUP($R452,desplegable!$N$3:$Q$8,4,FALSE),$AC452:$AM452))</f>
        <v>0</v>
      </c>
      <c r="BA452" s="78"/>
      <c r="BB452" s="54">
        <f t="shared" si="171"/>
        <v>0</v>
      </c>
      <c r="BC452" s="53">
        <f>+IFERROR($BB452*$T452/VLOOKUP($R452,desplegable!$N$3:$O$8,2,FALSE),0)</f>
        <v>0</v>
      </c>
      <c r="BD452" s="53" t="str">
        <f t="shared" ref="BD452:BD515" si="180">+IF($A452="Venta",$BC452-SUMIFS($BC:$BC,$K:$K,$K452,$L:$L,$L452,$M:$M,$M452,$N:$N,$N452,$A:$A,"Compra"),"")</f>
        <v/>
      </c>
      <c r="BE452" s="57" t="str">
        <f t="shared" si="172"/>
        <v/>
      </c>
    </row>
    <row r="453" spans="1:57" ht="15" customHeight="1" x14ac:dyDescent="0.25">
      <c r="A453" s="26" t="s">
        <v>117</v>
      </c>
      <c r="B453" s="21"/>
      <c r="C453" s="21" t="s">
        <v>117</v>
      </c>
      <c r="D453" s="21"/>
      <c r="E453" s="21" t="s">
        <v>117</v>
      </c>
      <c r="F453" s="21"/>
      <c r="G453" s="27"/>
      <c r="H453" s="27"/>
      <c r="I453" s="28" t="s">
        <v>367</v>
      </c>
      <c r="J453" s="28" t="s">
        <v>117</v>
      </c>
      <c r="K453" s="21"/>
      <c r="L453" s="21"/>
      <c r="M453" s="28" t="s">
        <v>117</v>
      </c>
      <c r="N453" s="28" t="s">
        <v>117</v>
      </c>
      <c r="O453" s="28" t="s">
        <v>117</v>
      </c>
      <c r="P453" s="21" t="s">
        <v>117</v>
      </c>
      <c r="Q453" s="21" t="s">
        <v>117</v>
      </c>
      <c r="R453" s="28" t="s">
        <v>117</v>
      </c>
      <c r="S453" s="78"/>
      <c r="T453" s="30"/>
      <c r="U453" s="52">
        <f t="shared" ref="U453:U516" si="181">IF($R453="CPM",$S453/1000*$T453,$S453*$T453)</f>
        <v>0</v>
      </c>
      <c r="V453" s="29"/>
      <c r="W453" s="29" t="s">
        <v>117</v>
      </c>
      <c r="X453" s="29"/>
      <c r="Y453" s="29"/>
      <c r="Z453" s="53" t="str">
        <f t="shared" si="173"/>
        <v/>
      </c>
      <c r="AA453" s="55" t="str">
        <f t="shared" si="163"/>
        <v/>
      </c>
      <c r="AB453" s="27"/>
      <c r="AC453" s="54">
        <f t="shared" si="174"/>
        <v>0</v>
      </c>
      <c r="AD453" s="78"/>
      <c r="AE453" s="54">
        <f t="shared" si="175"/>
        <v>0</v>
      </c>
      <c r="AF453" s="78"/>
      <c r="AG453" s="54">
        <f t="shared" si="176"/>
        <v>0</v>
      </c>
      <c r="AH453" s="78"/>
      <c r="AI453" s="54">
        <f t="shared" si="177"/>
        <v>0</v>
      </c>
      <c r="AJ453" s="78"/>
      <c r="AK453" s="54">
        <f t="shared" si="178"/>
        <v>0</v>
      </c>
      <c r="AL453" s="78"/>
      <c r="AM453" s="78"/>
      <c r="AN453" s="53" t="str">
        <f>+IF($A453="Venta",SUMIF($AC$3:$AM$3,VLOOKUP($R453,desplegable!$N$3:$Q$8,4,FALSE),$AC453:$AM453)*$T453/VLOOKUP($R453,desplegable!$N$3:$O$8,2,FALSE),"")</f>
        <v/>
      </c>
      <c r="AO453" s="53">
        <f t="shared" si="179"/>
        <v>0</v>
      </c>
      <c r="AP453" s="53" t="str">
        <f>+IF($A453="Compra",SUMIF($AC$3:$AM$3,VLOOKUP($R452,desplegable!$N$3:$Q$8,4,FALSE),$AC453:$AM453)*$T453/VLOOKUP($R452,desplegable!$N$3:$O$8,2,FALSE),"")</f>
        <v/>
      </c>
      <c r="AQ453" s="55">
        <f>+IFERROR(SUMIF($AC$3:$AM$3,VLOOKUP($R453,desplegable!$N$3:$Q$8,4,FALSE),$AC453:$AM453)/$S453,0)</f>
        <v>0</v>
      </c>
      <c r="AR453" s="55">
        <f ca="1">IFERROR((SUMIF($AC$3:$AM$3,VLOOKUP($R453,desplegable!$N$3:$Q$8,4,FALSE),$AC453:$AM453)/($H453-$G453))*((TODAY())-$G453)/$S453,0)</f>
        <v>0</v>
      </c>
      <c r="AS453" s="56" t="str">
        <f t="shared" si="164"/>
        <v>-</v>
      </c>
      <c r="AT453" s="56" t="str">
        <f t="shared" si="165"/>
        <v>-</v>
      </c>
      <c r="AU453" s="56" t="str">
        <f t="shared" si="166"/>
        <v>-</v>
      </c>
      <c r="AV453" s="56" t="str">
        <f t="shared" si="167"/>
        <v>-</v>
      </c>
      <c r="AW453" s="53" t="str">
        <f t="shared" si="168"/>
        <v>-</v>
      </c>
      <c r="AX453" s="53" t="str">
        <f t="shared" si="169"/>
        <v/>
      </c>
      <c r="AY453" s="57" t="str">
        <f t="shared" si="170"/>
        <v/>
      </c>
      <c r="AZ453" s="54">
        <f>+IF(SUMIF($AC$3:$AM$3,VLOOKUP($R453,desplegable!$N$3:$Q$8,4,FALSE),$AC453:$AM453)&gt;=$S453,$S453,SUMIF($AC$3:$AM$3,VLOOKUP($R453,desplegable!$N$3:$Q$8,4,FALSE),$AC453:$AM453))</f>
        <v>0</v>
      </c>
      <c r="BA453" s="78"/>
      <c r="BB453" s="54">
        <f t="shared" si="171"/>
        <v>0</v>
      </c>
      <c r="BC453" s="53">
        <f>+IFERROR($BB453*$T453/VLOOKUP($R453,desplegable!$N$3:$O$8,2,FALSE),0)</f>
        <v>0</v>
      </c>
      <c r="BD453" s="53" t="str">
        <f t="shared" si="180"/>
        <v/>
      </c>
      <c r="BE453" s="57" t="str">
        <f t="shared" si="172"/>
        <v/>
      </c>
    </row>
    <row r="454" spans="1:57" ht="15" customHeight="1" x14ac:dyDescent="0.25">
      <c r="A454" s="26" t="s">
        <v>117</v>
      </c>
      <c r="B454" s="21"/>
      <c r="C454" s="21" t="s">
        <v>117</v>
      </c>
      <c r="D454" s="21"/>
      <c r="E454" s="21" t="s">
        <v>117</v>
      </c>
      <c r="F454" s="21"/>
      <c r="G454" s="27"/>
      <c r="H454" s="27"/>
      <c r="I454" s="28" t="s">
        <v>367</v>
      </c>
      <c r="J454" s="28" t="s">
        <v>117</v>
      </c>
      <c r="K454" s="21"/>
      <c r="L454" s="21"/>
      <c r="M454" s="28" t="s">
        <v>117</v>
      </c>
      <c r="N454" s="28" t="s">
        <v>117</v>
      </c>
      <c r="O454" s="28" t="s">
        <v>117</v>
      </c>
      <c r="P454" s="21" t="s">
        <v>117</v>
      </c>
      <c r="Q454" s="21" t="s">
        <v>117</v>
      </c>
      <c r="R454" s="28" t="s">
        <v>117</v>
      </c>
      <c r="S454" s="78"/>
      <c r="T454" s="30"/>
      <c r="U454" s="52">
        <f t="shared" si="181"/>
        <v>0</v>
      </c>
      <c r="V454" s="29"/>
      <c r="W454" s="29" t="s">
        <v>117</v>
      </c>
      <c r="X454" s="29"/>
      <c r="Y454" s="29"/>
      <c r="Z454" s="53" t="str">
        <f t="shared" si="173"/>
        <v/>
      </c>
      <c r="AA454" s="55" t="str">
        <f t="shared" si="163"/>
        <v/>
      </c>
      <c r="AB454" s="27"/>
      <c r="AC454" s="54">
        <f t="shared" si="174"/>
        <v>0</v>
      </c>
      <c r="AD454" s="78"/>
      <c r="AE454" s="54">
        <f t="shared" si="175"/>
        <v>0</v>
      </c>
      <c r="AF454" s="78"/>
      <c r="AG454" s="54">
        <f t="shared" si="176"/>
        <v>0</v>
      </c>
      <c r="AH454" s="78"/>
      <c r="AI454" s="54">
        <f t="shared" si="177"/>
        <v>0</v>
      </c>
      <c r="AJ454" s="78"/>
      <c r="AK454" s="54">
        <f t="shared" si="178"/>
        <v>0</v>
      </c>
      <c r="AL454" s="78"/>
      <c r="AM454" s="78"/>
      <c r="AN454" s="53" t="str">
        <f>+IF($A454="Venta",SUMIF($AC$3:$AM$3,VLOOKUP($R454,desplegable!$N$3:$Q$8,4,FALSE),$AC454:$AM454)*$T454/VLOOKUP($R454,desplegable!$N$3:$O$8,2,FALSE),"")</f>
        <v/>
      </c>
      <c r="AO454" s="53">
        <f t="shared" si="179"/>
        <v>0</v>
      </c>
      <c r="AP454" s="53" t="str">
        <f>+IF($A454="Compra",SUMIF($AC$3:$AM$3,VLOOKUP($R453,desplegable!$N$3:$Q$8,4,FALSE),$AC454:$AM454)*$T454/VLOOKUP($R453,desplegable!$N$3:$O$8,2,FALSE),"")</f>
        <v/>
      </c>
      <c r="AQ454" s="55">
        <f>+IFERROR(SUMIF($AC$3:$AM$3,VLOOKUP($R454,desplegable!$N$3:$Q$8,4,FALSE),$AC454:$AM454)/$S454,0)</f>
        <v>0</v>
      </c>
      <c r="AR454" s="55">
        <f ca="1">IFERROR((SUMIF($AC$3:$AM$3,VLOOKUP($R454,desplegable!$N$3:$Q$8,4,FALSE),$AC454:$AM454)/($H454-$G454))*((TODAY())-$G454)/$S454,0)</f>
        <v>0</v>
      </c>
      <c r="AS454" s="56" t="str">
        <f t="shared" si="164"/>
        <v>-</v>
      </c>
      <c r="AT454" s="56" t="str">
        <f t="shared" si="165"/>
        <v>-</v>
      </c>
      <c r="AU454" s="56" t="str">
        <f t="shared" si="166"/>
        <v>-</v>
      </c>
      <c r="AV454" s="56" t="str">
        <f t="shared" si="167"/>
        <v>-</v>
      </c>
      <c r="AW454" s="53" t="str">
        <f t="shared" si="168"/>
        <v>-</v>
      </c>
      <c r="AX454" s="53" t="str">
        <f t="shared" si="169"/>
        <v/>
      </c>
      <c r="AY454" s="57" t="str">
        <f t="shared" si="170"/>
        <v/>
      </c>
      <c r="AZ454" s="54">
        <f>+IF(SUMIF($AC$3:$AM$3,VLOOKUP($R454,desplegable!$N$3:$Q$8,4,FALSE),$AC454:$AM454)&gt;=$S454,$S454,SUMIF($AC$3:$AM$3,VLOOKUP($R454,desplegable!$N$3:$Q$8,4,FALSE),$AC454:$AM454))</f>
        <v>0</v>
      </c>
      <c r="BA454" s="78"/>
      <c r="BB454" s="54">
        <f t="shared" si="171"/>
        <v>0</v>
      </c>
      <c r="BC454" s="53">
        <f>+IFERROR($BB454*$T454/VLOOKUP($R454,desplegable!$N$3:$O$8,2,FALSE),0)</f>
        <v>0</v>
      </c>
      <c r="BD454" s="53" t="str">
        <f t="shared" si="180"/>
        <v/>
      </c>
      <c r="BE454" s="57" t="str">
        <f t="shared" si="172"/>
        <v/>
      </c>
    </row>
    <row r="455" spans="1:57" ht="15" customHeight="1" x14ac:dyDescent="0.25">
      <c r="A455" s="26" t="s">
        <v>117</v>
      </c>
      <c r="B455" s="21"/>
      <c r="C455" s="21" t="s">
        <v>117</v>
      </c>
      <c r="D455" s="21"/>
      <c r="E455" s="21" t="s">
        <v>117</v>
      </c>
      <c r="F455" s="21"/>
      <c r="G455" s="27"/>
      <c r="H455" s="27"/>
      <c r="I455" s="28" t="s">
        <v>367</v>
      </c>
      <c r="J455" s="28" t="s">
        <v>117</v>
      </c>
      <c r="K455" s="21"/>
      <c r="L455" s="21"/>
      <c r="M455" s="28" t="s">
        <v>117</v>
      </c>
      <c r="N455" s="28" t="s">
        <v>117</v>
      </c>
      <c r="O455" s="28" t="s">
        <v>117</v>
      </c>
      <c r="P455" s="21" t="s">
        <v>117</v>
      </c>
      <c r="Q455" s="21" t="s">
        <v>117</v>
      </c>
      <c r="R455" s="28" t="s">
        <v>117</v>
      </c>
      <c r="S455" s="78"/>
      <c r="T455" s="30"/>
      <c r="U455" s="52">
        <f t="shared" si="181"/>
        <v>0</v>
      </c>
      <c r="V455" s="29"/>
      <c r="W455" s="29" t="s">
        <v>117</v>
      </c>
      <c r="X455" s="29"/>
      <c r="Y455" s="29"/>
      <c r="Z455" s="53" t="str">
        <f t="shared" si="173"/>
        <v/>
      </c>
      <c r="AA455" s="55" t="str">
        <f t="shared" si="163"/>
        <v/>
      </c>
      <c r="AB455" s="27"/>
      <c r="AC455" s="54">
        <f t="shared" si="174"/>
        <v>0</v>
      </c>
      <c r="AD455" s="78"/>
      <c r="AE455" s="54">
        <f t="shared" si="175"/>
        <v>0</v>
      </c>
      <c r="AF455" s="78"/>
      <c r="AG455" s="54">
        <f t="shared" si="176"/>
        <v>0</v>
      </c>
      <c r="AH455" s="78"/>
      <c r="AI455" s="54">
        <f t="shared" si="177"/>
        <v>0</v>
      </c>
      <c r="AJ455" s="78"/>
      <c r="AK455" s="54">
        <f t="shared" si="178"/>
        <v>0</v>
      </c>
      <c r="AL455" s="78"/>
      <c r="AM455" s="78"/>
      <c r="AN455" s="53" t="str">
        <f>+IF($A455="Venta",SUMIF($AC$3:$AM$3,VLOOKUP($R455,desplegable!$N$3:$Q$8,4,FALSE),$AC455:$AM455)*$T455/VLOOKUP($R455,desplegable!$N$3:$O$8,2,FALSE),"")</f>
        <v/>
      </c>
      <c r="AO455" s="53">
        <f t="shared" si="179"/>
        <v>0</v>
      </c>
      <c r="AP455" s="53" t="str">
        <f>+IF($A455="Compra",SUMIF($AC$3:$AM$3,VLOOKUP($R454,desplegable!$N$3:$Q$8,4,FALSE),$AC455:$AM455)*$T455/VLOOKUP($R454,desplegable!$N$3:$O$8,2,FALSE),"")</f>
        <v/>
      </c>
      <c r="AQ455" s="55">
        <f>+IFERROR(SUMIF($AC$3:$AM$3,VLOOKUP($R455,desplegable!$N$3:$Q$8,4,FALSE),$AC455:$AM455)/$S455,0)</f>
        <v>0</v>
      </c>
      <c r="AR455" s="55">
        <f ca="1">IFERROR((SUMIF($AC$3:$AM$3,VLOOKUP($R455,desplegable!$N$3:$Q$8,4,FALSE),$AC455:$AM455)/($H455-$G455))*((TODAY())-$G455)/$S455,0)</f>
        <v>0</v>
      </c>
      <c r="AS455" s="56" t="str">
        <f t="shared" si="164"/>
        <v>-</v>
      </c>
      <c r="AT455" s="56" t="str">
        <f t="shared" si="165"/>
        <v>-</v>
      </c>
      <c r="AU455" s="56" t="str">
        <f t="shared" si="166"/>
        <v>-</v>
      </c>
      <c r="AV455" s="56" t="str">
        <f t="shared" si="167"/>
        <v>-</v>
      </c>
      <c r="AW455" s="53" t="str">
        <f t="shared" si="168"/>
        <v>-</v>
      </c>
      <c r="AX455" s="53" t="str">
        <f t="shared" si="169"/>
        <v/>
      </c>
      <c r="AY455" s="57" t="str">
        <f t="shared" si="170"/>
        <v/>
      </c>
      <c r="AZ455" s="54">
        <f>+IF(SUMIF($AC$3:$AM$3,VLOOKUP($R455,desplegable!$N$3:$Q$8,4,FALSE),$AC455:$AM455)&gt;=$S455,$S455,SUMIF($AC$3:$AM$3,VLOOKUP($R455,desplegable!$N$3:$Q$8,4,FALSE),$AC455:$AM455))</f>
        <v>0</v>
      </c>
      <c r="BA455" s="78"/>
      <c r="BB455" s="54">
        <f t="shared" si="171"/>
        <v>0</v>
      </c>
      <c r="BC455" s="53">
        <f>+IFERROR($BB455*$T455/VLOOKUP($R455,desplegable!$N$3:$O$8,2,FALSE),0)</f>
        <v>0</v>
      </c>
      <c r="BD455" s="53" t="str">
        <f t="shared" si="180"/>
        <v/>
      </c>
      <c r="BE455" s="57" t="str">
        <f t="shared" si="172"/>
        <v/>
      </c>
    </row>
    <row r="456" spans="1:57" ht="15" customHeight="1" x14ac:dyDescent="0.25">
      <c r="A456" s="26" t="s">
        <v>117</v>
      </c>
      <c r="B456" s="21"/>
      <c r="C456" s="21" t="s">
        <v>117</v>
      </c>
      <c r="D456" s="21"/>
      <c r="E456" s="21" t="s">
        <v>117</v>
      </c>
      <c r="F456" s="21"/>
      <c r="G456" s="27"/>
      <c r="H456" s="27"/>
      <c r="I456" s="28" t="s">
        <v>367</v>
      </c>
      <c r="J456" s="28" t="s">
        <v>117</v>
      </c>
      <c r="K456" s="21"/>
      <c r="L456" s="21"/>
      <c r="M456" s="28" t="s">
        <v>117</v>
      </c>
      <c r="N456" s="28" t="s">
        <v>117</v>
      </c>
      <c r="O456" s="28" t="s">
        <v>117</v>
      </c>
      <c r="P456" s="21" t="s">
        <v>117</v>
      </c>
      <c r="Q456" s="21" t="s">
        <v>117</v>
      </c>
      <c r="R456" s="28" t="s">
        <v>117</v>
      </c>
      <c r="S456" s="78"/>
      <c r="T456" s="30"/>
      <c r="U456" s="52">
        <f t="shared" si="181"/>
        <v>0</v>
      </c>
      <c r="V456" s="29"/>
      <c r="W456" s="29" t="s">
        <v>117</v>
      </c>
      <c r="X456" s="29"/>
      <c r="Y456" s="29"/>
      <c r="Z456" s="53" t="str">
        <f t="shared" si="173"/>
        <v/>
      </c>
      <c r="AA456" s="55" t="str">
        <f t="shared" si="163"/>
        <v/>
      </c>
      <c r="AB456" s="27"/>
      <c r="AC456" s="54">
        <f t="shared" si="174"/>
        <v>0</v>
      </c>
      <c r="AD456" s="78"/>
      <c r="AE456" s="54">
        <f t="shared" si="175"/>
        <v>0</v>
      </c>
      <c r="AF456" s="78"/>
      <c r="AG456" s="54">
        <f t="shared" si="176"/>
        <v>0</v>
      </c>
      <c r="AH456" s="78"/>
      <c r="AI456" s="54">
        <f t="shared" si="177"/>
        <v>0</v>
      </c>
      <c r="AJ456" s="78"/>
      <c r="AK456" s="54">
        <f t="shared" si="178"/>
        <v>0</v>
      </c>
      <c r="AL456" s="78"/>
      <c r="AM456" s="78"/>
      <c r="AN456" s="53" t="str">
        <f>+IF($A456="Venta",SUMIF($AC$3:$AM$3,VLOOKUP($R456,desplegable!$N$3:$Q$8,4,FALSE),$AC456:$AM456)*$T456/VLOOKUP($R456,desplegable!$N$3:$O$8,2,FALSE),"")</f>
        <v/>
      </c>
      <c r="AO456" s="53">
        <f t="shared" si="179"/>
        <v>0</v>
      </c>
      <c r="AP456" s="53" t="str">
        <f>+IF($A456="Compra",SUMIF($AC$3:$AM$3,VLOOKUP($R455,desplegable!$N$3:$Q$8,4,FALSE),$AC456:$AM456)*$T456/VLOOKUP($R455,desplegable!$N$3:$O$8,2,FALSE),"")</f>
        <v/>
      </c>
      <c r="AQ456" s="55">
        <f>+IFERROR(SUMIF($AC$3:$AM$3,VLOOKUP($R456,desplegable!$N$3:$Q$8,4,FALSE),$AC456:$AM456)/$S456,0)</f>
        <v>0</v>
      </c>
      <c r="AR456" s="55">
        <f ca="1">IFERROR((SUMIF($AC$3:$AM$3,VLOOKUP($R456,desplegable!$N$3:$Q$8,4,FALSE),$AC456:$AM456)/($H456-$G456))*((TODAY())-$G456)/$S456,0)</f>
        <v>0</v>
      </c>
      <c r="AS456" s="56" t="str">
        <f t="shared" si="164"/>
        <v>-</v>
      </c>
      <c r="AT456" s="56" t="str">
        <f t="shared" si="165"/>
        <v>-</v>
      </c>
      <c r="AU456" s="56" t="str">
        <f t="shared" si="166"/>
        <v>-</v>
      </c>
      <c r="AV456" s="56" t="str">
        <f t="shared" si="167"/>
        <v>-</v>
      </c>
      <c r="AW456" s="53" t="str">
        <f t="shared" si="168"/>
        <v>-</v>
      </c>
      <c r="AX456" s="53" t="str">
        <f t="shared" si="169"/>
        <v/>
      </c>
      <c r="AY456" s="57" t="str">
        <f t="shared" si="170"/>
        <v/>
      </c>
      <c r="AZ456" s="54">
        <f>+IF(SUMIF($AC$3:$AM$3,VLOOKUP($R456,desplegable!$N$3:$Q$8,4,FALSE),$AC456:$AM456)&gt;=$S456,$S456,SUMIF($AC$3:$AM$3,VLOOKUP($R456,desplegable!$N$3:$Q$8,4,FALSE),$AC456:$AM456))</f>
        <v>0</v>
      </c>
      <c r="BA456" s="78"/>
      <c r="BB456" s="54">
        <f t="shared" si="171"/>
        <v>0</v>
      </c>
      <c r="BC456" s="53">
        <f>+IFERROR($BB456*$T456/VLOOKUP($R456,desplegable!$N$3:$O$8,2,FALSE),0)</f>
        <v>0</v>
      </c>
      <c r="BD456" s="53" t="str">
        <f t="shared" si="180"/>
        <v/>
      </c>
      <c r="BE456" s="57" t="str">
        <f t="shared" si="172"/>
        <v/>
      </c>
    </row>
    <row r="457" spans="1:57" ht="15" customHeight="1" x14ac:dyDescent="0.25">
      <c r="A457" s="26" t="s">
        <v>117</v>
      </c>
      <c r="B457" s="21"/>
      <c r="C457" s="21" t="s">
        <v>117</v>
      </c>
      <c r="D457" s="21"/>
      <c r="E457" s="21" t="s">
        <v>117</v>
      </c>
      <c r="F457" s="21"/>
      <c r="G457" s="27"/>
      <c r="H457" s="27"/>
      <c r="I457" s="28" t="s">
        <v>367</v>
      </c>
      <c r="J457" s="28" t="s">
        <v>117</v>
      </c>
      <c r="K457" s="21"/>
      <c r="L457" s="21"/>
      <c r="M457" s="28" t="s">
        <v>117</v>
      </c>
      <c r="N457" s="28" t="s">
        <v>117</v>
      </c>
      <c r="O457" s="28" t="s">
        <v>117</v>
      </c>
      <c r="P457" s="21" t="s">
        <v>117</v>
      </c>
      <c r="Q457" s="21" t="s">
        <v>117</v>
      </c>
      <c r="R457" s="28" t="s">
        <v>117</v>
      </c>
      <c r="S457" s="78"/>
      <c r="T457" s="30"/>
      <c r="U457" s="52">
        <f t="shared" si="181"/>
        <v>0</v>
      </c>
      <c r="V457" s="29"/>
      <c r="W457" s="29" t="s">
        <v>117</v>
      </c>
      <c r="X457" s="29"/>
      <c r="Y457" s="29"/>
      <c r="Z457" s="53" t="str">
        <f t="shared" si="173"/>
        <v/>
      </c>
      <c r="AA457" s="55" t="str">
        <f t="shared" si="163"/>
        <v/>
      </c>
      <c r="AB457" s="27"/>
      <c r="AC457" s="54">
        <f t="shared" si="174"/>
        <v>0</v>
      </c>
      <c r="AD457" s="78"/>
      <c r="AE457" s="54">
        <f t="shared" si="175"/>
        <v>0</v>
      </c>
      <c r="AF457" s="78"/>
      <c r="AG457" s="54">
        <f t="shared" si="176"/>
        <v>0</v>
      </c>
      <c r="AH457" s="78"/>
      <c r="AI457" s="54">
        <f t="shared" si="177"/>
        <v>0</v>
      </c>
      <c r="AJ457" s="78"/>
      <c r="AK457" s="54">
        <f t="shared" si="178"/>
        <v>0</v>
      </c>
      <c r="AL457" s="78"/>
      <c r="AM457" s="78"/>
      <c r="AN457" s="53" t="str">
        <f>+IF($A457="Venta",SUMIF($AC$3:$AM$3,VLOOKUP($R457,desplegable!$N$3:$Q$8,4,FALSE),$AC457:$AM457)*$T457/VLOOKUP($R457,desplegable!$N$3:$O$8,2,FALSE),"")</f>
        <v/>
      </c>
      <c r="AO457" s="53">
        <f t="shared" si="179"/>
        <v>0</v>
      </c>
      <c r="AP457" s="53" t="str">
        <f>+IF($A457="Compra",SUMIF($AC$3:$AM$3,VLOOKUP($R456,desplegable!$N$3:$Q$8,4,FALSE),$AC457:$AM457)*$T457/VLOOKUP($R456,desplegable!$N$3:$O$8,2,FALSE),"")</f>
        <v/>
      </c>
      <c r="AQ457" s="55">
        <f>+IFERROR(SUMIF($AC$3:$AM$3,VLOOKUP($R457,desplegable!$N$3:$Q$8,4,FALSE),$AC457:$AM457)/$S457,0)</f>
        <v>0</v>
      </c>
      <c r="AR457" s="55">
        <f ca="1">IFERROR((SUMIF($AC$3:$AM$3,VLOOKUP($R457,desplegable!$N$3:$Q$8,4,FALSE),$AC457:$AM457)/($H457-$G457))*((TODAY())-$G457)/$S457,0)</f>
        <v>0</v>
      </c>
      <c r="AS457" s="56" t="str">
        <f t="shared" si="164"/>
        <v>-</v>
      </c>
      <c r="AT457" s="56" t="str">
        <f t="shared" si="165"/>
        <v>-</v>
      </c>
      <c r="AU457" s="56" t="str">
        <f t="shared" si="166"/>
        <v>-</v>
      </c>
      <c r="AV457" s="56" t="str">
        <f t="shared" si="167"/>
        <v>-</v>
      </c>
      <c r="AW457" s="53" t="str">
        <f t="shared" si="168"/>
        <v>-</v>
      </c>
      <c r="AX457" s="53" t="str">
        <f t="shared" si="169"/>
        <v/>
      </c>
      <c r="AY457" s="57" t="str">
        <f t="shared" si="170"/>
        <v/>
      </c>
      <c r="AZ457" s="54">
        <f>+IF(SUMIF($AC$3:$AM$3,VLOOKUP($R457,desplegable!$N$3:$Q$8,4,FALSE),$AC457:$AM457)&gt;=$S457,$S457,SUMIF($AC$3:$AM$3,VLOOKUP($R457,desplegable!$N$3:$Q$8,4,FALSE),$AC457:$AM457))</f>
        <v>0</v>
      </c>
      <c r="BA457" s="78"/>
      <c r="BB457" s="54">
        <f t="shared" si="171"/>
        <v>0</v>
      </c>
      <c r="BC457" s="53">
        <f>+IFERROR($BB457*$T457/VLOOKUP($R457,desplegable!$N$3:$O$8,2,FALSE),0)</f>
        <v>0</v>
      </c>
      <c r="BD457" s="53" t="str">
        <f t="shared" si="180"/>
        <v/>
      </c>
      <c r="BE457" s="57" t="str">
        <f t="shared" si="172"/>
        <v/>
      </c>
    </row>
    <row r="458" spans="1:57" ht="15" customHeight="1" x14ac:dyDescent="0.25">
      <c r="A458" s="26" t="s">
        <v>117</v>
      </c>
      <c r="B458" s="21"/>
      <c r="C458" s="21" t="s">
        <v>117</v>
      </c>
      <c r="D458" s="21"/>
      <c r="E458" s="21" t="s">
        <v>117</v>
      </c>
      <c r="F458" s="21"/>
      <c r="G458" s="27"/>
      <c r="H458" s="27"/>
      <c r="I458" s="28" t="s">
        <v>367</v>
      </c>
      <c r="J458" s="28" t="s">
        <v>117</v>
      </c>
      <c r="K458" s="21"/>
      <c r="L458" s="21"/>
      <c r="M458" s="28" t="s">
        <v>117</v>
      </c>
      <c r="N458" s="28" t="s">
        <v>117</v>
      </c>
      <c r="O458" s="28" t="s">
        <v>117</v>
      </c>
      <c r="P458" s="21" t="s">
        <v>117</v>
      </c>
      <c r="Q458" s="21" t="s">
        <v>117</v>
      </c>
      <c r="R458" s="28" t="s">
        <v>117</v>
      </c>
      <c r="S458" s="78"/>
      <c r="T458" s="30"/>
      <c r="U458" s="52">
        <f t="shared" si="181"/>
        <v>0</v>
      </c>
      <c r="V458" s="29"/>
      <c r="W458" s="29" t="s">
        <v>117</v>
      </c>
      <c r="X458" s="29"/>
      <c r="Y458" s="29"/>
      <c r="Z458" s="53" t="str">
        <f t="shared" si="173"/>
        <v/>
      </c>
      <c r="AA458" s="55" t="str">
        <f t="shared" si="163"/>
        <v/>
      </c>
      <c r="AB458" s="27"/>
      <c r="AC458" s="54">
        <f t="shared" si="174"/>
        <v>0</v>
      </c>
      <c r="AD458" s="78"/>
      <c r="AE458" s="54">
        <f t="shared" si="175"/>
        <v>0</v>
      </c>
      <c r="AF458" s="78"/>
      <c r="AG458" s="54">
        <f t="shared" si="176"/>
        <v>0</v>
      </c>
      <c r="AH458" s="78"/>
      <c r="AI458" s="54">
        <f t="shared" si="177"/>
        <v>0</v>
      </c>
      <c r="AJ458" s="78"/>
      <c r="AK458" s="54">
        <f t="shared" si="178"/>
        <v>0</v>
      </c>
      <c r="AL458" s="78"/>
      <c r="AM458" s="78"/>
      <c r="AN458" s="53" t="str">
        <f>+IF($A458="Venta",SUMIF($AC$3:$AM$3,VLOOKUP($R458,desplegable!$N$3:$Q$8,4,FALSE),$AC458:$AM458)*$T458/VLOOKUP($R458,desplegable!$N$3:$O$8,2,FALSE),"")</f>
        <v/>
      </c>
      <c r="AO458" s="53">
        <f t="shared" si="179"/>
        <v>0</v>
      </c>
      <c r="AP458" s="53" t="str">
        <f>+IF($A458="Compra",SUMIF($AC$3:$AM$3,VLOOKUP($R457,desplegable!$N$3:$Q$8,4,FALSE),$AC458:$AM458)*$T458/VLOOKUP($R457,desplegable!$N$3:$O$8,2,FALSE),"")</f>
        <v/>
      </c>
      <c r="AQ458" s="55">
        <f>+IFERROR(SUMIF($AC$3:$AM$3,VLOOKUP($R458,desplegable!$N$3:$Q$8,4,FALSE),$AC458:$AM458)/$S458,0)</f>
        <v>0</v>
      </c>
      <c r="AR458" s="55">
        <f ca="1">IFERROR((SUMIF($AC$3:$AM$3,VLOOKUP($R458,desplegable!$N$3:$Q$8,4,FALSE),$AC458:$AM458)/($H458-$G458))*((TODAY())-$G458)/$S458,0)</f>
        <v>0</v>
      </c>
      <c r="AS458" s="56" t="str">
        <f t="shared" si="164"/>
        <v>-</v>
      </c>
      <c r="AT458" s="56" t="str">
        <f t="shared" si="165"/>
        <v>-</v>
      </c>
      <c r="AU458" s="56" t="str">
        <f t="shared" si="166"/>
        <v>-</v>
      </c>
      <c r="AV458" s="56" t="str">
        <f t="shared" si="167"/>
        <v>-</v>
      </c>
      <c r="AW458" s="53" t="str">
        <f t="shared" si="168"/>
        <v>-</v>
      </c>
      <c r="AX458" s="53" t="str">
        <f t="shared" si="169"/>
        <v/>
      </c>
      <c r="AY458" s="57" t="str">
        <f t="shared" si="170"/>
        <v/>
      </c>
      <c r="AZ458" s="54">
        <f>+IF(SUMIF($AC$3:$AM$3,VLOOKUP($R458,desplegable!$N$3:$Q$8,4,FALSE),$AC458:$AM458)&gt;=$S458,$S458,SUMIF($AC$3:$AM$3,VLOOKUP($R458,desplegable!$N$3:$Q$8,4,FALSE),$AC458:$AM458))</f>
        <v>0</v>
      </c>
      <c r="BA458" s="78"/>
      <c r="BB458" s="54">
        <f t="shared" si="171"/>
        <v>0</v>
      </c>
      <c r="BC458" s="53">
        <f>+IFERROR($BB458*$T458/VLOOKUP($R458,desplegable!$N$3:$O$8,2,FALSE),0)</f>
        <v>0</v>
      </c>
      <c r="BD458" s="53" t="str">
        <f t="shared" si="180"/>
        <v/>
      </c>
      <c r="BE458" s="57" t="str">
        <f t="shared" si="172"/>
        <v/>
      </c>
    </row>
    <row r="459" spans="1:57" ht="15" customHeight="1" x14ac:dyDescent="0.25">
      <c r="A459" s="26" t="s">
        <v>117</v>
      </c>
      <c r="B459" s="21"/>
      <c r="C459" s="21" t="s">
        <v>117</v>
      </c>
      <c r="D459" s="21"/>
      <c r="E459" s="21" t="s">
        <v>117</v>
      </c>
      <c r="F459" s="21"/>
      <c r="G459" s="27"/>
      <c r="H459" s="27"/>
      <c r="I459" s="28" t="s">
        <v>367</v>
      </c>
      <c r="J459" s="28" t="s">
        <v>117</v>
      </c>
      <c r="K459" s="21"/>
      <c r="L459" s="21"/>
      <c r="M459" s="28" t="s">
        <v>117</v>
      </c>
      <c r="N459" s="28" t="s">
        <v>117</v>
      </c>
      <c r="O459" s="28" t="s">
        <v>117</v>
      </c>
      <c r="P459" s="21" t="s">
        <v>117</v>
      </c>
      <c r="Q459" s="21" t="s">
        <v>117</v>
      </c>
      <c r="R459" s="28" t="s">
        <v>117</v>
      </c>
      <c r="S459" s="78"/>
      <c r="T459" s="30"/>
      <c r="U459" s="52">
        <f t="shared" si="181"/>
        <v>0</v>
      </c>
      <c r="V459" s="29"/>
      <c r="W459" s="29" t="s">
        <v>117</v>
      </c>
      <c r="X459" s="29"/>
      <c r="Y459" s="29"/>
      <c r="Z459" s="53" t="str">
        <f t="shared" si="173"/>
        <v/>
      </c>
      <c r="AA459" s="55" t="str">
        <f t="shared" si="163"/>
        <v/>
      </c>
      <c r="AB459" s="27"/>
      <c r="AC459" s="54">
        <f t="shared" si="174"/>
        <v>0</v>
      </c>
      <c r="AD459" s="78"/>
      <c r="AE459" s="54">
        <f t="shared" si="175"/>
        <v>0</v>
      </c>
      <c r="AF459" s="78"/>
      <c r="AG459" s="54">
        <f t="shared" si="176"/>
        <v>0</v>
      </c>
      <c r="AH459" s="78"/>
      <c r="AI459" s="54">
        <f t="shared" si="177"/>
        <v>0</v>
      </c>
      <c r="AJ459" s="78"/>
      <c r="AK459" s="54">
        <f t="shared" si="178"/>
        <v>0</v>
      </c>
      <c r="AL459" s="78"/>
      <c r="AM459" s="78"/>
      <c r="AN459" s="53" t="str">
        <f>+IF($A459="Venta",SUMIF($AC$3:$AM$3,VLOOKUP($R459,desplegable!$N$3:$Q$8,4,FALSE),$AC459:$AM459)*$T459/VLOOKUP($R459,desplegable!$N$3:$O$8,2,FALSE),"")</f>
        <v/>
      </c>
      <c r="AO459" s="53">
        <f t="shared" si="179"/>
        <v>0</v>
      </c>
      <c r="AP459" s="53" t="str">
        <f>+IF($A459="Compra",SUMIF($AC$3:$AM$3,VLOOKUP($R458,desplegable!$N$3:$Q$8,4,FALSE),$AC459:$AM459)*$T459/VLOOKUP($R458,desplegable!$N$3:$O$8,2,FALSE),"")</f>
        <v/>
      </c>
      <c r="AQ459" s="55">
        <f>+IFERROR(SUMIF($AC$3:$AM$3,VLOOKUP($R459,desplegable!$N$3:$Q$8,4,FALSE),$AC459:$AM459)/$S459,0)</f>
        <v>0</v>
      </c>
      <c r="AR459" s="55">
        <f ca="1">IFERROR((SUMIF($AC$3:$AM$3,VLOOKUP($R459,desplegable!$N$3:$Q$8,4,FALSE),$AC459:$AM459)/($H459-$G459))*((TODAY())-$G459)/$S459,0)</f>
        <v>0</v>
      </c>
      <c r="AS459" s="56" t="str">
        <f t="shared" si="164"/>
        <v>-</v>
      </c>
      <c r="AT459" s="56" t="str">
        <f t="shared" si="165"/>
        <v>-</v>
      </c>
      <c r="AU459" s="56" t="str">
        <f t="shared" si="166"/>
        <v>-</v>
      </c>
      <c r="AV459" s="56" t="str">
        <f t="shared" si="167"/>
        <v>-</v>
      </c>
      <c r="AW459" s="53" t="str">
        <f t="shared" si="168"/>
        <v>-</v>
      </c>
      <c r="AX459" s="53" t="str">
        <f t="shared" si="169"/>
        <v/>
      </c>
      <c r="AY459" s="57" t="str">
        <f t="shared" si="170"/>
        <v/>
      </c>
      <c r="AZ459" s="54">
        <f>+IF(SUMIF($AC$3:$AM$3,VLOOKUP($R459,desplegable!$N$3:$Q$8,4,FALSE),$AC459:$AM459)&gt;=$S459,$S459,SUMIF($AC$3:$AM$3,VLOOKUP($R459,desplegable!$N$3:$Q$8,4,FALSE),$AC459:$AM459))</f>
        <v>0</v>
      </c>
      <c r="BA459" s="78"/>
      <c r="BB459" s="54">
        <f t="shared" si="171"/>
        <v>0</v>
      </c>
      <c r="BC459" s="53">
        <f>+IFERROR($BB459*$T459/VLOOKUP($R459,desplegable!$N$3:$O$8,2,FALSE),0)</f>
        <v>0</v>
      </c>
      <c r="BD459" s="53" t="str">
        <f t="shared" si="180"/>
        <v/>
      </c>
      <c r="BE459" s="57" t="str">
        <f t="shared" si="172"/>
        <v/>
      </c>
    </row>
    <row r="460" spans="1:57" ht="15" customHeight="1" x14ac:dyDescent="0.25">
      <c r="A460" s="26" t="s">
        <v>117</v>
      </c>
      <c r="B460" s="21"/>
      <c r="C460" s="21" t="s">
        <v>117</v>
      </c>
      <c r="D460" s="21"/>
      <c r="E460" s="21" t="s">
        <v>117</v>
      </c>
      <c r="F460" s="21"/>
      <c r="G460" s="27"/>
      <c r="H460" s="27"/>
      <c r="I460" s="28" t="s">
        <v>367</v>
      </c>
      <c r="J460" s="28" t="s">
        <v>117</v>
      </c>
      <c r="K460" s="21"/>
      <c r="L460" s="21"/>
      <c r="M460" s="28" t="s">
        <v>117</v>
      </c>
      <c r="N460" s="28" t="s">
        <v>117</v>
      </c>
      <c r="O460" s="28" t="s">
        <v>117</v>
      </c>
      <c r="P460" s="21" t="s">
        <v>117</v>
      </c>
      <c r="Q460" s="21" t="s">
        <v>117</v>
      </c>
      <c r="R460" s="28" t="s">
        <v>117</v>
      </c>
      <c r="S460" s="78"/>
      <c r="T460" s="30"/>
      <c r="U460" s="52">
        <f t="shared" si="181"/>
        <v>0</v>
      </c>
      <c r="V460" s="29"/>
      <c r="W460" s="29" t="s">
        <v>117</v>
      </c>
      <c r="X460" s="29"/>
      <c r="Y460" s="29"/>
      <c r="Z460" s="53" t="str">
        <f t="shared" si="173"/>
        <v/>
      </c>
      <c r="AA460" s="55" t="str">
        <f t="shared" si="163"/>
        <v/>
      </c>
      <c r="AB460" s="27"/>
      <c r="AC460" s="54">
        <f t="shared" si="174"/>
        <v>0</v>
      </c>
      <c r="AD460" s="78"/>
      <c r="AE460" s="54">
        <f t="shared" si="175"/>
        <v>0</v>
      </c>
      <c r="AF460" s="78"/>
      <c r="AG460" s="54">
        <f t="shared" si="176"/>
        <v>0</v>
      </c>
      <c r="AH460" s="78"/>
      <c r="AI460" s="54">
        <f t="shared" si="177"/>
        <v>0</v>
      </c>
      <c r="AJ460" s="78"/>
      <c r="AK460" s="54">
        <f t="shared" si="178"/>
        <v>0</v>
      </c>
      <c r="AL460" s="78"/>
      <c r="AM460" s="78"/>
      <c r="AN460" s="53" t="str">
        <f>+IF($A460="Venta",SUMIF($AC$3:$AM$3,VLOOKUP($R460,desplegable!$N$3:$Q$8,4,FALSE),$AC460:$AM460)*$T460/VLOOKUP($R460,desplegable!$N$3:$O$8,2,FALSE),"")</f>
        <v/>
      </c>
      <c r="AO460" s="53">
        <f t="shared" si="179"/>
        <v>0</v>
      </c>
      <c r="AP460" s="53" t="str">
        <f>+IF($A460="Compra",SUMIF($AC$3:$AM$3,VLOOKUP($R459,desplegable!$N$3:$Q$8,4,FALSE),$AC460:$AM460)*$T460/VLOOKUP($R459,desplegable!$N$3:$O$8,2,FALSE),"")</f>
        <v/>
      </c>
      <c r="AQ460" s="55">
        <f>+IFERROR(SUMIF($AC$3:$AM$3,VLOOKUP($R460,desplegable!$N$3:$Q$8,4,FALSE),$AC460:$AM460)/$S460,0)</f>
        <v>0</v>
      </c>
      <c r="AR460" s="55">
        <f ca="1">IFERROR((SUMIF($AC$3:$AM$3,VLOOKUP($R460,desplegable!$N$3:$Q$8,4,FALSE),$AC460:$AM460)/($H460-$G460))*((TODAY())-$G460)/$S460,0)</f>
        <v>0</v>
      </c>
      <c r="AS460" s="56" t="str">
        <f t="shared" si="164"/>
        <v>-</v>
      </c>
      <c r="AT460" s="56" t="str">
        <f t="shared" si="165"/>
        <v>-</v>
      </c>
      <c r="AU460" s="56" t="str">
        <f t="shared" si="166"/>
        <v>-</v>
      </c>
      <c r="AV460" s="56" t="str">
        <f t="shared" si="167"/>
        <v>-</v>
      </c>
      <c r="AW460" s="53" t="str">
        <f t="shared" si="168"/>
        <v>-</v>
      </c>
      <c r="AX460" s="53" t="str">
        <f t="shared" si="169"/>
        <v/>
      </c>
      <c r="AY460" s="57" t="str">
        <f t="shared" si="170"/>
        <v/>
      </c>
      <c r="AZ460" s="54">
        <f>+IF(SUMIF($AC$3:$AM$3,VLOOKUP($R460,desplegable!$N$3:$Q$8,4,FALSE),$AC460:$AM460)&gt;=$S460,$S460,SUMIF($AC$3:$AM$3,VLOOKUP($R460,desplegable!$N$3:$Q$8,4,FALSE),$AC460:$AM460))</f>
        <v>0</v>
      </c>
      <c r="BA460" s="78"/>
      <c r="BB460" s="54">
        <f t="shared" si="171"/>
        <v>0</v>
      </c>
      <c r="BC460" s="53">
        <f>+IFERROR($BB460*$T460/VLOOKUP($R460,desplegable!$N$3:$O$8,2,FALSE),0)</f>
        <v>0</v>
      </c>
      <c r="BD460" s="53" t="str">
        <f t="shared" si="180"/>
        <v/>
      </c>
      <c r="BE460" s="57" t="str">
        <f t="shared" si="172"/>
        <v/>
      </c>
    </row>
    <row r="461" spans="1:57" ht="15" customHeight="1" x14ac:dyDescent="0.25">
      <c r="A461" s="26" t="s">
        <v>117</v>
      </c>
      <c r="B461" s="21"/>
      <c r="C461" s="21" t="s">
        <v>117</v>
      </c>
      <c r="D461" s="21"/>
      <c r="E461" s="21" t="s">
        <v>117</v>
      </c>
      <c r="F461" s="21"/>
      <c r="G461" s="27"/>
      <c r="H461" s="27"/>
      <c r="I461" s="28" t="s">
        <v>367</v>
      </c>
      <c r="J461" s="28" t="s">
        <v>117</v>
      </c>
      <c r="K461" s="21"/>
      <c r="L461" s="21"/>
      <c r="M461" s="28" t="s">
        <v>117</v>
      </c>
      <c r="N461" s="28" t="s">
        <v>117</v>
      </c>
      <c r="O461" s="28" t="s">
        <v>117</v>
      </c>
      <c r="P461" s="21" t="s">
        <v>117</v>
      </c>
      <c r="Q461" s="21" t="s">
        <v>117</v>
      </c>
      <c r="R461" s="28" t="s">
        <v>117</v>
      </c>
      <c r="S461" s="78"/>
      <c r="T461" s="30"/>
      <c r="U461" s="52">
        <f t="shared" si="181"/>
        <v>0</v>
      </c>
      <c r="V461" s="29"/>
      <c r="W461" s="29" t="s">
        <v>117</v>
      </c>
      <c r="X461" s="29"/>
      <c r="Y461" s="29"/>
      <c r="Z461" s="53" t="str">
        <f t="shared" si="173"/>
        <v/>
      </c>
      <c r="AA461" s="55" t="str">
        <f t="shared" si="163"/>
        <v/>
      </c>
      <c r="AB461" s="27"/>
      <c r="AC461" s="54">
        <f t="shared" si="174"/>
        <v>0</v>
      </c>
      <c r="AD461" s="78"/>
      <c r="AE461" s="54">
        <f t="shared" si="175"/>
        <v>0</v>
      </c>
      <c r="AF461" s="78"/>
      <c r="AG461" s="54">
        <f t="shared" si="176"/>
        <v>0</v>
      </c>
      <c r="AH461" s="78"/>
      <c r="AI461" s="54">
        <f t="shared" si="177"/>
        <v>0</v>
      </c>
      <c r="AJ461" s="78"/>
      <c r="AK461" s="54">
        <f t="shared" si="178"/>
        <v>0</v>
      </c>
      <c r="AL461" s="78"/>
      <c r="AM461" s="78"/>
      <c r="AN461" s="53" t="str">
        <f>+IF($A461="Venta",SUMIF($AC$3:$AM$3,VLOOKUP($R461,desplegable!$N$3:$Q$8,4,FALSE),$AC461:$AM461)*$T461/VLOOKUP($R461,desplegable!$N$3:$O$8,2,FALSE),"")</f>
        <v/>
      </c>
      <c r="AO461" s="53">
        <f t="shared" si="179"/>
        <v>0</v>
      </c>
      <c r="AP461" s="53" t="str">
        <f>+IF($A461="Compra",SUMIF($AC$3:$AM$3,VLOOKUP($R460,desplegable!$N$3:$Q$8,4,FALSE),$AC461:$AM461)*$T461/VLOOKUP($R460,desplegable!$N$3:$O$8,2,FALSE),"")</f>
        <v/>
      </c>
      <c r="AQ461" s="55">
        <f>+IFERROR(SUMIF($AC$3:$AM$3,VLOOKUP($R461,desplegable!$N$3:$Q$8,4,FALSE),$AC461:$AM461)/$S461,0)</f>
        <v>0</v>
      </c>
      <c r="AR461" s="55">
        <f ca="1">IFERROR((SUMIF($AC$3:$AM$3,VLOOKUP($R461,desplegable!$N$3:$Q$8,4,FALSE),$AC461:$AM461)/($H461-$G461))*((TODAY())-$G461)/$S461,0)</f>
        <v>0</v>
      </c>
      <c r="AS461" s="56" t="str">
        <f t="shared" si="164"/>
        <v>-</v>
      </c>
      <c r="AT461" s="56" t="str">
        <f t="shared" si="165"/>
        <v>-</v>
      </c>
      <c r="AU461" s="56" t="str">
        <f t="shared" si="166"/>
        <v>-</v>
      </c>
      <c r="AV461" s="56" t="str">
        <f t="shared" si="167"/>
        <v>-</v>
      </c>
      <c r="AW461" s="53" t="str">
        <f t="shared" si="168"/>
        <v>-</v>
      </c>
      <c r="AX461" s="53" t="str">
        <f t="shared" si="169"/>
        <v/>
      </c>
      <c r="AY461" s="57" t="str">
        <f t="shared" si="170"/>
        <v/>
      </c>
      <c r="AZ461" s="54">
        <f>+IF(SUMIF($AC$3:$AM$3,VLOOKUP($R461,desplegable!$N$3:$Q$8,4,FALSE),$AC461:$AM461)&gt;=$S461,$S461,SUMIF($AC$3:$AM$3,VLOOKUP($R461,desplegable!$N$3:$Q$8,4,FALSE),$AC461:$AM461))</f>
        <v>0</v>
      </c>
      <c r="BA461" s="78"/>
      <c r="BB461" s="54">
        <f t="shared" si="171"/>
        <v>0</v>
      </c>
      <c r="BC461" s="53">
        <f>+IFERROR($BB461*$T461/VLOOKUP($R461,desplegable!$N$3:$O$8,2,FALSE),0)</f>
        <v>0</v>
      </c>
      <c r="BD461" s="53" t="str">
        <f t="shared" si="180"/>
        <v/>
      </c>
      <c r="BE461" s="57" t="str">
        <f t="shared" si="172"/>
        <v/>
      </c>
    </row>
    <row r="462" spans="1:57" ht="15" customHeight="1" x14ac:dyDescent="0.25">
      <c r="A462" s="26" t="s">
        <v>117</v>
      </c>
      <c r="B462" s="21"/>
      <c r="C462" s="21" t="s">
        <v>117</v>
      </c>
      <c r="D462" s="21"/>
      <c r="E462" s="21" t="s">
        <v>117</v>
      </c>
      <c r="F462" s="21"/>
      <c r="G462" s="27"/>
      <c r="H462" s="27"/>
      <c r="I462" s="28" t="s">
        <v>367</v>
      </c>
      <c r="J462" s="28" t="s">
        <v>117</v>
      </c>
      <c r="K462" s="21"/>
      <c r="L462" s="21"/>
      <c r="M462" s="28" t="s">
        <v>117</v>
      </c>
      <c r="N462" s="28" t="s">
        <v>117</v>
      </c>
      <c r="O462" s="28" t="s">
        <v>117</v>
      </c>
      <c r="P462" s="21" t="s">
        <v>117</v>
      </c>
      <c r="Q462" s="21" t="s">
        <v>117</v>
      </c>
      <c r="R462" s="28" t="s">
        <v>117</v>
      </c>
      <c r="S462" s="78"/>
      <c r="T462" s="30"/>
      <c r="U462" s="52">
        <f t="shared" si="181"/>
        <v>0</v>
      </c>
      <c r="V462" s="29"/>
      <c r="W462" s="29" t="s">
        <v>117</v>
      </c>
      <c r="X462" s="29"/>
      <c r="Y462" s="29"/>
      <c r="Z462" s="53" t="str">
        <f t="shared" si="173"/>
        <v/>
      </c>
      <c r="AA462" s="55" t="str">
        <f t="shared" si="163"/>
        <v/>
      </c>
      <c r="AB462" s="27"/>
      <c r="AC462" s="54">
        <f t="shared" si="174"/>
        <v>0</v>
      </c>
      <c r="AD462" s="78"/>
      <c r="AE462" s="54">
        <f t="shared" si="175"/>
        <v>0</v>
      </c>
      <c r="AF462" s="78"/>
      <c r="AG462" s="54">
        <f t="shared" si="176"/>
        <v>0</v>
      </c>
      <c r="AH462" s="78"/>
      <c r="AI462" s="54">
        <f t="shared" si="177"/>
        <v>0</v>
      </c>
      <c r="AJ462" s="78"/>
      <c r="AK462" s="54">
        <f t="shared" si="178"/>
        <v>0</v>
      </c>
      <c r="AL462" s="78"/>
      <c r="AM462" s="78"/>
      <c r="AN462" s="53" t="str">
        <f>+IF($A462="Venta",SUMIF($AC$3:$AM$3,VLOOKUP($R462,desplegable!$N$3:$Q$8,4,FALSE),$AC462:$AM462)*$T462/VLOOKUP($R462,desplegable!$N$3:$O$8,2,FALSE),"")</f>
        <v/>
      </c>
      <c r="AO462" s="53">
        <f t="shared" si="179"/>
        <v>0</v>
      </c>
      <c r="AP462" s="53" t="str">
        <f>+IF($A462="Compra",SUMIF($AC$3:$AM$3,VLOOKUP($R461,desplegable!$N$3:$Q$8,4,FALSE),$AC462:$AM462)*$T462/VLOOKUP($R461,desplegable!$N$3:$O$8,2,FALSE),"")</f>
        <v/>
      </c>
      <c r="AQ462" s="55">
        <f>+IFERROR(SUMIF($AC$3:$AM$3,VLOOKUP($R462,desplegable!$N$3:$Q$8,4,FALSE),$AC462:$AM462)/$S462,0)</f>
        <v>0</v>
      </c>
      <c r="AR462" s="55">
        <f ca="1">IFERROR((SUMIF($AC$3:$AM$3,VLOOKUP($R462,desplegable!$N$3:$Q$8,4,FALSE),$AC462:$AM462)/($H462-$G462))*((TODAY())-$G462)/$S462,0)</f>
        <v>0</v>
      </c>
      <c r="AS462" s="56" t="str">
        <f t="shared" si="164"/>
        <v>-</v>
      </c>
      <c r="AT462" s="56" t="str">
        <f t="shared" si="165"/>
        <v>-</v>
      </c>
      <c r="AU462" s="56" t="str">
        <f t="shared" si="166"/>
        <v>-</v>
      </c>
      <c r="AV462" s="56" t="str">
        <f t="shared" si="167"/>
        <v>-</v>
      </c>
      <c r="AW462" s="53" t="str">
        <f t="shared" si="168"/>
        <v>-</v>
      </c>
      <c r="AX462" s="53" t="str">
        <f t="shared" si="169"/>
        <v/>
      </c>
      <c r="AY462" s="57" t="str">
        <f t="shared" si="170"/>
        <v/>
      </c>
      <c r="AZ462" s="54">
        <f>+IF(SUMIF($AC$3:$AM$3,VLOOKUP($R462,desplegable!$N$3:$Q$8,4,FALSE),$AC462:$AM462)&gt;=$S462,$S462,SUMIF($AC$3:$AM$3,VLOOKUP($R462,desplegable!$N$3:$Q$8,4,FALSE),$AC462:$AM462))</f>
        <v>0</v>
      </c>
      <c r="BA462" s="78"/>
      <c r="BB462" s="54">
        <f t="shared" si="171"/>
        <v>0</v>
      </c>
      <c r="BC462" s="53">
        <f>+IFERROR($BB462*$T462/VLOOKUP($R462,desplegable!$N$3:$O$8,2,FALSE),0)</f>
        <v>0</v>
      </c>
      <c r="BD462" s="53" t="str">
        <f t="shared" si="180"/>
        <v/>
      </c>
      <c r="BE462" s="57" t="str">
        <f t="shared" si="172"/>
        <v/>
      </c>
    </row>
    <row r="463" spans="1:57" ht="15" customHeight="1" x14ac:dyDescent="0.25">
      <c r="A463" s="26" t="s">
        <v>117</v>
      </c>
      <c r="B463" s="21"/>
      <c r="C463" s="21" t="s">
        <v>117</v>
      </c>
      <c r="D463" s="21"/>
      <c r="E463" s="21" t="s">
        <v>117</v>
      </c>
      <c r="F463" s="21"/>
      <c r="G463" s="27"/>
      <c r="H463" s="27"/>
      <c r="I463" s="28" t="s">
        <v>367</v>
      </c>
      <c r="J463" s="28" t="s">
        <v>117</v>
      </c>
      <c r="K463" s="21"/>
      <c r="L463" s="21"/>
      <c r="M463" s="28" t="s">
        <v>117</v>
      </c>
      <c r="N463" s="28" t="s">
        <v>117</v>
      </c>
      <c r="O463" s="28" t="s">
        <v>117</v>
      </c>
      <c r="P463" s="21" t="s">
        <v>117</v>
      </c>
      <c r="Q463" s="21" t="s">
        <v>117</v>
      </c>
      <c r="R463" s="28" t="s">
        <v>117</v>
      </c>
      <c r="S463" s="78"/>
      <c r="T463" s="30"/>
      <c r="U463" s="52">
        <f t="shared" si="181"/>
        <v>0</v>
      </c>
      <c r="V463" s="29"/>
      <c r="W463" s="29" t="s">
        <v>117</v>
      </c>
      <c r="X463" s="29"/>
      <c r="Y463" s="29"/>
      <c r="Z463" s="53" t="str">
        <f t="shared" si="173"/>
        <v/>
      </c>
      <c r="AA463" s="55" t="str">
        <f t="shared" si="163"/>
        <v/>
      </c>
      <c r="AB463" s="27"/>
      <c r="AC463" s="54">
        <f t="shared" si="174"/>
        <v>0</v>
      </c>
      <c r="AD463" s="78"/>
      <c r="AE463" s="54">
        <f t="shared" si="175"/>
        <v>0</v>
      </c>
      <c r="AF463" s="78"/>
      <c r="AG463" s="54">
        <f t="shared" si="176"/>
        <v>0</v>
      </c>
      <c r="AH463" s="78"/>
      <c r="AI463" s="54">
        <f t="shared" si="177"/>
        <v>0</v>
      </c>
      <c r="AJ463" s="78"/>
      <c r="AK463" s="54">
        <f t="shared" si="178"/>
        <v>0</v>
      </c>
      <c r="AL463" s="78"/>
      <c r="AM463" s="78"/>
      <c r="AN463" s="53" t="str">
        <f>+IF($A463="Venta",SUMIF($AC$3:$AM$3,VLOOKUP($R463,desplegable!$N$3:$Q$8,4,FALSE),$AC463:$AM463)*$T463/VLOOKUP($R463,desplegable!$N$3:$O$8,2,FALSE),"")</f>
        <v/>
      </c>
      <c r="AO463" s="53">
        <f t="shared" si="179"/>
        <v>0</v>
      </c>
      <c r="AP463" s="53" t="str">
        <f>+IF($A463="Compra",SUMIF($AC$3:$AM$3,VLOOKUP($R462,desplegable!$N$3:$Q$8,4,FALSE),$AC463:$AM463)*$T463/VLOOKUP($R462,desplegable!$N$3:$O$8,2,FALSE),"")</f>
        <v/>
      </c>
      <c r="AQ463" s="55">
        <f>+IFERROR(SUMIF($AC$3:$AM$3,VLOOKUP($R463,desplegable!$N$3:$Q$8,4,FALSE),$AC463:$AM463)/$S463,0)</f>
        <v>0</v>
      </c>
      <c r="AR463" s="55">
        <f ca="1">IFERROR((SUMIF($AC$3:$AM$3,VLOOKUP($R463,desplegable!$N$3:$Q$8,4,FALSE),$AC463:$AM463)/($H463-$G463))*((TODAY())-$G463)/$S463,0)</f>
        <v>0</v>
      </c>
      <c r="AS463" s="56" t="str">
        <f t="shared" si="164"/>
        <v>-</v>
      </c>
      <c r="AT463" s="56" t="str">
        <f t="shared" si="165"/>
        <v>-</v>
      </c>
      <c r="AU463" s="56" t="str">
        <f t="shared" si="166"/>
        <v>-</v>
      </c>
      <c r="AV463" s="56" t="str">
        <f t="shared" si="167"/>
        <v>-</v>
      </c>
      <c r="AW463" s="53" t="str">
        <f t="shared" si="168"/>
        <v>-</v>
      </c>
      <c r="AX463" s="53" t="str">
        <f t="shared" si="169"/>
        <v/>
      </c>
      <c r="AY463" s="57" t="str">
        <f t="shared" si="170"/>
        <v/>
      </c>
      <c r="AZ463" s="54">
        <f>+IF(SUMIF($AC$3:$AM$3,VLOOKUP($R463,desplegable!$N$3:$Q$8,4,FALSE),$AC463:$AM463)&gt;=$S463,$S463,SUMIF($AC$3:$AM$3,VLOOKUP($R463,desplegable!$N$3:$Q$8,4,FALSE),$AC463:$AM463))</f>
        <v>0</v>
      </c>
      <c r="BA463" s="78"/>
      <c r="BB463" s="54">
        <f t="shared" si="171"/>
        <v>0</v>
      </c>
      <c r="BC463" s="53">
        <f>+IFERROR($BB463*$T463/VLOOKUP($R463,desplegable!$N$3:$O$8,2,FALSE),0)</f>
        <v>0</v>
      </c>
      <c r="BD463" s="53" t="str">
        <f t="shared" si="180"/>
        <v/>
      </c>
      <c r="BE463" s="57" t="str">
        <f t="shared" si="172"/>
        <v/>
      </c>
    </row>
    <row r="464" spans="1:57" ht="15" customHeight="1" x14ac:dyDescent="0.25">
      <c r="A464" s="26" t="s">
        <v>117</v>
      </c>
      <c r="B464" s="21"/>
      <c r="C464" s="21" t="s">
        <v>117</v>
      </c>
      <c r="D464" s="21"/>
      <c r="E464" s="21" t="s">
        <v>117</v>
      </c>
      <c r="F464" s="21"/>
      <c r="G464" s="27"/>
      <c r="H464" s="27"/>
      <c r="I464" s="28" t="s">
        <v>367</v>
      </c>
      <c r="J464" s="28" t="s">
        <v>117</v>
      </c>
      <c r="K464" s="21"/>
      <c r="L464" s="21"/>
      <c r="M464" s="28" t="s">
        <v>117</v>
      </c>
      <c r="N464" s="28" t="s">
        <v>117</v>
      </c>
      <c r="O464" s="28" t="s">
        <v>117</v>
      </c>
      <c r="P464" s="21" t="s">
        <v>117</v>
      </c>
      <c r="Q464" s="21" t="s">
        <v>117</v>
      </c>
      <c r="R464" s="28" t="s">
        <v>117</v>
      </c>
      <c r="S464" s="78"/>
      <c r="T464" s="30"/>
      <c r="U464" s="52">
        <f t="shared" si="181"/>
        <v>0</v>
      </c>
      <c r="V464" s="29"/>
      <c r="W464" s="29" t="s">
        <v>117</v>
      </c>
      <c r="X464" s="29"/>
      <c r="Y464" s="29"/>
      <c r="Z464" s="53" t="str">
        <f t="shared" si="173"/>
        <v/>
      </c>
      <c r="AA464" s="55" t="str">
        <f t="shared" si="163"/>
        <v/>
      </c>
      <c r="AB464" s="27"/>
      <c r="AC464" s="54">
        <f t="shared" si="174"/>
        <v>0</v>
      </c>
      <c r="AD464" s="78"/>
      <c r="AE464" s="54">
        <f t="shared" si="175"/>
        <v>0</v>
      </c>
      <c r="AF464" s="78"/>
      <c r="AG464" s="54">
        <f t="shared" si="176"/>
        <v>0</v>
      </c>
      <c r="AH464" s="78"/>
      <c r="AI464" s="54">
        <f t="shared" si="177"/>
        <v>0</v>
      </c>
      <c r="AJ464" s="78"/>
      <c r="AK464" s="54">
        <f t="shared" si="178"/>
        <v>0</v>
      </c>
      <c r="AL464" s="78"/>
      <c r="AM464" s="78"/>
      <c r="AN464" s="53" t="str">
        <f>+IF($A464="Venta",SUMIF($AC$3:$AM$3,VLOOKUP($R464,desplegable!$N$3:$Q$8,4,FALSE),$AC464:$AM464)*$T464/VLOOKUP($R464,desplegable!$N$3:$O$8,2,FALSE),"")</f>
        <v/>
      </c>
      <c r="AO464" s="53">
        <f t="shared" si="179"/>
        <v>0</v>
      </c>
      <c r="AP464" s="53" t="str">
        <f>+IF($A464="Compra",SUMIF($AC$3:$AM$3,VLOOKUP($R463,desplegable!$N$3:$Q$8,4,FALSE),$AC464:$AM464)*$T464/VLOOKUP($R463,desplegable!$N$3:$O$8,2,FALSE),"")</f>
        <v/>
      </c>
      <c r="AQ464" s="55">
        <f>+IFERROR(SUMIF($AC$3:$AM$3,VLOOKUP($R464,desplegable!$N$3:$Q$8,4,FALSE),$AC464:$AM464)/$S464,0)</f>
        <v>0</v>
      </c>
      <c r="AR464" s="55">
        <f ca="1">IFERROR((SUMIF($AC$3:$AM$3,VLOOKUP($R464,desplegable!$N$3:$Q$8,4,FALSE),$AC464:$AM464)/($H464-$G464))*((TODAY())-$G464)/$S464,0)</f>
        <v>0</v>
      </c>
      <c r="AS464" s="56" t="str">
        <f t="shared" si="164"/>
        <v>-</v>
      </c>
      <c r="AT464" s="56" t="str">
        <f t="shared" si="165"/>
        <v>-</v>
      </c>
      <c r="AU464" s="56" t="str">
        <f t="shared" si="166"/>
        <v>-</v>
      </c>
      <c r="AV464" s="56" t="str">
        <f t="shared" si="167"/>
        <v>-</v>
      </c>
      <c r="AW464" s="53" t="str">
        <f t="shared" si="168"/>
        <v>-</v>
      </c>
      <c r="AX464" s="53" t="str">
        <f t="shared" si="169"/>
        <v/>
      </c>
      <c r="AY464" s="57" t="str">
        <f t="shared" si="170"/>
        <v/>
      </c>
      <c r="AZ464" s="54">
        <f>+IF(SUMIF($AC$3:$AM$3,VLOOKUP($R464,desplegable!$N$3:$Q$8,4,FALSE),$AC464:$AM464)&gt;=$S464,$S464,SUMIF($AC$3:$AM$3,VLOOKUP($R464,desplegable!$N$3:$Q$8,4,FALSE),$AC464:$AM464))</f>
        <v>0</v>
      </c>
      <c r="BA464" s="78"/>
      <c r="BB464" s="54">
        <f t="shared" si="171"/>
        <v>0</v>
      </c>
      <c r="BC464" s="53">
        <f>+IFERROR($BB464*$T464/VLOOKUP($R464,desplegable!$N$3:$O$8,2,FALSE),0)</f>
        <v>0</v>
      </c>
      <c r="BD464" s="53" t="str">
        <f t="shared" si="180"/>
        <v/>
      </c>
      <c r="BE464" s="57" t="str">
        <f t="shared" si="172"/>
        <v/>
      </c>
    </row>
    <row r="465" spans="1:57" ht="15" customHeight="1" x14ac:dyDescent="0.25">
      <c r="A465" s="26" t="s">
        <v>117</v>
      </c>
      <c r="B465" s="21"/>
      <c r="C465" s="21" t="s">
        <v>117</v>
      </c>
      <c r="D465" s="21"/>
      <c r="E465" s="21" t="s">
        <v>117</v>
      </c>
      <c r="F465" s="21"/>
      <c r="G465" s="27"/>
      <c r="H465" s="27"/>
      <c r="I465" s="28" t="s">
        <v>367</v>
      </c>
      <c r="J465" s="28" t="s">
        <v>117</v>
      </c>
      <c r="K465" s="21"/>
      <c r="L465" s="21"/>
      <c r="M465" s="28" t="s">
        <v>117</v>
      </c>
      <c r="N465" s="28" t="s">
        <v>117</v>
      </c>
      <c r="O465" s="28" t="s">
        <v>117</v>
      </c>
      <c r="P465" s="21" t="s">
        <v>117</v>
      </c>
      <c r="Q465" s="21" t="s">
        <v>117</v>
      </c>
      <c r="R465" s="28" t="s">
        <v>117</v>
      </c>
      <c r="S465" s="78"/>
      <c r="T465" s="30"/>
      <c r="U465" s="52">
        <f t="shared" si="181"/>
        <v>0</v>
      </c>
      <c r="V465" s="29"/>
      <c r="W465" s="29" t="s">
        <v>117</v>
      </c>
      <c r="X465" s="29"/>
      <c r="Y465" s="29"/>
      <c r="Z465" s="53" t="str">
        <f t="shared" si="173"/>
        <v/>
      </c>
      <c r="AA465" s="55" t="str">
        <f t="shared" si="163"/>
        <v/>
      </c>
      <c r="AB465" s="27"/>
      <c r="AC465" s="54">
        <f t="shared" si="174"/>
        <v>0</v>
      </c>
      <c r="AD465" s="78"/>
      <c r="AE465" s="54">
        <f t="shared" si="175"/>
        <v>0</v>
      </c>
      <c r="AF465" s="78"/>
      <c r="AG465" s="54">
        <f t="shared" si="176"/>
        <v>0</v>
      </c>
      <c r="AH465" s="78"/>
      <c r="AI465" s="54">
        <f t="shared" si="177"/>
        <v>0</v>
      </c>
      <c r="AJ465" s="78"/>
      <c r="AK465" s="54">
        <f t="shared" si="178"/>
        <v>0</v>
      </c>
      <c r="AL465" s="78"/>
      <c r="AM465" s="78"/>
      <c r="AN465" s="53" t="str">
        <f>+IF($A465="Venta",SUMIF($AC$3:$AM$3,VLOOKUP($R465,desplegable!$N$3:$Q$8,4,FALSE),$AC465:$AM465)*$T465/VLOOKUP($R465,desplegable!$N$3:$O$8,2,FALSE),"")</f>
        <v/>
      </c>
      <c r="AO465" s="53">
        <f t="shared" si="179"/>
        <v>0</v>
      </c>
      <c r="AP465" s="53" t="str">
        <f>+IF($A465="Compra",SUMIF($AC$3:$AM$3,VLOOKUP($R464,desplegable!$N$3:$Q$8,4,FALSE),$AC465:$AM465)*$T465/VLOOKUP($R464,desplegable!$N$3:$O$8,2,FALSE),"")</f>
        <v/>
      </c>
      <c r="AQ465" s="55">
        <f>+IFERROR(SUMIF($AC$3:$AM$3,VLOOKUP($R465,desplegable!$N$3:$Q$8,4,FALSE),$AC465:$AM465)/$S465,0)</f>
        <v>0</v>
      </c>
      <c r="AR465" s="55">
        <f ca="1">IFERROR((SUMIF($AC$3:$AM$3,VLOOKUP($R465,desplegable!$N$3:$Q$8,4,FALSE),$AC465:$AM465)/($H465-$G465))*((TODAY())-$G465)/$S465,0)</f>
        <v>0</v>
      </c>
      <c r="AS465" s="56" t="str">
        <f t="shared" si="164"/>
        <v>-</v>
      </c>
      <c r="AT465" s="56" t="str">
        <f t="shared" si="165"/>
        <v>-</v>
      </c>
      <c r="AU465" s="56" t="str">
        <f t="shared" si="166"/>
        <v>-</v>
      </c>
      <c r="AV465" s="56" t="str">
        <f t="shared" si="167"/>
        <v>-</v>
      </c>
      <c r="AW465" s="53" t="str">
        <f t="shared" si="168"/>
        <v>-</v>
      </c>
      <c r="AX465" s="53" t="str">
        <f t="shared" si="169"/>
        <v/>
      </c>
      <c r="AY465" s="57" t="str">
        <f t="shared" si="170"/>
        <v/>
      </c>
      <c r="AZ465" s="54">
        <f>+IF(SUMIF($AC$3:$AM$3,VLOOKUP($R465,desplegable!$N$3:$Q$8,4,FALSE),$AC465:$AM465)&gt;=$S465,$S465,SUMIF($AC$3:$AM$3,VLOOKUP($R465,desplegable!$N$3:$Q$8,4,FALSE),$AC465:$AM465))</f>
        <v>0</v>
      </c>
      <c r="BA465" s="78"/>
      <c r="BB465" s="54">
        <f t="shared" si="171"/>
        <v>0</v>
      </c>
      <c r="BC465" s="53">
        <f>+IFERROR($BB465*$T465/VLOOKUP($R465,desplegable!$N$3:$O$8,2,FALSE),0)</f>
        <v>0</v>
      </c>
      <c r="BD465" s="53" t="str">
        <f t="shared" si="180"/>
        <v/>
      </c>
      <c r="BE465" s="57" t="str">
        <f t="shared" si="172"/>
        <v/>
      </c>
    </row>
    <row r="466" spans="1:57" ht="15" customHeight="1" x14ac:dyDescent="0.25">
      <c r="A466" s="26" t="s">
        <v>117</v>
      </c>
      <c r="B466" s="21"/>
      <c r="C466" s="21" t="s">
        <v>117</v>
      </c>
      <c r="D466" s="21"/>
      <c r="E466" s="21" t="s">
        <v>117</v>
      </c>
      <c r="F466" s="21"/>
      <c r="G466" s="27"/>
      <c r="H466" s="27"/>
      <c r="I466" s="28" t="s">
        <v>367</v>
      </c>
      <c r="J466" s="28" t="s">
        <v>117</v>
      </c>
      <c r="K466" s="21"/>
      <c r="L466" s="21"/>
      <c r="M466" s="28" t="s">
        <v>117</v>
      </c>
      <c r="N466" s="28" t="s">
        <v>117</v>
      </c>
      <c r="O466" s="28" t="s">
        <v>117</v>
      </c>
      <c r="P466" s="21" t="s">
        <v>117</v>
      </c>
      <c r="Q466" s="21" t="s">
        <v>117</v>
      </c>
      <c r="R466" s="28" t="s">
        <v>117</v>
      </c>
      <c r="S466" s="78"/>
      <c r="T466" s="30"/>
      <c r="U466" s="52">
        <f t="shared" si="181"/>
        <v>0</v>
      </c>
      <c r="V466" s="29"/>
      <c r="W466" s="29" t="s">
        <v>117</v>
      </c>
      <c r="X466" s="29"/>
      <c r="Y466" s="29"/>
      <c r="Z466" s="53" t="str">
        <f t="shared" si="173"/>
        <v/>
      </c>
      <c r="AA466" s="55" t="str">
        <f t="shared" ref="AA466:AA529" si="182">+IF($A466="Venta",IFERROR($Z466/$U466,0),IF($A466="Compra","",""))</f>
        <v/>
      </c>
      <c r="AB466" s="27"/>
      <c r="AC466" s="54">
        <f t="shared" si="174"/>
        <v>0</v>
      </c>
      <c r="AD466" s="78"/>
      <c r="AE466" s="54">
        <f t="shared" si="175"/>
        <v>0</v>
      </c>
      <c r="AF466" s="78"/>
      <c r="AG466" s="54">
        <f t="shared" si="176"/>
        <v>0</v>
      </c>
      <c r="AH466" s="78"/>
      <c r="AI466" s="54">
        <f t="shared" si="177"/>
        <v>0</v>
      </c>
      <c r="AJ466" s="78"/>
      <c r="AK466" s="54">
        <f t="shared" si="178"/>
        <v>0</v>
      </c>
      <c r="AL466" s="78"/>
      <c r="AM466" s="78"/>
      <c r="AN466" s="53" t="str">
        <f>+IF($A466="Venta",SUMIF($AC$3:$AM$3,VLOOKUP($R466,desplegable!$N$3:$Q$8,4,FALSE),$AC466:$AM466)*$T466/VLOOKUP($R466,desplegable!$N$3:$O$8,2,FALSE),"")</f>
        <v/>
      </c>
      <c r="AO466" s="53">
        <f t="shared" si="179"/>
        <v>0</v>
      </c>
      <c r="AP466" s="53" t="str">
        <f>+IF($A466="Compra",SUMIF($AC$3:$AM$3,VLOOKUP($R465,desplegable!$N$3:$Q$8,4,FALSE),$AC466:$AM466)*$T466/VLOOKUP($R465,desplegable!$N$3:$O$8,2,FALSE),"")</f>
        <v/>
      </c>
      <c r="AQ466" s="55">
        <f>+IFERROR(SUMIF($AC$3:$AM$3,VLOOKUP($R466,desplegable!$N$3:$Q$8,4,FALSE),$AC466:$AM466)/$S466,0)</f>
        <v>0</v>
      </c>
      <c r="AR466" s="55">
        <f ca="1">IFERROR((SUMIF($AC$3:$AM$3,VLOOKUP($R466,desplegable!$N$3:$Q$8,4,FALSE),$AC466:$AM466)/($H466-$G466))*((TODAY())-$G466)/$S466,0)</f>
        <v>0</v>
      </c>
      <c r="AS466" s="56" t="str">
        <f t="shared" si="164"/>
        <v>-</v>
      </c>
      <c r="AT466" s="56" t="str">
        <f t="shared" si="165"/>
        <v>-</v>
      </c>
      <c r="AU466" s="56" t="str">
        <f t="shared" si="166"/>
        <v>-</v>
      </c>
      <c r="AV466" s="56" t="str">
        <f t="shared" si="167"/>
        <v>-</v>
      </c>
      <c r="AW466" s="53" t="str">
        <f t="shared" si="168"/>
        <v>-</v>
      </c>
      <c r="AX466" s="53" t="str">
        <f t="shared" si="169"/>
        <v/>
      </c>
      <c r="AY466" s="57" t="str">
        <f t="shared" si="170"/>
        <v/>
      </c>
      <c r="AZ466" s="54">
        <f>+IF(SUMIF($AC$3:$AM$3,VLOOKUP($R466,desplegable!$N$3:$Q$8,4,FALSE),$AC466:$AM466)&gt;=$S466,$S466,SUMIF($AC$3:$AM$3,VLOOKUP($R466,desplegable!$N$3:$Q$8,4,FALSE),$AC466:$AM466))</f>
        <v>0</v>
      </c>
      <c r="BA466" s="78"/>
      <c r="BB466" s="54">
        <f t="shared" si="171"/>
        <v>0</v>
      </c>
      <c r="BC466" s="53">
        <f>+IFERROR($BB466*$T466/VLOOKUP($R466,desplegable!$N$3:$O$8,2,FALSE),0)</f>
        <v>0</v>
      </c>
      <c r="BD466" s="53" t="str">
        <f t="shared" si="180"/>
        <v/>
      </c>
      <c r="BE466" s="57" t="str">
        <f t="shared" si="172"/>
        <v/>
      </c>
    </row>
    <row r="467" spans="1:57" ht="15" customHeight="1" x14ac:dyDescent="0.25">
      <c r="A467" s="26" t="s">
        <v>117</v>
      </c>
      <c r="B467" s="21"/>
      <c r="C467" s="21" t="s">
        <v>117</v>
      </c>
      <c r="D467" s="21"/>
      <c r="E467" s="21" t="s">
        <v>117</v>
      </c>
      <c r="F467" s="21"/>
      <c r="G467" s="27"/>
      <c r="H467" s="27"/>
      <c r="I467" s="28" t="s">
        <v>367</v>
      </c>
      <c r="J467" s="28" t="s">
        <v>117</v>
      </c>
      <c r="K467" s="21"/>
      <c r="L467" s="21"/>
      <c r="M467" s="28" t="s">
        <v>117</v>
      </c>
      <c r="N467" s="28" t="s">
        <v>117</v>
      </c>
      <c r="O467" s="28" t="s">
        <v>117</v>
      </c>
      <c r="P467" s="21" t="s">
        <v>117</v>
      </c>
      <c r="Q467" s="21" t="s">
        <v>117</v>
      </c>
      <c r="R467" s="28" t="s">
        <v>117</v>
      </c>
      <c r="S467" s="78"/>
      <c r="T467" s="30"/>
      <c r="U467" s="52">
        <f t="shared" si="181"/>
        <v>0</v>
      </c>
      <c r="V467" s="29"/>
      <c r="W467" s="29" t="s">
        <v>117</v>
      </c>
      <c r="X467" s="29"/>
      <c r="Y467" s="29"/>
      <c r="Z467" s="53" t="str">
        <f t="shared" si="173"/>
        <v/>
      </c>
      <c r="AA467" s="55" t="str">
        <f t="shared" si="182"/>
        <v/>
      </c>
      <c r="AB467" s="27"/>
      <c r="AC467" s="54">
        <f t="shared" si="174"/>
        <v>0</v>
      </c>
      <c r="AD467" s="78"/>
      <c r="AE467" s="54">
        <f t="shared" si="175"/>
        <v>0</v>
      </c>
      <c r="AF467" s="78"/>
      <c r="AG467" s="54">
        <f t="shared" si="176"/>
        <v>0</v>
      </c>
      <c r="AH467" s="78"/>
      <c r="AI467" s="54">
        <f t="shared" si="177"/>
        <v>0</v>
      </c>
      <c r="AJ467" s="78"/>
      <c r="AK467" s="54">
        <f t="shared" si="178"/>
        <v>0</v>
      </c>
      <c r="AL467" s="78"/>
      <c r="AM467" s="78"/>
      <c r="AN467" s="53" t="str">
        <f>+IF($A467="Venta",SUMIF($AC$3:$AM$3,VLOOKUP($R467,desplegable!$N$3:$Q$8,4,FALSE),$AC467:$AM467)*$T467/VLOOKUP($R467,desplegable!$N$3:$O$8,2,FALSE),"")</f>
        <v/>
      </c>
      <c r="AO467" s="53">
        <f t="shared" si="179"/>
        <v>0</v>
      </c>
      <c r="AP467" s="53" t="str">
        <f>+IF($A467="Compra",SUMIF($AC$3:$AM$3,VLOOKUP($R466,desplegable!$N$3:$Q$8,4,FALSE),$AC467:$AM467)*$T467/VLOOKUP($R466,desplegable!$N$3:$O$8,2,FALSE),"")</f>
        <v/>
      </c>
      <c r="AQ467" s="55">
        <f>+IFERROR(SUMIF($AC$3:$AM$3,VLOOKUP($R467,desplegable!$N$3:$Q$8,4,FALSE),$AC467:$AM467)/$S467,0)</f>
        <v>0</v>
      </c>
      <c r="AR467" s="55">
        <f ca="1">IFERROR((SUMIF($AC$3:$AM$3,VLOOKUP($R467,desplegable!$N$3:$Q$8,4,FALSE),$AC467:$AM467)/($H467-$G467))*((TODAY())-$G467)/$S467,0)</f>
        <v>0</v>
      </c>
      <c r="AS467" s="56" t="str">
        <f t="shared" si="164"/>
        <v>-</v>
      </c>
      <c r="AT467" s="56" t="str">
        <f t="shared" si="165"/>
        <v>-</v>
      </c>
      <c r="AU467" s="56" t="str">
        <f t="shared" si="166"/>
        <v>-</v>
      </c>
      <c r="AV467" s="56" t="str">
        <f t="shared" si="167"/>
        <v>-</v>
      </c>
      <c r="AW467" s="53" t="str">
        <f t="shared" si="168"/>
        <v>-</v>
      </c>
      <c r="AX467" s="53" t="str">
        <f t="shared" si="169"/>
        <v/>
      </c>
      <c r="AY467" s="57" t="str">
        <f t="shared" si="170"/>
        <v/>
      </c>
      <c r="AZ467" s="54">
        <f>+IF(SUMIF($AC$3:$AM$3,VLOOKUP($R467,desplegable!$N$3:$Q$8,4,FALSE),$AC467:$AM467)&gt;=$S467,$S467,SUMIF($AC$3:$AM$3,VLOOKUP($R467,desplegable!$N$3:$Q$8,4,FALSE),$AC467:$AM467))</f>
        <v>0</v>
      </c>
      <c r="BA467" s="78"/>
      <c r="BB467" s="54">
        <f t="shared" si="171"/>
        <v>0</v>
      </c>
      <c r="BC467" s="53">
        <f>+IFERROR($BB467*$T467/VLOOKUP($R467,desplegable!$N$3:$O$8,2,FALSE),0)</f>
        <v>0</v>
      </c>
      <c r="BD467" s="53" t="str">
        <f t="shared" si="180"/>
        <v/>
      </c>
      <c r="BE467" s="57" t="str">
        <f t="shared" si="172"/>
        <v/>
      </c>
    </row>
    <row r="468" spans="1:57" ht="15" customHeight="1" x14ac:dyDescent="0.25">
      <c r="A468" s="26" t="s">
        <v>117</v>
      </c>
      <c r="B468" s="21"/>
      <c r="C468" s="21" t="s">
        <v>117</v>
      </c>
      <c r="D468" s="21"/>
      <c r="E468" s="21" t="s">
        <v>117</v>
      </c>
      <c r="F468" s="21"/>
      <c r="G468" s="27"/>
      <c r="H468" s="27"/>
      <c r="I468" s="28" t="s">
        <v>367</v>
      </c>
      <c r="J468" s="28" t="s">
        <v>117</v>
      </c>
      <c r="K468" s="21"/>
      <c r="L468" s="21"/>
      <c r="M468" s="28" t="s">
        <v>117</v>
      </c>
      <c r="N468" s="28" t="s">
        <v>117</v>
      </c>
      <c r="O468" s="28" t="s">
        <v>117</v>
      </c>
      <c r="P468" s="21" t="s">
        <v>117</v>
      </c>
      <c r="Q468" s="21" t="s">
        <v>117</v>
      </c>
      <c r="R468" s="28" t="s">
        <v>117</v>
      </c>
      <c r="S468" s="78"/>
      <c r="T468" s="30"/>
      <c r="U468" s="52">
        <f t="shared" si="181"/>
        <v>0</v>
      </c>
      <c r="V468" s="29"/>
      <c r="W468" s="29" t="s">
        <v>117</v>
      </c>
      <c r="X468" s="29"/>
      <c r="Y468" s="29"/>
      <c r="Z468" s="53" t="str">
        <f t="shared" si="173"/>
        <v/>
      </c>
      <c r="AA468" s="55" t="str">
        <f t="shared" si="182"/>
        <v/>
      </c>
      <c r="AB468" s="27"/>
      <c r="AC468" s="54">
        <f t="shared" si="174"/>
        <v>0</v>
      </c>
      <c r="AD468" s="78"/>
      <c r="AE468" s="54">
        <f t="shared" si="175"/>
        <v>0</v>
      </c>
      <c r="AF468" s="78"/>
      <c r="AG468" s="54">
        <f t="shared" si="176"/>
        <v>0</v>
      </c>
      <c r="AH468" s="78"/>
      <c r="AI468" s="54">
        <f t="shared" si="177"/>
        <v>0</v>
      </c>
      <c r="AJ468" s="78"/>
      <c r="AK468" s="54">
        <f t="shared" si="178"/>
        <v>0</v>
      </c>
      <c r="AL468" s="78"/>
      <c r="AM468" s="78"/>
      <c r="AN468" s="53" t="str">
        <f>+IF($A468="Venta",SUMIF($AC$3:$AM$3,VLOOKUP($R468,desplegable!$N$3:$Q$8,4,FALSE),$AC468:$AM468)*$T468/VLOOKUP($R468,desplegable!$N$3:$O$8,2,FALSE),"")</f>
        <v/>
      </c>
      <c r="AO468" s="53">
        <f t="shared" si="179"/>
        <v>0</v>
      </c>
      <c r="AP468" s="53" t="str">
        <f>+IF($A468="Compra",SUMIF($AC$3:$AM$3,VLOOKUP($R467,desplegable!$N$3:$Q$8,4,FALSE),$AC468:$AM468)*$T468/VLOOKUP($R467,desplegable!$N$3:$O$8,2,FALSE),"")</f>
        <v/>
      </c>
      <c r="AQ468" s="55">
        <f>+IFERROR(SUMIF($AC$3:$AM$3,VLOOKUP($R468,desplegable!$N$3:$Q$8,4,FALSE),$AC468:$AM468)/$S468,0)</f>
        <v>0</v>
      </c>
      <c r="AR468" s="55">
        <f ca="1">IFERROR((SUMIF($AC$3:$AM$3,VLOOKUP($R468,desplegable!$N$3:$Q$8,4,FALSE),$AC468:$AM468)/($H468-$G468))*((TODAY())-$G468)/$S468,0)</f>
        <v>0</v>
      </c>
      <c r="AS468" s="56" t="str">
        <f t="shared" si="164"/>
        <v>-</v>
      </c>
      <c r="AT468" s="56" t="str">
        <f t="shared" si="165"/>
        <v>-</v>
      </c>
      <c r="AU468" s="56" t="str">
        <f t="shared" si="166"/>
        <v>-</v>
      </c>
      <c r="AV468" s="56" t="str">
        <f t="shared" si="167"/>
        <v>-</v>
      </c>
      <c r="AW468" s="53" t="str">
        <f t="shared" si="168"/>
        <v>-</v>
      </c>
      <c r="AX468" s="53" t="str">
        <f t="shared" si="169"/>
        <v/>
      </c>
      <c r="AY468" s="57" t="str">
        <f t="shared" si="170"/>
        <v/>
      </c>
      <c r="AZ468" s="54">
        <f>+IF(SUMIF($AC$3:$AM$3,VLOOKUP($R468,desplegable!$N$3:$Q$8,4,FALSE),$AC468:$AM468)&gt;=$S468,$S468,SUMIF($AC$3:$AM$3,VLOOKUP($R468,desplegable!$N$3:$Q$8,4,FALSE),$AC468:$AM468))</f>
        <v>0</v>
      </c>
      <c r="BA468" s="78"/>
      <c r="BB468" s="54">
        <f t="shared" si="171"/>
        <v>0</v>
      </c>
      <c r="BC468" s="53">
        <f>+IFERROR($BB468*$T468/VLOOKUP($R468,desplegable!$N$3:$O$8,2,FALSE),0)</f>
        <v>0</v>
      </c>
      <c r="BD468" s="53" t="str">
        <f t="shared" si="180"/>
        <v/>
      </c>
      <c r="BE468" s="57" t="str">
        <f t="shared" si="172"/>
        <v/>
      </c>
    </row>
    <row r="469" spans="1:57" ht="15" customHeight="1" x14ac:dyDescent="0.25">
      <c r="A469" s="26" t="s">
        <v>117</v>
      </c>
      <c r="B469" s="21"/>
      <c r="C469" s="21" t="s">
        <v>117</v>
      </c>
      <c r="D469" s="21"/>
      <c r="E469" s="21" t="s">
        <v>117</v>
      </c>
      <c r="F469" s="21"/>
      <c r="G469" s="27"/>
      <c r="H469" s="27"/>
      <c r="I469" s="28" t="s">
        <v>367</v>
      </c>
      <c r="J469" s="28" t="s">
        <v>117</v>
      </c>
      <c r="K469" s="21"/>
      <c r="L469" s="21"/>
      <c r="M469" s="28" t="s">
        <v>117</v>
      </c>
      <c r="N469" s="28" t="s">
        <v>117</v>
      </c>
      <c r="O469" s="28" t="s">
        <v>117</v>
      </c>
      <c r="P469" s="21" t="s">
        <v>117</v>
      </c>
      <c r="Q469" s="21" t="s">
        <v>117</v>
      </c>
      <c r="R469" s="28" t="s">
        <v>117</v>
      </c>
      <c r="S469" s="78"/>
      <c r="T469" s="30"/>
      <c r="U469" s="52">
        <f t="shared" si="181"/>
        <v>0</v>
      </c>
      <c r="V469" s="29"/>
      <c r="W469" s="29" t="s">
        <v>117</v>
      </c>
      <c r="X469" s="29"/>
      <c r="Y469" s="29"/>
      <c r="Z469" s="53" t="str">
        <f t="shared" si="173"/>
        <v/>
      </c>
      <c r="AA469" s="55" t="str">
        <f t="shared" si="182"/>
        <v/>
      </c>
      <c r="AB469" s="27"/>
      <c r="AC469" s="54">
        <f t="shared" si="174"/>
        <v>0</v>
      </c>
      <c r="AD469" s="78"/>
      <c r="AE469" s="54">
        <f t="shared" si="175"/>
        <v>0</v>
      </c>
      <c r="AF469" s="78"/>
      <c r="AG469" s="54">
        <f t="shared" si="176"/>
        <v>0</v>
      </c>
      <c r="AH469" s="78"/>
      <c r="AI469" s="54">
        <f t="shared" si="177"/>
        <v>0</v>
      </c>
      <c r="AJ469" s="78"/>
      <c r="AK469" s="54">
        <f t="shared" si="178"/>
        <v>0</v>
      </c>
      <c r="AL469" s="78"/>
      <c r="AM469" s="78"/>
      <c r="AN469" s="53" t="str">
        <f>+IF($A469="Venta",SUMIF($AC$3:$AM$3,VLOOKUP($R469,desplegable!$N$3:$Q$8,4,FALSE),$AC469:$AM469)*$T469/VLOOKUP($R469,desplegable!$N$3:$O$8,2,FALSE),"")</f>
        <v/>
      </c>
      <c r="AO469" s="53">
        <f t="shared" si="179"/>
        <v>0</v>
      </c>
      <c r="AP469" s="53" t="str">
        <f>+IF($A469="Compra",SUMIF($AC$3:$AM$3,VLOOKUP($R468,desplegable!$N$3:$Q$8,4,FALSE),$AC469:$AM469)*$T469/VLOOKUP($R468,desplegable!$N$3:$O$8,2,FALSE),"")</f>
        <v/>
      </c>
      <c r="AQ469" s="55">
        <f>+IFERROR(SUMIF($AC$3:$AM$3,VLOOKUP($R469,desplegable!$N$3:$Q$8,4,FALSE),$AC469:$AM469)/$S469,0)</f>
        <v>0</v>
      </c>
      <c r="AR469" s="55">
        <f ca="1">IFERROR((SUMIF($AC$3:$AM$3,VLOOKUP($R469,desplegable!$N$3:$Q$8,4,FALSE),$AC469:$AM469)/($H469-$G469))*((TODAY())-$G469)/$S469,0)</f>
        <v>0</v>
      </c>
      <c r="AS469" s="56" t="str">
        <f t="shared" ref="AS469:AS532" si="183">+IFERROR(IF($AE469=0,"-",$AE469/$AC469),"-")</f>
        <v>-</v>
      </c>
      <c r="AT469" s="56" t="str">
        <f t="shared" ref="AT469:AT532" si="184">+IFERROR(IF($AG469=0,"-",$AG469/$AC469),"-")</f>
        <v>-</v>
      </c>
      <c r="AU469" s="56" t="str">
        <f t="shared" ref="AU469:AU532" si="185">+IFERROR(IF($AI469=0,"-",$AI469/$AC469),"-")</f>
        <v>-</v>
      </c>
      <c r="AV469" s="56" t="str">
        <f t="shared" ref="AV469:AV532" si="186">+IFERROR(IF($AK469=0,"-",$AK469/$AC469),"-")</f>
        <v>-</v>
      </c>
      <c r="AW469" s="53" t="str">
        <f t="shared" ref="AW469:AW532" si="187">+IF($A469="Venta",IFERROR($AN469/$AK469,"-"),IFERROR($AO469/$AK469,"-"))</f>
        <v>-</v>
      </c>
      <c r="AX469" s="53" t="str">
        <f t="shared" ref="AX469:AX532" si="188">IF($A469="Venta",$AN469-$AO469,IF($A469="Compra","",""))</f>
        <v/>
      </c>
      <c r="AY469" s="57" t="str">
        <f t="shared" ref="AY469:AY532" si="189">+IF($A469="Venta",IFERROR($AX469/$AN469,0),IF($A469="Compra","",""))</f>
        <v/>
      </c>
      <c r="AZ469" s="54">
        <f>+IF(SUMIF($AC$3:$AM$3,VLOOKUP($R469,desplegable!$N$3:$Q$8,4,FALSE),$AC469:$AM469)&gt;=$S469,$S469,SUMIF($AC$3:$AM$3,VLOOKUP($R469,desplegable!$N$3:$Q$8,4,FALSE),$AC469:$AM469))</f>
        <v>0</v>
      </c>
      <c r="BA469" s="78"/>
      <c r="BB469" s="54">
        <f t="shared" ref="BB469:BB532" si="190">+IF($BA469=0,$AZ469,$BA469)</f>
        <v>0</v>
      </c>
      <c r="BC469" s="53">
        <f>+IFERROR($BB469*$T469/VLOOKUP($R469,desplegable!$N$3:$O$8,2,FALSE),0)</f>
        <v>0</v>
      </c>
      <c r="BD469" s="53" t="str">
        <f t="shared" si="180"/>
        <v/>
      </c>
      <c r="BE469" s="57" t="str">
        <f t="shared" ref="BE469:BE532" si="191">+IF($A469="Venta",IFERROR($BD469/$BC469,0),IF($A469="Compra","",""))</f>
        <v/>
      </c>
    </row>
    <row r="470" spans="1:57" ht="15" customHeight="1" x14ac:dyDescent="0.25">
      <c r="A470" s="26" t="s">
        <v>117</v>
      </c>
      <c r="B470" s="21"/>
      <c r="C470" s="21" t="s">
        <v>117</v>
      </c>
      <c r="D470" s="21"/>
      <c r="E470" s="21" t="s">
        <v>117</v>
      </c>
      <c r="F470" s="21"/>
      <c r="G470" s="27"/>
      <c r="H470" s="27"/>
      <c r="I470" s="28" t="s">
        <v>367</v>
      </c>
      <c r="J470" s="28" t="s">
        <v>117</v>
      </c>
      <c r="K470" s="21"/>
      <c r="L470" s="21"/>
      <c r="M470" s="28" t="s">
        <v>117</v>
      </c>
      <c r="N470" s="28" t="s">
        <v>117</v>
      </c>
      <c r="O470" s="28" t="s">
        <v>117</v>
      </c>
      <c r="P470" s="21" t="s">
        <v>117</v>
      </c>
      <c r="Q470" s="21" t="s">
        <v>117</v>
      </c>
      <c r="R470" s="28" t="s">
        <v>117</v>
      </c>
      <c r="S470" s="78"/>
      <c r="T470" s="30"/>
      <c r="U470" s="52">
        <f t="shared" si="181"/>
        <v>0</v>
      </c>
      <c r="V470" s="29"/>
      <c r="W470" s="29" t="s">
        <v>117</v>
      </c>
      <c r="X470" s="29"/>
      <c r="Y470" s="29"/>
      <c r="Z470" s="53" t="str">
        <f t="shared" si="173"/>
        <v/>
      </c>
      <c r="AA470" s="55" t="str">
        <f t="shared" si="182"/>
        <v/>
      </c>
      <c r="AB470" s="27"/>
      <c r="AC470" s="54">
        <f t="shared" si="174"/>
        <v>0</v>
      </c>
      <c r="AD470" s="78"/>
      <c r="AE470" s="54">
        <f t="shared" si="175"/>
        <v>0</v>
      </c>
      <c r="AF470" s="78"/>
      <c r="AG470" s="54">
        <f t="shared" si="176"/>
        <v>0</v>
      </c>
      <c r="AH470" s="78"/>
      <c r="AI470" s="54">
        <f t="shared" si="177"/>
        <v>0</v>
      </c>
      <c r="AJ470" s="78"/>
      <c r="AK470" s="54">
        <f t="shared" si="178"/>
        <v>0</v>
      </c>
      <c r="AL470" s="78"/>
      <c r="AM470" s="78"/>
      <c r="AN470" s="53" t="str">
        <f>+IF($A470="Venta",SUMIF($AC$3:$AM$3,VLOOKUP($R470,desplegable!$N$3:$Q$8,4,FALSE),$AC470:$AM470)*$T470/VLOOKUP($R470,desplegable!$N$3:$O$8,2,FALSE),"")</f>
        <v/>
      </c>
      <c r="AO470" s="53">
        <f t="shared" si="179"/>
        <v>0</v>
      </c>
      <c r="AP470" s="53" t="str">
        <f>+IF($A470="Compra",SUMIF($AC$3:$AM$3,VLOOKUP($R469,desplegable!$N$3:$Q$8,4,FALSE),$AC470:$AM470)*$T470/VLOOKUP($R469,desplegable!$N$3:$O$8,2,FALSE),"")</f>
        <v/>
      </c>
      <c r="AQ470" s="55">
        <f>+IFERROR(SUMIF($AC$3:$AM$3,VLOOKUP($R470,desplegable!$N$3:$Q$8,4,FALSE),$AC470:$AM470)/$S470,0)</f>
        <v>0</v>
      </c>
      <c r="AR470" s="55">
        <f ca="1">IFERROR((SUMIF($AC$3:$AM$3,VLOOKUP($R470,desplegable!$N$3:$Q$8,4,FALSE),$AC470:$AM470)/($H470-$G470))*((TODAY())-$G470)/$S470,0)</f>
        <v>0</v>
      </c>
      <c r="AS470" s="56" t="str">
        <f t="shared" si="183"/>
        <v>-</v>
      </c>
      <c r="AT470" s="56" t="str">
        <f t="shared" si="184"/>
        <v>-</v>
      </c>
      <c r="AU470" s="56" t="str">
        <f t="shared" si="185"/>
        <v>-</v>
      </c>
      <c r="AV470" s="56" t="str">
        <f t="shared" si="186"/>
        <v>-</v>
      </c>
      <c r="AW470" s="53" t="str">
        <f t="shared" si="187"/>
        <v>-</v>
      </c>
      <c r="AX470" s="53" t="str">
        <f t="shared" si="188"/>
        <v/>
      </c>
      <c r="AY470" s="57" t="str">
        <f t="shared" si="189"/>
        <v/>
      </c>
      <c r="AZ470" s="54">
        <f>+IF(SUMIF($AC$3:$AM$3,VLOOKUP($R470,desplegable!$N$3:$Q$8,4,FALSE),$AC470:$AM470)&gt;=$S470,$S470,SUMIF($AC$3:$AM$3,VLOOKUP($R470,desplegable!$N$3:$Q$8,4,FALSE),$AC470:$AM470))</f>
        <v>0</v>
      </c>
      <c r="BA470" s="78"/>
      <c r="BB470" s="54">
        <f t="shared" si="190"/>
        <v>0</v>
      </c>
      <c r="BC470" s="53">
        <f>+IFERROR($BB470*$T470/VLOOKUP($R470,desplegable!$N$3:$O$8,2,FALSE),0)</f>
        <v>0</v>
      </c>
      <c r="BD470" s="53" t="str">
        <f t="shared" si="180"/>
        <v/>
      </c>
      <c r="BE470" s="57" t="str">
        <f t="shared" si="191"/>
        <v/>
      </c>
    </row>
    <row r="471" spans="1:57" ht="15" customHeight="1" x14ac:dyDescent="0.25">
      <c r="A471" s="26" t="s">
        <v>117</v>
      </c>
      <c r="B471" s="21"/>
      <c r="C471" s="21" t="s">
        <v>117</v>
      </c>
      <c r="D471" s="21"/>
      <c r="E471" s="21" t="s">
        <v>117</v>
      </c>
      <c r="F471" s="21"/>
      <c r="G471" s="27"/>
      <c r="H471" s="27"/>
      <c r="I471" s="28" t="s">
        <v>367</v>
      </c>
      <c r="J471" s="28" t="s">
        <v>117</v>
      </c>
      <c r="K471" s="21"/>
      <c r="L471" s="21"/>
      <c r="M471" s="28" t="s">
        <v>117</v>
      </c>
      <c r="N471" s="28" t="s">
        <v>117</v>
      </c>
      <c r="O471" s="28" t="s">
        <v>117</v>
      </c>
      <c r="P471" s="21" t="s">
        <v>117</v>
      </c>
      <c r="Q471" s="21" t="s">
        <v>117</v>
      </c>
      <c r="R471" s="28" t="s">
        <v>117</v>
      </c>
      <c r="S471" s="78"/>
      <c r="T471" s="30"/>
      <c r="U471" s="52">
        <f t="shared" si="181"/>
        <v>0</v>
      </c>
      <c r="V471" s="29"/>
      <c r="W471" s="29" t="s">
        <v>117</v>
      </c>
      <c r="X471" s="29"/>
      <c r="Y471" s="29"/>
      <c r="Z471" s="53" t="str">
        <f t="shared" si="173"/>
        <v/>
      </c>
      <c r="AA471" s="55" t="str">
        <f t="shared" si="182"/>
        <v/>
      </c>
      <c r="AB471" s="27"/>
      <c r="AC471" s="54">
        <f t="shared" si="174"/>
        <v>0</v>
      </c>
      <c r="AD471" s="78"/>
      <c r="AE471" s="54">
        <f t="shared" si="175"/>
        <v>0</v>
      </c>
      <c r="AF471" s="78"/>
      <c r="AG471" s="54">
        <f t="shared" si="176"/>
        <v>0</v>
      </c>
      <c r="AH471" s="78"/>
      <c r="AI471" s="54">
        <f t="shared" si="177"/>
        <v>0</v>
      </c>
      <c r="AJ471" s="78"/>
      <c r="AK471" s="54">
        <f t="shared" si="178"/>
        <v>0</v>
      </c>
      <c r="AL471" s="78"/>
      <c r="AM471" s="78"/>
      <c r="AN471" s="53" t="str">
        <f>+IF($A471="Venta",SUMIF($AC$3:$AM$3,VLOOKUP($R471,desplegable!$N$3:$Q$8,4,FALSE),$AC471:$AM471)*$T471/VLOOKUP($R471,desplegable!$N$3:$O$8,2,FALSE),"")</f>
        <v/>
      </c>
      <c r="AO471" s="53">
        <f t="shared" si="179"/>
        <v>0</v>
      </c>
      <c r="AP471" s="53" t="str">
        <f>+IF($A471="Compra",SUMIF($AC$3:$AM$3,VLOOKUP($R470,desplegable!$N$3:$Q$8,4,FALSE),$AC471:$AM471)*$T471/VLOOKUP($R470,desplegable!$N$3:$O$8,2,FALSE),"")</f>
        <v/>
      </c>
      <c r="AQ471" s="55">
        <f>+IFERROR(SUMIF($AC$3:$AM$3,VLOOKUP($R471,desplegable!$N$3:$Q$8,4,FALSE),$AC471:$AM471)/$S471,0)</f>
        <v>0</v>
      </c>
      <c r="AR471" s="55">
        <f ca="1">IFERROR((SUMIF($AC$3:$AM$3,VLOOKUP($R471,desplegable!$N$3:$Q$8,4,FALSE),$AC471:$AM471)/($H471-$G471))*((TODAY())-$G471)/$S471,0)</f>
        <v>0</v>
      </c>
      <c r="AS471" s="56" t="str">
        <f t="shared" si="183"/>
        <v>-</v>
      </c>
      <c r="AT471" s="56" t="str">
        <f t="shared" si="184"/>
        <v>-</v>
      </c>
      <c r="AU471" s="56" t="str">
        <f t="shared" si="185"/>
        <v>-</v>
      </c>
      <c r="AV471" s="56" t="str">
        <f t="shared" si="186"/>
        <v>-</v>
      </c>
      <c r="AW471" s="53" t="str">
        <f t="shared" si="187"/>
        <v>-</v>
      </c>
      <c r="AX471" s="53" t="str">
        <f t="shared" si="188"/>
        <v/>
      </c>
      <c r="AY471" s="57" t="str">
        <f t="shared" si="189"/>
        <v/>
      </c>
      <c r="AZ471" s="54">
        <f>+IF(SUMIF($AC$3:$AM$3,VLOOKUP($R471,desplegable!$N$3:$Q$8,4,FALSE),$AC471:$AM471)&gt;=$S471,$S471,SUMIF($AC$3:$AM$3,VLOOKUP($R471,desplegable!$N$3:$Q$8,4,FALSE),$AC471:$AM471))</f>
        <v>0</v>
      </c>
      <c r="BA471" s="78"/>
      <c r="BB471" s="54">
        <f t="shared" si="190"/>
        <v>0</v>
      </c>
      <c r="BC471" s="53">
        <f>+IFERROR($BB471*$T471/VLOOKUP($R471,desplegable!$N$3:$O$8,2,FALSE),0)</f>
        <v>0</v>
      </c>
      <c r="BD471" s="53" t="str">
        <f t="shared" si="180"/>
        <v/>
      </c>
      <c r="BE471" s="57" t="str">
        <f t="shared" si="191"/>
        <v/>
      </c>
    </row>
    <row r="472" spans="1:57" ht="15" customHeight="1" x14ac:dyDescent="0.25">
      <c r="A472" s="26" t="s">
        <v>117</v>
      </c>
      <c r="B472" s="21"/>
      <c r="C472" s="21" t="s">
        <v>117</v>
      </c>
      <c r="D472" s="21"/>
      <c r="E472" s="21" t="s">
        <v>117</v>
      </c>
      <c r="F472" s="21"/>
      <c r="G472" s="27"/>
      <c r="H472" s="27"/>
      <c r="I472" s="28" t="s">
        <v>367</v>
      </c>
      <c r="J472" s="28" t="s">
        <v>117</v>
      </c>
      <c r="K472" s="21"/>
      <c r="L472" s="21"/>
      <c r="M472" s="28" t="s">
        <v>117</v>
      </c>
      <c r="N472" s="28" t="s">
        <v>117</v>
      </c>
      <c r="O472" s="28" t="s">
        <v>117</v>
      </c>
      <c r="P472" s="21" t="s">
        <v>117</v>
      </c>
      <c r="Q472" s="21" t="s">
        <v>117</v>
      </c>
      <c r="R472" s="28" t="s">
        <v>117</v>
      </c>
      <c r="S472" s="78"/>
      <c r="T472" s="30"/>
      <c r="U472" s="52">
        <f t="shared" si="181"/>
        <v>0</v>
      </c>
      <c r="V472" s="29"/>
      <c r="W472" s="29" t="s">
        <v>117</v>
      </c>
      <c r="X472" s="29"/>
      <c r="Y472" s="29"/>
      <c r="Z472" s="53" t="str">
        <f t="shared" si="173"/>
        <v/>
      </c>
      <c r="AA472" s="55" t="str">
        <f t="shared" si="182"/>
        <v/>
      </c>
      <c r="AB472" s="27"/>
      <c r="AC472" s="54">
        <f t="shared" si="174"/>
        <v>0</v>
      </c>
      <c r="AD472" s="78"/>
      <c r="AE472" s="54">
        <f t="shared" si="175"/>
        <v>0</v>
      </c>
      <c r="AF472" s="78"/>
      <c r="AG472" s="54">
        <f t="shared" si="176"/>
        <v>0</v>
      </c>
      <c r="AH472" s="78"/>
      <c r="AI472" s="54">
        <f t="shared" si="177"/>
        <v>0</v>
      </c>
      <c r="AJ472" s="78"/>
      <c r="AK472" s="54">
        <f t="shared" si="178"/>
        <v>0</v>
      </c>
      <c r="AL472" s="78"/>
      <c r="AM472" s="78"/>
      <c r="AN472" s="53" t="str">
        <f>+IF($A472="Venta",SUMIF($AC$3:$AM$3,VLOOKUP($R472,desplegable!$N$3:$Q$8,4,FALSE),$AC472:$AM472)*$T472/VLOOKUP($R472,desplegable!$N$3:$O$8,2,FALSE),"")</f>
        <v/>
      </c>
      <c r="AO472" s="53">
        <f t="shared" si="179"/>
        <v>0</v>
      </c>
      <c r="AP472" s="53" t="str">
        <f>+IF($A472="Compra",SUMIF($AC$3:$AM$3,VLOOKUP($R471,desplegable!$N$3:$Q$8,4,FALSE),$AC472:$AM472)*$T472/VLOOKUP($R471,desplegable!$N$3:$O$8,2,FALSE),"")</f>
        <v/>
      </c>
      <c r="AQ472" s="55">
        <f>+IFERROR(SUMIF($AC$3:$AM$3,VLOOKUP($R472,desplegable!$N$3:$Q$8,4,FALSE),$AC472:$AM472)/$S472,0)</f>
        <v>0</v>
      </c>
      <c r="AR472" s="55">
        <f ca="1">IFERROR((SUMIF($AC$3:$AM$3,VLOOKUP($R472,desplegable!$N$3:$Q$8,4,FALSE),$AC472:$AM472)/($H472-$G472))*((TODAY())-$G472)/$S472,0)</f>
        <v>0</v>
      </c>
      <c r="AS472" s="56" t="str">
        <f t="shared" si="183"/>
        <v>-</v>
      </c>
      <c r="AT472" s="56" t="str">
        <f t="shared" si="184"/>
        <v>-</v>
      </c>
      <c r="AU472" s="56" t="str">
        <f t="shared" si="185"/>
        <v>-</v>
      </c>
      <c r="AV472" s="56" t="str">
        <f t="shared" si="186"/>
        <v>-</v>
      </c>
      <c r="AW472" s="53" t="str">
        <f t="shared" si="187"/>
        <v>-</v>
      </c>
      <c r="AX472" s="53" t="str">
        <f t="shared" si="188"/>
        <v/>
      </c>
      <c r="AY472" s="57" t="str">
        <f t="shared" si="189"/>
        <v/>
      </c>
      <c r="AZ472" s="54">
        <f>+IF(SUMIF($AC$3:$AM$3,VLOOKUP($R472,desplegable!$N$3:$Q$8,4,FALSE),$AC472:$AM472)&gt;=$S472,$S472,SUMIF($AC$3:$AM$3,VLOOKUP($R472,desplegable!$N$3:$Q$8,4,FALSE),$AC472:$AM472))</f>
        <v>0</v>
      </c>
      <c r="BA472" s="78"/>
      <c r="BB472" s="54">
        <f t="shared" si="190"/>
        <v>0</v>
      </c>
      <c r="BC472" s="53">
        <f>+IFERROR($BB472*$T472/VLOOKUP($R472,desplegable!$N$3:$O$8,2,FALSE),0)</f>
        <v>0</v>
      </c>
      <c r="BD472" s="53" t="str">
        <f t="shared" si="180"/>
        <v/>
      </c>
      <c r="BE472" s="57" t="str">
        <f t="shared" si="191"/>
        <v/>
      </c>
    </row>
    <row r="473" spans="1:57" ht="15" customHeight="1" x14ac:dyDescent="0.25">
      <c r="A473" s="26" t="s">
        <v>117</v>
      </c>
      <c r="B473" s="21"/>
      <c r="C473" s="21" t="s">
        <v>117</v>
      </c>
      <c r="D473" s="21"/>
      <c r="E473" s="21" t="s">
        <v>117</v>
      </c>
      <c r="F473" s="21"/>
      <c r="G473" s="27"/>
      <c r="H473" s="27"/>
      <c r="I473" s="28" t="s">
        <v>367</v>
      </c>
      <c r="J473" s="28" t="s">
        <v>117</v>
      </c>
      <c r="K473" s="21"/>
      <c r="L473" s="21"/>
      <c r="M473" s="28" t="s">
        <v>117</v>
      </c>
      <c r="N473" s="28" t="s">
        <v>117</v>
      </c>
      <c r="O473" s="28" t="s">
        <v>117</v>
      </c>
      <c r="P473" s="21" t="s">
        <v>117</v>
      </c>
      <c r="Q473" s="21" t="s">
        <v>117</v>
      </c>
      <c r="R473" s="28" t="s">
        <v>117</v>
      </c>
      <c r="S473" s="78"/>
      <c r="T473" s="30"/>
      <c r="U473" s="52">
        <f t="shared" si="181"/>
        <v>0</v>
      </c>
      <c r="V473" s="29"/>
      <c r="W473" s="29" t="s">
        <v>117</v>
      </c>
      <c r="X473" s="29"/>
      <c r="Y473" s="29"/>
      <c r="Z473" s="53" t="str">
        <f t="shared" si="173"/>
        <v/>
      </c>
      <c r="AA473" s="55" t="str">
        <f t="shared" si="182"/>
        <v/>
      </c>
      <c r="AB473" s="27"/>
      <c r="AC473" s="54">
        <f t="shared" si="174"/>
        <v>0</v>
      </c>
      <c r="AD473" s="78"/>
      <c r="AE473" s="54">
        <f t="shared" si="175"/>
        <v>0</v>
      </c>
      <c r="AF473" s="78"/>
      <c r="AG473" s="54">
        <f t="shared" si="176"/>
        <v>0</v>
      </c>
      <c r="AH473" s="78"/>
      <c r="AI473" s="54">
        <f t="shared" si="177"/>
        <v>0</v>
      </c>
      <c r="AJ473" s="78"/>
      <c r="AK473" s="54">
        <f t="shared" si="178"/>
        <v>0</v>
      </c>
      <c r="AL473" s="78"/>
      <c r="AM473" s="78"/>
      <c r="AN473" s="53" t="str">
        <f>+IF($A473="Venta",SUMIF($AC$3:$AM$3,VLOOKUP($R473,desplegable!$N$3:$Q$8,4,FALSE),$AC473:$AM473)*$T473/VLOOKUP($R473,desplegable!$N$3:$O$8,2,FALSE),"")</f>
        <v/>
      </c>
      <c r="AO473" s="53">
        <f t="shared" si="179"/>
        <v>0</v>
      </c>
      <c r="AP473" s="53" t="str">
        <f>+IF($A473="Compra",SUMIF($AC$3:$AM$3,VLOOKUP($R472,desplegable!$N$3:$Q$8,4,FALSE),$AC473:$AM473)*$T473/VLOOKUP($R472,desplegable!$N$3:$O$8,2,FALSE),"")</f>
        <v/>
      </c>
      <c r="AQ473" s="55">
        <f>+IFERROR(SUMIF($AC$3:$AM$3,VLOOKUP($R473,desplegable!$N$3:$Q$8,4,FALSE),$AC473:$AM473)/$S473,0)</f>
        <v>0</v>
      </c>
      <c r="AR473" s="55">
        <f ca="1">IFERROR((SUMIF($AC$3:$AM$3,VLOOKUP($R473,desplegable!$N$3:$Q$8,4,FALSE),$AC473:$AM473)/($H473-$G473))*((TODAY())-$G473)/$S473,0)</f>
        <v>0</v>
      </c>
      <c r="AS473" s="56" t="str">
        <f t="shared" si="183"/>
        <v>-</v>
      </c>
      <c r="AT473" s="56" t="str">
        <f t="shared" si="184"/>
        <v>-</v>
      </c>
      <c r="AU473" s="56" t="str">
        <f t="shared" si="185"/>
        <v>-</v>
      </c>
      <c r="AV473" s="56" t="str">
        <f t="shared" si="186"/>
        <v>-</v>
      </c>
      <c r="AW473" s="53" t="str">
        <f t="shared" si="187"/>
        <v>-</v>
      </c>
      <c r="AX473" s="53" t="str">
        <f t="shared" si="188"/>
        <v/>
      </c>
      <c r="AY473" s="57" t="str">
        <f t="shared" si="189"/>
        <v/>
      </c>
      <c r="AZ473" s="54">
        <f>+IF(SUMIF($AC$3:$AM$3,VLOOKUP($R473,desplegable!$N$3:$Q$8,4,FALSE),$AC473:$AM473)&gt;=$S473,$S473,SUMIF($AC$3:$AM$3,VLOOKUP($R473,desplegable!$N$3:$Q$8,4,FALSE),$AC473:$AM473))</f>
        <v>0</v>
      </c>
      <c r="BA473" s="78"/>
      <c r="BB473" s="54">
        <f t="shared" si="190"/>
        <v>0</v>
      </c>
      <c r="BC473" s="53">
        <f>+IFERROR($BB473*$T473/VLOOKUP($R473,desplegable!$N$3:$O$8,2,FALSE),0)</f>
        <v>0</v>
      </c>
      <c r="BD473" s="53" t="str">
        <f t="shared" si="180"/>
        <v/>
      </c>
      <c r="BE473" s="57" t="str">
        <f t="shared" si="191"/>
        <v/>
      </c>
    </row>
    <row r="474" spans="1:57" ht="15" customHeight="1" x14ac:dyDescent="0.25">
      <c r="A474" s="26" t="s">
        <v>117</v>
      </c>
      <c r="B474" s="21"/>
      <c r="C474" s="21" t="s">
        <v>117</v>
      </c>
      <c r="D474" s="21"/>
      <c r="E474" s="21" t="s">
        <v>117</v>
      </c>
      <c r="F474" s="21"/>
      <c r="G474" s="27"/>
      <c r="H474" s="27"/>
      <c r="I474" s="28" t="s">
        <v>367</v>
      </c>
      <c r="J474" s="28" t="s">
        <v>117</v>
      </c>
      <c r="K474" s="21"/>
      <c r="L474" s="21"/>
      <c r="M474" s="28" t="s">
        <v>117</v>
      </c>
      <c r="N474" s="28" t="s">
        <v>117</v>
      </c>
      <c r="O474" s="28" t="s">
        <v>117</v>
      </c>
      <c r="P474" s="21" t="s">
        <v>117</v>
      </c>
      <c r="Q474" s="21" t="s">
        <v>117</v>
      </c>
      <c r="R474" s="28" t="s">
        <v>117</v>
      </c>
      <c r="S474" s="78"/>
      <c r="T474" s="30"/>
      <c r="U474" s="52">
        <f t="shared" si="181"/>
        <v>0</v>
      </c>
      <c r="V474" s="29"/>
      <c r="W474" s="29" t="s">
        <v>117</v>
      </c>
      <c r="X474" s="29"/>
      <c r="Y474" s="29"/>
      <c r="Z474" s="53" t="str">
        <f t="shared" si="173"/>
        <v/>
      </c>
      <c r="AA474" s="55" t="str">
        <f t="shared" si="182"/>
        <v/>
      </c>
      <c r="AB474" s="27"/>
      <c r="AC474" s="54">
        <f t="shared" si="174"/>
        <v>0</v>
      </c>
      <c r="AD474" s="78"/>
      <c r="AE474" s="54">
        <f t="shared" si="175"/>
        <v>0</v>
      </c>
      <c r="AF474" s="78"/>
      <c r="AG474" s="54">
        <f t="shared" si="176"/>
        <v>0</v>
      </c>
      <c r="AH474" s="78"/>
      <c r="AI474" s="54">
        <f t="shared" si="177"/>
        <v>0</v>
      </c>
      <c r="AJ474" s="78"/>
      <c r="AK474" s="54">
        <f t="shared" si="178"/>
        <v>0</v>
      </c>
      <c r="AL474" s="78"/>
      <c r="AM474" s="78"/>
      <c r="AN474" s="53" t="str">
        <f>+IF($A474="Venta",SUMIF($AC$3:$AM$3,VLOOKUP($R474,desplegable!$N$3:$Q$8,4,FALSE),$AC474:$AM474)*$T474/VLOOKUP($R474,desplegable!$N$3:$O$8,2,FALSE),"")</f>
        <v/>
      </c>
      <c r="AO474" s="53">
        <f t="shared" si="179"/>
        <v>0</v>
      </c>
      <c r="AP474" s="53" t="str">
        <f>+IF($A474="Compra",SUMIF($AC$3:$AM$3,VLOOKUP($R473,desplegable!$N$3:$Q$8,4,FALSE),$AC474:$AM474)*$T474/VLOOKUP($R473,desplegable!$N$3:$O$8,2,FALSE),"")</f>
        <v/>
      </c>
      <c r="AQ474" s="55">
        <f>+IFERROR(SUMIF($AC$3:$AM$3,VLOOKUP($R474,desplegable!$N$3:$Q$8,4,FALSE),$AC474:$AM474)/$S474,0)</f>
        <v>0</v>
      </c>
      <c r="AR474" s="55">
        <f ca="1">IFERROR((SUMIF($AC$3:$AM$3,VLOOKUP($R474,desplegable!$N$3:$Q$8,4,FALSE),$AC474:$AM474)/($H474-$G474))*((TODAY())-$G474)/$S474,0)</f>
        <v>0</v>
      </c>
      <c r="AS474" s="56" t="str">
        <f t="shared" si="183"/>
        <v>-</v>
      </c>
      <c r="AT474" s="56" t="str">
        <f t="shared" si="184"/>
        <v>-</v>
      </c>
      <c r="AU474" s="56" t="str">
        <f t="shared" si="185"/>
        <v>-</v>
      </c>
      <c r="AV474" s="56" t="str">
        <f t="shared" si="186"/>
        <v>-</v>
      </c>
      <c r="AW474" s="53" t="str">
        <f t="shared" si="187"/>
        <v>-</v>
      </c>
      <c r="AX474" s="53" t="str">
        <f t="shared" si="188"/>
        <v/>
      </c>
      <c r="AY474" s="57" t="str">
        <f t="shared" si="189"/>
        <v/>
      </c>
      <c r="AZ474" s="54">
        <f>+IF(SUMIF($AC$3:$AM$3,VLOOKUP($R474,desplegable!$N$3:$Q$8,4,FALSE),$AC474:$AM474)&gt;=$S474,$S474,SUMIF($AC$3:$AM$3,VLOOKUP($R474,desplegable!$N$3:$Q$8,4,FALSE),$AC474:$AM474))</f>
        <v>0</v>
      </c>
      <c r="BA474" s="78"/>
      <c r="BB474" s="54">
        <f t="shared" si="190"/>
        <v>0</v>
      </c>
      <c r="BC474" s="53">
        <f>+IFERROR($BB474*$T474/VLOOKUP($R474,desplegable!$N$3:$O$8,2,FALSE),0)</f>
        <v>0</v>
      </c>
      <c r="BD474" s="53" t="str">
        <f t="shared" si="180"/>
        <v/>
      </c>
      <c r="BE474" s="57" t="str">
        <f t="shared" si="191"/>
        <v/>
      </c>
    </row>
    <row r="475" spans="1:57" ht="15" customHeight="1" x14ac:dyDescent="0.25">
      <c r="A475" s="26" t="s">
        <v>117</v>
      </c>
      <c r="B475" s="21"/>
      <c r="C475" s="21" t="s">
        <v>117</v>
      </c>
      <c r="D475" s="21"/>
      <c r="E475" s="21" t="s">
        <v>117</v>
      </c>
      <c r="F475" s="21"/>
      <c r="G475" s="27"/>
      <c r="H475" s="27"/>
      <c r="I475" s="28" t="s">
        <v>367</v>
      </c>
      <c r="J475" s="28" t="s">
        <v>117</v>
      </c>
      <c r="K475" s="21"/>
      <c r="L475" s="21"/>
      <c r="M475" s="28" t="s">
        <v>117</v>
      </c>
      <c r="N475" s="28" t="s">
        <v>117</v>
      </c>
      <c r="O475" s="28" t="s">
        <v>117</v>
      </c>
      <c r="P475" s="21" t="s">
        <v>117</v>
      </c>
      <c r="Q475" s="21" t="s">
        <v>117</v>
      </c>
      <c r="R475" s="28" t="s">
        <v>117</v>
      </c>
      <c r="S475" s="78"/>
      <c r="T475" s="30"/>
      <c r="U475" s="52">
        <f t="shared" si="181"/>
        <v>0</v>
      </c>
      <c r="V475" s="29"/>
      <c r="W475" s="29" t="s">
        <v>117</v>
      </c>
      <c r="X475" s="29"/>
      <c r="Y475" s="29"/>
      <c r="Z475" s="53" t="str">
        <f t="shared" si="173"/>
        <v/>
      </c>
      <c r="AA475" s="55" t="str">
        <f t="shared" si="182"/>
        <v/>
      </c>
      <c r="AB475" s="27"/>
      <c r="AC475" s="54">
        <f t="shared" si="174"/>
        <v>0</v>
      </c>
      <c r="AD475" s="78"/>
      <c r="AE475" s="54">
        <f t="shared" si="175"/>
        <v>0</v>
      </c>
      <c r="AF475" s="78"/>
      <c r="AG475" s="54">
        <f t="shared" si="176"/>
        <v>0</v>
      </c>
      <c r="AH475" s="78"/>
      <c r="AI475" s="54">
        <f t="shared" si="177"/>
        <v>0</v>
      </c>
      <c r="AJ475" s="78"/>
      <c r="AK475" s="54">
        <f t="shared" si="178"/>
        <v>0</v>
      </c>
      <c r="AL475" s="78"/>
      <c r="AM475" s="78"/>
      <c r="AN475" s="53" t="str">
        <f>+IF($A475="Venta",SUMIF($AC$3:$AM$3,VLOOKUP($R475,desplegable!$N$3:$Q$8,4,FALSE),$AC475:$AM475)*$T475/VLOOKUP($R475,desplegable!$N$3:$O$8,2,FALSE),"")</f>
        <v/>
      </c>
      <c r="AO475" s="53">
        <f t="shared" si="179"/>
        <v>0</v>
      </c>
      <c r="AP475" s="53" t="str">
        <f>+IF($A475="Compra",SUMIF($AC$3:$AM$3,VLOOKUP($R474,desplegable!$N$3:$Q$8,4,FALSE),$AC475:$AM475)*$T475/VLOOKUP($R474,desplegable!$N$3:$O$8,2,FALSE),"")</f>
        <v/>
      </c>
      <c r="AQ475" s="55">
        <f>+IFERROR(SUMIF($AC$3:$AM$3,VLOOKUP($R475,desplegable!$N$3:$Q$8,4,FALSE),$AC475:$AM475)/$S475,0)</f>
        <v>0</v>
      </c>
      <c r="AR475" s="55">
        <f ca="1">IFERROR((SUMIF($AC$3:$AM$3,VLOOKUP($R475,desplegable!$N$3:$Q$8,4,FALSE),$AC475:$AM475)/($H475-$G475))*((TODAY())-$G475)/$S475,0)</f>
        <v>0</v>
      </c>
      <c r="AS475" s="56" t="str">
        <f t="shared" si="183"/>
        <v>-</v>
      </c>
      <c r="AT475" s="56" t="str">
        <f t="shared" si="184"/>
        <v>-</v>
      </c>
      <c r="AU475" s="56" t="str">
        <f t="shared" si="185"/>
        <v>-</v>
      </c>
      <c r="AV475" s="56" t="str">
        <f t="shared" si="186"/>
        <v>-</v>
      </c>
      <c r="AW475" s="53" t="str">
        <f t="shared" si="187"/>
        <v>-</v>
      </c>
      <c r="AX475" s="53" t="str">
        <f t="shared" si="188"/>
        <v/>
      </c>
      <c r="AY475" s="57" t="str">
        <f t="shared" si="189"/>
        <v/>
      </c>
      <c r="AZ475" s="54">
        <f>+IF(SUMIF($AC$3:$AM$3,VLOOKUP($R475,desplegable!$N$3:$Q$8,4,FALSE),$AC475:$AM475)&gt;=$S475,$S475,SUMIF($AC$3:$AM$3,VLOOKUP($R475,desplegable!$N$3:$Q$8,4,FALSE),$AC475:$AM475))</f>
        <v>0</v>
      </c>
      <c r="BA475" s="78"/>
      <c r="BB475" s="54">
        <f t="shared" si="190"/>
        <v>0</v>
      </c>
      <c r="BC475" s="53">
        <f>+IFERROR($BB475*$T475/VLOOKUP($R475,desplegable!$N$3:$O$8,2,FALSE),0)</f>
        <v>0</v>
      </c>
      <c r="BD475" s="53" t="str">
        <f t="shared" si="180"/>
        <v/>
      </c>
      <c r="BE475" s="57" t="str">
        <f t="shared" si="191"/>
        <v/>
      </c>
    </row>
    <row r="476" spans="1:57" ht="15" customHeight="1" x14ac:dyDescent="0.25">
      <c r="A476" s="26" t="s">
        <v>117</v>
      </c>
      <c r="B476" s="21"/>
      <c r="C476" s="21" t="s">
        <v>117</v>
      </c>
      <c r="D476" s="21"/>
      <c r="E476" s="21" t="s">
        <v>117</v>
      </c>
      <c r="F476" s="21"/>
      <c r="G476" s="27"/>
      <c r="H476" s="27"/>
      <c r="I476" s="28" t="s">
        <v>367</v>
      </c>
      <c r="J476" s="28" t="s">
        <v>117</v>
      </c>
      <c r="K476" s="21"/>
      <c r="L476" s="21"/>
      <c r="M476" s="28" t="s">
        <v>117</v>
      </c>
      <c r="N476" s="28" t="s">
        <v>117</v>
      </c>
      <c r="O476" s="28" t="s">
        <v>117</v>
      </c>
      <c r="P476" s="21" t="s">
        <v>117</v>
      </c>
      <c r="Q476" s="21" t="s">
        <v>117</v>
      </c>
      <c r="R476" s="28" t="s">
        <v>117</v>
      </c>
      <c r="S476" s="78"/>
      <c r="T476" s="30"/>
      <c r="U476" s="52">
        <f t="shared" si="181"/>
        <v>0</v>
      </c>
      <c r="V476" s="29"/>
      <c r="W476" s="29" t="s">
        <v>117</v>
      </c>
      <c r="X476" s="29"/>
      <c r="Y476" s="29"/>
      <c r="Z476" s="53" t="str">
        <f t="shared" si="173"/>
        <v/>
      </c>
      <c r="AA476" s="55" t="str">
        <f t="shared" si="182"/>
        <v/>
      </c>
      <c r="AB476" s="27"/>
      <c r="AC476" s="54">
        <f t="shared" si="174"/>
        <v>0</v>
      </c>
      <c r="AD476" s="78"/>
      <c r="AE476" s="54">
        <f t="shared" si="175"/>
        <v>0</v>
      </c>
      <c r="AF476" s="78"/>
      <c r="AG476" s="54">
        <f t="shared" si="176"/>
        <v>0</v>
      </c>
      <c r="AH476" s="78"/>
      <c r="AI476" s="54">
        <f t="shared" si="177"/>
        <v>0</v>
      </c>
      <c r="AJ476" s="78"/>
      <c r="AK476" s="54">
        <f t="shared" si="178"/>
        <v>0</v>
      </c>
      <c r="AL476" s="78"/>
      <c r="AM476" s="78"/>
      <c r="AN476" s="53" t="str">
        <f>+IF($A476="Venta",SUMIF($AC$3:$AM$3,VLOOKUP($R476,desplegable!$N$3:$Q$8,4,FALSE),$AC476:$AM476)*$T476/VLOOKUP($R476,desplegable!$N$3:$O$8,2,FALSE),"")</f>
        <v/>
      </c>
      <c r="AO476" s="53">
        <f t="shared" si="179"/>
        <v>0</v>
      </c>
      <c r="AP476" s="53" t="str">
        <f>+IF($A476="Compra",SUMIF($AC$3:$AM$3,VLOOKUP($R475,desplegable!$N$3:$Q$8,4,FALSE),$AC476:$AM476)*$T476/VLOOKUP($R475,desplegable!$N$3:$O$8,2,FALSE),"")</f>
        <v/>
      </c>
      <c r="AQ476" s="55">
        <f>+IFERROR(SUMIF($AC$3:$AM$3,VLOOKUP($R476,desplegable!$N$3:$Q$8,4,FALSE),$AC476:$AM476)/$S476,0)</f>
        <v>0</v>
      </c>
      <c r="AR476" s="55">
        <f ca="1">IFERROR((SUMIF($AC$3:$AM$3,VLOOKUP($R476,desplegable!$N$3:$Q$8,4,FALSE),$AC476:$AM476)/($H476-$G476))*((TODAY())-$G476)/$S476,0)</f>
        <v>0</v>
      </c>
      <c r="AS476" s="56" t="str">
        <f t="shared" si="183"/>
        <v>-</v>
      </c>
      <c r="AT476" s="56" t="str">
        <f t="shared" si="184"/>
        <v>-</v>
      </c>
      <c r="AU476" s="56" t="str">
        <f t="shared" si="185"/>
        <v>-</v>
      </c>
      <c r="AV476" s="56" t="str">
        <f t="shared" si="186"/>
        <v>-</v>
      </c>
      <c r="AW476" s="53" t="str">
        <f t="shared" si="187"/>
        <v>-</v>
      </c>
      <c r="AX476" s="53" t="str">
        <f t="shared" si="188"/>
        <v/>
      </c>
      <c r="AY476" s="57" t="str">
        <f t="shared" si="189"/>
        <v/>
      </c>
      <c r="AZ476" s="54">
        <f>+IF(SUMIF($AC$3:$AM$3,VLOOKUP($R476,desplegable!$N$3:$Q$8,4,FALSE),$AC476:$AM476)&gt;=$S476,$S476,SUMIF($AC$3:$AM$3,VLOOKUP($R476,desplegable!$N$3:$Q$8,4,FALSE),$AC476:$AM476))</f>
        <v>0</v>
      </c>
      <c r="BA476" s="78"/>
      <c r="BB476" s="54">
        <f t="shared" si="190"/>
        <v>0</v>
      </c>
      <c r="BC476" s="53">
        <f>+IFERROR($BB476*$T476/VLOOKUP($R476,desplegable!$N$3:$O$8,2,FALSE),0)</f>
        <v>0</v>
      </c>
      <c r="BD476" s="53" t="str">
        <f t="shared" si="180"/>
        <v/>
      </c>
      <c r="BE476" s="57" t="str">
        <f t="shared" si="191"/>
        <v/>
      </c>
    </row>
    <row r="477" spans="1:57" ht="15" customHeight="1" x14ac:dyDescent="0.25">
      <c r="A477" s="26" t="s">
        <v>117</v>
      </c>
      <c r="B477" s="21"/>
      <c r="C477" s="21" t="s">
        <v>117</v>
      </c>
      <c r="D477" s="21"/>
      <c r="E477" s="21" t="s">
        <v>117</v>
      </c>
      <c r="F477" s="21"/>
      <c r="G477" s="27"/>
      <c r="H477" s="27"/>
      <c r="I477" s="28" t="s">
        <v>367</v>
      </c>
      <c r="J477" s="28" t="s">
        <v>117</v>
      </c>
      <c r="K477" s="21"/>
      <c r="L477" s="21"/>
      <c r="M477" s="28" t="s">
        <v>117</v>
      </c>
      <c r="N477" s="28" t="s">
        <v>117</v>
      </c>
      <c r="O477" s="28" t="s">
        <v>117</v>
      </c>
      <c r="P477" s="21" t="s">
        <v>117</v>
      </c>
      <c r="Q477" s="21" t="s">
        <v>117</v>
      </c>
      <c r="R477" s="28" t="s">
        <v>117</v>
      </c>
      <c r="S477" s="78"/>
      <c r="T477" s="30"/>
      <c r="U477" s="52">
        <f t="shared" si="181"/>
        <v>0</v>
      </c>
      <c r="V477" s="29"/>
      <c r="W477" s="29" t="s">
        <v>117</v>
      </c>
      <c r="X477" s="29"/>
      <c r="Y477" s="29"/>
      <c r="Z477" s="53" t="str">
        <f t="shared" si="173"/>
        <v/>
      </c>
      <c r="AA477" s="55" t="str">
        <f t="shared" si="182"/>
        <v/>
      </c>
      <c r="AB477" s="27"/>
      <c r="AC477" s="54">
        <f t="shared" si="174"/>
        <v>0</v>
      </c>
      <c r="AD477" s="78"/>
      <c r="AE477" s="54">
        <f t="shared" si="175"/>
        <v>0</v>
      </c>
      <c r="AF477" s="78"/>
      <c r="AG477" s="54">
        <f t="shared" si="176"/>
        <v>0</v>
      </c>
      <c r="AH477" s="78"/>
      <c r="AI477" s="54">
        <f t="shared" si="177"/>
        <v>0</v>
      </c>
      <c r="AJ477" s="78"/>
      <c r="AK477" s="54">
        <f t="shared" si="178"/>
        <v>0</v>
      </c>
      <c r="AL477" s="78"/>
      <c r="AM477" s="78"/>
      <c r="AN477" s="53" t="str">
        <f>+IF($A477="Venta",SUMIF($AC$3:$AM$3,VLOOKUP($R477,desplegable!$N$3:$Q$8,4,FALSE),$AC477:$AM477)*$T477/VLOOKUP($R477,desplegable!$N$3:$O$8,2,FALSE),"")</f>
        <v/>
      </c>
      <c r="AO477" s="53">
        <f t="shared" si="179"/>
        <v>0</v>
      </c>
      <c r="AP477" s="53" t="str">
        <f>+IF($A477="Compra",SUMIF($AC$3:$AM$3,VLOOKUP($R476,desplegable!$N$3:$Q$8,4,FALSE),$AC477:$AM477)*$T477/VLOOKUP($R476,desplegable!$N$3:$O$8,2,FALSE),"")</f>
        <v/>
      </c>
      <c r="AQ477" s="55">
        <f>+IFERROR(SUMIF($AC$3:$AM$3,VLOOKUP($R477,desplegable!$N$3:$Q$8,4,FALSE),$AC477:$AM477)/$S477,0)</f>
        <v>0</v>
      </c>
      <c r="AR477" s="55">
        <f ca="1">IFERROR((SUMIF($AC$3:$AM$3,VLOOKUP($R477,desplegable!$N$3:$Q$8,4,FALSE),$AC477:$AM477)/($H477-$G477))*((TODAY())-$G477)/$S477,0)</f>
        <v>0</v>
      </c>
      <c r="AS477" s="56" t="str">
        <f t="shared" si="183"/>
        <v>-</v>
      </c>
      <c r="AT477" s="56" t="str">
        <f t="shared" si="184"/>
        <v>-</v>
      </c>
      <c r="AU477" s="56" t="str">
        <f t="shared" si="185"/>
        <v>-</v>
      </c>
      <c r="AV477" s="56" t="str">
        <f t="shared" si="186"/>
        <v>-</v>
      </c>
      <c r="AW477" s="53" t="str">
        <f t="shared" si="187"/>
        <v>-</v>
      </c>
      <c r="AX477" s="53" t="str">
        <f t="shared" si="188"/>
        <v/>
      </c>
      <c r="AY477" s="57" t="str">
        <f t="shared" si="189"/>
        <v/>
      </c>
      <c r="AZ477" s="54">
        <f>+IF(SUMIF($AC$3:$AM$3,VLOOKUP($R477,desplegable!$N$3:$Q$8,4,FALSE),$AC477:$AM477)&gt;=$S477,$S477,SUMIF($AC$3:$AM$3,VLOOKUP($R477,desplegable!$N$3:$Q$8,4,FALSE),$AC477:$AM477))</f>
        <v>0</v>
      </c>
      <c r="BA477" s="78"/>
      <c r="BB477" s="54">
        <f t="shared" si="190"/>
        <v>0</v>
      </c>
      <c r="BC477" s="53">
        <f>+IFERROR($BB477*$T477/VLOOKUP($R477,desplegable!$N$3:$O$8,2,FALSE),0)</f>
        <v>0</v>
      </c>
      <c r="BD477" s="53" t="str">
        <f t="shared" si="180"/>
        <v/>
      </c>
      <c r="BE477" s="57" t="str">
        <f t="shared" si="191"/>
        <v/>
      </c>
    </row>
    <row r="478" spans="1:57" ht="15" customHeight="1" x14ac:dyDescent="0.25">
      <c r="A478" s="26" t="s">
        <v>117</v>
      </c>
      <c r="B478" s="21"/>
      <c r="C478" s="21" t="s">
        <v>117</v>
      </c>
      <c r="D478" s="21"/>
      <c r="E478" s="21" t="s">
        <v>117</v>
      </c>
      <c r="F478" s="21"/>
      <c r="G478" s="27"/>
      <c r="H478" s="27"/>
      <c r="I478" s="28" t="s">
        <v>367</v>
      </c>
      <c r="J478" s="28" t="s">
        <v>117</v>
      </c>
      <c r="K478" s="21"/>
      <c r="L478" s="21"/>
      <c r="M478" s="28" t="s">
        <v>117</v>
      </c>
      <c r="N478" s="28" t="s">
        <v>117</v>
      </c>
      <c r="O478" s="28" t="s">
        <v>117</v>
      </c>
      <c r="P478" s="21" t="s">
        <v>117</v>
      </c>
      <c r="Q478" s="21" t="s">
        <v>117</v>
      </c>
      <c r="R478" s="28" t="s">
        <v>117</v>
      </c>
      <c r="S478" s="78"/>
      <c r="T478" s="30"/>
      <c r="U478" s="52">
        <f t="shared" si="181"/>
        <v>0</v>
      </c>
      <c r="V478" s="29"/>
      <c r="W478" s="29" t="s">
        <v>117</v>
      </c>
      <c r="X478" s="29"/>
      <c r="Y478" s="29"/>
      <c r="Z478" s="53" t="str">
        <f t="shared" si="173"/>
        <v/>
      </c>
      <c r="AA478" s="55" t="str">
        <f t="shared" si="182"/>
        <v/>
      </c>
      <c r="AB478" s="27"/>
      <c r="AC478" s="54">
        <f t="shared" si="174"/>
        <v>0</v>
      </c>
      <c r="AD478" s="78"/>
      <c r="AE478" s="54">
        <f t="shared" si="175"/>
        <v>0</v>
      </c>
      <c r="AF478" s="78"/>
      <c r="AG478" s="54">
        <f t="shared" si="176"/>
        <v>0</v>
      </c>
      <c r="AH478" s="78"/>
      <c r="AI478" s="54">
        <f t="shared" si="177"/>
        <v>0</v>
      </c>
      <c r="AJ478" s="78"/>
      <c r="AK478" s="54">
        <f t="shared" si="178"/>
        <v>0</v>
      </c>
      <c r="AL478" s="78"/>
      <c r="AM478" s="78"/>
      <c r="AN478" s="53" t="str">
        <f>+IF($A478="Venta",SUMIF($AC$3:$AM$3,VLOOKUP($R478,desplegable!$N$3:$Q$8,4,FALSE),$AC478:$AM478)*$T478/VLOOKUP($R478,desplegable!$N$3:$O$8,2,FALSE),"")</f>
        <v/>
      </c>
      <c r="AO478" s="53">
        <f t="shared" si="179"/>
        <v>0</v>
      </c>
      <c r="AP478" s="53" t="str">
        <f>+IF($A478="Compra",SUMIF($AC$3:$AM$3,VLOOKUP($R477,desplegable!$N$3:$Q$8,4,FALSE),$AC478:$AM478)*$T478/VLOOKUP($R477,desplegable!$N$3:$O$8,2,FALSE),"")</f>
        <v/>
      </c>
      <c r="AQ478" s="55">
        <f>+IFERROR(SUMIF($AC$3:$AM$3,VLOOKUP($R478,desplegable!$N$3:$Q$8,4,FALSE),$AC478:$AM478)/$S478,0)</f>
        <v>0</v>
      </c>
      <c r="AR478" s="55">
        <f ca="1">IFERROR((SUMIF($AC$3:$AM$3,VLOOKUP($R478,desplegable!$N$3:$Q$8,4,FALSE),$AC478:$AM478)/($H478-$G478))*((TODAY())-$G478)/$S478,0)</f>
        <v>0</v>
      </c>
      <c r="AS478" s="56" t="str">
        <f t="shared" si="183"/>
        <v>-</v>
      </c>
      <c r="AT478" s="56" t="str">
        <f t="shared" si="184"/>
        <v>-</v>
      </c>
      <c r="AU478" s="56" t="str">
        <f t="shared" si="185"/>
        <v>-</v>
      </c>
      <c r="AV478" s="56" t="str">
        <f t="shared" si="186"/>
        <v>-</v>
      </c>
      <c r="AW478" s="53" t="str">
        <f t="shared" si="187"/>
        <v>-</v>
      </c>
      <c r="AX478" s="53" t="str">
        <f t="shared" si="188"/>
        <v/>
      </c>
      <c r="AY478" s="57" t="str">
        <f t="shared" si="189"/>
        <v/>
      </c>
      <c r="AZ478" s="54">
        <f>+IF(SUMIF($AC$3:$AM$3,VLOOKUP($R478,desplegable!$N$3:$Q$8,4,FALSE),$AC478:$AM478)&gt;=$S478,$S478,SUMIF($AC$3:$AM$3,VLOOKUP($R478,desplegable!$N$3:$Q$8,4,FALSE),$AC478:$AM478))</f>
        <v>0</v>
      </c>
      <c r="BA478" s="78"/>
      <c r="BB478" s="54">
        <f t="shared" si="190"/>
        <v>0</v>
      </c>
      <c r="BC478" s="53">
        <f>+IFERROR($BB478*$T478/VLOOKUP($R478,desplegable!$N$3:$O$8,2,FALSE),0)</f>
        <v>0</v>
      </c>
      <c r="BD478" s="53" t="str">
        <f t="shared" si="180"/>
        <v/>
      </c>
      <c r="BE478" s="57" t="str">
        <f t="shared" si="191"/>
        <v/>
      </c>
    </row>
    <row r="479" spans="1:57" ht="15" customHeight="1" x14ac:dyDescent="0.25">
      <c r="A479" s="26" t="s">
        <v>117</v>
      </c>
      <c r="B479" s="21"/>
      <c r="C479" s="21" t="s">
        <v>117</v>
      </c>
      <c r="D479" s="21"/>
      <c r="E479" s="21" t="s">
        <v>117</v>
      </c>
      <c r="F479" s="21"/>
      <c r="G479" s="27"/>
      <c r="H479" s="27"/>
      <c r="I479" s="28" t="s">
        <v>367</v>
      </c>
      <c r="J479" s="28" t="s">
        <v>117</v>
      </c>
      <c r="K479" s="21"/>
      <c r="L479" s="21"/>
      <c r="M479" s="28" t="s">
        <v>117</v>
      </c>
      <c r="N479" s="28" t="s">
        <v>117</v>
      </c>
      <c r="O479" s="28" t="s">
        <v>117</v>
      </c>
      <c r="P479" s="21" t="s">
        <v>117</v>
      </c>
      <c r="Q479" s="21" t="s">
        <v>117</v>
      </c>
      <c r="R479" s="28" t="s">
        <v>117</v>
      </c>
      <c r="S479" s="78"/>
      <c r="T479" s="30"/>
      <c r="U479" s="52">
        <f t="shared" si="181"/>
        <v>0</v>
      </c>
      <c r="V479" s="29"/>
      <c r="W479" s="29" t="s">
        <v>117</v>
      </c>
      <c r="X479" s="29"/>
      <c r="Y479" s="29"/>
      <c r="Z479" s="53" t="str">
        <f t="shared" si="173"/>
        <v/>
      </c>
      <c r="AA479" s="55" t="str">
        <f t="shared" si="182"/>
        <v/>
      </c>
      <c r="AB479" s="27"/>
      <c r="AC479" s="54">
        <f t="shared" si="174"/>
        <v>0</v>
      </c>
      <c r="AD479" s="78"/>
      <c r="AE479" s="54">
        <f t="shared" si="175"/>
        <v>0</v>
      </c>
      <c r="AF479" s="78"/>
      <c r="AG479" s="54">
        <f t="shared" si="176"/>
        <v>0</v>
      </c>
      <c r="AH479" s="78"/>
      <c r="AI479" s="54">
        <f t="shared" si="177"/>
        <v>0</v>
      </c>
      <c r="AJ479" s="78"/>
      <c r="AK479" s="54">
        <f t="shared" si="178"/>
        <v>0</v>
      </c>
      <c r="AL479" s="78"/>
      <c r="AM479" s="78"/>
      <c r="AN479" s="53" t="str">
        <f>+IF($A479="Venta",SUMIF($AC$3:$AM$3,VLOOKUP($R479,desplegable!$N$3:$Q$8,4,FALSE),$AC479:$AM479)*$T479/VLOOKUP($R479,desplegable!$N$3:$O$8,2,FALSE),"")</f>
        <v/>
      </c>
      <c r="AO479" s="53">
        <f t="shared" si="179"/>
        <v>0</v>
      </c>
      <c r="AP479" s="53" t="str">
        <f>+IF($A479="Compra",SUMIF($AC$3:$AM$3,VLOOKUP($R478,desplegable!$N$3:$Q$8,4,FALSE),$AC479:$AM479)*$T479/VLOOKUP($R478,desplegable!$N$3:$O$8,2,FALSE),"")</f>
        <v/>
      </c>
      <c r="AQ479" s="55">
        <f>+IFERROR(SUMIF($AC$3:$AM$3,VLOOKUP($R479,desplegable!$N$3:$Q$8,4,FALSE),$AC479:$AM479)/$S479,0)</f>
        <v>0</v>
      </c>
      <c r="AR479" s="55">
        <f ca="1">IFERROR((SUMIF($AC$3:$AM$3,VLOOKUP($R479,desplegable!$N$3:$Q$8,4,FALSE),$AC479:$AM479)/($H479-$G479))*((TODAY())-$G479)/$S479,0)</f>
        <v>0</v>
      </c>
      <c r="AS479" s="56" t="str">
        <f t="shared" si="183"/>
        <v>-</v>
      </c>
      <c r="AT479" s="56" t="str">
        <f t="shared" si="184"/>
        <v>-</v>
      </c>
      <c r="AU479" s="56" t="str">
        <f t="shared" si="185"/>
        <v>-</v>
      </c>
      <c r="AV479" s="56" t="str">
        <f t="shared" si="186"/>
        <v>-</v>
      </c>
      <c r="AW479" s="53" t="str">
        <f t="shared" si="187"/>
        <v>-</v>
      </c>
      <c r="AX479" s="53" t="str">
        <f t="shared" si="188"/>
        <v/>
      </c>
      <c r="AY479" s="57" t="str">
        <f t="shared" si="189"/>
        <v/>
      </c>
      <c r="AZ479" s="54">
        <f>+IF(SUMIF($AC$3:$AM$3,VLOOKUP($R479,desplegable!$N$3:$Q$8,4,FALSE),$AC479:$AM479)&gt;=$S479,$S479,SUMIF($AC$3:$AM$3,VLOOKUP($R479,desplegable!$N$3:$Q$8,4,FALSE),$AC479:$AM479))</f>
        <v>0</v>
      </c>
      <c r="BA479" s="78"/>
      <c r="BB479" s="54">
        <f t="shared" si="190"/>
        <v>0</v>
      </c>
      <c r="BC479" s="53">
        <f>+IFERROR($BB479*$T479/VLOOKUP($R479,desplegable!$N$3:$O$8,2,FALSE),0)</f>
        <v>0</v>
      </c>
      <c r="BD479" s="53" t="str">
        <f t="shared" si="180"/>
        <v/>
      </c>
      <c r="BE479" s="57" t="str">
        <f t="shared" si="191"/>
        <v/>
      </c>
    </row>
    <row r="480" spans="1:57" ht="15" customHeight="1" x14ac:dyDescent="0.25">
      <c r="A480" s="26" t="s">
        <v>117</v>
      </c>
      <c r="B480" s="21"/>
      <c r="C480" s="21" t="s">
        <v>117</v>
      </c>
      <c r="D480" s="21"/>
      <c r="E480" s="21" t="s">
        <v>117</v>
      </c>
      <c r="F480" s="21"/>
      <c r="G480" s="27"/>
      <c r="H480" s="27"/>
      <c r="I480" s="28" t="s">
        <v>367</v>
      </c>
      <c r="J480" s="28" t="s">
        <v>117</v>
      </c>
      <c r="K480" s="21"/>
      <c r="L480" s="21"/>
      <c r="M480" s="28" t="s">
        <v>117</v>
      </c>
      <c r="N480" s="28" t="s">
        <v>117</v>
      </c>
      <c r="O480" s="28" t="s">
        <v>117</v>
      </c>
      <c r="P480" s="21" t="s">
        <v>117</v>
      </c>
      <c r="Q480" s="21" t="s">
        <v>117</v>
      </c>
      <c r="R480" s="28" t="s">
        <v>117</v>
      </c>
      <c r="S480" s="78"/>
      <c r="T480" s="30"/>
      <c r="U480" s="52">
        <f t="shared" si="181"/>
        <v>0</v>
      </c>
      <c r="V480" s="29"/>
      <c r="W480" s="29" t="s">
        <v>117</v>
      </c>
      <c r="X480" s="29"/>
      <c r="Y480" s="29"/>
      <c r="Z480" s="53" t="str">
        <f t="shared" si="173"/>
        <v/>
      </c>
      <c r="AA480" s="55" t="str">
        <f t="shared" si="182"/>
        <v/>
      </c>
      <c r="AB480" s="27"/>
      <c r="AC480" s="54">
        <f t="shared" si="174"/>
        <v>0</v>
      </c>
      <c r="AD480" s="78"/>
      <c r="AE480" s="54">
        <f t="shared" si="175"/>
        <v>0</v>
      </c>
      <c r="AF480" s="78"/>
      <c r="AG480" s="54">
        <f t="shared" si="176"/>
        <v>0</v>
      </c>
      <c r="AH480" s="78"/>
      <c r="AI480" s="54">
        <f t="shared" si="177"/>
        <v>0</v>
      </c>
      <c r="AJ480" s="78"/>
      <c r="AK480" s="54">
        <f t="shared" si="178"/>
        <v>0</v>
      </c>
      <c r="AL480" s="78"/>
      <c r="AM480" s="78"/>
      <c r="AN480" s="53" t="str">
        <f>+IF($A480="Venta",SUMIF($AC$3:$AM$3,VLOOKUP($R480,desplegable!$N$3:$Q$8,4,FALSE),$AC480:$AM480)*$T480/VLOOKUP($R480,desplegable!$N$3:$O$8,2,FALSE),"")</f>
        <v/>
      </c>
      <c r="AO480" s="53">
        <f t="shared" si="179"/>
        <v>0</v>
      </c>
      <c r="AP480" s="53" t="str">
        <f>+IF($A480="Compra",SUMIF($AC$3:$AM$3,VLOOKUP($R479,desplegable!$N$3:$Q$8,4,FALSE),$AC480:$AM480)*$T480/VLOOKUP($R479,desplegable!$N$3:$O$8,2,FALSE),"")</f>
        <v/>
      </c>
      <c r="AQ480" s="55">
        <f>+IFERROR(SUMIF($AC$3:$AM$3,VLOOKUP($R480,desplegable!$N$3:$Q$8,4,FALSE),$AC480:$AM480)/$S480,0)</f>
        <v>0</v>
      </c>
      <c r="AR480" s="55">
        <f ca="1">IFERROR((SUMIF($AC$3:$AM$3,VLOOKUP($R480,desplegable!$N$3:$Q$8,4,FALSE),$AC480:$AM480)/($H480-$G480))*((TODAY())-$G480)/$S480,0)</f>
        <v>0</v>
      </c>
      <c r="AS480" s="56" t="str">
        <f t="shared" si="183"/>
        <v>-</v>
      </c>
      <c r="AT480" s="56" t="str">
        <f t="shared" si="184"/>
        <v>-</v>
      </c>
      <c r="AU480" s="56" t="str">
        <f t="shared" si="185"/>
        <v>-</v>
      </c>
      <c r="AV480" s="56" t="str">
        <f t="shared" si="186"/>
        <v>-</v>
      </c>
      <c r="AW480" s="53" t="str">
        <f t="shared" si="187"/>
        <v>-</v>
      </c>
      <c r="AX480" s="53" t="str">
        <f t="shared" si="188"/>
        <v/>
      </c>
      <c r="AY480" s="57" t="str">
        <f t="shared" si="189"/>
        <v/>
      </c>
      <c r="AZ480" s="54">
        <f>+IF(SUMIF($AC$3:$AM$3,VLOOKUP($R480,desplegable!$N$3:$Q$8,4,FALSE),$AC480:$AM480)&gt;=$S480,$S480,SUMIF($AC$3:$AM$3,VLOOKUP($R480,desplegable!$N$3:$Q$8,4,FALSE),$AC480:$AM480))</f>
        <v>0</v>
      </c>
      <c r="BA480" s="78"/>
      <c r="BB480" s="54">
        <f t="shared" si="190"/>
        <v>0</v>
      </c>
      <c r="BC480" s="53">
        <f>+IFERROR($BB480*$T480/VLOOKUP($R480,desplegable!$N$3:$O$8,2,FALSE),0)</f>
        <v>0</v>
      </c>
      <c r="BD480" s="53" t="str">
        <f t="shared" si="180"/>
        <v/>
      </c>
      <c r="BE480" s="57" t="str">
        <f t="shared" si="191"/>
        <v/>
      </c>
    </row>
    <row r="481" spans="1:57" ht="15" customHeight="1" x14ac:dyDescent="0.25">
      <c r="A481" s="26" t="s">
        <v>117</v>
      </c>
      <c r="B481" s="21"/>
      <c r="C481" s="21" t="s">
        <v>117</v>
      </c>
      <c r="D481" s="21"/>
      <c r="E481" s="21" t="s">
        <v>117</v>
      </c>
      <c r="F481" s="21"/>
      <c r="G481" s="27"/>
      <c r="H481" s="27"/>
      <c r="I481" s="28" t="s">
        <v>367</v>
      </c>
      <c r="J481" s="28" t="s">
        <v>117</v>
      </c>
      <c r="K481" s="21"/>
      <c r="L481" s="21"/>
      <c r="M481" s="28" t="s">
        <v>117</v>
      </c>
      <c r="N481" s="28" t="s">
        <v>117</v>
      </c>
      <c r="O481" s="28" t="s">
        <v>117</v>
      </c>
      <c r="P481" s="21" t="s">
        <v>117</v>
      </c>
      <c r="Q481" s="21" t="s">
        <v>117</v>
      </c>
      <c r="R481" s="28" t="s">
        <v>117</v>
      </c>
      <c r="S481" s="78"/>
      <c r="T481" s="30"/>
      <c r="U481" s="52">
        <f t="shared" si="181"/>
        <v>0</v>
      </c>
      <c r="V481" s="29"/>
      <c r="W481" s="29" t="s">
        <v>117</v>
      </c>
      <c r="X481" s="29"/>
      <c r="Y481" s="29"/>
      <c r="Z481" s="53" t="str">
        <f t="shared" si="173"/>
        <v/>
      </c>
      <c r="AA481" s="55" t="str">
        <f t="shared" si="182"/>
        <v/>
      </c>
      <c r="AB481" s="27"/>
      <c r="AC481" s="54">
        <f t="shared" si="174"/>
        <v>0</v>
      </c>
      <c r="AD481" s="78"/>
      <c r="AE481" s="54">
        <f t="shared" si="175"/>
        <v>0</v>
      </c>
      <c r="AF481" s="78"/>
      <c r="AG481" s="54">
        <f t="shared" si="176"/>
        <v>0</v>
      </c>
      <c r="AH481" s="78"/>
      <c r="AI481" s="54">
        <f t="shared" si="177"/>
        <v>0</v>
      </c>
      <c r="AJ481" s="78"/>
      <c r="AK481" s="54">
        <f t="shared" si="178"/>
        <v>0</v>
      </c>
      <c r="AL481" s="78"/>
      <c r="AM481" s="78"/>
      <c r="AN481" s="53" t="str">
        <f>+IF($A481="Venta",SUMIF($AC$3:$AM$3,VLOOKUP($R481,desplegable!$N$3:$Q$8,4,FALSE),$AC481:$AM481)*$T481/VLOOKUP($R481,desplegable!$N$3:$O$8,2,FALSE),"")</f>
        <v/>
      </c>
      <c r="AO481" s="53">
        <f t="shared" si="179"/>
        <v>0</v>
      </c>
      <c r="AP481" s="53" t="str">
        <f>+IF($A481="Compra",SUMIF($AC$3:$AM$3,VLOOKUP(#REF!,desplegable!$N$3:$Q$8,4,FALSE),$AC481:$AM481)*$T481/VLOOKUP(#REF!,desplegable!$N$3:$O$8,2,FALSE),"")</f>
        <v/>
      </c>
      <c r="AQ481" s="55">
        <f>+IFERROR(SUMIF($AC$3:$AM$3,VLOOKUP($R481,desplegable!$N$3:$Q$8,4,FALSE),$AC481:$AM481)/$S481,0)</f>
        <v>0</v>
      </c>
      <c r="AR481" s="55">
        <f ca="1">IFERROR((SUMIF($AC$3:$AM$3,VLOOKUP($R481,desplegable!$N$3:$Q$8,4,FALSE),$AC481:$AM481)/($H481-$G481))*((TODAY())-$G481)/$S481,0)</f>
        <v>0</v>
      </c>
      <c r="AS481" s="56" t="str">
        <f t="shared" si="183"/>
        <v>-</v>
      </c>
      <c r="AT481" s="56" t="str">
        <f t="shared" si="184"/>
        <v>-</v>
      </c>
      <c r="AU481" s="56" t="str">
        <f t="shared" si="185"/>
        <v>-</v>
      </c>
      <c r="AV481" s="56" t="str">
        <f t="shared" si="186"/>
        <v>-</v>
      </c>
      <c r="AW481" s="53" t="str">
        <f t="shared" si="187"/>
        <v>-</v>
      </c>
      <c r="AX481" s="53" t="str">
        <f t="shared" si="188"/>
        <v/>
      </c>
      <c r="AY481" s="57" t="str">
        <f t="shared" si="189"/>
        <v/>
      </c>
      <c r="AZ481" s="54">
        <f>+IF(SUMIF($AC$3:$AM$3,VLOOKUP($R481,desplegable!$N$3:$Q$8,4,FALSE),$AC481:$AM481)&gt;=$S481,$S481,SUMIF($AC$3:$AM$3,VLOOKUP($R481,desplegable!$N$3:$Q$8,4,FALSE),$AC481:$AM481))</f>
        <v>0</v>
      </c>
      <c r="BA481" s="78"/>
      <c r="BB481" s="54">
        <f t="shared" si="190"/>
        <v>0</v>
      </c>
      <c r="BC481" s="53">
        <f>+IFERROR($BB481*$T481/VLOOKUP($R481,desplegable!$N$3:$O$8,2,FALSE),0)</f>
        <v>0</v>
      </c>
      <c r="BD481" s="53" t="str">
        <f t="shared" si="180"/>
        <v/>
      </c>
      <c r="BE481" s="57" t="str">
        <f t="shared" si="191"/>
        <v/>
      </c>
    </row>
    <row r="482" spans="1:57" ht="15" customHeight="1" x14ac:dyDescent="0.25">
      <c r="A482" s="26" t="s">
        <v>117</v>
      </c>
      <c r="B482" s="21"/>
      <c r="C482" s="21" t="s">
        <v>117</v>
      </c>
      <c r="D482" s="21"/>
      <c r="E482" s="21" t="s">
        <v>117</v>
      </c>
      <c r="F482" s="21"/>
      <c r="G482" s="27"/>
      <c r="H482" s="27"/>
      <c r="I482" s="28" t="s">
        <v>367</v>
      </c>
      <c r="J482" s="28" t="s">
        <v>117</v>
      </c>
      <c r="K482" s="21"/>
      <c r="L482" s="21"/>
      <c r="M482" s="28" t="s">
        <v>117</v>
      </c>
      <c r="N482" s="28" t="s">
        <v>117</v>
      </c>
      <c r="O482" s="28" t="s">
        <v>117</v>
      </c>
      <c r="P482" s="21" t="s">
        <v>117</v>
      </c>
      <c r="Q482" s="21" t="s">
        <v>117</v>
      </c>
      <c r="R482" s="28" t="s">
        <v>117</v>
      </c>
      <c r="S482" s="78"/>
      <c r="T482" s="30"/>
      <c r="U482" s="52">
        <f t="shared" si="181"/>
        <v>0</v>
      </c>
      <c r="V482" s="29"/>
      <c r="W482" s="29" t="s">
        <v>117</v>
      </c>
      <c r="X482" s="29"/>
      <c r="Y482" s="29"/>
      <c r="Z482" s="53" t="str">
        <f t="shared" si="173"/>
        <v/>
      </c>
      <c r="AA482" s="55" t="str">
        <f t="shared" si="182"/>
        <v/>
      </c>
      <c r="AB482" s="27"/>
      <c r="AC482" s="54">
        <f t="shared" si="174"/>
        <v>0</v>
      </c>
      <c r="AD482" s="78"/>
      <c r="AE482" s="54">
        <f t="shared" si="175"/>
        <v>0</v>
      </c>
      <c r="AF482" s="78"/>
      <c r="AG482" s="54">
        <f t="shared" si="176"/>
        <v>0</v>
      </c>
      <c r="AH482" s="78"/>
      <c r="AI482" s="54">
        <f t="shared" si="177"/>
        <v>0</v>
      </c>
      <c r="AJ482" s="78"/>
      <c r="AK482" s="54">
        <f t="shared" si="178"/>
        <v>0</v>
      </c>
      <c r="AL482" s="78"/>
      <c r="AM482" s="78"/>
      <c r="AN482" s="53" t="str">
        <f>+IF($A482="Venta",SUMIF($AC$3:$AM$3,VLOOKUP($R482,desplegable!$N$3:$Q$8,4,FALSE),$AC482:$AM482)*$T482/VLOOKUP($R482,desplegable!$N$3:$O$8,2,FALSE),"")</f>
        <v/>
      </c>
      <c r="AO482" s="53">
        <f t="shared" si="179"/>
        <v>0</v>
      </c>
      <c r="AP482" s="53" t="str">
        <f>+IF($A482="Compra",SUMIF($AC$3:$AM$3,VLOOKUP(#REF!,desplegable!$N$3:$Q$8,4,FALSE),$AC482:$AM482)*$T482/VLOOKUP(#REF!,desplegable!$N$3:$O$8,2,FALSE),"")</f>
        <v/>
      </c>
      <c r="AQ482" s="55">
        <f>+IFERROR(SUMIF($AC$3:$AM$3,VLOOKUP($R482,desplegable!$N$3:$Q$8,4,FALSE),$AC482:$AM482)/$S482,0)</f>
        <v>0</v>
      </c>
      <c r="AR482" s="55">
        <f ca="1">IFERROR((SUMIF($AC$3:$AM$3,VLOOKUP($R482,desplegable!$N$3:$Q$8,4,FALSE),$AC482:$AM482)/($H482-$G482))*((TODAY())-$G482)/$S482,0)</f>
        <v>0</v>
      </c>
      <c r="AS482" s="56" t="str">
        <f t="shared" si="183"/>
        <v>-</v>
      </c>
      <c r="AT482" s="56" t="str">
        <f t="shared" si="184"/>
        <v>-</v>
      </c>
      <c r="AU482" s="56" t="str">
        <f t="shared" si="185"/>
        <v>-</v>
      </c>
      <c r="AV482" s="56" t="str">
        <f t="shared" si="186"/>
        <v>-</v>
      </c>
      <c r="AW482" s="53" t="str">
        <f t="shared" si="187"/>
        <v>-</v>
      </c>
      <c r="AX482" s="53" t="str">
        <f t="shared" si="188"/>
        <v/>
      </c>
      <c r="AY482" s="57" t="str">
        <f t="shared" si="189"/>
        <v/>
      </c>
      <c r="AZ482" s="54">
        <f>+IF(SUMIF($AC$3:$AM$3,VLOOKUP($R482,desplegable!$N$3:$Q$8,4,FALSE),$AC482:$AM482)&gt;=$S482,$S482,SUMIF($AC$3:$AM$3,VLOOKUP($R482,desplegable!$N$3:$Q$8,4,FALSE),$AC482:$AM482))</f>
        <v>0</v>
      </c>
      <c r="BA482" s="78"/>
      <c r="BB482" s="54">
        <f t="shared" si="190"/>
        <v>0</v>
      </c>
      <c r="BC482" s="53">
        <f>+IFERROR($BB482*$T482/VLOOKUP($R482,desplegable!$N$3:$O$8,2,FALSE),0)</f>
        <v>0</v>
      </c>
      <c r="BD482" s="53" t="str">
        <f t="shared" si="180"/>
        <v/>
      </c>
      <c r="BE482" s="57" t="str">
        <f t="shared" si="191"/>
        <v/>
      </c>
    </row>
    <row r="483" spans="1:57" ht="15" customHeight="1" x14ac:dyDescent="0.25">
      <c r="A483" s="26" t="s">
        <v>117</v>
      </c>
      <c r="B483" s="21"/>
      <c r="C483" s="21" t="s">
        <v>117</v>
      </c>
      <c r="D483" s="21"/>
      <c r="E483" s="21" t="s">
        <v>117</v>
      </c>
      <c r="F483" s="21"/>
      <c r="G483" s="27"/>
      <c r="H483" s="27"/>
      <c r="I483" s="28" t="s">
        <v>367</v>
      </c>
      <c r="J483" s="28" t="s">
        <v>117</v>
      </c>
      <c r="K483" s="21"/>
      <c r="L483" s="21"/>
      <c r="M483" s="28" t="s">
        <v>117</v>
      </c>
      <c r="N483" s="28" t="s">
        <v>117</v>
      </c>
      <c r="O483" s="28" t="s">
        <v>117</v>
      </c>
      <c r="P483" s="21" t="s">
        <v>117</v>
      </c>
      <c r="Q483" s="21" t="s">
        <v>117</v>
      </c>
      <c r="R483" s="28" t="s">
        <v>117</v>
      </c>
      <c r="S483" s="78"/>
      <c r="T483" s="30"/>
      <c r="U483" s="52">
        <f t="shared" si="181"/>
        <v>0</v>
      </c>
      <c r="V483" s="29"/>
      <c r="W483" s="29" t="s">
        <v>117</v>
      </c>
      <c r="X483" s="29"/>
      <c r="Y483" s="29"/>
      <c r="Z483" s="53" t="str">
        <f t="shared" si="173"/>
        <v/>
      </c>
      <c r="AA483" s="55" t="str">
        <f t="shared" si="182"/>
        <v/>
      </c>
      <c r="AB483" s="27"/>
      <c r="AC483" s="54">
        <f t="shared" si="174"/>
        <v>0</v>
      </c>
      <c r="AD483" s="78"/>
      <c r="AE483" s="54">
        <f t="shared" si="175"/>
        <v>0</v>
      </c>
      <c r="AF483" s="78"/>
      <c r="AG483" s="54">
        <f t="shared" si="176"/>
        <v>0</v>
      </c>
      <c r="AH483" s="78"/>
      <c r="AI483" s="54">
        <f t="shared" si="177"/>
        <v>0</v>
      </c>
      <c r="AJ483" s="78"/>
      <c r="AK483" s="54">
        <f t="shared" si="178"/>
        <v>0</v>
      </c>
      <c r="AL483" s="78"/>
      <c r="AM483" s="78"/>
      <c r="AN483" s="53" t="str">
        <f>+IF($A483="Venta",SUMIF($AC$3:$AM$3,VLOOKUP($R483,desplegable!$N$3:$Q$8,4,FALSE),$AC483:$AM483)*$T483/VLOOKUP($R483,desplegable!$N$3:$O$8,2,FALSE),"")</f>
        <v/>
      </c>
      <c r="AO483" s="53">
        <f t="shared" si="179"/>
        <v>0</v>
      </c>
      <c r="AP483" s="53" t="str">
        <f>+IF($A483="Compra",SUMIF($AC$3:$AM$3,VLOOKUP($R482,desplegable!$N$3:$Q$8,4,FALSE),$AC483:$AM483)*$T483/VLOOKUP($R482,desplegable!$N$3:$O$8,2,FALSE),"")</f>
        <v/>
      </c>
      <c r="AQ483" s="55">
        <f>+IFERROR(SUMIF($AC$3:$AM$3,VLOOKUP($R483,desplegable!$N$3:$Q$8,4,FALSE),$AC483:$AM483)/$S483,0)</f>
        <v>0</v>
      </c>
      <c r="AR483" s="55">
        <f ca="1">IFERROR((SUMIF($AC$3:$AM$3,VLOOKUP($R483,desplegable!$N$3:$Q$8,4,FALSE),$AC483:$AM483)/($H483-$G483))*((TODAY())-$G483)/$S483,0)</f>
        <v>0</v>
      </c>
      <c r="AS483" s="56" t="str">
        <f t="shared" si="183"/>
        <v>-</v>
      </c>
      <c r="AT483" s="56" t="str">
        <f t="shared" si="184"/>
        <v>-</v>
      </c>
      <c r="AU483" s="56" t="str">
        <f t="shared" si="185"/>
        <v>-</v>
      </c>
      <c r="AV483" s="56" t="str">
        <f t="shared" si="186"/>
        <v>-</v>
      </c>
      <c r="AW483" s="53" t="str">
        <f t="shared" si="187"/>
        <v>-</v>
      </c>
      <c r="AX483" s="53" t="str">
        <f t="shared" si="188"/>
        <v/>
      </c>
      <c r="AY483" s="57" t="str">
        <f t="shared" si="189"/>
        <v/>
      </c>
      <c r="AZ483" s="54">
        <f>+IF(SUMIF($AC$3:$AM$3,VLOOKUP($R483,desplegable!$N$3:$Q$8,4,FALSE),$AC483:$AM483)&gt;=$S483,$S483,SUMIF($AC$3:$AM$3,VLOOKUP($R483,desplegable!$N$3:$Q$8,4,FALSE),$AC483:$AM483))</f>
        <v>0</v>
      </c>
      <c r="BA483" s="78"/>
      <c r="BB483" s="54">
        <f t="shared" si="190"/>
        <v>0</v>
      </c>
      <c r="BC483" s="53">
        <f>+IFERROR($BB483*$T483/VLOOKUP($R483,desplegable!$N$3:$O$8,2,FALSE),0)</f>
        <v>0</v>
      </c>
      <c r="BD483" s="53" t="str">
        <f t="shared" si="180"/>
        <v/>
      </c>
      <c r="BE483" s="57" t="str">
        <f t="shared" si="191"/>
        <v/>
      </c>
    </row>
    <row r="484" spans="1:57" ht="15" customHeight="1" x14ac:dyDescent="0.25">
      <c r="A484" s="26" t="s">
        <v>117</v>
      </c>
      <c r="B484" s="21"/>
      <c r="C484" s="21" t="s">
        <v>117</v>
      </c>
      <c r="D484" s="21"/>
      <c r="E484" s="21" t="s">
        <v>117</v>
      </c>
      <c r="F484" s="21"/>
      <c r="G484" s="27"/>
      <c r="H484" s="27"/>
      <c r="I484" s="28" t="s">
        <v>367</v>
      </c>
      <c r="J484" s="28" t="s">
        <v>117</v>
      </c>
      <c r="K484" s="21"/>
      <c r="L484" s="21"/>
      <c r="M484" s="28" t="s">
        <v>117</v>
      </c>
      <c r="N484" s="28" t="s">
        <v>117</v>
      </c>
      <c r="O484" s="28" t="s">
        <v>117</v>
      </c>
      <c r="P484" s="21" t="s">
        <v>117</v>
      </c>
      <c r="Q484" s="21" t="s">
        <v>117</v>
      </c>
      <c r="R484" s="28" t="s">
        <v>117</v>
      </c>
      <c r="S484" s="78"/>
      <c r="T484" s="30"/>
      <c r="U484" s="52">
        <f t="shared" si="181"/>
        <v>0</v>
      </c>
      <c r="V484" s="29"/>
      <c r="W484" s="29" t="s">
        <v>117</v>
      </c>
      <c r="X484" s="29"/>
      <c r="Y484" s="29"/>
      <c r="Z484" s="53" t="str">
        <f t="shared" si="173"/>
        <v/>
      </c>
      <c r="AA484" s="55" t="str">
        <f t="shared" si="182"/>
        <v/>
      </c>
      <c r="AB484" s="27"/>
      <c r="AC484" s="54">
        <f t="shared" si="174"/>
        <v>0</v>
      </c>
      <c r="AD484" s="78"/>
      <c r="AE484" s="54">
        <f t="shared" si="175"/>
        <v>0</v>
      </c>
      <c r="AF484" s="78"/>
      <c r="AG484" s="54">
        <f t="shared" si="176"/>
        <v>0</v>
      </c>
      <c r="AH484" s="78"/>
      <c r="AI484" s="54">
        <f t="shared" si="177"/>
        <v>0</v>
      </c>
      <c r="AJ484" s="78"/>
      <c r="AK484" s="54">
        <f t="shared" si="178"/>
        <v>0</v>
      </c>
      <c r="AL484" s="78"/>
      <c r="AM484" s="78"/>
      <c r="AN484" s="53" t="str">
        <f>+IF($A484="Venta",SUMIF($AC$3:$AM$3,VLOOKUP($R484,desplegable!$N$3:$Q$8,4,FALSE),$AC484:$AM484)*$T484/VLOOKUP($R484,desplegable!$N$3:$O$8,2,FALSE),"")</f>
        <v/>
      </c>
      <c r="AO484" s="53">
        <f t="shared" si="179"/>
        <v>0</v>
      </c>
      <c r="AP484" s="53" t="str">
        <f>+IF($A484="Compra",SUMIF($AC$3:$AM$3,VLOOKUP($R483,desplegable!$N$3:$Q$8,4,FALSE),$AC484:$AM484)*$T484/VLOOKUP($R483,desplegable!$N$3:$O$8,2,FALSE),"")</f>
        <v/>
      </c>
      <c r="AQ484" s="55">
        <f>+IFERROR(SUMIF($AC$3:$AM$3,VLOOKUP($R484,desplegable!$N$3:$Q$8,4,FALSE),$AC484:$AM484)/$S484,0)</f>
        <v>0</v>
      </c>
      <c r="AR484" s="55">
        <f ca="1">IFERROR((SUMIF($AC$3:$AM$3,VLOOKUP($R484,desplegable!$N$3:$Q$8,4,FALSE),$AC484:$AM484)/($H484-$G484))*((TODAY())-$G484)/$S484,0)</f>
        <v>0</v>
      </c>
      <c r="AS484" s="56" t="str">
        <f t="shared" si="183"/>
        <v>-</v>
      </c>
      <c r="AT484" s="56" t="str">
        <f t="shared" si="184"/>
        <v>-</v>
      </c>
      <c r="AU484" s="56" t="str">
        <f t="shared" si="185"/>
        <v>-</v>
      </c>
      <c r="AV484" s="56" t="str">
        <f t="shared" si="186"/>
        <v>-</v>
      </c>
      <c r="AW484" s="53" t="str">
        <f t="shared" si="187"/>
        <v>-</v>
      </c>
      <c r="AX484" s="53" t="str">
        <f t="shared" si="188"/>
        <v/>
      </c>
      <c r="AY484" s="57" t="str">
        <f t="shared" si="189"/>
        <v/>
      </c>
      <c r="AZ484" s="54">
        <f>+IF(SUMIF($AC$3:$AM$3,VLOOKUP($R484,desplegable!$N$3:$Q$8,4,FALSE),$AC484:$AM484)&gt;=$S484,$S484,SUMIF($AC$3:$AM$3,VLOOKUP($R484,desplegable!$N$3:$Q$8,4,FALSE),$AC484:$AM484))</f>
        <v>0</v>
      </c>
      <c r="BA484" s="78"/>
      <c r="BB484" s="54">
        <f t="shared" si="190"/>
        <v>0</v>
      </c>
      <c r="BC484" s="53">
        <f>+IFERROR($BB484*$T484/VLOOKUP($R484,desplegable!$N$3:$O$8,2,FALSE),0)</f>
        <v>0</v>
      </c>
      <c r="BD484" s="53" t="str">
        <f t="shared" si="180"/>
        <v/>
      </c>
      <c r="BE484" s="57" t="str">
        <f t="shared" si="191"/>
        <v/>
      </c>
    </row>
    <row r="485" spans="1:57" ht="15" customHeight="1" x14ac:dyDescent="0.25">
      <c r="A485" s="26" t="s">
        <v>117</v>
      </c>
      <c r="B485" s="21"/>
      <c r="C485" s="21" t="s">
        <v>117</v>
      </c>
      <c r="D485" s="21"/>
      <c r="E485" s="21" t="s">
        <v>117</v>
      </c>
      <c r="F485" s="21"/>
      <c r="G485" s="27"/>
      <c r="H485" s="27"/>
      <c r="I485" s="28" t="s">
        <v>367</v>
      </c>
      <c r="J485" s="28" t="s">
        <v>117</v>
      </c>
      <c r="K485" s="21"/>
      <c r="L485" s="21"/>
      <c r="M485" s="28" t="s">
        <v>117</v>
      </c>
      <c r="N485" s="28" t="s">
        <v>117</v>
      </c>
      <c r="O485" s="28" t="s">
        <v>117</v>
      </c>
      <c r="P485" s="21" t="s">
        <v>117</v>
      </c>
      <c r="Q485" s="21" t="s">
        <v>117</v>
      </c>
      <c r="R485" s="28" t="s">
        <v>117</v>
      </c>
      <c r="S485" s="78"/>
      <c r="T485" s="30"/>
      <c r="U485" s="52">
        <f t="shared" si="181"/>
        <v>0</v>
      </c>
      <c r="V485" s="29"/>
      <c r="W485" s="29" t="s">
        <v>117</v>
      </c>
      <c r="X485" s="29"/>
      <c r="Y485" s="29"/>
      <c r="Z485" s="53" t="str">
        <f t="shared" si="173"/>
        <v/>
      </c>
      <c r="AA485" s="55" t="str">
        <f t="shared" si="182"/>
        <v/>
      </c>
      <c r="AB485" s="27"/>
      <c r="AC485" s="54">
        <f t="shared" si="174"/>
        <v>0</v>
      </c>
      <c r="AD485" s="78"/>
      <c r="AE485" s="54">
        <f t="shared" si="175"/>
        <v>0</v>
      </c>
      <c r="AF485" s="78"/>
      <c r="AG485" s="54">
        <f t="shared" si="176"/>
        <v>0</v>
      </c>
      <c r="AH485" s="78"/>
      <c r="AI485" s="54">
        <f t="shared" si="177"/>
        <v>0</v>
      </c>
      <c r="AJ485" s="78"/>
      <c r="AK485" s="54">
        <f t="shared" si="178"/>
        <v>0</v>
      </c>
      <c r="AL485" s="78"/>
      <c r="AM485" s="78"/>
      <c r="AN485" s="53" t="str">
        <f>+IF($A485="Venta",SUMIF($AC$3:$AM$3,VLOOKUP($R485,desplegable!$N$3:$Q$8,4,FALSE),$AC485:$AM485)*$T485/VLOOKUP($R485,desplegable!$N$3:$O$8,2,FALSE),"")</f>
        <v/>
      </c>
      <c r="AO485" s="53">
        <f t="shared" si="179"/>
        <v>0</v>
      </c>
      <c r="AP485" s="53" t="str">
        <f>+IF($A485="Compra",SUMIF($AC$3:$AM$3,VLOOKUP($R484,desplegable!$N$3:$Q$8,4,FALSE),$AC485:$AM485)*$T485/VLOOKUP($R484,desplegable!$N$3:$O$8,2,FALSE),"")</f>
        <v/>
      </c>
      <c r="AQ485" s="55">
        <f>+IFERROR(SUMIF($AC$3:$AM$3,VLOOKUP($R485,desplegable!$N$3:$Q$8,4,FALSE),$AC485:$AM485)/$S485,0)</f>
        <v>0</v>
      </c>
      <c r="AR485" s="55">
        <f ca="1">IFERROR((SUMIF($AC$3:$AM$3,VLOOKUP($R485,desplegable!$N$3:$Q$8,4,FALSE),$AC485:$AM485)/($H485-$G485))*((TODAY())-$G485)/$S485,0)</f>
        <v>0</v>
      </c>
      <c r="AS485" s="56" t="str">
        <f t="shared" si="183"/>
        <v>-</v>
      </c>
      <c r="AT485" s="56" t="str">
        <f t="shared" si="184"/>
        <v>-</v>
      </c>
      <c r="AU485" s="56" t="str">
        <f t="shared" si="185"/>
        <v>-</v>
      </c>
      <c r="AV485" s="56" t="str">
        <f t="shared" si="186"/>
        <v>-</v>
      </c>
      <c r="AW485" s="53" t="str">
        <f t="shared" si="187"/>
        <v>-</v>
      </c>
      <c r="AX485" s="53" t="str">
        <f t="shared" si="188"/>
        <v/>
      </c>
      <c r="AY485" s="57" t="str">
        <f t="shared" si="189"/>
        <v/>
      </c>
      <c r="AZ485" s="54">
        <f>+IF(SUMIF($AC$3:$AM$3,VLOOKUP($R485,desplegable!$N$3:$Q$8,4,FALSE),$AC485:$AM485)&gt;=$S485,$S485,SUMIF($AC$3:$AM$3,VLOOKUP($R485,desplegable!$N$3:$Q$8,4,FALSE),$AC485:$AM485))</f>
        <v>0</v>
      </c>
      <c r="BA485" s="78"/>
      <c r="BB485" s="54">
        <f t="shared" si="190"/>
        <v>0</v>
      </c>
      <c r="BC485" s="53">
        <f>+IFERROR($BB485*$T485/VLOOKUP($R485,desplegable!$N$3:$O$8,2,FALSE),0)</f>
        <v>0</v>
      </c>
      <c r="BD485" s="53" t="str">
        <f t="shared" si="180"/>
        <v/>
      </c>
      <c r="BE485" s="57" t="str">
        <f t="shared" si="191"/>
        <v/>
      </c>
    </row>
    <row r="486" spans="1:57" ht="15" customHeight="1" x14ac:dyDescent="0.25">
      <c r="A486" s="26" t="s">
        <v>117</v>
      </c>
      <c r="B486" s="21"/>
      <c r="C486" s="21" t="s">
        <v>117</v>
      </c>
      <c r="D486" s="21"/>
      <c r="E486" s="21" t="s">
        <v>117</v>
      </c>
      <c r="F486" s="21"/>
      <c r="G486" s="27"/>
      <c r="H486" s="27"/>
      <c r="I486" s="28" t="s">
        <v>367</v>
      </c>
      <c r="J486" s="28" t="s">
        <v>117</v>
      </c>
      <c r="K486" s="21"/>
      <c r="L486" s="21"/>
      <c r="M486" s="28" t="s">
        <v>117</v>
      </c>
      <c r="N486" s="28" t="s">
        <v>117</v>
      </c>
      <c r="O486" s="28" t="s">
        <v>117</v>
      </c>
      <c r="P486" s="21" t="s">
        <v>117</v>
      </c>
      <c r="Q486" s="21" t="s">
        <v>117</v>
      </c>
      <c r="R486" s="28" t="s">
        <v>117</v>
      </c>
      <c r="S486" s="78"/>
      <c r="T486" s="30"/>
      <c r="U486" s="52">
        <f t="shared" si="181"/>
        <v>0</v>
      </c>
      <c r="V486" s="29"/>
      <c r="W486" s="29" t="s">
        <v>117</v>
      </c>
      <c r="X486" s="29"/>
      <c r="Y486" s="29"/>
      <c r="Z486" s="53" t="str">
        <f t="shared" si="173"/>
        <v/>
      </c>
      <c r="AA486" s="55" t="str">
        <f t="shared" si="182"/>
        <v/>
      </c>
      <c r="AB486" s="27"/>
      <c r="AC486" s="54">
        <f t="shared" si="174"/>
        <v>0</v>
      </c>
      <c r="AD486" s="78"/>
      <c r="AE486" s="54">
        <f t="shared" si="175"/>
        <v>0</v>
      </c>
      <c r="AF486" s="78"/>
      <c r="AG486" s="54">
        <f t="shared" si="176"/>
        <v>0</v>
      </c>
      <c r="AH486" s="78"/>
      <c r="AI486" s="54">
        <f t="shared" si="177"/>
        <v>0</v>
      </c>
      <c r="AJ486" s="78"/>
      <c r="AK486" s="54">
        <f t="shared" si="178"/>
        <v>0</v>
      </c>
      <c r="AL486" s="78"/>
      <c r="AM486" s="78"/>
      <c r="AN486" s="53" t="str">
        <f>+IF($A486="Venta",SUMIF($AC$3:$AM$3,VLOOKUP($R486,desplegable!$N$3:$Q$8,4,FALSE),$AC486:$AM486)*$T486/VLOOKUP($R486,desplegable!$N$3:$O$8,2,FALSE),"")</f>
        <v/>
      </c>
      <c r="AO486" s="53">
        <f t="shared" si="179"/>
        <v>0</v>
      </c>
      <c r="AP486" s="53" t="str">
        <f>+IF($A486="Compra",SUMIF($AC$3:$AM$3,VLOOKUP($R485,desplegable!$N$3:$Q$8,4,FALSE),$AC486:$AM486)*$T486/VLOOKUP($R485,desplegable!$N$3:$O$8,2,FALSE),"")</f>
        <v/>
      </c>
      <c r="AQ486" s="55">
        <f>+IFERROR(SUMIF($AC$3:$AM$3,VLOOKUP($R486,desplegable!$N$3:$Q$8,4,FALSE),$AC486:$AM486)/$S486,0)</f>
        <v>0</v>
      </c>
      <c r="AR486" s="55">
        <f ca="1">IFERROR((SUMIF($AC$3:$AM$3,VLOOKUP($R486,desplegable!$N$3:$Q$8,4,FALSE),$AC486:$AM486)/($H486-$G486))*((TODAY())-$G486)/$S486,0)</f>
        <v>0</v>
      </c>
      <c r="AS486" s="56" t="str">
        <f t="shared" si="183"/>
        <v>-</v>
      </c>
      <c r="AT486" s="56" t="str">
        <f t="shared" si="184"/>
        <v>-</v>
      </c>
      <c r="AU486" s="56" t="str">
        <f t="shared" si="185"/>
        <v>-</v>
      </c>
      <c r="AV486" s="56" t="str">
        <f t="shared" si="186"/>
        <v>-</v>
      </c>
      <c r="AW486" s="53" t="str">
        <f t="shared" si="187"/>
        <v>-</v>
      </c>
      <c r="AX486" s="53" t="str">
        <f t="shared" si="188"/>
        <v/>
      </c>
      <c r="AY486" s="57" t="str">
        <f t="shared" si="189"/>
        <v/>
      </c>
      <c r="AZ486" s="54">
        <f>+IF(SUMIF($AC$3:$AM$3,VLOOKUP($R486,desplegable!$N$3:$Q$8,4,FALSE),$AC486:$AM486)&gt;=$S486,$S486,SUMIF($AC$3:$AM$3,VLOOKUP($R486,desplegable!$N$3:$Q$8,4,FALSE),$AC486:$AM486))</f>
        <v>0</v>
      </c>
      <c r="BA486" s="78"/>
      <c r="BB486" s="54">
        <f t="shared" si="190"/>
        <v>0</v>
      </c>
      <c r="BC486" s="53">
        <f>+IFERROR($BB486*$T486/VLOOKUP($R486,desplegable!$N$3:$O$8,2,FALSE),0)</f>
        <v>0</v>
      </c>
      <c r="BD486" s="53" t="str">
        <f t="shared" si="180"/>
        <v/>
      </c>
      <c r="BE486" s="57" t="str">
        <f t="shared" si="191"/>
        <v/>
      </c>
    </row>
    <row r="487" spans="1:57" ht="15" customHeight="1" x14ac:dyDescent="0.25">
      <c r="A487" s="26" t="s">
        <v>117</v>
      </c>
      <c r="B487" s="21"/>
      <c r="C487" s="21" t="s">
        <v>117</v>
      </c>
      <c r="D487" s="21"/>
      <c r="E487" s="21" t="s">
        <v>117</v>
      </c>
      <c r="F487" s="21"/>
      <c r="G487" s="27"/>
      <c r="H487" s="27"/>
      <c r="I487" s="28" t="s">
        <v>367</v>
      </c>
      <c r="J487" s="28" t="s">
        <v>117</v>
      </c>
      <c r="K487" s="21"/>
      <c r="L487" s="21"/>
      <c r="M487" s="28" t="s">
        <v>117</v>
      </c>
      <c r="N487" s="28" t="s">
        <v>117</v>
      </c>
      <c r="O487" s="28" t="s">
        <v>117</v>
      </c>
      <c r="P487" s="21" t="s">
        <v>117</v>
      </c>
      <c r="Q487" s="21" t="s">
        <v>117</v>
      </c>
      <c r="R487" s="28" t="s">
        <v>117</v>
      </c>
      <c r="S487" s="78"/>
      <c r="T487" s="30"/>
      <c r="U487" s="52">
        <f t="shared" si="181"/>
        <v>0</v>
      </c>
      <c r="V487" s="29"/>
      <c r="W487" s="29" t="s">
        <v>117</v>
      </c>
      <c r="X487" s="29"/>
      <c r="Y487" s="29"/>
      <c r="Z487" s="53" t="str">
        <f t="shared" si="173"/>
        <v/>
      </c>
      <c r="AA487" s="55" t="str">
        <f t="shared" si="182"/>
        <v/>
      </c>
      <c r="AB487" s="27"/>
      <c r="AC487" s="54">
        <f t="shared" si="174"/>
        <v>0</v>
      </c>
      <c r="AD487" s="78"/>
      <c r="AE487" s="54">
        <f t="shared" si="175"/>
        <v>0</v>
      </c>
      <c r="AF487" s="78"/>
      <c r="AG487" s="54">
        <f t="shared" si="176"/>
        <v>0</v>
      </c>
      <c r="AH487" s="78"/>
      <c r="AI487" s="54">
        <f t="shared" si="177"/>
        <v>0</v>
      </c>
      <c r="AJ487" s="78"/>
      <c r="AK487" s="54">
        <f t="shared" si="178"/>
        <v>0</v>
      </c>
      <c r="AL487" s="78"/>
      <c r="AM487" s="78"/>
      <c r="AN487" s="53" t="str">
        <f>+IF($A487="Venta",SUMIF($AC$3:$AM$3,VLOOKUP($R487,desplegable!$N$3:$Q$8,4,FALSE),$AC487:$AM487)*$T487/VLOOKUP($R487,desplegable!$N$3:$O$8,2,FALSE),"")</f>
        <v/>
      </c>
      <c r="AO487" s="53">
        <f t="shared" si="179"/>
        <v>0</v>
      </c>
      <c r="AP487" s="53" t="str">
        <f>+IF($A487="Compra",SUMIF($AC$3:$AM$3,VLOOKUP($R486,desplegable!$N$3:$Q$8,4,FALSE),$AC487:$AM487)*$T487/VLOOKUP($R486,desplegable!$N$3:$O$8,2,FALSE),"")</f>
        <v/>
      </c>
      <c r="AQ487" s="55">
        <f>+IFERROR(SUMIF($AC$3:$AM$3,VLOOKUP($R487,desplegable!$N$3:$Q$8,4,FALSE),$AC487:$AM487)/$S487,0)</f>
        <v>0</v>
      </c>
      <c r="AR487" s="55">
        <f ca="1">IFERROR((SUMIF($AC$3:$AM$3,VLOOKUP($R487,desplegable!$N$3:$Q$8,4,FALSE),$AC487:$AM487)/($H487-$G487))*((TODAY())-$G487)/$S487,0)</f>
        <v>0</v>
      </c>
      <c r="AS487" s="56" t="str">
        <f t="shared" si="183"/>
        <v>-</v>
      </c>
      <c r="AT487" s="56" t="str">
        <f t="shared" si="184"/>
        <v>-</v>
      </c>
      <c r="AU487" s="56" t="str">
        <f t="shared" si="185"/>
        <v>-</v>
      </c>
      <c r="AV487" s="56" t="str">
        <f t="shared" si="186"/>
        <v>-</v>
      </c>
      <c r="AW487" s="53" t="str">
        <f t="shared" si="187"/>
        <v>-</v>
      </c>
      <c r="AX487" s="53" t="str">
        <f t="shared" si="188"/>
        <v/>
      </c>
      <c r="AY487" s="57" t="str">
        <f t="shared" si="189"/>
        <v/>
      </c>
      <c r="AZ487" s="54">
        <f>+IF(SUMIF($AC$3:$AM$3,VLOOKUP($R487,desplegable!$N$3:$Q$8,4,FALSE),$AC487:$AM487)&gt;=$S487,$S487,SUMIF($AC$3:$AM$3,VLOOKUP($R487,desplegable!$N$3:$Q$8,4,FALSE),$AC487:$AM487))</f>
        <v>0</v>
      </c>
      <c r="BA487" s="78"/>
      <c r="BB487" s="54">
        <f t="shared" si="190"/>
        <v>0</v>
      </c>
      <c r="BC487" s="53">
        <f>+IFERROR($BB487*$T487/VLOOKUP($R487,desplegable!$N$3:$O$8,2,FALSE),0)</f>
        <v>0</v>
      </c>
      <c r="BD487" s="53" t="str">
        <f t="shared" si="180"/>
        <v/>
      </c>
      <c r="BE487" s="57" t="str">
        <f t="shared" si="191"/>
        <v/>
      </c>
    </row>
    <row r="488" spans="1:57" ht="15" customHeight="1" x14ac:dyDescent="0.25">
      <c r="A488" s="26" t="s">
        <v>117</v>
      </c>
      <c r="B488" s="21"/>
      <c r="C488" s="21" t="s">
        <v>117</v>
      </c>
      <c r="D488" s="21"/>
      <c r="E488" s="21" t="s">
        <v>117</v>
      </c>
      <c r="F488" s="21"/>
      <c r="G488" s="27"/>
      <c r="H488" s="27"/>
      <c r="I488" s="28" t="s">
        <v>367</v>
      </c>
      <c r="J488" s="28" t="s">
        <v>117</v>
      </c>
      <c r="K488" s="21"/>
      <c r="L488" s="21"/>
      <c r="M488" s="28" t="s">
        <v>117</v>
      </c>
      <c r="N488" s="28" t="s">
        <v>117</v>
      </c>
      <c r="O488" s="28" t="s">
        <v>117</v>
      </c>
      <c r="P488" s="21" t="s">
        <v>117</v>
      </c>
      <c r="Q488" s="21" t="s">
        <v>117</v>
      </c>
      <c r="R488" s="28" t="s">
        <v>117</v>
      </c>
      <c r="S488" s="78"/>
      <c r="T488" s="30"/>
      <c r="U488" s="52">
        <f t="shared" si="181"/>
        <v>0</v>
      </c>
      <c r="V488" s="29"/>
      <c r="W488" s="29" t="s">
        <v>117</v>
      </c>
      <c r="X488" s="29"/>
      <c r="Y488" s="29"/>
      <c r="Z488" s="53" t="str">
        <f t="shared" si="173"/>
        <v/>
      </c>
      <c r="AA488" s="55" t="str">
        <f t="shared" si="182"/>
        <v/>
      </c>
      <c r="AB488" s="27"/>
      <c r="AC488" s="54">
        <f t="shared" si="174"/>
        <v>0</v>
      </c>
      <c r="AD488" s="78"/>
      <c r="AE488" s="54">
        <f t="shared" si="175"/>
        <v>0</v>
      </c>
      <c r="AF488" s="78"/>
      <c r="AG488" s="54">
        <f t="shared" si="176"/>
        <v>0</v>
      </c>
      <c r="AH488" s="78"/>
      <c r="AI488" s="54">
        <f t="shared" si="177"/>
        <v>0</v>
      </c>
      <c r="AJ488" s="78"/>
      <c r="AK488" s="54">
        <f t="shared" si="178"/>
        <v>0</v>
      </c>
      <c r="AL488" s="78"/>
      <c r="AM488" s="78"/>
      <c r="AN488" s="53" t="str">
        <f>+IF($A488="Venta",SUMIF($AC$3:$AM$3,VLOOKUP($R488,desplegable!$N$3:$Q$8,4,FALSE),$AC488:$AM488)*$T488/VLOOKUP($R488,desplegable!$N$3:$O$8,2,FALSE),"")</f>
        <v/>
      </c>
      <c r="AO488" s="53">
        <f t="shared" si="179"/>
        <v>0</v>
      </c>
      <c r="AP488" s="53" t="str">
        <f>+IF($A488="Compra",SUMIF($AC$3:$AM$3,VLOOKUP($R487,desplegable!$N$3:$Q$8,4,FALSE),$AC488:$AM488)*$T488/VLOOKUP($R487,desplegable!$N$3:$O$8,2,FALSE),"")</f>
        <v/>
      </c>
      <c r="AQ488" s="55">
        <f>+IFERROR(SUMIF($AC$3:$AM$3,VLOOKUP($R488,desplegable!$N$3:$Q$8,4,FALSE),$AC488:$AM488)/$S488,0)</f>
        <v>0</v>
      </c>
      <c r="AR488" s="55">
        <f ca="1">IFERROR((SUMIF($AC$3:$AM$3,VLOOKUP($R488,desplegable!$N$3:$Q$8,4,FALSE),$AC488:$AM488)/($H488-$G488))*((TODAY())-$G488)/$S488,0)</f>
        <v>0</v>
      </c>
      <c r="AS488" s="56" t="str">
        <f t="shared" si="183"/>
        <v>-</v>
      </c>
      <c r="AT488" s="56" t="str">
        <f t="shared" si="184"/>
        <v>-</v>
      </c>
      <c r="AU488" s="56" t="str">
        <f t="shared" si="185"/>
        <v>-</v>
      </c>
      <c r="AV488" s="56" t="str">
        <f t="shared" si="186"/>
        <v>-</v>
      </c>
      <c r="AW488" s="53" t="str">
        <f t="shared" si="187"/>
        <v>-</v>
      </c>
      <c r="AX488" s="53" t="str">
        <f t="shared" si="188"/>
        <v/>
      </c>
      <c r="AY488" s="57" t="str">
        <f t="shared" si="189"/>
        <v/>
      </c>
      <c r="AZ488" s="54">
        <f>+IF(SUMIF($AC$3:$AM$3,VLOOKUP($R488,desplegable!$N$3:$Q$8,4,FALSE),$AC488:$AM488)&gt;=$S488,$S488,SUMIF($AC$3:$AM$3,VLOOKUP($R488,desplegable!$N$3:$Q$8,4,FALSE),$AC488:$AM488))</f>
        <v>0</v>
      </c>
      <c r="BA488" s="78"/>
      <c r="BB488" s="54">
        <f t="shared" si="190"/>
        <v>0</v>
      </c>
      <c r="BC488" s="53">
        <f>+IFERROR($BB488*$T488/VLOOKUP($R488,desplegable!$N$3:$O$8,2,FALSE),0)</f>
        <v>0</v>
      </c>
      <c r="BD488" s="53" t="str">
        <f t="shared" si="180"/>
        <v/>
      </c>
      <c r="BE488" s="57" t="str">
        <f t="shared" si="191"/>
        <v/>
      </c>
    </row>
    <row r="489" spans="1:57" ht="15" customHeight="1" x14ac:dyDescent="0.25">
      <c r="A489" s="26" t="s">
        <v>117</v>
      </c>
      <c r="B489" s="21"/>
      <c r="C489" s="21" t="s">
        <v>117</v>
      </c>
      <c r="D489" s="21"/>
      <c r="E489" s="21" t="s">
        <v>117</v>
      </c>
      <c r="F489" s="21"/>
      <c r="G489" s="27"/>
      <c r="H489" s="27"/>
      <c r="I489" s="28" t="s">
        <v>367</v>
      </c>
      <c r="J489" s="28" t="s">
        <v>117</v>
      </c>
      <c r="K489" s="21"/>
      <c r="L489" s="21"/>
      <c r="M489" s="28" t="s">
        <v>117</v>
      </c>
      <c r="N489" s="28" t="s">
        <v>117</v>
      </c>
      <c r="O489" s="28" t="s">
        <v>117</v>
      </c>
      <c r="P489" s="21" t="s">
        <v>117</v>
      </c>
      <c r="Q489" s="21" t="s">
        <v>117</v>
      </c>
      <c r="R489" s="28" t="s">
        <v>117</v>
      </c>
      <c r="S489" s="78"/>
      <c r="T489" s="30"/>
      <c r="U489" s="52">
        <f t="shared" si="181"/>
        <v>0</v>
      </c>
      <c r="V489" s="29"/>
      <c r="W489" s="29" t="s">
        <v>117</v>
      </c>
      <c r="X489" s="29"/>
      <c r="Y489" s="29"/>
      <c r="Z489" s="53" t="str">
        <f t="shared" si="173"/>
        <v/>
      </c>
      <c r="AA489" s="55" t="str">
        <f t="shared" si="182"/>
        <v/>
      </c>
      <c r="AB489" s="27"/>
      <c r="AC489" s="54">
        <f t="shared" si="174"/>
        <v>0</v>
      </c>
      <c r="AD489" s="78"/>
      <c r="AE489" s="54">
        <f t="shared" si="175"/>
        <v>0</v>
      </c>
      <c r="AF489" s="78"/>
      <c r="AG489" s="54">
        <f t="shared" si="176"/>
        <v>0</v>
      </c>
      <c r="AH489" s="78"/>
      <c r="AI489" s="54">
        <f t="shared" si="177"/>
        <v>0</v>
      </c>
      <c r="AJ489" s="78"/>
      <c r="AK489" s="54">
        <f t="shared" si="178"/>
        <v>0</v>
      </c>
      <c r="AL489" s="78"/>
      <c r="AM489" s="78"/>
      <c r="AN489" s="53" t="str">
        <f>+IF($A489="Venta",SUMIF($AC$3:$AM$3,VLOOKUP($R489,desplegable!$N$3:$Q$8,4,FALSE),$AC489:$AM489)*$T489/VLOOKUP($R489,desplegable!$N$3:$O$8,2,FALSE),"")</f>
        <v/>
      </c>
      <c r="AO489" s="53">
        <f t="shared" si="179"/>
        <v>0</v>
      </c>
      <c r="AP489" s="53" t="str">
        <f>+IF($A489="Compra",SUMIF($AC$3:$AM$3,VLOOKUP($R488,desplegable!$N$3:$Q$8,4,FALSE),$AC489:$AM489)*$T489/VLOOKUP($R488,desplegable!$N$3:$O$8,2,FALSE),"")</f>
        <v/>
      </c>
      <c r="AQ489" s="55">
        <f>+IFERROR(SUMIF($AC$3:$AM$3,VLOOKUP($R489,desplegable!$N$3:$Q$8,4,FALSE),$AC489:$AM489)/$S489,0)</f>
        <v>0</v>
      </c>
      <c r="AR489" s="55">
        <f ca="1">IFERROR((SUMIF($AC$3:$AM$3,VLOOKUP($R489,desplegable!$N$3:$Q$8,4,FALSE),$AC489:$AM489)/($H489-$G489))*((TODAY())-$G489)/$S489,0)</f>
        <v>0</v>
      </c>
      <c r="AS489" s="56" t="str">
        <f t="shared" si="183"/>
        <v>-</v>
      </c>
      <c r="AT489" s="56" t="str">
        <f t="shared" si="184"/>
        <v>-</v>
      </c>
      <c r="AU489" s="56" t="str">
        <f t="shared" si="185"/>
        <v>-</v>
      </c>
      <c r="AV489" s="56" t="str">
        <f t="shared" si="186"/>
        <v>-</v>
      </c>
      <c r="AW489" s="53" t="str">
        <f t="shared" si="187"/>
        <v>-</v>
      </c>
      <c r="AX489" s="53" t="str">
        <f t="shared" si="188"/>
        <v/>
      </c>
      <c r="AY489" s="57" t="str">
        <f t="shared" si="189"/>
        <v/>
      </c>
      <c r="AZ489" s="54">
        <f>+IF(SUMIF($AC$3:$AM$3,VLOOKUP($R489,desplegable!$N$3:$Q$8,4,FALSE),$AC489:$AM489)&gt;=$S489,$S489,SUMIF($AC$3:$AM$3,VLOOKUP($R489,desplegable!$N$3:$Q$8,4,FALSE),$AC489:$AM489))</f>
        <v>0</v>
      </c>
      <c r="BA489" s="78"/>
      <c r="BB489" s="54">
        <f t="shared" si="190"/>
        <v>0</v>
      </c>
      <c r="BC489" s="53">
        <f>+IFERROR($BB489*$T489/VLOOKUP($R489,desplegable!$N$3:$O$8,2,FALSE),0)</f>
        <v>0</v>
      </c>
      <c r="BD489" s="53" t="str">
        <f t="shared" si="180"/>
        <v/>
      </c>
      <c r="BE489" s="57" t="str">
        <f t="shared" si="191"/>
        <v/>
      </c>
    </row>
    <row r="490" spans="1:57" ht="15" customHeight="1" x14ac:dyDescent="0.25">
      <c r="A490" s="26" t="s">
        <v>117</v>
      </c>
      <c r="B490" s="21"/>
      <c r="C490" s="21" t="s">
        <v>117</v>
      </c>
      <c r="D490" s="21"/>
      <c r="E490" s="21" t="s">
        <v>117</v>
      </c>
      <c r="F490" s="21"/>
      <c r="G490" s="27"/>
      <c r="H490" s="27"/>
      <c r="I490" s="28" t="s">
        <v>367</v>
      </c>
      <c r="J490" s="28" t="s">
        <v>117</v>
      </c>
      <c r="K490" s="21"/>
      <c r="L490" s="21"/>
      <c r="M490" s="28" t="s">
        <v>117</v>
      </c>
      <c r="N490" s="28" t="s">
        <v>117</v>
      </c>
      <c r="O490" s="28" t="s">
        <v>117</v>
      </c>
      <c r="P490" s="21" t="s">
        <v>117</v>
      </c>
      <c r="Q490" s="21" t="s">
        <v>117</v>
      </c>
      <c r="R490" s="28" t="s">
        <v>117</v>
      </c>
      <c r="S490" s="78"/>
      <c r="T490" s="30"/>
      <c r="U490" s="52">
        <f t="shared" si="181"/>
        <v>0</v>
      </c>
      <c r="V490" s="29"/>
      <c r="W490" s="29" t="s">
        <v>117</v>
      </c>
      <c r="X490" s="29"/>
      <c r="Y490" s="29"/>
      <c r="Z490" s="53" t="str">
        <f t="shared" si="173"/>
        <v/>
      </c>
      <c r="AA490" s="55" t="str">
        <f t="shared" si="182"/>
        <v/>
      </c>
      <c r="AB490" s="27"/>
      <c r="AC490" s="54">
        <f t="shared" si="174"/>
        <v>0</v>
      </c>
      <c r="AD490" s="78"/>
      <c r="AE490" s="54">
        <f t="shared" si="175"/>
        <v>0</v>
      </c>
      <c r="AF490" s="78"/>
      <c r="AG490" s="54">
        <f t="shared" si="176"/>
        <v>0</v>
      </c>
      <c r="AH490" s="78"/>
      <c r="AI490" s="54">
        <f t="shared" si="177"/>
        <v>0</v>
      </c>
      <c r="AJ490" s="78"/>
      <c r="AK490" s="54">
        <f t="shared" si="178"/>
        <v>0</v>
      </c>
      <c r="AL490" s="78"/>
      <c r="AM490" s="78"/>
      <c r="AN490" s="53" t="str">
        <f>+IF($A490="Venta",SUMIF($AC$3:$AM$3,VLOOKUP($R490,desplegable!$N$3:$Q$8,4,FALSE),$AC490:$AM490)*$T490/VLOOKUP($R490,desplegable!$N$3:$O$8,2,FALSE),"")</f>
        <v/>
      </c>
      <c r="AO490" s="53">
        <f t="shared" si="179"/>
        <v>0</v>
      </c>
      <c r="AP490" s="53" t="str">
        <f>+IF($A490="Compra",SUMIF($AC$3:$AM$3,VLOOKUP($R489,desplegable!$N$3:$Q$8,4,FALSE),$AC490:$AM490)*$T490/VLOOKUP($R489,desplegable!$N$3:$O$8,2,FALSE),"")</f>
        <v/>
      </c>
      <c r="AQ490" s="55">
        <f>+IFERROR(SUMIF($AC$3:$AM$3,VLOOKUP($R490,desplegable!$N$3:$Q$8,4,FALSE),$AC490:$AM490)/$S490,0)</f>
        <v>0</v>
      </c>
      <c r="AR490" s="55">
        <f ca="1">IFERROR((SUMIF($AC$3:$AM$3,VLOOKUP($R490,desplegable!$N$3:$Q$8,4,FALSE),$AC490:$AM490)/($H490-$G490))*((TODAY())-$G490)/$S490,0)</f>
        <v>0</v>
      </c>
      <c r="AS490" s="56" t="str">
        <f t="shared" si="183"/>
        <v>-</v>
      </c>
      <c r="AT490" s="56" t="str">
        <f t="shared" si="184"/>
        <v>-</v>
      </c>
      <c r="AU490" s="56" t="str">
        <f t="shared" si="185"/>
        <v>-</v>
      </c>
      <c r="AV490" s="56" t="str">
        <f t="shared" si="186"/>
        <v>-</v>
      </c>
      <c r="AW490" s="53" t="str">
        <f t="shared" si="187"/>
        <v>-</v>
      </c>
      <c r="AX490" s="53" t="str">
        <f t="shared" si="188"/>
        <v/>
      </c>
      <c r="AY490" s="57" t="str">
        <f t="shared" si="189"/>
        <v/>
      </c>
      <c r="AZ490" s="54">
        <f>+IF(SUMIF($AC$3:$AM$3,VLOOKUP($R490,desplegable!$N$3:$Q$8,4,FALSE),$AC490:$AM490)&gt;=$S490,$S490,SUMIF($AC$3:$AM$3,VLOOKUP($R490,desplegable!$N$3:$Q$8,4,FALSE),$AC490:$AM490))</f>
        <v>0</v>
      </c>
      <c r="BA490" s="78"/>
      <c r="BB490" s="54">
        <f t="shared" si="190"/>
        <v>0</v>
      </c>
      <c r="BC490" s="53">
        <f>+IFERROR($BB490*$T490/VLOOKUP($R490,desplegable!$N$3:$O$8,2,FALSE),0)</f>
        <v>0</v>
      </c>
      <c r="BD490" s="53" t="str">
        <f t="shared" si="180"/>
        <v/>
      </c>
      <c r="BE490" s="57" t="str">
        <f t="shared" si="191"/>
        <v/>
      </c>
    </row>
    <row r="491" spans="1:57" ht="15" customHeight="1" x14ac:dyDescent="0.25">
      <c r="A491" s="26" t="s">
        <v>117</v>
      </c>
      <c r="B491" s="21"/>
      <c r="C491" s="21" t="s">
        <v>117</v>
      </c>
      <c r="D491" s="21"/>
      <c r="E491" s="21" t="s">
        <v>117</v>
      </c>
      <c r="F491" s="21"/>
      <c r="G491" s="27"/>
      <c r="H491" s="27"/>
      <c r="I491" s="28" t="s">
        <v>367</v>
      </c>
      <c r="J491" s="28" t="s">
        <v>117</v>
      </c>
      <c r="K491" s="21"/>
      <c r="L491" s="21"/>
      <c r="M491" s="28" t="s">
        <v>117</v>
      </c>
      <c r="N491" s="28" t="s">
        <v>117</v>
      </c>
      <c r="O491" s="28" t="s">
        <v>117</v>
      </c>
      <c r="P491" s="21" t="s">
        <v>117</v>
      </c>
      <c r="Q491" s="21" t="s">
        <v>117</v>
      </c>
      <c r="R491" s="28" t="s">
        <v>117</v>
      </c>
      <c r="S491" s="78"/>
      <c r="T491" s="30"/>
      <c r="U491" s="52">
        <f t="shared" si="181"/>
        <v>0</v>
      </c>
      <c r="V491" s="29"/>
      <c r="W491" s="29" t="s">
        <v>117</v>
      </c>
      <c r="X491" s="29"/>
      <c r="Y491" s="29"/>
      <c r="Z491" s="53" t="str">
        <f t="shared" si="173"/>
        <v/>
      </c>
      <c r="AA491" s="55" t="str">
        <f t="shared" si="182"/>
        <v/>
      </c>
      <c r="AB491" s="27"/>
      <c r="AC491" s="54">
        <f t="shared" si="174"/>
        <v>0</v>
      </c>
      <c r="AD491" s="78"/>
      <c r="AE491" s="54">
        <f t="shared" si="175"/>
        <v>0</v>
      </c>
      <c r="AF491" s="78"/>
      <c r="AG491" s="54">
        <f t="shared" si="176"/>
        <v>0</v>
      </c>
      <c r="AH491" s="78"/>
      <c r="AI491" s="54">
        <f t="shared" si="177"/>
        <v>0</v>
      </c>
      <c r="AJ491" s="78"/>
      <c r="AK491" s="54">
        <f t="shared" si="178"/>
        <v>0</v>
      </c>
      <c r="AL491" s="78"/>
      <c r="AM491" s="78"/>
      <c r="AN491" s="53" t="str">
        <f>+IF($A491="Venta",SUMIF($AC$3:$AM$3,VLOOKUP($R491,desplegable!$N$3:$Q$8,4,FALSE),$AC491:$AM491)*$T491/VLOOKUP($R491,desplegable!$N$3:$O$8,2,FALSE),"")</f>
        <v/>
      </c>
      <c r="AO491" s="53">
        <f t="shared" si="179"/>
        <v>0</v>
      </c>
      <c r="AP491" s="53" t="str">
        <f>+IF($A491="Compra",SUMIF($AC$3:$AM$3,VLOOKUP($R490,desplegable!$N$3:$Q$8,4,FALSE),$AC491:$AM491)*$T491/VLOOKUP($R490,desplegable!$N$3:$O$8,2,FALSE),"")</f>
        <v/>
      </c>
      <c r="AQ491" s="55">
        <f>+IFERROR(SUMIF($AC$3:$AM$3,VLOOKUP($R491,desplegable!$N$3:$Q$8,4,FALSE),$AC491:$AM491)/$S491,0)</f>
        <v>0</v>
      </c>
      <c r="AR491" s="55">
        <f ca="1">IFERROR((SUMIF($AC$3:$AM$3,VLOOKUP($R491,desplegable!$N$3:$Q$8,4,FALSE),$AC491:$AM491)/($H491-$G491))*((TODAY())-$G491)/$S491,0)</f>
        <v>0</v>
      </c>
      <c r="AS491" s="56" t="str">
        <f t="shared" si="183"/>
        <v>-</v>
      </c>
      <c r="AT491" s="56" t="str">
        <f t="shared" si="184"/>
        <v>-</v>
      </c>
      <c r="AU491" s="56" t="str">
        <f t="shared" si="185"/>
        <v>-</v>
      </c>
      <c r="AV491" s="56" t="str">
        <f t="shared" si="186"/>
        <v>-</v>
      </c>
      <c r="AW491" s="53" t="str">
        <f t="shared" si="187"/>
        <v>-</v>
      </c>
      <c r="AX491" s="53" t="str">
        <f t="shared" si="188"/>
        <v/>
      </c>
      <c r="AY491" s="57" t="str">
        <f t="shared" si="189"/>
        <v/>
      </c>
      <c r="AZ491" s="54">
        <f>+IF(SUMIF($AC$3:$AM$3,VLOOKUP($R491,desplegable!$N$3:$Q$8,4,FALSE),$AC491:$AM491)&gt;=$S491,$S491,SUMIF($AC$3:$AM$3,VLOOKUP($R491,desplegable!$N$3:$Q$8,4,FALSE),$AC491:$AM491))</f>
        <v>0</v>
      </c>
      <c r="BA491" s="78"/>
      <c r="BB491" s="54">
        <f t="shared" si="190"/>
        <v>0</v>
      </c>
      <c r="BC491" s="53">
        <f>+IFERROR($BB491*$T491/VLOOKUP($R491,desplegable!$N$3:$O$8,2,FALSE),0)</f>
        <v>0</v>
      </c>
      <c r="BD491" s="53" t="str">
        <f t="shared" si="180"/>
        <v/>
      </c>
      <c r="BE491" s="57" t="str">
        <f t="shared" si="191"/>
        <v/>
      </c>
    </row>
    <row r="492" spans="1:57" ht="15" customHeight="1" x14ac:dyDescent="0.25">
      <c r="A492" s="26" t="s">
        <v>117</v>
      </c>
      <c r="B492" s="21"/>
      <c r="C492" s="21" t="s">
        <v>117</v>
      </c>
      <c r="D492" s="21"/>
      <c r="E492" s="21" t="s">
        <v>117</v>
      </c>
      <c r="F492" s="21"/>
      <c r="G492" s="27"/>
      <c r="H492" s="27"/>
      <c r="I492" s="28" t="s">
        <v>367</v>
      </c>
      <c r="J492" s="28" t="s">
        <v>117</v>
      </c>
      <c r="K492" s="21"/>
      <c r="L492" s="21"/>
      <c r="M492" s="28" t="s">
        <v>117</v>
      </c>
      <c r="N492" s="28" t="s">
        <v>117</v>
      </c>
      <c r="O492" s="28" t="s">
        <v>117</v>
      </c>
      <c r="P492" s="21" t="s">
        <v>117</v>
      </c>
      <c r="Q492" s="21" t="s">
        <v>117</v>
      </c>
      <c r="R492" s="28" t="s">
        <v>117</v>
      </c>
      <c r="S492" s="78"/>
      <c r="T492" s="30"/>
      <c r="U492" s="52">
        <f t="shared" si="181"/>
        <v>0</v>
      </c>
      <c r="V492" s="29"/>
      <c r="W492" s="29" t="s">
        <v>117</v>
      </c>
      <c r="X492" s="29"/>
      <c r="Y492" s="29"/>
      <c r="Z492" s="53" t="str">
        <f t="shared" si="173"/>
        <v/>
      </c>
      <c r="AA492" s="55" t="str">
        <f t="shared" si="182"/>
        <v/>
      </c>
      <c r="AB492" s="27"/>
      <c r="AC492" s="54">
        <f t="shared" si="174"/>
        <v>0</v>
      </c>
      <c r="AD492" s="78"/>
      <c r="AE492" s="54">
        <f t="shared" si="175"/>
        <v>0</v>
      </c>
      <c r="AF492" s="78"/>
      <c r="AG492" s="54">
        <f t="shared" si="176"/>
        <v>0</v>
      </c>
      <c r="AH492" s="78"/>
      <c r="AI492" s="54">
        <f t="shared" si="177"/>
        <v>0</v>
      </c>
      <c r="AJ492" s="78"/>
      <c r="AK492" s="54">
        <f t="shared" si="178"/>
        <v>0</v>
      </c>
      <c r="AL492" s="78"/>
      <c r="AM492" s="78"/>
      <c r="AN492" s="53" t="str">
        <f>+IF($A492="Venta",SUMIF($AC$3:$AM$3,VLOOKUP($R492,desplegable!$N$3:$Q$8,4,FALSE),$AC492:$AM492)*$T492/VLOOKUP($R492,desplegable!$N$3:$O$8,2,FALSE),"")</f>
        <v/>
      </c>
      <c r="AO492" s="53">
        <f t="shared" si="179"/>
        <v>0</v>
      </c>
      <c r="AP492" s="53" t="str">
        <f>+IF($A492="Compra",SUMIF($AC$3:$AM$3,VLOOKUP($R491,desplegable!$N$3:$Q$8,4,FALSE),$AC492:$AM492)*$T492/VLOOKUP($R491,desplegable!$N$3:$O$8,2,FALSE),"")</f>
        <v/>
      </c>
      <c r="AQ492" s="55">
        <f>+IFERROR(SUMIF($AC$3:$AM$3,VLOOKUP($R492,desplegable!$N$3:$Q$8,4,FALSE),$AC492:$AM492)/$S492,0)</f>
        <v>0</v>
      </c>
      <c r="AR492" s="55">
        <f ca="1">IFERROR((SUMIF($AC$3:$AM$3,VLOOKUP($R492,desplegable!$N$3:$Q$8,4,FALSE),$AC492:$AM492)/($H492-$G492))*((TODAY())-$G492)/$S492,0)</f>
        <v>0</v>
      </c>
      <c r="AS492" s="56" t="str">
        <f t="shared" si="183"/>
        <v>-</v>
      </c>
      <c r="AT492" s="56" t="str">
        <f t="shared" si="184"/>
        <v>-</v>
      </c>
      <c r="AU492" s="56" t="str">
        <f t="shared" si="185"/>
        <v>-</v>
      </c>
      <c r="AV492" s="56" t="str">
        <f t="shared" si="186"/>
        <v>-</v>
      </c>
      <c r="AW492" s="53" t="str">
        <f t="shared" si="187"/>
        <v>-</v>
      </c>
      <c r="AX492" s="53" t="str">
        <f t="shared" si="188"/>
        <v/>
      </c>
      <c r="AY492" s="57" t="str">
        <f t="shared" si="189"/>
        <v/>
      </c>
      <c r="AZ492" s="54">
        <f>+IF(SUMIF($AC$3:$AM$3,VLOOKUP($R492,desplegable!$N$3:$Q$8,4,FALSE),$AC492:$AM492)&gt;=$S492,$S492,SUMIF($AC$3:$AM$3,VLOOKUP($R492,desplegable!$N$3:$Q$8,4,FALSE),$AC492:$AM492))</f>
        <v>0</v>
      </c>
      <c r="BA492" s="78"/>
      <c r="BB492" s="54">
        <f t="shared" si="190"/>
        <v>0</v>
      </c>
      <c r="BC492" s="53">
        <f>+IFERROR($BB492*$T492/VLOOKUP($R492,desplegable!$N$3:$O$8,2,FALSE),0)</f>
        <v>0</v>
      </c>
      <c r="BD492" s="53" t="str">
        <f t="shared" si="180"/>
        <v/>
      </c>
      <c r="BE492" s="57" t="str">
        <f t="shared" si="191"/>
        <v/>
      </c>
    </row>
    <row r="493" spans="1:57" ht="15" customHeight="1" x14ac:dyDescent="0.25">
      <c r="A493" s="26" t="s">
        <v>117</v>
      </c>
      <c r="B493" s="21"/>
      <c r="C493" s="21" t="s">
        <v>117</v>
      </c>
      <c r="D493" s="21"/>
      <c r="E493" s="21" t="s">
        <v>117</v>
      </c>
      <c r="F493" s="21"/>
      <c r="G493" s="27"/>
      <c r="H493" s="27"/>
      <c r="I493" s="28" t="s">
        <v>367</v>
      </c>
      <c r="J493" s="28" t="s">
        <v>117</v>
      </c>
      <c r="K493" s="21"/>
      <c r="L493" s="21"/>
      <c r="M493" s="28" t="s">
        <v>117</v>
      </c>
      <c r="N493" s="28" t="s">
        <v>117</v>
      </c>
      <c r="O493" s="28" t="s">
        <v>117</v>
      </c>
      <c r="P493" s="21" t="s">
        <v>117</v>
      </c>
      <c r="Q493" s="21" t="s">
        <v>117</v>
      </c>
      <c r="R493" s="28" t="s">
        <v>117</v>
      </c>
      <c r="S493" s="78"/>
      <c r="T493" s="30"/>
      <c r="U493" s="52">
        <f t="shared" si="181"/>
        <v>0</v>
      </c>
      <c r="V493" s="29"/>
      <c r="W493" s="29" t="s">
        <v>117</v>
      </c>
      <c r="X493" s="29"/>
      <c r="Y493" s="29"/>
      <c r="Z493" s="53" t="str">
        <f t="shared" si="173"/>
        <v/>
      </c>
      <c r="AA493" s="55" t="str">
        <f t="shared" si="182"/>
        <v/>
      </c>
      <c r="AB493" s="27"/>
      <c r="AC493" s="54">
        <f t="shared" si="174"/>
        <v>0</v>
      </c>
      <c r="AD493" s="78"/>
      <c r="AE493" s="54">
        <f t="shared" si="175"/>
        <v>0</v>
      </c>
      <c r="AF493" s="78"/>
      <c r="AG493" s="54">
        <f t="shared" si="176"/>
        <v>0</v>
      </c>
      <c r="AH493" s="78"/>
      <c r="AI493" s="54">
        <f t="shared" si="177"/>
        <v>0</v>
      </c>
      <c r="AJ493" s="78"/>
      <c r="AK493" s="54">
        <f t="shared" si="178"/>
        <v>0</v>
      </c>
      <c r="AL493" s="78"/>
      <c r="AM493" s="78"/>
      <c r="AN493" s="53" t="str">
        <f>+IF($A493="Venta",SUMIF($AC$3:$AM$3,VLOOKUP($R493,desplegable!$N$3:$Q$8,4,FALSE),$AC493:$AM493)*$T493/VLOOKUP($R493,desplegable!$N$3:$O$8,2,FALSE),"")</f>
        <v/>
      </c>
      <c r="AO493" s="53">
        <f t="shared" si="179"/>
        <v>0</v>
      </c>
      <c r="AP493" s="53" t="str">
        <f>+IF($A493="Compra",SUMIF($AC$3:$AM$3,VLOOKUP($R492,desplegable!$N$3:$Q$8,4,FALSE),$AC493:$AM493)*$T493/VLOOKUP($R492,desplegable!$N$3:$O$8,2,FALSE),"")</f>
        <v/>
      </c>
      <c r="AQ493" s="55">
        <f>+IFERROR(SUMIF($AC$3:$AM$3,VLOOKUP($R493,desplegable!$N$3:$Q$8,4,FALSE),$AC493:$AM493)/$S493,0)</f>
        <v>0</v>
      </c>
      <c r="AR493" s="55">
        <f ca="1">IFERROR((SUMIF($AC$3:$AM$3,VLOOKUP($R493,desplegable!$N$3:$Q$8,4,FALSE),$AC493:$AM493)/($H493-$G493))*((TODAY())-$G493)/$S493,0)</f>
        <v>0</v>
      </c>
      <c r="AS493" s="56" t="str">
        <f t="shared" si="183"/>
        <v>-</v>
      </c>
      <c r="AT493" s="56" t="str">
        <f t="shared" si="184"/>
        <v>-</v>
      </c>
      <c r="AU493" s="56" t="str">
        <f t="shared" si="185"/>
        <v>-</v>
      </c>
      <c r="AV493" s="56" t="str">
        <f t="shared" si="186"/>
        <v>-</v>
      </c>
      <c r="AW493" s="53" t="str">
        <f t="shared" si="187"/>
        <v>-</v>
      </c>
      <c r="AX493" s="53" t="str">
        <f t="shared" si="188"/>
        <v/>
      </c>
      <c r="AY493" s="57" t="str">
        <f t="shared" si="189"/>
        <v/>
      </c>
      <c r="AZ493" s="54">
        <f>+IF(SUMIF($AC$3:$AM$3,VLOOKUP($R493,desplegable!$N$3:$Q$8,4,FALSE),$AC493:$AM493)&gt;=$S493,$S493,SUMIF($AC$3:$AM$3,VLOOKUP($R493,desplegable!$N$3:$Q$8,4,FALSE),$AC493:$AM493))</f>
        <v>0</v>
      </c>
      <c r="BA493" s="78"/>
      <c r="BB493" s="54">
        <f t="shared" si="190"/>
        <v>0</v>
      </c>
      <c r="BC493" s="53">
        <f>+IFERROR($BB493*$T493/VLOOKUP($R493,desplegable!$N$3:$O$8,2,FALSE),0)</f>
        <v>0</v>
      </c>
      <c r="BD493" s="53" t="str">
        <f t="shared" si="180"/>
        <v/>
      </c>
      <c r="BE493" s="57" t="str">
        <f t="shared" si="191"/>
        <v/>
      </c>
    </row>
    <row r="494" spans="1:57" ht="15" customHeight="1" x14ac:dyDescent="0.25">
      <c r="A494" s="26" t="s">
        <v>117</v>
      </c>
      <c r="B494" s="21"/>
      <c r="C494" s="21" t="s">
        <v>117</v>
      </c>
      <c r="D494" s="21"/>
      <c r="E494" s="21" t="s">
        <v>117</v>
      </c>
      <c r="F494" s="21"/>
      <c r="G494" s="27"/>
      <c r="H494" s="27"/>
      <c r="I494" s="28" t="s">
        <v>367</v>
      </c>
      <c r="J494" s="28" t="s">
        <v>117</v>
      </c>
      <c r="K494" s="21"/>
      <c r="L494" s="21"/>
      <c r="M494" s="28" t="s">
        <v>117</v>
      </c>
      <c r="N494" s="28" t="s">
        <v>117</v>
      </c>
      <c r="O494" s="28" t="s">
        <v>117</v>
      </c>
      <c r="P494" s="21" t="s">
        <v>117</v>
      </c>
      <c r="Q494" s="21" t="s">
        <v>117</v>
      </c>
      <c r="R494" s="28" t="s">
        <v>117</v>
      </c>
      <c r="S494" s="78"/>
      <c r="T494" s="30"/>
      <c r="U494" s="52">
        <f t="shared" si="181"/>
        <v>0</v>
      </c>
      <c r="V494" s="29"/>
      <c r="W494" s="29" t="s">
        <v>117</v>
      </c>
      <c r="X494" s="29"/>
      <c r="Y494" s="29"/>
      <c r="Z494" s="53" t="str">
        <f t="shared" si="173"/>
        <v/>
      </c>
      <c r="AA494" s="55" t="str">
        <f t="shared" si="182"/>
        <v/>
      </c>
      <c r="AB494" s="27"/>
      <c r="AC494" s="54">
        <f t="shared" si="174"/>
        <v>0</v>
      </c>
      <c r="AD494" s="78"/>
      <c r="AE494" s="54">
        <f t="shared" si="175"/>
        <v>0</v>
      </c>
      <c r="AF494" s="78"/>
      <c r="AG494" s="54">
        <f t="shared" si="176"/>
        <v>0</v>
      </c>
      <c r="AH494" s="78"/>
      <c r="AI494" s="54">
        <f t="shared" si="177"/>
        <v>0</v>
      </c>
      <c r="AJ494" s="78"/>
      <c r="AK494" s="54">
        <f t="shared" si="178"/>
        <v>0</v>
      </c>
      <c r="AL494" s="78"/>
      <c r="AM494" s="78"/>
      <c r="AN494" s="53" t="str">
        <f>+IF($A494="Venta",SUMIF($AC$3:$AM$3,VLOOKUP($R494,desplegable!$N$3:$Q$8,4,FALSE),$AC494:$AM494)*$T494/VLOOKUP($R494,desplegable!$N$3:$O$8,2,FALSE),"")</f>
        <v/>
      </c>
      <c r="AO494" s="53">
        <f t="shared" si="179"/>
        <v>0</v>
      </c>
      <c r="AP494" s="53" t="str">
        <f>+IF($A494="Compra",SUMIF($AC$3:$AM$3,VLOOKUP($R493,desplegable!$N$3:$Q$8,4,FALSE),$AC494:$AM494)*$T494/VLOOKUP($R493,desplegable!$N$3:$O$8,2,FALSE),"")</f>
        <v/>
      </c>
      <c r="AQ494" s="55">
        <f>+IFERROR(SUMIF($AC$3:$AM$3,VLOOKUP($R494,desplegable!$N$3:$Q$8,4,FALSE),$AC494:$AM494)/$S494,0)</f>
        <v>0</v>
      </c>
      <c r="AR494" s="55">
        <f ca="1">IFERROR((SUMIF($AC$3:$AM$3,VLOOKUP($R494,desplegable!$N$3:$Q$8,4,FALSE),$AC494:$AM494)/($H494-$G494))*((TODAY())-$G494)/$S494,0)</f>
        <v>0</v>
      </c>
      <c r="AS494" s="56" t="str">
        <f t="shared" si="183"/>
        <v>-</v>
      </c>
      <c r="AT494" s="56" t="str">
        <f t="shared" si="184"/>
        <v>-</v>
      </c>
      <c r="AU494" s="56" t="str">
        <f t="shared" si="185"/>
        <v>-</v>
      </c>
      <c r="AV494" s="56" t="str">
        <f t="shared" si="186"/>
        <v>-</v>
      </c>
      <c r="AW494" s="53" t="str">
        <f t="shared" si="187"/>
        <v>-</v>
      </c>
      <c r="AX494" s="53" t="str">
        <f t="shared" si="188"/>
        <v/>
      </c>
      <c r="AY494" s="57" t="str">
        <f t="shared" si="189"/>
        <v/>
      </c>
      <c r="AZ494" s="54">
        <f>+IF(SUMIF($AC$3:$AM$3,VLOOKUP($R494,desplegable!$N$3:$Q$8,4,FALSE),$AC494:$AM494)&gt;=$S494,$S494,SUMIF($AC$3:$AM$3,VLOOKUP($R494,desplegable!$N$3:$Q$8,4,FALSE),$AC494:$AM494))</f>
        <v>0</v>
      </c>
      <c r="BA494" s="78"/>
      <c r="BB494" s="54">
        <f t="shared" si="190"/>
        <v>0</v>
      </c>
      <c r="BC494" s="53">
        <f>+IFERROR($BB494*$T494/VLOOKUP($R494,desplegable!$N$3:$O$8,2,FALSE),0)</f>
        <v>0</v>
      </c>
      <c r="BD494" s="53" t="str">
        <f t="shared" si="180"/>
        <v/>
      </c>
      <c r="BE494" s="57" t="str">
        <f t="shared" si="191"/>
        <v/>
      </c>
    </row>
    <row r="495" spans="1:57" ht="15" customHeight="1" x14ac:dyDescent="0.25">
      <c r="A495" s="26" t="s">
        <v>117</v>
      </c>
      <c r="B495" s="21"/>
      <c r="C495" s="21" t="s">
        <v>117</v>
      </c>
      <c r="D495" s="21"/>
      <c r="E495" s="21" t="s">
        <v>117</v>
      </c>
      <c r="F495" s="21"/>
      <c r="G495" s="27"/>
      <c r="H495" s="27"/>
      <c r="I495" s="28" t="s">
        <v>367</v>
      </c>
      <c r="J495" s="28" t="s">
        <v>117</v>
      </c>
      <c r="K495" s="21"/>
      <c r="L495" s="21"/>
      <c r="M495" s="28" t="s">
        <v>117</v>
      </c>
      <c r="N495" s="28" t="s">
        <v>117</v>
      </c>
      <c r="O495" s="28" t="s">
        <v>117</v>
      </c>
      <c r="P495" s="21" t="s">
        <v>117</v>
      </c>
      <c r="Q495" s="21" t="s">
        <v>117</v>
      </c>
      <c r="R495" s="28" t="s">
        <v>117</v>
      </c>
      <c r="S495" s="78"/>
      <c r="T495" s="30"/>
      <c r="U495" s="52">
        <f t="shared" si="181"/>
        <v>0</v>
      </c>
      <c r="V495" s="29"/>
      <c r="W495" s="29" t="s">
        <v>117</v>
      </c>
      <c r="X495" s="29"/>
      <c r="Y495" s="29"/>
      <c r="Z495" s="53" t="str">
        <f t="shared" si="173"/>
        <v/>
      </c>
      <c r="AA495" s="55" t="str">
        <f t="shared" si="182"/>
        <v/>
      </c>
      <c r="AB495" s="27"/>
      <c r="AC495" s="54">
        <f t="shared" si="174"/>
        <v>0</v>
      </c>
      <c r="AD495" s="78"/>
      <c r="AE495" s="54">
        <f t="shared" si="175"/>
        <v>0</v>
      </c>
      <c r="AF495" s="78"/>
      <c r="AG495" s="54">
        <f t="shared" si="176"/>
        <v>0</v>
      </c>
      <c r="AH495" s="78"/>
      <c r="AI495" s="54">
        <f t="shared" si="177"/>
        <v>0</v>
      </c>
      <c r="AJ495" s="78"/>
      <c r="AK495" s="54">
        <f t="shared" si="178"/>
        <v>0</v>
      </c>
      <c r="AL495" s="78"/>
      <c r="AM495" s="78"/>
      <c r="AN495" s="53" t="str">
        <f>+IF($A495="Venta",SUMIF($AC$3:$AM$3,VLOOKUP($R495,desplegable!$N$3:$Q$8,4,FALSE),$AC495:$AM495)*$T495/VLOOKUP($R495,desplegable!$N$3:$O$8,2,FALSE),"")</f>
        <v/>
      </c>
      <c r="AO495" s="53">
        <f t="shared" si="179"/>
        <v>0</v>
      </c>
      <c r="AP495" s="53" t="str">
        <f>+IF($A495="Compra",SUMIF($AC$3:$AM$3,VLOOKUP($R494,desplegable!$N$3:$Q$8,4,FALSE),$AC495:$AM495)*$T495/VLOOKUP($R494,desplegable!$N$3:$O$8,2,FALSE),"")</f>
        <v/>
      </c>
      <c r="AQ495" s="55">
        <f>+IFERROR(SUMIF($AC$3:$AM$3,VLOOKUP($R495,desplegable!$N$3:$Q$8,4,FALSE),$AC495:$AM495)/$S495,0)</f>
        <v>0</v>
      </c>
      <c r="AR495" s="55">
        <f ca="1">IFERROR((SUMIF($AC$3:$AM$3,VLOOKUP($R495,desplegable!$N$3:$Q$8,4,FALSE),$AC495:$AM495)/($H495-$G495))*((TODAY())-$G495)/$S495,0)</f>
        <v>0</v>
      </c>
      <c r="AS495" s="56" t="str">
        <f t="shared" si="183"/>
        <v>-</v>
      </c>
      <c r="AT495" s="56" t="str">
        <f t="shared" si="184"/>
        <v>-</v>
      </c>
      <c r="AU495" s="56" t="str">
        <f t="shared" si="185"/>
        <v>-</v>
      </c>
      <c r="AV495" s="56" t="str">
        <f t="shared" si="186"/>
        <v>-</v>
      </c>
      <c r="AW495" s="53" t="str">
        <f t="shared" si="187"/>
        <v>-</v>
      </c>
      <c r="AX495" s="53" t="str">
        <f t="shared" si="188"/>
        <v/>
      </c>
      <c r="AY495" s="57" t="str">
        <f t="shared" si="189"/>
        <v/>
      </c>
      <c r="AZ495" s="54">
        <f>+IF(SUMIF($AC$3:$AM$3,VLOOKUP($R495,desplegable!$N$3:$Q$8,4,FALSE),$AC495:$AM495)&gt;=$S495,$S495,SUMIF($AC$3:$AM$3,VLOOKUP($R495,desplegable!$N$3:$Q$8,4,FALSE),$AC495:$AM495))</f>
        <v>0</v>
      </c>
      <c r="BA495" s="78"/>
      <c r="BB495" s="54">
        <f t="shared" si="190"/>
        <v>0</v>
      </c>
      <c r="BC495" s="53">
        <f>+IFERROR($BB495*$T495/VLOOKUP($R495,desplegable!$N$3:$O$8,2,FALSE),0)</f>
        <v>0</v>
      </c>
      <c r="BD495" s="53" t="str">
        <f t="shared" si="180"/>
        <v/>
      </c>
      <c r="BE495" s="57" t="str">
        <f t="shared" si="191"/>
        <v/>
      </c>
    </row>
    <row r="496" spans="1:57" ht="15" customHeight="1" x14ac:dyDescent="0.25">
      <c r="A496" s="26" t="s">
        <v>117</v>
      </c>
      <c r="B496" s="21"/>
      <c r="C496" s="21" t="s">
        <v>117</v>
      </c>
      <c r="D496" s="21"/>
      <c r="E496" s="21" t="s">
        <v>117</v>
      </c>
      <c r="F496" s="21"/>
      <c r="G496" s="27"/>
      <c r="H496" s="27"/>
      <c r="I496" s="28" t="s">
        <v>367</v>
      </c>
      <c r="J496" s="28" t="s">
        <v>117</v>
      </c>
      <c r="K496" s="21"/>
      <c r="L496" s="21"/>
      <c r="M496" s="28" t="s">
        <v>117</v>
      </c>
      <c r="N496" s="28" t="s">
        <v>117</v>
      </c>
      <c r="O496" s="28" t="s">
        <v>117</v>
      </c>
      <c r="P496" s="21" t="s">
        <v>117</v>
      </c>
      <c r="Q496" s="21" t="s">
        <v>117</v>
      </c>
      <c r="R496" s="28" t="s">
        <v>117</v>
      </c>
      <c r="S496" s="78"/>
      <c r="T496" s="30"/>
      <c r="U496" s="52">
        <f t="shared" si="181"/>
        <v>0</v>
      </c>
      <c r="V496" s="29"/>
      <c r="W496" s="29" t="s">
        <v>117</v>
      </c>
      <c r="X496" s="29"/>
      <c r="Y496" s="29"/>
      <c r="Z496" s="53" t="str">
        <f t="shared" si="173"/>
        <v/>
      </c>
      <c r="AA496" s="55" t="str">
        <f t="shared" si="182"/>
        <v/>
      </c>
      <c r="AB496" s="27"/>
      <c r="AC496" s="54">
        <f t="shared" si="174"/>
        <v>0</v>
      </c>
      <c r="AD496" s="78"/>
      <c r="AE496" s="54">
        <f t="shared" si="175"/>
        <v>0</v>
      </c>
      <c r="AF496" s="78"/>
      <c r="AG496" s="54">
        <f t="shared" si="176"/>
        <v>0</v>
      </c>
      <c r="AH496" s="78"/>
      <c r="AI496" s="54">
        <f t="shared" si="177"/>
        <v>0</v>
      </c>
      <c r="AJ496" s="78"/>
      <c r="AK496" s="54">
        <f t="shared" si="178"/>
        <v>0</v>
      </c>
      <c r="AL496" s="78"/>
      <c r="AM496" s="78"/>
      <c r="AN496" s="53" t="str">
        <f>+IF($A496="Venta",SUMIF($AC$3:$AM$3,VLOOKUP($R496,desplegable!$N$3:$Q$8,4,FALSE),$AC496:$AM496)*$T496/VLOOKUP($R496,desplegable!$N$3:$O$8,2,FALSE),"")</f>
        <v/>
      </c>
      <c r="AO496" s="53">
        <f t="shared" si="179"/>
        <v>0</v>
      </c>
      <c r="AP496" s="53" t="str">
        <f>+IF($A496="Compra",SUMIF($AC$3:$AM$3,VLOOKUP($R495,desplegable!$N$3:$Q$8,4,FALSE),$AC496:$AM496)*$T496/VLOOKUP($R495,desplegable!$N$3:$O$8,2,FALSE),"")</f>
        <v/>
      </c>
      <c r="AQ496" s="55">
        <f>+IFERROR(SUMIF($AC$3:$AM$3,VLOOKUP($R496,desplegable!$N$3:$Q$8,4,FALSE),$AC496:$AM496)/$S496,0)</f>
        <v>0</v>
      </c>
      <c r="AR496" s="55">
        <f ca="1">IFERROR((SUMIF($AC$3:$AM$3,VLOOKUP($R496,desplegable!$N$3:$Q$8,4,FALSE),$AC496:$AM496)/($H496-$G496))*((TODAY())-$G496)/$S496,0)</f>
        <v>0</v>
      </c>
      <c r="AS496" s="56" t="str">
        <f t="shared" si="183"/>
        <v>-</v>
      </c>
      <c r="AT496" s="56" t="str">
        <f t="shared" si="184"/>
        <v>-</v>
      </c>
      <c r="AU496" s="56" t="str">
        <f t="shared" si="185"/>
        <v>-</v>
      </c>
      <c r="AV496" s="56" t="str">
        <f t="shared" si="186"/>
        <v>-</v>
      </c>
      <c r="AW496" s="53" t="str">
        <f t="shared" si="187"/>
        <v>-</v>
      </c>
      <c r="AX496" s="53" t="str">
        <f t="shared" si="188"/>
        <v/>
      </c>
      <c r="AY496" s="57" t="str">
        <f t="shared" si="189"/>
        <v/>
      </c>
      <c r="AZ496" s="54">
        <f>+IF(SUMIF($AC$3:$AM$3,VLOOKUP($R496,desplegable!$N$3:$Q$8,4,FALSE),$AC496:$AM496)&gt;=$S496,$S496,SUMIF($AC$3:$AM$3,VLOOKUP($R496,desplegable!$N$3:$Q$8,4,FALSE),$AC496:$AM496))</f>
        <v>0</v>
      </c>
      <c r="BA496" s="78"/>
      <c r="BB496" s="54">
        <f t="shared" si="190"/>
        <v>0</v>
      </c>
      <c r="BC496" s="53">
        <f>+IFERROR($BB496*$T496/VLOOKUP($R496,desplegable!$N$3:$O$8,2,FALSE),0)</f>
        <v>0</v>
      </c>
      <c r="BD496" s="53" t="str">
        <f t="shared" si="180"/>
        <v/>
      </c>
      <c r="BE496" s="57" t="str">
        <f t="shared" si="191"/>
        <v/>
      </c>
    </row>
    <row r="497" spans="1:57" ht="15" customHeight="1" x14ac:dyDescent="0.25">
      <c r="A497" s="26" t="s">
        <v>117</v>
      </c>
      <c r="B497" s="21"/>
      <c r="C497" s="21" t="s">
        <v>117</v>
      </c>
      <c r="D497" s="21"/>
      <c r="E497" s="21" t="s">
        <v>117</v>
      </c>
      <c r="F497" s="21"/>
      <c r="G497" s="27"/>
      <c r="H497" s="27"/>
      <c r="I497" s="28" t="s">
        <v>367</v>
      </c>
      <c r="J497" s="28" t="s">
        <v>117</v>
      </c>
      <c r="K497" s="21"/>
      <c r="L497" s="21"/>
      <c r="M497" s="28" t="s">
        <v>117</v>
      </c>
      <c r="N497" s="28" t="s">
        <v>117</v>
      </c>
      <c r="O497" s="28" t="s">
        <v>117</v>
      </c>
      <c r="P497" s="21" t="s">
        <v>117</v>
      </c>
      <c r="Q497" s="21" t="s">
        <v>117</v>
      </c>
      <c r="R497" s="28" t="s">
        <v>117</v>
      </c>
      <c r="S497" s="78"/>
      <c r="T497" s="30"/>
      <c r="U497" s="52">
        <f t="shared" si="181"/>
        <v>0</v>
      </c>
      <c r="V497" s="29"/>
      <c r="W497" s="29" t="s">
        <v>117</v>
      </c>
      <c r="X497" s="29"/>
      <c r="Y497" s="29"/>
      <c r="Z497" s="53" t="str">
        <f t="shared" si="173"/>
        <v/>
      </c>
      <c r="AA497" s="55" t="str">
        <f t="shared" si="182"/>
        <v/>
      </c>
      <c r="AB497" s="27"/>
      <c r="AC497" s="54">
        <f t="shared" si="174"/>
        <v>0</v>
      </c>
      <c r="AD497" s="78"/>
      <c r="AE497" s="54">
        <f t="shared" si="175"/>
        <v>0</v>
      </c>
      <c r="AF497" s="78"/>
      <c r="AG497" s="54">
        <f t="shared" si="176"/>
        <v>0</v>
      </c>
      <c r="AH497" s="78"/>
      <c r="AI497" s="54">
        <f t="shared" si="177"/>
        <v>0</v>
      </c>
      <c r="AJ497" s="78"/>
      <c r="AK497" s="54">
        <f t="shared" si="178"/>
        <v>0</v>
      </c>
      <c r="AL497" s="78"/>
      <c r="AM497" s="78"/>
      <c r="AN497" s="53" t="str">
        <f>+IF($A497="Venta",SUMIF($AC$3:$AM$3,VLOOKUP($R497,desplegable!$N$3:$Q$8,4,FALSE),$AC497:$AM497)*$T497/VLOOKUP($R497,desplegable!$N$3:$O$8,2,FALSE),"")</f>
        <v/>
      </c>
      <c r="AO497" s="53">
        <f t="shared" si="179"/>
        <v>0</v>
      </c>
      <c r="AP497" s="53" t="str">
        <f>+IF($A497="Compra",SUMIF($AC$3:$AM$3,VLOOKUP($R496,desplegable!$N$3:$Q$8,4,FALSE),$AC497:$AM497)*$T497/VLOOKUP($R496,desplegable!$N$3:$O$8,2,FALSE),"")</f>
        <v/>
      </c>
      <c r="AQ497" s="55">
        <f>+IFERROR(SUMIF($AC$3:$AM$3,VLOOKUP($R497,desplegable!$N$3:$Q$8,4,FALSE),$AC497:$AM497)/$S497,0)</f>
        <v>0</v>
      </c>
      <c r="AR497" s="55">
        <f ca="1">IFERROR((SUMIF($AC$3:$AM$3,VLOOKUP($R497,desplegable!$N$3:$Q$8,4,FALSE),$AC497:$AM497)/($H497-$G497))*((TODAY())-$G497)/$S497,0)</f>
        <v>0</v>
      </c>
      <c r="AS497" s="56" t="str">
        <f t="shared" si="183"/>
        <v>-</v>
      </c>
      <c r="AT497" s="56" t="str">
        <f t="shared" si="184"/>
        <v>-</v>
      </c>
      <c r="AU497" s="56" t="str">
        <f t="shared" si="185"/>
        <v>-</v>
      </c>
      <c r="AV497" s="56" t="str">
        <f t="shared" si="186"/>
        <v>-</v>
      </c>
      <c r="AW497" s="53" t="str">
        <f t="shared" si="187"/>
        <v>-</v>
      </c>
      <c r="AX497" s="53" t="str">
        <f t="shared" si="188"/>
        <v/>
      </c>
      <c r="AY497" s="57" t="str">
        <f t="shared" si="189"/>
        <v/>
      </c>
      <c r="AZ497" s="54">
        <f>+IF(SUMIF($AC$3:$AM$3,VLOOKUP($R497,desplegable!$N$3:$Q$8,4,FALSE),$AC497:$AM497)&gt;=$S497,$S497,SUMIF($AC$3:$AM$3,VLOOKUP($R497,desplegable!$N$3:$Q$8,4,FALSE),$AC497:$AM497))</f>
        <v>0</v>
      </c>
      <c r="BA497" s="78"/>
      <c r="BB497" s="54">
        <f t="shared" si="190"/>
        <v>0</v>
      </c>
      <c r="BC497" s="53">
        <f>+IFERROR($BB497*$T497/VLOOKUP($R497,desplegable!$N$3:$O$8,2,FALSE),0)</f>
        <v>0</v>
      </c>
      <c r="BD497" s="53" t="str">
        <f t="shared" si="180"/>
        <v/>
      </c>
      <c r="BE497" s="57" t="str">
        <f t="shared" si="191"/>
        <v/>
      </c>
    </row>
    <row r="498" spans="1:57" ht="15" customHeight="1" x14ac:dyDescent="0.25">
      <c r="A498" s="26" t="s">
        <v>117</v>
      </c>
      <c r="B498" s="21"/>
      <c r="C498" s="21" t="s">
        <v>117</v>
      </c>
      <c r="D498" s="21"/>
      <c r="E498" s="21" t="s">
        <v>117</v>
      </c>
      <c r="F498" s="21"/>
      <c r="G498" s="27"/>
      <c r="H498" s="27"/>
      <c r="I498" s="28" t="s">
        <v>367</v>
      </c>
      <c r="J498" s="28" t="s">
        <v>117</v>
      </c>
      <c r="K498" s="21"/>
      <c r="L498" s="21"/>
      <c r="M498" s="28" t="s">
        <v>117</v>
      </c>
      <c r="N498" s="28" t="s">
        <v>117</v>
      </c>
      <c r="O498" s="28" t="s">
        <v>117</v>
      </c>
      <c r="P498" s="21" t="s">
        <v>117</v>
      </c>
      <c r="Q498" s="21" t="s">
        <v>117</v>
      </c>
      <c r="R498" s="28" t="s">
        <v>117</v>
      </c>
      <c r="S498" s="78"/>
      <c r="T498" s="30"/>
      <c r="U498" s="52">
        <f t="shared" si="181"/>
        <v>0</v>
      </c>
      <c r="V498" s="29"/>
      <c r="W498" s="29" t="s">
        <v>117</v>
      </c>
      <c r="X498" s="29"/>
      <c r="Y498" s="29"/>
      <c r="Z498" s="53" t="str">
        <f t="shared" si="173"/>
        <v/>
      </c>
      <c r="AA498" s="55" t="str">
        <f t="shared" si="182"/>
        <v/>
      </c>
      <c r="AB498" s="27"/>
      <c r="AC498" s="54">
        <f t="shared" si="174"/>
        <v>0</v>
      </c>
      <c r="AD498" s="78"/>
      <c r="AE498" s="54">
        <f t="shared" si="175"/>
        <v>0</v>
      </c>
      <c r="AF498" s="78"/>
      <c r="AG498" s="54">
        <f t="shared" si="176"/>
        <v>0</v>
      </c>
      <c r="AH498" s="78"/>
      <c r="AI498" s="54">
        <f t="shared" si="177"/>
        <v>0</v>
      </c>
      <c r="AJ498" s="78"/>
      <c r="AK498" s="54">
        <f t="shared" si="178"/>
        <v>0</v>
      </c>
      <c r="AL498" s="78"/>
      <c r="AM498" s="78"/>
      <c r="AN498" s="53" t="str">
        <f>+IF($A498="Venta",SUMIF($AC$3:$AM$3,VLOOKUP($R498,desplegable!$N$3:$Q$8,4,FALSE),$AC498:$AM498)*$T498/VLOOKUP($R498,desplegable!$N$3:$O$8,2,FALSE),"")</f>
        <v/>
      </c>
      <c r="AO498" s="53">
        <f t="shared" si="179"/>
        <v>0</v>
      </c>
      <c r="AP498" s="53" t="str">
        <f>+IF($A498="Compra",SUMIF($AC$3:$AM$3,VLOOKUP($R497,desplegable!$N$3:$Q$8,4,FALSE),$AC498:$AM498)*$T498/VLOOKUP($R497,desplegable!$N$3:$O$8,2,FALSE),"")</f>
        <v/>
      </c>
      <c r="AQ498" s="55">
        <f>+IFERROR(SUMIF($AC$3:$AM$3,VLOOKUP($R498,desplegable!$N$3:$Q$8,4,FALSE),$AC498:$AM498)/$S498,0)</f>
        <v>0</v>
      </c>
      <c r="AR498" s="55">
        <f ca="1">IFERROR((SUMIF($AC$3:$AM$3,VLOOKUP($R498,desplegable!$N$3:$Q$8,4,FALSE),$AC498:$AM498)/($H498-$G498))*((TODAY())-$G498)/$S498,0)</f>
        <v>0</v>
      </c>
      <c r="AS498" s="56" t="str">
        <f t="shared" si="183"/>
        <v>-</v>
      </c>
      <c r="AT498" s="56" t="str">
        <f t="shared" si="184"/>
        <v>-</v>
      </c>
      <c r="AU498" s="56" t="str">
        <f t="shared" si="185"/>
        <v>-</v>
      </c>
      <c r="AV498" s="56" t="str">
        <f t="shared" si="186"/>
        <v>-</v>
      </c>
      <c r="AW498" s="53" t="str">
        <f t="shared" si="187"/>
        <v>-</v>
      </c>
      <c r="AX498" s="53" t="str">
        <f t="shared" si="188"/>
        <v/>
      </c>
      <c r="AY498" s="57" t="str">
        <f t="shared" si="189"/>
        <v/>
      </c>
      <c r="AZ498" s="54">
        <f>+IF(SUMIF($AC$3:$AM$3,VLOOKUP($R498,desplegable!$N$3:$Q$8,4,FALSE),$AC498:$AM498)&gt;=$S498,$S498,SUMIF($AC$3:$AM$3,VLOOKUP($R498,desplegable!$N$3:$Q$8,4,FALSE),$AC498:$AM498))</f>
        <v>0</v>
      </c>
      <c r="BA498" s="78"/>
      <c r="BB498" s="54">
        <f t="shared" si="190"/>
        <v>0</v>
      </c>
      <c r="BC498" s="53">
        <f>+IFERROR($BB498*$T498/VLOOKUP($R498,desplegable!$N$3:$O$8,2,FALSE),0)</f>
        <v>0</v>
      </c>
      <c r="BD498" s="53" t="str">
        <f t="shared" si="180"/>
        <v/>
      </c>
      <c r="BE498" s="57" t="str">
        <f t="shared" si="191"/>
        <v/>
      </c>
    </row>
    <row r="499" spans="1:57" ht="15" customHeight="1" x14ac:dyDescent="0.25">
      <c r="A499" s="26" t="s">
        <v>117</v>
      </c>
      <c r="B499" s="21"/>
      <c r="C499" s="21" t="s">
        <v>117</v>
      </c>
      <c r="D499" s="21"/>
      <c r="E499" s="21" t="s">
        <v>117</v>
      </c>
      <c r="F499" s="21"/>
      <c r="G499" s="27"/>
      <c r="H499" s="27"/>
      <c r="I499" s="28" t="s">
        <v>367</v>
      </c>
      <c r="J499" s="28" t="s">
        <v>117</v>
      </c>
      <c r="K499" s="21"/>
      <c r="L499" s="21"/>
      <c r="M499" s="28" t="s">
        <v>117</v>
      </c>
      <c r="N499" s="28" t="s">
        <v>117</v>
      </c>
      <c r="O499" s="28" t="s">
        <v>117</v>
      </c>
      <c r="P499" s="21" t="s">
        <v>117</v>
      </c>
      <c r="Q499" s="21" t="s">
        <v>117</v>
      </c>
      <c r="R499" s="28" t="s">
        <v>117</v>
      </c>
      <c r="S499" s="78"/>
      <c r="T499" s="30"/>
      <c r="U499" s="52">
        <f t="shared" si="181"/>
        <v>0</v>
      </c>
      <c r="V499" s="29"/>
      <c r="W499" s="29" t="s">
        <v>117</v>
      </c>
      <c r="X499" s="29"/>
      <c r="Y499" s="29"/>
      <c r="Z499" s="53" t="str">
        <f t="shared" si="173"/>
        <v/>
      </c>
      <c r="AA499" s="55" t="str">
        <f t="shared" si="182"/>
        <v/>
      </c>
      <c r="AB499" s="27"/>
      <c r="AC499" s="54">
        <f t="shared" si="174"/>
        <v>0</v>
      </c>
      <c r="AD499" s="78"/>
      <c r="AE499" s="54">
        <f t="shared" si="175"/>
        <v>0</v>
      </c>
      <c r="AF499" s="78"/>
      <c r="AG499" s="54">
        <f t="shared" si="176"/>
        <v>0</v>
      </c>
      <c r="AH499" s="78"/>
      <c r="AI499" s="54">
        <f t="shared" si="177"/>
        <v>0</v>
      </c>
      <c r="AJ499" s="78"/>
      <c r="AK499" s="54">
        <f t="shared" si="178"/>
        <v>0</v>
      </c>
      <c r="AL499" s="78"/>
      <c r="AM499" s="78"/>
      <c r="AN499" s="53" t="str">
        <f>+IF($A499="Venta",SUMIF($AC$3:$AM$3,VLOOKUP($R499,desplegable!$N$3:$Q$8,4,FALSE),$AC499:$AM499)*$T499/VLOOKUP($R499,desplegable!$N$3:$O$8,2,FALSE),"")</f>
        <v/>
      </c>
      <c r="AO499" s="53">
        <f t="shared" si="179"/>
        <v>0</v>
      </c>
      <c r="AP499" s="53" t="str">
        <f>+IF($A499="Compra",SUMIF($AC$3:$AM$3,VLOOKUP($R498,desplegable!$N$3:$Q$8,4,FALSE),$AC499:$AM499)*$T499/VLOOKUP($R498,desplegable!$N$3:$O$8,2,FALSE),"")</f>
        <v/>
      </c>
      <c r="AQ499" s="55">
        <f>+IFERROR(SUMIF($AC$3:$AM$3,VLOOKUP($R499,desplegable!$N$3:$Q$8,4,FALSE),$AC499:$AM499)/$S499,0)</f>
        <v>0</v>
      </c>
      <c r="AR499" s="55">
        <f ca="1">IFERROR((SUMIF($AC$3:$AM$3,VLOOKUP($R499,desplegable!$N$3:$Q$8,4,FALSE),$AC499:$AM499)/($H499-$G499))*((TODAY())-$G499)/$S499,0)</f>
        <v>0</v>
      </c>
      <c r="AS499" s="56" t="str">
        <f t="shared" si="183"/>
        <v>-</v>
      </c>
      <c r="AT499" s="56" t="str">
        <f t="shared" si="184"/>
        <v>-</v>
      </c>
      <c r="AU499" s="56" t="str">
        <f t="shared" si="185"/>
        <v>-</v>
      </c>
      <c r="AV499" s="56" t="str">
        <f t="shared" si="186"/>
        <v>-</v>
      </c>
      <c r="AW499" s="53" t="str">
        <f t="shared" si="187"/>
        <v>-</v>
      </c>
      <c r="AX499" s="53" t="str">
        <f t="shared" si="188"/>
        <v/>
      </c>
      <c r="AY499" s="57" t="str">
        <f t="shared" si="189"/>
        <v/>
      </c>
      <c r="AZ499" s="54">
        <f>+IF(SUMIF($AC$3:$AM$3,VLOOKUP($R499,desplegable!$N$3:$Q$8,4,FALSE),$AC499:$AM499)&gt;=$S499,$S499,SUMIF($AC$3:$AM$3,VLOOKUP($R499,desplegable!$N$3:$Q$8,4,FALSE),$AC499:$AM499))</f>
        <v>0</v>
      </c>
      <c r="BA499" s="78"/>
      <c r="BB499" s="54">
        <f t="shared" si="190"/>
        <v>0</v>
      </c>
      <c r="BC499" s="53">
        <f>+IFERROR($BB499*$T499/VLOOKUP($R499,desplegable!$N$3:$O$8,2,FALSE),0)</f>
        <v>0</v>
      </c>
      <c r="BD499" s="53" t="str">
        <f t="shared" si="180"/>
        <v/>
      </c>
      <c r="BE499" s="57" t="str">
        <f t="shared" si="191"/>
        <v/>
      </c>
    </row>
    <row r="500" spans="1:57" ht="15" customHeight="1" x14ac:dyDescent="0.25">
      <c r="A500" s="26" t="s">
        <v>117</v>
      </c>
      <c r="B500" s="21"/>
      <c r="C500" s="21" t="s">
        <v>117</v>
      </c>
      <c r="D500" s="21"/>
      <c r="E500" s="21" t="s">
        <v>117</v>
      </c>
      <c r="F500" s="21"/>
      <c r="G500" s="27"/>
      <c r="H500" s="27"/>
      <c r="I500" s="28" t="s">
        <v>367</v>
      </c>
      <c r="J500" s="28" t="s">
        <v>117</v>
      </c>
      <c r="K500" s="21"/>
      <c r="L500" s="21"/>
      <c r="M500" s="28" t="s">
        <v>117</v>
      </c>
      <c r="N500" s="28" t="s">
        <v>117</v>
      </c>
      <c r="O500" s="28" t="s">
        <v>117</v>
      </c>
      <c r="P500" s="21" t="s">
        <v>117</v>
      </c>
      <c r="Q500" s="21" t="s">
        <v>117</v>
      </c>
      <c r="R500" s="28" t="s">
        <v>117</v>
      </c>
      <c r="S500" s="78"/>
      <c r="T500" s="30"/>
      <c r="U500" s="52">
        <f t="shared" si="181"/>
        <v>0</v>
      </c>
      <c r="V500" s="29"/>
      <c r="W500" s="29" t="s">
        <v>117</v>
      </c>
      <c r="X500" s="29"/>
      <c r="Y500" s="29"/>
      <c r="Z500" s="53" t="str">
        <f t="shared" si="173"/>
        <v/>
      </c>
      <c r="AA500" s="55" t="str">
        <f t="shared" si="182"/>
        <v/>
      </c>
      <c r="AB500" s="27"/>
      <c r="AC500" s="54">
        <f t="shared" si="174"/>
        <v>0</v>
      </c>
      <c r="AD500" s="78"/>
      <c r="AE500" s="54">
        <f t="shared" si="175"/>
        <v>0</v>
      </c>
      <c r="AF500" s="78"/>
      <c r="AG500" s="54">
        <f t="shared" si="176"/>
        <v>0</v>
      </c>
      <c r="AH500" s="78"/>
      <c r="AI500" s="54">
        <f t="shared" si="177"/>
        <v>0</v>
      </c>
      <c r="AJ500" s="78"/>
      <c r="AK500" s="54">
        <f t="shared" si="178"/>
        <v>0</v>
      </c>
      <c r="AL500" s="78"/>
      <c r="AM500" s="78"/>
      <c r="AN500" s="53" t="str">
        <f>+IF($A500="Venta",SUMIF($AC$3:$AM$3,VLOOKUP($R500,desplegable!$N$3:$Q$8,4,FALSE),$AC500:$AM500)*$T500/VLOOKUP($R500,desplegable!$N$3:$O$8,2,FALSE),"")</f>
        <v/>
      </c>
      <c r="AO500" s="53">
        <f t="shared" si="179"/>
        <v>0</v>
      </c>
      <c r="AP500" s="53" t="str">
        <f>+IF($A500="Compra",SUMIF($AC$3:$AM$3,VLOOKUP($R499,desplegable!$N$3:$Q$8,4,FALSE),$AC500:$AM500)*$T500/VLOOKUP($R499,desplegable!$N$3:$O$8,2,FALSE),"")</f>
        <v/>
      </c>
      <c r="AQ500" s="55">
        <f>+IFERROR(SUMIF($AC$3:$AM$3,VLOOKUP($R500,desplegable!$N$3:$Q$8,4,FALSE),$AC500:$AM500)/$S500,0)</f>
        <v>0</v>
      </c>
      <c r="AR500" s="55">
        <f ca="1">IFERROR((SUMIF($AC$3:$AM$3,VLOOKUP($R500,desplegable!$N$3:$Q$8,4,FALSE),$AC500:$AM500)/($H500-$G500))*((TODAY())-$G500)/$S500,0)</f>
        <v>0</v>
      </c>
      <c r="AS500" s="56" t="str">
        <f t="shared" si="183"/>
        <v>-</v>
      </c>
      <c r="AT500" s="56" t="str">
        <f t="shared" si="184"/>
        <v>-</v>
      </c>
      <c r="AU500" s="56" t="str">
        <f t="shared" si="185"/>
        <v>-</v>
      </c>
      <c r="AV500" s="56" t="str">
        <f t="shared" si="186"/>
        <v>-</v>
      </c>
      <c r="AW500" s="53" t="str">
        <f t="shared" si="187"/>
        <v>-</v>
      </c>
      <c r="AX500" s="53" t="str">
        <f t="shared" si="188"/>
        <v/>
      </c>
      <c r="AY500" s="57" t="str">
        <f t="shared" si="189"/>
        <v/>
      </c>
      <c r="AZ500" s="54">
        <f>+IF(SUMIF($AC$3:$AM$3,VLOOKUP($R500,desplegable!$N$3:$Q$8,4,FALSE),$AC500:$AM500)&gt;=$S500,$S500,SUMIF($AC$3:$AM$3,VLOOKUP($R500,desplegable!$N$3:$Q$8,4,FALSE),$AC500:$AM500))</f>
        <v>0</v>
      </c>
      <c r="BA500" s="78"/>
      <c r="BB500" s="54">
        <f t="shared" si="190"/>
        <v>0</v>
      </c>
      <c r="BC500" s="53">
        <f>+IFERROR($BB500*$T500/VLOOKUP($R500,desplegable!$N$3:$O$8,2,FALSE),0)</f>
        <v>0</v>
      </c>
      <c r="BD500" s="53" t="str">
        <f t="shared" si="180"/>
        <v/>
      </c>
      <c r="BE500" s="57" t="str">
        <f t="shared" si="191"/>
        <v/>
      </c>
    </row>
    <row r="501" spans="1:57" ht="15" customHeight="1" x14ac:dyDescent="0.25">
      <c r="A501" s="26" t="s">
        <v>117</v>
      </c>
      <c r="B501" s="21"/>
      <c r="C501" s="21" t="s">
        <v>117</v>
      </c>
      <c r="D501" s="21"/>
      <c r="E501" s="21" t="s">
        <v>117</v>
      </c>
      <c r="F501" s="21"/>
      <c r="G501" s="27"/>
      <c r="H501" s="27"/>
      <c r="I501" s="28" t="s">
        <v>367</v>
      </c>
      <c r="J501" s="28" t="s">
        <v>117</v>
      </c>
      <c r="K501" s="21"/>
      <c r="L501" s="21"/>
      <c r="M501" s="28" t="s">
        <v>117</v>
      </c>
      <c r="N501" s="28" t="s">
        <v>117</v>
      </c>
      <c r="O501" s="28" t="s">
        <v>117</v>
      </c>
      <c r="P501" s="21" t="s">
        <v>117</v>
      </c>
      <c r="Q501" s="21" t="s">
        <v>117</v>
      </c>
      <c r="R501" s="28" t="s">
        <v>117</v>
      </c>
      <c r="S501" s="78"/>
      <c r="T501" s="30"/>
      <c r="U501" s="52">
        <f t="shared" si="181"/>
        <v>0</v>
      </c>
      <c r="V501" s="29"/>
      <c r="W501" s="29" t="s">
        <v>117</v>
      </c>
      <c r="X501" s="29"/>
      <c r="Y501" s="29"/>
      <c r="Z501" s="53" t="str">
        <f t="shared" si="173"/>
        <v/>
      </c>
      <c r="AA501" s="55" t="str">
        <f t="shared" si="182"/>
        <v/>
      </c>
      <c r="AB501" s="27"/>
      <c r="AC501" s="54">
        <f t="shared" si="174"/>
        <v>0</v>
      </c>
      <c r="AD501" s="78"/>
      <c r="AE501" s="54">
        <f t="shared" si="175"/>
        <v>0</v>
      </c>
      <c r="AF501" s="78"/>
      <c r="AG501" s="54">
        <f t="shared" si="176"/>
        <v>0</v>
      </c>
      <c r="AH501" s="78"/>
      <c r="AI501" s="54">
        <f t="shared" si="177"/>
        <v>0</v>
      </c>
      <c r="AJ501" s="78"/>
      <c r="AK501" s="54">
        <f t="shared" si="178"/>
        <v>0</v>
      </c>
      <c r="AL501" s="78"/>
      <c r="AM501" s="78"/>
      <c r="AN501" s="53" t="str">
        <f>+IF($A501="Venta",SUMIF($AC$3:$AM$3,VLOOKUP($R501,desplegable!$N$3:$Q$8,4,FALSE),$AC501:$AM501)*$T501/VLOOKUP($R501,desplegable!$N$3:$O$8,2,FALSE),"")</f>
        <v/>
      </c>
      <c r="AO501" s="53">
        <f t="shared" si="179"/>
        <v>0</v>
      </c>
      <c r="AP501" s="53" t="str">
        <f>+IF($A501="Compra",SUMIF($AC$3:$AM$3,VLOOKUP($R500,desplegable!$N$3:$Q$8,4,FALSE),$AC501:$AM501)*$T501/VLOOKUP($R500,desplegable!$N$3:$O$8,2,FALSE),"")</f>
        <v/>
      </c>
      <c r="AQ501" s="55">
        <f>+IFERROR(SUMIF($AC$3:$AM$3,VLOOKUP($R501,desplegable!$N$3:$Q$8,4,FALSE),$AC501:$AM501)/$S501,0)</f>
        <v>0</v>
      </c>
      <c r="AR501" s="55">
        <f ca="1">IFERROR((SUMIF($AC$3:$AM$3,VLOOKUP($R501,desplegable!$N$3:$Q$8,4,FALSE),$AC501:$AM501)/($H501-$G501))*((TODAY())-$G501)/$S501,0)</f>
        <v>0</v>
      </c>
      <c r="AS501" s="56" t="str">
        <f t="shared" si="183"/>
        <v>-</v>
      </c>
      <c r="AT501" s="56" t="str">
        <f t="shared" si="184"/>
        <v>-</v>
      </c>
      <c r="AU501" s="56" t="str">
        <f t="shared" si="185"/>
        <v>-</v>
      </c>
      <c r="AV501" s="56" t="str">
        <f t="shared" si="186"/>
        <v>-</v>
      </c>
      <c r="AW501" s="53" t="str">
        <f t="shared" si="187"/>
        <v>-</v>
      </c>
      <c r="AX501" s="53" t="str">
        <f t="shared" si="188"/>
        <v/>
      </c>
      <c r="AY501" s="57" t="str">
        <f t="shared" si="189"/>
        <v/>
      </c>
      <c r="AZ501" s="54">
        <f>+IF(SUMIF($AC$3:$AM$3,VLOOKUP($R501,desplegable!$N$3:$Q$8,4,FALSE),$AC501:$AM501)&gt;=$S501,$S501,SUMIF($AC$3:$AM$3,VLOOKUP($R501,desplegable!$N$3:$Q$8,4,FALSE),$AC501:$AM501))</f>
        <v>0</v>
      </c>
      <c r="BA501" s="78"/>
      <c r="BB501" s="54">
        <f t="shared" si="190"/>
        <v>0</v>
      </c>
      <c r="BC501" s="53">
        <f>+IFERROR($BB501*$T501/VLOOKUP($R501,desplegable!$N$3:$O$8,2,FALSE),0)</f>
        <v>0</v>
      </c>
      <c r="BD501" s="53" t="str">
        <f t="shared" si="180"/>
        <v/>
      </c>
      <c r="BE501" s="57" t="str">
        <f t="shared" si="191"/>
        <v/>
      </c>
    </row>
    <row r="502" spans="1:57" ht="15" customHeight="1" x14ac:dyDescent="0.25">
      <c r="A502" s="26" t="s">
        <v>117</v>
      </c>
      <c r="B502" s="21"/>
      <c r="C502" s="21" t="s">
        <v>117</v>
      </c>
      <c r="D502" s="21"/>
      <c r="E502" s="21" t="s">
        <v>117</v>
      </c>
      <c r="F502" s="21"/>
      <c r="G502" s="27"/>
      <c r="H502" s="27"/>
      <c r="I502" s="28" t="s">
        <v>367</v>
      </c>
      <c r="J502" s="28" t="s">
        <v>117</v>
      </c>
      <c r="K502" s="21"/>
      <c r="L502" s="21"/>
      <c r="M502" s="28" t="s">
        <v>117</v>
      </c>
      <c r="N502" s="28" t="s">
        <v>117</v>
      </c>
      <c r="O502" s="28" t="s">
        <v>117</v>
      </c>
      <c r="P502" s="21" t="s">
        <v>117</v>
      </c>
      <c r="Q502" s="21" t="s">
        <v>117</v>
      </c>
      <c r="R502" s="28" t="s">
        <v>117</v>
      </c>
      <c r="S502" s="78"/>
      <c r="T502" s="30"/>
      <c r="U502" s="52">
        <f t="shared" si="181"/>
        <v>0</v>
      </c>
      <c r="V502" s="29"/>
      <c r="W502" s="29" t="s">
        <v>117</v>
      </c>
      <c r="X502" s="29"/>
      <c r="Y502" s="29"/>
      <c r="Z502" s="53" t="str">
        <f t="shared" si="173"/>
        <v/>
      </c>
      <c r="AA502" s="55" t="str">
        <f t="shared" si="182"/>
        <v/>
      </c>
      <c r="AB502" s="27"/>
      <c r="AC502" s="54">
        <f t="shared" si="174"/>
        <v>0</v>
      </c>
      <c r="AD502" s="78"/>
      <c r="AE502" s="54">
        <f t="shared" si="175"/>
        <v>0</v>
      </c>
      <c r="AF502" s="78"/>
      <c r="AG502" s="54">
        <f t="shared" si="176"/>
        <v>0</v>
      </c>
      <c r="AH502" s="78"/>
      <c r="AI502" s="54">
        <f t="shared" si="177"/>
        <v>0</v>
      </c>
      <c r="AJ502" s="78"/>
      <c r="AK502" s="54">
        <f t="shared" si="178"/>
        <v>0</v>
      </c>
      <c r="AL502" s="78"/>
      <c r="AM502" s="78"/>
      <c r="AN502" s="53" t="str">
        <f>+IF($A502="Venta",SUMIF($AC$3:$AM$3,VLOOKUP($R502,desplegable!$N$3:$Q$8,4,FALSE),$AC502:$AM502)*$T502/VLOOKUP($R502,desplegable!$N$3:$O$8,2,FALSE),"")</f>
        <v/>
      </c>
      <c r="AO502" s="53">
        <f t="shared" si="179"/>
        <v>0</v>
      </c>
      <c r="AP502" s="53" t="str">
        <f>+IF($A502="Compra",SUMIF($AC$3:$AM$3,VLOOKUP($R501,desplegable!$N$3:$Q$8,4,FALSE),$AC502:$AM502)*$T502/VLOOKUP($R501,desplegable!$N$3:$O$8,2,FALSE),"")</f>
        <v/>
      </c>
      <c r="AQ502" s="55">
        <f>+IFERROR(SUMIF($AC$3:$AM$3,VLOOKUP($R502,desplegable!$N$3:$Q$8,4,FALSE),$AC502:$AM502)/$S502,0)</f>
        <v>0</v>
      </c>
      <c r="AR502" s="55">
        <f ca="1">IFERROR((SUMIF($AC$3:$AM$3,VLOOKUP($R502,desplegable!$N$3:$Q$8,4,FALSE),$AC502:$AM502)/($H502-$G502))*((TODAY())-$G502)/$S502,0)</f>
        <v>0</v>
      </c>
      <c r="AS502" s="56" t="str">
        <f t="shared" si="183"/>
        <v>-</v>
      </c>
      <c r="AT502" s="56" t="str">
        <f t="shared" si="184"/>
        <v>-</v>
      </c>
      <c r="AU502" s="56" t="str">
        <f t="shared" si="185"/>
        <v>-</v>
      </c>
      <c r="AV502" s="56" t="str">
        <f t="shared" si="186"/>
        <v>-</v>
      </c>
      <c r="AW502" s="53" t="str">
        <f t="shared" si="187"/>
        <v>-</v>
      </c>
      <c r="AX502" s="53" t="str">
        <f t="shared" si="188"/>
        <v/>
      </c>
      <c r="AY502" s="57" t="str">
        <f t="shared" si="189"/>
        <v/>
      </c>
      <c r="AZ502" s="54">
        <f>+IF(SUMIF($AC$3:$AM$3,VLOOKUP($R502,desplegable!$N$3:$Q$8,4,FALSE),$AC502:$AM502)&gt;=$S502,$S502,SUMIF($AC$3:$AM$3,VLOOKUP($R502,desplegable!$N$3:$Q$8,4,FALSE),$AC502:$AM502))</f>
        <v>0</v>
      </c>
      <c r="BA502" s="78"/>
      <c r="BB502" s="54">
        <f t="shared" si="190"/>
        <v>0</v>
      </c>
      <c r="BC502" s="53">
        <f>+IFERROR($BB502*$T502/VLOOKUP($R502,desplegable!$N$3:$O$8,2,FALSE),0)</f>
        <v>0</v>
      </c>
      <c r="BD502" s="53" t="str">
        <f t="shared" si="180"/>
        <v/>
      </c>
      <c r="BE502" s="57" t="str">
        <f t="shared" si="191"/>
        <v/>
      </c>
    </row>
    <row r="503" spans="1:57" ht="15" customHeight="1" x14ac:dyDescent="0.25">
      <c r="A503" s="26" t="s">
        <v>117</v>
      </c>
      <c r="B503" s="21"/>
      <c r="C503" s="21" t="s">
        <v>117</v>
      </c>
      <c r="D503" s="21"/>
      <c r="E503" s="21" t="s">
        <v>117</v>
      </c>
      <c r="F503" s="21"/>
      <c r="G503" s="27"/>
      <c r="H503" s="27"/>
      <c r="I503" s="28" t="s">
        <v>367</v>
      </c>
      <c r="J503" s="28" t="s">
        <v>117</v>
      </c>
      <c r="K503" s="21"/>
      <c r="L503" s="21"/>
      <c r="M503" s="28" t="s">
        <v>117</v>
      </c>
      <c r="N503" s="28" t="s">
        <v>117</v>
      </c>
      <c r="O503" s="28" t="s">
        <v>117</v>
      </c>
      <c r="P503" s="21" t="s">
        <v>117</v>
      </c>
      <c r="Q503" s="21" t="s">
        <v>117</v>
      </c>
      <c r="R503" s="28" t="s">
        <v>117</v>
      </c>
      <c r="S503" s="78"/>
      <c r="T503" s="30"/>
      <c r="U503" s="52">
        <f t="shared" si="181"/>
        <v>0</v>
      </c>
      <c r="V503" s="29"/>
      <c r="W503" s="29" t="s">
        <v>117</v>
      </c>
      <c r="X503" s="29"/>
      <c r="Y503" s="29"/>
      <c r="Z503" s="53" t="str">
        <f t="shared" si="173"/>
        <v/>
      </c>
      <c r="AA503" s="55" t="str">
        <f t="shared" si="182"/>
        <v/>
      </c>
      <c r="AB503" s="27"/>
      <c r="AC503" s="54">
        <f t="shared" si="174"/>
        <v>0</v>
      </c>
      <c r="AD503" s="78"/>
      <c r="AE503" s="54">
        <f t="shared" si="175"/>
        <v>0</v>
      </c>
      <c r="AF503" s="78"/>
      <c r="AG503" s="54">
        <f t="shared" si="176"/>
        <v>0</v>
      </c>
      <c r="AH503" s="78"/>
      <c r="AI503" s="54">
        <f t="shared" si="177"/>
        <v>0</v>
      </c>
      <c r="AJ503" s="78"/>
      <c r="AK503" s="54">
        <f t="shared" si="178"/>
        <v>0</v>
      </c>
      <c r="AL503" s="78"/>
      <c r="AM503" s="78"/>
      <c r="AN503" s="53" t="str">
        <f>+IF($A503="Venta",SUMIF($AC$3:$AM$3,VLOOKUP($R503,desplegable!$N$3:$Q$8,4,FALSE),$AC503:$AM503)*$T503/VLOOKUP($R503,desplegable!$N$3:$O$8,2,FALSE),"")</f>
        <v/>
      </c>
      <c r="AO503" s="53">
        <f t="shared" si="179"/>
        <v>0</v>
      </c>
      <c r="AP503" s="53" t="str">
        <f>+IF($A503="Compra",SUMIF($AC$3:$AM$3,VLOOKUP($R502,desplegable!$N$3:$Q$8,4,FALSE),$AC503:$AM503)*$T503/VLOOKUP($R502,desplegable!$N$3:$O$8,2,FALSE),"")</f>
        <v/>
      </c>
      <c r="AQ503" s="55">
        <f>+IFERROR(SUMIF($AC$3:$AM$3,VLOOKUP($R503,desplegable!$N$3:$Q$8,4,FALSE),$AC503:$AM503)/$S503,0)</f>
        <v>0</v>
      </c>
      <c r="AR503" s="55">
        <f ca="1">IFERROR((SUMIF($AC$3:$AM$3,VLOOKUP($R503,desplegable!$N$3:$Q$8,4,FALSE),$AC503:$AM503)/($H503-$G503))*((TODAY())-$G503)/$S503,0)</f>
        <v>0</v>
      </c>
      <c r="AS503" s="56" t="str">
        <f t="shared" si="183"/>
        <v>-</v>
      </c>
      <c r="AT503" s="56" t="str">
        <f t="shared" si="184"/>
        <v>-</v>
      </c>
      <c r="AU503" s="56" t="str">
        <f t="shared" si="185"/>
        <v>-</v>
      </c>
      <c r="AV503" s="56" t="str">
        <f t="shared" si="186"/>
        <v>-</v>
      </c>
      <c r="AW503" s="53" t="str">
        <f t="shared" si="187"/>
        <v>-</v>
      </c>
      <c r="AX503" s="53" t="str">
        <f t="shared" si="188"/>
        <v/>
      </c>
      <c r="AY503" s="57" t="str">
        <f t="shared" si="189"/>
        <v/>
      </c>
      <c r="AZ503" s="54">
        <f>+IF(SUMIF($AC$3:$AM$3,VLOOKUP($R503,desplegable!$N$3:$Q$8,4,FALSE),$AC503:$AM503)&gt;=$S503,$S503,SUMIF($AC$3:$AM$3,VLOOKUP($R503,desplegable!$N$3:$Q$8,4,FALSE),$AC503:$AM503))</f>
        <v>0</v>
      </c>
      <c r="BA503" s="78"/>
      <c r="BB503" s="54">
        <f t="shared" si="190"/>
        <v>0</v>
      </c>
      <c r="BC503" s="53">
        <f>+IFERROR($BB503*$T503/VLOOKUP($R503,desplegable!$N$3:$O$8,2,FALSE),0)</f>
        <v>0</v>
      </c>
      <c r="BD503" s="53" t="str">
        <f t="shared" si="180"/>
        <v/>
      </c>
      <c r="BE503" s="57" t="str">
        <f t="shared" si="191"/>
        <v/>
      </c>
    </row>
    <row r="504" spans="1:57" ht="15" customHeight="1" x14ac:dyDescent="0.25">
      <c r="A504" s="26" t="s">
        <v>117</v>
      </c>
      <c r="B504" s="21"/>
      <c r="C504" s="21" t="s">
        <v>117</v>
      </c>
      <c r="D504" s="21"/>
      <c r="E504" s="21" t="s">
        <v>117</v>
      </c>
      <c r="F504" s="21"/>
      <c r="G504" s="27"/>
      <c r="H504" s="27"/>
      <c r="I504" s="28" t="s">
        <v>367</v>
      </c>
      <c r="J504" s="28" t="s">
        <v>117</v>
      </c>
      <c r="K504" s="21"/>
      <c r="L504" s="21"/>
      <c r="M504" s="28" t="s">
        <v>117</v>
      </c>
      <c r="N504" s="28" t="s">
        <v>117</v>
      </c>
      <c r="O504" s="28" t="s">
        <v>117</v>
      </c>
      <c r="P504" s="21" t="s">
        <v>117</v>
      </c>
      <c r="Q504" s="21" t="s">
        <v>117</v>
      </c>
      <c r="R504" s="28" t="s">
        <v>117</v>
      </c>
      <c r="S504" s="78"/>
      <c r="T504" s="30"/>
      <c r="U504" s="52">
        <f t="shared" si="181"/>
        <v>0</v>
      </c>
      <c r="V504" s="29"/>
      <c r="W504" s="29" t="s">
        <v>117</v>
      </c>
      <c r="X504" s="29"/>
      <c r="Y504" s="29"/>
      <c r="Z504" s="53" t="str">
        <f t="shared" si="173"/>
        <v/>
      </c>
      <c r="AA504" s="55" t="str">
        <f t="shared" si="182"/>
        <v/>
      </c>
      <c r="AB504" s="27"/>
      <c r="AC504" s="54">
        <f t="shared" si="174"/>
        <v>0</v>
      </c>
      <c r="AD504" s="78"/>
      <c r="AE504" s="54">
        <f t="shared" si="175"/>
        <v>0</v>
      </c>
      <c r="AF504" s="78"/>
      <c r="AG504" s="54">
        <f t="shared" si="176"/>
        <v>0</v>
      </c>
      <c r="AH504" s="78"/>
      <c r="AI504" s="54">
        <f t="shared" si="177"/>
        <v>0</v>
      </c>
      <c r="AJ504" s="78"/>
      <c r="AK504" s="54">
        <f t="shared" si="178"/>
        <v>0</v>
      </c>
      <c r="AL504" s="78"/>
      <c r="AM504" s="78"/>
      <c r="AN504" s="53" t="str">
        <f>+IF($A504="Venta",SUMIF($AC$3:$AM$3,VLOOKUP($R504,desplegable!$N$3:$Q$8,4,FALSE),$AC504:$AM504)*$T504/VLOOKUP($R504,desplegable!$N$3:$O$8,2,FALSE),"")</f>
        <v/>
      </c>
      <c r="AO504" s="53">
        <f t="shared" si="179"/>
        <v>0</v>
      </c>
      <c r="AP504" s="53" t="str">
        <f>+IF($A504="Compra",SUMIF($AC$3:$AM$3,VLOOKUP($R503,desplegable!$N$3:$Q$8,4,FALSE),$AC504:$AM504)*$T504/VLOOKUP($R503,desplegable!$N$3:$O$8,2,FALSE),"")</f>
        <v/>
      </c>
      <c r="AQ504" s="55">
        <f>+IFERROR(SUMIF($AC$3:$AM$3,VLOOKUP($R504,desplegable!$N$3:$Q$8,4,FALSE),$AC504:$AM504)/$S504,0)</f>
        <v>0</v>
      </c>
      <c r="AR504" s="55">
        <f ca="1">IFERROR((SUMIF($AC$3:$AM$3,VLOOKUP($R504,desplegable!$N$3:$Q$8,4,FALSE),$AC504:$AM504)/($H504-$G504))*((TODAY())-$G504)/$S504,0)</f>
        <v>0</v>
      </c>
      <c r="AS504" s="56" t="str">
        <f t="shared" si="183"/>
        <v>-</v>
      </c>
      <c r="AT504" s="56" t="str">
        <f t="shared" si="184"/>
        <v>-</v>
      </c>
      <c r="AU504" s="56" t="str">
        <f t="shared" si="185"/>
        <v>-</v>
      </c>
      <c r="AV504" s="56" t="str">
        <f t="shared" si="186"/>
        <v>-</v>
      </c>
      <c r="AW504" s="53" t="str">
        <f t="shared" si="187"/>
        <v>-</v>
      </c>
      <c r="AX504" s="53" t="str">
        <f t="shared" si="188"/>
        <v/>
      </c>
      <c r="AY504" s="57" t="str">
        <f t="shared" si="189"/>
        <v/>
      </c>
      <c r="AZ504" s="54">
        <f>+IF(SUMIF($AC$3:$AM$3,VLOOKUP($R504,desplegable!$N$3:$Q$8,4,FALSE),$AC504:$AM504)&gt;=$S504,$S504,SUMIF($AC$3:$AM$3,VLOOKUP($R504,desplegable!$N$3:$Q$8,4,FALSE),$AC504:$AM504))</f>
        <v>0</v>
      </c>
      <c r="BA504" s="78"/>
      <c r="BB504" s="54">
        <f t="shared" si="190"/>
        <v>0</v>
      </c>
      <c r="BC504" s="53">
        <f>+IFERROR($BB504*$T504/VLOOKUP($R504,desplegable!$N$3:$O$8,2,FALSE),0)</f>
        <v>0</v>
      </c>
      <c r="BD504" s="53" t="str">
        <f t="shared" si="180"/>
        <v/>
      </c>
      <c r="BE504" s="57" t="str">
        <f t="shared" si="191"/>
        <v/>
      </c>
    </row>
    <row r="505" spans="1:57" ht="15" customHeight="1" x14ac:dyDescent="0.25">
      <c r="A505" s="26" t="s">
        <v>117</v>
      </c>
      <c r="B505" s="21"/>
      <c r="C505" s="21" t="s">
        <v>117</v>
      </c>
      <c r="D505" s="21"/>
      <c r="E505" s="21" t="s">
        <v>117</v>
      </c>
      <c r="F505" s="21"/>
      <c r="G505" s="27"/>
      <c r="H505" s="27"/>
      <c r="I505" s="28" t="s">
        <v>367</v>
      </c>
      <c r="J505" s="28" t="s">
        <v>117</v>
      </c>
      <c r="K505" s="21"/>
      <c r="L505" s="21"/>
      <c r="M505" s="28" t="s">
        <v>117</v>
      </c>
      <c r="N505" s="28" t="s">
        <v>117</v>
      </c>
      <c r="O505" s="28" t="s">
        <v>117</v>
      </c>
      <c r="P505" s="21" t="s">
        <v>117</v>
      </c>
      <c r="Q505" s="21" t="s">
        <v>117</v>
      </c>
      <c r="R505" s="28" t="s">
        <v>117</v>
      </c>
      <c r="S505" s="78"/>
      <c r="T505" s="30"/>
      <c r="U505" s="52">
        <f t="shared" si="181"/>
        <v>0</v>
      </c>
      <c r="V505" s="29"/>
      <c r="W505" s="29" t="s">
        <v>117</v>
      </c>
      <c r="X505" s="29"/>
      <c r="Y505" s="29"/>
      <c r="Z505" s="53" t="str">
        <f t="shared" si="173"/>
        <v/>
      </c>
      <c r="AA505" s="55" t="str">
        <f t="shared" si="182"/>
        <v/>
      </c>
      <c r="AB505" s="27"/>
      <c r="AC505" s="54">
        <f t="shared" si="174"/>
        <v>0</v>
      </c>
      <c r="AD505" s="78"/>
      <c r="AE505" s="54">
        <f t="shared" si="175"/>
        <v>0</v>
      </c>
      <c r="AF505" s="78"/>
      <c r="AG505" s="54">
        <f t="shared" si="176"/>
        <v>0</v>
      </c>
      <c r="AH505" s="78"/>
      <c r="AI505" s="54">
        <f t="shared" si="177"/>
        <v>0</v>
      </c>
      <c r="AJ505" s="78"/>
      <c r="AK505" s="54">
        <f t="shared" si="178"/>
        <v>0</v>
      </c>
      <c r="AL505" s="78"/>
      <c r="AM505" s="78"/>
      <c r="AN505" s="53" t="str">
        <f>+IF($A505="Venta",SUMIF($AC$3:$AM$3,VLOOKUP($R505,desplegable!$N$3:$Q$8,4,FALSE),$AC505:$AM505)*$T505/VLOOKUP($R505,desplegable!$N$3:$O$8,2,FALSE),"")</f>
        <v/>
      </c>
      <c r="AO505" s="53">
        <f t="shared" si="179"/>
        <v>0</v>
      </c>
      <c r="AP505" s="53" t="str">
        <f>+IF($A505="Compra",SUMIF($AC$3:$AM$3,VLOOKUP($R504,desplegable!$N$3:$Q$8,4,FALSE),$AC505:$AM505)*$T505/VLOOKUP($R504,desplegable!$N$3:$O$8,2,FALSE),"")</f>
        <v/>
      </c>
      <c r="AQ505" s="55">
        <f>+IFERROR(SUMIF($AC$3:$AM$3,VLOOKUP($R505,desplegable!$N$3:$Q$8,4,FALSE),$AC505:$AM505)/$S505,0)</f>
        <v>0</v>
      </c>
      <c r="AR505" s="55">
        <f ca="1">IFERROR((SUMIF($AC$3:$AM$3,VLOOKUP($R505,desplegable!$N$3:$Q$8,4,FALSE),$AC505:$AM505)/($H505-$G505))*((TODAY())-$G505)/$S505,0)</f>
        <v>0</v>
      </c>
      <c r="AS505" s="56" t="str">
        <f t="shared" si="183"/>
        <v>-</v>
      </c>
      <c r="AT505" s="56" t="str">
        <f t="shared" si="184"/>
        <v>-</v>
      </c>
      <c r="AU505" s="56" t="str">
        <f t="shared" si="185"/>
        <v>-</v>
      </c>
      <c r="AV505" s="56" t="str">
        <f t="shared" si="186"/>
        <v>-</v>
      </c>
      <c r="AW505" s="53" t="str">
        <f t="shared" si="187"/>
        <v>-</v>
      </c>
      <c r="AX505" s="53" t="str">
        <f t="shared" si="188"/>
        <v/>
      </c>
      <c r="AY505" s="57" t="str">
        <f t="shared" si="189"/>
        <v/>
      </c>
      <c r="AZ505" s="54">
        <f>+IF(SUMIF($AC$3:$AM$3,VLOOKUP($R505,desplegable!$N$3:$Q$8,4,FALSE),$AC505:$AM505)&gt;=$S505,$S505,SUMIF($AC$3:$AM$3,VLOOKUP($R505,desplegable!$N$3:$Q$8,4,FALSE),$AC505:$AM505))</f>
        <v>0</v>
      </c>
      <c r="BA505" s="78"/>
      <c r="BB505" s="54">
        <f t="shared" si="190"/>
        <v>0</v>
      </c>
      <c r="BC505" s="53">
        <f>+IFERROR($BB505*$T505/VLOOKUP($R505,desplegable!$N$3:$O$8,2,FALSE),0)</f>
        <v>0</v>
      </c>
      <c r="BD505" s="53" t="str">
        <f t="shared" si="180"/>
        <v/>
      </c>
      <c r="BE505" s="57" t="str">
        <f t="shared" si="191"/>
        <v/>
      </c>
    </row>
    <row r="506" spans="1:57" ht="15" customHeight="1" x14ac:dyDescent="0.25">
      <c r="A506" s="26" t="s">
        <v>117</v>
      </c>
      <c r="B506" s="21"/>
      <c r="C506" s="21" t="s">
        <v>117</v>
      </c>
      <c r="D506" s="21"/>
      <c r="E506" s="21" t="s">
        <v>117</v>
      </c>
      <c r="F506" s="21"/>
      <c r="G506" s="27"/>
      <c r="H506" s="27"/>
      <c r="I506" s="28" t="s">
        <v>367</v>
      </c>
      <c r="J506" s="28" t="s">
        <v>117</v>
      </c>
      <c r="K506" s="21"/>
      <c r="L506" s="21"/>
      <c r="M506" s="28" t="s">
        <v>117</v>
      </c>
      <c r="N506" s="28" t="s">
        <v>117</v>
      </c>
      <c r="O506" s="28" t="s">
        <v>117</v>
      </c>
      <c r="P506" s="21" t="s">
        <v>117</v>
      </c>
      <c r="Q506" s="21" t="s">
        <v>117</v>
      </c>
      <c r="R506" s="28" t="s">
        <v>117</v>
      </c>
      <c r="S506" s="78"/>
      <c r="T506" s="30"/>
      <c r="U506" s="52">
        <f t="shared" si="181"/>
        <v>0</v>
      </c>
      <c r="V506" s="29"/>
      <c r="W506" s="29" t="s">
        <v>117</v>
      </c>
      <c r="X506" s="29"/>
      <c r="Y506" s="29"/>
      <c r="Z506" s="53" t="str">
        <f t="shared" si="173"/>
        <v/>
      </c>
      <c r="AA506" s="55" t="str">
        <f t="shared" si="182"/>
        <v/>
      </c>
      <c r="AB506" s="27"/>
      <c r="AC506" s="54">
        <f t="shared" si="174"/>
        <v>0</v>
      </c>
      <c r="AD506" s="78"/>
      <c r="AE506" s="54">
        <f t="shared" si="175"/>
        <v>0</v>
      </c>
      <c r="AF506" s="78"/>
      <c r="AG506" s="54">
        <f t="shared" si="176"/>
        <v>0</v>
      </c>
      <c r="AH506" s="78"/>
      <c r="AI506" s="54">
        <f t="shared" si="177"/>
        <v>0</v>
      </c>
      <c r="AJ506" s="78"/>
      <c r="AK506" s="54">
        <f t="shared" si="178"/>
        <v>0</v>
      </c>
      <c r="AL506" s="78"/>
      <c r="AM506" s="78"/>
      <c r="AN506" s="53" t="str">
        <f>+IF($A506="Venta",SUMIF($AC$3:$AM$3,VLOOKUP($R506,desplegable!$N$3:$Q$8,4,FALSE),$AC506:$AM506)*$T506/VLOOKUP($R506,desplegable!$N$3:$O$8,2,FALSE),"")</f>
        <v/>
      </c>
      <c r="AO506" s="53">
        <f t="shared" si="179"/>
        <v>0</v>
      </c>
      <c r="AP506" s="53" t="str">
        <f>+IF($A506="Compra",SUMIF($AC$3:$AM$3,VLOOKUP($R505,desplegable!$N$3:$Q$8,4,FALSE),$AC506:$AM506)*$T506/VLOOKUP($R505,desplegable!$N$3:$O$8,2,FALSE),"")</f>
        <v/>
      </c>
      <c r="AQ506" s="55">
        <f>+IFERROR(SUMIF($AC$3:$AM$3,VLOOKUP($R506,desplegable!$N$3:$Q$8,4,FALSE),$AC506:$AM506)/$S506,0)</f>
        <v>0</v>
      </c>
      <c r="AR506" s="55">
        <f ca="1">IFERROR((SUMIF($AC$3:$AM$3,VLOOKUP($R506,desplegable!$N$3:$Q$8,4,FALSE),$AC506:$AM506)/($H506-$G506))*((TODAY())-$G506)/$S506,0)</f>
        <v>0</v>
      </c>
      <c r="AS506" s="56" t="str">
        <f t="shared" si="183"/>
        <v>-</v>
      </c>
      <c r="AT506" s="56" t="str">
        <f t="shared" si="184"/>
        <v>-</v>
      </c>
      <c r="AU506" s="56" t="str">
        <f t="shared" si="185"/>
        <v>-</v>
      </c>
      <c r="AV506" s="56" t="str">
        <f t="shared" si="186"/>
        <v>-</v>
      </c>
      <c r="AW506" s="53" t="str">
        <f t="shared" si="187"/>
        <v>-</v>
      </c>
      <c r="AX506" s="53" t="str">
        <f t="shared" si="188"/>
        <v/>
      </c>
      <c r="AY506" s="57" t="str">
        <f t="shared" si="189"/>
        <v/>
      </c>
      <c r="AZ506" s="54">
        <f>+IF(SUMIF($AC$3:$AM$3,VLOOKUP($R506,desplegable!$N$3:$Q$8,4,FALSE),$AC506:$AM506)&gt;=$S506,$S506,SUMIF($AC$3:$AM$3,VLOOKUP($R506,desplegable!$N$3:$Q$8,4,FALSE),$AC506:$AM506))</f>
        <v>0</v>
      </c>
      <c r="BA506" s="78"/>
      <c r="BB506" s="54">
        <f t="shared" si="190"/>
        <v>0</v>
      </c>
      <c r="BC506" s="53">
        <f>+IFERROR($BB506*$T506/VLOOKUP($R506,desplegable!$N$3:$O$8,2,FALSE),0)</f>
        <v>0</v>
      </c>
      <c r="BD506" s="53" t="str">
        <f t="shared" si="180"/>
        <v/>
      </c>
      <c r="BE506" s="57" t="str">
        <f t="shared" si="191"/>
        <v/>
      </c>
    </row>
    <row r="507" spans="1:57" ht="15" customHeight="1" x14ac:dyDescent="0.25">
      <c r="A507" s="26" t="s">
        <v>117</v>
      </c>
      <c r="B507" s="21"/>
      <c r="C507" s="21" t="s">
        <v>117</v>
      </c>
      <c r="D507" s="21"/>
      <c r="E507" s="21" t="s">
        <v>117</v>
      </c>
      <c r="F507" s="21"/>
      <c r="G507" s="27"/>
      <c r="H507" s="27"/>
      <c r="I507" s="28" t="s">
        <v>367</v>
      </c>
      <c r="J507" s="28" t="s">
        <v>117</v>
      </c>
      <c r="K507" s="21"/>
      <c r="L507" s="21"/>
      <c r="M507" s="28" t="s">
        <v>117</v>
      </c>
      <c r="N507" s="28" t="s">
        <v>117</v>
      </c>
      <c r="O507" s="28" t="s">
        <v>117</v>
      </c>
      <c r="P507" s="21" t="s">
        <v>117</v>
      </c>
      <c r="Q507" s="21" t="s">
        <v>117</v>
      </c>
      <c r="R507" s="28" t="s">
        <v>117</v>
      </c>
      <c r="S507" s="78"/>
      <c r="T507" s="30"/>
      <c r="U507" s="52">
        <f t="shared" si="181"/>
        <v>0</v>
      </c>
      <c r="V507" s="29"/>
      <c r="W507" s="29" t="s">
        <v>117</v>
      </c>
      <c r="X507" s="29"/>
      <c r="Y507" s="29"/>
      <c r="Z507" s="53" t="str">
        <f t="shared" si="173"/>
        <v/>
      </c>
      <c r="AA507" s="55" t="str">
        <f t="shared" si="182"/>
        <v/>
      </c>
      <c r="AB507" s="27"/>
      <c r="AC507" s="54">
        <f t="shared" si="174"/>
        <v>0</v>
      </c>
      <c r="AD507" s="78"/>
      <c r="AE507" s="54">
        <f t="shared" si="175"/>
        <v>0</v>
      </c>
      <c r="AF507" s="78"/>
      <c r="AG507" s="54">
        <f t="shared" si="176"/>
        <v>0</v>
      </c>
      <c r="AH507" s="78"/>
      <c r="AI507" s="54">
        <f t="shared" si="177"/>
        <v>0</v>
      </c>
      <c r="AJ507" s="78"/>
      <c r="AK507" s="54">
        <f t="shared" si="178"/>
        <v>0</v>
      </c>
      <c r="AL507" s="78"/>
      <c r="AM507" s="78"/>
      <c r="AN507" s="53" t="str">
        <f>+IF($A507="Venta",SUMIF($AC$3:$AM$3,VLOOKUP($R507,desplegable!$N$3:$Q$8,4,FALSE),$AC507:$AM507)*$T507/VLOOKUP($R507,desplegable!$N$3:$O$8,2,FALSE),"")</f>
        <v/>
      </c>
      <c r="AO507" s="53">
        <f t="shared" si="179"/>
        <v>0</v>
      </c>
      <c r="AP507" s="53" t="str">
        <f>+IF($A507="Compra",SUMIF($AC$3:$AM$3,VLOOKUP($R506,desplegable!$N$3:$Q$8,4,FALSE),$AC507:$AM507)*$T507/VLOOKUP($R506,desplegable!$N$3:$O$8,2,FALSE),"")</f>
        <v/>
      </c>
      <c r="AQ507" s="55">
        <f>+IFERROR(SUMIF($AC$3:$AM$3,VLOOKUP($R507,desplegable!$N$3:$Q$8,4,FALSE),$AC507:$AM507)/$S507,0)</f>
        <v>0</v>
      </c>
      <c r="AR507" s="55">
        <f ca="1">IFERROR((SUMIF($AC$3:$AM$3,VLOOKUP($R507,desplegable!$N$3:$Q$8,4,FALSE),$AC507:$AM507)/($H507-$G507))*((TODAY())-$G507)/$S507,0)</f>
        <v>0</v>
      </c>
      <c r="AS507" s="56" t="str">
        <f t="shared" si="183"/>
        <v>-</v>
      </c>
      <c r="AT507" s="56" t="str">
        <f t="shared" si="184"/>
        <v>-</v>
      </c>
      <c r="AU507" s="56" t="str">
        <f t="shared" si="185"/>
        <v>-</v>
      </c>
      <c r="AV507" s="56" t="str">
        <f t="shared" si="186"/>
        <v>-</v>
      </c>
      <c r="AW507" s="53" t="str">
        <f t="shared" si="187"/>
        <v>-</v>
      </c>
      <c r="AX507" s="53" t="str">
        <f t="shared" si="188"/>
        <v/>
      </c>
      <c r="AY507" s="57" t="str">
        <f t="shared" si="189"/>
        <v/>
      </c>
      <c r="AZ507" s="54">
        <f>+IF(SUMIF($AC$3:$AM$3,VLOOKUP($R507,desplegable!$N$3:$Q$8,4,FALSE),$AC507:$AM507)&gt;=$S507,$S507,SUMIF($AC$3:$AM$3,VLOOKUP($R507,desplegable!$N$3:$Q$8,4,FALSE),$AC507:$AM507))</f>
        <v>0</v>
      </c>
      <c r="BA507" s="78"/>
      <c r="BB507" s="54">
        <f t="shared" si="190"/>
        <v>0</v>
      </c>
      <c r="BC507" s="53">
        <f>+IFERROR($BB507*$T507/VLOOKUP($R507,desplegable!$N$3:$O$8,2,FALSE),0)</f>
        <v>0</v>
      </c>
      <c r="BD507" s="53" t="str">
        <f t="shared" si="180"/>
        <v/>
      </c>
      <c r="BE507" s="57" t="str">
        <f t="shared" si="191"/>
        <v/>
      </c>
    </row>
    <row r="508" spans="1:57" ht="15" customHeight="1" x14ac:dyDescent="0.25">
      <c r="A508" s="26" t="s">
        <v>117</v>
      </c>
      <c r="B508" s="21"/>
      <c r="C508" s="21" t="s">
        <v>117</v>
      </c>
      <c r="D508" s="21"/>
      <c r="E508" s="21" t="s">
        <v>117</v>
      </c>
      <c r="F508" s="21"/>
      <c r="G508" s="27"/>
      <c r="H508" s="27"/>
      <c r="I508" s="28" t="s">
        <v>367</v>
      </c>
      <c r="J508" s="28" t="s">
        <v>117</v>
      </c>
      <c r="K508" s="21"/>
      <c r="L508" s="21"/>
      <c r="M508" s="28" t="s">
        <v>117</v>
      </c>
      <c r="N508" s="28" t="s">
        <v>117</v>
      </c>
      <c r="O508" s="28" t="s">
        <v>117</v>
      </c>
      <c r="P508" s="21" t="s">
        <v>117</v>
      </c>
      <c r="Q508" s="21" t="s">
        <v>117</v>
      </c>
      <c r="R508" s="28" t="s">
        <v>117</v>
      </c>
      <c r="S508" s="78"/>
      <c r="T508" s="30"/>
      <c r="U508" s="52">
        <f t="shared" si="181"/>
        <v>0</v>
      </c>
      <c r="V508" s="29"/>
      <c r="W508" s="29" t="s">
        <v>117</v>
      </c>
      <c r="X508" s="29"/>
      <c r="Y508" s="29"/>
      <c r="Z508" s="53" t="str">
        <f t="shared" si="173"/>
        <v/>
      </c>
      <c r="AA508" s="55" t="str">
        <f t="shared" si="182"/>
        <v/>
      </c>
      <c r="AB508" s="27"/>
      <c r="AC508" s="54">
        <f t="shared" si="174"/>
        <v>0</v>
      </c>
      <c r="AD508" s="78"/>
      <c r="AE508" s="54">
        <f t="shared" si="175"/>
        <v>0</v>
      </c>
      <c r="AF508" s="78"/>
      <c r="AG508" s="54">
        <f t="shared" si="176"/>
        <v>0</v>
      </c>
      <c r="AH508" s="78"/>
      <c r="AI508" s="54">
        <f t="shared" si="177"/>
        <v>0</v>
      </c>
      <c r="AJ508" s="78"/>
      <c r="AK508" s="54">
        <f t="shared" si="178"/>
        <v>0</v>
      </c>
      <c r="AL508" s="78"/>
      <c r="AM508" s="78"/>
      <c r="AN508" s="53" t="str">
        <f>+IF($A508="Venta",SUMIF($AC$3:$AM$3,VLOOKUP($R508,desplegable!$N$3:$Q$8,4,FALSE),$AC508:$AM508)*$T508/VLOOKUP($R508,desplegable!$N$3:$O$8,2,FALSE),"")</f>
        <v/>
      </c>
      <c r="AO508" s="53">
        <f t="shared" si="179"/>
        <v>0</v>
      </c>
      <c r="AP508" s="53" t="str">
        <f>+IF($A508="Compra",SUMIF($AC$3:$AM$3,VLOOKUP($R507,desplegable!$N$3:$Q$8,4,FALSE),$AC508:$AM508)*$T508/VLOOKUP($R507,desplegable!$N$3:$O$8,2,FALSE),"")</f>
        <v/>
      </c>
      <c r="AQ508" s="55">
        <f>+IFERROR(SUMIF($AC$3:$AM$3,VLOOKUP($R508,desplegable!$N$3:$Q$8,4,FALSE),$AC508:$AM508)/$S508,0)</f>
        <v>0</v>
      </c>
      <c r="AR508" s="55">
        <f ca="1">IFERROR((SUMIF($AC$3:$AM$3,VLOOKUP($R508,desplegable!$N$3:$Q$8,4,FALSE),$AC508:$AM508)/($H508-$G508))*((TODAY())-$G508)/$S508,0)</f>
        <v>0</v>
      </c>
      <c r="AS508" s="56" t="str">
        <f t="shared" si="183"/>
        <v>-</v>
      </c>
      <c r="AT508" s="56" t="str">
        <f t="shared" si="184"/>
        <v>-</v>
      </c>
      <c r="AU508" s="56" t="str">
        <f t="shared" si="185"/>
        <v>-</v>
      </c>
      <c r="AV508" s="56" t="str">
        <f t="shared" si="186"/>
        <v>-</v>
      </c>
      <c r="AW508" s="53" t="str">
        <f t="shared" si="187"/>
        <v>-</v>
      </c>
      <c r="AX508" s="53" t="str">
        <f t="shared" si="188"/>
        <v/>
      </c>
      <c r="AY508" s="57" t="str">
        <f t="shared" si="189"/>
        <v/>
      </c>
      <c r="AZ508" s="54">
        <f>+IF(SUMIF($AC$3:$AM$3,VLOOKUP($R508,desplegable!$N$3:$Q$8,4,FALSE),$AC508:$AM508)&gt;=$S508,$S508,SUMIF($AC$3:$AM$3,VLOOKUP($R508,desplegable!$N$3:$Q$8,4,FALSE),$AC508:$AM508))</f>
        <v>0</v>
      </c>
      <c r="BA508" s="78"/>
      <c r="BB508" s="54">
        <f t="shared" si="190"/>
        <v>0</v>
      </c>
      <c r="BC508" s="53">
        <f>+IFERROR($BB508*$T508/VLOOKUP($R508,desplegable!$N$3:$O$8,2,FALSE),0)</f>
        <v>0</v>
      </c>
      <c r="BD508" s="53" t="str">
        <f t="shared" si="180"/>
        <v/>
      </c>
      <c r="BE508" s="57" t="str">
        <f t="shared" si="191"/>
        <v/>
      </c>
    </row>
    <row r="509" spans="1:57" ht="15" customHeight="1" x14ac:dyDescent="0.25">
      <c r="A509" s="26" t="s">
        <v>117</v>
      </c>
      <c r="B509" s="21"/>
      <c r="C509" s="21" t="s">
        <v>117</v>
      </c>
      <c r="D509" s="21"/>
      <c r="E509" s="21" t="s">
        <v>117</v>
      </c>
      <c r="F509" s="21"/>
      <c r="G509" s="27"/>
      <c r="H509" s="27"/>
      <c r="I509" s="28" t="s">
        <v>367</v>
      </c>
      <c r="J509" s="28" t="s">
        <v>117</v>
      </c>
      <c r="K509" s="21"/>
      <c r="L509" s="21"/>
      <c r="M509" s="28" t="s">
        <v>117</v>
      </c>
      <c r="N509" s="28" t="s">
        <v>117</v>
      </c>
      <c r="O509" s="28" t="s">
        <v>117</v>
      </c>
      <c r="P509" s="21" t="s">
        <v>117</v>
      </c>
      <c r="Q509" s="21" t="s">
        <v>117</v>
      </c>
      <c r="R509" s="28" t="s">
        <v>117</v>
      </c>
      <c r="S509" s="78"/>
      <c r="T509" s="30"/>
      <c r="U509" s="52">
        <f t="shared" si="181"/>
        <v>0</v>
      </c>
      <c r="V509" s="29"/>
      <c r="W509" s="29" t="s">
        <v>117</v>
      </c>
      <c r="X509" s="29"/>
      <c r="Y509" s="29"/>
      <c r="Z509" s="53" t="str">
        <f t="shared" si="173"/>
        <v/>
      </c>
      <c r="AA509" s="55" t="str">
        <f t="shared" si="182"/>
        <v/>
      </c>
      <c r="AB509" s="27"/>
      <c r="AC509" s="54">
        <f t="shared" si="174"/>
        <v>0</v>
      </c>
      <c r="AD509" s="78"/>
      <c r="AE509" s="54">
        <f t="shared" si="175"/>
        <v>0</v>
      </c>
      <c r="AF509" s="78"/>
      <c r="AG509" s="54">
        <f t="shared" si="176"/>
        <v>0</v>
      </c>
      <c r="AH509" s="78"/>
      <c r="AI509" s="54">
        <f t="shared" si="177"/>
        <v>0</v>
      </c>
      <c r="AJ509" s="78"/>
      <c r="AK509" s="54">
        <f t="shared" si="178"/>
        <v>0</v>
      </c>
      <c r="AL509" s="78"/>
      <c r="AM509" s="78"/>
      <c r="AN509" s="53" t="str">
        <f>+IF($A509="Venta",SUMIF($AC$3:$AM$3,VLOOKUP($R509,desplegable!$N$3:$Q$8,4,FALSE),$AC509:$AM509)*$T509/VLOOKUP($R509,desplegable!$N$3:$O$8,2,FALSE),"")</f>
        <v/>
      </c>
      <c r="AO509" s="53">
        <f t="shared" si="179"/>
        <v>0</v>
      </c>
      <c r="AP509" s="53" t="str">
        <f>+IF($A509="Compra",SUMIF($AC$3:$AM$3,VLOOKUP($R508,desplegable!$N$3:$Q$8,4,FALSE),$AC509:$AM509)*$T509/VLOOKUP($R508,desplegable!$N$3:$O$8,2,FALSE),"")</f>
        <v/>
      </c>
      <c r="AQ509" s="55">
        <f>+IFERROR(SUMIF($AC$3:$AM$3,VLOOKUP($R509,desplegable!$N$3:$Q$8,4,FALSE),$AC509:$AM509)/$S509,0)</f>
        <v>0</v>
      </c>
      <c r="AR509" s="55">
        <f ca="1">IFERROR((SUMIF($AC$3:$AM$3,VLOOKUP($R509,desplegable!$N$3:$Q$8,4,FALSE),$AC509:$AM509)/($H509-$G509))*((TODAY())-$G509)/$S509,0)</f>
        <v>0</v>
      </c>
      <c r="AS509" s="56" t="str">
        <f t="shared" si="183"/>
        <v>-</v>
      </c>
      <c r="AT509" s="56" t="str">
        <f t="shared" si="184"/>
        <v>-</v>
      </c>
      <c r="AU509" s="56" t="str">
        <f t="shared" si="185"/>
        <v>-</v>
      </c>
      <c r="AV509" s="56" t="str">
        <f t="shared" si="186"/>
        <v>-</v>
      </c>
      <c r="AW509" s="53" t="str">
        <f t="shared" si="187"/>
        <v>-</v>
      </c>
      <c r="AX509" s="53" t="str">
        <f t="shared" si="188"/>
        <v/>
      </c>
      <c r="AY509" s="57" t="str">
        <f t="shared" si="189"/>
        <v/>
      </c>
      <c r="AZ509" s="54">
        <f>+IF(SUMIF($AC$3:$AM$3,VLOOKUP($R509,desplegable!$N$3:$Q$8,4,FALSE),$AC509:$AM509)&gt;=$S509,$S509,SUMIF($AC$3:$AM$3,VLOOKUP($R509,desplegable!$N$3:$Q$8,4,FALSE),$AC509:$AM509))</f>
        <v>0</v>
      </c>
      <c r="BA509" s="78"/>
      <c r="BB509" s="54">
        <f t="shared" si="190"/>
        <v>0</v>
      </c>
      <c r="BC509" s="53">
        <f>+IFERROR($BB509*$T509/VLOOKUP($R509,desplegable!$N$3:$O$8,2,FALSE),0)</f>
        <v>0</v>
      </c>
      <c r="BD509" s="53" t="str">
        <f t="shared" si="180"/>
        <v/>
      </c>
      <c r="BE509" s="57" t="str">
        <f t="shared" si="191"/>
        <v/>
      </c>
    </row>
    <row r="510" spans="1:57" ht="15" customHeight="1" x14ac:dyDescent="0.25">
      <c r="A510" s="26" t="s">
        <v>117</v>
      </c>
      <c r="B510" s="21"/>
      <c r="C510" s="21" t="s">
        <v>117</v>
      </c>
      <c r="D510" s="21"/>
      <c r="E510" s="21" t="s">
        <v>117</v>
      </c>
      <c r="F510" s="21"/>
      <c r="G510" s="27"/>
      <c r="H510" s="27"/>
      <c r="I510" s="28" t="s">
        <v>367</v>
      </c>
      <c r="J510" s="28" t="s">
        <v>117</v>
      </c>
      <c r="K510" s="21"/>
      <c r="L510" s="21"/>
      <c r="M510" s="28" t="s">
        <v>117</v>
      </c>
      <c r="N510" s="28" t="s">
        <v>117</v>
      </c>
      <c r="O510" s="28" t="s">
        <v>117</v>
      </c>
      <c r="P510" s="21" t="s">
        <v>117</v>
      </c>
      <c r="Q510" s="21" t="s">
        <v>117</v>
      </c>
      <c r="R510" s="28" t="s">
        <v>117</v>
      </c>
      <c r="S510" s="78"/>
      <c r="T510" s="30"/>
      <c r="U510" s="52">
        <f t="shared" si="181"/>
        <v>0</v>
      </c>
      <c r="V510" s="29"/>
      <c r="W510" s="29" t="s">
        <v>117</v>
      </c>
      <c r="X510" s="29"/>
      <c r="Y510" s="29"/>
      <c r="Z510" s="53" t="str">
        <f t="shared" si="173"/>
        <v/>
      </c>
      <c r="AA510" s="55" t="str">
        <f t="shared" si="182"/>
        <v/>
      </c>
      <c r="AB510" s="27"/>
      <c r="AC510" s="54">
        <f t="shared" si="174"/>
        <v>0</v>
      </c>
      <c r="AD510" s="78"/>
      <c r="AE510" s="54">
        <f t="shared" si="175"/>
        <v>0</v>
      </c>
      <c r="AF510" s="78"/>
      <c r="AG510" s="54">
        <f t="shared" si="176"/>
        <v>0</v>
      </c>
      <c r="AH510" s="78"/>
      <c r="AI510" s="54">
        <f t="shared" si="177"/>
        <v>0</v>
      </c>
      <c r="AJ510" s="78"/>
      <c r="AK510" s="54">
        <f t="shared" si="178"/>
        <v>0</v>
      </c>
      <c r="AL510" s="78"/>
      <c r="AM510" s="78"/>
      <c r="AN510" s="53" t="str">
        <f>+IF($A510="Venta",SUMIF($AC$3:$AM$3,VLOOKUP($R510,desplegable!$N$3:$Q$8,4,FALSE),$AC510:$AM510)*$T510/VLOOKUP($R510,desplegable!$N$3:$O$8,2,FALSE),"")</f>
        <v/>
      </c>
      <c r="AO510" s="53">
        <f t="shared" si="179"/>
        <v>0</v>
      </c>
      <c r="AP510" s="53" t="str">
        <f>+IF($A510="Compra",SUMIF($AC$3:$AM$3,VLOOKUP($R509,desplegable!$N$3:$Q$8,4,FALSE),$AC510:$AM510)*$T510/VLOOKUP($R509,desplegable!$N$3:$O$8,2,FALSE),"")</f>
        <v/>
      </c>
      <c r="AQ510" s="55">
        <f>+IFERROR(SUMIF($AC$3:$AM$3,VLOOKUP($R510,desplegable!$N$3:$Q$8,4,FALSE),$AC510:$AM510)/$S510,0)</f>
        <v>0</v>
      </c>
      <c r="AR510" s="55">
        <f ca="1">IFERROR((SUMIF($AC$3:$AM$3,VLOOKUP($R510,desplegable!$N$3:$Q$8,4,FALSE),$AC510:$AM510)/($H510-$G510))*((TODAY())-$G510)/$S510,0)</f>
        <v>0</v>
      </c>
      <c r="AS510" s="56" t="str">
        <f t="shared" si="183"/>
        <v>-</v>
      </c>
      <c r="AT510" s="56" t="str">
        <f t="shared" si="184"/>
        <v>-</v>
      </c>
      <c r="AU510" s="56" t="str">
        <f t="shared" si="185"/>
        <v>-</v>
      </c>
      <c r="AV510" s="56" t="str">
        <f t="shared" si="186"/>
        <v>-</v>
      </c>
      <c r="AW510" s="53" t="str">
        <f t="shared" si="187"/>
        <v>-</v>
      </c>
      <c r="AX510" s="53" t="str">
        <f t="shared" si="188"/>
        <v/>
      </c>
      <c r="AY510" s="57" t="str">
        <f t="shared" si="189"/>
        <v/>
      </c>
      <c r="AZ510" s="54">
        <f>+IF(SUMIF($AC$3:$AM$3,VLOOKUP($R510,desplegable!$N$3:$Q$8,4,FALSE),$AC510:$AM510)&gt;=$S510,$S510,SUMIF($AC$3:$AM$3,VLOOKUP($R510,desplegable!$N$3:$Q$8,4,FALSE),$AC510:$AM510))</f>
        <v>0</v>
      </c>
      <c r="BA510" s="78"/>
      <c r="BB510" s="54">
        <f t="shared" si="190"/>
        <v>0</v>
      </c>
      <c r="BC510" s="53">
        <f>+IFERROR($BB510*$T510/VLOOKUP($R510,desplegable!$N$3:$O$8,2,FALSE),0)</f>
        <v>0</v>
      </c>
      <c r="BD510" s="53" t="str">
        <f t="shared" si="180"/>
        <v/>
      </c>
      <c r="BE510" s="57" t="str">
        <f t="shared" si="191"/>
        <v/>
      </c>
    </row>
    <row r="511" spans="1:57" ht="15" customHeight="1" x14ac:dyDescent="0.25">
      <c r="A511" s="26" t="s">
        <v>117</v>
      </c>
      <c r="B511" s="21"/>
      <c r="C511" s="21" t="s">
        <v>117</v>
      </c>
      <c r="D511" s="21"/>
      <c r="E511" s="21" t="s">
        <v>117</v>
      </c>
      <c r="F511" s="21"/>
      <c r="G511" s="27"/>
      <c r="H511" s="27"/>
      <c r="I511" s="28" t="s">
        <v>367</v>
      </c>
      <c r="J511" s="28" t="s">
        <v>117</v>
      </c>
      <c r="K511" s="21"/>
      <c r="L511" s="21"/>
      <c r="M511" s="28" t="s">
        <v>117</v>
      </c>
      <c r="N511" s="28" t="s">
        <v>117</v>
      </c>
      <c r="O511" s="28" t="s">
        <v>117</v>
      </c>
      <c r="P511" s="21" t="s">
        <v>117</v>
      </c>
      <c r="Q511" s="21" t="s">
        <v>117</v>
      </c>
      <c r="R511" s="28" t="s">
        <v>117</v>
      </c>
      <c r="S511" s="78"/>
      <c r="T511" s="30"/>
      <c r="U511" s="52">
        <f t="shared" si="181"/>
        <v>0</v>
      </c>
      <c r="V511" s="29"/>
      <c r="W511" s="29" t="s">
        <v>117</v>
      </c>
      <c r="X511" s="29"/>
      <c r="Y511" s="29"/>
      <c r="Z511" s="53" t="str">
        <f t="shared" si="173"/>
        <v/>
      </c>
      <c r="AA511" s="55" t="str">
        <f t="shared" si="182"/>
        <v/>
      </c>
      <c r="AB511" s="27"/>
      <c r="AC511" s="54">
        <f t="shared" si="174"/>
        <v>0</v>
      </c>
      <c r="AD511" s="78"/>
      <c r="AE511" s="54">
        <f t="shared" si="175"/>
        <v>0</v>
      </c>
      <c r="AF511" s="78"/>
      <c r="AG511" s="54">
        <f t="shared" si="176"/>
        <v>0</v>
      </c>
      <c r="AH511" s="78"/>
      <c r="AI511" s="54">
        <f t="shared" si="177"/>
        <v>0</v>
      </c>
      <c r="AJ511" s="78"/>
      <c r="AK511" s="54">
        <f t="shared" si="178"/>
        <v>0</v>
      </c>
      <c r="AL511" s="78"/>
      <c r="AM511" s="78"/>
      <c r="AN511" s="53" t="str">
        <f>+IF($A511="Venta",SUMIF($AC$3:$AM$3,VLOOKUP($R511,desplegable!$N$3:$Q$8,4,FALSE),$AC511:$AM511)*$T511/VLOOKUP($R511,desplegable!$N$3:$O$8,2,FALSE),"")</f>
        <v/>
      </c>
      <c r="AO511" s="53">
        <f t="shared" si="179"/>
        <v>0</v>
      </c>
      <c r="AP511" s="53" t="str">
        <f>+IF($A511="Compra",SUMIF($AC$3:$AM$3,VLOOKUP($R510,desplegable!$N$3:$Q$8,4,FALSE),$AC511:$AM511)*$T511/VLOOKUP($R510,desplegable!$N$3:$O$8,2,FALSE),"")</f>
        <v/>
      </c>
      <c r="AQ511" s="55">
        <f>+IFERROR(SUMIF($AC$3:$AM$3,VLOOKUP($R511,desplegable!$N$3:$Q$8,4,FALSE),$AC511:$AM511)/$S511,0)</f>
        <v>0</v>
      </c>
      <c r="AR511" s="55">
        <f ca="1">IFERROR((SUMIF($AC$3:$AM$3,VLOOKUP($R511,desplegable!$N$3:$Q$8,4,FALSE),$AC511:$AM511)/($H511-$G511))*((TODAY())-$G511)/$S511,0)</f>
        <v>0</v>
      </c>
      <c r="AS511" s="56" t="str">
        <f t="shared" si="183"/>
        <v>-</v>
      </c>
      <c r="AT511" s="56" t="str">
        <f t="shared" si="184"/>
        <v>-</v>
      </c>
      <c r="AU511" s="56" t="str">
        <f t="shared" si="185"/>
        <v>-</v>
      </c>
      <c r="AV511" s="56" t="str">
        <f t="shared" si="186"/>
        <v>-</v>
      </c>
      <c r="AW511" s="53" t="str">
        <f t="shared" si="187"/>
        <v>-</v>
      </c>
      <c r="AX511" s="53" t="str">
        <f t="shared" si="188"/>
        <v/>
      </c>
      <c r="AY511" s="57" t="str">
        <f t="shared" si="189"/>
        <v/>
      </c>
      <c r="AZ511" s="54">
        <f>+IF(SUMIF($AC$3:$AM$3,VLOOKUP($R511,desplegable!$N$3:$Q$8,4,FALSE),$AC511:$AM511)&gt;=$S511,$S511,SUMIF($AC$3:$AM$3,VLOOKUP($R511,desplegable!$N$3:$Q$8,4,FALSE),$AC511:$AM511))</f>
        <v>0</v>
      </c>
      <c r="BA511" s="78"/>
      <c r="BB511" s="54">
        <f t="shared" si="190"/>
        <v>0</v>
      </c>
      <c r="BC511" s="53">
        <f>+IFERROR($BB511*$T511/VLOOKUP($R511,desplegable!$N$3:$O$8,2,FALSE),0)</f>
        <v>0</v>
      </c>
      <c r="BD511" s="53" t="str">
        <f t="shared" si="180"/>
        <v/>
      </c>
      <c r="BE511" s="57" t="str">
        <f t="shared" si="191"/>
        <v/>
      </c>
    </row>
    <row r="512" spans="1:57" ht="15" customHeight="1" x14ac:dyDescent="0.25">
      <c r="A512" s="26" t="s">
        <v>117</v>
      </c>
      <c r="B512" s="21"/>
      <c r="C512" s="21" t="s">
        <v>117</v>
      </c>
      <c r="D512" s="21"/>
      <c r="E512" s="21" t="s">
        <v>117</v>
      </c>
      <c r="F512" s="21"/>
      <c r="G512" s="27"/>
      <c r="H512" s="27"/>
      <c r="I512" s="28" t="s">
        <v>367</v>
      </c>
      <c r="J512" s="28" t="s">
        <v>117</v>
      </c>
      <c r="K512" s="21"/>
      <c r="L512" s="21"/>
      <c r="M512" s="28" t="s">
        <v>117</v>
      </c>
      <c r="N512" s="28" t="s">
        <v>117</v>
      </c>
      <c r="O512" s="28" t="s">
        <v>117</v>
      </c>
      <c r="P512" s="21" t="s">
        <v>117</v>
      </c>
      <c r="Q512" s="21" t="s">
        <v>117</v>
      </c>
      <c r="R512" s="28" t="s">
        <v>117</v>
      </c>
      <c r="S512" s="78"/>
      <c r="T512" s="30"/>
      <c r="U512" s="52">
        <f t="shared" si="181"/>
        <v>0</v>
      </c>
      <c r="V512" s="29"/>
      <c r="W512" s="29" t="s">
        <v>117</v>
      </c>
      <c r="X512" s="29"/>
      <c r="Y512" s="29"/>
      <c r="Z512" s="53" t="str">
        <f t="shared" si="173"/>
        <v/>
      </c>
      <c r="AA512" s="55" t="str">
        <f t="shared" si="182"/>
        <v/>
      </c>
      <c r="AB512" s="27"/>
      <c r="AC512" s="54">
        <f t="shared" si="174"/>
        <v>0</v>
      </c>
      <c r="AD512" s="78"/>
      <c r="AE512" s="54">
        <f t="shared" si="175"/>
        <v>0</v>
      </c>
      <c r="AF512" s="78"/>
      <c r="AG512" s="54">
        <f t="shared" si="176"/>
        <v>0</v>
      </c>
      <c r="AH512" s="78"/>
      <c r="AI512" s="54">
        <f t="shared" si="177"/>
        <v>0</v>
      </c>
      <c r="AJ512" s="78"/>
      <c r="AK512" s="54">
        <f t="shared" si="178"/>
        <v>0</v>
      </c>
      <c r="AL512" s="78"/>
      <c r="AM512" s="78"/>
      <c r="AN512" s="53" t="str">
        <f>+IF($A512="Venta",SUMIF($AC$3:$AM$3,VLOOKUP($R512,desplegable!$N$3:$Q$8,4,FALSE),$AC512:$AM512)*$T512/VLOOKUP($R512,desplegable!$N$3:$O$8,2,FALSE),"")</f>
        <v/>
      </c>
      <c r="AO512" s="53">
        <f t="shared" si="179"/>
        <v>0</v>
      </c>
      <c r="AP512" s="53" t="str">
        <f>+IF($A512="Compra",SUMIF($AC$3:$AM$3,VLOOKUP($R511,desplegable!$N$3:$Q$8,4,FALSE),$AC512:$AM512)*$T512/VLOOKUP($R511,desplegable!$N$3:$O$8,2,FALSE),"")</f>
        <v/>
      </c>
      <c r="AQ512" s="55">
        <f>+IFERROR(SUMIF($AC$3:$AM$3,VLOOKUP($R512,desplegable!$N$3:$Q$8,4,FALSE),$AC512:$AM512)/$S512,0)</f>
        <v>0</v>
      </c>
      <c r="AR512" s="55">
        <f ca="1">IFERROR((SUMIF($AC$3:$AM$3,VLOOKUP($R512,desplegable!$N$3:$Q$8,4,FALSE),$AC512:$AM512)/($H512-$G512))*((TODAY())-$G512)/$S512,0)</f>
        <v>0</v>
      </c>
      <c r="AS512" s="56" t="str">
        <f t="shared" si="183"/>
        <v>-</v>
      </c>
      <c r="AT512" s="56" t="str">
        <f t="shared" si="184"/>
        <v>-</v>
      </c>
      <c r="AU512" s="56" t="str">
        <f t="shared" si="185"/>
        <v>-</v>
      </c>
      <c r="AV512" s="56" t="str">
        <f t="shared" si="186"/>
        <v>-</v>
      </c>
      <c r="AW512" s="53" t="str">
        <f t="shared" si="187"/>
        <v>-</v>
      </c>
      <c r="AX512" s="53" t="str">
        <f t="shared" si="188"/>
        <v/>
      </c>
      <c r="AY512" s="57" t="str">
        <f t="shared" si="189"/>
        <v/>
      </c>
      <c r="AZ512" s="54">
        <f>+IF(SUMIF($AC$3:$AM$3,VLOOKUP($R512,desplegable!$N$3:$Q$8,4,FALSE),$AC512:$AM512)&gt;=$S512,$S512,SUMIF($AC$3:$AM$3,VLOOKUP($R512,desplegable!$N$3:$Q$8,4,FALSE),$AC512:$AM512))</f>
        <v>0</v>
      </c>
      <c r="BA512" s="78"/>
      <c r="BB512" s="54">
        <f t="shared" si="190"/>
        <v>0</v>
      </c>
      <c r="BC512" s="53">
        <f>+IFERROR($BB512*$T512/VLOOKUP($R512,desplegable!$N$3:$O$8,2,FALSE),0)</f>
        <v>0</v>
      </c>
      <c r="BD512" s="53" t="str">
        <f t="shared" si="180"/>
        <v/>
      </c>
      <c r="BE512" s="57" t="str">
        <f t="shared" si="191"/>
        <v/>
      </c>
    </row>
    <row r="513" spans="1:57" ht="15" customHeight="1" x14ac:dyDescent="0.25">
      <c r="A513" s="26" t="s">
        <v>117</v>
      </c>
      <c r="B513" s="21"/>
      <c r="C513" s="21" t="s">
        <v>117</v>
      </c>
      <c r="D513" s="21"/>
      <c r="E513" s="21" t="s">
        <v>117</v>
      </c>
      <c r="F513" s="21"/>
      <c r="G513" s="27"/>
      <c r="H513" s="27"/>
      <c r="I513" s="28" t="s">
        <v>367</v>
      </c>
      <c r="J513" s="28" t="s">
        <v>117</v>
      </c>
      <c r="K513" s="21"/>
      <c r="L513" s="21"/>
      <c r="M513" s="28" t="s">
        <v>117</v>
      </c>
      <c r="N513" s="28" t="s">
        <v>117</v>
      </c>
      <c r="O513" s="28" t="s">
        <v>117</v>
      </c>
      <c r="P513" s="21" t="s">
        <v>117</v>
      </c>
      <c r="Q513" s="21" t="s">
        <v>117</v>
      </c>
      <c r="R513" s="28" t="s">
        <v>117</v>
      </c>
      <c r="S513" s="78"/>
      <c r="T513" s="30"/>
      <c r="U513" s="52">
        <f t="shared" si="181"/>
        <v>0</v>
      </c>
      <c r="V513" s="29"/>
      <c r="W513" s="29" t="s">
        <v>117</v>
      </c>
      <c r="X513" s="29"/>
      <c r="Y513" s="29"/>
      <c r="Z513" s="53" t="str">
        <f t="shared" si="173"/>
        <v/>
      </c>
      <c r="AA513" s="55" t="str">
        <f t="shared" si="182"/>
        <v/>
      </c>
      <c r="AB513" s="27"/>
      <c r="AC513" s="54">
        <f t="shared" si="174"/>
        <v>0</v>
      </c>
      <c r="AD513" s="78"/>
      <c r="AE513" s="54">
        <f t="shared" si="175"/>
        <v>0</v>
      </c>
      <c r="AF513" s="78"/>
      <c r="AG513" s="54">
        <f t="shared" si="176"/>
        <v>0</v>
      </c>
      <c r="AH513" s="78"/>
      <c r="AI513" s="54">
        <f t="shared" si="177"/>
        <v>0</v>
      </c>
      <c r="AJ513" s="78"/>
      <c r="AK513" s="54">
        <f t="shared" si="178"/>
        <v>0</v>
      </c>
      <c r="AL513" s="78"/>
      <c r="AM513" s="78"/>
      <c r="AN513" s="53" t="str">
        <f>+IF($A513="Venta",SUMIF($AC$3:$AM$3,VLOOKUP($R513,desplegable!$N$3:$Q$8,4,FALSE),$AC513:$AM513)*$T513/VLOOKUP($R513,desplegable!$N$3:$O$8,2,FALSE),"")</f>
        <v/>
      </c>
      <c r="AO513" s="53">
        <f t="shared" si="179"/>
        <v>0</v>
      </c>
      <c r="AP513" s="53" t="str">
        <f>+IF($A513="Compra",SUMIF($AC$3:$AM$3,VLOOKUP($R512,desplegable!$N$3:$Q$8,4,FALSE),$AC513:$AM513)*$T513/VLOOKUP($R512,desplegable!$N$3:$O$8,2,FALSE),"")</f>
        <v/>
      </c>
      <c r="AQ513" s="55">
        <f>+IFERROR(SUMIF($AC$3:$AM$3,VLOOKUP($R513,desplegable!$N$3:$Q$8,4,FALSE),$AC513:$AM513)/$S513,0)</f>
        <v>0</v>
      </c>
      <c r="AR513" s="55">
        <f ca="1">IFERROR((SUMIF($AC$3:$AM$3,VLOOKUP($R513,desplegable!$N$3:$Q$8,4,FALSE),$AC513:$AM513)/($H513-$G513))*((TODAY())-$G513)/$S513,0)</f>
        <v>0</v>
      </c>
      <c r="AS513" s="56" t="str">
        <f t="shared" si="183"/>
        <v>-</v>
      </c>
      <c r="AT513" s="56" t="str">
        <f t="shared" si="184"/>
        <v>-</v>
      </c>
      <c r="AU513" s="56" t="str">
        <f t="shared" si="185"/>
        <v>-</v>
      </c>
      <c r="AV513" s="56" t="str">
        <f t="shared" si="186"/>
        <v>-</v>
      </c>
      <c r="AW513" s="53" t="str">
        <f t="shared" si="187"/>
        <v>-</v>
      </c>
      <c r="AX513" s="53" t="str">
        <f t="shared" si="188"/>
        <v/>
      </c>
      <c r="AY513" s="57" t="str">
        <f t="shared" si="189"/>
        <v/>
      </c>
      <c r="AZ513" s="54">
        <f>+IF(SUMIF($AC$3:$AM$3,VLOOKUP($R513,desplegable!$N$3:$Q$8,4,FALSE),$AC513:$AM513)&gt;=$S513,$S513,SUMIF($AC$3:$AM$3,VLOOKUP($R513,desplegable!$N$3:$Q$8,4,FALSE),$AC513:$AM513))</f>
        <v>0</v>
      </c>
      <c r="BA513" s="78"/>
      <c r="BB513" s="54">
        <f t="shared" si="190"/>
        <v>0</v>
      </c>
      <c r="BC513" s="53">
        <f>+IFERROR($BB513*$T513/VLOOKUP($R513,desplegable!$N$3:$O$8,2,FALSE),0)</f>
        <v>0</v>
      </c>
      <c r="BD513" s="53" t="str">
        <f t="shared" si="180"/>
        <v/>
      </c>
      <c r="BE513" s="57" t="str">
        <f t="shared" si="191"/>
        <v/>
      </c>
    </row>
    <row r="514" spans="1:57" ht="15" customHeight="1" x14ac:dyDescent="0.25">
      <c r="A514" s="26" t="s">
        <v>117</v>
      </c>
      <c r="B514" s="21"/>
      <c r="C514" s="21" t="s">
        <v>117</v>
      </c>
      <c r="D514" s="21"/>
      <c r="E514" s="21" t="s">
        <v>117</v>
      </c>
      <c r="F514" s="21"/>
      <c r="G514" s="27"/>
      <c r="H514" s="27"/>
      <c r="I514" s="28" t="s">
        <v>367</v>
      </c>
      <c r="J514" s="28" t="s">
        <v>117</v>
      </c>
      <c r="K514" s="21"/>
      <c r="L514" s="21"/>
      <c r="M514" s="28" t="s">
        <v>117</v>
      </c>
      <c r="N514" s="28" t="s">
        <v>117</v>
      </c>
      <c r="O514" s="28" t="s">
        <v>117</v>
      </c>
      <c r="P514" s="21" t="s">
        <v>117</v>
      </c>
      <c r="Q514" s="21" t="s">
        <v>117</v>
      </c>
      <c r="R514" s="28" t="s">
        <v>117</v>
      </c>
      <c r="S514" s="78"/>
      <c r="T514" s="30"/>
      <c r="U514" s="52">
        <f t="shared" si="181"/>
        <v>0</v>
      </c>
      <c r="V514" s="29"/>
      <c r="W514" s="29" t="s">
        <v>117</v>
      </c>
      <c r="X514" s="29"/>
      <c r="Y514" s="29"/>
      <c r="Z514" s="53" t="str">
        <f t="shared" si="173"/>
        <v/>
      </c>
      <c r="AA514" s="55" t="str">
        <f t="shared" si="182"/>
        <v/>
      </c>
      <c r="AB514" s="27"/>
      <c r="AC514" s="54">
        <f t="shared" si="174"/>
        <v>0</v>
      </c>
      <c r="AD514" s="78"/>
      <c r="AE514" s="54">
        <f t="shared" si="175"/>
        <v>0</v>
      </c>
      <c r="AF514" s="78"/>
      <c r="AG514" s="54">
        <f t="shared" si="176"/>
        <v>0</v>
      </c>
      <c r="AH514" s="78"/>
      <c r="AI514" s="54">
        <f t="shared" si="177"/>
        <v>0</v>
      </c>
      <c r="AJ514" s="78"/>
      <c r="AK514" s="54">
        <f t="shared" si="178"/>
        <v>0</v>
      </c>
      <c r="AL514" s="78"/>
      <c r="AM514" s="78"/>
      <c r="AN514" s="53" t="str">
        <f>+IF($A514="Venta",SUMIF($AC$3:$AM$3,VLOOKUP($R514,desplegable!$N$3:$Q$8,4,FALSE),$AC514:$AM514)*$T514/VLOOKUP($R514,desplegable!$N$3:$O$8,2,FALSE),"")</f>
        <v/>
      </c>
      <c r="AO514" s="53">
        <f t="shared" si="179"/>
        <v>0</v>
      </c>
      <c r="AP514" s="53" t="str">
        <f>+IF($A514="Compra",SUMIF($AC$3:$AM$3,VLOOKUP($R513,desplegable!$N$3:$Q$8,4,FALSE),$AC514:$AM514)*$T514/VLOOKUP($R513,desplegable!$N$3:$O$8,2,FALSE),"")</f>
        <v/>
      </c>
      <c r="AQ514" s="55">
        <f>+IFERROR(SUMIF($AC$3:$AM$3,VLOOKUP($R514,desplegable!$N$3:$Q$8,4,FALSE),$AC514:$AM514)/$S514,0)</f>
        <v>0</v>
      </c>
      <c r="AR514" s="55">
        <f ca="1">IFERROR((SUMIF($AC$3:$AM$3,VLOOKUP($R514,desplegable!$N$3:$Q$8,4,FALSE),$AC514:$AM514)/($H514-$G514))*((TODAY())-$G514)/$S514,0)</f>
        <v>0</v>
      </c>
      <c r="AS514" s="56" t="str">
        <f t="shared" si="183"/>
        <v>-</v>
      </c>
      <c r="AT514" s="56" t="str">
        <f t="shared" si="184"/>
        <v>-</v>
      </c>
      <c r="AU514" s="56" t="str">
        <f t="shared" si="185"/>
        <v>-</v>
      </c>
      <c r="AV514" s="56" t="str">
        <f t="shared" si="186"/>
        <v>-</v>
      </c>
      <c r="AW514" s="53" t="str">
        <f t="shared" si="187"/>
        <v>-</v>
      </c>
      <c r="AX514" s="53" t="str">
        <f t="shared" si="188"/>
        <v/>
      </c>
      <c r="AY514" s="57" t="str">
        <f t="shared" si="189"/>
        <v/>
      </c>
      <c r="AZ514" s="54">
        <f>+IF(SUMIF($AC$3:$AM$3,VLOOKUP($R514,desplegable!$N$3:$Q$8,4,FALSE),$AC514:$AM514)&gt;=$S514,$S514,SUMIF($AC$3:$AM$3,VLOOKUP($R514,desplegable!$N$3:$Q$8,4,FALSE),$AC514:$AM514))</f>
        <v>0</v>
      </c>
      <c r="BA514" s="78"/>
      <c r="BB514" s="54">
        <f t="shared" si="190"/>
        <v>0</v>
      </c>
      <c r="BC514" s="53">
        <f>+IFERROR($BB514*$T514/VLOOKUP($R514,desplegable!$N$3:$O$8,2,FALSE),0)</f>
        <v>0</v>
      </c>
      <c r="BD514" s="53" t="str">
        <f t="shared" si="180"/>
        <v/>
      </c>
      <c r="BE514" s="57" t="str">
        <f t="shared" si="191"/>
        <v/>
      </c>
    </row>
    <row r="515" spans="1:57" ht="15" customHeight="1" x14ac:dyDescent="0.25">
      <c r="A515" s="26" t="s">
        <v>117</v>
      </c>
      <c r="B515" s="21"/>
      <c r="C515" s="21" t="s">
        <v>117</v>
      </c>
      <c r="D515" s="21"/>
      <c r="E515" s="21" t="s">
        <v>117</v>
      </c>
      <c r="F515" s="21"/>
      <c r="G515" s="27"/>
      <c r="H515" s="27"/>
      <c r="I515" s="28" t="s">
        <v>367</v>
      </c>
      <c r="J515" s="28" t="s">
        <v>117</v>
      </c>
      <c r="K515" s="21"/>
      <c r="L515" s="21"/>
      <c r="M515" s="28" t="s">
        <v>117</v>
      </c>
      <c r="N515" s="28" t="s">
        <v>117</v>
      </c>
      <c r="O515" s="28" t="s">
        <v>117</v>
      </c>
      <c r="P515" s="21" t="s">
        <v>117</v>
      </c>
      <c r="Q515" s="21" t="s">
        <v>117</v>
      </c>
      <c r="R515" s="28" t="s">
        <v>117</v>
      </c>
      <c r="S515" s="78"/>
      <c r="T515" s="30"/>
      <c r="U515" s="52">
        <f t="shared" si="181"/>
        <v>0</v>
      </c>
      <c r="V515" s="29"/>
      <c r="W515" s="29" t="s">
        <v>117</v>
      </c>
      <c r="X515" s="29"/>
      <c r="Y515" s="29"/>
      <c r="Z515" s="53" t="str">
        <f t="shared" si="173"/>
        <v/>
      </c>
      <c r="AA515" s="55" t="str">
        <f t="shared" si="182"/>
        <v/>
      </c>
      <c r="AB515" s="27"/>
      <c r="AC515" s="54">
        <f t="shared" si="174"/>
        <v>0</v>
      </c>
      <c r="AD515" s="78"/>
      <c r="AE515" s="54">
        <f t="shared" si="175"/>
        <v>0</v>
      </c>
      <c r="AF515" s="78"/>
      <c r="AG515" s="54">
        <f t="shared" si="176"/>
        <v>0</v>
      </c>
      <c r="AH515" s="78"/>
      <c r="AI515" s="54">
        <f t="shared" si="177"/>
        <v>0</v>
      </c>
      <c r="AJ515" s="78"/>
      <c r="AK515" s="54">
        <f t="shared" si="178"/>
        <v>0</v>
      </c>
      <c r="AL515" s="78"/>
      <c r="AM515" s="78"/>
      <c r="AN515" s="53" t="str">
        <f>+IF($A515="Venta",SUMIF($AC$3:$AM$3,VLOOKUP($R515,desplegable!$N$3:$Q$8,4,FALSE),$AC515:$AM515)*$T515/VLOOKUP($R515,desplegable!$N$3:$O$8,2,FALSE),"")</f>
        <v/>
      </c>
      <c r="AO515" s="53">
        <f t="shared" si="179"/>
        <v>0</v>
      </c>
      <c r="AP515" s="53" t="str">
        <f>+IF($A515="Compra",SUMIF($AC$3:$AM$3,VLOOKUP($R514,desplegable!$N$3:$Q$8,4,FALSE),$AC515:$AM515)*$T515/VLOOKUP($R514,desplegable!$N$3:$O$8,2,FALSE),"")</f>
        <v/>
      </c>
      <c r="AQ515" s="55">
        <f>+IFERROR(SUMIF($AC$3:$AM$3,VLOOKUP($R515,desplegable!$N$3:$Q$8,4,FALSE),$AC515:$AM515)/$S515,0)</f>
        <v>0</v>
      </c>
      <c r="AR515" s="55">
        <f ca="1">IFERROR((SUMIF($AC$3:$AM$3,VLOOKUP($R515,desplegable!$N$3:$Q$8,4,FALSE),$AC515:$AM515)/($H515-$G515))*((TODAY())-$G515)/$S515,0)</f>
        <v>0</v>
      </c>
      <c r="AS515" s="56" t="str">
        <f t="shared" si="183"/>
        <v>-</v>
      </c>
      <c r="AT515" s="56" t="str">
        <f t="shared" si="184"/>
        <v>-</v>
      </c>
      <c r="AU515" s="56" t="str">
        <f t="shared" si="185"/>
        <v>-</v>
      </c>
      <c r="AV515" s="56" t="str">
        <f t="shared" si="186"/>
        <v>-</v>
      </c>
      <c r="AW515" s="53" t="str">
        <f t="shared" si="187"/>
        <v>-</v>
      </c>
      <c r="AX515" s="53" t="str">
        <f t="shared" si="188"/>
        <v/>
      </c>
      <c r="AY515" s="57" t="str">
        <f t="shared" si="189"/>
        <v/>
      </c>
      <c r="AZ515" s="54">
        <f>+IF(SUMIF($AC$3:$AM$3,VLOOKUP($R515,desplegable!$N$3:$Q$8,4,FALSE),$AC515:$AM515)&gt;=$S515,$S515,SUMIF($AC$3:$AM$3,VLOOKUP($R515,desplegable!$N$3:$Q$8,4,FALSE),$AC515:$AM515))</f>
        <v>0</v>
      </c>
      <c r="BA515" s="78"/>
      <c r="BB515" s="54">
        <f t="shared" si="190"/>
        <v>0</v>
      </c>
      <c r="BC515" s="53">
        <f>+IFERROR($BB515*$T515/VLOOKUP($R515,desplegable!$N$3:$O$8,2,FALSE),0)</f>
        <v>0</v>
      </c>
      <c r="BD515" s="53" t="str">
        <f t="shared" si="180"/>
        <v/>
      </c>
      <c r="BE515" s="57" t="str">
        <f t="shared" si="191"/>
        <v/>
      </c>
    </row>
    <row r="516" spans="1:57" ht="15" customHeight="1" x14ac:dyDescent="0.25">
      <c r="A516" s="26" t="s">
        <v>117</v>
      </c>
      <c r="B516" s="21"/>
      <c r="C516" s="21" t="s">
        <v>117</v>
      </c>
      <c r="D516" s="21"/>
      <c r="E516" s="21" t="s">
        <v>117</v>
      </c>
      <c r="F516" s="21"/>
      <c r="G516" s="27"/>
      <c r="H516" s="27"/>
      <c r="I516" s="28" t="s">
        <v>367</v>
      </c>
      <c r="J516" s="28" t="s">
        <v>117</v>
      </c>
      <c r="K516" s="21"/>
      <c r="L516" s="21"/>
      <c r="M516" s="28" t="s">
        <v>117</v>
      </c>
      <c r="N516" s="28" t="s">
        <v>117</v>
      </c>
      <c r="O516" s="28" t="s">
        <v>117</v>
      </c>
      <c r="P516" s="21" t="s">
        <v>117</v>
      </c>
      <c r="Q516" s="21" t="s">
        <v>117</v>
      </c>
      <c r="R516" s="28" t="s">
        <v>117</v>
      </c>
      <c r="S516" s="78"/>
      <c r="T516" s="30"/>
      <c r="U516" s="52">
        <f t="shared" si="181"/>
        <v>0</v>
      </c>
      <c r="V516" s="29"/>
      <c r="W516" s="29" t="s">
        <v>117</v>
      </c>
      <c r="X516" s="29"/>
      <c r="Y516" s="29"/>
      <c r="Z516" s="53" t="str">
        <f t="shared" ref="Z516:Z579" si="192">IF($A516="Venta",$U516-SUMIFS($U:$U,$K:$K,$K516,$L:$L,$L516,$M:$M,$M516,$N:$N,$N516,$A:$A,"Compra"),IF($A516="Compra","",""))</f>
        <v/>
      </c>
      <c r="AA516" s="55" t="str">
        <f t="shared" si="182"/>
        <v/>
      </c>
      <c r="AB516" s="27"/>
      <c r="AC516" s="54">
        <f t="shared" ref="AC516:AC579" si="193">+IF($A516="Venta",SUMIFS($AD:$AD,$K:$K,$K516,$L:$L,$L516,$M:$M,$M516,$N:$N,$N516),IF($A516="Compra",$AD516,0))</f>
        <v>0</v>
      </c>
      <c r="AD516" s="78"/>
      <c r="AE516" s="54">
        <f t="shared" ref="AE516:AE579" si="194">+IF($A516="Venta",SUMIFS($AF:$AF,$K:$K,$K516,$L:$L,$L516,$M:$M,$M516,$N:$N,$N516),IF($A516="Compra",$AF516,0))</f>
        <v>0</v>
      </c>
      <c r="AF516" s="78"/>
      <c r="AG516" s="54">
        <f t="shared" ref="AG516:AG579" si="195">+IF($A516="Venta",SUMIFS($AH:$AH,$K:$K,$K516,$L:$L,$L516,$M:$M,$M516,$N:$N,$N516),IF($A516="Compra",$AH516,0))</f>
        <v>0</v>
      </c>
      <c r="AH516" s="78"/>
      <c r="AI516" s="54">
        <f t="shared" ref="AI516:AI579" si="196">+IF($A516="Venta",SUMIFS($AJ:$AJ,$K:$K,$K516,$L:$L,$L516,$M:$M,$M516,$N:$N,$N516),IF($A516="Compra",$AJ516,0))</f>
        <v>0</v>
      </c>
      <c r="AJ516" s="78"/>
      <c r="AK516" s="54">
        <f t="shared" ref="AK516:AK579" si="197">+IF($A516="Venta",SUMIFS($AL:$AL,$K:$K,$K516,$L:$L,$L516,$M:$M,$M516,$N:$N,$N516),IF($A516="Compra",$AL516,0))</f>
        <v>0</v>
      </c>
      <c r="AL516" s="78"/>
      <c r="AM516" s="78"/>
      <c r="AN516" s="53" t="str">
        <f>+IF($A516="Venta",SUMIF($AC$3:$AM$3,VLOOKUP($R516,desplegable!$N$3:$Q$8,4,FALSE),$AC516:$AM516)*$T516/VLOOKUP($R516,desplegable!$N$3:$O$8,2,FALSE),"")</f>
        <v/>
      </c>
      <c r="AO516" s="53">
        <f t="shared" ref="AO516:AO579" si="198">+IF($A516="Venta",SUMIFS($AP:$AP,$K:$K,$K516,$L:$L,$L516,$M:$M,$M516,$N:$N,$N516),IF($A516="Compra",$AP516,0))</f>
        <v>0</v>
      </c>
      <c r="AP516" s="53" t="str">
        <f>+IF($A516="Compra",SUMIF($AC$3:$AM$3,VLOOKUP($R515,desplegable!$N$3:$Q$8,4,FALSE),$AC516:$AM516)*$T516/VLOOKUP($R515,desplegable!$N$3:$O$8,2,FALSE),"")</f>
        <v/>
      </c>
      <c r="AQ516" s="55">
        <f>+IFERROR(SUMIF($AC$3:$AM$3,VLOOKUP($R516,desplegable!$N$3:$Q$8,4,FALSE),$AC516:$AM516)/$S516,0)</f>
        <v>0</v>
      </c>
      <c r="AR516" s="55">
        <f ca="1">IFERROR((SUMIF($AC$3:$AM$3,VLOOKUP($R516,desplegable!$N$3:$Q$8,4,FALSE),$AC516:$AM516)/($H516-$G516))*((TODAY())-$G516)/$S516,0)</f>
        <v>0</v>
      </c>
      <c r="AS516" s="56" t="str">
        <f t="shared" si="183"/>
        <v>-</v>
      </c>
      <c r="AT516" s="56" t="str">
        <f t="shared" si="184"/>
        <v>-</v>
      </c>
      <c r="AU516" s="56" t="str">
        <f t="shared" si="185"/>
        <v>-</v>
      </c>
      <c r="AV516" s="56" t="str">
        <f t="shared" si="186"/>
        <v>-</v>
      </c>
      <c r="AW516" s="53" t="str">
        <f t="shared" si="187"/>
        <v>-</v>
      </c>
      <c r="AX516" s="53" t="str">
        <f t="shared" si="188"/>
        <v/>
      </c>
      <c r="AY516" s="57" t="str">
        <f t="shared" si="189"/>
        <v/>
      </c>
      <c r="AZ516" s="54">
        <f>+IF(SUMIF($AC$3:$AM$3,VLOOKUP($R516,desplegable!$N$3:$Q$8,4,FALSE),$AC516:$AM516)&gt;=$S516,$S516,SUMIF($AC$3:$AM$3,VLOOKUP($R516,desplegable!$N$3:$Q$8,4,FALSE),$AC516:$AM516))</f>
        <v>0</v>
      </c>
      <c r="BA516" s="78"/>
      <c r="BB516" s="54">
        <f t="shared" si="190"/>
        <v>0</v>
      </c>
      <c r="BC516" s="53">
        <f>+IFERROR($BB516*$T516/VLOOKUP($R516,desplegable!$N$3:$O$8,2,FALSE),0)</f>
        <v>0</v>
      </c>
      <c r="BD516" s="53" t="str">
        <f t="shared" ref="BD516:BD579" si="199">+IF($A516="Venta",$BC516-SUMIFS($BC:$BC,$K:$K,$K516,$L:$L,$L516,$M:$M,$M516,$N:$N,$N516,$A:$A,"Compra"),"")</f>
        <v/>
      </c>
      <c r="BE516" s="57" t="str">
        <f t="shared" si="191"/>
        <v/>
      </c>
    </row>
    <row r="517" spans="1:57" ht="15" customHeight="1" x14ac:dyDescent="0.25">
      <c r="A517" s="26" t="s">
        <v>117</v>
      </c>
      <c r="B517" s="21"/>
      <c r="C517" s="21" t="s">
        <v>117</v>
      </c>
      <c r="D517" s="21"/>
      <c r="E517" s="21" t="s">
        <v>117</v>
      </c>
      <c r="F517" s="21"/>
      <c r="G517" s="27"/>
      <c r="H517" s="27"/>
      <c r="I517" s="28" t="s">
        <v>367</v>
      </c>
      <c r="J517" s="28" t="s">
        <v>117</v>
      </c>
      <c r="K517" s="21"/>
      <c r="L517" s="21"/>
      <c r="M517" s="28" t="s">
        <v>117</v>
      </c>
      <c r="N517" s="28" t="s">
        <v>117</v>
      </c>
      <c r="O517" s="28" t="s">
        <v>117</v>
      </c>
      <c r="P517" s="21" t="s">
        <v>117</v>
      </c>
      <c r="Q517" s="21" t="s">
        <v>117</v>
      </c>
      <c r="R517" s="28" t="s">
        <v>117</v>
      </c>
      <c r="S517" s="78"/>
      <c r="T517" s="30"/>
      <c r="U517" s="52">
        <f t="shared" ref="U517:U580" si="200">IF($R517="CPM",$S517/1000*$T517,$S517*$T517)</f>
        <v>0</v>
      </c>
      <c r="V517" s="29"/>
      <c r="W517" s="29" t="s">
        <v>117</v>
      </c>
      <c r="X517" s="29"/>
      <c r="Y517" s="29"/>
      <c r="Z517" s="53" t="str">
        <f t="shared" si="192"/>
        <v/>
      </c>
      <c r="AA517" s="55" t="str">
        <f t="shared" si="182"/>
        <v/>
      </c>
      <c r="AB517" s="27"/>
      <c r="AC517" s="54">
        <f t="shared" si="193"/>
        <v>0</v>
      </c>
      <c r="AD517" s="78"/>
      <c r="AE517" s="54">
        <f t="shared" si="194"/>
        <v>0</v>
      </c>
      <c r="AF517" s="78"/>
      <c r="AG517" s="54">
        <f t="shared" si="195"/>
        <v>0</v>
      </c>
      <c r="AH517" s="78"/>
      <c r="AI517" s="54">
        <f t="shared" si="196"/>
        <v>0</v>
      </c>
      <c r="AJ517" s="78"/>
      <c r="AK517" s="54">
        <f t="shared" si="197"/>
        <v>0</v>
      </c>
      <c r="AL517" s="78"/>
      <c r="AM517" s="78"/>
      <c r="AN517" s="53" t="str">
        <f>+IF($A517="Venta",SUMIF($AC$3:$AM$3,VLOOKUP($R517,desplegable!$N$3:$Q$8,4,FALSE),$AC517:$AM517)*$T517/VLOOKUP($R517,desplegable!$N$3:$O$8,2,FALSE),"")</f>
        <v/>
      </c>
      <c r="AO517" s="53">
        <f t="shared" si="198"/>
        <v>0</v>
      </c>
      <c r="AP517" s="53" t="str">
        <f>+IF($A517="Compra",SUMIF($AC$3:$AM$3,VLOOKUP($R516,desplegable!$N$3:$Q$8,4,FALSE),$AC517:$AM517)*$T517/VLOOKUP($R516,desplegable!$N$3:$O$8,2,FALSE),"")</f>
        <v/>
      </c>
      <c r="AQ517" s="55">
        <f>+IFERROR(SUMIF($AC$3:$AM$3,VLOOKUP($R517,desplegable!$N$3:$Q$8,4,FALSE),$AC517:$AM517)/$S517,0)</f>
        <v>0</v>
      </c>
      <c r="AR517" s="55">
        <f ca="1">IFERROR((SUMIF($AC$3:$AM$3,VLOOKUP($R517,desplegable!$N$3:$Q$8,4,FALSE),$AC517:$AM517)/($H517-$G517))*((TODAY())-$G517)/$S517,0)</f>
        <v>0</v>
      </c>
      <c r="AS517" s="56" t="str">
        <f t="shared" si="183"/>
        <v>-</v>
      </c>
      <c r="AT517" s="56" t="str">
        <f t="shared" si="184"/>
        <v>-</v>
      </c>
      <c r="AU517" s="56" t="str">
        <f t="shared" si="185"/>
        <v>-</v>
      </c>
      <c r="AV517" s="56" t="str">
        <f t="shared" si="186"/>
        <v>-</v>
      </c>
      <c r="AW517" s="53" t="str">
        <f t="shared" si="187"/>
        <v>-</v>
      </c>
      <c r="AX517" s="53" t="str">
        <f t="shared" si="188"/>
        <v/>
      </c>
      <c r="AY517" s="57" t="str">
        <f t="shared" si="189"/>
        <v/>
      </c>
      <c r="AZ517" s="54">
        <f>+IF(SUMIF($AC$3:$AM$3,VLOOKUP($R517,desplegable!$N$3:$Q$8,4,FALSE),$AC517:$AM517)&gt;=$S517,$S517,SUMIF($AC$3:$AM$3,VLOOKUP($R517,desplegable!$N$3:$Q$8,4,FALSE),$AC517:$AM517))</f>
        <v>0</v>
      </c>
      <c r="BA517" s="78"/>
      <c r="BB517" s="54">
        <f t="shared" si="190"/>
        <v>0</v>
      </c>
      <c r="BC517" s="53">
        <f>+IFERROR($BB517*$T517/VLOOKUP($R517,desplegable!$N$3:$O$8,2,FALSE),0)</f>
        <v>0</v>
      </c>
      <c r="BD517" s="53" t="str">
        <f t="shared" si="199"/>
        <v/>
      </c>
      <c r="BE517" s="57" t="str">
        <f t="shared" si="191"/>
        <v/>
      </c>
    </row>
    <row r="518" spans="1:57" ht="15" customHeight="1" x14ac:dyDescent="0.25">
      <c r="A518" s="26" t="s">
        <v>117</v>
      </c>
      <c r="B518" s="21"/>
      <c r="C518" s="21" t="s">
        <v>117</v>
      </c>
      <c r="D518" s="21"/>
      <c r="E518" s="21" t="s">
        <v>117</v>
      </c>
      <c r="F518" s="21"/>
      <c r="G518" s="27"/>
      <c r="H518" s="27"/>
      <c r="I518" s="28" t="s">
        <v>367</v>
      </c>
      <c r="J518" s="28" t="s">
        <v>117</v>
      </c>
      <c r="K518" s="21"/>
      <c r="L518" s="21"/>
      <c r="M518" s="28" t="s">
        <v>117</v>
      </c>
      <c r="N518" s="28" t="s">
        <v>117</v>
      </c>
      <c r="O518" s="28" t="s">
        <v>117</v>
      </c>
      <c r="P518" s="21" t="s">
        <v>117</v>
      </c>
      <c r="Q518" s="21" t="s">
        <v>117</v>
      </c>
      <c r="R518" s="28" t="s">
        <v>117</v>
      </c>
      <c r="S518" s="78"/>
      <c r="T518" s="30"/>
      <c r="U518" s="52">
        <f t="shared" si="200"/>
        <v>0</v>
      </c>
      <c r="V518" s="29"/>
      <c r="W518" s="29" t="s">
        <v>117</v>
      </c>
      <c r="X518" s="29"/>
      <c r="Y518" s="29"/>
      <c r="Z518" s="53" t="str">
        <f t="shared" si="192"/>
        <v/>
      </c>
      <c r="AA518" s="55" t="str">
        <f t="shared" si="182"/>
        <v/>
      </c>
      <c r="AB518" s="27"/>
      <c r="AC518" s="54">
        <f t="shared" si="193"/>
        <v>0</v>
      </c>
      <c r="AD518" s="78"/>
      <c r="AE518" s="54">
        <f t="shared" si="194"/>
        <v>0</v>
      </c>
      <c r="AF518" s="78"/>
      <c r="AG518" s="54">
        <f t="shared" si="195"/>
        <v>0</v>
      </c>
      <c r="AH518" s="78"/>
      <c r="AI518" s="54">
        <f t="shared" si="196"/>
        <v>0</v>
      </c>
      <c r="AJ518" s="78"/>
      <c r="AK518" s="54">
        <f t="shared" si="197"/>
        <v>0</v>
      </c>
      <c r="AL518" s="78"/>
      <c r="AM518" s="78"/>
      <c r="AN518" s="53" t="str">
        <f>+IF($A518="Venta",SUMIF($AC$3:$AM$3,VLOOKUP($R518,desplegable!$N$3:$Q$8,4,FALSE),$AC518:$AM518)*$T518/VLOOKUP($R518,desplegable!$N$3:$O$8,2,FALSE),"")</f>
        <v/>
      </c>
      <c r="AO518" s="53">
        <f t="shared" si="198"/>
        <v>0</v>
      </c>
      <c r="AP518" s="53" t="str">
        <f>+IF($A518="Compra",SUMIF($AC$3:$AM$3,VLOOKUP($R517,desplegable!$N$3:$Q$8,4,FALSE),$AC518:$AM518)*$T518/VLOOKUP($R517,desplegable!$N$3:$O$8,2,FALSE),"")</f>
        <v/>
      </c>
      <c r="AQ518" s="55">
        <f>+IFERROR(SUMIF($AC$3:$AM$3,VLOOKUP($R518,desplegable!$N$3:$Q$8,4,FALSE),$AC518:$AM518)/$S518,0)</f>
        <v>0</v>
      </c>
      <c r="AR518" s="55">
        <f ca="1">IFERROR((SUMIF($AC$3:$AM$3,VLOOKUP($R518,desplegable!$N$3:$Q$8,4,FALSE),$AC518:$AM518)/($H518-$G518))*((TODAY())-$G518)/$S518,0)</f>
        <v>0</v>
      </c>
      <c r="AS518" s="56" t="str">
        <f t="shared" si="183"/>
        <v>-</v>
      </c>
      <c r="AT518" s="56" t="str">
        <f t="shared" si="184"/>
        <v>-</v>
      </c>
      <c r="AU518" s="56" t="str">
        <f t="shared" si="185"/>
        <v>-</v>
      </c>
      <c r="AV518" s="56" t="str">
        <f t="shared" si="186"/>
        <v>-</v>
      </c>
      <c r="AW518" s="53" t="str">
        <f t="shared" si="187"/>
        <v>-</v>
      </c>
      <c r="AX518" s="53" t="str">
        <f t="shared" si="188"/>
        <v/>
      </c>
      <c r="AY518" s="57" t="str">
        <f t="shared" si="189"/>
        <v/>
      </c>
      <c r="AZ518" s="54">
        <f>+IF(SUMIF($AC$3:$AM$3,VLOOKUP($R518,desplegable!$N$3:$Q$8,4,FALSE),$AC518:$AM518)&gt;=$S518,$S518,SUMIF($AC$3:$AM$3,VLOOKUP($R518,desplegable!$N$3:$Q$8,4,FALSE),$AC518:$AM518))</f>
        <v>0</v>
      </c>
      <c r="BA518" s="78"/>
      <c r="BB518" s="54">
        <f t="shared" si="190"/>
        <v>0</v>
      </c>
      <c r="BC518" s="53">
        <f>+IFERROR($BB518*$T518/VLOOKUP($R518,desplegable!$N$3:$O$8,2,FALSE),0)</f>
        <v>0</v>
      </c>
      <c r="BD518" s="53" t="str">
        <f t="shared" si="199"/>
        <v/>
      </c>
      <c r="BE518" s="57" t="str">
        <f t="shared" si="191"/>
        <v/>
      </c>
    </row>
    <row r="519" spans="1:57" ht="15" customHeight="1" x14ac:dyDescent="0.25">
      <c r="A519" s="26" t="s">
        <v>117</v>
      </c>
      <c r="B519" s="21"/>
      <c r="C519" s="21" t="s">
        <v>117</v>
      </c>
      <c r="D519" s="21"/>
      <c r="E519" s="21" t="s">
        <v>117</v>
      </c>
      <c r="F519" s="21"/>
      <c r="G519" s="27"/>
      <c r="H519" s="27"/>
      <c r="I519" s="28" t="s">
        <v>367</v>
      </c>
      <c r="J519" s="28" t="s">
        <v>117</v>
      </c>
      <c r="K519" s="21"/>
      <c r="L519" s="21"/>
      <c r="M519" s="28" t="s">
        <v>117</v>
      </c>
      <c r="N519" s="28" t="s">
        <v>117</v>
      </c>
      <c r="O519" s="28" t="s">
        <v>117</v>
      </c>
      <c r="P519" s="21" t="s">
        <v>117</v>
      </c>
      <c r="Q519" s="21" t="s">
        <v>117</v>
      </c>
      <c r="R519" s="28" t="s">
        <v>117</v>
      </c>
      <c r="S519" s="78"/>
      <c r="T519" s="30"/>
      <c r="U519" s="52">
        <f t="shared" si="200"/>
        <v>0</v>
      </c>
      <c r="V519" s="29"/>
      <c r="W519" s="29" t="s">
        <v>117</v>
      </c>
      <c r="X519" s="29"/>
      <c r="Y519" s="29"/>
      <c r="Z519" s="53" t="str">
        <f t="shared" si="192"/>
        <v/>
      </c>
      <c r="AA519" s="55" t="str">
        <f t="shared" si="182"/>
        <v/>
      </c>
      <c r="AB519" s="27"/>
      <c r="AC519" s="54">
        <f t="shared" si="193"/>
        <v>0</v>
      </c>
      <c r="AD519" s="78"/>
      <c r="AE519" s="54">
        <f t="shared" si="194"/>
        <v>0</v>
      </c>
      <c r="AF519" s="78"/>
      <c r="AG519" s="54">
        <f t="shared" si="195"/>
        <v>0</v>
      </c>
      <c r="AH519" s="78"/>
      <c r="AI519" s="54">
        <f t="shared" si="196"/>
        <v>0</v>
      </c>
      <c r="AJ519" s="78"/>
      <c r="AK519" s="54">
        <f t="shared" si="197"/>
        <v>0</v>
      </c>
      <c r="AL519" s="78"/>
      <c r="AM519" s="78"/>
      <c r="AN519" s="53" t="str">
        <f>+IF($A519="Venta",SUMIF($AC$3:$AM$3,VLOOKUP($R519,desplegable!$N$3:$Q$8,4,FALSE),$AC519:$AM519)*$T519/VLOOKUP($R519,desplegable!$N$3:$O$8,2,FALSE),"")</f>
        <v/>
      </c>
      <c r="AO519" s="53">
        <f t="shared" si="198"/>
        <v>0</v>
      </c>
      <c r="AP519" s="53" t="str">
        <f>+IF($A519="Compra",SUMIF($AC$3:$AM$3,VLOOKUP($R518,desplegable!$N$3:$Q$8,4,FALSE),$AC519:$AM519)*$T519/VLOOKUP($R518,desplegable!$N$3:$O$8,2,FALSE),"")</f>
        <v/>
      </c>
      <c r="AQ519" s="55">
        <f>+IFERROR(SUMIF($AC$3:$AM$3,VLOOKUP($R519,desplegable!$N$3:$Q$8,4,FALSE),$AC519:$AM519)/$S519,0)</f>
        <v>0</v>
      </c>
      <c r="AR519" s="55">
        <f ca="1">IFERROR((SUMIF($AC$3:$AM$3,VLOOKUP($R519,desplegable!$N$3:$Q$8,4,FALSE),$AC519:$AM519)/($H519-$G519))*((TODAY())-$G519)/$S519,0)</f>
        <v>0</v>
      </c>
      <c r="AS519" s="56" t="str">
        <f t="shared" si="183"/>
        <v>-</v>
      </c>
      <c r="AT519" s="56" t="str">
        <f t="shared" si="184"/>
        <v>-</v>
      </c>
      <c r="AU519" s="56" t="str">
        <f t="shared" si="185"/>
        <v>-</v>
      </c>
      <c r="AV519" s="56" t="str">
        <f t="shared" si="186"/>
        <v>-</v>
      </c>
      <c r="AW519" s="53" t="str">
        <f t="shared" si="187"/>
        <v>-</v>
      </c>
      <c r="AX519" s="53" t="str">
        <f t="shared" si="188"/>
        <v/>
      </c>
      <c r="AY519" s="57" t="str">
        <f t="shared" si="189"/>
        <v/>
      </c>
      <c r="AZ519" s="54">
        <f>+IF(SUMIF($AC$3:$AM$3,VLOOKUP($R519,desplegable!$N$3:$Q$8,4,FALSE),$AC519:$AM519)&gt;=$S519,$S519,SUMIF($AC$3:$AM$3,VLOOKUP($R519,desplegable!$N$3:$Q$8,4,FALSE),$AC519:$AM519))</f>
        <v>0</v>
      </c>
      <c r="BA519" s="78"/>
      <c r="BB519" s="54">
        <f t="shared" si="190"/>
        <v>0</v>
      </c>
      <c r="BC519" s="53">
        <f>+IFERROR($BB519*$T519/VLOOKUP($R519,desplegable!$N$3:$O$8,2,FALSE),0)</f>
        <v>0</v>
      </c>
      <c r="BD519" s="53" t="str">
        <f t="shared" si="199"/>
        <v/>
      </c>
      <c r="BE519" s="57" t="str">
        <f t="shared" si="191"/>
        <v/>
      </c>
    </row>
    <row r="520" spans="1:57" ht="15" customHeight="1" x14ac:dyDescent="0.25">
      <c r="A520" s="26" t="s">
        <v>117</v>
      </c>
      <c r="B520" s="21"/>
      <c r="C520" s="21" t="s">
        <v>117</v>
      </c>
      <c r="D520" s="21"/>
      <c r="E520" s="21" t="s">
        <v>117</v>
      </c>
      <c r="F520" s="21"/>
      <c r="G520" s="27"/>
      <c r="H520" s="27"/>
      <c r="I520" s="28" t="s">
        <v>367</v>
      </c>
      <c r="J520" s="28" t="s">
        <v>117</v>
      </c>
      <c r="K520" s="21"/>
      <c r="L520" s="21"/>
      <c r="M520" s="28" t="s">
        <v>117</v>
      </c>
      <c r="N520" s="28" t="s">
        <v>117</v>
      </c>
      <c r="O520" s="28" t="s">
        <v>117</v>
      </c>
      <c r="P520" s="21" t="s">
        <v>117</v>
      </c>
      <c r="Q520" s="21" t="s">
        <v>117</v>
      </c>
      <c r="R520" s="28" t="s">
        <v>117</v>
      </c>
      <c r="S520" s="78"/>
      <c r="T520" s="30"/>
      <c r="U520" s="52">
        <f t="shared" si="200"/>
        <v>0</v>
      </c>
      <c r="V520" s="29"/>
      <c r="W520" s="29" t="s">
        <v>117</v>
      </c>
      <c r="X520" s="29"/>
      <c r="Y520" s="29"/>
      <c r="Z520" s="53" t="str">
        <f t="shared" si="192"/>
        <v/>
      </c>
      <c r="AA520" s="55" t="str">
        <f t="shared" si="182"/>
        <v/>
      </c>
      <c r="AB520" s="27"/>
      <c r="AC520" s="54">
        <f t="shared" si="193"/>
        <v>0</v>
      </c>
      <c r="AD520" s="78"/>
      <c r="AE520" s="54">
        <f t="shared" si="194"/>
        <v>0</v>
      </c>
      <c r="AF520" s="78"/>
      <c r="AG520" s="54">
        <f t="shared" si="195"/>
        <v>0</v>
      </c>
      <c r="AH520" s="78"/>
      <c r="AI520" s="54">
        <f t="shared" si="196"/>
        <v>0</v>
      </c>
      <c r="AJ520" s="78"/>
      <c r="AK520" s="54">
        <f t="shared" si="197"/>
        <v>0</v>
      </c>
      <c r="AL520" s="78"/>
      <c r="AM520" s="78"/>
      <c r="AN520" s="53" t="str">
        <f>+IF($A520="Venta",SUMIF($AC$3:$AM$3,VLOOKUP($R520,desplegable!$N$3:$Q$8,4,FALSE),$AC520:$AM520)*$T520/VLOOKUP($R520,desplegable!$N$3:$O$8,2,FALSE),"")</f>
        <v/>
      </c>
      <c r="AO520" s="53">
        <f t="shared" si="198"/>
        <v>0</v>
      </c>
      <c r="AP520" s="53" t="str">
        <f>+IF($A520="Compra",SUMIF($AC$3:$AM$3,VLOOKUP($R519,desplegable!$N$3:$Q$8,4,FALSE),$AC520:$AM520)*$T520/VLOOKUP($R519,desplegable!$N$3:$O$8,2,FALSE),"")</f>
        <v/>
      </c>
      <c r="AQ520" s="55">
        <f>+IFERROR(SUMIF($AC$3:$AM$3,VLOOKUP($R520,desplegable!$N$3:$Q$8,4,FALSE),$AC520:$AM520)/$S520,0)</f>
        <v>0</v>
      </c>
      <c r="AR520" s="55">
        <f ca="1">IFERROR((SUMIF($AC$3:$AM$3,VLOOKUP($R520,desplegable!$N$3:$Q$8,4,FALSE),$AC520:$AM520)/($H520-$G520))*((TODAY())-$G520)/$S520,0)</f>
        <v>0</v>
      </c>
      <c r="AS520" s="56" t="str">
        <f t="shared" si="183"/>
        <v>-</v>
      </c>
      <c r="AT520" s="56" t="str">
        <f t="shared" si="184"/>
        <v>-</v>
      </c>
      <c r="AU520" s="56" t="str">
        <f t="shared" si="185"/>
        <v>-</v>
      </c>
      <c r="AV520" s="56" t="str">
        <f t="shared" si="186"/>
        <v>-</v>
      </c>
      <c r="AW520" s="53" t="str">
        <f t="shared" si="187"/>
        <v>-</v>
      </c>
      <c r="AX520" s="53" t="str">
        <f t="shared" si="188"/>
        <v/>
      </c>
      <c r="AY520" s="57" t="str">
        <f t="shared" si="189"/>
        <v/>
      </c>
      <c r="AZ520" s="54">
        <f>+IF(SUMIF($AC$3:$AM$3,VLOOKUP($R520,desplegable!$N$3:$Q$8,4,FALSE),$AC520:$AM520)&gt;=$S520,$S520,SUMIF($AC$3:$AM$3,VLOOKUP($R520,desplegable!$N$3:$Q$8,4,FALSE),$AC520:$AM520))</f>
        <v>0</v>
      </c>
      <c r="BA520" s="78"/>
      <c r="BB520" s="54">
        <f t="shared" si="190"/>
        <v>0</v>
      </c>
      <c r="BC520" s="53">
        <f>+IFERROR($BB520*$T520/VLOOKUP($R520,desplegable!$N$3:$O$8,2,FALSE),0)</f>
        <v>0</v>
      </c>
      <c r="BD520" s="53" t="str">
        <f t="shared" si="199"/>
        <v/>
      </c>
      <c r="BE520" s="57" t="str">
        <f t="shared" si="191"/>
        <v/>
      </c>
    </row>
    <row r="521" spans="1:57" ht="15" customHeight="1" x14ac:dyDescent="0.25">
      <c r="A521" s="26" t="s">
        <v>117</v>
      </c>
      <c r="B521" s="21"/>
      <c r="C521" s="21" t="s">
        <v>117</v>
      </c>
      <c r="D521" s="21"/>
      <c r="E521" s="21" t="s">
        <v>117</v>
      </c>
      <c r="F521" s="21"/>
      <c r="G521" s="27"/>
      <c r="H521" s="27"/>
      <c r="I521" s="28" t="s">
        <v>367</v>
      </c>
      <c r="J521" s="28" t="s">
        <v>117</v>
      </c>
      <c r="K521" s="21"/>
      <c r="L521" s="21"/>
      <c r="M521" s="28" t="s">
        <v>117</v>
      </c>
      <c r="N521" s="28" t="s">
        <v>117</v>
      </c>
      <c r="O521" s="28" t="s">
        <v>117</v>
      </c>
      <c r="P521" s="21" t="s">
        <v>117</v>
      </c>
      <c r="Q521" s="21" t="s">
        <v>117</v>
      </c>
      <c r="R521" s="28" t="s">
        <v>117</v>
      </c>
      <c r="S521" s="78"/>
      <c r="T521" s="30"/>
      <c r="U521" s="52">
        <f t="shared" si="200"/>
        <v>0</v>
      </c>
      <c r="V521" s="29"/>
      <c r="W521" s="29" t="s">
        <v>117</v>
      </c>
      <c r="X521" s="29"/>
      <c r="Y521" s="29"/>
      <c r="Z521" s="53" t="str">
        <f t="shared" si="192"/>
        <v/>
      </c>
      <c r="AA521" s="55" t="str">
        <f t="shared" si="182"/>
        <v/>
      </c>
      <c r="AB521" s="27"/>
      <c r="AC521" s="54">
        <f t="shared" si="193"/>
        <v>0</v>
      </c>
      <c r="AD521" s="78"/>
      <c r="AE521" s="54">
        <f t="shared" si="194"/>
        <v>0</v>
      </c>
      <c r="AF521" s="78"/>
      <c r="AG521" s="54">
        <f t="shared" si="195"/>
        <v>0</v>
      </c>
      <c r="AH521" s="78"/>
      <c r="AI521" s="54">
        <f t="shared" si="196"/>
        <v>0</v>
      </c>
      <c r="AJ521" s="78"/>
      <c r="AK521" s="54">
        <f t="shared" si="197"/>
        <v>0</v>
      </c>
      <c r="AL521" s="78"/>
      <c r="AM521" s="78"/>
      <c r="AN521" s="53" t="str">
        <f>+IF($A521="Venta",SUMIF($AC$3:$AM$3,VLOOKUP($R521,desplegable!$N$3:$Q$8,4,FALSE),$AC521:$AM521)*$T521/VLOOKUP($R521,desplegable!$N$3:$O$8,2,FALSE),"")</f>
        <v/>
      </c>
      <c r="AO521" s="53">
        <f t="shared" si="198"/>
        <v>0</v>
      </c>
      <c r="AP521" s="53" t="str">
        <f>+IF($A521="Compra",SUMIF($AC$3:$AM$3,VLOOKUP($R520,desplegable!$N$3:$Q$8,4,FALSE),$AC521:$AM521)*$T521/VLOOKUP($R520,desplegable!$N$3:$O$8,2,FALSE),"")</f>
        <v/>
      </c>
      <c r="AQ521" s="55">
        <f>+IFERROR(SUMIF($AC$3:$AM$3,VLOOKUP($R521,desplegable!$N$3:$Q$8,4,FALSE),$AC521:$AM521)/$S521,0)</f>
        <v>0</v>
      </c>
      <c r="AR521" s="55">
        <f ca="1">IFERROR((SUMIF($AC$3:$AM$3,VLOOKUP($R521,desplegable!$N$3:$Q$8,4,FALSE),$AC521:$AM521)/($H521-$G521))*((TODAY())-$G521)/$S521,0)</f>
        <v>0</v>
      </c>
      <c r="AS521" s="56" t="str">
        <f t="shared" si="183"/>
        <v>-</v>
      </c>
      <c r="AT521" s="56" t="str">
        <f t="shared" si="184"/>
        <v>-</v>
      </c>
      <c r="AU521" s="56" t="str">
        <f t="shared" si="185"/>
        <v>-</v>
      </c>
      <c r="AV521" s="56" t="str">
        <f t="shared" si="186"/>
        <v>-</v>
      </c>
      <c r="AW521" s="53" t="str">
        <f t="shared" si="187"/>
        <v>-</v>
      </c>
      <c r="AX521" s="53" t="str">
        <f t="shared" si="188"/>
        <v/>
      </c>
      <c r="AY521" s="57" t="str">
        <f t="shared" si="189"/>
        <v/>
      </c>
      <c r="AZ521" s="54">
        <f>+IF(SUMIF($AC$3:$AM$3,VLOOKUP($R521,desplegable!$N$3:$Q$8,4,FALSE),$AC521:$AM521)&gt;=$S521,$S521,SUMIF($AC$3:$AM$3,VLOOKUP($R521,desplegable!$N$3:$Q$8,4,FALSE),$AC521:$AM521))</f>
        <v>0</v>
      </c>
      <c r="BA521" s="78"/>
      <c r="BB521" s="54">
        <f t="shared" si="190"/>
        <v>0</v>
      </c>
      <c r="BC521" s="53">
        <f>+IFERROR($BB521*$T521/VLOOKUP($R521,desplegable!$N$3:$O$8,2,FALSE),0)</f>
        <v>0</v>
      </c>
      <c r="BD521" s="53" t="str">
        <f t="shared" si="199"/>
        <v/>
      </c>
      <c r="BE521" s="57" t="str">
        <f t="shared" si="191"/>
        <v/>
      </c>
    </row>
    <row r="522" spans="1:57" ht="15" customHeight="1" x14ac:dyDescent="0.25">
      <c r="A522" s="26" t="s">
        <v>117</v>
      </c>
      <c r="B522" s="21"/>
      <c r="C522" s="21" t="s">
        <v>117</v>
      </c>
      <c r="D522" s="21"/>
      <c r="E522" s="21" t="s">
        <v>117</v>
      </c>
      <c r="F522" s="21"/>
      <c r="G522" s="27"/>
      <c r="H522" s="27"/>
      <c r="I522" s="28" t="s">
        <v>367</v>
      </c>
      <c r="J522" s="28" t="s">
        <v>117</v>
      </c>
      <c r="K522" s="21"/>
      <c r="L522" s="21"/>
      <c r="M522" s="28" t="s">
        <v>117</v>
      </c>
      <c r="N522" s="28" t="s">
        <v>117</v>
      </c>
      <c r="O522" s="28" t="s">
        <v>117</v>
      </c>
      <c r="P522" s="21" t="s">
        <v>117</v>
      </c>
      <c r="Q522" s="21" t="s">
        <v>117</v>
      </c>
      <c r="R522" s="28" t="s">
        <v>117</v>
      </c>
      <c r="S522" s="78"/>
      <c r="T522" s="30"/>
      <c r="U522" s="52">
        <f t="shared" si="200"/>
        <v>0</v>
      </c>
      <c r="V522" s="29"/>
      <c r="W522" s="29" t="s">
        <v>117</v>
      </c>
      <c r="X522" s="29"/>
      <c r="Y522" s="29"/>
      <c r="Z522" s="53" t="str">
        <f t="shared" si="192"/>
        <v/>
      </c>
      <c r="AA522" s="55" t="str">
        <f t="shared" si="182"/>
        <v/>
      </c>
      <c r="AB522" s="27"/>
      <c r="AC522" s="54">
        <f t="shared" si="193"/>
        <v>0</v>
      </c>
      <c r="AD522" s="78"/>
      <c r="AE522" s="54">
        <f t="shared" si="194"/>
        <v>0</v>
      </c>
      <c r="AF522" s="78"/>
      <c r="AG522" s="54">
        <f t="shared" si="195"/>
        <v>0</v>
      </c>
      <c r="AH522" s="78"/>
      <c r="AI522" s="54">
        <f t="shared" si="196"/>
        <v>0</v>
      </c>
      <c r="AJ522" s="78"/>
      <c r="AK522" s="54">
        <f t="shared" si="197"/>
        <v>0</v>
      </c>
      <c r="AL522" s="78"/>
      <c r="AM522" s="78"/>
      <c r="AN522" s="53" t="str">
        <f>+IF($A522="Venta",SUMIF($AC$3:$AM$3,VLOOKUP($R522,desplegable!$N$3:$Q$8,4,FALSE),$AC522:$AM522)*$T522/VLOOKUP($R522,desplegable!$N$3:$O$8,2,FALSE),"")</f>
        <v/>
      </c>
      <c r="AO522" s="53">
        <f t="shared" si="198"/>
        <v>0</v>
      </c>
      <c r="AP522" s="53" t="str">
        <f>+IF($A522="Compra",SUMIF($AC$3:$AM$3,VLOOKUP($R521,desplegable!$N$3:$Q$8,4,FALSE),$AC522:$AM522)*$T522/VLOOKUP($R521,desplegable!$N$3:$O$8,2,FALSE),"")</f>
        <v/>
      </c>
      <c r="AQ522" s="55">
        <f>+IFERROR(SUMIF($AC$3:$AM$3,VLOOKUP($R522,desplegable!$N$3:$Q$8,4,FALSE),$AC522:$AM522)/$S522,0)</f>
        <v>0</v>
      </c>
      <c r="AR522" s="55">
        <f ca="1">IFERROR((SUMIF($AC$3:$AM$3,VLOOKUP($R522,desplegable!$N$3:$Q$8,4,FALSE),$AC522:$AM522)/($H522-$G522))*((TODAY())-$G522)/$S522,0)</f>
        <v>0</v>
      </c>
      <c r="AS522" s="56" t="str">
        <f t="shared" si="183"/>
        <v>-</v>
      </c>
      <c r="AT522" s="56" t="str">
        <f t="shared" si="184"/>
        <v>-</v>
      </c>
      <c r="AU522" s="56" t="str">
        <f t="shared" si="185"/>
        <v>-</v>
      </c>
      <c r="AV522" s="56" t="str">
        <f t="shared" si="186"/>
        <v>-</v>
      </c>
      <c r="AW522" s="53" t="str">
        <f t="shared" si="187"/>
        <v>-</v>
      </c>
      <c r="AX522" s="53" t="str">
        <f t="shared" si="188"/>
        <v/>
      </c>
      <c r="AY522" s="57" t="str">
        <f t="shared" si="189"/>
        <v/>
      </c>
      <c r="AZ522" s="54">
        <f>+IF(SUMIF($AC$3:$AM$3,VLOOKUP($R522,desplegable!$N$3:$Q$8,4,FALSE),$AC522:$AM522)&gt;=$S522,$S522,SUMIF($AC$3:$AM$3,VLOOKUP($R522,desplegable!$N$3:$Q$8,4,FALSE),$AC522:$AM522))</f>
        <v>0</v>
      </c>
      <c r="BA522" s="78"/>
      <c r="BB522" s="54">
        <f t="shared" si="190"/>
        <v>0</v>
      </c>
      <c r="BC522" s="53">
        <f>+IFERROR($BB522*$T522/VLOOKUP($R522,desplegable!$N$3:$O$8,2,FALSE),0)</f>
        <v>0</v>
      </c>
      <c r="BD522" s="53" t="str">
        <f t="shared" si="199"/>
        <v/>
      </c>
      <c r="BE522" s="57" t="str">
        <f t="shared" si="191"/>
        <v/>
      </c>
    </row>
    <row r="523" spans="1:57" ht="15" customHeight="1" x14ac:dyDescent="0.25">
      <c r="A523" s="26" t="s">
        <v>117</v>
      </c>
      <c r="B523" s="21"/>
      <c r="C523" s="21" t="s">
        <v>117</v>
      </c>
      <c r="D523" s="21"/>
      <c r="E523" s="21" t="s">
        <v>117</v>
      </c>
      <c r="F523" s="21"/>
      <c r="G523" s="27"/>
      <c r="H523" s="27"/>
      <c r="I523" s="28" t="s">
        <v>367</v>
      </c>
      <c r="J523" s="28" t="s">
        <v>117</v>
      </c>
      <c r="K523" s="21"/>
      <c r="L523" s="21"/>
      <c r="M523" s="28" t="s">
        <v>117</v>
      </c>
      <c r="N523" s="28" t="s">
        <v>117</v>
      </c>
      <c r="O523" s="28" t="s">
        <v>117</v>
      </c>
      <c r="P523" s="21" t="s">
        <v>117</v>
      </c>
      <c r="Q523" s="21" t="s">
        <v>117</v>
      </c>
      <c r="R523" s="28" t="s">
        <v>117</v>
      </c>
      <c r="S523" s="78"/>
      <c r="T523" s="30"/>
      <c r="U523" s="52">
        <f t="shared" si="200"/>
        <v>0</v>
      </c>
      <c r="V523" s="29"/>
      <c r="W523" s="29" t="s">
        <v>117</v>
      </c>
      <c r="X523" s="29"/>
      <c r="Y523" s="29"/>
      <c r="Z523" s="53" t="str">
        <f t="shared" si="192"/>
        <v/>
      </c>
      <c r="AA523" s="55" t="str">
        <f t="shared" si="182"/>
        <v/>
      </c>
      <c r="AB523" s="27"/>
      <c r="AC523" s="54">
        <f t="shared" si="193"/>
        <v>0</v>
      </c>
      <c r="AD523" s="78"/>
      <c r="AE523" s="54">
        <f t="shared" si="194"/>
        <v>0</v>
      </c>
      <c r="AF523" s="78"/>
      <c r="AG523" s="54">
        <f t="shared" si="195"/>
        <v>0</v>
      </c>
      <c r="AH523" s="78"/>
      <c r="AI523" s="54">
        <f t="shared" si="196"/>
        <v>0</v>
      </c>
      <c r="AJ523" s="78"/>
      <c r="AK523" s="54">
        <f t="shared" si="197"/>
        <v>0</v>
      </c>
      <c r="AL523" s="78"/>
      <c r="AM523" s="78"/>
      <c r="AN523" s="53" t="str">
        <f>+IF($A523="Venta",SUMIF($AC$3:$AM$3,VLOOKUP($R523,desplegable!$N$3:$Q$8,4,FALSE),$AC523:$AM523)*$T523/VLOOKUP($R523,desplegable!$N$3:$O$8,2,FALSE),"")</f>
        <v/>
      </c>
      <c r="AO523" s="53">
        <f t="shared" si="198"/>
        <v>0</v>
      </c>
      <c r="AP523" s="53" t="str">
        <f>+IF($A523="Compra",SUMIF($AC$3:$AM$3,VLOOKUP($R522,desplegable!$N$3:$Q$8,4,FALSE),$AC523:$AM523)*$T523/VLOOKUP($R522,desplegable!$N$3:$O$8,2,FALSE),"")</f>
        <v/>
      </c>
      <c r="AQ523" s="55">
        <f>+IFERROR(SUMIF($AC$3:$AM$3,VLOOKUP($R523,desplegable!$N$3:$Q$8,4,FALSE),$AC523:$AM523)/$S523,0)</f>
        <v>0</v>
      </c>
      <c r="AR523" s="55">
        <f ca="1">IFERROR((SUMIF($AC$3:$AM$3,VLOOKUP($R523,desplegable!$N$3:$Q$8,4,FALSE),$AC523:$AM523)/($H523-$G523))*((TODAY())-$G523)/$S523,0)</f>
        <v>0</v>
      </c>
      <c r="AS523" s="56" t="str">
        <f t="shared" si="183"/>
        <v>-</v>
      </c>
      <c r="AT523" s="56" t="str">
        <f t="shared" si="184"/>
        <v>-</v>
      </c>
      <c r="AU523" s="56" t="str">
        <f t="shared" si="185"/>
        <v>-</v>
      </c>
      <c r="AV523" s="56" t="str">
        <f t="shared" si="186"/>
        <v>-</v>
      </c>
      <c r="AW523" s="53" t="str">
        <f t="shared" si="187"/>
        <v>-</v>
      </c>
      <c r="AX523" s="53" t="str">
        <f t="shared" si="188"/>
        <v/>
      </c>
      <c r="AY523" s="57" t="str">
        <f t="shared" si="189"/>
        <v/>
      </c>
      <c r="AZ523" s="54">
        <f>+IF(SUMIF($AC$3:$AM$3,VLOOKUP($R523,desplegable!$N$3:$Q$8,4,FALSE),$AC523:$AM523)&gt;=$S523,$S523,SUMIF($AC$3:$AM$3,VLOOKUP($R523,desplegable!$N$3:$Q$8,4,FALSE),$AC523:$AM523))</f>
        <v>0</v>
      </c>
      <c r="BA523" s="78"/>
      <c r="BB523" s="54">
        <f t="shared" si="190"/>
        <v>0</v>
      </c>
      <c r="BC523" s="53">
        <f>+IFERROR($BB523*$T523/VLOOKUP($R523,desplegable!$N$3:$O$8,2,FALSE),0)</f>
        <v>0</v>
      </c>
      <c r="BD523" s="53" t="str">
        <f t="shared" si="199"/>
        <v/>
      </c>
      <c r="BE523" s="57" t="str">
        <f t="shared" si="191"/>
        <v/>
      </c>
    </row>
    <row r="524" spans="1:57" ht="15" customHeight="1" x14ac:dyDescent="0.25">
      <c r="A524" s="26" t="s">
        <v>117</v>
      </c>
      <c r="B524" s="21"/>
      <c r="C524" s="21" t="s">
        <v>117</v>
      </c>
      <c r="D524" s="21"/>
      <c r="E524" s="21" t="s">
        <v>117</v>
      </c>
      <c r="F524" s="21"/>
      <c r="G524" s="27"/>
      <c r="H524" s="27"/>
      <c r="I524" s="28" t="s">
        <v>367</v>
      </c>
      <c r="J524" s="28" t="s">
        <v>117</v>
      </c>
      <c r="K524" s="21"/>
      <c r="L524" s="21"/>
      <c r="M524" s="28" t="s">
        <v>117</v>
      </c>
      <c r="N524" s="28" t="s">
        <v>117</v>
      </c>
      <c r="O524" s="28" t="s">
        <v>117</v>
      </c>
      <c r="P524" s="21" t="s">
        <v>117</v>
      </c>
      <c r="Q524" s="21" t="s">
        <v>117</v>
      </c>
      <c r="R524" s="28" t="s">
        <v>117</v>
      </c>
      <c r="S524" s="78"/>
      <c r="T524" s="30"/>
      <c r="U524" s="52">
        <f t="shared" si="200"/>
        <v>0</v>
      </c>
      <c r="V524" s="29"/>
      <c r="W524" s="29" t="s">
        <v>117</v>
      </c>
      <c r="X524" s="29"/>
      <c r="Y524" s="29"/>
      <c r="Z524" s="53" t="str">
        <f t="shared" si="192"/>
        <v/>
      </c>
      <c r="AA524" s="55" t="str">
        <f t="shared" si="182"/>
        <v/>
      </c>
      <c r="AB524" s="27"/>
      <c r="AC524" s="54">
        <f t="shared" si="193"/>
        <v>0</v>
      </c>
      <c r="AD524" s="78"/>
      <c r="AE524" s="54">
        <f t="shared" si="194"/>
        <v>0</v>
      </c>
      <c r="AF524" s="78"/>
      <c r="AG524" s="54">
        <f t="shared" si="195"/>
        <v>0</v>
      </c>
      <c r="AH524" s="78"/>
      <c r="AI524" s="54">
        <f t="shared" si="196"/>
        <v>0</v>
      </c>
      <c r="AJ524" s="78"/>
      <c r="AK524" s="54">
        <f t="shared" si="197"/>
        <v>0</v>
      </c>
      <c r="AL524" s="78"/>
      <c r="AM524" s="78"/>
      <c r="AN524" s="53" t="str">
        <f>+IF($A524="Venta",SUMIF($AC$3:$AM$3,VLOOKUP($R524,desplegable!$N$3:$Q$8,4,FALSE),$AC524:$AM524)*$T524/VLOOKUP($R524,desplegable!$N$3:$O$8,2,FALSE),"")</f>
        <v/>
      </c>
      <c r="AO524" s="53">
        <f t="shared" si="198"/>
        <v>0</v>
      </c>
      <c r="AP524" s="53" t="str">
        <f>+IF($A524="Compra",SUMIF($AC$3:$AM$3,VLOOKUP($R523,desplegable!$N$3:$Q$8,4,FALSE),$AC524:$AM524)*$T524/VLOOKUP($R523,desplegable!$N$3:$O$8,2,FALSE),"")</f>
        <v/>
      </c>
      <c r="AQ524" s="55">
        <f>+IFERROR(SUMIF($AC$3:$AM$3,VLOOKUP($R524,desplegable!$N$3:$Q$8,4,FALSE),$AC524:$AM524)/$S524,0)</f>
        <v>0</v>
      </c>
      <c r="AR524" s="55">
        <f ca="1">IFERROR((SUMIF($AC$3:$AM$3,VLOOKUP($R524,desplegable!$N$3:$Q$8,4,FALSE),$AC524:$AM524)/($H524-$G524))*((TODAY())-$G524)/$S524,0)</f>
        <v>0</v>
      </c>
      <c r="AS524" s="56" t="str">
        <f t="shared" si="183"/>
        <v>-</v>
      </c>
      <c r="AT524" s="56" t="str">
        <f t="shared" si="184"/>
        <v>-</v>
      </c>
      <c r="AU524" s="56" t="str">
        <f t="shared" si="185"/>
        <v>-</v>
      </c>
      <c r="AV524" s="56" t="str">
        <f t="shared" si="186"/>
        <v>-</v>
      </c>
      <c r="AW524" s="53" t="str">
        <f t="shared" si="187"/>
        <v>-</v>
      </c>
      <c r="AX524" s="53" t="str">
        <f t="shared" si="188"/>
        <v/>
      </c>
      <c r="AY524" s="57" t="str">
        <f t="shared" si="189"/>
        <v/>
      </c>
      <c r="AZ524" s="54">
        <f>+IF(SUMIF($AC$3:$AM$3,VLOOKUP($R524,desplegable!$N$3:$Q$8,4,FALSE),$AC524:$AM524)&gt;=$S524,$S524,SUMIF($AC$3:$AM$3,VLOOKUP($R524,desplegable!$N$3:$Q$8,4,FALSE),$AC524:$AM524))</f>
        <v>0</v>
      </c>
      <c r="BA524" s="78"/>
      <c r="BB524" s="54">
        <f t="shared" si="190"/>
        <v>0</v>
      </c>
      <c r="BC524" s="53">
        <f>+IFERROR($BB524*$T524/VLOOKUP($R524,desplegable!$N$3:$O$8,2,FALSE),0)</f>
        <v>0</v>
      </c>
      <c r="BD524" s="53" t="str">
        <f t="shared" si="199"/>
        <v/>
      </c>
      <c r="BE524" s="57" t="str">
        <f t="shared" si="191"/>
        <v/>
      </c>
    </row>
    <row r="525" spans="1:57" ht="15" customHeight="1" x14ac:dyDescent="0.25">
      <c r="A525" s="26" t="s">
        <v>117</v>
      </c>
      <c r="B525" s="21"/>
      <c r="C525" s="21" t="s">
        <v>117</v>
      </c>
      <c r="D525" s="21"/>
      <c r="E525" s="21" t="s">
        <v>117</v>
      </c>
      <c r="F525" s="21"/>
      <c r="G525" s="27"/>
      <c r="H525" s="27"/>
      <c r="I525" s="28" t="s">
        <v>367</v>
      </c>
      <c r="J525" s="28" t="s">
        <v>117</v>
      </c>
      <c r="K525" s="21"/>
      <c r="L525" s="21"/>
      <c r="M525" s="28" t="s">
        <v>117</v>
      </c>
      <c r="N525" s="28" t="s">
        <v>117</v>
      </c>
      <c r="O525" s="28" t="s">
        <v>117</v>
      </c>
      <c r="P525" s="21" t="s">
        <v>117</v>
      </c>
      <c r="Q525" s="21" t="s">
        <v>117</v>
      </c>
      <c r="R525" s="28" t="s">
        <v>117</v>
      </c>
      <c r="S525" s="78"/>
      <c r="T525" s="30"/>
      <c r="U525" s="52">
        <f t="shared" si="200"/>
        <v>0</v>
      </c>
      <c r="V525" s="29"/>
      <c r="W525" s="29" t="s">
        <v>117</v>
      </c>
      <c r="X525" s="29"/>
      <c r="Y525" s="29"/>
      <c r="Z525" s="53" t="str">
        <f t="shared" si="192"/>
        <v/>
      </c>
      <c r="AA525" s="55" t="str">
        <f t="shared" si="182"/>
        <v/>
      </c>
      <c r="AB525" s="27"/>
      <c r="AC525" s="54">
        <f t="shared" si="193"/>
        <v>0</v>
      </c>
      <c r="AD525" s="78"/>
      <c r="AE525" s="54">
        <f t="shared" si="194"/>
        <v>0</v>
      </c>
      <c r="AF525" s="78"/>
      <c r="AG525" s="54">
        <f t="shared" si="195"/>
        <v>0</v>
      </c>
      <c r="AH525" s="78"/>
      <c r="AI525" s="54">
        <f t="shared" si="196"/>
        <v>0</v>
      </c>
      <c r="AJ525" s="78"/>
      <c r="AK525" s="54">
        <f t="shared" si="197"/>
        <v>0</v>
      </c>
      <c r="AL525" s="78"/>
      <c r="AM525" s="78"/>
      <c r="AN525" s="53" t="str">
        <f>+IF($A525="Venta",SUMIF($AC$3:$AM$3,VLOOKUP($R525,desplegable!$N$3:$Q$8,4,FALSE),$AC525:$AM525)*$T525/VLOOKUP($R525,desplegable!$N$3:$O$8,2,FALSE),"")</f>
        <v/>
      </c>
      <c r="AO525" s="53">
        <f t="shared" si="198"/>
        <v>0</v>
      </c>
      <c r="AP525" s="53" t="str">
        <f>+IF($A525="Compra",SUMIF($AC$3:$AM$3,VLOOKUP($R524,desplegable!$N$3:$Q$8,4,FALSE),$AC525:$AM525)*$T525/VLOOKUP($R524,desplegable!$N$3:$O$8,2,FALSE),"")</f>
        <v/>
      </c>
      <c r="AQ525" s="55">
        <f>+IFERROR(SUMIF($AC$3:$AM$3,VLOOKUP($R525,desplegable!$N$3:$Q$8,4,FALSE),$AC525:$AM525)/$S525,0)</f>
        <v>0</v>
      </c>
      <c r="AR525" s="55">
        <f ca="1">IFERROR((SUMIF($AC$3:$AM$3,VLOOKUP($R525,desplegable!$N$3:$Q$8,4,FALSE),$AC525:$AM525)/($H525-$G525))*((TODAY())-$G525)/$S525,0)</f>
        <v>0</v>
      </c>
      <c r="AS525" s="56" t="str">
        <f t="shared" si="183"/>
        <v>-</v>
      </c>
      <c r="AT525" s="56" t="str">
        <f t="shared" si="184"/>
        <v>-</v>
      </c>
      <c r="AU525" s="56" t="str">
        <f t="shared" si="185"/>
        <v>-</v>
      </c>
      <c r="AV525" s="56" t="str">
        <f t="shared" si="186"/>
        <v>-</v>
      </c>
      <c r="AW525" s="53" t="str">
        <f t="shared" si="187"/>
        <v>-</v>
      </c>
      <c r="AX525" s="53" t="str">
        <f t="shared" si="188"/>
        <v/>
      </c>
      <c r="AY525" s="57" t="str">
        <f t="shared" si="189"/>
        <v/>
      </c>
      <c r="AZ525" s="54">
        <f>+IF(SUMIF($AC$3:$AM$3,VLOOKUP($R525,desplegable!$N$3:$Q$8,4,FALSE),$AC525:$AM525)&gt;=$S525,$S525,SUMIF($AC$3:$AM$3,VLOOKUP($R525,desplegable!$N$3:$Q$8,4,FALSE),$AC525:$AM525))</f>
        <v>0</v>
      </c>
      <c r="BA525" s="78"/>
      <c r="BB525" s="54">
        <f t="shared" si="190"/>
        <v>0</v>
      </c>
      <c r="BC525" s="53">
        <f>+IFERROR($BB525*$T525/VLOOKUP($R525,desplegable!$N$3:$O$8,2,FALSE),0)</f>
        <v>0</v>
      </c>
      <c r="BD525" s="53" t="str">
        <f t="shared" si="199"/>
        <v/>
      </c>
      <c r="BE525" s="57" t="str">
        <f t="shared" si="191"/>
        <v/>
      </c>
    </row>
    <row r="526" spans="1:57" ht="15" customHeight="1" x14ac:dyDescent="0.25">
      <c r="A526" s="26" t="s">
        <v>117</v>
      </c>
      <c r="B526" s="21"/>
      <c r="C526" s="21" t="s">
        <v>117</v>
      </c>
      <c r="D526" s="21"/>
      <c r="E526" s="21" t="s">
        <v>117</v>
      </c>
      <c r="F526" s="21"/>
      <c r="G526" s="27"/>
      <c r="H526" s="27"/>
      <c r="I526" s="28" t="s">
        <v>367</v>
      </c>
      <c r="J526" s="28" t="s">
        <v>117</v>
      </c>
      <c r="K526" s="21"/>
      <c r="L526" s="21"/>
      <c r="M526" s="28" t="s">
        <v>117</v>
      </c>
      <c r="N526" s="28" t="s">
        <v>117</v>
      </c>
      <c r="O526" s="28" t="s">
        <v>117</v>
      </c>
      <c r="P526" s="21" t="s">
        <v>117</v>
      </c>
      <c r="Q526" s="21" t="s">
        <v>117</v>
      </c>
      <c r="R526" s="28" t="s">
        <v>117</v>
      </c>
      <c r="S526" s="78"/>
      <c r="T526" s="30"/>
      <c r="U526" s="52">
        <f t="shared" si="200"/>
        <v>0</v>
      </c>
      <c r="V526" s="29"/>
      <c r="W526" s="29" t="s">
        <v>117</v>
      </c>
      <c r="X526" s="29"/>
      <c r="Y526" s="29"/>
      <c r="Z526" s="53" t="str">
        <f t="shared" si="192"/>
        <v/>
      </c>
      <c r="AA526" s="55" t="str">
        <f t="shared" si="182"/>
        <v/>
      </c>
      <c r="AB526" s="27"/>
      <c r="AC526" s="54">
        <f t="shared" si="193"/>
        <v>0</v>
      </c>
      <c r="AD526" s="78"/>
      <c r="AE526" s="54">
        <f t="shared" si="194"/>
        <v>0</v>
      </c>
      <c r="AF526" s="78"/>
      <c r="AG526" s="54">
        <f t="shared" si="195"/>
        <v>0</v>
      </c>
      <c r="AH526" s="78"/>
      <c r="AI526" s="54">
        <f t="shared" si="196"/>
        <v>0</v>
      </c>
      <c r="AJ526" s="78"/>
      <c r="AK526" s="54">
        <f t="shared" si="197"/>
        <v>0</v>
      </c>
      <c r="AL526" s="78"/>
      <c r="AM526" s="78"/>
      <c r="AN526" s="53" t="str">
        <f>+IF($A526="Venta",SUMIF($AC$3:$AM$3,VLOOKUP($R526,desplegable!$N$3:$Q$8,4,FALSE),$AC526:$AM526)*$T526/VLOOKUP($R526,desplegable!$N$3:$O$8,2,FALSE),"")</f>
        <v/>
      </c>
      <c r="AO526" s="53">
        <f t="shared" si="198"/>
        <v>0</v>
      </c>
      <c r="AP526" s="53" t="str">
        <f>+IF($A526="Compra",SUMIF($AC$3:$AM$3,VLOOKUP($R525,desplegable!$N$3:$Q$8,4,FALSE),$AC526:$AM526)*$T526/VLOOKUP($R525,desplegable!$N$3:$O$8,2,FALSE),"")</f>
        <v/>
      </c>
      <c r="AQ526" s="55">
        <f>+IFERROR(SUMIF($AC$3:$AM$3,VLOOKUP($R526,desplegable!$N$3:$Q$8,4,FALSE),$AC526:$AM526)/$S526,0)</f>
        <v>0</v>
      </c>
      <c r="AR526" s="55">
        <f ca="1">IFERROR((SUMIF($AC$3:$AM$3,VLOOKUP($R526,desplegable!$N$3:$Q$8,4,FALSE),$AC526:$AM526)/($H526-$G526))*((TODAY())-$G526)/$S526,0)</f>
        <v>0</v>
      </c>
      <c r="AS526" s="56" t="str">
        <f t="shared" si="183"/>
        <v>-</v>
      </c>
      <c r="AT526" s="56" t="str">
        <f t="shared" si="184"/>
        <v>-</v>
      </c>
      <c r="AU526" s="56" t="str">
        <f t="shared" si="185"/>
        <v>-</v>
      </c>
      <c r="AV526" s="56" t="str">
        <f t="shared" si="186"/>
        <v>-</v>
      </c>
      <c r="AW526" s="53" t="str">
        <f t="shared" si="187"/>
        <v>-</v>
      </c>
      <c r="AX526" s="53" t="str">
        <f t="shared" si="188"/>
        <v/>
      </c>
      <c r="AY526" s="57" t="str">
        <f t="shared" si="189"/>
        <v/>
      </c>
      <c r="AZ526" s="54">
        <f>+IF(SUMIF($AC$3:$AM$3,VLOOKUP($R526,desplegable!$N$3:$Q$8,4,FALSE),$AC526:$AM526)&gt;=$S526,$S526,SUMIF($AC$3:$AM$3,VLOOKUP($R526,desplegable!$N$3:$Q$8,4,FALSE),$AC526:$AM526))</f>
        <v>0</v>
      </c>
      <c r="BA526" s="78"/>
      <c r="BB526" s="54">
        <f t="shared" si="190"/>
        <v>0</v>
      </c>
      <c r="BC526" s="53">
        <f>+IFERROR($BB526*$T526/VLOOKUP($R526,desplegable!$N$3:$O$8,2,FALSE),0)</f>
        <v>0</v>
      </c>
      <c r="BD526" s="53" t="str">
        <f t="shared" si="199"/>
        <v/>
      </c>
      <c r="BE526" s="57" t="str">
        <f t="shared" si="191"/>
        <v/>
      </c>
    </row>
    <row r="527" spans="1:57" ht="15" customHeight="1" x14ac:dyDescent="0.25">
      <c r="A527" s="26" t="s">
        <v>117</v>
      </c>
      <c r="B527" s="21"/>
      <c r="C527" s="21" t="s">
        <v>117</v>
      </c>
      <c r="D527" s="21"/>
      <c r="E527" s="21" t="s">
        <v>117</v>
      </c>
      <c r="F527" s="21"/>
      <c r="G527" s="27"/>
      <c r="H527" s="27"/>
      <c r="I527" s="28" t="s">
        <v>367</v>
      </c>
      <c r="J527" s="28" t="s">
        <v>117</v>
      </c>
      <c r="K527" s="21"/>
      <c r="L527" s="21"/>
      <c r="M527" s="28" t="s">
        <v>117</v>
      </c>
      <c r="N527" s="28" t="s">
        <v>117</v>
      </c>
      <c r="O527" s="28" t="s">
        <v>117</v>
      </c>
      <c r="P527" s="21" t="s">
        <v>117</v>
      </c>
      <c r="Q527" s="21" t="s">
        <v>117</v>
      </c>
      <c r="R527" s="28" t="s">
        <v>117</v>
      </c>
      <c r="S527" s="78"/>
      <c r="T527" s="30"/>
      <c r="U527" s="52">
        <f t="shared" si="200"/>
        <v>0</v>
      </c>
      <c r="V527" s="29"/>
      <c r="W527" s="29" t="s">
        <v>117</v>
      </c>
      <c r="X527" s="29"/>
      <c r="Y527" s="29"/>
      <c r="Z527" s="53" t="str">
        <f t="shared" si="192"/>
        <v/>
      </c>
      <c r="AA527" s="55" t="str">
        <f t="shared" si="182"/>
        <v/>
      </c>
      <c r="AB527" s="27"/>
      <c r="AC527" s="54">
        <f t="shared" si="193"/>
        <v>0</v>
      </c>
      <c r="AD527" s="78"/>
      <c r="AE527" s="54">
        <f t="shared" si="194"/>
        <v>0</v>
      </c>
      <c r="AF527" s="78"/>
      <c r="AG527" s="54">
        <f t="shared" si="195"/>
        <v>0</v>
      </c>
      <c r="AH527" s="78"/>
      <c r="AI527" s="54">
        <f t="shared" si="196"/>
        <v>0</v>
      </c>
      <c r="AJ527" s="78"/>
      <c r="AK527" s="54">
        <f t="shared" si="197"/>
        <v>0</v>
      </c>
      <c r="AL527" s="78"/>
      <c r="AM527" s="78"/>
      <c r="AN527" s="53" t="str">
        <f>+IF($A527="Venta",SUMIF($AC$3:$AM$3,VLOOKUP($R527,desplegable!$N$3:$Q$8,4,FALSE),$AC527:$AM527)*$T527/VLOOKUP($R527,desplegable!$N$3:$O$8,2,FALSE),"")</f>
        <v/>
      </c>
      <c r="AO527" s="53">
        <f t="shared" si="198"/>
        <v>0</v>
      </c>
      <c r="AP527" s="53" t="str">
        <f>+IF($A527="Compra",SUMIF($AC$3:$AM$3,VLOOKUP($R526,desplegable!$N$3:$Q$8,4,FALSE),$AC527:$AM527)*$T527/VLOOKUP($R526,desplegable!$N$3:$O$8,2,FALSE),"")</f>
        <v/>
      </c>
      <c r="AQ527" s="55">
        <f>+IFERROR(SUMIF($AC$3:$AM$3,VLOOKUP($R527,desplegable!$N$3:$Q$8,4,FALSE),$AC527:$AM527)/$S527,0)</f>
        <v>0</v>
      </c>
      <c r="AR527" s="55">
        <f ca="1">IFERROR((SUMIF($AC$3:$AM$3,VLOOKUP($R527,desplegable!$N$3:$Q$8,4,FALSE),$AC527:$AM527)/($H527-$G527))*((TODAY())-$G527)/$S527,0)</f>
        <v>0</v>
      </c>
      <c r="AS527" s="56" t="str">
        <f t="shared" si="183"/>
        <v>-</v>
      </c>
      <c r="AT527" s="56" t="str">
        <f t="shared" si="184"/>
        <v>-</v>
      </c>
      <c r="AU527" s="56" t="str">
        <f t="shared" si="185"/>
        <v>-</v>
      </c>
      <c r="AV527" s="56" t="str">
        <f t="shared" si="186"/>
        <v>-</v>
      </c>
      <c r="AW527" s="53" t="str">
        <f t="shared" si="187"/>
        <v>-</v>
      </c>
      <c r="AX527" s="53" t="str">
        <f t="shared" si="188"/>
        <v/>
      </c>
      <c r="AY527" s="57" t="str">
        <f t="shared" si="189"/>
        <v/>
      </c>
      <c r="AZ527" s="54">
        <f>+IF(SUMIF($AC$3:$AM$3,VLOOKUP($R527,desplegable!$N$3:$Q$8,4,FALSE),$AC527:$AM527)&gt;=$S527,$S527,SUMIF($AC$3:$AM$3,VLOOKUP($R527,desplegable!$N$3:$Q$8,4,FALSE),$AC527:$AM527))</f>
        <v>0</v>
      </c>
      <c r="BA527" s="78"/>
      <c r="BB527" s="54">
        <f t="shared" si="190"/>
        <v>0</v>
      </c>
      <c r="BC527" s="53">
        <f>+IFERROR($BB527*$T527/VLOOKUP($R527,desplegable!$N$3:$O$8,2,FALSE),0)</f>
        <v>0</v>
      </c>
      <c r="BD527" s="53" t="str">
        <f t="shared" si="199"/>
        <v/>
      </c>
      <c r="BE527" s="57" t="str">
        <f t="shared" si="191"/>
        <v/>
      </c>
    </row>
    <row r="528" spans="1:57" ht="15" customHeight="1" x14ac:dyDescent="0.25">
      <c r="A528" s="26" t="s">
        <v>117</v>
      </c>
      <c r="B528" s="21"/>
      <c r="C528" s="21" t="s">
        <v>117</v>
      </c>
      <c r="D528" s="21"/>
      <c r="E528" s="21" t="s">
        <v>117</v>
      </c>
      <c r="F528" s="21"/>
      <c r="G528" s="27"/>
      <c r="H528" s="27"/>
      <c r="I528" s="28" t="s">
        <v>367</v>
      </c>
      <c r="J528" s="28" t="s">
        <v>117</v>
      </c>
      <c r="K528" s="21"/>
      <c r="L528" s="21"/>
      <c r="M528" s="28" t="s">
        <v>117</v>
      </c>
      <c r="N528" s="28" t="s">
        <v>117</v>
      </c>
      <c r="O528" s="28" t="s">
        <v>117</v>
      </c>
      <c r="P528" s="21" t="s">
        <v>117</v>
      </c>
      <c r="Q528" s="21" t="s">
        <v>117</v>
      </c>
      <c r="R528" s="28" t="s">
        <v>117</v>
      </c>
      <c r="S528" s="78"/>
      <c r="T528" s="30"/>
      <c r="U528" s="52">
        <f t="shared" si="200"/>
        <v>0</v>
      </c>
      <c r="V528" s="29"/>
      <c r="W528" s="29" t="s">
        <v>117</v>
      </c>
      <c r="X528" s="29"/>
      <c r="Y528" s="29"/>
      <c r="Z528" s="53" t="str">
        <f t="shared" si="192"/>
        <v/>
      </c>
      <c r="AA528" s="55" t="str">
        <f t="shared" si="182"/>
        <v/>
      </c>
      <c r="AB528" s="27"/>
      <c r="AC528" s="54">
        <f t="shared" si="193"/>
        <v>0</v>
      </c>
      <c r="AD528" s="78"/>
      <c r="AE528" s="54">
        <f t="shared" si="194"/>
        <v>0</v>
      </c>
      <c r="AF528" s="78"/>
      <c r="AG528" s="54">
        <f t="shared" si="195"/>
        <v>0</v>
      </c>
      <c r="AH528" s="78"/>
      <c r="AI528" s="54">
        <f t="shared" si="196"/>
        <v>0</v>
      </c>
      <c r="AJ528" s="78"/>
      <c r="AK528" s="54">
        <f t="shared" si="197"/>
        <v>0</v>
      </c>
      <c r="AL528" s="78"/>
      <c r="AM528" s="78"/>
      <c r="AN528" s="53" t="str">
        <f>+IF($A528="Venta",SUMIF($AC$3:$AM$3,VLOOKUP($R528,desplegable!$N$3:$Q$8,4,FALSE),$AC528:$AM528)*$T528/VLOOKUP($R528,desplegable!$N$3:$O$8,2,FALSE),"")</f>
        <v/>
      </c>
      <c r="AO528" s="53">
        <f t="shared" si="198"/>
        <v>0</v>
      </c>
      <c r="AP528" s="53" t="str">
        <f>+IF($A528="Compra",SUMIF($AC$3:$AM$3,VLOOKUP($R527,desplegable!$N$3:$Q$8,4,FALSE),$AC528:$AM528)*$T528/VLOOKUP($R527,desplegable!$N$3:$O$8,2,FALSE),"")</f>
        <v/>
      </c>
      <c r="AQ528" s="55">
        <f>+IFERROR(SUMIF($AC$3:$AM$3,VLOOKUP($R528,desplegable!$N$3:$Q$8,4,FALSE),$AC528:$AM528)/$S528,0)</f>
        <v>0</v>
      </c>
      <c r="AR528" s="55">
        <f ca="1">IFERROR((SUMIF($AC$3:$AM$3,VLOOKUP($R528,desplegable!$N$3:$Q$8,4,FALSE),$AC528:$AM528)/($H528-$G528))*((TODAY())-$G528)/$S528,0)</f>
        <v>0</v>
      </c>
      <c r="AS528" s="56" t="str">
        <f t="shared" si="183"/>
        <v>-</v>
      </c>
      <c r="AT528" s="56" t="str">
        <f t="shared" si="184"/>
        <v>-</v>
      </c>
      <c r="AU528" s="56" t="str">
        <f t="shared" si="185"/>
        <v>-</v>
      </c>
      <c r="AV528" s="56" t="str">
        <f t="shared" si="186"/>
        <v>-</v>
      </c>
      <c r="AW528" s="53" t="str">
        <f t="shared" si="187"/>
        <v>-</v>
      </c>
      <c r="AX528" s="53" t="str">
        <f t="shared" si="188"/>
        <v/>
      </c>
      <c r="AY528" s="57" t="str">
        <f t="shared" si="189"/>
        <v/>
      </c>
      <c r="AZ528" s="54">
        <f>+IF(SUMIF($AC$3:$AM$3,VLOOKUP($R528,desplegable!$N$3:$Q$8,4,FALSE),$AC528:$AM528)&gt;=$S528,$S528,SUMIF($AC$3:$AM$3,VLOOKUP($R528,desplegable!$N$3:$Q$8,4,FALSE),$AC528:$AM528))</f>
        <v>0</v>
      </c>
      <c r="BA528" s="78"/>
      <c r="BB528" s="54">
        <f t="shared" si="190"/>
        <v>0</v>
      </c>
      <c r="BC528" s="53">
        <f>+IFERROR($BB528*$T528/VLOOKUP($R528,desplegable!$N$3:$O$8,2,FALSE),0)</f>
        <v>0</v>
      </c>
      <c r="BD528" s="53" t="str">
        <f t="shared" si="199"/>
        <v/>
      </c>
      <c r="BE528" s="57" t="str">
        <f t="shared" si="191"/>
        <v/>
      </c>
    </row>
    <row r="529" spans="1:57" ht="15" customHeight="1" x14ac:dyDescent="0.25">
      <c r="A529" s="26" t="s">
        <v>117</v>
      </c>
      <c r="B529" s="21"/>
      <c r="C529" s="21" t="s">
        <v>117</v>
      </c>
      <c r="D529" s="21"/>
      <c r="E529" s="21" t="s">
        <v>117</v>
      </c>
      <c r="F529" s="21"/>
      <c r="G529" s="27"/>
      <c r="H529" s="27"/>
      <c r="I529" s="28" t="s">
        <v>367</v>
      </c>
      <c r="J529" s="28" t="s">
        <v>117</v>
      </c>
      <c r="K529" s="21"/>
      <c r="L529" s="21"/>
      <c r="M529" s="28" t="s">
        <v>117</v>
      </c>
      <c r="N529" s="28" t="s">
        <v>117</v>
      </c>
      <c r="O529" s="28" t="s">
        <v>117</v>
      </c>
      <c r="P529" s="21" t="s">
        <v>117</v>
      </c>
      <c r="Q529" s="21" t="s">
        <v>117</v>
      </c>
      <c r="R529" s="28" t="s">
        <v>117</v>
      </c>
      <c r="S529" s="78"/>
      <c r="T529" s="30"/>
      <c r="U529" s="52">
        <f t="shared" si="200"/>
        <v>0</v>
      </c>
      <c r="V529" s="29"/>
      <c r="W529" s="29" t="s">
        <v>117</v>
      </c>
      <c r="X529" s="29"/>
      <c r="Y529" s="29"/>
      <c r="Z529" s="53" t="str">
        <f t="shared" si="192"/>
        <v/>
      </c>
      <c r="AA529" s="55" t="str">
        <f t="shared" si="182"/>
        <v/>
      </c>
      <c r="AB529" s="27"/>
      <c r="AC529" s="54">
        <f t="shared" si="193"/>
        <v>0</v>
      </c>
      <c r="AD529" s="78"/>
      <c r="AE529" s="54">
        <f t="shared" si="194"/>
        <v>0</v>
      </c>
      <c r="AF529" s="78"/>
      <c r="AG529" s="54">
        <f t="shared" si="195"/>
        <v>0</v>
      </c>
      <c r="AH529" s="78"/>
      <c r="AI529" s="54">
        <f t="shared" si="196"/>
        <v>0</v>
      </c>
      <c r="AJ529" s="78"/>
      <c r="AK529" s="54">
        <f t="shared" si="197"/>
        <v>0</v>
      </c>
      <c r="AL529" s="78"/>
      <c r="AM529" s="78"/>
      <c r="AN529" s="53" t="str">
        <f>+IF($A529="Venta",SUMIF($AC$3:$AM$3,VLOOKUP($R529,desplegable!$N$3:$Q$8,4,FALSE),$AC529:$AM529)*$T529/VLOOKUP($R529,desplegable!$N$3:$O$8,2,FALSE),"")</f>
        <v/>
      </c>
      <c r="AO529" s="53">
        <f t="shared" si="198"/>
        <v>0</v>
      </c>
      <c r="AP529" s="53" t="str">
        <f>+IF($A529="Compra",SUMIF($AC$3:$AM$3,VLOOKUP($R528,desplegable!$N$3:$Q$8,4,FALSE),$AC529:$AM529)*$T529/VLOOKUP($R528,desplegable!$N$3:$O$8,2,FALSE),"")</f>
        <v/>
      </c>
      <c r="AQ529" s="55">
        <f>+IFERROR(SUMIF($AC$3:$AM$3,VLOOKUP($R529,desplegable!$N$3:$Q$8,4,FALSE),$AC529:$AM529)/$S529,0)</f>
        <v>0</v>
      </c>
      <c r="AR529" s="55">
        <f ca="1">IFERROR((SUMIF($AC$3:$AM$3,VLOOKUP($R529,desplegable!$N$3:$Q$8,4,FALSE),$AC529:$AM529)/($H529-$G529))*((TODAY())-$G529)/$S529,0)</f>
        <v>0</v>
      </c>
      <c r="AS529" s="56" t="str">
        <f t="shared" si="183"/>
        <v>-</v>
      </c>
      <c r="AT529" s="56" t="str">
        <f t="shared" si="184"/>
        <v>-</v>
      </c>
      <c r="AU529" s="56" t="str">
        <f t="shared" si="185"/>
        <v>-</v>
      </c>
      <c r="AV529" s="56" t="str">
        <f t="shared" si="186"/>
        <v>-</v>
      </c>
      <c r="AW529" s="53" t="str">
        <f t="shared" si="187"/>
        <v>-</v>
      </c>
      <c r="AX529" s="53" t="str">
        <f t="shared" si="188"/>
        <v/>
      </c>
      <c r="AY529" s="57" t="str">
        <f t="shared" si="189"/>
        <v/>
      </c>
      <c r="AZ529" s="54">
        <f>+IF(SUMIF($AC$3:$AM$3,VLOOKUP($R529,desplegable!$N$3:$Q$8,4,FALSE),$AC529:$AM529)&gt;=$S529,$S529,SUMIF($AC$3:$AM$3,VLOOKUP($R529,desplegable!$N$3:$Q$8,4,FALSE),$AC529:$AM529))</f>
        <v>0</v>
      </c>
      <c r="BA529" s="78"/>
      <c r="BB529" s="54">
        <f t="shared" si="190"/>
        <v>0</v>
      </c>
      <c r="BC529" s="53">
        <f>+IFERROR($BB529*$T529/VLOOKUP($R529,desplegable!$N$3:$O$8,2,FALSE),0)</f>
        <v>0</v>
      </c>
      <c r="BD529" s="53" t="str">
        <f t="shared" si="199"/>
        <v/>
      </c>
      <c r="BE529" s="57" t="str">
        <f t="shared" si="191"/>
        <v/>
      </c>
    </row>
    <row r="530" spans="1:57" ht="15" customHeight="1" x14ac:dyDescent="0.25">
      <c r="A530" s="26" t="s">
        <v>117</v>
      </c>
      <c r="B530" s="21"/>
      <c r="C530" s="21" t="s">
        <v>117</v>
      </c>
      <c r="D530" s="21"/>
      <c r="E530" s="21" t="s">
        <v>117</v>
      </c>
      <c r="F530" s="21"/>
      <c r="G530" s="27"/>
      <c r="H530" s="27"/>
      <c r="I530" s="28" t="s">
        <v>367</v>
      </c>
      <c r="J530" s="28" t="s">
        <v>117</v>
      </c>
      <c r="K530" s="21"/>
      <c r="L530" s="21"/>
      <c r="M530" s="28" t="s">
        <v>117</v>
      </c>
      <c r="N530" s="28" t="s">
        <v>117</v>
      </c>
      <c r="O530" s="28" t="s">
        <v>117</v>
      </c>
      <c r="P530" s="21" t="s">
        <v>117</v>
      </c>
      <c r="Q530" s="21" t="s">
        <v>117</v>
      </c>
      <c r="R530" s="28" t="s">
        <v>117</v>
      </c>
      <c r="S530" s="78"/>
      <c r="T530" s="30"/>
      <c r="U530" s="52">
        <f t="shared" si="200"/>
        <v>0</v>
      </c>
      <c r="V530" s="29"/>
      <c r="W530" s="29" t="s">
        <v>117</v>
      </c>
      <c r="X530" s="29"/>
      <c r="Y530" s="29"/>
      <c r="Z530" s="53" t="str">
        <f t="shared" si="192"/>
        <v/>
      </c>
      <c r="AA530" s="55" t="str">
        <f t="shared" ref="AA530:AA593" si="201">+IF($A530="Venta",IFERROR($Z530/$U530,0),IF($A530="Compra","",""))</f>
        <v/>
      </c>
      <c r="AB530" s="27"/>
      <c r="AC530" s="54">
        <f t="shared" si="193"/>
        <v>0</v>
      </c>
      <c r="AD530" s="78"/>
      <c r="AE530" s="54">
        <f t="shared" si="194"/>
        <v>0</v>
      </c>
      <c r="AF530" s="78"/>
      <c r="AG530" s="54">
        <f t="shared" si="195"/>
        <v>0</v>
      </c>
      <c r="AH530" s="78"/>
      <c r="AI530" s="54">
        <f t="shared" si="196"/>
        <v>0</v>
      </c>
      <c r="AJ530" s="78"/>
      <c r="AK530" s="54">
        <f t="shared" si="197"/>
        <v>0</v>
      </c>
      <c r="AL530" s="78"/>
      <c r="AM530" s="78"/>
      <c r="AN530" s="53" t="str">
        <f>+IF($A530="Venta",SUMIF($AC$3:$AM$3,VLOOKUP($R530,desplegable!$N$3:$Q$8,4,FALSE),$AC530:$AM530)*$T530/VLOOKUP($R530,desplegable!$N$3:$O$8,2,FALSE),"")</f>
        <v/>
      </c>
      <c r="AO530" s="53">
        <f t="shared" si="198"/>
        <v>0</v>
      </c>
      <c r="AP530" s="53" t="str">
        <f>+IF($A530="Compra",SUMIF($AC$3:$AM$3,VLOOKUP($R529,desplegable!$N$3:$Q$8,4,FALSE),$AC530:$AM530)*$T530/VLOOKUP($R529,desplegable!$N$3:$O$8,2,FALSE),"")</f>
        <v/>
      </c>
      <c r="AQ530" s="55">
        <f>+IFERROR(SUMIF($AC$3:$AM$3,VLOOKUP($R530,desplegable!$N$3:$Q$8,4,FALSE),$AC530:$AM530)/$S530,0)</f>
        <v>0</v>
      </c>
      <c r="AR530" s="55">
        <f ca="1">IFERROR((SUMIF($AC$3:$AM$3,VLOOKUP($R530,desplegable!$N$3:$Q$8,4,FALSE),$AC530:$AM530)/($H530-$G530))*((TODAY())-$G530)/$S530,0)</f>
        <v>0</v>
      </c>
      <c r="AS530" s="56" t="str">
        <f t="shared" si="183"/>
        <v>-</v>
      </c>
      <c r="AT530" s="56" t="str">
        <f t="shared" si="184"/>
        <v>-</v>
      </c>
      <c r="AU530" s="56" t="str">
        <f t="shared" si="185"/>
        <v>-</v>
      </c>
      <c r="AV530" s="56" t="str">
        <f t="shared" si="186"/>
        <v>-</v>
      </c>
      <c r="AW530" s="53" t="str">
        <f t="shared" si="187"/>
        <v>-</v>
      </c>
      <c r="AX530" s="53" t="str">
        <f t="shared" si="188"/>
        <v/>
      </c>
      <c r="AY530" s="57" t="str">
        <f t="shared" si="189"/>
        <v/>
      </c>
      <c r="AZ530" s="54">
        <f>+IF(SUMIF($AC$3:$AM$3,VLOOKUP($R530,desplegable!$N$3:$Q$8,4,FALSE),$AC530:$AM530)&gt;=$S530,$S530,SUMIF($AC$3:$AM$3,VLOOKUP($R530,desplegable!$N$3:$Q$8,4,FALSE),$AC530:$AM530))</f>
        <v>0</v>
      </c>
      <c r="BA530" s="78"/>
      <c r="BB530" s="54">
        <f t="shared" si="190"/>
        <v>0</v>
      </c>
      <c r="BC530" s="53">
        <f>+IFERROR($BB530*$T530/VLOOKUP($R530,desplegable!$N$3:$O$8,2,FALSE),0)</f>
        <v>0</v>
      </c>
      <c r="BD530" s="53" t="str">
        <f t="shared" si="199"/>
        <v/>
      </c>
      <c r="BE530" s="57" t="str">
        <f t="shared" si="191"/>
        <v/>
      </c>
    </row>
    <row r="531" spans="1:57" ht="15" customHeight="1" x14ac:dyDescent="0.25">
      <c r="A531" s="26" t="s">
        <v>117</v>
      </c>
      <c r="B531" s="21"/>
      <c r="C531" s="21" t="s">
        <v>117</v>
      </c>
      <c r="D531" s="21"/>
      <c r="E531" s="21" t="s">
        <v>117</v>
      </c>
      <c r="F531" s="21"/>
      <c r="G531" s="27"/>
      <c r="H531" s="27"/>
      <c r="I531" s="28" t="s">
        <v>367</v>
      </c>
      <c r="J531" s="28" t="s">
        <v>117</v>
      </c>
      <c r="K531" s="21"/>
      <c r="L531" s="21"/>
      <c r="M531" s="28" t="s">
        <v>117</v>
      </c>
      <c r="N531" s="28" t="s">
        <v>117</v>
      </c>
      <c r="O531" s="28" t="s">
        <v>117</v>
      </c>
      <c r="P531" s="21" t="s">
        <v>117</v>
      </c>
      <c r="Q531" s="21" t="s">
        <v>117</v>
      </c>
      <c r="R531" s="28" t="s">
        <v>117</v>
      </c>
      <c r="S531" s="78"/>
      <c r="T531" s="30"/>
      <c r="U531" s="52">
        <f t="shared" si="200"/>
        <v>0</v>
      </c>
      <c r="V531" s="29"/>
      <c r="W531" s="29" t="s">
        <v>117</v>
      </c>
      <c r="X531" s="29"/>
      <c r="Y531" s="29"/>
      <c r="Z531" s="53" t="str">
        <f t="shared" si="192"/>
        <v/>
      </c>
      <c r="AA531" s="55" t="str">
        <f t="shared" si="201"/>
        <v/>
      </c>
      <c r="AB531" s="27"/>
      <c r="AC531" s="54">
        <f t="shared" si="193"/>
        <v>0</v>
      </c>
      <c r="AD531" s="78"/>
      <c r="AE531" s="54">
        <f t="shared" si="194"/>
        <v>0</v>
      </c>
      <c r="AF531" s="78"/>
      <c r="AG531" s="54">
        <f t="shared" si="195"/>
        <v>0</v>
      </c>
      <c r="AH531" s="78"/>
      <c r="AI531" s="54">
        <f t="shared" si="196"/>
        <v>0</v>
      </c>
      <c r="AJ531" s="78"/>
      <c r="AK531" s="54">
        <f t="shared" si="197"/>
        <v>0</v>
      </c>
      <c r="AL531" s="78"/>
      <c r="AM531" s="78"/>
      <c r="AN531" s="53" t="str">
        <f>+IF($A531="Venta",SUMIF($AC$3:$AM$3,VLOOKUP($R531,desplegable!$N$3:$Q$8,4,FALSE),$AC531:$AM531)*$T531/VLOOKUP($R531,desplegable!$N$3:$O$8,2,FALSE),"")</f>
        <v/>
      </c>
      <c r="AO531" s="53">
        <f t="shared" si="198"/>
        <v>0</v>
      </c>
      <c r="AP531" s="53" t="str">
        <f>+IF($A531="Compra",SUMIF($AC$3:$AM$3,VLOOKUP($R530,desplegable!$N$3:$Q$8,4,FALSE),$AC531:$AM531)*$T531/VLOOKUP($R530,desplegable!$N$3:$O$8,2,FALSE),"")</f>
        <v/>
      </c>
      <c r="AQ531" s="55">
        <f>+IFERROR(SUMIF($AC$3:$AM$3,VLOOKUP($R531,desplegable!$N$3:$Q$8,4,FALSE),$AC531:$AM531)/$S531,0)</f>
        <v>0</v>
      </c>
      <c r="AR531" s="55">
        <f ca="1">IFERROR((SUMIF($AC$3:$AM$3,VLOOKUP($R531,desplegable!$N$3:$Q$8,4,FALSE),$AC531:$AM531)/($H531-$G531))*((TODAY())-$G531)/$S531,0)</f>
        <v>0</v>
      </c>
      <c r="AS531" s="56" t="str">
        <f t="shared" si="183"/>
        <v>-</v>
      </c>
      <c r="AT531" s="56" t="str">
        <f t="shared" si="184"/>
        <v>-</v>
      </c>
      <c r="AU531" s="56" t="str">
        <f t="shared" si="185"/>
        <v>-</v>
      </c>
      <c r="AV531" s="56" t="str">
        <f t="shared" si="186"/>
        <v>-</v>
      </c>
      <c r="AW531" s="53" t="str">
        <f t="shared" si="187"/>
        <v>-</v>
      </c>
      <c r="AX531" s="53" t="str">
        <f t="shared" si="188"/>
        <v/>
      </c>
      <c r="AY531" s="57" t="str">
        <f t="shared" si="189"/>
        <v/>
      </c>
      <c r="AZ531" s="54">
        <f>+IF(SUMIF($AC$3:$AM$3,VLOOKUP($R531,desplegable!$N$3:$Q$8,4,FALSE),$AC531:$AM531)&gt;=$S531,$S531,SUMIF($AC$3:$AM$3,VLOOKUP($R531,desplegable!$N$3:$Q$8,4,FALSE),$AC531:$AM531))</f>
        <v>0</v>
      </c>
      <c r="BA531" s="78"/>
      <c r="BB531" s="54">
        <f t="shared" si="190"/>
        <v>0</v>
      </c>
      <c r="BC531" s="53">
        <f>+IFERROR($BB531*$T531/VLOOKUP($R531,desplegable!$N$3:$O$8,2,FALSE),0)</f>
        <v>0</v>
      </c>
      <c r="BD531" s="53" t="str">
        <f t="shared" si="199"/>
        <v/>
      </c>
      <c r="BE531" s="57" t="str">
        <f t="shared" si="191"/>
        <v/>
      </c>
    </row>
    <row r="532" spans="1:57" ht="15" customHeight="1" x14ac:dyDescent="0.25">
      <c r="A532" s="26" t="s">
        <v>117</v>
      </c>
      <c r="B532" s="21"/>
      <c r="C532" s="21" t="s">
        <v>117</v>
      </c>
      <c r="D532" s="21"/>
      <c r="E532" s="21" t="s">
        <v>117</v>
      </c>
      <c r="F532" s="21"/>
      <c r="G532" s="27"/>
      <c r="H532" s="27"/>
      <c r="I532" s="28" t="s">
        <v>367</v>
      </c>
      <c r="J532" s="28" t="s">
        <v>117</v>
      </c>
      <c r="K532" s="21"/>
      <c r="L532" s="21"/>
      <c r="M532" s="28" t="s">
        <v>117</v>
      </c>
      <c r="N532" s="28" t="s">
        <v>117</v>
      </c>
      <c r="O532" s="28" t="s">
        <v>117</v>
      </c>
      <c r="P532" s="21" t="s">
        <v>117</v>
      </c>
      <c r="Q532" s="21" t="s">
        <v>117</v>
      </c>
      <c r="R532" s="28" t="s">
        <v>117</v>
      </c>
      <c r="S532" s="78"/>
      <c r="T532" s="30"/>
      <c r="U532" s="52">
        <f t="shared" si="200"/>
        <v>0</v>
      </c>
      <c r="V532" s="29"/>
      <c r="W532" s="29" t="s">
        <v>117</v>
      </c>
      <c r="X532" s="29"/>
      <c r="Y532" s="29"/>
      <c r="Z532" s="53" t="str">
        <f t="shared" si="192"/>
        <v/>
      </c>
      <c r="AA532" s="55" t="str">
        <f t="shared" si="201"/>
        <v/>
      </c>
      <c r="AB532" s="27"/>
      <c r="AC532" s="54">
        <f t="shared" si="193"/>
        <v>0</v>
      </c>
      <c r="AD532" s="78"/>
      <c r="AE532" s="54">
        <f t="shared" si="194"/>
        <v>0</v>
      </c>
      <c r="AF532" s="78"/>
      <c r="AG532" s="54">
        <f t="shared" si="195"/>
        <v>0</v>
      </c>
      <c r="AH532" s="78"/>
      <c r="AI532" s="54">
        <f t="shared" si="196"/>
        <v>0</v>
      </c>
      <c r="AJ532" s="78"/>
      <c r="AK532" s="54">
        <f t="shared" si="197"/>
        <v>0</v>
      </c>
      <c r="AL532" s="78"/>
      <c r="AM532" s="78"/>
      <c r="AN532" s="53" t="str">
        <f>+IF($A532="Venta",SUMIF($AC$3:$AM$3,VLOOKUP($R532,desplegable!$N$3:$Q$8,4,FALSE),$AC532:$AM532)*$T532/VLOOKUP($R532,desplegable!$N$3:$O$8,2,FALSE),"")</f>
        <v/>
      </c>
      <c r="AO532" s="53">
        <f t="shared" si="198"/>
        <v>0</v>
      </c>
      <c r="AP532" s="53" t="str">
        <f>+IF($A532="Compra",SUMIF($AC$3:$AM$3,VLOOKUP($R531,desplegable!$N$3:$Q$8,4,FALSE),$AC532:$AM532)*$T532/VLOOKUP($R531,desplegable!$N$3:$O$8,2,FALSE),"")</f>
        <v/>
      </c>
      <c r="AQ532" s="55">
        <f>+IFERROR(SUMIF($AC$3:$AM$3,VLOOKUP($R532,desplegable!$N$3:$Q$8,4,FALSE),$AC532:$AM532)/$S532,0)</f>
        <v>0</v>
      </c>
      <c r="AR532" s="55">
        <f ca="1">IFERROR((SUMIF($AC$3:$AM$3,VLOOKUP($R532,desplegable!$N$3:$Q$8,4,FALSE),$AC532:$AM532)/($H532-$G532))*((TODAY())-$G532)/$S532,0)</f>
        <v>0</v>
      </c>
      <c r="AS532" s="56" t="str">
        <f t="shared" si="183"/>
        <v>-</v>
      </c>
      <c r="AT532" s="56" t="str">
        <f t="shared" si="184"/>
        <v>-</v>
      </c>
      <c r="AU532" s="56" t="str">
        <f t="shared" si="185"/>
        <v>-</v>
      </c>
      <c r="AV532" s="56" t="str">
        <f t="shared" si="186"/>
        <v>-</v>
      </c>
      <c r="AW532" s="53" t="str">
        <f t="shared" si="187"/>
        <v>-</v>
      </c>
      <c r="AX532" s="53" t="str">
        <f t="shared" si="188"/>
        <v/>
      </c>
      <c r="AY532" s="57" t="str">
        <f t="shared" si="189"/>
        <v/>
      </c>
      <c r="AZ532" s="54">
        <f>+IF(SUMIF($AC$3:$AM$3,VLOOKUP($R532,desplegable!$N$3:$Q$8,4,FALSE),$AC532:$AM532)&gt;=$S532,$S532,SUMIF($AC$3:$AM$3,VLOOKUP($R532,desplegable!$N$3:$Q$8,4,FALSE),$AC532:$AM532))</f>
        <v>0</v>
      </c>
      <c r="BA532" s="78"/>
      <c r="BB532" s="54">
        <f t="shared" si="190"/>
        <v>0</v>
      </c>
      <c r="BC532" s="53">
        <f>+IFERROR($BB532*$T532/VLOOKUP($R532,desplegable!$N$3:$O$8,2,FALSE),0)</f>
        <v>0</v>
      </c>
      <c r="BD532" s="53" t="str">
        <f t="shared" si="199"/>
        <v/>
      </c>
      <c r="BE532" s="57" t="str">
        <f t="shared" si="191"/>
        <v/>
      </c>
    </row>
    <row r="533" spans="1:57" ht="15" customHeight="1" x14ac:dyDescent="0.25">
      <c r="A533" s="26" t="s">
        <v>117</v>
      </c>
      <c r="B533" s="21"/>
      <c r="C533" s="21" t="s">
        <v>117</v>
      </c>
      <c r="D533" s="21"/>
      <c r="E533" s="21" t="s">
        <v>117</v>
      </c>
      <c r="F533" s="21"/>
      <c r="G533" s="27"/>
      <c r="H533" s="27"/>
      <c r="I533" s="28" t="s">
        <v>367</v>
      </c>
      <c r="J533" s="28" t="s">
        <v>117</v>
      </c>
      <c r="K533" s="21"/>
      <c r="L533" s="21"/>
      <c r="M533" s="28" t="s">
        <v>117</v>
      </c>
      <c r="N533" s="28" t="s">
        <v>117</v>
      </c>
      <c r="O533" s="28" t="s">
        <v>117</v>
      </c>
      <c r="P533" s="21" t="s">
        <v>117</v>
      </c>
      <c r="Q533" s="21" t="s">
        <v>117</v>
      </c>
      <c r="R533" s="28" t="s">
        <v>117</v>
      </c>
      <c r="S533" s="78"/>
      <c r="T533" s="30"/>
      <c r="U533" s="52">
        <f t="shared" si="200"/>
        <v>0</v>
      </c>
      <c r="V533" s="29"/>
      <c r="W533" s="29" t="s">
        <v>117</v>
      </c>
      <c r="X533" s="29"/>
      <c r="Y533" s="29"/>
      <c r="Z533" s="53" t="str">
        <f t="shared" si="192"/>
        <v/>
      </c>
      <c r="AA533" s="55" t="str">
        <f t="shared" si="201"/>
        <v/>
      </c>
      <c r="AB533" s="27"/>
      <c r="AC533" s="54">
        <f t="shared" si="193"/>
        <v>0</v>
      </c>
      <c r="AD533" s="78"/>
      <c r="AE533" s="54">
        <f t="shared" si="194"/>
        <v>0</v>
      </c>
      <c r="AF533" s="78"/>
      <c r="AG533" s="54">
        <f t="shared" si="195"/>
        <v>0</v>
      </c>
      <c r="AH533" s="78"/>
      <c r="AI533" s="54">
        <f t="shared" si="196"/>
        <v>0</v>
      </c>
      <c r="AJ533" s="78"/>
      <c r="AK533" s="54">
        <f t="shared" si="197"/>
        <v>0</v>
      </c>
      <c r="AL533" s="78"/>
      <c r="AM533" s="78"/>
      <c r="AN533" s="53" t="str">
        <f>+IF($A533="Venta",SUMIF($AC$3:$AM$3,VLOOKUP($R533,desplegable!$N$3:$Q$8,4,FALSE),$AC533:$AM533)*$T533/VLOOKUP($R533,desplegable!$N$3:$O$8,2,FALSE),"")</f>
        <v/>
      </c>
      <c r="AO533" s="53">
        <f t="shared" si="198"/>
        <v>0</v>
      </c>
      <c r="AP533" s="53" t="str">
        <f>+IF($A533="Compra",SUMIF($AC$3:$AM$3,VLOOKUP($R532,desplegable!$N$3:$Q$8,4,FALSE),$AC533:$AM533)*$T533/VLOOKUP($R532,desplegable!$N$3:$O$8,2,FALSE),"")</f>
        <v/>
      </c>
      <c r="AQ533" s="55">
        <f>+IFERROR(SUMIF($AC$3:$AM$3,VLOOKUP($R533,desplegable!$N$3:$Q$8,4,FALSE),$AC533:$AM533)/$S533,0)</f>
        <v>0</v>
      </c>
      <c r="AR533" s="55">
        <f ca="1">IFERROR((SUMIF($AC$3:$AM$3,VLOOKUP($R533,desplegable!$N$3:$Q$8,4,FALSE),$AC533:$AM533)/($H533-$G533))*((TODAY())-$G533)/$S533,0)</f>
        <v>0</v>
      </c>
      <c r="AS533" s="56" t="str">
        <f t="shared" ref="AS533:AS596" si="202">+IFERROR(IF($AE533=0,"-",$AE533/$AC533),"-")</f>
        <v>-</v>
      </c>
      <c r="AT533" s="56" t="str">
        <f t="shared" ref="AT533:AT596" si="203">+IFERROR(IF($AG533=0,"-",$AG533/$AC533),"-")</f>
        <v>-</v>
      </c>
      <c r="AU533" s="56" t="str">
        <f t="shared" ref="AU533:AU596" si="204">+IFERROR(IF($AI533=0,"-",$AI533/$AC533),"-")</f>
        <v>-</v>
      </c>
      <c r="AV533" s="56" t="str">
        <f t="shared" ref="AV533:AV596" si="205">+IFERROR(IF($AK533=0,"-",$AK533/$AC533),"-")</f>
        <v>-</v>
      </c>
      <c r="AW533" s="53" t="str">
        <f t="shared" ref="AW533:AW596" si="206">+IF($A533="Venta",IFERROR($AN533/$AK533,"-"),IFERROR($AO533/$AK533,"-"))</f>
        <v>-</v>
      </c>
      <c r="AX533" s="53" t="str">
        <f t="shared" ref="AX533:AX596" si="207">IF($A533="Venta",$AN533-$AO533,IF($A533="Compra","",""))</f>
        <v/>
      </c>
      <c r="AY533" s="57" t="str">
        <f t="shared" ref="AY533:AY596" si="208">+IF($A533="Venta",IFERROR($AX533/$AN533,0),IF($A533="Compra","",""))</f>
        <v/>
      </c>
      <c r="AZ533" s="54">
        <f>+IF(SUMIF($AC$3:$AM$3,VLOOKUP($R533,desplegable!$N$3:$Q$8,4,FALSE),$AC533:$AM533)&gt;=$S533,$S533,SUMIF($AC$3:$AM$3,VLOOKUP($R533,desplegable!$N$3:$Q$8,4,FALSE),$AC533:$AM533))</f>
        <v>0</v>
      </c>
      <c r="BA533" s="78"/>
      <c r="BB533" s="54">
        <f t="shared" ref="BB533:BB596" si="209">+IF($BA533=0,$AZ533,$BA533)</f>
        <v>0</v>
      </c>
      <c r="BC533" s="53">
        <f>+IFERROR($BB533*$T533/VLOOKUP($R533,desplegable!$N$3:$O$8,2,FALSE),0)</f>
        <v>0</v>
      </c>
      <c r="BD533" s="53" t="str">
        <f t="shared" si="199"/>
        <v/>
      </c>
      <c r="BE533" s="57" t="str">
        <f t="shared" ref="BE533:BE596" si="210">+IF($A533="Venta",IFERROR($BD533/$BC533,0),IF($A533="Compra","",""))</f>
        <v/>
      </c>
    </row>
    <row r="534" spans="1:57" ht="15" customHeight="1" x14ac:dyDescent="0.25">
      <c r="A534" s="26" t="s">
        <v>117</v>
      </c>
      <c r="B534" s="21"/>
      <c r="C534" s="21" t="s">
        <v>117</v>
      </c>
      <c r="D534" s="21"/>
      <c r="E534" s="21" t="s">
        <v>117</v>
      </c>
      <c r="F534" s="21"/>
      <c r="G534" s="27"/>
      <c r="H534" s="27"/>
      <c r="I534" s="28" t="s">
        <v>367</v>
      </c>
      <c r="J534" s="28" t="s">
        <v>117</v>
      </c>
      <c r="K534" s="21"/>
      <c r="L534" s="21"/>
      <c r="M534" s="28" t="s">
        <v>117</v>
      </c>
      <c r="N534" s="28" t="s">
        <v>117</v>
      </c>
      <c r="O534" s="28" t="s">
        <v>117</v>
      </c>
      <c r="P534" s="21" t="s">
        <v>117</v>
      </c>
      <c r="Q534" s="21" t="s">
        <v>117</v>
      </c>
      <c r="R534" s="28" t="s">
        <v>117</v>
      </c>
      <c r="S534" s="78"/>
      <c r="T534" s="30"/>
      <c r="U534" s="52">
        <f t="shared" si="200"/>
        <v>0</v>
      </c>
      <c r="V534" s="29"/>
      <c r="W534" s="29" t="s">
        <v>117</v>
      </c>
      <c r="X534" s="29"/>
      <c r="Y534" s="29"/>
      <c r="Z534" s="53" t="str">
        <f t="shared" si="192"/>
        <v/>
      </c>
      <c r="AA534" s="55" t="str">
        <f t="shared" si="201"/>
        <v/>
      </c>
      <c r="AB534" s="27"/>
      <c r="AC534" s="54">
        <f t="shared" si="193"/>
        <v>0</v>
      </c>
      <c r="AD534" s="78"/>
      <c r="AE534" s="54">
        <f t="shared" si="194"/>
        <v>0</v>
      </c>
      <c r="AF534" s="78"/>
      <c r="AG534" s="54">
        <f t="shared" si="195"/>
        <v>0</v>
      </c>
      <c r="AH534" s="78"/>
      <c r="AI534" s="54">
        <f t="shared" si="196"/>
        <v>0</v>
      </c>
      <c r="AJ534" s="78"/>
      <c r="AK534" s="54">
        <f t="shared" si="197"/>
        <v>0</v>
      </c>
      <c r="AL534" s="78"/>
      <c r="AM534" s="78"/>
      <c r="AN534" s="53" t="str">
        <f>+IF($A534="Venta",SUMIF($AC$3:$AM$3,VLOOKUP($R534,desplegable!$N$3:$Q$8,4,FALSE),$AC534:$AM534)*$T534/VLOOKUP($R534,desplegable!$N$3:$O$8,2,FALSE),"")</f>
        <v/>
      </c>
      <c r="AO534" s="53">
        <f t="shared" si="198"/>
        <v>0</v>
      </c>
      <c r="AP534" s="53" t="str">
        <f>+IF($A534="Compra",SUMIF($AC$3:$AM$3,VLOOKUP($R533,desplegable!$N$3:$Q$8,4,FALSE),$AC534:$AM534)*$T534/VLOOKUP($R533,desplegable!$N$3:$O$8,2,FALSE),"")</f>
        <v/>
      </c>
      <c r="AQ534" s="55">
        <f>+IFERROR(SUMIF($AC$3:$AM$3,VLOOKUP($R534,desplegable!$N$3:$Q$8,4,FALSE),$AC534:$AM534)/$S534,0)</f>
        <v>0</v>
      </c>
      <c r="AR534" s="55">
        <f ca="1">IFERROR((SUMIF($AC$3:$AM$3,VLOOKUP($R534,desplegable!$N$3:$Q$8,4,FALSE),$AC534:$AM534)/($H534-$G534))*((TODAY())-$G534)/$S534,0)</f>
        <v>0</v>
      </c>
      <c r="AS534" s="56" t="str">
        <f t="shared" si="202"/>
        <v>-</v>
      </c>
      <c r="AT534" s="56" t="str">
        <f t="shared" si="203"/>
        <v>-</v>
      </c>
      <c r="AU534" s="56" t="str">
        <f t="shared" si="204"/>
        <v>-</v>
      </c>
      <c r="AV534" s="56" t="str">
        <f t="shared" si="205"/>
        <v>-</v>
      </c>
      <c r="AW534" s="53" t="str">
        <f t="shared" si="206"/>
        <v>-</v>
      </c>
      <c r="AX534" s="53" t="str">
        <f t="shared" si="207"/>
        <v/>
      </c>
      <c r="AY534" s="57" t="str">
        <f t="shared" si="208"/>
        <v/>
      </c>
      <c r="AZ534" s="54">
        <f>+IF(SUMIF($AC$3:$AM$3,VLOOKUP($R534,desplegable!$N$3:$Q$8,4,FALSE),$AC534:$AM534)&gt;=$S534,$S534,SUMIF($AC$3:$AM$3,VLOOKUP($R534,desplegable!$N$3:$Q$8,4,FALSE),$AC534:$AM534))</f>
        <v>0</v>
      </c>
      <c r="BA534" s="78"/>
      <c r="BB534" s="54">
        <f t="shared" si="209"/>
        <v>0</v>
      </c>
      <c r="BC534" s="53">
        <f>+IFERROR($BB534*$T534/VLOOKUP($R534,desplegable!$N$3:$O$8,2,FALSE),0)</f>
        <v>0</v>
      </c>
      <c r="BD534" s="53" t="str">
        <f t="shared" si="199"/>
        <v/>
      </c>
      <c r="BE534" s="57" t="str">
        <f t="shared" si="210"/>
        <v/>
      </c>
    </row>
    <row r="535" spans="1:57" ht="15" customHeight="1" x14ac:dyDescent="0.25">
      <c r="A535" s="26" t="s">
        <v>117</v>
      </c>
      <c r="B535" s="21"/>
      <c r="C535" s="21" t="s">
        <v>117</v>
      </c>
      <c r="D535" s="21"/>
      <c r="E535" s="21" t="s">
        <v>117</v>
      </c>
      <c r="F535" s="21"/>
      <c r="G535" s="27"/>
      <c r="H535" s="27"/>
      <c r="I535" s="28" t="s">
        <v>367</v>
      </c>
      <c r="J535" s="28" t="s">
        <v>117</v>
      </c>
      <c r="K535" s="21"/>
      <c r="L535" s="21"/>
      <c r="M535" s="28" t="s">
        <v>117</v>
      </c>
      <c r="N535" s="28" t="s">
        <v>117</v>
      </c>
      <c r="O535" s="28" t="s">
        <v>117</v>
      </c>
      <c r="P535" s="21" t="s">
        <v>117</v>
      </c>
      <c r="Q535" s="21" t="s">
        <v>117</v>
      </c>
      <c r="R535" s="28" t="s">
        <v>117</v>
      </c>
      <c r="S535" s="78"/>
      <c r="T535" s="30"/>
      <c r="U535" s="52">
        <f t="shared" si="200"/>
        <v>0</v>
      </c>
      <c r="V535" s="29"/>
      <c r="W535" s="29" t="s">
        <v>117</v>
      </c>
      <c r="X535" s="29"/>
      <c r="Y535" s="29"/>
      <c r="Z535" s="53" t="str">
        <f t="shared" si="192"/>
        <v/>
      </c>
      <c r="AA535" s="55" t="str">
        <f t="shared" si="201"/>
        <v/>
      </c>
      <c r="AB535" s="27"/>
      <c r="AC535" s="54">
        <f t="shared" si="193"/>
        <v>0</v>
      </c>
      <c r="AD535" s="78"/>
      <c r="AE535" s="54">
        <f t="shared" si="194"/>
        <v>0</v>
      </c>
      <c r="AF535" s="78"/>
      <c r="AG535" s="54">
        <f t="shared" si="195"/>
        <v>0</v>
      </c>
      <c r="AH535" s="78"/>
      <c r="AI535" s="54">
        <f t="shared" si="196"/>
        <v>0</v>
      </c>
      <c r="AJ535" s="78"/>
      <c r="AK535" s="54">
        <f t="shared" si="197"/>
        <v>0</v>
      </c>
      <c r="AL535" s="78"/>
      <c r="AM535" s="78"/>
      <c r="AN535" s="53" t="str">
        <f>+IF($A535="Venta",SUMIF($AC$3:$AM$3,VLOOKUP($R535,desplegable!$N$3:$Q$8,4,FALSE),$AC535:$AM535)*$T535/VLOOKUP($R535,desplegable!$N$3:$O$8,2,FALSE),"")</f>
        <v/>
      </c>
      <c r="AO535" s="53">
        <f t="shared" si="198"/>
        <v>0</v>
      </c>
      <c r="AP535" s="53" t="str">
        <f>+IF($A535="Compra",SUMIF($AC$3:$AM$3,VLOOKUP($R534,desplegable!$N$3:$Q$8,4,FALSE),$AC535:$AM535)*$T535/VLOOKUP($R534,desplegable!$N$3:$O$8,2,FALSE),"")</f>
        <v/>
      </c>
      <c r="AQ535" s="55">
        <f>+IFERROR(SUMIF($AC$3:$AM$3,VLOOKUP($R535,desplegable!$N$3:$Q$8,4,FALSE),$AC535:$AM535)/$S535,0)</f>
        <v>0</v>
      </c>
      <c r="AR535" s="55">
        <f ca="1">IFERROR((SUMIF($AC$3:$AM$3,VLOOKUP($R535,desplegable!$N$3:$Q$8,4,FALSE),$AC535:$AM535)/($H535-$G535))*((TODAY())-$G535)/$S535,0)</f>
        <v>0</v>
      </c>
      <c r="AS535" s="56" t="str">
        <f t="shared" si="202"/>
        <v>-</v>
      </c>
      <c r="AT535" s="56" t="str">
        <f t="shared" si="203"/>
        <v>-</v>
      </c>
      <c r="AU535" s="56" t="str">
        <f t="shared" si="204"/>
        <v>-</v>
      </c>
      <c r="AV535" s="56" t="str">
        <f t="shared" si="205"/>
        <v>-</v>
      </c>
      <c r="AW535" s="53" t="str">
        <f t="shared" si="206"/>
        <v>-</v>
      </c>
      <c r="AX535" s="53" t="str">
        <f t="shared" si="207"/>
        <v/>
      </c>
      <c r="AY535" s="57" t="str">
        <f t="shared" si="208"/>
        <v/>
      </c>
      <c r="AZ535" s="54">
        <f>+IF(SUMIF($AC$3:$AM$3,VLOOKUP($R535,desplegable!$N$3:$Q$8,4,FALSE),$AC535:$AM535)&gt;=$S535,$S535,SUMIF($AC$3:$AM$3,VLOOKUP($R535,desplegable!$N$3:$Q$8,4,FALSE),$AC535:$AM535))</f>
        <v>0</v>
      </c>
      <c r="BA535" s="78"/>
      <c r="BB535" s="54">
        <f t="shared" si="209"/>
        <v>0</v>
      </c>
      <c r="BC535" s="53">
        <f>+IFERROR($BB535*$T535/VLOOKUP($R535,desplegable!$N$3:$O$8,2,FALSE),0)</f>
        <v>0</v>
      </c>
      <c r="BD535" s="53" t="str">
        <f t="shared" si="199"/>
        <v/>
      </c>
      <c r="BE535" s="57" t="str">
        <f t="shared" si="210"/>
        <v/>
      </c>
    </row>
    <row r="536" spans="1:57" ht="15" customHeight="1" x14ac:dyDescent="0.25">
      <c r="A536" s="26" t="s">
        <v>117</v>
      </c>
      <c r="B536" s="21"/>
      <c r="C536" s="21" t="s">
        <v>117</v>
      </c>
      <c r="D536" s="21"/>
      <c r="E536" s="21" t="s">
        <v>117</v>
      </c>
      <c r="F536" s="21"/>
      <c r="G536" s="27"/>
      <c r="H536" s="27"/>
      <c r="I536" s="28" t="s">
        <v>367</v>
      </c>
      <c r="J536" s="28" t="s">
        <v>117</v>
      </c>
      <c r="K536" s="21"/>
      <c r="L536" s="21"/>
      <c r="M536" s="28" t="s">
        <v>117</v>
      </c>
      <c r="N536" s="28" t="s">
        <v>117</v>
      </c>
      <c r="O536" s="28" t="s">
        <v>117</v>
      </c>
      <c r="P536" s="21" t="s">
        <v>117</v>
      </c>
      <c r="Q536" s="21" t="s">
        <v>117</v>
      </c>
      <c r="R536" s="28" t="s">
        <v>117</v>
      </c>
      <c r="S536" s="78"/>
      <c r="T536" s="30"/>
      <c r="U536" s="52">
        <f t="shared" si="200"/>
        <v>0</v>
      </c>
      <c r="V536" s="29"/>
      <c r="W536" s="29" t="s">
        <v>117</v>
      </c>
      <c r="X536" s="29"/>
      <c r="Y536" s="29"/>
      <c r="Z536" s="53" t="str">
        <f t="shared" si="192"/>
        <v/>
      </c>
      <c r="AA536" s="55" t="str">
        <f t="shared" si="201"/>
        <v/>
      </c>
      <c r="AB536" s="27"/>
      <c r="AC536" s="54">
        <f t="shared" si="193"/>
        <v>0</v>
      </c>
      <c r="AD536" s="78"/>
      <c r="AE536" s="54">
        <f t="shared" si="194"/>
        <v>0</v>
      </c>
      <c r="AF536" s="78"/>
      <c r="AG536" s="54">
        <f t="shared" si="195"/>
        <v>0</v>
      </c>
      <c r="AH536" s="78"/>
      <c r="AI536" s="54">
        <f t="shared" si="196"/>
        <v>0</v>
      </c>
      <c r="AJ536" s="78"/>
      <c r="AK536" s="54">
        <f t="shared" si="197"/>
        <v>0</v>
      </c>
      <c r="AL536" s="78"/>
      <c r="AM536" s="78"/>
      <c r="AN536" s="53" t="str">
        <f>+IF($A536="Venta",SUMIF($AC$3:$AM$3,VLOOKUP($R536,desplegable!$N$3:$Q$8,4,FALSE),$AC536:$AM536)*$T536/VLOOKUP($R536,desplegable!$N$3:$O$8,2,FALSE),"")</f>
        <v/>
      </c>
      <c r="AO536" s="53">
        <f t="shared" si="198"/>
        <v>0</v>
      </c>
      <c r="AP536" s="53" t="str">
        <f>+IF($A536="Compra",SUMIF($AC$3:$AM$3,VLOOKUP($R535,desplegable!$N$3:$Q$8,4,FALSE),$AC536:$AM536)*$T536/VLOOKUP($R535,desplegable!$N$3:$O$8,2,FALSE),"")</f>
        <v/>
      </c>
      <c r="AQ536" s="55">
        <f>+IFERROR(SUMIF($AC$3:$AM$3,VLOOKUP($R536,desplegable!$N$3:$Q$8,4,FALSE),$AC536:$AM536)/$S536,0)</f>
        <v>0</v>
      </c>
      <c r="AR536" s="55">
        <f ca="1">IFERROR((SUMIF($AC$3:$AM$3,VLOOKUP($R536,desplegable!$N$3:$Q$8,4,FALSE),$AC536:$AM536)/($H536-$G536))*((TODAY())-$G536)/$S536,0)</f>
        <v>0</v>
      </c>
      <c r="AS536" s="56" t="str">
        <f t="shared" si="202"/>
        <v>-</v>
      </c>
      <c r="AT536" s="56" t="str">
        <f t="shared" si="203"/>
        <v>-</v>
      </c>
      <c r="AU536" s="56" t="str">
        <f t="shared" si="204"/>
        <v>-</v>
      </c>
      <c r="AV536" s="56" t="str">
        <f t="shared" si="205"/>
        <v>-</v>
      </c>
      <c r="AW536" s="53" t="str">
        <f t="shared" si="206"/>
        <v>-</v>
      </c>
      <c r="AX536" s="53" t="str">
        <f t="shared" si="207"/>
        <v/>
      </c>
      <c r="AY536" s="57" t="str">
        <f t="shared" si="208"/>
        <v/>
      </c>
      <c r="AZ536" s="54">
        <f>+IF(SUMIF($AC$3:$AM$3,VLOOKUP($R536,desplegable!$N$3:$Q$8,4,FALSE),$AC536:$AM536)&gt;=$S536,$S536,SUMIF($AC$3:$AM$3,VLOOKUP($R536,desplegable!$N$3:$Q$8,4,FALSE),$AC536:$AM536))</f>
        <v>0</v>
      </c>
      <c r="BA536" s="78"/>
      <c r="BB536" s="54">
        <f t="shared" si="209"/>
        <v>0</v>
      </c>
      <c r="BC536" s="53">
        <f>+IFERROR($BB536*$T536/VLOOKUP($R536,desplegable!$N$3:$O$8,2,FALSE),0)</f>
        <v>0</v>
      </c>
      <c r="BD536" s="53" t="str">
        <f t="shared" si="199"/>
        <v/>
      </c>
      <c r="BE536" s="57" t="str">
        <f t="shared" si="210"/>
        <v/>
      </c>
    </row>
    <row r="537" spans="1:57" ht="15" customHeight="1" x14ac:dyDescent="0.25">
      <c r="A537" s="26" t="s">
        <v>117</v>
      </c>
      <c r="B537" s="21"/>
      <c r="C537" s="21" t="s">
        <v>117</v>
      </c>
      <c r="D537" s="21"/>
      <c r="E537" s="21" t="s">
        <v>117</v>
      </c>
      <c r="F537" s="21"/>
      <c r="G537" s="27"/>
      <c r="H537" s="27"/>
      <c r="I537" s="28" t="s">
        <v>367</v>
      </c>
      <c r="J537" s="28" t="s">
        <v>117</v>
      </c>
      <c r="K537" s="21"/>
      <c r="L537" s="21"/>
      <c r="M537" s="28" t="s">
        <v>117</v>
      </c>
      <c r="N537" s="28" t="s">
        <v>117</v>
      </c>
      <c r="O537" s="28" t="s">
        <v>117</v>
      </c>
      <c r="P537" s="21" t="s">
        <v>117</v>
      </c>
      <c r="Q537" s="21" t="s">
        <v>117</v>
      </c>
      <c r="R537" s="28" t="s">
        <v>117</v>
      </c>
      <c r="S537" s="78"/>
      <c r="T537" s="30"/>
      <c r="U537" s="52">
        <f t="shared" si="200"/>
        <v>0</v>
      </c>
      <c r="V537" s="29"/>
      <c r="W537" s="29" t="s">
        <v>117</v>
      </c>
      <c r="X537" s="29"/>
      <c r="Y537" s="29"/>
      <c r="Z537" s="53" t="str">
        <f t="shared" si="192"/>
        <v/>
      </c>
      <c r="AA537" s="55" t="str">
        <f t="shared" si="201"/>
        <v/>
      </c>
      <c r="AB537" s="27"/>
      <c r="AC537" s="54">
        <f t="shared" si="193"/>
        <v>0</v>
      </c>
      <c r="AD537" s="78"/>
      <c r="AE537" s="54">
        <f t="shared" si="194"/>
        <v>0</v>
      </c>
      <c r="AF537" s="78"/>
      <c r="AG537" s="54">
        <f t="shared" si="195"/>
        <v>0</v>
      </c>
      <c r="AH537" s="78"/>
      <c r="AI537" s="54">
        <f t="shared" si="196"/>
        <v>0</v>
      </c>
      <c r="AJ537" s="78"/>
      <c r="AK537" s="54">
        <f t="shared" si="197"/>
        <v>0</v>
      </c>
      <c r="AL537" s="78"/>
      <c r="AM537" s="78"/>
      <c r="AN537" s="53" t="str">
        <f>+IF($A537="Venta",SUMIF($AC$3:$AM$3,VLOOKUP($R537,desplegable!$N$3:$Q$8,4,FALSE),$AC537:$AM537)*$T537/VLOOKUP($R537,desplegable!$N$3:$O$8,2,FALSE),"")</f>
        <v/>
      </c>
      <c r="AO537" s="53">
        <f t="shared" si="198"/>
        <v>0</v>
      </c>
      <c r="AP537" s="53" t="str">
        <f>+IF($A537="Compra",SUMIF($AC$3:$AM$3,VLOOKUP($R536,desplegable!$N$3:$Q$8,4,FALSE),$AC537:$AM537)*$T537/VLOOKUP($R536,desplegable!$N$3:$O$8,2,FALSE),"")</f>
        <v/>
      </c>
      <c r="AQ537" s="55">
        <f>+IFERROR(SUMIF($AC$3:$AM$3,VLOOKUP($R537,desplegable!$N$3:$Q$8,4,FALSE),$AC537:$AM537)/$S537,0)</f>
        <v>0</v>
      </c>
      <c r="AR537" s="55">
        <f ca="1">IFERROR((SUMIF($AC$3:$AM$3,VLOOKUP($R537,desplegable!$N$3:$Q$8,4,FALSE),$AC537:$AM537)/($H537-$G537))*((TODAY())-$G537)/$S537,0)</f>
        <v>0</v>
      </c>
      <c r="AS537" s="56" t="str">
        <f t="shared" si="202"/>
        <v>-</v>
      </c>
      <c r="AT537" s="56" t="str">
        <f t="shared" si="203"/>
        <v>-</v>
      </c>
      <c r="AU537" s="56" t="str">
        <f t="shared" si="204"/>
        <v>-</v>
      </c>
      <c r="AV537" s="56" t="str">
        <f t="shared" si="205"/>
        <v>-</v>
      </c>
      <c r="AW537" s="53" t="str">
        <f t="shared" si="206"/>
        <v>-</v>
      </c>
      <c r="AX537" s="53" t="str">
        <f t="shared" si="207"/>
        <v/>
      </c>
      <c r="AY537" s="57" t="str">
        <f t="shared" si="208"/>
        <v/>
      </c>
      <c r="AZ537" s="54">
        <f>+IF(SUMIF($AC$3:$AM$3,VLOOKUP($R537,desplegable!$N$3:$Q$8,4,FALSE),$AC537:$AM537)&gt;=$S537,$S537,SUMIF($AC$3:$AM$3,VLOOKUP($R537,desplegable!$N$3:$Q$8,4,FALSE),$AC537:$AM537))</f>
        <v>0</v>
      </c>
      <c r="BA537" s="78"/>
      <c r="BB537" s="54">
        <f t="shared" si="209"/>
        <v>0</v>
      </c>
      <c r="BC537" s="53">
        <f>+IFERROR($BB537*$T537/VLOOKUP($R537,desplegable!$N$3:$O$8,2,FALSE),0)</f>
        <v>0</v>
      </c>
      <c r="BD537" s="53" t="str">
        <f t="shared" si="199"/>
        <v/>
      </c>
      <c r="BE537" s="57" t="str">
        <f t="shared" si="210"/>
        <v/>
      </c>
    </row>
    <row r="538" spans="1:57" ht="15" customHeight="1" x14ac:dyDescent="0.25">
      <c r="A538" s="26" t="s">
        <v>117</v>
      </c>
      <c r="B538" s="21"/>
      <c r="C538" s="21" t="s">
        <v>117</v>
      </c>
      <c r="D538" s="21"/>
      <c r="E538" s="21" t="s">
        <v>117</v>
      </c>
      <c r="F538" s="21"/>
      <c r="G538" s="27"/>
      <c r="H538" s="27"/>
      <c r="I538" s="28" t="s">
        <v>367</v>
      </c>
      <c r="J538" s="28" t="s">
        <v>117</v>
      </c>
      <c r="K538" s="21"/>
      <c r="L538" s="21"/>
      <c r="M538" s="28" t="s">
        <v>117</v>
      </c>
      <c r="N538" s="28" t="s">
        <v>117</v>
      </c>
      <c r="O538" s="28" t="s">
        <v>117</v>
      </c>
      <c r="P538" s="21" t="s">
        <v>117</v>
      </c>
      <c r="Q538" s="21" t="s">
        <v>117</v>
      </c>
      <c r="R538" s="28" t="s">
        <v>117</v>
      </c>
      <c r="S538" s="78"/>
      <c r="T538" s="30"/>
      <c r="U538" s="52">
        <f t="shared" si="200"/>
        <v>0</v>
      </c>
      <c r="V538" s="29"/>
      <c r="W538" s="29" t="s">
        <v>117</v>
      </c>
      <c r="X538" s="29"/>
      <c r="Y538" s="29"/>
      <c r="Z538" s="53" t="str">
        <f t="shared" si="192"/>
        <v/>
      </c>
      <c r="AA538" s="55" t="str">
        <f t="shared" si="201"/>
        <v/>
      </c>
      <c r="AB538" s="27"/>
      <c r="AC538" s="54">
        <f t="shared" si="193"/>
        <v>0</v>
      </c>
      <c r="AD538" s="78"/>
      <c r="AE538" s="54">
        <f t="shared" si="194"/>
        <v>0</v>
      </c>
      <c r="AF538" s="78"/>
      <c r="AG538" s="54">
        <f t="shared" si="195"/>
        <v>0</v>
      </c>
      <c r="AH538" s="78"/>
      <c r="AI538" s="54">
        <f t="shared" si="196"/>
        <v>0</v>
      </c>
      <c r="AJ538" s="78"/>
      <c r="AK538" s="54">
        <f t="shared" si="197"/>
        <v>0</v>
      </c>
      <c r="AL538" s="78"/>
      <c r="AM538" s="78"/>
      <c r="AN538" s="53" t="str">
        <f>+IF($A538="Venta",SUMIF($AC$3:$AM$3,VLOOKUP($R538,desplegable!$N$3:$Q$8,4,FALSE),$AC538:$AM538)*$T538/VLOOKUP($R538,desplegable!$N$3:$O$8,2,FALSE),"")</f>
        <v/>
      </c>
      <c r="AO538" s="53">
        <f t="shared" si="198"/>
        <v>0</v>
      </c>
      <c r="AP538" s="53" t="str">
        <f>+IF($A538="Compra",SUMIF($AC$3:$AM$3,VLOOKUP($R537,desplegable!$N$3:$Q$8,4,FALSE),$AC538:$AM538)*$T538/VLOOKUP($R537,desplegable!$N$3:$O$8,2,FALSE),"")</f>
        <v/>
      </c>
      <c r="AQ538" s="55">
        <f>+IFERROR(SUMIF($AC$3:$AM$3,VLOOKUP($R538,desplegable!$N$3:$Q$8,4,FALSE),$AC538:$AM538)/$S538,0)</f>
        <v>0</v>
      </c>
      <c r="AR538" s="55">
        <f ca="1">IFERROR((SUMIF($AC$3:$AM$3,VLOOKUP($R538,desplegable!$N$3:$Q$8,4,FALSE),$AC538:$AM538)/($H538-$G538))*((TODAY())-$G538)/$S538,0)</f>
        <v>0</v>
      </c>
      <c r="AS538" s="56" t="str">
        <f t="shared" si="202"/>
        <v>-</v>
      </c>
      <c r="AT538" s="56" t="str">
        <f t="shared" si="203"/>
        <v>-</v>
      </c>
      <c r="AU538" s="56" t="str">
        <f t="shared" si="204"/>
        <v>-</v>
      </c>
      <c r="AV538" s="56" t="str">
        <f t="shared" si="205"/>
        <v>-</v>
      </c>
      <c r="AW538" s="53" t="str">
        <f t="shared" si="206"/>
        <v>-</v>
      </c>
      <c r="AX538" s="53" t="str">
        <f t="shared" si="207"/>
        <v/>
      </c>
      <c r="AY538" s="57" t="str">
        <f t="shared" si="208"/>
        <v/>
      </c>
      <c r="AZ538" s="54">
        <f>+IF(SUMIF($AC$3:$AM$3,VLOOKUP($R538,desplegable!$N$3:$Q$8,4,FALSE),$AC538:$AM538)&gt;=$S538,$S538,SUMIF($AC$3:$AM$3,VLOOKUP($R538,desplegable!$N$3:$Q$8,4,FALSE),$AC538:$AM538))</f>
        <v>0</v>
      </c>
      <c r="BA538" s="78"/>
      <c r="BB538" s="54">
        <f t="shared" si="209"/>
        <v>0</v>
      </c>
      <c r="BC538" s="53">
        <f>+IFERROR($BB538*$T538/VLOOKUP($R538,desplegable!$N$3:$O$8,2,FALSE),0)</f>
        <v>0</v>
      </c>
      <c r="BD538" s="53" t="str">
        <f t="shared" si="199"/>
        <v/>
      </c>
      <c r="BE538" s="57" t="str">
        <f t="shared" si="210"/>
        <v/>
      </c>
    </row>
    <row r="539" spans="1:57" ht="15" customHeight="1" x14ac:dyDescent="0.25">
      <c r="A539" s="26" t="s">
        <v>117</v>
      </c>
      <c r="B539" s="21"/>
      <c r="C539" s="21" t="s">
        <v>117</v>
      </c>
      <c r="D539" s="21"/>
      <c r="E539" s="21" t="s">
        <v>117</v>
      </c>
      <c r="F539" s="21"/>
      <c r="G539" s="27"/>
      <c r="H539" s="27"/>
      <c r="I539" s="28" t="s">
        <v>367</v>
      </c>
      <c r="J539" s="28" t="s">
        <v>117</v>
      </c>
      <c r="K539" s="21"/>
      <c r="L539" s="21"/>
      <c r="M539" s="28" t="s">
        <v>117</v>
      </c>
      <c r="N539" s="28" t="s">
        <v>117</v>
      </c>
      <c r="O539" s="28" t="s">
        <v>117</v>
      </c>
      <c r="P539" s="21" t="s">
        <v>117</v>
      </c>
      <c r="Q539" s="21" t="s">
        <v>117</v>
      </c>
      <c r="R539" s="28" t="s">
        <v>117</v>
      </c>
      <c r="S539" s="78"/>
      <c r="T539" s="30"/>
      <c r="U539" s="52">
        <f t="shared" si="200"/>
        <v>0</v>
      </c>
      <c r="V539" s="29"/>
      <c r="W539" s="29" t="s">
        <v>117</v>
      </c>
      <c r="X539" s="29"/>
      <c r="Y539" s="29"/>
      <c r="Z539" s="53" t="str">
        <f t="shared" si="192"/>
        <v/>
      </c>
      <c r="AA539" s="55" t="str">
        <f t="shared" si="201"/>
        <v/>
      </c>
      <c r="AB539" s="27"/>
      <c r="AC539" s="54">
        <f t="shared" si="193"/>
        <v>0</v>
      </c>
      <c r="AD539" s="78"/>
      <c r="AE539" s="54">
        <f t="shared" si="194"/>
        <v>0</v>
      </c>
      <c r="AF539" s="78"/>
      <c r="AG539" s="54">
        <f t="shared" si="195"/>
        <v>0</v>
      </c>
      <c r="AH539" s="78"/>
      <c r="AI539" s="54">
        <f t="shared" si="196"/>
        <v>0</v>
      </c>
      <c r="AJ539" s="78"/>
      <c r="AK539" s="54">
        <f t="shared" si="197"/>
        <v>0</v>
      </c>
      <c r="AL539" s="78"/>
      <c r="AM539" s="78"/>
      <c r="AN539" s="53" t="str">
        <f>+IF($A539="Venta",SUMIF($AC$3:$AM$3,VLOOKUP($R539,desplegable!$N$3:$Q$8,4,FALSE),$AC539:$AM539)*$T539/VLOOKUP($R539,desplegable!$N$3:$O$8,2,FALSE),"")</f>
        <v/>
      </c>
      <c r="AO539" s="53">
        <f t="shared" si="198"/>
        <v>0</v>
      </c>
      <c r="AP539" s="53" t="str">
        <f>+IF($A539="Compra",SUMIF($AC$3:$AM$3,VLOOKUP($R538,desplegable!$N$3:$Q$8,4,FALSE),$AC539:$AM539)*$T539/VLOOKUP($R538,desplegable!$N$3:$O$8,2,FALSE),"")</f>
        <v/>
      </c>
      <c r="AQ539" s="55">
        <f>+IFERROR(SUMIF($AC$3:$AM$3,VLOOKUP($R539,desplegable!$N$3:$Q$8,4,FALSE),$AC539:$AM539)/$S539,0)</f>
        <v>0</v>
      </c>
      <c r="AR539" s="55">
        <f ca="1">IFERROR((SUMIF($AC$3:$AM$3,VLOOKUP($R539,desplegable!$N$3:$Q$8,4,FALSE),$AC539:$AM539)/($H539-$G539))*((TODAY())-$G539)/$S539,0)</f>
        <v>0</v>
      </c>
      <c r="AS539" s="56" t="str">
        <f t="shared" si="202"/>
        <v>-</v>
      </c>
      <c r="AT539" s="56" t="str">
        <f t="shared" si="203"/>
        <v>-</v>
      </c>
      <c r="AU539" s="56" t="str">
        <f t="shared" si="204"/>
        <v>-</v>
      </c>
      <c r="AV539" s="56" t="str">
        <f t="shared" si="205"/>
        <v>-</v>
      </c>
      <c r="AW539" s="53" t="str">
        <f t="shared" si="206"/>
        <v>-</v>
      </c>
      <c r="AX539" s="53" t="str">
        <f t="shared" si="207"/>
        <v/>
      </c>
      <c r="AY539" s="57" t="str">
        <f t="shared" si="208"/>
        <v/>
      </c>
      <c r="AZ539" s="54">
        <f>+IF(SUMIF($AC$3:$AM$3,VLOOKUP($R539,desplegable!$N$3:$Q$8,4,FALSE),$AC539:$AM539)&gt;=$S539,$S539,SUMIF($AC$3:$AM$3,VLOOKUP($R539,desplegable!$N$3:$Q$8,4,FALSE),$AC539:$AM539))</f>
        <v>0</v>
      </c>
      <c r="BA539" s="78"/>
      <c r="BB539" s="54">
        <f t="shared" si="209"/>
        <v>0</v>
      </c>
      <c r="BC539" s="53">
        <f>+IFERROR($BB539*$T539/VLOOKUP($R539,desplegable!$N$3:$O$8,2,FALSE),0)</f>
        <v>0</v>
      </c>
      <c r="BD539" s="53" t="str">
        <f t="shared" si="199"/>
        <v/>
      </c>
      <c r="BE539" s="57" t="str">
        <f t="shared" si="210"/>
        <v/>
      </c>
    </row>
    <row r="540" spans="1:57" ht="15" customHeight="1" x14ac:dyDescent="0.25">
      <c r="A540" s="26" t="s">
        <v>117</v>
      </c>
      <c r="B540" s="21"/>
      <c r="C540" s="21" t="s">
        <v>117</v>
      </c>
      <c r="D540" s="21"/>
      <c r="E540" s="21" t="s">
        <v>117</v>
      </c>
      <c r="F540" s="21"/>
      <c r="G540" s="27"/>
      <c r="H540" s="27"/>
      <c r="I540" s="28" t="s">
        <v>367</v>
      </c>
      <c r="J540" s="28" t="s">
        <v>117</v>
      </c>
      <c r="K540" s="21"/>
      <c r="L540" s="21"/>
      <c r="M540" s="28" t="s">
        <v>117</v>
      </c>
      <c r="N540" s="28" t="s">
        <v>117</v>
      </c>
      <c r="O540" s="28" t="s">
        <v>117</v>
      </c>
      <c r="P540" s="21" t="s">
        <v>117</v>
      </c>
      <c r="Q540" s="21" t="s">
        <v>117</v>
      </c>
      <c r="R540" s="28" t="s">
        <v>117</v>
      </c>
      <c r="S540" s="78"/>
      <c r="T540" s="30"/>
      <c r="U540" s="52">
        <f t="shared" si="200"/>
        <v>0</v>
      </c>
      <c r="V540" s="29"/>
      <c r="W540" s="29" t="s">
        <v>117</v>
      </c>
      <c r="X540" s="29"/>
      <c r="Y540" s="29"/>
      <c r="Z540" s="53" t="str">
        <f t="shared" si="192"/>
        <v/>
      </c>
      <c r="AA540" s="55" t="str">
        <f t="shared" si="201"/>
        <v/>
      </c>
      <c r="AB540" s="27"/>
      <c r="AC540" s="54">
        <f t="shared" si="193"/>
        <v>0</v>
      </c>
      <c r="AD540" s="78"/>
      <c r="AE540" s="54">
        <f t="shared" si="194"/>
        <v>0</v>
      </c>
      <c r="AF540" s="78"/>
      <c r="AG540" s="54">
        <f t="shared" si="195"/>
        <v>0</v>
      </c>
      <c r="AH540" s="78"/>
      <c r="AI540" s="54">
        <f t="shared" si="196"/>
        <v>0</v>
      </c>
      <c r="AJ540" s="78"/>
      <c r="AK540" s="54">
        <f t="shared" si="197"/>
        <v>0</v>
      </c>
      <c r="AL540" s="78"/>
      <c r="AM540" s="78"/>
      <c r="AN540" s="53" t="str">
        <f>+IF($A540="Venta",SUMIF($AC$3:$AM$3,VLOOKUP($R540,desplegable!$N$3:$Q$8,4,FALSE),$AC540:$AM540)*$T540/VLOOKUP($R540,desplegable!$N$3:$O$8,2,FALSE),"")</f>
        <v/>
      </c>
      <c r="AO540" s="53">
        <f t="shared" si="198"/>
        <v>0</v>
      </c>
      <c r="AP540" s="53" t="str">
        <f>+IF($A540="Compra",SUMIF($AC$3:$AM$3,VLOOKUP($R539,desplegable!$N$3:$Q$8,4,FALSE),$AC540:$AM540)*$T540/VLOOKUP($R539,desplegable!$N$3:$O$8,2,FALSE),"")</f>
        <v/>
      </c>
      <c r="AQ540" s="55">
        <f>+IFERROR(SUMIF($AC$3:$AM$3,VLOOKUP($R540,desplegable!$N$3:$Q$8,4,FALSE),$AC540:$AM540)/$S540,0)</f>
        <v>0</v>
      </c>
      <c r="AR540" s="55">
        <f ca="1">IFERROR((SUMIF($AC$3:$AM$3,VLOOKUP($R540,desplegable!$N$3:$Q$8,4,FALSE),$AC540:$AM540)/($H540-$G540))*((TODAY())-$G540)/$S540,0)</f>
        <v>0</v>
      </c>
      <c r="AS540" s="56" t="str">
        <f t="shared" si="202"/>
        <v>-</v>
      </c>
      <c r="AT540" s="56" t="str">
        <f t="shared" si="203"/>
        <v>-</v>
      </c>
      <c r="AU540" s="56" t="str">
        <f t="shared" si="204"/>
        <v>-</v>
      </c>
      <c r="AV540" s="56" t="str">
        <f t="shared" si="205"/>
        <v>-</v>
      </c>
      <c r="AW540" s="53" t="str">
        <f t="shared" si="206"/>
        <v>-</v>
      </c>
      <c r="AX540" s="53" t="str">
        <f t="shared" si="207"/>
        <v/>
      </c>
      <c r="AY540" s="57" t="str">
        <f t="shared" si="208"/>
        <v/>
      </c>
      <c r="AZ540" s="54">
        <f>+IF(SUMIF($AC$3:$AM$3,VLOOKUP($R540,desplegable!$N$3:$Q$8,4,FALSE),$AC540:$AM540)&gt;=$S540,$S540,SUMIF($AC$3:$AM$3,VLOOKUP($R540,desplegable!$N$3:$Q$8,4,FALSE),$AC540:$AM540))</f>
        <v>0</v>
      </c>
      <c r="BA540" s="78"/>
      <c r="BB540" s="54">
        <f t="shared" si="209"/>
        <v>0</v>
      </c>
      <c r="BC540" s="53">
        <f>+IFERROR($BB540*$T540/VLOOKUP($R540,desplegable!$N$3:$O$8,2,FALSE),0)</f>
        <v>0</v>
      </c>
      <c r="BD540" s="53" t="str">
        <f t="shared" si="199"/>
        <v/>
      </c>
      <c r="BE540" s="57" t="str">
        <f t="shared" si="210"/>
        <v/>
      </c>
    </row>
    <row r="541" spans="1:57" ht="15" customHeight="1" x14ac:dyDescent="0.25">
      <c r="A541" s="26" t="s">
        <v>117</v>
      </c>
      <c r="B541" s="21"/>
      <c r="C541" s="21" t="s">
        <v>117</v>
      </c>
      <c r="D541" s="21"/>
      <c r="E541" s="21" t="s">
        <v>117</v>
      </c>
      <c r="F541" s="21"/>
      <c r="G541" s="27"/>
      <c r="H541" s="27"/>
      <c r="I541" s="28" t="s">
        <v>367</v>
      </c>
      <c r="J541" s="28" t="s">
        <v>117</v>
      </c>
      <c r="K541" s="21"/>
      <c r="L541" s="21"/>
      <c r="M541" s="28" t="s">
        <v>117</v>
      </c>
      <c r="N541" s="28" t="s">
        <v>117</v>
      </c>
      <c r="O541" s="28" t="s">
        <v>117</v>
      </c>
      <c r="P541" s="21" t="s">
        <v>117</v>
      </c>
      <c r="Q541" s="21" t="s">
        <v>117</v>
      </c>
      <c r="R541" s="28" t="s">
        <v>117</v>
      </c>
      <c r="S541" s="78"/>
      <c r="T541" s="30"/>
      <c r="U541" s="52">
        <f t="shared" si="200"/>
        <v>0</v>
      </c>
      <c r="V541" s="29"/>
      <c r="W541" s="29" t="s">
        <v>117</v>
      </c>
      <c r="X541" s="29"/>
      <c r="Y541" s="29"/>
      <c r="Z541" s="53" t="str">
        <f t="shared" si="192"/>
        <v/>
      </c>
      <c r="AA541" s="55" t="str">
        <f t="shared" si="201"/>
        <v/>
      </c>
      <c r="AB541" s="27"/>
      <c r="AC541" s="54">
        <f t="shared" si="193"/>
        <v>0</v>
      </c>
      <c r="AD541" s="78"/>
      <c r="AE541" s="54">
        <f t="shared" si="194"/>
        <v>0</v>
      </c>
      <c r="AF541" s="78"/>
      <c r="AG541" s="54">
        <f t="shared" si="195"/>
        <v>0</v>
      </c>
      <c r="AH541" s="78"/>
      <c r="AI541" s="54">
        <f t="shared" si="196"/>
        <v>0</v>
      </c>
      <c r="AJ541" s="78"/>
      <c r="AK541" s="54">
        <f t="shared" si="197"/>
        <v>0</v>
      </c>
      <c r="AL541" s="78"/>
      <c r="AM541" s="78"/>
      <c r="AN541" s="53" t="str">
        <f>+IF($A541="Venta",SUMIF($AC$3:$AM$3,VLOOKUP($R541,desplegable!$N$3:$Q$8,4,FALSE),$AC541:$AM541)*$T541/VLOOKUP($R541,desplegable!$N$3:$O$8,2,FALSE),"")</f>
        <v/>
      </c>
      <c r="AO541" s="53">
        <f t="shared" si="198"/>
        <v>0</v>
      </c>
      <c r="AP541" s="53" t="str">
        <f>+IF($A541="Compra",SUMIF($AC$3:$AM$3,VLOOKUP($R540,desplegable!$N$3:$Q$8,4,FALSE),$AC541:$AM541)*$T541/VLOOKUP($R540,desplegable!$N$3:$O$8,2,FALSE),"")</f>
        <v/>
      </c>
      <c r="AQ541" s="55">
        <f>+IFERROR(SUMIF($AC$3:$AM$3,VLOOKUP($R541,desplegable!$N$3:$Q$8,4,FALSE),$AC541:$AM541)/$S541,0)</f>
        <v>0</v>
      </c>
      <c r="AR541" s="55">
        <f ca="1">IFERROR((SUMIF($AC$3:$AM$3,VLOOKUP($R541,desplegable!$N$3:$Q$8,4,FALSE),$AC541:$AM541)/($H541-$G541))*((TODAY())-$G541)/$S541,0)</f>
        <v>0</v>
      </c>
      <c r="AS541" s="56" t="str">
        <f t="shared" si="202"/>
        <v>-</v>
      </c>
      <c r="AT541" s="56" t="str">
        <f t="shared" si="203"/>
        <v>-</v>
      </c>
      <c r="AU541" s="56" t="str">
        <f t="shared" si="204"/>
        <v>-</v>
      </c>
      <c r="AV541" s="56" t="str">
        <f t="shared" si="205"/>
        <v>-</v>
      </c>
      <c r="AW541" s="53" t="str">
        <f t="shared" si="206"/>
        <v>-</v>
      </c>
      <c r="AX541" s="53" t="str">
        <f t="shared" si="207"/>
        <v/>
      </c>
      <c r="AY541" s="57" t="str">
        <f t="shared" si="208"/>
        <v/>
      </c>
      <c r="AZ541" s="54">
        <f>+IF(SUMIF($AC$3:$AM$3,VLOOKUP($R541,desplegable!$N$3:$Q$8,4,FALSE),$AC541:$AM541)&gt;=$S541,$S541,SUMIF($AC$3:$AM$3,VLOOKUP($R541,desplegable!$N$3:$Q$8,4,FALSE),$AC541:$AM541))</f>
        <v>0</v>
      </c>
      <c r="BA541" s="78"/>
      <c r="BB541" s="54">
        <f t="shared" si="209"/>
        <v>0</v>
      </c>
      <c r="BC541" s="53">
        <f>+IFERROR($BB541*$T541/VLOOKUP($R541,desplegable!$N$3:$O$8,2,FALSE),0)</f>
        <v>0</v>
      </c>
      <c r="BD541" s="53" t="str">
        <f t="shared" si="199"/>
        <v/>
      </c>
      <c r="BE541" s="57" t="str">
        <f t="shared" si="210"/>
        <v/>
      </c>
    </row>
    <row r="542" spans="1:57" ht="15" customHeight="1" x14ac:dyDescent="0.25">
      <c r="A542" s="26" t="s">
        <v>117</v>
      </c>
      <c r="B542" s="21"/>
      <c r="C542" s="21" t="s">
        <v>117</v>
      </c>
      <c r="D542" s="21"/>
      <c r="E542" s="21" t="s">
        <v>117</v>
      </c>
      <c r="F542" s="21"/>
      <c r="G542" s="27"/>
      <c r="H542" s="27"/>
      <c r="I542" s="28" t="s">
        <v>367</v>
      </c>
      <c r="J542" s="28" t="s">
        <v>117</v>
      </c>
      <c r="K542" s="21"/>
      <c r="L542" s="21"/>
      <c r="M542" s="28" t="s">
        <v>117</v>
      </c>
      <c r="N542" s="28" t="s">
        <v>117</v>
      </c>
      <c r="O542" s="28" t="s">
        <v>117</v>
      </c>
      <c r="P542" s="21" t="s">
        <v>117</v>
      </c>
      <c r="Q542" s="21" t="s">
        <v>117</v>
      </c>
      <c r="R542" s="28" t="s">
        <v>117</v>
      </c>
      <c r="S542" s="78"/>
      <c r="T542" s="30"/>
      <c r="U542" s="52">
        <f t="shared" si="200"/>
        <v>0</v>
      </c>
      <c r="V542" s="29"/>
      <c r="W542" s="29" t="s">
        <v>117</v>
      </c>
      <c r="X542" s="29"/>
      <c r="Y542" s="29"/>
      <c r="Z542" s="53" t="str">
        <f t="shared" si="192"/>
        <v/>
      </c>
      <c r="AA542" s="55" t="str">
        <f t="shared" si="201"/>
        <v/>
      </c>
      <c r="AB542" s="27"/>
      <c r="AC542" s="54">
        <f t="shared" si="193"/>
        <v>0</v>
      </c>
      <c r="AD542" s="78"/>
      <c r="AE542" s="54">
        <f t="shared" si="194"/>
        <v>0</v>
      </c>
      <c r="AF542" s="78"/>
      <c r="AG542" s="54">
        <f t="shared" si="195"/>
        <v>0</v>
      </c>
      <c r="AH542" s="78"/>
      <c r="AI542" s="54">
        <f t="shared" si="196"/>
        <v>0</v>
      </c>
      <c r="AJ542" s="78"/>
      <c r="AK542" s="54">
        <f t="shared" si="197"/>
        <v>0</v>
      </c>
      <c r="AL542" s="78"/>
      <c r="AM542" s="78"/>
      <c r="AN542" s="53" t="str">
        <f>+IF($A542="Venta",SUMIF($AC$3:$AM$3,VLOOKUP($R542,desplegable!$N$3:$Q$8,4,FALSE),$AC542:$AM542)*$T542/VLOOKUP($R542,desplegable!$N$3:$O$8,2,FALSE),"")</f>
        <v/>
      </c>
      <c r="AO542" s="53">
        <f t="shared" si="198"/>
        <v>0</v>
      </c>
      <c r="AP542" s="53" t="str">
        <f>+IF($A542="Compra",SUMIF($AC$3:$AM$3,VLOOKUP($R541,desplegable!$N$3:$Q$8,4,FALSE),$AC542:$AM542)*$T542/VLOOKUP($R541,desplegable!$N$3:$O$8,2,FALSE),"")</f>
        <v/>
      </c>
      <c r="AQ542" s="55">
        <f>+IFERROR(SUMIF($AC$3:$AM$3,VLOOKUP($R542,desplegable!$N$3:$Q$8,4,FALSE),$AC542:$AM542)/$S542,0)</f>
        <v>0</v>
      </c>
      <c r="AR542" s="55">
        <f ca="1">IFERROR((SUMIF($AC$3:$AM$3,VLOOKUP($R542,desplegable!$N$3:$Q$8,4,FALSE),$AC542:$AM542)/($H542-$G542))*((TODAY())-$G542)/$S542,0)</f>
        <v>0</v>
      </c>
      <c r="AS542" s="56" t="str">
        <f t="shared" si="202"/>
        <v>-</v>
      </c>
      <c r="AT542" s="56" t="str">
        <f t="shared" si="203"/>
        <v>-</v>
      </c>
      <c r="AU542" s="56" t="str">
        <f t="shared" si="204"/>
        <v>-</v>
      </c>
      <c r="AV542" s="56" t="str">
        <f t="shared" si="205"/>
        <v>-</v>
      </c>
      <c r="AW542" s="53" t="str">
        <f t="shared" si="206"/>
        <v>-</v>
      </c>
      <c r="AX542" s="53" t="str">
        <f t="shared" si="207"/>
        <v/>
      </c>
      <c r="AY542" s="57" t="str">
        <f t="shared" si="208"/>
        <v/>
      </c>
      <c r="AZ542" s="54">
        <f>+IF(SUMIF($AC$3:$AM$3,VLOOKUP($R542,desplegable!$N$3:$Q$8,4,FALSE),$AC542:$AM542)&gt;=$S542,$S542,SUMIF($AC$3:$AM$3,VLOOKUP($R542,desplegable!$N$3:$Q$8,4,FALSE),$AC542:$AM542))</f>
        <v>0</v>
      </c>
      <c r="BA542" s="78"/>
      <c r="BB542" s="54">
        <f t="shared" si="209"/>
        <v>0</v>
      </c>
      <c r="BC542" s="53">
        <f>+IFERROR($BB542*$T542/VLOOKUP($R542,desplegable!$N$3:$O$8,2,FALSE),0)</f>
        <v>0</v>
      </c>
      <c r="BD542" s="53" t="str">
        <f t="shared" si="199"/>
        <v/>
      </c>
      <c r="BE542" s="57" t="str">
        <f t="shared" si="210"/>
        <v/>
      </c>
    </row>
    <row r="543" spans="1:57" ht="15" customHeight="1" x14ac:dyDescent="0.25">
      <c r="A543" s="26" t="s">
        <v>117</v>
      </c>
      <c r="B543" s="21"/>
      <c r="C543" s="21" t="s">
        <v>117</v>
      </c>
      <c r="D543" s="21"/>
      <c r="E543" s="21" t="s">
        <v>117</v>
      </c>
      <c r="F543" s="21"/>
      <c r="G543" s="27"/>
      <c r="H543" s="27"/>
      <c r="I543" s="28" t="s">
        <v>367</v>
      </c>
      <c r="J543" s="28" t="s">
        <v>117</v>
      </c>
      <c r="K543" s="21"/>
      <c r="L543" s="21"/>
      <c r="M543" s="28" t="s">
        <v>117</v>
      </c>
      <c r="N543" s="28" t="s">
        <v>117</v>
      </c>
      <c r="O543" s="28" t="s">
        <v>117</v>
      </c>
      <c r="P543" s="21" t="s">
        <v>117</v>
      </c>
      <c r="Q543" s="21" t="s">
        <v>117</v>
      </c>
      <c r="R543" s="28" t="s">
        <v>117</v>
      </c>
      <c r="S543" s="78"/>
      <c r="T543" s="30"/>
      <c r="U543" s="52">
        <f t="shared" si="200"/>
        <v>0</v>
      </c>
      <c r="V543" s="29"/>
      <c r="W543" s="29" t="s">
        <v>117</v>
      </c>
      <c r="X543" s="29"/>
      <c r="Y543" s="29"/>
      <c r="Z543" s="53" t="str">
        <f t="shared" si="192"/>
        <v/>
      </c>
      <c r="AA543" s="55" t="str">
        <f t="shared" si="201"/>
        <v/>
      </c>
      <c r="AB543" s="27"/>
      <c r="AC543" s="54">
        <f t="shared" si="193"/>
        <v>0</v>
      </c>
      <c r="AD543" s="78"/>
      <c r="AE543" s="54">
        <f t="shared" si="194"/>
        <v>0</v>
      </c>
      <c r="AF543" s="78"/>
      <c r="AG543" s="54">
        <f t="shared" si="195"/>
        <v>0</v>
      </c>
      <c r="AH543" s="78"/>
      <c r="AI543" s="54">
        <f t="shared" si="196"/>
        <v>0</v>
      </c>
      <c r="AJ543" s="78"/>
      <c r="AK543" s="54">
        <f t="shared" si="197"/>
        <v>0</v>
      </c>
      <c r="AL543" s="78"/>
      <c r="AM543" s="78"/>
      <c r="AN543" s="53" t="str">
        <f>+IF($A543="Venta",SUMIF($AC$3:$AM$3,VLOOKUP($R543,desplegable!$N$3:$Q$8,4,FALSE),$AC543:$AM543)*$T543/VLOOKUP($R543,desplegable!$N$3:$O$8,2,FALSE),"")</f>
        <v/>
      </c>
      <c r="AO543" s="53">
        <f t="shared" si="198"/>
        <v>0</v>
      </c>
      <c r="AP543" s="53" t="str">
        <f>+IF($A543="Compra",SUMIF($AC$3:$AM$3,VLOOKUP($R542,desplegable!$N$3:$Q$8,4,FALSE),$AC543:$AM543)*$T543/VLOOKUP($R542,desplegable!$N$3:$O$8,2,FALSE),"")</f>
        <v/>
      </c>
      <c r="AQ543" s="55">
        <f>+IFERROR(SUMIF($AC$3:$AM$3,VLOOKUP($R543,desplegable!$N$3:$Q$8,4,FALSE),$AC543:$AM543)/$S543,0)</f>
        <v>0</v>
      </c>
      <c r="AR543" s="55">
        <f ca="1">IFERROR((SUMIF($AC$3:$AM$3,VLOOKUP($R543,desplegable!$N$3:$Q$8,4,FALSE),$AC543:$AM543)/($H543-$G543))*((TODAY())-$G543)/$S543,0)</f>
        <v>0</v>
      </c>
      <c r="AS543" s="56" t="str">
        <f t="shared" si="202"/>
        <v>-</v>
      </c>
      <c r="AT543" s="56" t="str">
        <f t="shared" si="203"/>
        <v>-</v>
      </c>
      <c r="AU543" s="56" t="str">
        <f t="shared" si="204"/>
        <v>-</v>
      </c>
      <c r="AV543" s="56" t="str">
        <f t="shared" si="205"/>
        <v>-</v>
      </c>
      <c r="AW543" s="53" t="str">
        <f t="shared" si="206"/>
        <v>-</v>
      </c>
      <c r="AX543" s="53" t="str">
        <f t="shared" si="207"/>
        <v/>
      </c>
      <c r="AY543" s="57" t="str">
        <f t="shared" si="208"/>
        <v/>
      </c>
      <c r="AZ543" s="54">
        <f>+IF(SUMIF($AC$3:$AM$3,VLOOKUP($R543,desplegable!$N$3:$Q$8,4,FALSE),$AC543:$AM543)&gt;=$S543,$S543,SUMIF($AC$3:$AM$3,VLOOKUP($R543,desplegable!$N$3:$Q$8,4,FALSE),$AC543:$AM543))</f>
        <v>0</v>
      </c>
      <c r="BA543" s="78"/>
      <c r="BB543" s="54">
        <f t="shared" si="209"/>
        <v>0</v>
      </c>
      <c r="BC543" s="53">
        <f>+IFERROR($BB543*$T543/VLOOKUP($R543,desplegable!$N$3:$O$8,2,FALSE),0)</f>
        <v>0</v>
      </c>
      <c r="BD543" s="53" t="str">
        <f t="shared" si="199"/>
        <v/>
      </c>
      <c r="BE543" s="57" t="str">
        <f t="shared" si="210"/>
        <v/>
      </c>
    </row>
    <row r="544" spans="1:57" ht="15" customHeight="1" x14ac:dyDescent="0.25">
      <c r="A544" s="26" t="s">
        <v>117</v>
      </c>
      <c r="B544" s="21"/>
      <c r="C544" s="21" t="s">
        <v>117</v>
      </c>
      <c r="D544" s="21"/>
      <c r="E544" s="21" t="s">
        <v>117</v>
      </c>
      <c r="F544" s="21"/>
      <c r="G544" s="27"/>
      <c r="H544" s="27"/>
      <c r="I544" s="28" t="s">
        <v>367</v>
      </c>
      <c r="J544" s="28" t="s">
        <v>117</v>
      </c>
      <c r="K544" s="21"/>
      <c r="L544" s="21"/>
      <c r="M544" s="28" t="s">
        <v>117</v>
      </c>
      <c r="N544" s="28" t="s">
        <v>117</v>
      </c>
      <c r="O544" s="28" t="s">
        <v>117</v>
      </c>
      <c r="P544" s="21" t="s">
        <v>117</v>
      </c>
      <c r="Q544" s="21" t="s">
        <v>117</v>
      </c>
      <c r="R544" s="28" t="s">
        <v>117</v>
      </c>
      <c r="S544" s="78"/>
      <c r="T544" s="30"/>
      <c r="U544" s="52">
        <f t="shared" si="200"/>
        <v>0</v>
      </c>
      <c r="V544" s="29"/>
      <c r="W544" s="29" t="s">
        <v>117</v>
      </c>
      <c r="X544" s="29"/>
      <c r="Y544" s="29"/>
      <c r="Z544" s="53" t="str">
        <f t="shared" si="192"/>
        <v/>
      </c>
      <c r="AA544" s="55" t="str">
        <f t="shared" si="201"/>
        <v/>
      </c>
      <c r="AB544" s="27"/>
      <c r="AC544" s="54">
        <f t="shared" si="193"/>
        <v>0</v>
      </c>
      <c r="AD544" s="78"/>
      <c r="AE544" s="54">
        <f t="shared" si="194"/>
        <v>0</v>
      </c>
      <c r="AF544" s="78"/>
      <c r="AG544" s="54">
        <f t="shared" si="195"/>
        <v>0</v>
      </c>
      <c r="AH544" s="78"/>
      <c r="AI544" s="54">
        <f t="shared" si="196"/>
        <v>0</v>
      </c>
      <c r="AJ544" s="78"/>
      <c r="AK544" s="54">
        <f t="shared" si="197"/>
        <v>0</v>
      </c>
      <c r="AL544" s="78"/>
      <c r="AM544" s="78"/>
      <c r="AN544" s="53" t="str">
        <f>+IF($A544="Venta",SUMIF($AC$3:$AM$3,VLOOKUP($R544,desplegable!$N$3:$Q$8,4,FALSE),$AC544:$AM544)*$T544/VLOOKUP($R544,desplegable!$N$3:$O$8,2,FALSE),"")</f>
        <v/>
      </c>
      <c r="AO544" s="53">
        <f t="shared" si="198"/>
        <v>0</v>
      </c>
      <c r="AP544" s="53" t="str">
        <f>+IF($A544="Compra",SUMIF($AC$3:$AM$3,VLOOKUP($R543,desplegable!$N$3:$Q$8,4,FALSE),$AC544:$AM544)*$T544/VLOOKUP($R543,desplegable!$N$3:$O$8,2,FALSE),"")</f>
        <v/>
      </c>
      <c r="AQ544" s="55">
        <f>+IFERROR(SUMIF($AC$3:$AM$3,VLOOKUP($R544,desplegable!$N$3:$Q$8,4,FALSE),$AC544:$AM544)/$S544,0)</f>
        <v>0</v>
      </c>
      <c r="AR544" s="55">
        <f ca="1">IFERROR((SUMIF($AC$3:$AM$3,VLOOKUP($R544,desplegable!$N$3:$Q$8,4,FALSE),$AC544:$AM544)/($H544-$G544))*((TODAY())-$G544)/$S544,0)</f>
        <v>0</v>
      </c>
      <c r="AS544" s="56" t="str">
        <f t="shared" si="202"/>
        <v>-</v>
      </c>
      <c r="AT544" s="56" t="str">
        <f t="shared" si="203"/>
        <v>-</v>
      </c>
      <c r="AU544" s="56" t="str">
        <f t="shared" si="204"/>
        <v>-</v>
      </c>
      <c r="AV544" s="56" t="str">
        <f t="shared" si="205"/>
        <v>-</v>
      </c>
      <c r="AW544" s="53" t="str">
        <f t="shared" si="206"/>
        <v>-</v>
      </c>
      <c r="AX544" s="53" t="str">
        <f t="shared" si="207"/>
        <v/>
      </c>
      <c r="AY544" s="57" t="str">
        <f t="shared" si="208"/>
        <v/>
      </c>
      <c r="AZ544" s="54">
        <f>+IF(SUMIF($AC$3:$AM$3,VLOOKUP($R544,desplegable!$N$3:$Q$8,4,FALSE),$AC544:$AM544)&gt;=$S544,$S544,SUMIF($AC$3:$AM$3,VLOOKUP($R544,desplegable!$N$3:$Q$8,4,FALSE),$AC544:$AM544))</f>
        <v>0</v>
      </c>
      <c r="BA544" s="78"/>
      <c r="BB544" s="54">
        <f t="shared" si="209"/>
        <v>0</v>
      </c>
      <c r="BC544" s="53">
        <f>+IFERROR($BB544*$T544/VLOOKUP($R544,desplegable!$N$3:$O$8,2,FALSE),0)</f>
        <v>0</v>
      </c>
      <c r="BD544" s="53" t="str">
        <f t="shared" si="199"/>
        <v/>
      </c>
      <c r="BE544" s="57" t="str">
        <f t="shared" si="210"/>
        <v/>
      </c>
    </row>
    <row r="545" spans="1:57" ht="15" customHeight="1" x14ac:dyDescent="0.25">
      <c r="A545" s="26" t="s">
        <v>117</v>
      </c>
      <c r="B545" s="21"/>
      <c r="C545" s="21" t="s">
        <v>117</v>
      </c>
      <c r="D545" s="21"/>
      <c r="E545" s="21" t="s">
        <v>117</v>
      </c>
      <c r="F545" s="21"/>
      <c r="G545" s="27"/>
      <c r="H545" s="27"/>
      <c r="I545" s="28" t="s">
        <v>367</v>
      </c>
      <c r="J545" s="28" t="s">
        <v>117</v>
      </c>
      <c r="K545" s="21"/>
      <c r="L545" s="21"/>
      <c r="M545" s="28" t="s">
        <v>117</v>
      </c>
      <c r="N545" s="28" t="s">
        <v>117</v>
      </c>
      <c r="O545" s="28" t="s">
        <v>117</v>
      </c>
      <c r="P545" s="21" t="s">
        <v>117</v>
      </c>
      <c r="Q545" s="21" t="s">
        <v>117</v>
      </c>
      <c r="R545" s="28" t="s">
        <v>117</v>
      </c>
      <c r="S545" s="78"/>
      <c r="T545" s="30"/>
      <c r="U545" s="52">
        <f t="shared" si="200"/>
        <v>0</v>
      </c>
      <c r="V545" s="29"/>
      <c r="W545" s="29" t="s">
        <v>117</v>
      </c>
      <c r="X545" s="29"/>
      <c r="Y545" s="29"/>
      <c r="Z545" s="53" t="str">
        <f t="shared" si="192"/>
        <v/>
      </c>
      <c r="AA545" s="55" t="str">
        <f t="shared" si="201"/>
        <v/>
      </c>
      <c r="AB545" s="27"/>
      <c r="AC545" s="54">
        <f t="shared" si="193"/>
        <v>0</v>
      </c>
      <c r="AD545" s="78"/>
      <c r="AE545" s="54">
        <f t="shared" si="194"/>
        <v>0</v>
      </c>
      <c r="AF545" s="78"/>
      <c r="AG545" s="54">
        <f t="shared" si="195"/>
        <v>0</v>
      </c>
      <c r="AH545" s="78"/>
      <c r="AI545" s="54">
        <f t="shared" si="196"/>
        <v>0</v>
      </c>
      <c r="AJ545" s="78"/>
      <c r="AK545" s="54">
        <f t="shared" si="197"/>
        <v>0</v>
      </c>
      <c r="AL545" s="78"/>
      <c r="AM545" s="78"/>
      <c r="AN545" s="53" t="str">
        <f>+IF($A545="Venta",SUMIF($AC$3:$AM$3,VLOOKUP($R545,desplegable!$N$3:$Q$8,4,FALSE),$AC545:$AM545)*$T545/VLOOKUP($R545,desplegable!$N$3:$O$8,2,FALSE),"")</f>
        <v/>
      </c>
      <c r="AO545" s="53">
        <f t="shared" si="198"/>
        <v>0</v>
      </c>
      <c r="AP545" s="53" t="str">
        <f>+IF($A545="Compra",SUMIF($AC$3:$AM$3,VLOOKUP($R544,desplegable!$N$3:$Q$8,4,FALSE),$AC545:$AM545)*$T545/VLOOKUP($R544,desplegable!$N$3:$O$8,2,FALSE),"")</f>
        <v/>
      </c>
      <c r="AQ545" s="55">
        <f>+IFERROR(SUMIF($AC$3:$AM$3,VLOOKUP($R545,desplegable!$N$3:$Q$8,4,FALSE),$AC545:$AM545)/$S545,0)</f>
        <v>0</v>
      </c>
      <c r="AR545" s="55">
        <f ca="1">IFERROR((SUMIF($AC$3:$AM$3,VLOOKUP($R545,desplegable!$N$3:$Q$8,4,FALSE),$AC545:$AM545)/($H545-$G545))*((TODAY())-$G545)/$S545,0)</f>
        <v>0</v>
      </c>
      <c r="AS545" s="56" t="str">
        <f t="shared" si="202"/>
        <v>-</v>
      </c>
      <c r="AT545" s="56" t="str">
        <f t="shared" si="203"/>
        <v>-</v>
      </c>
      <c r="AU545" s="56" t="str">
        <f t="shared" si="204"/>
        <v>-</v>
      </c>
      <c r="AV545" s="56" t="str">
        <f t="shared" si="205"/>
        <v>-</v>
      </c>
      <c r="AW545" s="53" t="str">
        <f t="shared" si="206"/>
        <v>-</v>
      </c>
      <c r="AX545" s="53" t="str">
        <f t="shared" si="207"/>
        <v/>
      </c>
      <c r="AY545" s="57" t="str">
        <f t="shared" si="208"/>
        <v/>
      </c>
      <c r="AZ545" s="54">
        <f>+IF(SUMIF($AC$3:$AM$3,VLOOKUP($R545,desplegable!$N$3:$Q$8,4,FALSE),$AC545:$AM545)&gt;=$S545,$S545,SUMIF($AC$3:$AM$3,VLOOKUP($R545,desplegable!$N$3:$Q$8,4,FALSE),$AC545:$AM545))</f>
        <v>0</v>
      </c>
      <c r="BA545" s="78"/>
      <c r="BB545" s="54">
        <f t="shared" si="209"/>
        <v>0</v>
      </c>
      <c r="BC545" s="53">
        <f>+IFERROR($BB545*$T545/VLOOKUP($R545,desplegable!$N$3:$O$8,2,FALSE),0)</f>
        <v>0</v>
      </c>
      <c r="BD545" s="53" t="str">
        <f t="shared" si="199"/>
        <v/>
      </c>
      <c r="BE545" s="57" t="str">
        <f t="shared" si="210"/>
        <v/>
      </c>
    </row>
    <row r="546" spans="1:57" ht="15" customHeight="1" x14ac:dyDescent="0.25">
      <c r="A546" s="26" t="s">
        <v>117</v>
      </c>
      <c r="B546" s="21"/>
      <c r="C546" s="21" t="s">
        <v>117</v>
      </c>
      <c r="D546" s="21"/>
      <c r="E546" s="21" t="s">
        <v>117</v>
      </c>
      <c r="F546" s="21"/>
      <c r="G546" s="27"/>
      <c r="H546" s="27"/>
      <c r="I546" s="28" t="s">
        <v>367</v>
      </c>
      <c r="J546" s="28" t="s">
        <v>117</v>
      </c>
      <c r="K546" s="21"/>
      <c r="L546" s="21"/>
      <c r="M546" s="28" t="s">
        <v>117</v>
      </c>
      <c r="N546" s="28" t="s">
        <v>117</v>
      </c>
      <c r="O546" s="28" t="s">
        <v>117</v>
      </c>
      <c r="P546" s="21" t="s">
        <v>117</v>
      </c>
      <c r="Q546" s="21" t="s">
        <v>117</v>
      </c>
      <c r="R546" s="28" t="s">
        <v>117</v>
      </c>
      <c r="S546" s="78"/>
      <c r="T546" s="30"/>
      <c r="U546" s="52">
        <f t="shared" si="200"/>
        <v>0</v>
      </c>
      <c r="V546" s="29"/>
      <c r="W546" s="29" t="s">
        <v>117</v>
      </c>
      <c r="X546" s="29"/>
      <c r="Y546" s="29"/>
      <c r="Z546" s="53" t="str">
        <f t="shared" si="192"/>
        <v/>
      </c>
      <c r="AA546" s="55" t="str">
        <f t="shared" si="201"/>
        <v/>
      </c>
      <c r="AB546" s="27"/>
      <c r="AC546" s="54">
        <f t="shared" si="193"/>
        <v>0</v>
      </c>
      <c r="AD546" s="78"/>
      <c r="AE546" s="54">
        <f t="shared" si="194"/>
        <v>0</v>
      </c>
      <c r="AF546" s="78"/>
      <c r="AG546" s="54">
        <f t="shared" si="195"/>
        <v>0</v>
      </c>
      <c r="AH546" s="78"/>
      <c r="AI546" s="54">
        <f t="shared" si="196"/>
        <v>0</v>
      </c>
      <c r="AJ546" s="78"/>
      <c r="AK546" s="54">
        <f t="shared" si="197"/>
        <v>0</v>
      </c>
      <c r="AL546" s="78"/>
      <c r="AM546" s="78"/>
      <c r="AN546" s="53" t="str">
        <f>+IF($A546="Venta",SUMIF($AC$3:$AM$3,VLOOKUP($R546,desplegable!$N$3:$Q$8,4,FALSE),$AC546:$AM546)*$T546/VLOOKUP($R546,desplegable!$N$3:$O$8,2,FALSE),"")</f>
        <v/>
      </c>
      <c r="AO546" s="53">
        <f t="shared" si="198"/>
        <v>0</v>
      </c>
      <c r="AP546" s="53" t="str">
        <f>+IF($A546="Compra",SUMIF($AC$3:$AM$3,VLOOKUP($R545,desplegable!$N$3:$Q$8,4,FALSE),$AC546:$AM546)*$T546/VLOOKUP($R545,desplegable!$N$3:$O$8,2,FALSE),"")</f>
        <v/>
      </c>
      <c r="AQ546" s="55">
        <f>+IFERROR(SUMIF($AC$3:$AM$3,VLOOKUP($R546,desplegable!$N$3:$Q$8,4,FALSE),$AC546:$AM546)/$S546,0)</f>
        <v>0</v>
      </c>
      <c r="AR546" s="55">
        <f ca="1">IFERROR((SUMIF($AC$3:$AM$3,VLOOKUP($R546,desplegable!$N$3:$Q$8,4,FALSE),$AC546:$AM546)/($H546-$G546))*((TODAY())-$G546)/$S546,0)</f>
        <v>0</v>
      </c>
      <c r="AS546" s="56" t="str">
        <f t="shared" si="202"/>
        <v>-</v>
      </c>
      <c r="AT546" s="56" t="str">
        <f t="shared" si="203"/>
        <v>-</v>
      </c>
      <c r="AU546" s="56" t="str">
        <f t="shared" si="204"/>
        <v>-</v>
      </c>
      <c r="AV546" s="56" t="str">
        <f t="shared" si="205"/>
        <v>-</v>
      </c>
      <c r="AW546" s="53" t="str">
        <f t="shared" si="206"/>
        <v>-</v>
      </c>
      <c r="AX546" s="53" t="str">
        <f t="shared" si="207"/>
        <v/>
      </c>
      <c r="AY546" s="57" t="str">
        <f t="shared" si="208"/>
        <v/>
      </c>
      <c r="AZ546" s="54">
        <f>+IF(SUMIF($AC$3:$AM$3,VLOOKUP($R546,desplegable!$N$3:$Q$8,4,FALSE),$AC546:$AM546)&gt;=$S546,$S546,SUMIF($AC$3:$AM$3,VLOOKUP($R546,desplegable!$N$3:$Q$8,4,FALSE),$AC546:$AM546))</f>
        <v>0</v>
      </c>
      <c r="BA546" s="78"/>
      <c r="BB546" s="54">
        <f t="shared" si="209"/>
        <v>0</v>
      </c>
      <c r="BC546" s="53">
        <f>+IFERROR($BB546*$T546/VLOOKUP($R546,desplegable!$N$3:$O$8,2,FALSE),0)</f>
        <v>0</v>
      </c>
      <c r="BD546" s="53" t="str">
        <f t="shared" si="199"/>
        <v/>
      </c>
      <c r="BE546" s="57" t="str">
        <f t="shared" si="210"/>
        <v/>
      </c>
    </row>
    <row r="547" spans="1:57" ht="15" customHeight="1" x14ac:dyDescent="0.25">
      <c r="A547" s="26" t="s">
        <v>117</v>
      </c>
      <c r="B547" s="21"/>
      <c r="C547" s="21" t="s">
        <v>117</v>
      </c>
      <c r="D547" s="21"/>
      <c r="E547" s="21" t="s">
        <v>117</v>
      </c>
      <c r="F547" s="21"/>
      <c r="G547" s="27"/>
      <c r="H547" s="27"/>
      <c r="I547" s="28" t="s">
        <v>367</v>
      </c>
      <c r="J547" s="28" t="s">
        <v>117</v>
      </c>
      <c r="K547" s="21"/>
      <c r="L547" s="21"/>
      <c r="M547" s="28" t="s">
        <v>117</v>
      </c>
      <c r="N547" s="28" t="s">
        <v>117</v>
      </c>
      <c r="O547" s="28" t="s">
        <v>117</v>
      </c>
      <c r="P547" s="21" t="s">
        <v>117</v>
      </c>
      <c r="Q547" s="21" t="s">
        <v>117</v>
      </c>
      <c r="R547" s="28" t="s">
        <v>117</v>
      </c>
      <c r="S547" s="78"/>
      <c r="T547" s="30"/>
      <c r="U547" s="52">
        <f t="shared" si="200"/>
        <v>0</v>
      </c>
      <c r="V547" s="29"/>
      <c r="W547" s="29" t="s">
        <v>117</v>
      </c>
      <c r="X547" s="29"/>
      <c r="Y547" s="29"/>
      <c r="Z547" s="53" t="str">
        <f t="shared" si="192"/>
        <v/>
      </c>
      <c r="AA547" s="55" t="str">
        <f t="shared" si="201"/>
        <v/>
      </c>
      <c r="AB547" s="27"/>
      <c r="AC547" s="54">
        <f t="shared" si="193"/>
        <v>0</v>
      </c>
      <c r="AD547" s="78"/>
      <c r="AE547" s="54">
        <f t="shared" si="194"/>
        <v>0</v>
      </c>
      <c r="AF547" s="78"/>
      <c r="AG547" s="54">
        <f t="shared" si="195"/>
        <v>0</v>
      </c>
      <c r="AH547" s="78"/>
      <c r="AI547" s="54">
        <f t="shared" si="196"/>
        <v>0</v>
      </c>
      <c r="AJ547" s="78"/>
      <c r="AK547" s="54">
        <f t="shared" si="197"/>
        <v>0</v>
      </c>
      <c r="AL547" s="78"/>
      <c r="AM547" s="78"/>
      <c r="AN547" s="53" t="str">
        <f>+IF($A547="Venta",SUMIF($AC$3:$AM$3,VLOOKUP($R547,desplegable!$N$3:$Q$8,4,FALSE),$AC547:$AM547)*$T547/VLOOKUP($R547,desplegable!$N$3:$O$8,2,FALSE),"")</f>
        <v/>
      </c>
      <c r="AO547" s="53">
        <f t="shared" si="198"/>
        <v>0</v>
      </c>
      <c r="AP547" s="53" t="str">
        <f>+IF($A547="Compra",SUMIF($AC$3:$AM$3,VLOOKUP($R546,desplegable!$N$3:$Q$8,4,FALSE),$AC547:$AM547)*$T547/VLOOKUP($R546,desplegable!$N$3:$O$8,2,FALSE),"")</f>
        <v/>
      </c>
      <c r="AQ547" s="55">
        <f>+IFERROR(SUMIF($AC$3:$AM$3,VLOOKUP($R547,desplegable!$N$3:$Q$8,4,FALSE),$AC547:$AM547)/$S547,0)</f>
        <v>0</v>
      </c>
      <c r="AR547" s="55">
        <f ca="1">IFERROR((SUMIF($AC$3:$AM$3,VLOOKUP($R547,desplegable!$N$3:$Q$8,4,FALSE),$AC547:$AM547)/($H547-$G547))*((TODAY())-$G547)/$S547,0)</f>
        <v>0</v>
      </c>
      <c r="AS547" s="56" t="str">
        <f t="shared" si="202"/>
        <v>-</v>
      </c>
      <c r="AT547" s="56" t="str">
        <f t="shared" si="203"/>
        <v>-</v>
      </c>
      <c r="AU547" s="56" t="str">
        <f t="shared" si="204"/>
        <v>-</v>
      </c>
      <c r="AV547" s="56" t="str">
        <f t="shared" si="205"/>
        <v>-</v>
      </c>
      <c r="AW547" s="53" t="str">
        <f t="shared" si="206"/>
        <v>-</v>
      </c>
      <c r="AX547" s="53" t="str">
        <f t="shared" si="207"/>
        <v/>
      </c>
      <c r="AY547" s="57" t="str">
        <f t="shared" si="208"/>
        <v/>
      </c>
      <c r="AZ547" s="54">
        <f>+IF(SUMIF($AC$3:$AM$3,VLOOKUP($R547,desplegable!$N$3:$Q$8,4,FALSE),$AC547:$AM547)&gt;=$S547,$S547,SUMIF($AC$3:$AM$3,VLOOKUP($R547,desplegable!$N$3:$Q$8,4,FALSE),$AC547:$AM547))</f>
        <v>0</v>
      </c>
      <c r="BA547" s="78"/>
      <c r="BB547" s="54">
        <f t="shared" si="209"/>
        <v>0</v>
      </c>
      <c r="BC547" s="53">
        <f>+IFERROR($BB547*$T547/VLOOKUP($R547,desplegable!$N$3:$O$8,2,FALSE),0)</f>
        <v>0</v>
      </c>
      <c r="BD547" s="53" t="str">
        <f t="shared" si="199"/>
        <v/>
      </c>
      <c r="BE547" s="57" t="str">
        <f t="shared" si="210"/>
        <v/>
      </c>
    </row>
    <row r="548" spans="1:57" ht="15" customHeight="1" x14ac:dyDescent="0.25">
      <c r="A548" s="26" t="s">
        <v>117</v>
      </c>
      <c r="B548" s="21"/>
      <c r="C548" s="21" t="s">
        <v>117</v>
      </c>
      <c r="D548" s="21"/>
      <c r="E548" s="21" t="s">
        <v>117</v>
      </c>
      <c r="F548" s="21"/>
      <c r="G548" s="27"/>
      <c r="H548" s="27"/>
      <c r="I548" s="28" t="s">
        <v>367</v>
      </c>
      <c r="J548" s="28" t="s">
        <v>117</v>
      </c>
      <c r="K548" s="21"/>
      <c r="L548" s="21"/>
      <c r="M548" s="28" t="s">
        <v>117</v>
      </c>
      <c r="N548" s="28" t="s">
        <v>117</v>
      </c>
      <c r="O548" s="28" t="s">
        <v>117</v>
      </c>
      <c r="P548" s="21" t="s">
        <v>117</v>
      </c>
      <c r="Q548" s="21" t="s">
        <v>117</v>
      </c>
      <c r="R548" s="28" t="s">
        <v>117</v>
      </c>
      <c r="S548" s="78"/>
      <c r="T548" s="30"/>
      <c r="U548" s="52">
        <f t="shared" si="200"/>
        <v>0</v>
      </c>
      <c r="V548" s="29"/>
      <c r="W548" s="29" t="s">
        <v>117</v>
      </c>
      <c r="X548" s="29"/>
      <c r="Y548" s="29"/>
      <c r="Z548" s="53" t="str">
        <f t="shared" si="192"/>
        <v/>
      </c>
      <c r="AA548" s="55" t="str">
        <f t="shared" si="201"/>
        <v/>
      </c>
      <c r="AB548" s="27"/>
      <c r="AC548" s="54">
        <f t="shared" si="193"/>
        <v>0</v>
      </c>
      <c r="AD548" s="78"/>
      <c r="AE548" s="54">
        <f t="shared" si="194"/>
        <v>0</v>
      </c>
      <c r="AF548" s="78"/>
      <c r="AG548" s="54">
        <f t="shared" si="195"/>
        <v>0</v>
      </c>
      <c r="AH548" s="78"/>
      <c r="AI548" s="54">
        <f t="shared" si="196"/>
        <v>0</v>
      </c>
      <c r="AJ548" s="78"/>
      <c r="AK548" s="54">
        <f t="shared" si="197"/>
        <v>0</v>
      </c>
      <c r="AL548" s="78"/>
      <c r="AM548" s="78"/>
      <c r="AN548" s="53" t="str">
        <f>+IF($A548="Venta",SUMIF($AC$3:$AM$3,VLOOKUP($R548,desplegable!$N$3:$Q$8,4,FALSE),$AC548:$AM548)*$T548/VLOOKUP($R548,desplegable!$N$3:$O$8,2,FALSE),"")</f>
        <v/>
      </c>
      <c r="AO548" s="53">
        <f t="shared" si="198"/>
        <v>0</v>
      </c>
      <c r="AP548" s="53" t="str">
        <f>+IF($A548="Compra",SUMIF($AC$3:$AM$3,VLOOKUP($R547,desplegable!$N$3:$Q$8,4,FALSE),$AC548:$AM548)*$T548/VLOOKUP($R547,desplegable!$N$3:$O$8,2,FALSE),"")</f>
        <v/>
      </c>
      <c r="AQ548" s="55">
        <f>+IFERROR(SUMIF($AC$3:$AM$3,VLOOKUP($R548,desplegable!$N$3:$Q$8,4,FALSE),$AC548:$AM548)/$S548,0)</f>
        <v>0</v>
      </c>
      <c r="AR548" s="55">
        <f ca="1">IFERROR((SUMIF($AC$3:$AM$3,VLOOKUP($R548,desplegable!$N$3:$Q$8,4,FALSE),$AC548:$AM548)/($H548-$G548))*((TODAY())-$G548)/$S548,0)</f>
        <v>0</v>
      </c>
      <c r="AS548" s="56" t="str">
        <f t="shared" si="202"/>
        <v>-</v>
      </c>
      <c r="AT548" s="56" t="str">
        <f t="shared" si="203"/>
        <v>-</v>
      </c>
      <c r="AU548" s="56" t="str">
        <f t="shared" si="204"/>
        <v>-</v>
      </c>
      <c r="AV548" s="56" t="str">
        <f t="shared" si="205"/>
        <v>-</v>
      </c>
      <c r="AW548" s="53" t="str">
        <f t="shared" si="206"/>
        <v>-</v>
      </c>
      <c r="AX548" s="53" t="str">
        <f t="shared" si="207"/>
        <v/>
      </c>
      <c r="AY548" s="57" t="str">
        <f t="shared" si="208"/>
        <v/>
      </c>
      <c r="AZ548" s="54">
        <f>+IF(SUMIF($AC$3:$AM$3,VLOOKUP($R548,desplegable!$N$3:$Q$8,4,FALSE),$AC548:$AM548)&gt;=$S548,$S548,SUMIF($AC$3:$AM$3,VLOOKUP($R548,desplegable!$N$3:$Q$8,4,FALSE),$AC548:$AM548))</f>
        <v>0</v>
      </c>
      <c r="BA548" s="78"/>
      <c r="BB548" s="54">
        <f t="shared" si="209"/>
        <v>0</v>
      </c>
      <c r="BC548" s="53">
        <f>+IFERROR($BB548*$T548/VLOOKUP($R548,desplegable!$N$3:$O$8,2,FALSE),0)</f>
        <v>0</v>
      </c>
      <c r="BD548" s="53" t="str">
        <f t="shared" si="199"/>
        <v/>
      </c>
      <c r="BE548" s="57" t="str">
        <f t="shared" si="210"/>
        <v/>
      </c>
    </row>
    <row r="549" spans="1:57" ht="15" customHeight="1" x14ac:dyDescent="0.25">
      <c r="A549" s="26" t="s">
        <v>117</v>
      </c>
      <c r="B549" s="21"/>
      <c r="C549" s="21" t="s">
        <v>117</v>
      </c>
      <c r="D549" s="21"/>
      <c r="E549" s="21" t="s">
        <v>117</v>
      </c>
      <c r="F549" s="21"/>
      <c r="G549" s="27"/>
      <c r="H549" s="27"/>
      <c r="I549" s="28" t="s">
        <v>367</v>
      </c>
      <c r="J549" s="28" t="s">
        <v>117</v>
      </c>
      <c r="K549" s="21"/>
      <c r="L549" s="21"/>
      <c r="M549" s="28" t="s">
        <v>117</v>
      </c>
      <c r="N549" s="28" t="s">
        <v>117</v>
      </c>
      <c r="O549" s="28" t="s">
        <v>117</v>
      </c>
      <c r="P549" s="21" t="s">
        <v>117</v>
      </c>
      <c r="Q549" s="21" t="s">
        <v>117</v>
      </c>
      <c r="R549" s="28" t="s">
        <v>117</v>
      </c>
      <c r="S549" s="78"/>
      <c r="T549" s="30"/>
      <c r="U549" s="52">
        <f t="shared" si="200"/>
        <v>0</v>
      </c>
      <c r="V549" s="29"/>
      <c r="W549" s="29" t="s">
        <v>117</v>
      </c>
      <c r="X549" s="29"/>
      <c r="Y549" s="29"/>
      <c r="Z549" s="53" t="str">
        <f t="shared" si="192"/>
        <v/>
      </c>
      <c r="AA549" s="55" t="str">
        <f t="shared" si="201"/>
        <v/>
      </c>
      <c r="AB549" s="27"/>
      <c r="AC549" s="54">
        <f t="shared" si="193"/>
        <v>0</v>
      </c>
      <c r="AD549" s="78"/>
      <c r="AE549" s="54">
        <f t="shared" si="194"/>
        <v>0</v>
      </c>
      <c r="AF549" s="78"/>
      <c r="AG549" s="54">
        <f t="shared" si="195"/>
        <v>0</v>
      </c>
      <c r="AH549" s="78"/>
      <c r="AI549" s="54">
        <f t="shared" si="196"/>
        <v>0</v>
      </c>
      <c r="AJ549" s="78"/>
      <c r="AK549" s="54">
        <f t="shared" si="197"/>
        <v>0</v>
      </c>
      <c r="AL549" s="78"/>
      <c r="AM549" s="78"/>
      <c r="AN549" s="53" t="str">
        <f>+IF($A549="Venta",SUMIF($AC$3:$AM$3,VLOOKUP($R549,desplegable!$N$3:$Q$8,4,FALSE),$AC549:$AM549)*$T549/VLOOKUP($R549,desplegable!$N$3:$O$8,2,FALSE),"")</f>
        <v/>
      </c>
      <c r="AO549" s="53">
        <f t="shared" si="198"/>
        <v>0</v>
      </c>
      <c r="AP549" s="53" t="str">
        <f>+IF($A549="Compra",SUMIF($AC$3:$AM$3,VLOOKUP($R548,desplegable!$N$3:$Q$8,4,FALSE),$AC549:$AM549)*$T549/VLOOKUP($R548,desplegable!$N$3:$O$8,2,FALSE),"")</f>
        <v/>
      </c>
      <c r="AQ549" s="55">
        <f>+IFERROR(SUMIF($AC$3:$AM$3,VLOOKUP($R549,desplegable!$N$3:$Q$8,4,FALSE),$AC549:$AM549)/$S549,0)</f>
        <v>0</v>
      </c>
      <c r="AR549" s="55">
        <f ca="1">IFERROR((SUMIF($AC$3:$AM$3,VLOOKUP($R549,desplegable!$N$3:$Q$8,4,FALSE),$AC549:$AM549)/($H549-$G549))*((TODAY())-$G549)/$S549,0)</f>
        <v>0</v>
      </c>
      <c r="AS549" s="56" t="str">
        <f t="shared" si="202"/>
        <v>-</v>
      </c>
      <c r="AT549" s="56" t="str">
        <f t="shared" si="203"/>
        <v>-</v>
      </c>
      <c r="AU549" s="56" t="str">
        <f t="shared" si="204"/>
        <v>-</v>
      </c>
      <c r="AV549" s="56" t="str">
        <f t="shared" si="205"/>
        <v>-</v>
      </c>
      <c r="AW549" s="53" t="str">
        <f t="shared" si="206"/>
        <v>-</v>
      </c>
      <c r="AX549" s="53" t="str">
        <f t="shared" si="207"/>
        <v/>
      </c>
      <c r="AY549" s="57" t="str">
        <f t="shared" si="208"/>
        <v/>
      </c>
      <c r="AZ549" s="54">
        <f>+IF(SUMIF($AC$3:$AM$3,VLOOKUP($R549,desplegable!$N$3:$Q$8,4,FALSE),$AC549:$AM549)&gt;=$S549,$S549,SUMIF($AC$3:$AM$3,VLOOKUP($R549,desplegable!$N$3:$Q$8,4,FALSE),$AC549:$AM549))</f>
        <v>0</v>
      </c>
      <c r="BA549" s="78"/>
      <c r="BB549" s="54">
        <f t="shared" si="209"/>
        <v>0</v>
      </c>
      <c r="BC549" s="53">
        <f>+IFERROR($BB549*$T549/VLOOKUP($R549,desplegable!$N$3:$O$8,2,FALSE),0)</f>
        <v>0</v>
      </c>
      <c r="BD549" s="53" t="str">
        <f t="shared" si="199"/>
        <v/>
      </c>
      <c r="BE549" s="57" t="str">
        <f t="shared" si="210"/>
        <v/>
      </c>
    </row>
    <row r="550" spans="1:57" ht="15" customHeight="1" x14ac:dyDescent="0.25">
      <c r="A550" s="26" t="s">
        <v>117</v>
      </c>
      <c r="B550" s="21"/>
      <c r="C550" s="21" t="s">
        <v>117</v>
      </c>
      <c r="D550" s="21"/>
      <c r="E550" s="21" t="s">
        <v>117</v>
      </c>
      <c r="F550" s="21"/>
      <c r="G550" s="27"/>
      <c r="H550" s="27"/>
      <c r="I550" s="28" t="s">
        <v>367</v>
      </c>
      <c r="J550" s="28" t="s">
        <v>117</v>
      </c>
      <c r="K550" s="21"/>
      <c r="L550" s="21"/>
      <c r="M550" s="28" t="s">
        <v>117</v>
      </c>
      <c r="N550" s="28" t="s">
        <v>117</v>
      </c>
      <c r="O550" s="28" t="s">
        <v>117</v>
      </c>
      <c r="P550" s="21" t="s">
        <v>117</v>
      </c>
      <c r="Q550" s="21" t="s">
        <v>117</v>
      </c>
      <c r="R550" s="28" t="s">
        <v>117</v>
      </c>
      <c r="S550" s="78"/>
      <c r="T550" s="30"/>
      <c r="U550" s="52">
        <f t="shared" si="200"/>
        <v>0</v>
      </c>
      <c r="V550" s="29"/>
      <c r="W550" s="29" t="s">
        <v>117</v>
      </c>
      <c r="X550" s="29"/>
      <c r="Y550" s="29"/>
      <c r="Z550" s="53" t="str">
        <f t="shared" si="192"/>
        <v/>
      </c>
      <c r="AA550" s="55" t="str">
        <f t="shared" si="201"/>
        <v/>
      </c>
      <c r="AB550" s="27"/>
      <c r="AC550" s="54">
        <f t="shared" si="193"/>
        <v>0</v>
      </c>
      <c r="AD550" s="78"/>
      <c r="AE550" s="54">
        <f t="shared" si="194"/>
        <v>0</v>
      </c>
      <c r="AF550" s="78"/>
      <c r="AG550" s="54">
        <f t="shared" si="195"/>
        <v>0</v>
      </c>
      <c r="AH550" s="78"/>
      <c r="AI550" s="54">
        <f t="shared" si="196"/>
        <v>0</v>
      </c>
      <c r="AJ550" s="78"/>
      <c r="AK550" s="54">
        <f t="shared" si="197"/>
        <v>0</v>
      </c>
      <c r="AL550" s="78"/>
      <c r="AM550" s="78"/>
      <c r="AN550" s="53" t="str">
        <f>+IF($A550="Venta",SUMIF($AC$3:$AM$3,VLOOKUP($R550,desplegable!$N$3:$Q$8,4,FALSE),$AC550:$AM550)*$T550/VLOOKUP($R550,desplegable!$N$3:$O$8,2,FALSE),"")</f>
        <v/>
      </c>
      <c r="AO550" s="53">
        <f t="shared" si="198"/>
        <v>0</v>
      </c>
      <c r="AP550" s="53" t="str">
        <f>+IF($A550="Compra",SUMIF($AC$3:$AM$3,VLOOKUP($R549,desplegable!$N$3:$Q$8,4,FALSE),$AC550:$AM550)*$T550/VLOOKUP($R549,desplegable!$N$3:$O$8,2,FALSE),"")</f>
        <v/>
      </c>
      <c r="AQ550" s="55">
        <f>+IFERROR(SUMIF($AC$3:$AM$3,VLOOKUP($R550,desplegable!$N$3:$Q$8,4,FALSE),$AC550:$AM550)/$S550,0)</f>
        <v>0</v>
      </c>
      <c r="AR550" s="55">
        <f ca="1">IFERROR((SUMIF($AC$3:$AM$3,VLOOKUP($R550,desplegable!$N$3:$Q$8,4,FALSE),$AC550:$AM550)/($H550-$G550))*((TODAY())-$G550)/$S550,0)</f>
        <v>0</v>
      </c>
      <c r="AS550" s="56" t="str">
        <f t="shared" si="202"/>
        <v>-</v>
      </c>
      <c r="AT550" s="56" t="str">
        <f t="shared" si="203"/>
        <v>-</v>
      </c>
      <c r="AU550" s="56" t="str">
        <f t="shared" si="204"/>
        <v>-</v>
      </c>
      <c r="AV550" s="56" t="str">
        <f t="shared" si="205"/>
        <v>-</v>
      </c>
      <c r="AW550" s="53" t="str">
        <f t="shared" si="206"/>
        <v>-</v>
      </c>
      <c r="AX550" s="53" t="str">
        <f t="shared" si="207"/>
        <v/>
      </c>
      <c r="AY550" s="57" t="str">
        <f t="shared" si="208"/>
        <v/>
      </c>
      <c r="AZ550" s="54">
        <f>+IF(SUMIF($AC$3:$AM$3,VLOOKUP($R550,desplegable!$N$3:$Q$8,4,FALSE),$AC550:$AM550)&gt;=$S550,$S550,SUMIF($AC$3:$AM$3,VLOOKUP($R550,desplegable!$N$3:$Q$8,4,FALSE),$AC550:$AM550))</f>
        <v>0</v>
      </c>
      <c r="BA550" s="78"/>
      <c r="BB550" s="54">
        <f t="shared" si="209"/>
        <v>0</v>
      </c>
      <c r="BC550" s="53">
        <f>+IFERROR($BB550*$T550/VLOOKUP($R550,desplegable!$N$3:$O$8,2,FALSE),0)</f>
        <v>0</v>
      </c>
      <c r="BD550" s="53" t="str">
        <f t="shared" si="199"/>
        <v/>
      </c>
      <c r="BE550" s="57" t="str">
        <f t="shared" si="210"/>
        <v/>
      </c>
    </row>
    <row r="551" spans="1:57" ht="15" customHeight="1" x14ac:dyDescent="0.25">
      <c r="A551" s="26" t="s">
        <v>117</v>
      </c>
      <c r="B551" s="21"/>
      <c r="C551" s="21" t="s">
        <v>117</v>
      </c>
      <c r="D551" s="21"/>
      <c r="E551" s="21" t="s">
        <v>117</v>
      </c>
      <c r="F551" s="21"/>
      <c r="G551" s="27"/>
      <c r="H551" s="27"/>
      <c r="I551" s="28" t="s">
        <v>367</v>
      </c>
      <c r="J551" s="28" t="s">
        <v>117</v>
      </c>
      <c r="K551" s="21"/>
      <c r="L551" s="21"/>
      <c r="M551" s="28" t="s">
        <v>117</v>
      </c>
      <c r="N551" s="28" t="s">
        <v>117</v>
      </c>
      <c r="O551" s="28" t="s">
        <v>117</v>
      </c>
      <c r="P551" s="21" t="s">
        <v>117</v>
      </c>
      <c r="Q551" s="21" t="s">
        <v>117</v>
      </c>
      <c r="R551" s="28" t="s">
        <v>117</v>
      </c>
      <c r="S551" s="78"/>
      <c r="T551" s="30"/>
      <c r="U551" s="52">
        <f t="shared" si="200"/>
        <v>0</v>
      </c>
      <c r="V551" s="29"/>
      <c r="W551" s="29" t="s">
        <v>117</v>
      </c>
      <c r="X551" s="29"/>
      <c r="Y551" s="29"/>
      <c r="Z551" s="53" t="str">
        <f t="shared" si="192"/>
        <v/>
      </c>
      <c r="AA551" s="55" t="str">
        <f t="shared" si="201"/>
        <v/>
      </c>
      <c r="AB551" s="27"/>
      <c r="AC551" s="54">
        <f t="shared" si="193"/>
        <v>0</v>
      </c>
      <c r="AD551" s="78"/>
      <c r="AE551" s="54">
        <f t="shared" si="194"/>
        <v>0</v>
      </c>
      <c r="AF551" s="78"/>
      <c r="AG551" s="54">
        <f t="shared" si="195"/>
        <v>0</v>
      </c>
      <c r="AH551" s="78"/>
      <c r="AI551" s="54">
        <f t="shared" si="196"/>
        <v>0</v>
      </c>
      <c r="AJ551" s="78"/>
      <c r="AK551" s="54">
        <f t="shared" si="197"/>
        <v>0</v>
      </c>
      <c r="AL551" s="78"/>
      <c r="AM551" s="78"/>
      <c r="AN551" s="53" t="str">
        <f>+IF($A551="Venta",SUMIF($AC$3:$AM$3,VLOOKUP($R551,desplegable!$N$3:$Q$8,4,FALSE),$AC551:$AM551)*$T551/VLOOKUP($R551,desplegable!$N$3:$O$8,2,FALSE),"")</f>
        <v/>
      </c>
      <c r="AO551" s="53">
        <f t="shared" si="198"/>
        <v>0</v>
      </c>
      <c r="AP551" s="53" t="str">
        <f>+IF($A551="Compra",SUMIF($AC$3:$AM$3,VLOOKUP($R550,desplegable!$N$3:$Q$8,4,FALSE),$AC551:$AM551)*$T551/VLOOKUP($R550,desplegable!$N$3:$O$8,2,FALSE),"")</f>
        <v/>
      </c>
      <c r="AQ551" s="55">
        <f>+IFERROR(SUMIF($AC$3:$AM$3,VLOOKUP($R551,desplegable!$N$3:$Q$8,4,FALSE),$AC551:$AM551)/$S551,0)</f>
        <v>0</v>
      </c>
      <c r="AR551" s="55">
        <f ca="1">IFERROR((SUMIF($AC$3:$AM$3,VLOOKUP($R551,desplegable!$N$3:$Q$8,4,FALSE),$AC551:$AM551)/($H551-$G551))*((TODAY())-$G551)/$S551,0)</f>
        <v>0</v>
      </c>
      <c r="AS551" s="56" t="str">
        <f t="shared" si="202"/>
        <v>-</v>
      </c>
      <c r="AT551" s="56" t="str">
        <f t="shared" si="203"/>
        <v>-</v>
      </c>
      <c r="AU551" s="56" t="str">
        <f t="shared" si="204"/>
        <v>-</v>
      </c>
      <c r="AV551" s="56" t="str">
        <f t="shared" si="205"/>
        <v>-</v>
      </c>
      <c r="AW551" s="53" t="str">
        <f t="shared" si="206"/>
        <v>-</v>
      </c>
      <c r="AX551" s="53" t="str">
        <f t="shared" si="207"/>
        <v/>
      </c>
      <c r="AY551" s="57" t="str">
        <f t="shared" si="208"/>
        <v/>
      </c>
      <c r="AZ551" s="54">
        <f>+IF(SUMIF($AC$3:$AM$3,VLOOKUP($R551,desplegable!$N$3:$Q$8,4,FALSE),$AC551:$AM551)&gt;=$S551,$S551,SUMIF($AC$3:$AM$3,VLOOKUP($R551,desplegable!$N$3:$Q$8,4,FALSE),$AC551:$AM551))</f>
        <v>0</v>
      </c>
      <c r="BA551" s="78"/>
      <c r="BB551" s="54">
        <f t="shared" si="209"/>
        <v>0</v>
      </c>
      <c r="BC551" s="53">
        <f>+IFERROR($BB551*$T551/VLOOKUP($R551,desplegable!$N$3:$O$8,2,FALSE),0)</f>
        <v>0</v>
      </c>
      <c r="BD551" s="53" t="str">
        <f t="shared" si="199"/>
        <v/>
      </c>
      <c r="BE551" s="57" t="str">
        <f t="shared" si="210"/>
        <v/>
      </c>
    </row>
    <row r="552" spans="1:57" ht="15" customHeight="1" x14ac:dyDescent="0.25">
      <c r="A552" s="26" t="s">
        <v>117</v>
      </c>
      <c r="B552" s="21"/>
      <c r="C552" s="21" t="s">
        <v>117</v>
      </c>
      <c r="D552" s="21"/>
      <c r="E552" s="21" t="s">
        <v>117</v>
      </c>
      <c r="F552" s="21"/>
      <c r="G552" s="27"/>
      <c r="H552" s="27"/>
      <c r="I552" s="28" t="s">
        <v>367</v>
      </c>
      <c r="J552" s="28" t="s">
        <v>117</v>
      </c>
      <c r="K552" s="21"/>
      <c r="L552" s="21"/>
      <c r="M552" s="28" t="s">
        <v>117</v>
      </c>
      <c r="N552" s="28" t="s">
        <v>117</v>
      </c>
      <c r="O552" s="28" t="s">
        <v>117</v>
      </c>
      <c r="P552" s="21" t="s">
        <v>117</v>
      </c>
      <c r="Q552" s="21" t="s">
        <v>117</v>
      </c>
      <c r="R552" s="28" t="s">
        <v>117</v>
      </c>
      <c r="S552" s="78"/>
      <c r="T552" s="30"/>
      <c r="U552" s="52">
        <f t="shared" si="200"/>
        <v>0</v>
      </c>
      <c r="V552" s="29"/>
      <c r="W552" s="29" t="s">
        <v>117</v>
      </c>
      <c r="X552" s="29"/>
      <c r="Y552" s="29"/>
      <c r="Z552" s="53" t="str">
        <f t="shared" si="192"/>
        <v/>
      </c>
      <c r="AA552" s="55" t="str">
        <f t="shared" si="201"/>
        <v/>
      </c>
      <c r="AB552" s="27"/>
      <c r="AC552" s="54">
        <f t="shared" si="193"/>
        <v>0</v>
      </c>
      <c r="AD552" s="78"/>
      <c r="AE552" s="54">
        <f t="shared" si="194"/>
        <v>0</v>
      </c>
      <c r="AF552" s="78"/>
      <c r="AG552" s="54">
        <f t="shared" si="195"/>
        <v>0</v>
      </c>
      <c r="AH552" s="78"/>
      <c r="AI552" s="54">
        <f t="shared" si="196"/>
        <v>0</v>
      </c>
      <c r="AJ552" s="78"/>
      <c r="AK552" s="54">
        <f t="shared" si="197"/>
        <v>0</v>
      </c>
      <c r="AL552" s="78"/>
      <c r="AM552" s="78"/>
      <c r="AN552" s="53" t="str">
        <f>+IF($A552="Venta",SUMIF($AC$3:$AM$3,VLOOKUP($R552,desplegable!$N$3:$Q$8,4,FALSE),$AC552:$AM552)*$T552/VLOOKUP($R552,desplegable!$N$3:$O$8,2,FALSE),"")</f>
        <v/>
      </c>
      <c r="AO552" s="53">
        <f t="shared" si="198"/>
        <v>0</v>
      </c>
      <c r="AP552" s="53" t="str">
        <f>+IF($A552="Compra",SUMIF($AC$3:$AM$3,VLOOKUP($R551,desplegable!$N$3:$Q$8,4,FALSE),$AC552:$AM552)*$T552/VLOOKUP($R551,desplegable!$N$3:$O$8,2,FALSE),"")</f>
        <v/>
      </c>
      <c r="AQ552" s="55">
        <f>+IFERROR(SUMIF($AC$3:$AM$3,VLOOKUP($R552,desplegable!$N$3:$Q$8,4,FALSE),$AC552:$AM552)/$S552,0)</f>
        <v>0</v>
      </c>
      <c r="AR552" s="55">
        <f ca="1">IFERROR((SUMIF($AC$3:$AM$3,VLOOKUP($R552,desplegable!$N$3:$Q$8,4,FALSE),$AC552:$AM552)/($H552-$G552))*((TODAY())-$G552)/$S552,0)</f>
        <v>0</v>
      </c>
      <c r="AS552" s="56" t="str">
        <f t="shared" si="202"/>
        <v>-</v>
      </c>
      <c r="AT552" s="56" t="str">
        <f t="shared" si="203"/>
        <v>-</v>
      </c>
      <c r="AU552" s="56" t="str">
        <f t="shared" si="204"/>
        <v>-</v>
      </c>
      <c r="AV552" s="56" t="str">
        <f t="shared" si="205"/>
        <v>-</v>
      </c>
      <c r="AW552" s="53" t="str">
        <f t="shared" si="206"/>
        <v>-</v>
      </c>
      <c r="AX552" s="53" t="str">
        <f t="shared" si="207"/>
        <v/>
      </c>
      <c r="AY552" s="57" t="str">
        <f t="shared" si="208"/>
        <v/>
      </c>
      <c r="AZ552" s="54">
        <f>+IF(SUMIF($AC$3:$AM$3,VLOOKUP($R552,desplegable!$N$3:$Q$8,4,FALSE),$AC552:$AM552)&gt;=$S552,$S552,SUMIF($AC$3:$AM$3,VLOOKUP($R552,desplegable!$N$3:$Q$8,4,FALSE),$AC552:$AM552))</f>
        <v>0</v>
      </c>
      <c r="BA552" s="78"/>
      <c r="BB552" s="54">
        <f t="shared" si="209"/>
        <v>0</v>
      </c>
      <c r="BC552" s="53">
        <f>+IFERROR($BB552*$T552/VLOOKUP($R552,desplegable!$N$3:$O$8,2,FALSE),0)</f>
        <v>0</v>
      </c>
      <c r="BD552" s="53" t="str">
        <f t="shared" si="199"/>
        <v/>
      </c>
      <c r="BE552" s="57" t="str">
        <f t="shared" si="210"/>
        <v/>
      </c>
    </row>
    <row r="553" spans="1:57" ht="15" customHeight="1" x14ac:dyDescent="0.25">
      <c r="A553" s="26" t="s">
        <v>117</v>
      </c>
      <c r="B553" s="21"/>
      <c r="C553" s="21" t="s">
        <v>117</v>
      </c>
      <c r="D553" s="21"/>
      <c r="E553" s="21" t="s">
        <v>117</v>
      </c>
      <c r="F553" s="21"/>
      <c r="G553" s="27"/>
      <c r="H553" s="27"/>
      <c r="I553" s="28" t="s">
        <v>367</v>
      </c>
      <c r="J553" s="28" t="s">
        <v>117</v>
      </c>
      <c r="K553" s="21"/>
      <c r="L553" s="21"/>
      <c r="M553" s="28" t="s">
        <v>117</v>
      </c>
      <c r="N553" s="28" t="s">
        <v>117</v>
      </c>
      <c r="O553" s="28" t="s">
        <v>117</v>
      </c>
      <c r="P553" s="21" t="s">
        <v>117</v>
      </c>
      <c r="Q553" s="21" t="s">
        <v>117</v>
      </c>
      <c r="R553" s="28" t="s">
        <v>117</v>
      </c>
      <c r="S553" s="78"/>
      <c r="T553" s="30"/>
      <c r="U553" s="52">
        <f t="shared" si="200"/>
        <v>0</v>
      </c>
      <c r="V553" s="29"/>
      <c r="W553" s="29" t="s">
        <v>117</v>
      </c>
      <c r="X553" s="29"/>
      <c r="Y553" s="29"/>
      <c r="Z553" s="53" t="str">
        <f t="shared" si="192"/>
        <v/>
      </c>
      <c r="AA553" s="55" t="str">
        <f t="shared" si="201"/>
        <v/>
      </c>
      <c r="AB553" s="27"/>
      <c r="AC553" s="54">
        <f t="shared" si="193"/>
        <v>0</v>
      </c>
      <c r="AD553" s="78"/>
      <c r="AE553" s="54">
        <f t="shared" si="194"/>
        <v>0</v>
      </c>
      <c r="AF553" s="78"/>
      <c r="AG553" s="54">
        <f t="shared" si="195"/>
        <v>0</v>
      </c>
      <c r="AH553" s="78"/>
      <c r="AI553" s="54">
        <f t="shared" si="196"/>
        <v>0</v>
      </c>
      <c r="AJ553" s="78"/>
      <c r="AK553" s="54">
        <f t="shared" si="197"/>
        <v>0</v>
      </c>
      <c r="AL553" s="78"/>
      <c r="AM553" s="78"/>
      <c r="AN553" s="53" t="str">
        <f>+IF($A553="Venta",SUMIF($AC$3:$AM$3,VLOOKUP($R553,desplegable!$N$3:$Q$8,4,FALSE),$AC553:$AM553)*$T553/VLOOKUP($R553,desplegable!$N$3:$O$8,2,FALSE),"")</f>
        <v/>
      </c>
      <c r="AO553" s="53">
        <f t="shared" si="198"/>
        <v>0</v>
      </c>
      <c r="AP553" s="53" t="str">
        <f>+IF($A553="Compra",SUMIF($AC$3:$AM$3,VLOOKUP($R552,desplegable!$N$3:$Q$8,4,FALSE),$AC553:$AM553)*$T553/VLOOKUP($R552,desplegable!$N$3:$O$8,2,FALSE),"")</f>
        <v/>
      </c>
      <c r="AQ553" s="55">
        <f>+IFERROR(SUMIF($AC$3:$AM$3,VLOOKUP($R553,desplegable!$N$3:$Q$8,4,FALSE),$AC553:$AM553)/$S553,0)</f>
        <v>0</v>
      </c>
      <c r="AR553" s="55">
        <f ca="1">IFERROR((SUMIF($AC$3:$AM$3,VLOOKUP($R553,desplegable!$N$3:$Q$8,4,FALSE),$AC553:$AM553)/($H553-$G553))*((TODAY())-$G553)/$S553,0)</f>
        <v>0</v>
      </c>
      <c r="AS553" s="56" t="str">
        <f t="shared" si="202"/>
        <v>-</v>
      </c>
      <c r="AT553" s="56" t="str">
        <f t="shared" si="203"/>
        <v>-</v>
      </c>
      <c r="AU553" s="56" t="str">
        <f t="shared" si="204"/>
        <v>-</v>
      </c>
      <c r="AV553" s="56" t="str">
        <f t="shared" si="205"/>
        <v>-</v>
      </c>
      <c r="AW553" s="53" t="str">
        <f t="shared" si="206"/>
        <v>-</v>
      </c>
      <c r="AX553" s="53" t="str">
        <f t="shared" si="207"/>
        <v/>
      </c>
      <c r="AY553" s="57" t="str">
        <f t="shared" si="208"/>
        <v/>
      </c>
      <c r="AZ553" s="54">
        <f>+IF(SUMIF($AC$3:$AM$3,VLOOKUP($R553,desplegable!$N$3:$Q$8,4,FALSE),$AC553:$AM553)&gt;=$S553,$S553,SUMIF($AC$3:$AM$3,VLOOKUP($R553,desplegable!$N$3:$Q$8,4,FALSE),$AC553:$AM553))</f>
        <v>0</v>
      </c>
      <c r="BA553" s="78"/>
      <c r="BB553" s="54">
        <f t="shared" si="209"/>
        <v>0</v>
      </c>
      <c r="BC553" s="53">
        <f>+IFERROR($BB553*$T553/VLOOKUP($R553,desplegable!$N$3:$O$8,2,FALSE),0)</f>
        <v>0</v>
      </c>
      <c r="BD553" s="53" t="str">
        <f t="shared" si="199"/>
        <v/>
      </c>
      <c r="BE553" s="57" t="str">
        <f t="shared" si="210"/>
        <v/>
      </c>
    </row>
    <row r="554" spans="1:57" ht="15" customHeight="1" x14ac:dyDescent="0.25">
      <c r="A554" s="26" t="s">
        <v>117</v>
      </c>
      <c r="B554" s="21"/>
      <c r="C554" s="21" t="s">
        <v>117</v>
      </c>
      <c r="D554" s="21"/>
      <c r="E554" s="21" t="s">
        <v>117</v>
      </c>
      <c r="F554" s="21"/>
      <c r="G554" s="27"/>
      <c r="H554" s="27"/>
      <c r="I554" s="28" t="s">
        <v>367</v>
      </c>
      <c r="J554" s="28" t="s">
        <v>117</v>
      </c>
      <c r="K554" s="21"/>
      <c r="L554" s="21"/>
      <c r="M554" s="28" t="s">
        <v>117</v>
      </c>
      <c r="N554" s="28" t="s">
        <v>117</v>
      </c>
      <c r="O554" s="28" t="s">
        <v>117</v>
      </c>
      <c r="P554" s="21" t="s">
        <v>117</v>
      </c>
      <c r="Q554" s="21" t="s">
        <v>117</v>
      </c>
      <c r="R554" s="28" t="s">
        <v>117</v>
      </c>
      <c r="S554" s="78"/>
      <c r="T554" s="30"/>
      <c r="U554" s="52">
        <f t="shared" si="200"/>
        <v>0</v>
      </c>
      <c r="V554" s="29"/>
      <c r="W554" s="29" t="s">
        <v>117</v>
      </c>
      <c r="X554" s="29"/>
      <c r="Y554" s="29"/>
      <c r="Z554" s="53" t="str">
        <f t="shared" si="192"/>
        <v/>
      </c>
      <c r="AA554" s="55" t="str">
        <f t="shared" si="201"/>
        <v/>
      </c>
      <c r="AB554" s="27"/>
      <c r="AC554" s="54">
        <f t="shared" si="193"/>
        <v>0</v>
      </c>
      <c r="AD554" s="78"/>
      <c r="AE554" s="54">
        <f t="shared" si="194"/>
        <v>0</v>
      </c>
      <c r="AF554" s="78"/>
      <c r="AG554" s="54">
        <f t="shared" si="195"/>
        <v>0</v>
      </c>
      <c r="AH554" s="78"/>
      <c r="AI554" s="54">
        <f t="shared" si="196"/>
        <v>0</v>
      </c>
      <c r="AJ554" s="78"/>
      <c r="AK554" s="54">
        <f t="shared" si="197"/>
        <v>0</v>
      </c>
      <c r="AL554" s="78"/>
      <c r="AM554" s="78"/>
      <c r="AN554" s="53" t="str">
        <f>+IF($A554="Venta",SUMIF($AC$3:$AM$3,VLOOKUP($R554,desplegable!$N$3:$Q$8,4,FALSE),$AC554:$AM554)*$T554/VLOOKUP($R554,desplegable!$N$3:$O$8,2,FALSE),"")</f>
        <v/>
      </c>
      <c r="AO554" s="53">
        <f t="shared" si="198"/>
        <v>0</v>
      </c>
      <c r="AP554" s="53" t="str">
        <f>+IF($A554="Compra",SUMIF($AC$3:$AM$3,VLOOKUP($R553,desplegable!$N$3:$Q$8,4,FALSE),$AC554:$AM554)*$T554/VLOOKUP($R553,desplegable!$N$3:$O$8,2,FALSE),"")</f>
        <v/>
      </c>
      <c r="AQ554" s="55">
        <f>+IFERROR(SUMIF($AC$3:$AM$3,VLOOKUP($R554,desplegable!$N$3:$Q$8,4,FALSE),$AC554:$AM554)/$S554,0)</f>
        <v>0</v>
      </c>
      <c r="AR554" s="55">
        <f ca="1">IFERROR((SUMIF($AC$3:$AM$3,VLOOKUP($R554,desplegable!$N$3:$Q$8,4,FALSE),$AC554:$AM554)/($H554-$G554))*((TODAY())-$G554)/$S554,0)</f>
        <v>0</v>
      </c>
      <c r="AS554" s="56" t="str">
        <f t="shared" si="202"/>
        <v>-</v>
      </c>
      <c r="AT554" s="56" t="str">
        <f t="shared" si="203"/>
        <v>-</v>
      </c>
      <c r="AU554" s="56" t="str">
        <f t="shared" si="204"/>
        <v>-</v>
      </c>
      <c r="AV554" s="56" t="str">
        <f t="shared" si="205"/>
        <v>-</v>
      </c>
      <c r="AW554" s="53" t="str">
        <f t="shared" si="206"/>
        <v>-</v>
      </c>
      <c r="AX554" s="53" t="str">
        <f t="shared" si="207"/>
        <v/>
      </c>
      <c r="AY554" s="57" t="str">
        <f t="shared" si="208"/>
        <v/>
      </c>
      <c r="AZ554" s="54">
        <f>+IF(SUMIF($AC$3:$AM$3,VLOOKUP($R554,desplegable!$N$3:$Q$8,4,FALSE),$AC554:$AM554)&gt;=$S554,$S554,SUMIF($AC$3:$AM$3,VLOOKUP($R554,desplegable!$N$3:$Q$8,4,FALSE),$AC554:$AM554))</f>
        <v>0</v>
      </c>
      <c r="BA554" s="78"/>
      <c r="BB554" s="54">
        <f t="shared" si="209"/>
        <v>0</v>
      </c>
      <c r="BC554" s="53">
        <f>+IFERROR($BB554*$T554/VLOOKUP($R554,desplegable!$N$3:$O$8,2,FALSE),0)</f>
        <v>0</v>
      </c>
      <c r="BD554" s="53" t="str">
        <f t="shared" si="199"/>
        <v/>
      </c>
      <c r="BE554" s="57" t="str">
        <f t="shared" si="210"/>
        <v/>
      </c>
    </row>
    <row r="555" spans="1:57" ht="15" customHeight="1" x14ac:dyDescent="0.25">
      <c r="A555" s="26" t="s">
        <v>117</v>
      </c>
      <c r="B555" s="21"/>
      <c r="C555" s="21" t="s">
        <v>117</v>
      </c>
      <c r="D555" s="21"/>
      <c r="E555" s="21" t="s">
        <v>117</v>
      </c>
      <c r="F555" s="21"/>
      <c r="G555" s="27"/>
      <c r="H555" s="27"/>
      <c r="I555" s="28" t="s">
        <v>367</v>
      </c>
      <c r="J555" s="28" t="s">
        <v>117</v>
      </c>
      <c r="K555" s="21"/>
      <c r="L555" s="21"/>
      <c r="M555" s="28" t="s">
        <v>117</v>
      </c>
      <c r="N555" s="28" t="s">
        <v>117</v>
      </c>
      <c r="O555" s="28" t="s">
        <v>117</v>
      </c>
      <c r="P555" s="21" t="s">
        <v>117</v>
      </c>
      <c r="Q555" s="21" t="s">
        <v>117</v>
      </c>
      <c r="R555" s="28" t="s">
        <v>117</v>
      </c>
      <c r="S555" s="78"/>
      <c r="T555" s="30"/>
      <c r="U555" s="52">
        <f t="shared" si="200"/>
        <v>0</v>
      </c>
      <c r="V555" s="29"/>
      <c r="W555" s="29" t="s">
        <v>117</v>
      </c>
      <c r="X555" s="29"/>
      <c r="Y555" s="29"/>
      <c r="Z555" s="53" t="str">
        <f t="shared" si="192"/>
        <v/>
      </c>
      <c r="AA555" s="55" t="str">
        <f t="shared" si="201"/>
        <v/>
      </c>
      <c r="AB555" s="27"/>
      <c r="AC555" s="54">
        <f t="shared" si="193"/>
        <v>0</v>
      </c>
      <c r="AD555" s="78"/>
      <c r="AE555" s="54">
        <f t="shared" si="194"/>
        <v>0</v>
      </c>
      <c r="AF555" s="78"/>
      <c r="AG555" s="54">
        <f t="shared" si="195"/>
        <v>0</v>
      </c>
      <c r="AH555" s="78"/>
      <c r="AI555" s="54">
        <f t="shared" si="196"/>
        <v>0</v>
      </c>
      <c r="AJ555" s="78"/>
      <c r="AK555" s="54">
        <f t="shared" si="197"/>
        <v>0</v>
      </c>
      <c r="AL555" s="78"/>
      <c r="AM555" s="78"/>
      <c r="AN555" s="53" t="str">
        <f>+IF($A555="Venta",SUMIF($AC$3:$AM$3,VLOOKUP($R555,desplegable!$N$3:$Q$8,4,FALSE),$AC555:$AM555)*$T555/VLOOKUP($R555,desplegable!$N$3:$O$8,2,FALSE),"")</f>
        <v/>
      </c>
      <c r="AO555" s="53">
        <f t="shared" si="198"/>
        <v>0</v>
      </c>
      <c r="AP555" s="53" t="str">
        <f>+IF($A555="Compra",SUMIF($AC$3:$AM$3,VLOOKUP($R554,desplegable!$N$3:$Q$8,4,FALSE),$AC555:$AM555)*$T555/VLOOKUP($R554,desplegable!$N$3:$O$8,2,FALSE),"")</f>
        <v/>
      </c>
      <c r="AQ555" s="55">
        <f>+IFERROR(SUMIF($AC$3:$AM$3,VLOOKUP($R555,desplegable!$N$3:$Q$8,4,FALSE),$AC555:$AM555)/$S555,0)</f>
        <v>0</v>
      </c>
      <c r="AR555" s="55">
        <f ca="1">IFERROR((SUMIF($AC$3:$AM$3,VLOOKUP($R555,desplegable!$N$3:$Q$8,4,FALSE),$AC555:$AM555)/($H555-$G555))*((TODAY())-$G555)/$S555,0)</f>
        <v>0</v>
      </c>
      <c r="AS555" s="56" t="str">
        <f t="shared" si="202"/>
        <v>-</v>
      </c>
      <c r="AT555" s="56" t="str">
        <f t="shared" si="203"/>
        <v>-</v>
      </c>
      <c r="AU555" s="56" t="str">
        <f t="shared" si="204"/>
        <v>-</v>
      </c>
      <c r="AV555" s="56" t="str">
        <f t="shared" si="205"/>
        <v>-</v>
      </c>
      <c r="AW555" s="53" t="str">
        <f t="shared" si="206"/>
        <v>-</v>
      </c>
      <c r="AX555" s="53" t="str">
        <f t="shared" si="207"/>
        <v/>
      </c>
      <c r="AY555" s="57" t="str">
        <f t="shared" si="208"/>
        <v/>
      </c>
      <c r="AZ555" s="54">
        <f>+IF(SUMIF($AC$3:$AM$3,VLOOKUP($R555,desplegable!$N$3:$Q$8,4,FALSE),$AC555:$AM555)&gt;=$S555,$S555,SUMIF($AC$3:$AM$3,VLOOKUP($R555,desplegable!$N$3:$Q$8,4,FALSE),$AC555:$AM555))</f>
        <v>0</v>
      </c>
      <c r="BA555" s="78"/>
      <c r="BB555" s="54">
        <f t="shared" si="209"/>
        <v>0</v>
      </c>
      <c r="BC555" s="53">
        <f>+IFERROR($BB555*$T555/VLOOKUP($R555,desplegable!$N$3:$O$8,2,FALSE),0)</f>
        <v>0</v>
      </c>
      <c r="BD555" s="53" t="str">
        <f t="shared" si="199"/>
        <v/>
      </c>
      <c r="BE555" s="57" t="str">
        <f t="shared" si="210"/>
        <v/>
      </c>
    </row>
    <row r="556" spans="1:57" ht="15" customHeight="1" x14ac:dyDescent="0.25">
      <c r="A556" s="26" t="s">
        <v>117</v>
      </c>
      <c r="B556" s="21"/>
      <c r="C556" s="21" t="s">
        <v>117</v>
      </c>
      <c r="D556" s="21"/>
      <c r="E556" s="21" t="s">
        <v>117</v>
      </c>
      <c r="F556" s="21"/>
      <c r="G556" s="27"/>
      <c r="H556" s="27"/>
      <c r="I556" s="28" t="s">
        <v>367</v>
      </c>
      <c r="J556" s="28" t="s">
        <v>117</v>
      </c>
      <c r="K556" s="21"/>
      <c r="L556" s="21"/>
      <c r="M556" s="28" t="s">
        <v>117</v>
      </c>
      <c r="N556" s="28" t="s">
        <v>117</v>
      </c>
      <c r="O556" s="28" t="s">
        <v>117</v>
      </c>
      <c r="P556" s="21" t="s">
        <v>117</v>
      </c>
      <c r="Q556" s="21" t="s">
        <v>117</v>
      </c>
      <c r="R556" s="28" t="s">
        <v>117</v>
      </c>
      <c r="S556" s="78"/>
      <c r="T556" s="30"/>
      <c r="U556" s="52">
        <f t="shared" si="200"/>
        <v>0</v>
      </c>
      <c r="V556" s="29"/>
      <c r="W556" s="29" t="s">
        <v>117</v>
      </c>
      <c r="X556" s="29"/>
      <c r="Y556" s="29"/>
      <c r="Z556" s="53" t="str">
        <f t="shared" si="192"/>
        <v/>
      </c>
      <c r="AA556" s="55" t="str">
        <f t="shared" si="201"/>
        <v/>
      </c>
      <c r="AB556" s="27"/>
      <c r="AC556" s="54">
        <f t="shared" si="193"/>
        <v>0</v>
      </c>
      <c r="AD556" s="78"/>
      <c r="AE556" s="54">
        <f t="shared" si="194"/>
        <v>0</v>
      </c>
      <c r="AF556" s="78"/>
      <c r="AG556" s="54">
        <f t="shared" si="195"/>
        <v>0</v>
      </c>
      <c r="AH556" s="78"/>
      <c r="AI556" s="54">
        <f t="shared" si="196"/>
        <v>0</v>
      </c>
      <c r="AJ556" s="78"/>
      <c r="AK556" s="54">
        <f t="shared" si="197"/>
        <v>0</v>
      </c>
      <c r="AL556" s="78"/>
      <c r="AM556" s="78"/>
      <c r="AN556" s="53" t="str">
        <f>+IF($A556="Venta",SUMIF($AC$3:$AM$3,VLOOKUP($R556,desplegable!$N$3:$Q$8,4,FALSE),$AC556:$AM556)*$T556/VLOOKUP($R556,desplegable!$N$3:$O$8,2,FALSE),"")</f>
        <v/>
      </c>
      <c r="AO556" s="53">
        <f t="shared" si="198"/>
        <v>0</v>
      </c>
      <c r="AP556" s="53" t="str">
        <f>+IF($A556="Compra",SUMIF($AC$3:$AM$3,VLOOKUP($R555,desplegable!$N$3:$Q$8,4,FALSE),$AC556:$AM556)*$T556/VLOOKUP($R555,desplegable!$N$3:$O$8,2,FALSE),"")</f>
        <v/>
      </c>
      <c r="AQ556" s="55">
        <f>+IFERROR(SUMIF($AC$3:$AM$3,VLOOKUP($R556,desplegable!$N$3:$Q$8,4,FALSE),$AC556:$AM556)/$S556,0)</f>
        <v>0</v>
      </c>
      <c r="AR556" s="55">
        <f ca="1">IFERROR((SUMIF($AC$3:$AM$3,VLOOKUP($R556,desplegable!$N$3:$Q$8,4,FALSE),$AC556:$AM556)/($H556-$G556))*((TODAY())-$G556)/$S556,0)</f>
        <v>0</v>
      </c>
      <c r="AS556" s="56" t="str">
        <f t="shared" si="202"/>
        <v>-</v>
      </c>
      <c r="AT556" s="56" t="str">
        <f t="shared" si="203"/>
        <v>-</v>
      </c>
      <c r="AU556" s="56" t="str">
        <f t="shared" si="204"/>
        <v>-</v>
      </c>
      <c r="AV556" s="56" t="str">
        <f t="shared" si="205"/>
        <v>-</v>
      </c>
      <c r="AW556" s="53" t="str">
        <f t="shared" si="206"/>
        <v>-</v>
      </c>
      <c r="AX556" s="53" t="str">
        <f t="shared" si="207"/>
        <v/>
      </c>
      <c r="AY556" s="57" t="str">
        <f t="shared" si="208"/>
        <v/>
      </c>
      <c r="AZ556" s="54">
        <f>+IF(SUMIF($AC$3:$AM$3,VLOOKUP($R556,desplegable!$N$3:$Q$8,4,FALSE),$AC556:$AM556)&gt;=$S556,$S556,SUMIF($AC$3:$AM$3,VLOOKUP($R556,desplegable!$N$3:$Q$8,4,FALSE),$AC556:$AM556))</f>
        <v>0</v>
      </c>
      <c r="BA556" s="78"/>
      <c r="BB556" s="54">
        <f t="shared" si="209"/>
        <v>0</v>
      </c>
      <c r="BC556" s="53">
        <f>+IFERROR($BB556*$T556/VLOOKUP($R556,desplegable!$N$3:$O$8,2,FALSE),0)</f>
        <v>0</v>
      </c>
      <c r="BD556" s="53" t="str">
        <f t="shared" si="199"/>
        <v/>
      </c>
      <c r="BE556" s="57" t="str">
        <f t="shared" si="210"/>
        <v/>
      </c>
    </row>
    <row r="557" spans="1:57" ht="15" customHeight="1" x14ac:dyDescent="0.25">
      <c r="A557" s="26" t="s">
        <v>117</v>
      </c>
      <c r="B557" s="21"/>
      <c r="C557" s="21" t="s">
        <v>117</v>
      </c>
      <c r="D557" s="21"/>
      <c r="E557" s="21" t="s">
        <v>117</v>
      </c>
      <c r="F557" s="21"/>
      <c r="G557" s="27"/>
      <c r="H557" s="27"/>
      <c r="I557" s="28" t="s">
        <v>367</v>
      </c>
      <c r="J557" s="28" t="s">
        <v>117</v>
      </c>
      <c r="K557" s="21"/>
      <c r="L557" s="21"/>
      <c r="M557" s="28" t="s">
        <v>117</v>
      </c>
      <c r="N557" s="28" t="s">
        <v>117</v>
      </c>
      <c r="O557" s="28" t="s">
        <v>117</v>
      </c>
      <c r="P557" s="21" t="s">
        <v>117</v>
      </c>
      <c r="Q557" s="21" t="s">
        <v>117</v>
      </c>
      <c r="R557" s="28" t="s">
        <v>117</v>
      </c>
      <c r="S557" s="78"/>
      <c r="T557" s="30"/>
      <c r="U557" s="52">
        <f t="shared" si="200"/>
        <v>0</v>
      </c>
      <c r="V557" s="29"/>
      <c r="W557" s="29" t="s">
        <v>117</v>
      </c>
      <c r="X557" s="29"/>
      <c r="Y557" s="29"/>
      <c r="Z557" s="53" t="str">
        <f t="shared" si="192"/>
        <v/>
      </c>
      <c r="AA557" s="55" t="str">
        <f t="shared" si="201"/>
        <v/>
      </c>
      <c r="AB557" s="27"/>
      <c r="AC557" s="54">
        <f t="shared" si="193"/>
        <v>0</v>
      </c>
      <c r="AD557" s="78"/>
      <c r="AE557" s="54">
        <f t="shared" si="194"/>
        <v>0</v>
      </c>
      <c r="AF557" s="78"/>
      <c r="AG557" s="54">
        <f t="shared" si="195"/>
        <v>0</v>
      </c>
      <c r="AH557" s="78"/>
      <c r="AI557" s="54">
        <f t="shared" si="196"/>
        <v>0</v>
      </c>
      <c r="AJ557" s="78"/>
      <c r="AK557" s="54">
        <f t="shared" si="197"/>
        <v>0</v>
      </c>
      <c r="AL557" s="78"/>
      <c r="AM557" s="78"/>
      <c r="AN557" s="53" t="str">
        <f>+IF($A557="Venta",SUMIF($AC$3:$AM$3,VLOOKUP($R557,desplegable!$N$3:$Q$8,4,FALSE),$AC557:$AM557)*$T557/VLOOKUP($R557,desplegable!$N$3:$O$8,2,FALSE),"")</f>
        <v/>
      </c>
      <c r="AO557" s="53">
        <f t="shared" si="198"/>
        <v>0</v>
      </c>
      <c r="AP557" s="53" t="str">
        <f>+IF($A557="Compra",SUMIF($AC$3:$AM$3,VLOOKUP($R556,desplegable!$N$3:$Q$8,4,FALSE),$AC557:$AM557)*$T557/VLOOKUP($R556,desplegable!$N$3:$O$8,2,FALSE),"")</f>
        <v/>
      </c>
      <c r="AQ557" s="55">
        <f>+IFERROR(SUMIF($AC$3:$AM$3,VLOOKUP($R557,desplegable!$N$3:$Q$8,4,FALSE),$AC557:$AM557)/$S557,0)</f>
        <v>0</v>
      </c>
      <c r="AR557" s="55">
        <f ca="1">IFERROR((SUMIF($AC$3:$AM$3,VLOOKUP($R557,desplegable!$N$3:$Q$8,4,FALSE),$AC557:$AM557)/($H557-$G557))*((TODAY())-$G557)/$S557,0)</f>
        <v>0</v>
      </c>
      <c r="AS557" s="56" t="str">
        <f t="shared" si="202"/>
        <v>-</v>
      </c>
      <c r="AT557" s="56" t="str">
        <f t="shared" si="203"/>
        <v>-</v>
      </c>
      <c r="AU557" s="56" t="str">
        <f t="shared" si="204"/>
        <v>-</v>
      </c>
      <c r="AV557" s="56" t="str">
        <f t="shared" si="205"/>
        <v>-</v>
      </c>
      <c r="AW557" s="53" t="str">
        <f t="shared" si="206"/>
        <v>-</v>
      </c>
      <c r="AX557" s="53" t="str">
        <f t="shared" si="207"/>
        <v/>
      </c>
      <c r="AY557" s="57" t="str">
        <f t="shared" si="208"/>
        <v/>
      </c>
      <c r="AZ557" s="54">
        <f>+IF(SUMIF($AC$3:$AM$3,VLOOKUP($R557,desplegable!$N$3:$Q$8,4,FALSE),$AC557:$AM557)&gt;=$S557,$S557,SUMIF($AC$3:$AM$3,VLOOKUP($R557,desplegable!$N$3:$Q$8,4,FALSE),$AC557:$AM557))</f>
        <v>0</v>
      </c>
      <c r="BA557" s="78"/>
      <c r="BB557" s="54">
        <f t="shared" si="209"/>
        <v>0</v>
      </c>
      <c r="BC557" s="53">
        <f>+IFERROR($BB557*$T557/VLOOKUP($R557,desplegable!$N$3:$O$8,2,FALSE),0)</f>
        <v>0</v>
      </c>
      <c r="BD557" s="53" t="str">
        <f t="shared" si="199"/>
        <v/>
      </c>
      <c r="BE557" s="57" t="str">
        <f t="shared" si="210"/>
        <v/>
      </c>
    </row>
    <row r="558" spans="1:57" ht="15" customHeight="1" x14ac:dyDescent="0.25">
      <c r="A558" s="26" t="s">
        <v>117</v>
      </c>
      <c r="B558" s="21"/>
      <c r="C558" s="21" t="s">
        <v>117</v>
      </c>
      <c r="D558" s="21"/>
      <c r="E558" s="21" t="s">
        <v>117</v>
      </c>
      <c r="F558" s="21"/>
      <c r="G558" s="27"/>
      <c r="H558" s="27"/>
      <c r="I558" s="28" t="s">
        <v>367</v>
      </c>
      <c r="J558" s="28" t="s">
        <v>117</v>
      </c>
      <c r="K558" s="21"/>
      <c r="L558" s="21"/>
      <c r="M558" s="28" t="s">
        <v>117</v>
      </c>
      <c r="N558" s="28" t="s">
        <v>117</v>
      </c>
      <c r="O558" s="28" t="s">
        <v>117</v>
      </c>
      <c r="P558" s="21" t="s">
        <v>117</v>
      </c>
      <c r="Q558" s="21" t="s">
        <v>117</v>
      </c>
      <c r="R558" s="28" t="s">
        <v>117</v>
      </c>
      <c r="S558" s="78"/>
      <c r="T558" s="30"/>
      <c r="U558" s="52">
        <f t="shared" si="200"/>
        <v>0</v>
      </c>
      <c r="V558" s="29"/>
      <c r="W558" s="29" t="s">
        <v>117</v>
      </c>
      <c r="X558" s="29"/>
      <c r="Y558" s="29"/>
      <c r="Z558" s="53" t="str">
        <f t="shared" si="192"/>
        <v/>
      </c>
      <c r="AA558" s="55" t="str">
        <f t="shared" si="201"/>
        <v/>
      </c>
      <c r="AB558" s="27"/>
      <c r="AC558" s="54">
        <f t="shared" si="193"/>
        <v>0</v>
      </c>
      <c r="AD558" s="78"/>
      <c r="AE558" s="54">
        <f t="shared" si="194"/>
        <v>0</v>
      </c>
      <c r="AF558" s="78"/>
      <c r="AG558" s="54">
        <f t="shared" si="195"/>
        <v>0</v>
      </c>
      <c r="AH558" s="78"/>
      <c r="AI558" s="54">
        <f t="shared" si="196"/>
        <v>0</v>
      </c>
      <c r="AJ558" s="78"/>
      <c r="AK558" s="54">
        <f t="shared" si="197"/>
        <v>0</v>
      </c>
      <c r="AL558" s="78"/>
      <c r="AM558" s="78"/>
      <c r="AN558" s="53" t="str">
        <f>+IF($A558="Venta",SUMIF($AC$3:$AM$3,VLOOKUP($R558,desplegable!$N$3:$Q$8,4,FALSE),$AC558:$AM558)*$T558/VLOOKUP($R558,desplegable!$N$3:$O$8,2,FALSE),"")</f>
        <v/>
      </c>
      <c r="AO558" s="53">
        <f t="shared" si="198"/>
        <v>0</v>
      </c>
      <c r="AP558" s="53" t="str">
        <f>+IF($A558="Compra",SUMIF($AC$3:$AM$3,VLOOKUP($R557,desplegable!$N$3:$Q$8,4,FALSE),$AC558:$AM558)*$T558/VLOOKUP($R557,desplegable!$N$3:$O$8,2,FALSE),"")</f>
        <v/>
      </c>
      <c r="AQ558" s="55">
        <f>+IFERROR(SUMIF($AC$3:$AM$3,VLOOKUP($R558,desplegable!$N$3:$Q$8,4,FALSE),$AC558:$AM558)/$S558,0)</f>
        <v>0</v>
      </c>
      <c r="AR558" s="55">
        <f ca="1">IFERROR((SUMIF($AC$3:$AM$3,VLOOKUP($R558,desplegable!$N$3:$Q$8,4,FALSE),$AC558:$AM558)/($H558-$G558))*((TODAY())-$G558)/$S558,0)</f>
        <v>0</v>
      </c>
      <c r="AS558" s="56" t="str">
        <f t="shared" si="202"/>
        <v>-</v>
      </c>
      <c r="AT558" s="56" t="str">
        <f t="shared" si="203"/>
        <v>-</v>
      </c>
      <c r="AU558" s="56" t="str">
        <f t="shared" si="204"/>
        <v>-</v>
      </c>
      <c r="AV558" s="56" t="str">
        <f t="shared" si="205"/>
        <v>-</v>
      </c>
      <c r="AW558" s="53" t="str">
        <f t="shared" si="206"/>
        <v>-</v>
      </c>
      <c r="AX558" s="53" t="str">
        <f t="shared" si="207"/>
        <v/>
      </c>
      <c r="AY558" s="57" t="str">
        <f t="shared" si="208"/>
        <v/>
      </c>
      <c r="AZ558" s="54">
        <f>+IF(SUMIF($AC$3:$AM$3,VLOOKUP($R558,desplegable!$N$3:$Q$8,4,FALSE),$AC558:$AM558)&gt;=$S558,$S558,SUMIF($AC$3:$AM$3,VLOOKUP($R558,desplegable!$N$3:$Q$8,4,FALSE),$AC558:$AM558))</f>
        <v>0</v>
      </c>
      <c r="BA558" s="78"/>
      <c r="BB558" s="54">
        <f t="shared" si="209"/>
        <v>0</v>
      </c>
      <c r="BC558" s="53">
        <f>+IFERROR($BB558*$T558/VLOOKUP($R558,desplegable!$N$3:$O$8,2,FALSE),0)</f>
        <v>0</v>
      </c>
      <c r="BD558" s="53" t="str">
        <f t="shared" si="199"/>
        <v/>
      </c>
      <c r="BE558" s="57" t="str">
        <f t="shared" si="210"/>
        <v/>
      </c>
    </row>
    <row r="559" spans="1:57" ht="15" customHeight="1" x14ac:dyDescent="0.25">
      <c r="A559" s="26" t="s">
        <v>117</v>
      </c>
      <c r="B559" s="21"/>
      <c r="C559" s="21" t="s">
        <v>117</v>
      </c>
      <c r="D559" s="21"/>
      <c r="E559" s="21" t="s">
        <v>117</v>
      </c>
      <c r="F559" s="21"/>
      <c r="G559" s="27"/>
      <c r="H559" s="27"/>
      <c r="I559" s="28" t="s">
        <v>367</v>
      </c>
      <c r="J559" s="28" t="s">
        <v>117</v>
      </c>
      <c r="K559" s="21"/>
      <c r="L559" s="21"/>
      <c r="M559" s="28" t="s">
        <v>117</v>
      </c>
      <c r="N559" s="28" t="s">
        <v>117</v>
      </c>
      <c r="O559" s="28" t="s">
        <v>117</v>
      </c>
      <c r="P559" s="21" t="s">
        <v>117</v>
      </c>
      <c r="Q559" s="21" t="s">
        <v>117</v>
      </c>
      <c r="R559" s="28" t="s">
        <v>117</v>
      </c>
      <c r="S559" s="78"/>
      <c r="T559" s="30"/>
      <c r="U559" s="52">
        <f t="shared" si="200"/>
        <v>0</v>
      </c>
      <c r="V559" s="29"/>
      <c r="W559" s="29" t="s">
        <v>117</v>
      </c>
      <c r="X559" s="29"/>
      <c r="Y559" s="29"/>
      <c r="Z559" s="53" t="str">
        <f t="shared" si="192"/>
        <v/>
      </c>
      <c r="AA559" s="55" t="str">
        <f t="shared" si="201"/>
        <v/>
      </c>
      <c r="AB559" s="27"/>
      <c r="AC559" s="54">
        <f t="shared" si="193"/>
        <v>0</v>
      </c>
      <c r="AD559" s="78"/>
      <c r="AE559" s="54">
        <f t="shared" si="194"/>
        <v>0</v>
      </c>
      <c r="AF559" s="78"/>
      <c r="AG559" s="54">
        <f t="shared" si="195"/>
        <v>0</v>
      </c>
      <c r="AH559" s="78"/>
      <c r="AI559" s="54">
        <f t="shared" si="196"/>
        <v>0</v>
      </c>
      <c r="AJ559" s="78"/>
      <c r="AK559" s="54">
        <f t="shared" si="197"/>
        <v>0</v>
      </c>
      <c r="AL559" s="78"/>
      <c r="AM559" s="78"/>
      <c r="AN559" s="53" t="str">
        <f>+IF($A559="Venta",SUMIF($AC$3:$AM$3,VLOOKUP($R559,desplegable!$N$3:$Q$8,4,FALSE),$AC559:$AM559)*$T559/VLOOKUP($R559,desplegable!$N$3:$O$8,2,FALSE),"")</f>
        <v/>
      </c>
      <c r="AO559" s="53">
        <f t="shared" si="198"/>
        <v>0</v>
      </c>
      <c r="AP559" s="53" t="str">
        <f>+IF($A559="Compra",SUMIF($AC$3:$AM$3,VLOOKUP($R558,desplegable!$N$3:$Q$8,4,FALSE),$AC559:$AM559)*$T559/VLOOKUP($R558,desplegable!$N$3:$O$8,2,FALSE),"")</f>
        <v/>
      </c>
      <c r="AQ559" s="55">
        <f>+IFERROR(SUMIF($AC$3:$AM$3,VLOOKUP($R559,desplegable!$N$3:$Q$8,4,FALSE),$AC559:$AM559)/$S559,0)</f>
        <v>0</v>
      </c>
      <c r="AR559" s="55">
        <f ca="1">IFERROR((SUMIF($AC$3:$AM$3,VLOOKUP($R559,desplegable!$N$3:$Q$8,4,FALSE),$AC559:$AM559)/($H559-$G559))*((TODAY())-$G559)/$S559,0)</f>
        <v>0</v>
      </c>
      <c r="AS559" s="56" t="str">
        <f t="shared" si="202"/>
        <v>-</v>
      </c>
      <c r="AT559" s="56" t="str">
        <f t="shared" si="203"/>
        <v>-</v>
      </c>
      <c r="AU559" s="56" t="str">
        <f t="shared" si="204"/>
        <v>-</v>
      </c>
      <c r="AV559" s="56" t="str">
        <f t="shared" si="205"/>
        <v>-</v>
      </c>
      <c r="AW559" s="53" t="str">
        <f t="shared" si="206"/>
        <v>-</v>
      </c>
      <c r="AX559" s="53" t="str">
        <f t="shared" si="207"/>
        <v/>
      </c>
      <c r="AY559" s="57" t="str">
        <f t="shared" si="208"/>
        <v/>
      </c>
      <c r="AZ559" s="54">
        <f>+IF(SUMIF($AC$3:$AM$3,VLOOKUP($R559,desplegable!$N$3:$Q$8,4,FALSE),$AC559:$AM559)&gt;=$S559,$S559,SUMIF($AC$3:$AM$3,VLOOKUP($R559,desplegable!$N$3:$Q$8,4,FALSE),$AC559:$AM559))</f>
        <v>0</v>
      </c>
      <c r="BA559" s="78"/>
      <c r="BB559" s="54">
        <f t="shared" si="209"/>
        <v>0</v>
      </c>
      <c r="BC559" s="53">
        <f>+IFERROR($BB559*$T559/VLOOKUP($R559,desplegable!$N$3:$O$8,2,FALSE),0)</f>
        <v>0</v>
      </c>
      <c r="BD559" s="53" t="str">
        <f t="shared" si="199"/>
        <v/>
      </c>
      <c r="BE559" s="57" t="str">
        <f t="shared" si="210"/>
        <v/>
      </c>
    </row>
    <row r="560" spans="1:57" ht="15" customHeight="1" x14ac:dyDescent="0.25">
      <c r="A560" s="26" t="s">
        <v>117</v>
      </c>
      <c r="B560" s="21"/>
      <c r="C560" s="21" t="s">
        <v>117</v>
      </c>
      <c r="D560" s="21"/>
      <c r="E560" s="21" t="s">
        <v>117</v>
      </c>
      <c r="F560" s="21"/>
      <c r="G560" s="27"/>
      <c r="H560" s="27"/>
      <c r="I560" s="28" t="s">
        <v>246</v>
      </c>
      <c r="J560" s="28" t="s">
        <v>117</v>
      </c>
      <c r="K560" s="21"/>
      <c r="L560" s="21"/>
      <c r="M560" s="28" t="s">
        <v>117</v>
      </c>
      <c r="N560" s="28" t="s">
        <v>117</v>
      </c>
      <c r="O560" s="28" t="s">
        <v>117</v>
      </c>
      <c r="P560" s="21" t="s">
        <v>117</v>
      </c>
      <c r="Q560" s="21" t="s">
        <v>117</v>
      </c>
      <c r="R560" s="28" t="s">
        <v>117</v>
      </c>
      <c r="S560" s="78"/>
      <c r="T560" s="30"/>
      <c r="U560" s="52">
        <f t="shared" si="200"/>
        <v>0</v>
      </c>
      <c r="V560" s="29"/>
      <c r="W560" s="29" t="s">
        <v>117</v>
      </c>
      <c r="X560" s="29"/>
      <c r="Y560" s="29"/>
      <c r="Z560" s="53" t="str">
        <f t="shared" si="192"/>
        <v/>
      </c>
      <c r="AA560" s="55" t="str">
        <f t="shared" si="201"/>
        <v/>
      </c>
      <c r="AB560" s="27"/>
      <c r="AC560" s="54">
        <f t="shared" si="193"/>
        <v>0</v>
      </c>
      <c r="AD560" s="78"/>
      <c r="AE560" s="54">
        <f t="shared" si="194"/>
        <v>0</v>
      </c>
      <c r="AF560" s="78"/>
      <c r="AG560" s="54">
        <f t="shared" si="195"/>
        <v>0</v>
      </c>
      <c r="AH560" s="78"/>
      <c r="AI560" s="54">
        <f t="shared" si="196"/>
        <v>0</v>
      </c>
      <c r="AJ560" s="78"/>
      <c r="AK560" s="54">
        <f t="shared" si="197"/>
        <v>0</v>
      </c>
      <c r="AL560" s="78"/>
      <c r="AM560" s="78"/>
      <c r="AN560" s="53" t="str">
        <f>+IF($A560="Venta",SUMIF($AC$3:$AM$3,VLOOKUP($R560,desplegable!$N$3:$Q$8,4,FALSE),$AC560:$AM560)*$T560/VLOOKUP($R560,desplegable!$N$3:$O$8,2,FALSE),"")</f>
        <v/>
      </c>
      <c r="AO560" s="53">
        <f t="shared" si="198"/>
        <v>0</v>
      </c>
      <c r="AP560" s="53" t="str">
        <f>+IF($A560="Compra",SUMIF($AC$3:$AM$3,VLOOKUP($R559,desplegable!$N$3:$Q$8,4,FALSE),$AC560:$AM560)*$T560/VLOOKUP($R559,desplegable!$N$3:$O$8,2,FALSE),"")</f>
        <v/>
      </c>
      <c r="AQ560" s="55">
        <f>+IFERROR(SUMIF($AC$3:$AM$3,VLOOKUP($R560,desplegable!$N$3:$Q$8,4,FALSE),$AC560:$AM560)/$S560,0)</f>
        <v>0</v>
      </c>
      <c r="AR560" s="55">
        <f ca="1">IFERROR((SUMIF($AC$3:$AM$3,VLOOKUP($R560,desplegable!$N$3:$Q$8,4,FALSE),$AC560:$AM560)/($H560-$G560))*((TODAY())-$G560)/$S560,0)</f>
        <v>0</v>
      </c>
      <c r="AS560" s="56" t="str">
        <f t="shared" si="202"/>
        <v>-</v>
      </c>
      <c r="AT560" s="56" t="str">
        <f t="shared" si="203"/>
        <v>-</v>
      </c>
      <c r="AU560" s="56" t="str">
        <f t="shared" si="204"/>
        <v>-</v>
      </c>
      <c r="AV560" s="56" t="str">
        <f t="shared" si="205"/>
        <v>-</v>
      </c>
      <c r="AW560" s="53" t="str">
        <f t="shared" si="206"/>
        <v>-</v>
      </c>
      <c r="AX560" s="53" t="str">
        <f t="shared" si="207"/>
        <v/>
      </c>
      <c r="AY560" s="57" t="str">
        <f t="shared" si="208"/>
        <v/>
      </c>
      <c r="AZ560" s="54">
        <f>+IF(SUMIF($AC$3:$AM$3,VLOOKUP($R560,desplegable!$N$3:$Q$8,4,FALSE),$AC560:$AM560)&gt;=$S560,$S560,SUMIF($AC$3:$AM$3,VLOOKUP($R560,desplegable!$N$3:$Q$8,4,FALSE),$AC560:$AM560))</f>
        <v>0</v>
      </c>
      <c r="BA560" s="78"/>
      <c r="BB560" s="54">
        <f t="shared" si="209"/>
        <v>0</v>
      </c>
      <c r="BC560" s="53">
        <f>+IFERROR($BB560*$T560/VLOOKUP($R560,desplegable!$N$3:$O$8,2,FALSE),0)</f>
        <v>0</v>
      </c>
      <c r="BD560" s="53" t="str">
        <f t="shared" si="199"/>
        <v/>
      </c>
      <c r="BE560" s="57" t="str">
        <f t="shared" si="210"/>
        <v/>
      </c>
    </row>
    <row r="561" spans="1:57" ht="15" customHeight="1" x14ac:dyDescent="0.25">
      <c r="A561" s="26" t="s">
        <v>117</v>
      </c>
      <c r="B561" s="21"/>
      <c r="C561" s="21" t="s">
        <v>117</v>
      </c>
      <c r="D561" s="21"/>
      <c r="E561" s="21" t="s">
        <v>117</v>
      </c>
      <c r="F561" s="21"/>
      <c r="G561" s="27"/>
      <c r="H561" s="27"/>
      <c r="I561" s="28" t="s">
        <v>246</v>
      </c>
      <c r="J561" s="28" t="s">
        <v>117</v>
      </c>
      <c r="K561" s="21"/>
      <c r="L561" s="21"/>
      <c r="M561" s="28" t="s">
        <v>117</v>
      </c>
      <c r="N561" s="28" t="s">
        <v>117</v>
      </c>
      <c r="O561" s="28" t="s">
        <v>117</v>
      </c>
      <c r="P561" s="21" t="s">
        <v>117</v>
      </c>
      <c r="Q561" s="21" t="s">
        <v>117</v>
      </c>
      <c r="R561" s="28" t="s">
        <v>117</v>
      </c>
      <c r="S561" s="78"/>
      <c r="T561" s="30"/>
      <c r="U561" s="52">
        <f t="shared" si="200"/>
        <v>0</v>
      </c>
      <c r="V561" s="29"/>
      <c r="W561" s="29" t="s">
        <v>117</v>
      </c>
      <c r="X561" s="29"/>
      <c r="Y561" s="29"/>
      <c r="Z561" s="53" t="str">
        <f t="shared" si="192"/>
        <v/>
      </c>
      <c r="AA561" s="55" t="str">
        <f t="shared" si="201"/>
        <v/>
      </c>
      <c r="AB561" s="27"/>
      <c r="AC561" s="54">
        <f t="shared" si="193"/>
        <v>0</v>
      </c>
      <c r="AD561" s="78"/>
      <c r="AE561" s="54">
        <f t="shared" si="194"/>
        <v>0</v>
      </c>
      <c r="AF561" s="78"/>
      <c r="AG561" s="54">
        <f t="shared" si="195"/>
        <v>0</v>
      </c>
      <c r="AH561" s="78"/>
      <c r="AI561" s="54">
        <f t="shared" si="196"/>
        <v>0</v>
      </c>
      <c r="AJ561" s="78"/>
      <c r="AK561" s="54">
        <f t="shared" si="197"/>
        <v>0</v>
      </c>
      <c r="AL561" s="78"/>
      <c r="AM561" s="78"/>
      <c r="AN561" s="53" t="str">
        <f>+IF($A561="Venta",SUMIF($AC$3:$AM$3,VLOOKUP($R561,desplegable!$N$3:$Q$8,4,FALSE),$AC561:$AM561)*$T561/VLOOKUP($R561,desplegable!$N$3:$O$8,2,FALSE),"")</f>
        <v/>
      </c>
      <c r="AO561" s="53">
        <f t="shared" si="198"/>
        <v>0</v>
      </c>
      <c r="AP561" s="53" t="str">
        <f>+IF($A561="Compra",SUMIF($AC$3:$AM$3,VLOOKUP($R560,desplegable!$N$3:$Q$8,4,FALSE),$AC561:$AM561)*$T561/VLOOKUP($R560,desplegable!$N$3:$O$8,2,FALSE),"")</f>
        <v/>
      </c>
      <c r="AQ561" s="55">
        <f>+IFERROR(SUMIF($AC$3:$AM$3,VLOOKUP($R561,desplegable!$N$3:$Q$8,4,FALSE),$AC561:$AM561)/$S561,0)</f>
        <v>0</v>
      </c>
      <c r="AR561" s="55">
        <f ca="1">IFERROR((SUMIF($AC$3:$AM$3,VLOOKUP($R561,desplegable!$N$3:$Q$8,4,FALSE),$AC561:$AM561)/($H561-$G561))*((TODAY())-$G561)/$S561,0)</f>
        <v>0</v>
      </c>
      <c r="AS561" s="56" t="str">
        <f t="shared" si="202"/>
        <v>-</v>
      </c>
      <c r="AT561" s="56" t="str">
        <f t="shared" si="203"/>
        <v>-</v>
      </c>
      <c r="AU561" s="56" t="str">
        <f t="shared" si="204"/>
        <v>-</v>
      </c>
      <c r="AV561" s="56" t="str">
        <f t="shared" si="205"/>
        <v>-</v>
      </c>
      <c r="AW561" s="53" t="str">
        <f t="shared" si="206"/>
        <v>-</v>
      </c>
      <c r="AX561" s="53" t="str">
        <f t="shared" si="207"/>
        <v/>
      </c>
      <c r="AY561" s="57" t="str">
        <f t="shared" si="208"/>
        <v/>
      </c>
      <c r="AZ561" s="54">
        <f>+IF(SUMIF($AC$3:$AM$3,VLOOKUP($R561,desplegable!$N$3:$Q$8,4,FALSE),$AC561:$AM561)&gt;=$S561,$S561,SUMIF($AC$3:$AM$3,VLOOKUP($R561,desplegable!$N$3:$Q$8,4,FALSE),$AC561:$AM561))</f>
        <v>0</v>
      </c>
      <c r="BA561" s="78"/>
      <c r="BB561" s="54">
        <f t="shared" si="209"/>
        <v>0</v>
      </c>
      <c r="BC561" s="53">
        <f>+IFERROR($BB561*$T561/VLOOKUP($R561,desplegable!$N$3:$O$8,2,FALSE),0)</f>
        <v>0</v>
      </c>
      <c r="BD561" s="53" t="str">
        <f t="shared" si="199"/>
        <v/>
      </c>
      <c r="BE561" s="57" t="str">
        <f t="shared" si="210"/>
        <v/>
      </c>
    </row>
    <row r="562" spans="1:57" ht="15" customHeight="1" x14ac:dyDescent="0.25">
      <c r="A562" s="26" t="s">
        <v>117</v>
      </c>
      <c r="B562" s="21"/>
      <c r="C562" s="21" t="s">
        <v>117</v>
      </c>
      <c r="D562" s="21"/>
      <c r="E562" s="21" t="s">
        <v>117</v>
      </c>
      <c r="F562" s="21"/>
      <c r="G562" s="27"/>
      <c r="H562" s="27"/>
      <c r="I562" s="28" t="s">
        <v>246</v>
      </c>
      <c r="J562" s="28" t="s">
        <v>117</v>
      </c>
      <c r="K562" s="21"/>
      <c r="L562" s="21"/>
      <c r="M562" s="28" t="s">
        <v>117</v>
      </c>
      <c r="N562" s="28" t="s">
        <v>117</v>
      </c>
      <c r="O562" s="28" t="s">
        <v>117</v>
      </c>
      <c r="P562" s="21" t="s">
        <v>117</v>
      </c>
      <c r="Q562" s="21" t="s">
        <v>117</v>
      </c>
      <c r="R562" s="28" t="s">
        <v>117</v>
      </c>
      <c r="S562" s="78"/>
      <c r="T562" s="30"/>
      <c r="U562" s="52">
        <f t="shared" si="200"/>
        <v>0</v>
      </c>
      <c r="V562" s="29"/>
      <c r="W562" s="29" t="s">
        <v>117</v>
      </c>
      <c r="X562" s="29"/>
      <c r="Y562" s="29"/>
      <c r="Z562" s="53" t="str">
        <f t="shared" si="192"/>
        <v/>
      </c>
      <c r="AA562" s="55" t="str">
        <f t="shared" si="201"/>
        <v/>
      </c>
      <c r="AB562" s="27"/>
      <c r="AC562" s="54">
        <f t="shared" si="193"/>
        <v>0</v>
      </c>
      <c r="AD562" s="78"/>
      <c r="AE562" s="54">
        <f t="shared" si="194"/>
        <v>0</v>
      </c>
      <c r="AF562" s="78"/>
      <c r="AG562" s="54">
        <f t="shared" si="195"/>
        <v>0</v>
      </c>
      <c r="AH562" s="78"/>
      <c r="AI562" s="54">
        <f t="shared" si="196"/>
        <v>0</v>
      </c>
      <c r="AJ562" s="78"/>
      <c r="AK562" s="54">
        <f t="shared" si="197"/>
        <v>0</v>
      </c>
      <c r="AL562" s="78"/>
      <c r="AM562" s="78"/>
      <c r="AN562" s="53" t="str">
        <f>+IF($A562="Venta",SUMIF($AC$3:$AM$3,VLOOKUP($R562,desplegable!$N$3:$Q$8,4,FALSE),$AC562:$AM562)*$T562/VLOOKUP($R562,desplegable!$N$3:$O$8,2,FALSE),"")</f>
        <v/>
      </c>
      <c r="AO562" s="53">
        <f t="shared" si="198"/>
        <v>0</v>
      </c>
      <c r="AP562" s="53" t="str">
        <f>+IF($A562="Compra",SUMIF($AC$3:$AM$3,VLOOKUP($R561,desplegable!$N$3:$Q$8,4,FALSE),$AC562:$AM562)*$T562/VLOOKUP($R561,desplegable!$N$3:$O$8,2,FALSE),"")</f>
        <v/>
      </c>
      <c r="AQ562" s="55">
        <f>+IFERROR(SUMIF($AC$3:$AM$3,VLOOKUP($R562,desplegable!$N$3:$Q$8,4,FALSE),$AC562:$AM562)/$S562,0)</f>
        <v>0</v>
      </c>
      <c r="AR562" s="55">
        <f ca="1">IFERROR((SUMIF($AC$3:$AM$3,VLOOKUP($R562,desplegable!$N$3:$Q$8,4,FALSE),$AC562:$AM562)/($H562-$G562))*((TODAY())-$G562)/$S562,0)</f>
        <v>0</v>
      </c>
      <c r="AS562" s="56" t="str">
        <f t="shared" si="202"/>
        <v>-</v>
      </c>
      <c r="AT562" s="56" t="str">
        <f t="shared" si="203"/>
        <v>-</v>
      </c>
      <c r="AU562" s="56" t="str">
        <f t="shared" si="204"/>
        <v>-</v>
      </c>
      <c r="AV562" s="56" t="str">
        <f t="shared" si="205"/>
        <v>-</v>
      </c>
      <c r="AW562" s="53" t="str">
        <f t="shared" si="206"/>
        <v>-</v>
      </c>
      <c r="AX562" s="53" t="str">
        <f t="shared" si="207"/>
        <v/>
      </c>
      <c r="AY562" s="57" t="str">
        <f t="shared" si="208"/>
        <v/>
      </c>
      <c r="AZ562" s="54">
        <f>+IF(SUMIF($AC$3:$AM$3,VLOOKUP($R562,desplegable!$N$3:$Q$8,4,FALSE),$AC562:$AM562)&gt;=$S562,$S562,SUMIF($AC$3:$AM$3,VLOOKUP($R562,desplegable!$N$3:$Q$8,4,FALSE),$AC562:$AM562))</f>
        <v>0</v>
      </c>
      <c r="BA562" s="78"/>
      <c r="BB562" s="54">
        <f t="shared" si="209"/>
        <v>0</v>
      </c>
      <c r="BC562" s="53">
        <f>+IFERROR($BB562*$T562/VLOOKUP($R562,desplegable!$N$3:$O$8,2,FALSE),0)</f>
        <v>0</v>
      </c>
      <c r="BD562" s="53" t="str">
        <f t="shared" si="199"/>
        <v/>
      </c>
      <c r="BE562" s="57" t="str">
        <f t="shared" si="210"/>
        <v/>
      </c>
    </row>
    <row r="563" spans="1:57" ht="15" customHeight="1" x14ac:dyDescent="0.25">
      <c r="A563" s="26" t="s">
        <v>117</v>
      </c>
      <c r="B563" s="21"/>
      <c r="C563" s="21" t="s">
        <v>117</v>
      </c>
      <c r="D563" s="21"/>
      <c r="E563" s="21" t="s">
        <v>117</v>
      </c>
      <c r="F563" s="21"/>
      <c r="G563" s="27"/>
      <c r="H563" s="27"/>
      <c r="I563" s="28" t="s">
        <v>246</v>
      </c>
      <c r="J563" s="28" t="s">
        <v>117</v>
      </c>
      <c r="K563" s="21"/>
      <c r="L563" s="21"/>
      <c r="M563" s="28" t="s">
        <v>117</v>
      </c>
      <c r="N563" s="28" t="s">
        <v>117</v>
      </c>
      <c r="O563" s="28" t="s">
        <v>117</v>
      </c>
      <c r="P563" s="21" t="s">
        <v>117</v>
      </c>
      <c r="Q563" s="21" t="s">
        <v>117</v>
      </c>
      <c r="R563" s="28" t="s">
        <v>117</v>
      </c>
      <c r="S563" s="78"/>
      <c r="T563" s="30"/>
      <c r="U563" s="52">
        <f t="shared" si="200"/>
        <v>0</v>
      </c>
      <c r="V563" s="29"/>
      <c r="W563" s="29" t="s">
        <v>117</v>
      </c>
      <c r="X563" s="29"/>
      <c r="Y563" s="29"/>
      <c r="Z563" s="53" t="str">
        <f t="shared" si="192"/>
        <v/>
      </c>
      <c r="AA563" s="55" t="str">
        <f t="shared" si="201"/>
        <v/>
      </c>
      <c r="AB563" s="27"/>
      <c r="AC563" s="54">
        <f t="shared" si="193"/>
        <v>0</v>
      </c>
      <c r="AD563" s="78"/>
      <c r="AE563" s="54">
        <f t="shared" si="194"/>
        <v>0</v>
      </c>
      <c r="AF563" s="78"/>
      <c r="AG563" s="54">
        <f t="shared" si="195"/>
        <v>0</v>
      </c>
      <c r="AH563" s="78"/>
      <c r="AI563" s="54">
        <f t="shared" si="196"/>
        <v>0</v>
      </c>
      <c r="AJ563" s="78"/>
      <c r="AK563" s="54">
        <f t="shared" si="197"/>
        <v>0</v>
      </c>
      <c r="AL563" s="78"/>
      <c r="AM563" s="78"/>
      <c r="AN563" s="53" t="str">
        <f>+IF($A563="Venta",SUMIF($AC$3:$AM$3,VLOOKUP($R563,desplegable!$N$3:$Q$8,4,FALSE),$AC563:$AM563)*$T563/VLOOKUP($R563,desplegable!$N$3:$O$8,2,FALSE),"")</f>
        <v/>
      </c>
      <c r="AO563" s="53">
        <f t="shared" si="198"/>
        <v>0</v>
      </c>
      <c r="AP563" s="53" t="str">
        <f>+IF($A563="Compra",SUMIF($AC$3:$AM$3,VLOOKUP($R562,desplegable!$N$3:$Q$8,4,FALSE),$AC563:$AM563)*$T563/VLOOKUP($R562,desplegable!$N$3:$O$8,2,FALSE),"")</f>
        <v/>
      </c>
      <c r="AQ563" s="55">
        <f>+IFERROR(SUMIF($AC$3:$AM$3,VLOOKUP($R563,desplegable!$N$3:$Q$8,4,FALSE),$AC563:$AM563)/$S563,0)</f>
        <v>0</v>
      </c>
      <c r="AR563" s="55">
        <f ca="1">IFERROR((SUMIF($AC$3:$AM$3,VLOOKUP($R563,desplegable!$N$3:$Q$8,4,FALSE),$AC563:$AM563)/($H563-$G563))*((TODAY())-$G563)/$S563,0)</f>
        <v>0</v>
      </c>
      <c r="AS563" s="56" t="str">
        <f t="shared" si="202"/>
        <v>-</v>
      </c>
      <c r="AT563" s="56" t="str">
        <f t="shared" si="203"/>
        <v>-</v>
      </c>
      <c r="AU563" s="56" t="str">
        <f t="shared" si="204"/>
        <v>-</v>
      </c>
      <c r="AV563" s="56" t="str">
        <f t="shared" si="205"/>
        <v>-</v>
      </c>
      <c r="AW563" s="53" t="str">
        <f t="shared" si="206"/>
        <v>-</v>
      </c>
      <c r="AX563" s="53" t="str">
        <f t="shared" si="207"/>
        <v/>
      </c>
      <c r="AY563" s="57" t="str">
        <f t="shared" si="208"/>
        <v/>
      </c>
      <c r="AZ563" s="54">
        <f>+IF(SUMIF($AC$3:$AM$3,VLOOKUP($R563,desplegable!$N$3:$Q$8,4,FALSE),$AC563:$AM563)&gt;=$S563,$S563,SUMIF($AC$3:$AM$3,VLOOKUP($R563,desplegable!$N$3:$Q$8,4,FALSE),$AC563:$AM563))</f>
        <v>0</v>
      </c>
      <c r="BA563" s="78"/>
      <c r="BB563" s="54">
        <f t="shared" si="209"/>
        <v>0</v>
      </c>
      <c r="BC563" s="53">
        <f>+IFERROR($BB563*$T563/VLOOKUP($R563,desplegable!$N$3:$O$8,2,FALSE),0)</f>
        <v>0</v>
      </c>
      <c r="BD563" s="53" t="str">
        <f t="shared" si="199"/>
        <v/>
      </c>
      <c r="BE563" s="57" t="str">
        <f t="shared" si="210"/>
        <v/>
      </c>
    </row>
    <row r="564" spans="1:57" ht="15" customHeight="1" x14ac:dyDescent="0.25">
      <c r="A564" s="26" t="s">
        <v>117</v>
      </c>
      <c r="B564" s="21"/>
      <c r="C564" s="21" t="s">
        <v>117</v>
      </c>
      <c r="D564" s="21"/>
      <c r="E564" s="21" t="s">
        <v>117</v>
      </c>
      <c r="F564" s="21"/>
      <c r="G564" s="27"/>
      <c r="H564" s="27"/>
      <c r="I564" s="28" t="s">
        <v>246</v>
      </c>
      <c r="J564" s="28" t="s">
        <v>117</v>
      </c>
      <c r="K564" s="21"/>
      <c r="L564" s="21"/>
      <c r="M564" s="28" t="s">
        <v>117</v>
      </c>
      <c r="N564" s="28" t="s">
        <v>117</v>
      </c>
      <c r="O564" s="28" t="s">
        <v>117</v>
      </c>
      <c r="P564" s="21" t="s">
        <v>117</v>
      </c>
      <c r="Q564" s="21" t="s">
        <v>117</v>
      </c>
      <c r="R564" s="28" t="s">
        <v>117</v>
      </c>
      <c r="S564" s="78"/>
      <c r="T564" s="30"/>
      <c r="U564" s="52">
        <f t="shared" si="200"/>
        <v>0</v>
      </c>
      <c r="V564" s="29"/>
      <c r="W564" s="29" t="s">
        <v>117</v>
      </c>
      <c r="X564" s="29"/>
      <c r="Y564" s="29"/>
      <c r="Z564" s="53" t="str">
        <f t="shared" si="192"/>
        <v/>
      </c>
      <c r="AA564" s="55" t="str">
        <f t="shared" si="201"/>
        <v/>
      </c>
      <c r="AB564" s="27"/>
      <c r="AC564" s="54">
        <f t="shared" si="193"/>
        <v>0</v>
      </c>
      <c r="AD564" s="78"/>
      <c r="AE564" s="54">
        <f t="shared" si="194"/>
        <v>0</v>
      </c>
      <c r="AF564" s="78"/>
      <c r="AG564" s="54">
        <f t="shared" si="195"/>
        <v>0</v>
      </c>
      <c r="AH564" s="78"/>
      <c r="AI564" s="54">
        <f t="shared" si="196"/>
        <v>0</v>
      </c>
      <c r="AJ564" s="78"/>
      <c r="AK564" s="54">
        <f t="shared" si="197"/>
        <v>0</v>
      </c>
      <c r="AL564" s="78"/>
      <c r="AM564" s="78"/>
      <c r="AN564" s="53" t="str">
        <f>+IF($A564="Venta",SUMIF($AC$3:$AM$3,VLOOKUP($R564,desplegable!$N$3:$Q$8,4,FALSE),$AC564:$AM564)*$T564/VLOOKUP($R564,desplegable!$N$3:$O$8,2,FALSE),"")</f>
        <v/>
      </c>
      <c r="AO564" s="53">
        <f t="shared" si="198"/>
        <v>0</v>
      </c>
      <c r="AP564" s="53" t="str">
        <f>+IF($A564="Compra",SUMIF($AC$3:$AM$3,VLOOKUP($R563,desplegable!$N$3:$Q$8,4,FALSE),$AC564:$AM564)*$T564/VLOOKUP($R563,desplegable!$N$3:$O$8,2,FALSE),"")</f>
        <v/>
      </c>
      <c r="AQ564" s="55">
        <f>+IFERROR(SUMIF($AC$3:$AM$3,VLOOKUP($R564,desplegable!$N$3:$Q$8,4,FALSE),$AC564:$AM564)/$S564,0)</f>
        <v>0</v>
      </c>
      <c r="AR564" s="55">
        <f ca="1">IFERROR((SUMIF($AC$3:$AM$3,VLOOKUP($R564,desplegable!$N$3:$Q$8,4,FALSE),$AC564:$AM564)/($H564-$G564))*((TODAY())-$G564)/$S564,0)</f>
        <v>0</v>
      </c>
      <c r="AS564" s="56" t="str">
        <f t="shared" si="202"/>
        <v>-</v>
      </c>
      <c r="AT564" s="56" t="str">
        <f t="shared" si="203"/>
        <v>-</v>
      </c>
      <c r="AU564" s="56" t="str">
        <f t="shared" si="204"/>
        <v>-</v>
      </c>
      <c r="AV564" s="56" t="str">
        <f t="shared" si="205"/>
        <v>-</v>
      </c>
      <c r="AW564" s="53" t="str">
        <f t="shared" si="206"/>
        <v>-</v>
      </c>
      <c r="AX564" s="53" t="str">
        <f t="shared" si="207"/>
        <v/>
      </c>
      <c r="AY564" s="57" t="str">
        <f t="shared" si="208"/>
        <v/>
      </c>
      <c r="AZ564" s="54">
        <f>+IF(SUMIF($AC$3:$AM$3,VLOOKUP($R564,desplegable!$N$3:$Q$8,4,FALSE),$AC564:$AM564)&gt;=$S564,$S564,SUMIF($AC$3:$AM$3,VLOOKUP($R564,desplegable!$N$3:$Q$8,4,FALSE),$AC564:$AM564))</f>
        <v>0</v>
      </c>
      <c r="BA564" s="78"/>
      <c r="BB564" s="54">
        <f t="shared" si="209"/>
        <v>0</v>
      </c>
      <c r="BC564" s="53">
        <f>+IFERROR($BB564*$T564/VLOOKUP($R564,desplegable!$N$3:$O$8,2,FALSE),0)</f>
        <v>0</v>
      </c>
      <c r="BD564" s="53" t="str">
        <f t="shared" si="199"/>
        <v/>
      </c>
      <c r="BE564" s="57" t="str">
        <f t="shared" si="210"/>
        <v/>
      </c>
    </row>
    <row r="565" spans="1:57" ht="15" customHeight="1" x14ac:dyDescent="0.25">
      <c r="A565" s="26" t="s">
        <v>117</v>
      </c>
      <c r="B565" s="21"/>
      <c r="C565" s="21" t="s">
        <v>117</v>
      </c>
      <c r="D565" s="21"/>
      <c r="E565" s="21" t="s">
        <v>117</v>
      </c>
      <c r="F565" s="21"/>
      <c r="G565" s="27"/>
      <c r="H565" s="27"/>
      <c r="I565" s="28" t="s">
        <v>246</v>
      </c>
      <c r="J565" s="28" t="s">
        <v>117</v>
      </c>
      <c r="K565" s="21"/>
      <c r="L565" s="21"/>
      <c r="M565" s="28" t="s">
        <v>117</v>
      </c>
      <c r="N565" s="28" t="s">
        <v>117</v>
      </c>
      <c r="O565" s="28" t="s">
        <v>117</v>
      </c>
      <c r="P565" s="21" t="s">
        <v>117</v>
      </c>
      <c r="Q565" s="21" t="s">
        <v>117</v>
      </c>
      <c r="R565" s="28" t="s">
        <v>117</v>
      </c>
      <c r="S565" s="78"/>
      <c r="T565" s="30"/>
      <c r="U565" s="52">
        <f t="shared" si="200"/>
        <v>0</v>
      </c>
      <c r="V565" s="29"/>
      <c r="W565" s="29" t="s">
        <v>117</v>
      </c>
      <c r="X565" s="29"/>
      <c r="Y565" s="29"/>
      <c r="Z565" s="53" t="str">
        <f t="shared" si="192"/>
        <v/>
      </c>
      <c r="AA565" s="55" t="str">
        <f t="shared" si="201"/>
        <v/>
      </c>
      <c r="AB565" s="27"/>
      <c r="AC565" s="54">
        <f t="shared" si="193"/>
        <v>0</v>
      </c>
      <c r="AD565" s="78"/>
      <c r="AE565" s="54">
        <f t="shared" si="194"/>
        <v>0</v>
      </c>
      <c r="AF565" s="78"/>
      <c r="AG565" s="54">
        <f t="shared" si="195"/>
        <v>0</v>
      </c>
      <c r="AH565" s="78"/>
      <c r="AI565" s="54">
        <f t="shared" si="196"/>
        <v>0</v>
      </c>
      <c r="AJ565" s="78"/>
      <c r="AK565" s="54">
        <f t="shared" si="197"/>
        <v>0</v>
      </c>
      <c r="AL565" s="78"/>
      <c r="AM565" s="78"/>
      <c r="AN565" s="53" t="str">
        <f>+IF($A565="Venta",SUMIF($AC$3:$AM$3,VLOOKUP($R565,desplegable!$N$3:$Q$8,4,FALSE),$AC565:$AM565)*$T565/VLOOKUP($R565,desplegable!$N$3:$O$8,2,FALSE),"")</f>
        <v/>
      </c>
      <c r="AO565" s="53">
        <f t="shared" si="198"/>
        <v>0</v>
      </c>
      <c r="AP565" s="53" t="str">
        <f>+IF($A565="Compra",SUMIF($AC$3:$AM$3,VLOOKUP($R564,desplegable!$N$3:$Q$8,4,FALSE),$AC565:$AM565)*$T565/VLOOKUP($R564,desplegable!$N$3:$O$8,2,FALSE),"")</f>
        <v/>
      </c>
      <c r="AQ565" s="55">
        <f>+IFERROR(SUMIF($AC$3:$AM$3,VLOOKUP($R565,desplegable!$N$3:$Q$8,4,FALSE),$AC565:$AM565)/$S565,0)</f>
        <v>0</v>
      </c>
      <c r="AR565" s="55">
        <f ca="1">IFERROR((SUMIF($AC$3:$AM$3,VLOOKUP($R565,desplegable!$N$3:$Q$8,4,FALSE),$AC565:$AM565)/($H565-$G565))*((TODAY())-$G565)/$S565,0)</f>
        <v>0</v>
      </c>
      <c r="AS565" s="56" t="str">
        <f t="shared" si="202"/>
        <v>-</v>
      </c>
      <c r="AT565" s="56" t="str">
        <f t="shared" si="203"/>
        <v>-</v>
      </c>
      <c r="AU565" s="56" t="str">
        <f t="shared" si="204"/>
        <v>-</v>
      </c>
      <c r="AV565" s="56" t="str">
        <f t="shared" si="205"/>
        <v>-</v>
      </c>
      <c r="AW565" s="53" t="str">
        <f t="shared" si="206"/>
        <v>-</v>
      </c>
      <c r="AX565" s="53" t="str">
        <f t="shared" si="207"/>
        <v/>
      </c>
      <c r="AY565" s="57" t="str">
        <f t="shared" si="208"/>
        <v/>
      </c>
      <c r="AZ565" s="54">
        <f>+IF(SUMIF($AC$3:$AM$3,VLOOKUP($R565,desplegable!$N$3:$Q$8,4,FALSE),$AC565:$AM565)&gt;=$S565,$S565,SUMIF($AC$3:$AM$3,VLOOKUP($R565,desplegable!$N$3:$Q$8,4,FALSE),$AC565:$AM565))</f>
        <v>0</v>
      </c>
      <c r="BA565" s="78"/>
      <c r="BB565" s="54">
        <f t="shared" si="209"/>
        <v>0</v>
      </c>
      <c r="BC565" s="53">
        <f>+IFERROR($BB565*$T565/VLOOKUP($R565,desplegable!$N$3:$O$8,2,FALSE),0)</f>
        <v>0</v>
      </c>
      <c r="BD565" s="53" t="str">
        <f t="shared" si="199"/>
        <v/>
      </c>
      <c r="BE565" s="57" t="str">
        <f t="shared" si="210"/>
        <v/>
      </c>
    </row>
    <row r="566" spans="1:57" ht="15" customHeight="1" x14ac:dyDescent="0.25">
      <c r="A566" s="26" t="s">
        <v>117</v>
      </c>
      <c r="B566" s="21"/>
      <c r="C566" s="21" t="s">
        <v>117</v>
      </c>
      <c r="D566" s="21"/>
      <c r="E566" s="21" t="s">
        <v>117</v>
      </c>
      <c r="F566" s="21"/>
      <c r="G566" s="27"/>
      <c r="H566" s="27"/>
      <c r="I566" s="28" t="s">
        <v>246</v>
      </c>
      <c r="J566" s="28" t="s">
        <v>117</v>
      </c>
      <c r="K566" s="21"/>
      <c r="L566" s="21"/>
      <c r="M566" s="28" t="s">
        <v>117</v>
      </c>
      <c r="N566" s="28" t="s">
        <v>117</v>
      </c>
      <c r="O566" s="28" t="s">
        <v>117</v>
      </c>
      <c r="P566" s="21" t="s">
        <v>117</v>
      </c>
      <c r="Q566" s="21" t="s">
        <v>117</v>
      </c>
      <c r="R566" s="28" t="s">
        <v>117</v>
      </c>
      <c r="S566" s="78"/>
      <c r="T566" s="30"/>
      <c r="U566" s="52">
        <f t="shared" si="200"/>
        <v>0</v>
      </c>
      <c r="V566" s="29"/>
      <c r="W566" s="29" t="s">
        <v>117</v>
      </c>
      <c r="X566" s="29"/>
      <c r="Y566" s="29"/>
      <c r="Z566" s="53" t="str">
        <f t="shared" si="192"/>
        <v/>
      </c>
      <c r="AA566" s="55" t="str">
        <f t="shared" si="201"/>
        <v/>
      </c>
      <c r="AB566" s="27"/>
      <c r="AC566" s="54">
        <f t="shared" si="193"/>
        <v>0</v>
      </c>
      <c r="AD566" s="78"/>
      <c r="AE566" s="54">
        <f t="shared" si="194"/>
        <v>0</v>
      </c>
      <c r="AF566" s="78"/>
      <c r="AG566" s="54">
        <f t="shared" si="195"/>
        <v>0</v>
      </c>
      <c r="AH566" s="78"/>
      <c r="AI566" s="54">
        <f t="shared" si="196"/>
        <v>0</v>
      </c>
      <c r="AJ566" s="78"/>
      <c r="AK566" s="54">
        <f t="shared" si="197"/>
        <v>0</v>
      </c>
      <c r="AL566" s="78"/>
      <c r="AM566" s="78"/>
      <c r="AN566" s="53" t="str">
        <f>+IF($A566="Venta",SUMIF($AC$3:$AM$3,VLOOKUP($R566,desplegable!$N$3:$Q$8,4,FALSE),$AC566:$AM566)*$T566/VLOOKUP($R566,desplegable!$N$3:$O$8,2,FALSE),"")</f>
        <v/>
      </c>
      <c r="AO566" s="53">
        <f t="shared" si="198"/>
        <v>0</v>
      </c>
      <c r="AP566" s="53" t="str">
        <f>+IF($A566="Compra",SUMIF($AC$3:$AM$3,VLOOKUP($R565,desplegable!$N$3:$Q$8,4,FALSE),$AC566:$AM566)*$T566/VLOOKUP($R565,desplegable!$N$3:$O$8,2,FALSE),"")</f>
        <v/>
      </c>
      <c r="AQ566" s="55">
        <f>+IFERROR(SUMIF($AC$3:$AM$3,VLOOKUP($R566,desplegable!$N$3:$Q$8,4,FALSE),$AC566:$AM566)/$S566,0)</f>
        <v>0</v>
      </c>
      <c r="AR566" s="55">
        <f ca="1">IFERROR((SUMIF($AC$3:$AM$3,VLOOKUP($R566,desplegable!$N$3:$Q$8,4,FALSE),$AC566:$AM566)/($H566-$G566))*((TODAY())-$G566)/$S566,0)</f>
        <v>0</v>
      </c>
      <c r="AS566" s="56" t="str">
        <f t="shared" si="202"/>
        <v>-</v>
      </c>
      <c r="AT566" s="56" t="str">
        <f t="shared" si="203"/>
        <v>-</v>
      </c>
      <c r="AU566" s="56" t="str">
        <f t="shared" si="204"/>
        <v>-</v>
      </c>
      <c r="AV566" s="56" t="str">
        <f t="shared" si="205"/>
        <v>-</v>
      </c>
      <c r="AW566" s="53" t="str">
        <f t="shared" si="206"/>
        <v>-</v>
      </c>
      <c r="AX566" s="53" t="str">
        <f t="shared" si="207"/>
        <v/>
      </c>
      <c r="AY566" s="57" t="str">
        <f t="shared" si="208"/>
        <v/>
      </c>
      <c r="AZ566" s="54">
        <f>+IF(SUMIF($AC$3:$AM$3,VLOOKUP($R566,desplegable!$N$3:$Q$8,4,FALSE),$AC566:$AM566)&gt;=$S566,$S566,SUMIF($AC$3:$AM$3,VLOOKUP($R566,desplegable!$N$3:$Q$8,4,FALSE),$AC566:$AM566))</f>
        <v>0</v>
      </c>
      <c r="BA566" s="78"/>
      <c r="BB566" s="54">
        <f t="shared" si="209"/>
        <v>0</v>
      </c>
      <c r="BC566" s="53">
        <f>+IFERROR($BB566*$T566/VLOOKUP($R566,desplegable!$N$3:$O$8,2,FALSE),0)</f>
        <v>0</v>
      </c>
      <c r="BD566" s="53" t="str">
        <f t="shared" si="199"/>
        <v/>
      </c>
      <c r="BE566" s="57" t="str">
        <f t="shared" si="210"/>
        <v/>
      </c>
    </row>
    <row r="567" spans="1:57" ht="15" customHeight="1" x14ac:dyDescent="0.25">
      <c r="A567" s="26" t="s">
        <v>117</v>
      </c>
      <c r="B567" s="21"/>
      <c r="C567" s="21" t="s">
        <v>117</v>
      </c>
      <c r="D567" s="21"/>
      <c r="E567" s="21" t="s">
        <v>117</v>
      </c>
      <c r="F567" s="21"/>
      <c r="G567" s="27"/>
      <c r="H567" s="27"/>
      <c r="I567" s="28" t="s">
        <v>246</v>
      </c>
      <c r="J567" s="28" t="s">
        <v>117</v>
      </c>
      <c r="K567" s="21"/>
      <c r="L567" s="21"/>
      <c r="M567" s="28" t="s">
        <v>117</v>
      </c>
      <c r="N567" s="28" t="s">
        <v>117</v>
      </c>
      <c r="O567" s="28" t="s">
        <v>117</v>
      </c>
      <c r="P567" s="21" t="s">
        <v>117</v>
      </c>
      <c r="Q567" s="21" t="s">
        <v>117</v>
      </c>
      <c r="R567" s="28" t="s">
        <v>117</v>
      </c>
      <c r="S567" s="78"/>
      <c r="T567" s="30"/>
      <c r="U567" s="52">
        <f t="shared" si="200"/>
        <v>0</v>
      </c>
      <c r="V567" s="29"/>
      <c r="W567" s="29" t="s">
        <v>117</v>
      </c>
      <c r="X567" s="29"/>
      <c r="Y567" s="29"/>
      <c r="Z567" s="53" t="str">
        <f t="shared" si="192"/>
        <v/>
      </c>
      <c r="AA567" s="55" t="str">
        <f t="shared" si="201"/>
        <v/>
      </c>
      <c r="AB567" s="27"/>
      <c r="AC567" s="54">
        <f t="shared" si="193"/>
        <v>0</v>
      </c>
      <c r="AD567" s="78"/>
      <c r="AE567" s="54">
        <f t="shared" si="194"/>
        <v>0</v>
      </c>
      <c r="AF567" s="78"/>
      <c r="AG567" s="54">
        <f t="shared" si="195"/>
        <v>0</v>
      </c>
      <c r="AH567" s="78"/>
      <c r="AI567" s="54">
        <f t="shared" si="196"/>
        <v>0</v>
      </c>
      <c r="AJ567" s="78"/>
      <c r="AK567" s="54">
        <f t="shared" si="197"/>
        <v>0</v>
      </c>
      <c r="AL567" s="78"/>
      <c r="AM567" s="78"/>
      <c r="AN567" s="53" t="str">
        <f>+IF($A567="Venta",SUMIF($AC$3:$AM$3,VLOOKUP($R567,desplegable!$N$3:$Q$8,4,FALSE),$AC567:$AM567)*$T567/VLOOKUP($R567,desplegable!$N$3:$O$8,2,FALSE),"")</f>
        <v/>
      </c>
      <c r="AO567" s="53">
        <f t="shared" si="198"/>
        <v>0</v>
      </c>
      <c r="AP567" s="53" t="str">
        <f>+IF($A567="Compra",SUMIF($AC$3:$AM$3,VLOOKUP($R566,desplegable!$N$3:$Q$8,4,FALSE),$AC567:$AM567)*$T567/VLOOKUP($R566,desplegable!$N$3:$O$8,2,FALSE),"")</f>
        <v/>
      </c>
      <c r="AQ567" s="55">
        <f>+IFERROR(SUMIF($AC$3:$AM$3,VLOOKUP($R567,desplegable!$N$3:$Q$8,4,FALSE),$AC567:$AM567)/$S567,0)</f>
        <v>0</v>
      </c>
      <c r="AR567" s="55">
        <f ca="1">IFERROR((SUMIF($AC$3:$AM$3,VLOOKUP($R567,desplegable!$N$3:$Q$8,4,FALSE),$AC567:$AM567)/($H567-$G567))*((TODAY())-$G567)/$S567,0)</f>
        <v>0</v>
      </c>
      <c r="AS567" s="56" t="str">
        <f t="shared" si="202"/>
        <v>-</v>
      </c>
      <c r="AT567" s="56" t="str">
        <f t="shared" si="203"/>
        <v>-</v>
      </c>
      <c r="AU567" s="56" t="str">
        <f t="shared" si="204"/>
        <v>-</v>
      </c>
      <c r="AV567" s="56" t="str">
        <f t="shared" si="205"/>
        <v>-</v>
      </c>
      <c r="AW567" s="53" t="str">
        <f t="shared" si="206"/>
        <v>-</v>
      </c>
      <c r="AX567" s="53" t="str">
        <f t="shared" si="207"/>
        <v/>
      </c>
      <c r="AY567" s="57" t="str">
        <f t="shared" si="208"/>
        <v/>
      </c>
      <c r="AZ567" s="54">
        <f>+IF(SUMIF($AC$3:$AM$3,VLOOKUP($R567,desplegable!$N$3:$Q$8,4,FALSE),$AC567:$AM567)&gt;=$S567,$S567,SUMIF($AC$3:$AM$3,VLOOKUP($R567,desplegable!$N$3:$Q$8,4,FALSE),$AC567:$AM567))</f>
        <v>0</v>
      </c>
      <c r="BA567" s="78"/>
      <c r="BB567" s="54">
        <f t="shared" si="209"/>
        <v>0</v>
      </c>
      <c r="BC567" s="53">
        <f>+IFERROR($BB567*$T567/VLOOKUP($R567,desplegable!$N$3:$O$8,2,FALSE),0)</f>
        <v>0</v>
      </c>
      <c r="BD567" s="53" t="str">
        <f t="shared" si="199"/>
        <v/>
      </c>
      <c r="BE567" s="57" t="str">
        <f t="shared" si="210"/>
        <v/>
      </c>
    </row>
    <row r="568" spans="1:57" ht="15" customHeight="1" x14ac:dyDescent="0.25">
      <c r="A568" s="26" t="s">
        <v>117</v>
      </c>
      <c r="B568" s="21"/>
      <c r="C568" s="21" t="s">
        <v>117</v>
      </c>
      <c r="D568" s="21"/>
      <c r="E568" s="21" t="s">
        <v>117</v>
      </c>
      <c r="F568" s="21"/>
      <c r="G568" s="27"/>
      <c r="H568" s="27"/>
      <c r="I568" s="28" t="s">
        <v>246</v>
      </c>
      <c r="J568" s="28" t="s">
        <v>117</v>
      </c>
      <c r="K568" s="21"/>
      <c r="L568" s="21"/>
      <c r="M568" s="28" t="s">
        <v>117</v>
      </c>
      <c r="N568" s="28" t="s">
        <v>117</v>
      </c>
      <c r="O568" s="28" t="s">
        <v>117</v>
      </c>
      <c r="P568" s="21" t="s">
        <v>117</v>
      </c>
      <c r="Q568" s="21" t="s">
        <v>117</v>
      </c>
      <c r="R568" s="28" t="s">
        <v>117</v>
      </c>
      <c r="S568" s="78"/>
      <c r="T568" s="30"/>
      <c r="U568" s="52">
        <f t="shared" si="200"/>
        <v>0</v>
      </c>
      <c r="V568" s="29"/>
      <c r="W568" s="29" t="s">
        <v>117</v>
      </c>
      <c r="X568" s="29"/>
      <c r="Y568" s="29"/>
      <c r="Z568" s="53" t="str">
        <f t="shared" si="192"/>
        <v/>
      </c>
      <c r="AA568" s="55" t="str">
        <f t="shared" si="201"/>
        <v/>
      </c>
      <c r="AB568" s="27"/>
      <c r="AC568" s="54">
        <f t="shared" si="193"/>
        <v>0</v>
      </c>
      <c r="AD568" s="78"/>
      <c r="AE568" s="54">
        <f t="shared" si="194"/>
        <v>0</v>
      </c>
      <c r="AF568" s="78"/>
      <c r="AG568" s="54">
        <f t="shared" si="195"/>
        <v>0</v>
      </c>
      <c r="AH568" s="78"/>
      <c r="AI568" s="54">
        <f t="shared" si="196"/>
        <v>0</v>
      </c>
      <c r="AJ568" s="78"/>
      <c r="AK568" s="54">
        <f t="shared" si="197"/>
        <v>0</v>
      </c>
      <c r="AL568" s="78"/>
      <c r="AM568" s="78"/>
      <c r="AN568" s="53" t="str">
        <f>+IF($A568="Venta",SUMIF($AC$3:$AM$3,VLOOKUP($R568,desplegable!$N$3:$Q$8,4,FALSE),$AC568:$AM568)*$T568/VLOOKUP($R568,desplegable!$N$3:$O$8,2,FALSE),"")</f>
        <v/>
      </c>
      <c r="AO568" s="53">
        <f t="shared" si="198"/>
        <v>0</v>
      </c>
      <c r="AP568" s="53" t="str">
        <f>+IF($A568="Compra",SUMIF($AC$3:$AM$3,VLOOKUP($R567,desplegable!$N$3:$Q$8,4,FALSE),$AC568:$AM568)*$T568/VLOOKUP($R567,desplegable!$N$3:$O$8,2,FALSE),"")</f>
        <v/>
      </c>
      <c r="AQ568" s="55">
        <f>+IFERROR(SUMIF($AC$3:$AM$3,VLOOKUP($R568,desplegable!$N$3:$Q$8,4,FALSE),$AC568:$AM568)/$S568,0)</f>
        <v>0</v>
      </c>
      <c r="AR568" s="55">
        <f ca="1">IFERROR((SUMIF($AC$3:$AM$3,VLOOKUP($R568,desplegable!$N$3:$Q$8,4,FALSE),$AC568:$AM568)/($H568-$G568))*((TODAY())-$G568)/$S568,0)</f>
        <v>0</v>
      </c>
      <c r="AS568" s="56" t="str">
        <f t="shared" si="202"/>
        <v>-</v>
      </c>
      <c r="AT568" s="56" t="str">
        <f t="shared" si="203"/>
        <v>-</v>
      </c>
      <c r="AU568" s="56" t="str">
        <f t="shared" si="204"/>
        <v>-</v>
      </c>
      <c r="AV568" s="56" t="str">
        <f t="shared" si="205"/>
        <v>-</v>
      </c>
      <c r="AW568" s="53" t="str">
        <f t="shared" si="206"/>
        <v>-</v>
      </c>
      <c r="AX568" s="53" t="str">
        <f t="shared" si="207"/>
        <v/>
      </c>
      <c r="AY568" s="57" t="str">
        <f t="shared" si="208"/>
        <v/>
      </c>
      <c r="AZ568" s="54">
        <f>+IF(SUMIF($AC$3:$AM$3,VLOOKUP($R568,desplegable!$N$3:$Q$8,4,FALSE),$AC568:$AM568)&gt;=$S568,$S568,SUMIF($AC$3:$AM$3,VLOOKUP($R568,desplegable!$N$3:$Q$8,4,FALSE),$AC568:$AM568))</f>
        <v>0</v>
      </c>
      <c r="BA568" s="78"/>
      <c r="BB568" s="54">
        <f t="shared" si="209"/>
        <v>0</v>
      </c>
      <c r="BC568" s="53">
        <f>+IFERROR($BB568*$T568/VLOOKUP($R568,desplegable!$N$3:$O$8,2,FALSE),0)</f>
        <v>0</v>
      </c>
      <c r="BD568" s="53" t="str">
        <f t="shared" si="199"/>
        <v/>
      </c>
      <c r="BE568" s="57" t="str">
        <f t="shared" si="210"/>
        <v/>
      </c>
    </row>
    <row r="569" spans="1:57" ht="15" customHeight="1" x14ac:dyDescent="0.25">
      <c r="A569" s="26" t="s">
        <v>117</v>
      </c>
      <c r="B569" s="21"/>
      <c r="C569" s="21" t="s">
        <v>117</v>
      </c>
      <c r="D569" s="21"/>
      <c r="E569" s="21" t="s">
        <v>117</v>
      </c>
      <c r="F569" s="21"/>
      <c r="G569" s="27"/>
      <c r="H569" s="27"/>
      <c r="I569" s="28" t="s">
        <v>246</v>
      </c>
      <c r="J569" s="28" t="s">
        <v>117</v>
      </c>
      <c r="K569" s="21"/>
      <c r="L569" s="21"/>
      <c r="M569" s="28" t="s">
        <v>117</v>
      </c>
      <c r="N569" s="28" t="s">
        <v>117</v>
      </c>
      <c r="O569" s="28" t="s">
        <v>117</v>
      </c>
      <c r="P569" s="21" t="s">
        <v>117</v>
      </c>
      <c r="Q569" s="21" t="s">
        <v>117</v>
      </c>
      <c r="R569" s="28" t="s">
        <v>117</v>
      </c>
      <c r="S569" s="78"/>
      <c r="T569" s="30"/>
      <c r="U569" s="52">
        <f t="shared" si="200"/>
        <v>0</v>
      </c>
      <c r="V569" s="29"/>
      <c r="W569" s="29" t="s">
        <v>117</v>
      </c>
      <c r="X569" s="29"/>
      <c r="Y569" s="29"/>
      <c r="Z569" s="53" t="str">
        <f t="shared" si="192"/>
        <v/>
      </c>
      <c r="AA569" s="55" t="str">
        <f t="shared" si="201"/>
        <v/>
      </c>
      <c r="AB569" s="27"/>
      <c r="AC569" s="54">
        <f t="shared" si="193"/>
        <v>0</v>
      </c>
      <c r="AD569" s="78"/>
      <c r="AE569" s="54">
        <f t="shared" si="194"/>
        <v>0</v>
      </c>
      <c r="AF569" s="78"/>
      <c r="AG569" s="54">
        <f t="shared" si="195"/>
        <v>0</v>
      </c>
      <c r="AH569" s="78"/>
      <c r="AI569" s="54">
        <f t="shared" si="196"/>
        <v>0</v>
      </c>
      <c r="AJ569" s="78"/>
      <c r="AK569" s="54">
        <f t="shared" si="197"/>
        <v>0</v>
      </c>
      <c r="AL569" s="78"/>
      <c r="AM569" s="78"/>
      <c r="AN569" s="53" t="str">
        <f>+IF($A569="Venta",SUMIF($AC$3:$AM$3,VLOOKUP($R569,desplegable!$N$3:$Q$8,4,FALSE),$AC569:$AM569)*$T569/VLOOKUP($R569,desplegable!$N$3:$O$8,2,FALSE),"")</f>
        <v/>
      </c>
      <c r="AO569" s="53">
        <f t="shared" si="198"/>
        <v>0</v>
      </c>
      <c r="AP569" s="53" t="str">
        <f>+IF($A569="Compra",SUMIF($AC$3:$AM$3,VLOOKUP($R568,desplegable!$N$3:$Q$8,4,FALSE),$AC569:$AM569)*$T569/VLOOKUP($R568,desplegable!$N$3:$O$8,2,FALSE),"")</f>
        <v/>
      </c>
      <c r="AQ569" s="55">
        <f>+IFERROR(SUMIF($AC$3:$AM$3,VLOOKUP($R569,desplegable!$N$3:$Q$8,4,FALSE),$AC569:$AM569)/$S569,0)</f>
        <v>0</v>
      </c>
      <c r="AR569" s="55">
        <f ca="1">IFERROR((SUMIF($AC$3:$AM$3,VLOOKUP($R569,desplegable!$N$3:$Q$8,4,FALSE),$AC569:$AM569)/($H569-$G569))*((TODAY())-$G569)/$S569,0)</f>
        <v>0</v>
      </c>
      <c r="AS569" s="56" t="str">
        <f t="shared" si="202"/>
        <v>-</v>
      </c>
      <c r="AT569" s="56" t="str">
        <f t="shared" si="203"/>
        <v>-</v>
      </c>
      <c r="AU569" s="56" t="str">
        <f t="shared" si="204"/>
        <v>-</v>
      </c>
      <c r="AV569" s="56" t="str">
        <f t="shared" si="205"/>
        <v>-</v>
      </c>
      <c r="AW569" s="53" t="str">
        <f t="shared" si="206"/>
        <v>-</v>
      </c>
      <c r="AX569" s="53" t="str">
        <f t="shared" si="207"/>
        <v/>
      </c>
      <c r="AY569" s="57" t="str">
        <f t="shared" si="208"/>
        <v/>
      </c>
      <c r="AZ569" s="54">
        <f>+IF(SUMIF($AC$3:$AM$3,VLOOKUP($R569,desplegable!$N$3:$Q$8,4,FALSE),$AC569:$AM569)&gt;=$S569,$S569,SUMIF($AC$3:$AM$3,VLOOKUP($R569,desplegable!$N$3:$Q$8,4,FALSE),$AC569:$AM569))</f>
        <v>0</v>
      </c>
      <c r="BA569" s="78"/>
      <c r="BB569" s="54">
        <f t="shared" si="209"/>
        <v>0</v>
      </c>
      <c r="BC569" s="53">
        <f>+IFERROR($BB569*$T569/VLOOKUP($R569,desplegable!$N$3:$O$8,2,FALSE),0)</f>
        <v>0</v>
      </c>
      <c r="BD569" s="53" t="str">
        <f t="shared" si="199"/>
        <v/>
      </c>
      <c r="BE569" s="57" t="str">
        <f t="shared" si="210"/>
        <v/>
      </c>
    </row>
    <row r="570" spans="1:57" ht="15" customHeight="1" x14ac:dyDescent="0.25">
      <c r="A570" s="26" t="s">
        <v>117</v>
      </c>
      <c r="B570" s="21"/>
      <c r="C570" s="21" t="s">
        <v>117</v>
      </c>
      <c r="D570" s="21"/>
      <c r="E570" s="21" t="s">
        <v>117</v>
      </c>
      <c r="F570" s="21"/>
      <c r="G570" s="27"/>
      <c r="H570" s="27"/>
      <c r="I570" s="28" t="s">
        <v>246</v>
      </c>
      <c r="J570" s="28" t="s">
        <v>117</v>
      </c>
      <c r="K570" s="21"/>
      <c r="L570" s="21"/>
      <c r="M570" s="28" t="s">
        <v>117</v>
      </c>
      <c r="N570" s="28" t="s">
        <v>117</v>
      </c>
      <c r="O570" s="28" t="s">
        <v>117</v>
      </c>
      <c r="P570" s="21" t="s">
        <v>117</v>
      </c>
      <c r="Q570" s="21" t="s">
        <v>117</v>
      </c>
      <c r="R570" s="28" t="s">
        <v>117</v>
      </c>
      <c r="S570" s="78"/>
      <c r="T570" s="30"/>
      <c r="U570" s="52">
        <f t="shared" si="200"/>
        <v>0</v>
      </c>
      <c r="V570" s="29"/>
      <c r="W570" s="29" t="s">
        <v>117</v>
      </c>
      <c r="X570" s="29"/>
      <c r="Y570" s="29"/>
      <c r="Z570" s="53" t="str">
        <f t="shared" si="192"/>
        <v/>
      </c>
      <c r="AA570" s="55" t="str">
        <f t="shared" si="201"/>
        <v/>
      </c>
      <c r="AB570" s="27"/>
      <c r="AC570" s="54">
        <f t="shared" si="193"/>
        <v>0</v>
      </c>
      <c r="AD570" s="78"/>
      <c r="AE570" s="54">
        <f t="shared" si="194"/>
        <v>0</v>
      </c>
      <c r="AF570" s="78"/>
      <c r="AG570" s="54">
        <f t="shared" si="195"/>
        <v>0</v>
      </c>
      <c r="AH570" s="78"/>
      <c r="AI570" s="54">
        <f t="shared" si="196"/>
        <v>0</v>
      </c>
      <c r="AJ570" s="78"/>
      <c r="AK570" s="54">
        <f t="shared" si="197"/>
        <v>0</v>
      </c>
      <c r="AL570" s="78"/>
      <c r="AM570" s="78"/>
      <c r="AN570" s="53" t="str">
        <f>+IF($A570="Venta",SUMIF($AC$3:$AM$3,VLOOKUP($R570,desplegable!$N$3:$Q$8,4,FALSE),$AC570:$AM570)*$T570/VLOOKUP($R570,desplegable!$N$3:$O$8,2,FALSE),"")</f>
        <v/>
      </c>
      <c r="AO570" s="53">
        <f t="shared" si="198"/>
        <v>0</v>
      </c>
      <c r="AP570" s="53" t="str">
        <f>+IF($A570="Compra",SUMIF($AC$3:$AM$3,VLOOKUP($R569,desplegable!$N$3:$Q$8,4,FALSE),$AC570:$AM570)*$T570/VLOOKUP($R569,desplegable!$N$3:$O$8,2,FALSE),"")</f>
        <v/>
      </c>
      <c r="AQ570" s="55">
        <f>+IFERROR(SUMIF($AC$3:$AM$3,VLOOKUP($R570,desplegable!$N$3:$Q$8,4,FALSE),$AC570:$AM570)/$S570,0)</f>
        <v>0</v>
      </c>
      <c r="AR570" s="55">
        <f ca="1">IFERROR((SUMIF($AC$3:$AM$3,VLOOKUP($R570,desplegable!$N$3:$Q$8,4,FALSE),$AC570:$AM570)/($H570-$G570))*((TODAY())-$G570)/$S570,0)</f>
        <v>0</v>
      </c>
      <c r="AS570" s="56" t="str">
        <f t="shared" si="202"/>
        <v>-</v>
      </c>
      <c r="AT570" s="56" t="str">
        <f t="shared" si="203"/>
        <v>-</v>
      </c>
      <c r="AU570" s="56" t="str">
        <f t="shared" si="204"/>
        <v>-</v>
      </c>
      <c r="AV570" s="56" t="str">
        <f t="shared" si="205"/>
        <v>-</v>
      </c>
      <c r="AW570" s="53" t="str">
        <f t="shared" si="206"/>
        <v>-</v>
      </c>
      <c r="AX570" s="53" t="str">
        <f t="shared" si="207"/>
        <v/>
      </c>
      <c r="AY570" s="57" t="str">
        <f t="shared" si="208"/>
        <v/>
      </c>
      <c r="AZ570" s="54">
        <f>+IF(SUMIF($AC$3:$AM$3,VLOOKUP($R570,desplegable!$N$3:$Q$8,4,FALSE),$AC570:$AM570)&gt;=$S570,$S570,SUMIF($AC$3:$AM$3,VLOOKUP($R570,desplegable!$N$3:$Q$8,4,FALSE),$AC570:$AM570))</f>
        <v>0</v>
      </c>
      <c r="BA570" s="78"/>
      <c r="BB570" s="54">
        <f t="shared" si="209"/>
        <v>0</v>
      </c>
      <c r="BC570" s="53">
        <f>+IFERROR($BB570*$T570/VLOOKUP($R570,desplegable!$N$3:$O$8,2,FALSE),0)</f>
        <v>0</v>
      </c>
      <c r="BD570" s="53" t="str">
        <f t="shared" si="199"/>
        <v/>
      </c>
      <c r="BE570" s="57" t="str">
        <f t="shared" si="210"/>
        <v/>
      </c>
    </row>
    <row r="571" spans="1:57" ht="15" customHeight="1" x14ac:dyDescent="0.25">
      <c r="A571" s="26" t="s">
        <v>117</v>
      </c>
      <c r="B571" s="21"/>
      <c r="C571" s="21" t="s">
        <v>117</v>
      </c>
      <c r="D571" s="21"/>
      <c r="E571" s="21" t="s">
        <v>117</v>
      </c>
      <c r="F571" s="21"/>
      <c r="G571" s="27"/>
      <c r="H571" s="27"/>
      <c r="I571" s="28" t="s">
        <v>246</v>
      </c>
      <c r="J571" s="28" t="s">
        <v>117</v>
      </c>
      <c r="K571" s="21"/>
      <c r="L571" s="21"/>
      <c r="M571" s="28" t="s">
        <v>117</v>
      </c>
      <c r="N571" s="28" t="s">
        <v>117</v>
      </c>
      <c r="O571" s="28" t="s">
        <v>117</v>
      </c>
      <c r="P571" s="21" t="s">
        <v>117</v>
      </c>
      <c r="Q571" s="21" t="s">
        <v>117</v>
      </c>
      <c r="R571" s="28" t="s">
        <v>117</v>
      </c>
      <c r="S571" s="78"/>
      <c r="T571" s="30"/>
      <c r="U571" s="52">
        <f t="shared" si="200"/>
        <v>0</v>
      </c>
      <c r="V571" s="29"/>
      <c r="W571" s="29" t="s">
        <v>117</v>
      </c>
      <c r="X571" s="29"/>
      <c r="Y571" s="29"/>
      <c r="Z571" s="53" t="str">
        <f t="shared" si="192"/>
        <v/>
      </c>
      <c r="AA571" s="55" t="str">
        <f t="shared" si="201"/>
        <v/>
      </c>
      <c r="AB571" s="27"/>
      <c r="AC571" s="54">
        <f t="shared" si="193"/>
        <v>0</v>
      </c>
      <c r="AD571" s="78"/>
      <c r="AE571" s="54">
        <f t="shared" si="194"/>
        <v>0</v>
      </c>
      <c r="AF571" s="78"/>
      <c r="AG571" s="54">
        <f t="shared" si="195"/>
        <v>0</v>
      </c>
      <c r="AH571" s="78"/>
      <c r="AI571" s="54">
        <f t="shared" si="196"/>
        <v>0</v>
      </c>
      <c r="AJ571" s="78"/>
      <c r="AK571" s="54">
        <f t="shared" si="197"/>
        <v>0</v>
      </c>
      <c r="AL571" s="78"/>
      <c r="AM571" s="78"/>
      <c r="AN571" s="53" t="str">
        <f>+IF($A571="Venta",SUMIF($AC$3:$AM$3,VLOOKUP($R571,desplegable!$N$3:$Q$8,4,FALSE),$AC571:$AM571)*$T571/VLOOKUP($R571,desplegable!$N$3:$O$8,2,FALSE),"")</f>
        <v/>
      </c>
      <c r="AO571" s="53">
        <f t="shared" si="198"/>
        <v>0</v>
      </c>
      <c r="AP571" s="53" t="str">
        <f>+IF($A571="Compra",SUMIF($AC$3:$AM$3,VLOOKUP($R570,desplegable!$N$3:$Q$8,4,FALSE),$AC571:$AM571)*$T571/VLOOKUP($R570,desplegable!$N$3:$O$8,2,FALSE),"")</f>
        <v/>
      </c>
      <c r="AQ571" s="55">
        <f>+IFERROR(SUMIF($AC$3:$AM$3,VLOOKUP($R571,desplegable!$N$3:$Q$8,4,FALSE),$AC571:$AM571)/$S571,0)</f>
        <v>0</v>
      </c>
      <c r="AR571" s="55">
        <f ca="1">IFERROR((SUMIF($AC$3:$AM$3,VLOOKUP($R571,desplegable!$N$3:$Q$8,4,FALSE),$AC571:$AM571)/($H571-$G571))*((TODAY())-$G571)/$S571,0)</f>
        <v>0</v>
      </c>
      <c r="AS571" s="56" t="str">
        <f t="shared" si="202"/>
        <v>-</v>
      </c>
      <c r="AT571" s="56" t="str">
        <f t="shared" si="203"/>
        <v>-</v>
      </c>
      <c r="AU571" s="56" t="str">
        <f t="shared" si="204"/>
        <v>-</v>
      </c>
      <c r="AV571" s="56" t="str">
        <f t="shared" si="205"/>
        <v>-</v>
      </c>
      <c r="AW571" s="53" t="str">
        <f t="shared" si="206"/>
        <v>-</v>
      </c>
      <c r="AX571" s="53" t="str">
        <f t="shared" si="207"/>
        <v/>
      </c>
      <c r="AY571" s="57" t="str">
        <f t="shared" si="208"/>
        <v/>
      </c>
      <c r="AZ571" s="54">
        <f>+IF(SUMIF($AC$3:$AM$3,VLOOKUP($R571,desplegable!$N$3:$Q$8,4,FALSE),$AC571:$AM571)&gt;=$S571,$S571,SUMIF($AC$3:$AM$3,VLOOKUP($R571,desplegable!$N$3:$Q$8,4,FALSE),$AC571:$AM571))</f>
        <v>0</v>
      </c>
      <c r="BA571" s="78"/>
      <c r="BB571" s="54">
        <f t="shared" si="209"/>
        <v>0</v>
      </c>
      <c r="BC571" s="53">
        <f>+IFERROR($BB571*$T571/VLOOKUP($R571,desplegable!$N$3:$O$8,2,FALSE),0)</f>
        <v>0</v>
      </c>
      <c r="BD571" s="53" t="str">
        <f t="shared" si="199"/>
        <v/>
      </c>
      <c r="BE571" s="57" t="str">
        <f t="shared" si="210"/>
        <v/>
      </c>
    </row>
    <row r="572" spans="1:57" ht="15" customHeight="1" x14ac:dyDescent="0.25">
      <c r="A572" s="26" t="s">
        <v>117</v>
      </c>
      <c r="B572" s="21"/>
      <c r="C572" s="21" t="s">
        <v>117</v>
      </c>
      <c r="D572" s="21"/>
      <c r="E572" s="21" t="s">
        <v>117</v>
      </c>
      <c r="F572" s="21"/>
      <c r="G572" s="27"/>
      <c r="H572" s="27"/>
      <c r="I572" s="28" t="s">
        <v>246</v>
      </c>
      <c r="J572" s="28" t="s">
        <v>117</v>
      </c>
      <c r="K572" s="21"/>
      <c r="L572" s="21"/>
      <c r="M572" s="28" t="s">
        <v>117</v>
      </c>
      <c r="N572" s="28" t="s">
        <v>117</v>
      </c>
      <c r="O572" s="28" t="s">
        <v>117</v>
      </c>
      <c r="P572" s="21" t="s">
        <v>117</v>
      </c>
      <c r="Q572" s="21" t="s">
        <v>117</v>
      </c>
      <c r="R572" s="28" t="s">
        <v>117</v>
      </c>
      <c r="S572" s="78"/>
      <c r="T572" s="30"/>
      <c r="U572" s="52">
        <f t="shared" si="200"/>
        <v>0</v>
      </c>
      <c r="V572" s="29"/>
      <c r="W572" s="29" t="s">
        <v>117</v>
      </c>
      <c r="X572" s="29"/>
      <c r="Y572" s="29"/>
      <c r="Z572" s="53" t="str">
        <f t="shared" si="192"/>
        <v/>
      </c>
      <c r="AA572" s="55" t="str">
        <f t="shared" si="201"/>
        <v/>
      </c>
      <c r="AB572" s="27"/>
      <c r="AC572" s="54">
        <f t="shared" si="193"/>
        <v>0</v>
      </c>
      <c r="AD572" s="78"/>
      <c r="AE572" s="54">
        <f t="shared" si="194"/>
        <v>0</v>
      </c>
      <c r="AF572" s="78"/>
      <c r="AG572" s="54">
        <f t="shared" si="195"/>
        <v>0</v>
      </c>
      <c r="AH572" s="78"/>
      <c r="AI572" s="54">
        <f t="shared" si="196"/>
        <v>0</v>
      </c>
      <c r="AJ572" s="78"/>
      <c r="AK572" s="54">
        <f t="shared" si="197"/>
        <v>0</v>
      </c>
      <c r="AL572" s="78"/>
      <c r="AM572" s="78"/>
      <c r="AN572" s="53" t="str">
        <f>+IF($A572="Venta",SUMIF($AC$3:$AM$3,VLOOKUP($R572,desplegable!$N$3:$Q$8,4,FALSE),$AC572:$AM572)*$T572/VLOOKUP($R572,desplegable!$N$3:$O$8,2,FALSE),"")</f>
        <v/>
      </c>
      <c r="AO572" s="53">
        <f t="shared" si="198"/>
        <v>0</v>
      </c>
      <c r="AP572" s="53" t="str">
        <f>+IF($A572="Compra",SUMIF($AC$3:$AM$3,VLOOKUP($R571,desplegable!$N$3:$Q$8,4,FALSE),$AC572:$AM572)*$T572/VLOOKUP($R571,desplegable!$N$3:$O$8,2,FALSE),"")</f>
        <v/>
      </c>
      <c r="AQ572" s="55">
        <f>+IFERROR(SUMIF($AC$3:$AM$3,VLOOKUP($R572,desplegable!$N$3:$Q$8,4,FALSE),$AC572:$AM572)/$S572,0)</f>
        <v>0</v>
      </c>
      <c r="AR572" s="55">
        <f ca="1">IFERROR((SUMIF($AC$3:$AM$3,VLOOKUP($R572,desplegable!$N$3:$Q$8,4,FALSE),$AC572:$AM572)/($H572-$G572))*((TODAY())-$G572)/$S572,0)</f>
        <v>0</v>
      </c>
      <c r="AS572" s="56" t="str">
        <f t="shared" si="202"/>
        <v>-</v>
      </c>
      <c r="AT572" s="56" t="str">
        <f t="shared" si="203"/>
        <v>-</v>
      </c>
      <c r="AU572" s="56" t="str">
        <f t="shared" si="204"/>
        <v>-</v>
      </c>
      <c r="AV572" s="56" t="str">
        <f t="shared" si="205"/>
        <v>-</v>
      </c>
      <c r="AW572" s="53" t="str">
        <f t="shared" si="206"/>
        <v>-</v>
      </c>
      <c r="AX572" s="53" t="str">
        <f t="shared" si="207"/>
        <v/>
      </c>
      <c r="AY572" s="57" t="str">
        <f t="shared" si="208"/>
        <v/>
      </c>
      <c r="AZ572" s="54">
        <f>+IF(SUMIF($AC$3:$AM$3,VLOOKUP($R572,desplegable!$N$3:$Q$8,4,FALSE),$AC572:$AM572)&gt;=$S572,$S572,SUMIF($AC$3:$AM$3,VLOOKUP($R572,desplegable!$N$3:$Q$8,4,FALSE),$AC572:$AM572))</f>
        <v>0</v>
      </c>
      <c r="BA572" s="78"/>
      <c r="BB572" s="54">
        <f t="shared" si="209"/>
        <v>0</v>
      </c>
      <c r="BC572" s="53">
        <f>+IFERROR($BB572*$T572/VLOOKUP($R572,desplegable!$N$3:$O$8,2,FALSE),0)</f>
        <v>0</v>
      </c>
      <c r="BD572" s="53" t="str">
        <f t="shared" si="199"/>
        <v/>
      </c>
      <c r="BE572" s="57" t="str">
        <f t="shared" si="210"/>
        <v/>
      </c>
    </row>
    <row r="573" spans="1:57" ht="15" customHeight="1" x14ac:dyDescent="0.25">
      <c r="A573" s="26" t="s">
        <v>117</v>
      </c>
      <c r="B573" s="21"/>
      <c r="C573" s="21" t="s">
        <v>117</v>
      </c>
      <c r="D573" s="21"/>
      <c r="E573" s="21" t="s">
        <v>117</v>
      </c>
      <c r="F573" s="21"/>
      <c r="G573" s="27"/>
      <c r="H573" s="27"/>
      <c r="I573" s="28" t="s">
        <v>246</v>
      </c>
      <c r="J573" s="28" t="s">
        <v>117</v>
      </c>
      <c r="K573" s="21"/>
      <c r="L573" s="21"/>
      <c r="M573" s="28" t="s">
        <v>117</v>
      </c>
      <c r="N573" s="28" t="s">
        <v>117</v>
      </c>
      <c r="O573" s="28" t="s">
        <v>117</v>
      </c>
      <c r="P573" s="21" t="s">
        <v>117</v>
      </c>
      <c r="Q573" s="21" t="s">
        <v>117</v>
      </c>
      <c r="R573" s="28" t="s">
        <v>117</v>
      </c>
      <c r="S573" s="78"/>
      <c r="T573" s="30"/>
      <c r="U573" s="52">
        <f t="shared" si="200"/>
        <v>0</v>
      </c>
      <c r="V573" s="29"/>
      <c r="W573" s="29" t="s">
        <v>117</v>
      </c>
      <c r="X573" s="29"/>
      <c r="Y573" s="29"/>
      <c r="Z573" s="53" t="str">
        <f t="shared" si="192"/>
        <v/>
      </c>
      <c r="AA573" s="55" t="str">
        <f t="shared" si="201"/>
        <v/>
      </c>
      <c r="AB573" s="27"/>
      <c r="AC573" s="54">
        <f t="shared" si="193"/>
        <v>0</v>
      </c>
      <c r="AD573" s="78"/>
      <c r="AE573" s="54">
        <f t="shared" si="194"/>
        <v>0</v>
      </c>
      <c r="AF573" s="78"/>
      <c r="AG573" s="54">
        <f t="shared" si="195"/>
        <v>0</v>
      </c>
      <c r="AH573" s="78"/>
      <c r="AI573" s="54">
        <f t="shared" si="196"/>
        <v>0</v>
      </c>
      <c r="AJ573" s="78"/>
      <c r="AK573" s="54">
        <f t="shared" si="197"/>
        <v>0</v>
      </c>
      <c r="AL573" s="78"/>
      <c r="AM573" s="78"/>
      <c r="AN573" s="53" t="str">
        <f>+IF($A573="Venta",SUMIF($AC$3:$AM$3,VLOOKUP($R573,desplegable!$N$3:$Q$8,4,FALSE),$AC573:$AM573)*$T573/VLOOKUP($R573,desplegable!$N$3:$O$8,2,FALSE),"")</f>
        <v/>
      </c>
      <c r="AO573" s="53">
        <f t="shared" si="198"/>
        <v>0</v>
      </c>
      <c r="AP573" s="53" t="str">
        <f>+IF($A573="Compra",SUMIF($AC$3:$AM$3,VLOOKUP($R572,desplegable!$N$3:$Q$8,4,FALSE),$AC573:$AM573)*$T573/VLOOKUP($R572,desplegable!$N$3:$O$8,2,FALSE),"")</f>
        <v/>
      </c>
      <c r="AQ573" s="55">
        <f>+IFERROR(SUMIF($AC$3:$AM$3,VLOOKUP($R573,desplegable!$N$3:$Q$8,4,FALSE),$AC573:$AM573)/$S573,0)</f>
        <v>0</v>
      </c>
      <c r="AR573" s="55">
        <f ca="1">IFERROR((SUMIF($AC$3:$AM$3,VLOOKUP($R573,desplegable!$N$3:$Q$8,4,FALSE),$AC573:$AM573)/($H573-$G573))*((TODAY())-$G573)/$S573,0)</f>
        <v>0</v>
      </c>
      <c r="AS573" s="56" t="str">
        <f t="shared" si="202"/>
        <v>-</v>
      </c>
      <c r="AT573" s="56" t="str">
        <f t="shared" si="203"/>
        <v>-</v>
      </c>
      <c r="AU573" s="56" t="str">
        <f t="shared" si="204"/>
        <v>-</v>
      </c>
      <c r="AV573" s="56" t="str">
        <f t="shared" si="205"/>
        <v>-</v>
      </c>
      <c r="AW573" s="53" t="str">
        <f t="shared" si="206"/>
        <v>-</v>
      </c>
      <c r="AX573" s="53" t="str">
        <f t="shared" si="207"/>
        <v/>
      </c>
      <c r="AY573" s="57" t="str">
        <f t="shared" si="208"/>
        <v/>
      </c>
      <c r="AZ573" s="54">
        <f>+IF(SUMIF($AC$3:$AM$3,VLOOKUP($R573,desplegable!$N$3:$Q$8,4,FALSE),$AC573:$AM573)&gt;=$S573,$S573,SUMIF($AC$3:$AM$3,VLOOKUP($R573,desplegable!$N$3:$Q$8,4,FALSE),$AC573:$AM573))</f>
        <v>0</v>
      </c>
      <c r="BA573" s="78"/>
      <c r="BB573" s="54">
        <f t="shared" si="209"/>
        <v>0</v>
      </c>
      <c r="BC573" s="53">
        <f>+IFERROR($BB573*$T573/VLOOKUP($R573,desplegable!$N$3:$O$8,2,FALSE),0)</f>
        <v>0</v>
      </c>
      <c r="BD573" s="53" t="str">
        <f t="shared" si="199"/>
        <v/>
      </c>
      <c r="BE573" s="57" t="str">
        <f t="shared" si="210"/>
        <v/>
      </c>
    </row>
    <row r="574" spans="1:57" ht="15" customHeight="1" x14ac:dyDescent="0.25">
      <c r="A574" s="26" t="s">
        <v>117</v>
      </c>
      <c r="B574" s="21"/>
      <c r="C574" s="21" t="s">
        <v>117</v>
      </c>
      <c r="D574" s="21"/>
      <c r="E574" s="21" t="s">
        <v>117</v>
      </c>
      <c r="F574" s="21"/>
      <c r="G574" s="27"/>
      <c r="H574" s="27"/>
      <c r="I574" s="28" t="s">
        <v>246</v>
      </c>
      <c r="J574" s="28" t="s">
        <v>117</v>
      </c>
      <c r="K574" s="21"/>
      <c r="L574" s="21"/>
      <c r="M574" s="28" t="s">
        <v>117</v>
      </c>
      <c r="N574" s="28" t="s">
        <v>117</v>
      </c>
      <c r="O574" s="28" t="s">
        <v>117</v>
      </c>
      <c r="P574" s="21" t="s">
        <v>117</v>
      </c>
      <c r="Q574" s="21" t="s">
        <v>117</v>
      </c>
      <c r="R574" s="28" t="s">
        <v>117</v>
      </c>
      <c r="S574" s="78"/>
      <c r="T574" s="30"/>
      <c r="U574" s="52">
        <f t="shared" si="200"/>
        <v>0</v>
      </c>
      <c r="V574" s="29"/>
      <c r="W574" s="29" t="s">
        <v>117</v>
      </c>
      <c r="X574" s="29"/>
      <c r="Y574" s="29"/>
      <c r="Z574" s="53" t="str">
        <f t="shared" si="192"/>
        <v/>
      </c>
      <c r="AA574" s="55" t="str">
        <f t="shared" si="201"/>
        <v/>
      </c>
      <c r="AB574" s="27"/>
      <c r="AC574" s="54">
        <f t="shared" si="193"/>
        <v>0</v>
      </c>
      <c r="AD574" s="78"/>
      <c r="AE574" s="54">
        <f t="shared" si="194"/>
        <v>0</v>
      </c>
      <c r="AF574" s="78"/>
      <c r="AG574" s="54">
        <f t="shared" si="195"/>
        <v>0</v>
      </c>
      <c r="AH574" s="78"/>
      <c r="AI574" s="54">
        <f t="shared" si="196"/>
        <v>0</v>
      </c>
      <c r="AJ574" s="78"/>
      <c r="AK574" s="54">
        <f t="shared" si="197"/>
        <v>0</v>
      </c>
      <c r="AL574" s="78"/>
      <c r="AM574" s="78"/>
      <c r="AN574" s="53" t="str">
        <f>+IF($A574="Venta",SUMIF($AC$3:$AM$3,VLOOKUP($R574,desplegable!$N$3:$Q$8,4,FALSE),$AC574:$AM574)*$T574/VLOOKUP($R574,desplegable!$N$3:$O$8,2,FALSE),"")</f>
        <v/>
      </c>
      <c r="AO574" s="53">
        <f t="shared" si="198"/>
        <v>0</v>
      </c>
      <c r="AP574" s="53" t="str">
        <f>+IF($A574="Compra",SUMIF($AC$3:$AM$3,VLOOKUP($R573,desplegable!$N$3:$Q$8,4,FALSE),$AC574:$AM574)*$T574/VLOOKUP($R573,desplegable!$N$3:$O$8,2,FALSE),"")</f>
        <v/>
      </c>
      <c r="AQ574" s="55">
        <f>+IFERROR(SUMIF($AC$3:$AM$3,VLOOKUP($R574,desplegable!$N$3:$Q$8,4,FALSE),$AC574:$AM574)/$S574,0)</f>
        <v>0</v>
      </c>
      <c r="AR574" s="55">
        <f ca="1">IFERROR((SUMIF($AC$3:$AM$3,VLOOKUP($R574,desplegable!$N$3:$Q$8,4,FALSE),$AC574:$AM574)/($H574-$G574))*((TODAY())-$G574)/$S574,0)</f>
        <v>0</v>
      </c>
      <c r="AS574" s="56" t="str">
        <f t="shared" si="202"/>
        <v>-</v>
      </c>
      <c r="AT574" s="56" t="str">
        <f t="shared" si="203"/>
        <v>-</v>
      </c>
      <c r="AU574" s="56" t="str">
        <f t="shared" si="204"/>
        <v>-</v>
      </c>
      <c r="AV574" s="56" t="str">
        <f t="shared" si="205"/>
        <v>-</v>
      </c>
      <c r="AW574" s="53" t="str">
        <f t="shared" si="206"/>
        <v>-</v>
      </c>
      <c r="AX574" s="53" t="str">
        <f t="shared" si="207"/>
        <v/>
      </c>
      <c r="AY574" s="57" t="str">
        <f t="shared" si="208"/>
        <v/>
      </c>
      <c r="AZ574" s="54">
        <f>+IF(SUMIF($AC$3:$AM$3,VLOOKUP($R574,desplegable!$N$3:$Q$8,4,FALSE),$AC574:$AM574)&gt;=$S574,$S574,SUMIF($AC$3:$AM$3,VLOOKUP($R574,desplegable!$N$3:$Q$8,4,FALSE),$AC574:$AM574))</f>
        <v>0</v>
      </c>
      <c r="BA574" s="78"/>
      <c r="BB574" s="54">
        <f t="shared" si="209"/>
        <v>0</v>
      </c>
      <c r="BC574" s="53">
        <f>+IFERROR($BB574*$T574/VLOOKUP($R574,desplegable!$N$3:$O$8,2,FALSE),0)</f>
        <v>0</v>
      </c>
      <c r="BD574" s="53" t="str">
        <f t="shared" si="199"/>
        <v/>
      </c>
      <c r="BE574" s="57" t="str">
        <f t="shared" si="210"/>
        <v/>
      </c>
    </row>
    <row r="575" spans="1:57" ht="15" customHeight="1" x14ac:dyDescent="0.25">
      <c r="A575" s="26" t="s">
        <v>117</v>
      </c>
      <c r="B575" s="21"/>
      <c r="C575" s="21" t="s">
        <v>117</v>
      </c>
      <c r="D575" s="21"/>
      <c r="E575" s="21" t="s">
        <v>117</v>
      </c>
      <c r="F575" s="21"/>
      <c r="G575" s="27"/>
      <c r="H575" s="27"/>
      <c r="I575" s="28" t="s">
        <v>246</v>
      </c>
      <c r="J575" s="28" t="s">
        <v>117</v>
      </c>
      <c r="K575" s="21"/>
      <c r="L575" s="21"/>
      <c r="M575" s="28" t="s">
        <v>117</v>
      </c>
      <c r="N575" s="28" t="s">
        <v>117</v>
      </c>
      <c r="O575" s="28" t="s">
        <v>117</v>
      </c>
      <c r="P575" s="21" t="s">
        <v>117</v>
      </c>
      <c r="Q575" s="21" t="s">
        <v>117</v>
      </c>
      <c r="R575" s="28" t="s">
        <v>117</v>
      </c>
      <c r="S575" s="78"/>
      <c r="T575" s="30"/>
      <c r="U575" s="52">
        <f t="shared" si="200"/>
        <v>0</v>
      </c>
      <c r="V575" s="29"/>
      <c r="W575" s="29" t="s">
        <v>117</v>
      </c>
      <c r="X575" s="29"/>
      <c r="Y575" s="29"/>
      <c r="Z575" s="53" t="str">
        <f t="shared" si="192"/>
        <v/>
      </c>
      <c r="AA575" s="55" t="str">
        <f t="shared" si="201"/>
        <v/>
      </c>
      <c r="AB575" s="27"/>
      <c r="AC575" s="54">
        <f t="shared" si="193"/>
        <v>0</v>
      </c>
      <c r="AD575" s="78"/>
      <c r="AE575" s="54">
        <f t="shared" si="194"/>
        <v>0</v>
      </c>
      <c r="AF575" s="78"/>
      <c r="AG575" s="54">
        <f t="shared" si="195"/>
        <v>0</v>
      </c>
      <c r="AH575" s="78"/>
      <c r="AI575" s="54">
        <f t="shared" si="196"/>
        <v>0</v>
      </c>
      <c r="AJ575" s="78"/>
      <c r="AK575" s="54">
        <f t="shared" si="197"/>
        <v>0</v>
      </c>
      <c r="AL575" s="78"/>
      <c r="AM575" s="78"/>
      <c r="AN575" s="53" t="str">
        <f>+IF($A575="Venta",SUMIF($AC$3:$AM$3,VLOOKUP($R575,desplegable!$N$3:$Q$8,4,FALSE),$AC575:$AM575)*$T575/VLOOKUP($R575,desplegable!$N$3:$O$8,2,FALSE),"")</f>
        <v/>
      </c>
      <c r="AO575" s="53">
        <f t="shared" si="198"/>
        <v>0</v>
      </c>
      <c r="AP575" s="53" t="str">
        <f>+IF($A575="Compra",SUMIF($AC$3:$AM$3,VLOOKUP($R574,desplegable!$N$3:$Q$8,4,FALSE),$AC575:$AM575)*$T575/VLOOKUP($R574,desplegable!$N$3:$O$8,2,FALSE),"")</f>
        <v/>
      </c>
      <c r="AQ575" s="55">
        <f>+IFERROR(SUMIF($AC$3:$AM$3,VLOOKUP($R575,desplegable!$N$3:$Q$8,4,FALSE),$AC575:$AM575)/$S575,0)</f>
        <v>0</v>
      </c>
      <c r="AR575" s="55">
        <f ca="1">IFERROR((SUMIF($AC$3:$AM$3,VLOOKUP($R575,desplegable!$N$3:$Q$8,4,FALSE),$AC575:$AM575)/($H575-$G575))*((TODAY())-$G575)/$S575,0)</f>
        <v>0</v>
      </c>
      <c r="AS575" s="56" t="str">
        <f t="shared" si="202"/>
        <v>-</v>
      </c>
      <c r="AT575" s="56" t="str">
        <f t="shared" si="203"/>
        <v>-</v>
      </c>
      <c r="AU575" s="56" t="str">
        <f t="shared" si="204"/>
        <v>-</v>
      </c>
      <c r="AV575" s="56" t="str">
        <f t="shared" si="205"/>
        <v>-</v>
      </c>
      <c r="AW575" s="53" t="str">
        <f t="shared" si="206"/>
        <v>-</v>
      </c>
      <c r="AX575" s="53" t="str">
        <f t="shared" si="207"/>
        <v/>
      </c>
      <c r="AY575" s="57" t="str">
        <f t="shared" si="208"/>
        <v/>
      </c>
      <c r="AZ575" s="54">
        <f>+IF(SUMIF($AC$3:$AM$3,VLOOKUP($R575,desplegable!$N$3:$Q$8,4,FALSE),$AC575:$AM575)&gt;=$S575,$S575,SUMIF($AC$3:$AM$3,VLOOKUP($R575,desplegable!$N$3:$Q$8,4,FALSE),$AC575:$AM575))</f>
        <v>0</v>
      </c>
      <c r="BA575" s="78"/>
      <c r="BB575" s="54">
        <f t="shared" si="209"/>
        <v>0</v>
      </c>
      <c r="BC575" s="53">
        <f>+IFERROR($BB575*$T575/VLOOKUP($R575,desplegable!$N$3:$O$8,2,FALSE),0)</f>
        <v>0</v>
      </c>
      <c r="BD575" s="53" t="str">
        <f t="shared" si="199"/>
        <v/>
      </c>
      <c r="BE575" s="57" t="str">
        <f t="shared" si="210"/>
        <v/>
      </c>
    </row>
    <row r="576" spans="1:57" ht="15" customHeight="1" x14ac:dyDescent="0.25">
      <c r="A576" s="26" t="s">
        <v>117</v>
      </c>
      <c r="B576" s="21"/>
      <c r="C576" s="21" t="s">
        <v>117</v>
      </c>
      <c r="D576" s="21"/>
      <c r="E576" s="21" t="s">
        <v>117</v>
      </c>
      <c r="F576" s="21"/>
      <c r="G576" s="27"/>
      <c r="H576" s="27"/>
      <c r="I576" s="28" t="s">
        <v>246</v>
      </c>
      <c r="J576" s="28" t="s">
        <v>117</v>
      </c>
      <c r="K576" s="21"/>
      <c r="L576" s="21"/>
      <c r="M576" s="28" t="s">
        <v>117</v>
      </c>
      <c r="N576" s="28" t="s">
        <v>117</v>
      </c>
      <c r="O576" s="28" t="s">
        <v>117</v>
      </c>
      <c r="P576" s="21" t="s">
        <v>117</v>
      </c>
      <c r="Q576" s="21" t="s">
        <v>117</v>
      </c>
      <c r="R576" s="28" t="s">
        <v>117</v>
      </c>
      <c r="S576" s="78"/>
      <c r="T576" s="30"/>
      <c r="U576" s="52">
        <f t="shared" si="200"/>
        <v>0</v>
      </c>
      <c r="V576" s="29"/>
      <c r="W576" s="29" t="s">
        <v>117</v>
      </c>
      <c r="X576" s="29"/>
      <c r="Y576" s="29"/>
      <c r="Z576" s="53" t="str">
        <f t="shared" si="192"/>
        <v/>
      </c>
      <c r="AA576" s="55" t="str">
        <f t="shared" si="201"/>
        <v/>
      </c>
      <c r="AB576" s="27"/>
      <c r="AC576" s="54">
        <f t="shared" si="193"/>
        <v>0</v>
      </c>
      <c r="AD576" s="78"/>
      <c r="AE576" s="54">
        <f t="shared" si="194"/>
        <v>0</v>
      </c>
      <c r="AF576" s="78"/>
      <c r="AG576" s="54">
        <f t="shared" si="195"/>
        <v>0</v>
      </c>
      <c r="AH576" s="78"/>
      <c r="AI576" s="54">
        <f t="shared" si="196"/>
        <v>0</v>
      </c>
      <c r="AJ576" s="78"/>
      <c r="AK576" s="54">
        <f t="shared" si="197"/>
        <v>0</v>
      </c>
      <c r="AL576" s="78"/>
      <c r="AM576" s="78"/>
      <c r="AN576" s="53" t="str">
        <f>+IF($A576="Venta",SUMIF($AC$3:$AM$3,VLOOKUP($R576,desplegable!$N$3:$Q$8,4,FALSE),$AC576:$AM576)*$T576/VLOOKUP($R576,desplegable!$N$3:$O$8,2,FALSE),"")</f>
        <v/>
      </c>
      <c r="AO576" s="53">
        <f t="shared" si="198"/>
        <v>0</v>
      </c>
      <c r="AP576" s="53" t="str">
        <f>+IF($A576="Compra",SUMIF($AC$3:$AM$3,VLOOKUP($R575,desplegable!$N$3:$Q$8,4,FALSE),$AC576:$AM576)*$T576/VLOOKUP($R575,desplegable!$N$3:$O$8,2,FALSE),"")</f>
        <v/>
      </c>
      <c r="AQ576" s="55">
        <f>+IFERROR(SUMIF($AC$3:$AM$3,VLOOKUP($R576,desplegable!$N$3:$Q$8,4,FALSE),$AC576:$AM576)/$S576,0)</f>
        <v>0</v>
      </c>
      <c r="AR576" s="55">
        <f ca="1">IFERROR((SUMIF($AC$3:$AM$3,VLOOKUP($R576,desplegable!$N$3:$Q$8,4,FALSE),$AC576:$AM576)/($H576-$G576))*((TODAY())-$G576)/$S576,0)</f>
        <v>0</v>
      </c>
      <c r="AS576" s="56" t="str">
        <f t="shared" si="202"/>
        <v>-</v>
      </c>
      <c r="AT576" s="56" t="str">
        <f t="shared" si="203"/>
        <v>-</v>
      </c>
      <c r="AU576" s="56" t="str">
        <f t="shared" si="204"/>
        <v>-</v>
      </c>
      <c r="AV576" s="56" t="str">
        <f t="shared" si="205"/>
        <v>-</v>
      </c>
      <c r="AW576" s="53" t="str">
        <f t="shared" si="206"/>
        <v>-</v>
      </c>
      <c r="AX576" s="53" t="str">
        <f t="shared" si="207"/>
        <v/>
      </c>
      <c r="AY576" s="57" t="str">
        <f t="shared" si="208"/>
        <v/>
      </c>
      <c r="AZ576" s="54">
        <f>+IF(SUMIF($AC$3:$AM$3,VLOOKUP($R576,desplegable!$N$3:$Q$8,4,FALSE),$AC576:$AM576)&gt;=$S576,$S576,SUMIF($AC$3:$AM$3,VLOOKUP($R576,desplegable!$N$3:$Q$8,4,FALSE),$AC576:$AM576))</f>
        <v>0</v>
      </c>
      <c r="BA576" s="78"/>
      <c r="BB576" s="54">
        <f t="shared" si="209"/>
        <v>0</v>
      </c>
      <c r="BC576" s="53">
        <f>+IFERROR($BB576*$T576/VLOOKUP($R576,desplegable!$N$3:$O$8,2,FALSE),0)</f>
        <v>0</v>
      </c>
      <c r="BD576" s="53" t="str">
        <f t="shared" si="199"/>
        <v/>
      </c>
      <c r="BE576" s="57" t="str">
        <f t="shared" si="210"/>
        <v/>
      </c>
    </row>
    <row r="577" spans="1:57" ht="15" customHeight="1" x14ac:dyDescent="0.25">
      <c r="A577" s="26" t="s">
        <v>117</v>
      </c>
      <c r="B577" s="21"/>
      <c r="C577" s="21" t="s">
        <v>117</v>
      </c>
      <c r="D577" s="21"/>
      <c r="E577" s="21" t="s">
        <v>117</v>
      </c>
      <c r="F577" s="21"/>
      <c r="G577" s="27"/>
      <c r="H577" s="27"/>
      <c r="I577" s="28" t="s">
        <v>246</v>
      </c>
      <c r="J577" s="28" t="s">
        <v>117</v>
      </c>
      <c r="K577" s="21"/>
      <c r="L577" s="21"/>
      <c r="M577" s="28" t="s">
        <v>117</v>
      </c>
      <c r="N577" s="28" t="s">
        <v>117</v>
      </c>
      <c r="O577" s="28" t="s">
        <v>117</v>
      </c>
      <c r="P577" s="21" t="s">
        <v>117</v>
      </c>
      <c r="Q577" s="21" t="s">
        <v>117</v>
      </c>
      <c r="R577" s="28" t="s">
        <v>117</v>
      </c>
      <c r="S577" s="78"/>
      <c r="T577" s="30"/>
      <c r="U577" s="52">
        <f t="shared" si="200"/>
        <v>0</v>
      </c>
      <c r="V577" s="29"/>
      <c r="W577" s="29" t="s">
        <v>117</v>
      </c>
      <c r="X577" s="29"/>
      <c r="Y577" s="29"/>
      <c r="Z577" s="53" t="str">
        <f t="shared" si="192"/>
        <v/>
      </c>
      <c r="AA577" s="55" t="str">
        <f t="shared" si="201"/>
        <v/>
      </c>
      <c r="AB577" s="27"/>
      <c r="AC577" s="54">
        <f t="shared" si="193"/>
        <v>0</v>
      </c>
      <c r="AD577" s="78"/>
      <c r="AE577" s="54">
        <f t="shared" si="194"/>
        <v>0</v>
      </c>
      <c r="AF577" s="78"/>
      <c r="AG577" s="54">
        <f t="shared" si="195"/>
        <v>0</v>
      </c>
      <c r="AH577" s="78"/>
      <c r="AI577" s="54">
        <f t="shared" si="196"/>
        <v>0</v>
      </c>
      <c r="AJ577" s="78"/>
      <c r="AK577" s="54">
        <f t="shared" si="197"/>
        <v>0</v>
      </c>
      <c r="AL577" s="78"/>
      <c r="AM577" s="78"/>
      <c r="AN577" s="53" t="str">
        <f>+IF($A577="Venta",SUMIF($AC$3:$AM$3,VLOOKUP($R577,desplegable!$N$3:$Q$8,4,FALSE),$AC577:$AM577)*$T577/VLOOKUP($R577,desplegable!$N$3:$O$8,2,FALSE),"")</f>
        <v/>
      </c>
      <c r="AO577" s="53">
        <f t="shared" si="198"/>
        <v>0</v>
      </c>
      <c r="AP577" s="53" t="str">
        <f>+IF($A577="Compra",SUMIF($AC$3:$AM$3,VLOOKUP($R576,desplegable!$N$3:$Q$8,4,FALSE),$AC577:$AM577)*$T577/VLOOKUP($R576,desplegable!$N$3:$O$8,2,FALSE),"")</f>
        <v/>
      </c>
      <c r="AQ577" s="55">
        <f>+IFERROR(SUMIF($AC$3:$AM$3,VLOOKUP($R577,desplegable!$N$3:$Q$8,4,FALSE),$AC577:$AM577)/$S577,0)</f>
        <v>0</v>
      </c>
      <c r="AR577" s="55">
        <f ca="1">IFERROR((SUMIF($AC$3:$AM$3,VLOOKUP($R577,desplegable!$N$3:$Q$8,4,FALSE),$AC577:$AM577)/($H577-$G577))*((TODAY())-$G577)/$S577,0)</f>
        <v>0</v>
      </c>
      <c r="AS577" s="56" t="str">
        <f t="shared" si="202"/>
        <v>-</v>
      </c>
      <c r="AT577" s="56" t="str">
        <f t="shared" si="203"/>
        <v>-</v>
      </c>
      <c r="AU577" s="56" t="str">
        <f t="shared" si="204"/>
        <v>-</v>
      </c>
      <c r="AV577" s="56" t="str">
        <f t="shared" si="205"/>
        <v>-</v>
      </c>
      <c r="AW577" s="53" t="str">
        <f t="shared" si="206"/>
        <v>-</v>
      </c>
      <c r="AX577" s="53" t="str">
        <f t="shared" si="207"/>
        <v/>
      </c>
      <c r="AY577" s="57" t="str">
        <f t="shared" si="208"/>
        <v/>
      </c>
      <c r="AZ577" s="54">
        <f>+IF(SUMIF($AC$3:$AM$3,VLOOKUP($R577,desplegable!$N$3:$Q$8,4,FALSE),$AC577:$AM577)&gt;=$S577,$S577,SUMIF($AC$3:$AM$3,VLOOKUP($R577,desplegable!$N$3:$Q$8,4,FALSE),$AC577:$AM577))</f>
        <v>0</v>
      </c>
      <c r="BA577" s="78"/>
      <c r="BB577" s="54">
        <f t="shared" si="209"/>
        <v>0</v>
      </c>
      <c r="BC577" s="53">
        <f>+IFERROR($BB577*$T577/VLOOKUP($R577,desplegable!$N$3:$O$8,2,FALSE),0)</f>
        <v>0</v>
      </c>
      <c r="BD577" s="53" t="str">
        <f t="shared" si="199"/>
        <v/>
      </c>
      <c r="BE577" s="57" t="str">
        <f t="shared" si="210"/>
        <v/>
      </c>
    </row>
    <row r="578" spans="1:57" ht="15" customHeight="1" x14ac:dyDescent="0.25">
      <c r="A578" s="26" t="s">
        <v>117</v>
      </c>
      <c r="B578" s="21"/>
      <c r="C578" s="21" t="s">
        <v>117</v>
      </c>
      <c r="D578" s="21"/>
      <c r="E578" s="21" t="s">
        <v>117</v>
      </c>
      <c r="F578" s="21"/>
      <c r="G578" s="27"/>
      <c r="H578" s="27"/>
      <c r="I578" s="28" t="s">
        <v>246</v>
      </c>
      <c r="J578" s="28" t="s">
        <v>117</v>
      </c>
      <c r="K578" s="21"/>
      <c r="L578" s="21"/>
      <c r="M578" s="28" t="s">
        <v>117</v>
      </c>
      <c r="N578" s="28" t="s">
        <v>117</v>
      </c>
      <c r="O578" s="28" t="s">
        <v>117</v>
      </c>
      <c r="P578" s="21" t="s">
        <v>117</v>
      </c>
      <c r="Q578" s="21" t="s">
        <v>117</v>
      </c>
      <c r="R578" s="28" t="s">
        <v>117</v>
      </c>
      <c r="S578" s="78"/>
      <c r="T578" s="30"/>
      <c r="U578" s="52">
        <f t="shared" si="200"/>
        <v>0</v>
      </c>
      <c r="V578" s="29"/>
      <c r="W578" s="29" t="s">
        <v>117</v>
      </c>
      <c r="X578" s="29"/>
      <c r="Y578" s="29"/>
      <c r="Z578" s="53" t="str">
        <f t="shared" si="192"/>
        <v/>
      </c>
      <c r="AA578" s="55" t="str">
        <f t="shared" si="201"/>
        <v/>
      </c>
      <c r="AB578" s="27"/>
      <c r="AC578" s="54">
        <f t="shared" si="193"/>
        <v>0</v>
      </c>
      <c r="AD578" s="78"/>
      <c r="AE578" s="54">
        <f t="shared" si="194"/>
        <v>0</v>
      </c>
      <c r="AF578" s="78"/>
      <c r="AG578" s="54">
        <f t="shared" si="195"/>
        <v>0</v>
      </c>
      <c r="AH578" s="78"/>
      <c r="AI578" s="54">
        <f t="shared" si="196"/>
        <v>0</v>
      </c>
      <c r="AJ578" s="78"/>
      <c r="AK578" s="54">
        <f t="shared" si="197"/>
        <v>0</v>
      </c>
      <c r="AL578" s="78"/>
      <c r="AM578" s="78"/>
      <c r="AN578" s="53" t="str">
        <f>+IF($A578="Venta",SUMIF($AC$3:$AM$3,VLOOKUP($R578,desplegable!$N$3:$Q$8,4,FALSE),$AC578:$AM578)*$T578/VLOOKUP($R578,desplegable!$N$3:$O$8,2,FALSE),"")</f>
        <v/>
      </c>
      <c r="AO578" s="53">
        <f t="shared" si="198"/>
        <v>0</v>
      </c>
      <c r="AP578" s="53" t="str">
        <f>+IF($A578="Compra",SUMIF($AC$3:$AM$3,VLOOKUP(#REF!,desplegable!$N$3:$Q$8,4,FALSE),$AC578:$AM578)*$T578/VLOOKUP(#REF!,desplegable!$N$3:$O$8,2,FALSE),"")</f>
        <v/>
      </c>
      <c r="AQ578" s="55">
        <f>+IFERROR(SUMIF($AC$3:$AM$3,VLOOKUP($R578,desplegable!$N$3:$Q$8,4,FALSE),$AC578:$AM578)/$S578,0)</f>
        <v>0</v>
      </c>
      <c r="AR578" s="55">
        <f ca="1">IFERROR((SUMIF($AC$3:$AM$3,VLOOKUP($R578,desplegable!$N$3:$Q$8,4,FALSE),$AC578:$AM578)/($H578-$G578))*((TODAY())-$G578)/$S578,0)</f>
        <v>0</v>
      </c>
      <c r="AS578" s="56" t="str">
        <f t="shared" si="202"/>
        <v>-</v>
      </c>
      <c r="AT578" s="56" t="str">
        <f t="shared" si="203"/>
        <v>-</v>
      </c>
      <c r="AU578" s="56" t="str">
        <f t="shared" si="204"/>
        <v>-</v>
      </c>
      <c r="AV578" s="56" t="str">
        <f t="shared" si="205"/>
        <v>-</v>
      </c>
      <c r="AW578" s="53" t="str">
        <f t="shared" si="206"/>
        <v>-</v>
      </c>
      <c r="AX578" s="53" t="str">
        <f t="shared" si="207"/>
        <v/>
      </c>
      <c r="AY578" s="57" t="str">
        <f t="shared" si="208"/>
        <v/>
      </c>
      <c r="AZ578" s="54">
        <f>+IF(SUMIF($AC$3:$AM$3,VLOOKUP($R578,desplegable!$N$3:$Q$8,4,FALSE),$AC578:$AM578)&gt;=$S578,$S578,SUMIF($AC$3:$AM$3,VLOOKUP($R578,desplegable!$N$3:$Q$8,4,FALSE),$AC578:$AM578))</f>
        <v>0</v>
      </c>
      <c r="BA578" s="78"/>
      <c r="BB578" s="54">
        <f t="shared" si="209"/>
        <v>0</v>
      </c>
      <c r="BC578" s="53">
        <f>+IFERROR($BB578*$T578/VLOOKUP($R578,desplegable!$N$3:$O$8,2,FALSE),0)</f>
        <v>0</v>
      </c>
      <c r="BD578" s="53" t="str">
        <f t="shared" si="199"/>
        <v/>
      </c>
      <c r="BE578" s="57" t="str">
        <f t="shared" si="210"/>
        <v/>
      </c>
    </row>
    <row r="579" spans="1:57" ht="15" customHeight="1" x14ac:dyDescent="0.25">
      <c r="A579" s="26" t="s">
        <v>117</v>
      </c>
      <c r="B579" s="21"/>
      <c r="C579" s="21" t="s">
        <v>117</v>
      </c>
      <c r="D579" s="21"/>
      <c r="E579" s="21" t="s">
        <v>117</v>
      </c>
      <c r="F579" s="21"/>
      <c r="G579" s="27"/>
      <c r="H579" s="27"/>
      <c r="I579" s="28" t="s">
        <v>246</v>
      </c>
      <c r="J579" s="28" t="s">
        <v>117</v>
      </c>
      <c r="K579" s="21"/>
      <c r="L579" s="21"/>
      <c r="M579" s="28" t="s">
        <v>117</v>
      </c>
      <c r="N579" s="28" t="s">
        <v>117</v>
      </c>
      <c r="O579" s="28" t="s">
        <v>117</v>
      </c>
      <c r="P579" s="21" t="s">
        <v>117</v>
      </c>
      <c r="Q579" s="21" t="s">
        <v>117</v>
      </c>
      <c r="R579" s="28" t="s">
        <v>117</v>
      </c>
      <c r="S579" s="78"/>
      <c r="T579" s="30"/>
      <c r="U579" s="52">
        <f t="shared" si="200"/>
        <v>0</v>
      </c>
      <c r="V579" s="29"/>
      <c r="W579" s="29" t="s">
        <v>117</v>
      </c>
      <c r="X579" s="29"/>
      <c r="Y579" s="29"/>
      <c r="Z579" s="53" t="str">
        <f t="shared" si="192"/>
        <v/>
      </c>
      <c r="AA579" s="55" t="str">
        <f t="shared" si="201"/>
        <v/>
      </c>
      <c r="AB579" s="27"/>
      <c r="AC579" s="54">
        <f t="shared" si="193"/>
        <v>0</v>
      </c>
      <c r="AD579" s="78"/>
      <c r="AE579" s="54">
        <f t="shared" si="194"/>
        <v>0</v>
      </c>
      <c r="AF579" s="78"/>
      <c r="AG579" s="54">
        <f t="shared" si="195"/>
        <v>0</v>
      </c>
      <c r="AH579" s="78"/>
      <c r="AI579" s="54">
        <f t="shared" si="196"/>
        <v>0</v>
      </c>
      <c r="AJ579" s="78"/>
      <c r="AK579" s="54">
        <f t="shared" si="197"/>
        <v>0</v>
      </c>
      <c r="AL579" s="78"/>
      <c r="AM579" s="78"/>
      <c r="AN579" s="53" t="str">
        <f>+IF($A579="Venta",SUMIF($AC$3:$AM$3,VLOOKUP($R579,desplegable!$N$3:$Q$8,4,FALSE),$AC579:$AM579)*$T579/VLOOKUP($R579,desplegable!$N$3:$O$8,2,FALSE),"")</f>
        <v/>
      </c>
      <c r="AO579" s="53">
        <f t="shared" si="198"/>
        <v>0</v>
      </c>
      <c r="AP579" s="53" t="str">
        <f>+IF($A579="Compra",SUMIF($AC$3:$AM$3,VLOOKUP($R578,desplegable!$N$3:$Q$8,4,FALSE),$AC579:$AM579)*$T579/VLOOKUP($R578,desplegable!$N$3:$O$8,2,FALSE),"")</f>
        <v/>
      </c>
      <c r="AQ579" s="55">
        <f>+IFERROR(SUMIF($AC$3:$AM$3,VLOOKUP($R579,desplegable!$N$3:$Q$8,4,FALSE),$AC579:$AM579)/$S579,0)</f>
        <v>0</v>
      </c>
      <c r="AR579" s="55">
        <f ca="1">IFERROR((SUMIF($AC$3:$AM$3,VLOOKUP($R579,desplegable!$N$3:$Q$8,4,FALSE),$AC579:$AM579)/($H579-$G579))*((TODAY())-$G579)/$S579,0)</f>
        <v>0</v>
      </c>
      <c r="AS579" s="56" t="str">
        <f t="shared" si="202"/>
        <v>-</v>
      </c>
      <c r="AT579" s="56" t="str">
        <f t="shared" si="203"/>
        <v>-</v>
      </c>
      <c r="AU579" s="56" t="str">
        <f t="shared" si="204"/>
        <v>-</v>
      </c>
      <c r="AV579" s="56" t="str">
        <f t="shared" si="205"/>
        <v>-</v>
      </c>
      <c r="AW579" s="53" t="str">
        <f t="shared" si="206"/>
        <v>-</v>
      </c>
      <c r="AX579" s="53" t="str">
        <f t="shared" si="207"/>
        <v/>
      </c>
      <c r="AY579" s="57" t="str">
        <f t="shared" si="208"/>
        <v/>
      </c>
      <c r="AZ579" s="54">
        <f>+IF(SUMIF($AC$3:$AM$3,VLOOKUP($R579,desplegable!$N$3:$Q$8,4,FALSE),$AC579:$AM579)&gt;=$S579,$S579,SUMIF($AC$3:$AM$3,VLOOKUP($R579,desplegable!$N$3:$Q$8,4,FALSE),$AC579:$AM579))</f>
        <v>0</v>
      </c>
      <c r="BA579" s="78"/>
      <c r="BB579" s="54">
        <f t="shared" si="209"/>
        <v>0</v>
      </c>
      <c r="BC579" s="53">
        <f>+IFERROR($BB579*$T579/VLOOKUP($R579,desplegable!$N$3:$O$8,2,FALSE),0)</f>
        <v>0</v>
      </c>
      <c r="BD579" s="53" t="str">
        <f t="shared" si="199"/>
        <v/>
      </c>
      <c r="BE579" s="57" t="str">
        <f t="shared" si="210"/>
        <v/>
      </c>
    </row>
    <row r="580" spans="1:57" ht="15" customHeight="1" x14ac:dyDescent="0.25">
      <c r="A580" s="26" t="s">
        <v>117</v>
      </c>
      <c r="B580" s="21"/>
      <c r="C580" s="21" t="s">
        <v>117</v>
      </c>
      <c r="D580" s="21"/>
      <c r="E580" s="21" t="s">
        <v>117</v>
      </c>
      <c r="F580" s="21"/>
      <c r="G580" s="27"/>
      <c r="H580" s="27"/>
      <c r="I580" s="28" t="s">
        <v>246</v>
      </c>
      <c r="J580" s="28" t="s">
        <v>117</v>
      </c>
      <c r="K580" s="21"/>
      <c r="L580" s="21"/>
      <c r="M580" s="28" t="s">
        <v>117</v>
      </c>
      <c r="N580" s="28" t="s">
        <v>117</v>
      </c>
      <c r="O580" s="28" t="s">
        <v>117</v>
      </c>
      <c r="P580" s="21" t="s">
        <v>117</v>
      </c>
      <c r="Q580" s="21" t="s">
        <v>117</v>
      </c>
      <c r="R580" s="28" t="s">
        <v>117</v>
      </c>
      <c r="S580" s="78"/>
      <c r="T580" s="30"/>
      <c r="U580" s="52">
        <f t="shared" si="200"/>
        <v>0</v>
      </c>
      <c r="V580" s="29"/>
      <c r="W580" s="29" t="s">
        <v>117</v>
      </c>
      <c r="X580" s="29"/>
      <c r="Y580" s="29"/>
      <c r="Z580" s="53" t="str">
        <f t="shared" ref="Z580:Z643" si="211">IF($A580="Venta",$U580-SUMIFS($U:$U,$K:$K,$K580,$L:$L,$L580,$M:$M,$M580,$N:$N,$N580,$A:$A,"Compra"),IF($A580="Compra","",""))</f>
        <v/>
      </c>
      <c r="AA580" s="55" t="str">
        <f t="shared" si="201"/>
        <v/>
      </c>
      <c r="AB580" s="27"/>
      <c r="AC580" s="54">
        <f t="shared" ref="AC580:AC643" si="212">+IF($A580="Venta",SUMIFS($AD:$AD,$K:$K,$K580,$L:$L,$L580,$M:$M,$M580,$N:$N,$N580),IF($A580="Compra",$AD580,0))</f>
        <v>0</v>
      </c>
      <c r="AD580" s="78"/>
      <c r="AE580" s="54">
        <f t="shared" ref="AE580:AE643" si="213">+IF($A580="Venta",SUMIFS($AF:$AF,$K:$K,$K580,$L:$L,$L580,$M:$M,$M580,$N:$N,$N580),IF($A580="Compra",$AF580,0))</f>
        <v>0</v>
      </c>
      <c r="AF580" s="78"/>
      <c r="AG580" s="54">
        <f t="shared" ref="AG580:AG643" si="214">+IF($A580="Venta",SUMIFS($AH:$AH,$K:$K,$K580,$L:$L,$L580,$M:$M,$M580,$N:$N,$N580),IF($A580="Compra",$AH580,0))</f>
        <v>0</v>
      </c>
      <c r="AH580" s="78"/>
      <c r="AI580" s="54">
        <f t="shared" ref="AI580:AI643" si="215">+IF($A580="Venta",SUMIFS($AJ:$AJ,$K:$K,$K580,$L:$L,$L580,$M:$M,$M580,$N:$N,$N580),IF($A580="Compra",$AJ580,0))</f>
        <v>0</v>
      </c>
      <c r="AJ580" s="78"/>
      <c r="AK580" s="54">
        <f t="shared" ref="AK580:AK643" si="216">+IF($A580="Venta",SUMIFS($AL:$AL,$K:$K,$K580,$L:$L,$L580,$M:$M,$M580,$N:$N,$N580),IF($A580="Compra",$AL580,0))</f>
        <v>0</v>
      </c>
      <c r="AL580" s="78"/>
      <c r="AM580" s="78"/>
      <c r="AN580" s="53" t="str">
        <f>+IF($A580="Venta",SUMIF($AC$3:$AM$3,VLOOKUP($R580,desplegable!$N$3:$Q$8,4,FALSE),$AC580:$AM580)*$T580/VLOOKUP($R580,desplegable!$N$3:$O$8,2,FALSE),"")</f>
        <v/>
      </c>
      <c r="AO580" s="53">
        <f t="shared" ref="AO580:AO643" si="217">+IF($A580="Venta",SUMIFS($AP:$AP,$K:$K,$K580,$L:$L,$L580,$M:$M,$M580,$N:$N,$N580),IF($A580="Compra",$AP580,0))</f>
        <v>0</v>
      </c>
      <c r="AP580" s="53" t="str">
        <f>+IF($A580="Compra",SUMIF($AC$3:$AM$3,VLOOKUP($R579,desplegable!$N$3:$Q$8,4,FALSE),$AC580:$AM580)*$T580/VLOOKUP($R579,desplegable!$N$3:$O$8,2,FALSE),"")</f>
        <v/>
      </c>
      <c r="AQ580" s="55">
        <f>+IFERROR(SUMIF($AC$3:$AM$3,VLOOKUP($R580,desplegable!$N$3:$Q$8,4,FALSE),$AC580:$AM580)/$S580,0)</f>
        <v>0</v>
      </c>
      <c r="AR580" s="55">
        <f ca="1">IFERROR((SUMIF($AC$3:$AM$3,VLOOKUP($R580,desplegable!$N$3:$Q$8,4,FALSE),$AC580:$AM580)/($H580-$G580))*((TODAY())-$G580)/$S580,0)</f>
        <v>0</v>
      </c>
      <c r="AS580" s="56" t="str">
        <f t="shared" si="202"/>
        <v>-</v>
      </c>
      <c r="AT580" s="56" t="str">
        <f t="shared" si="203"/>
        <v>-</v>
      </c>
      <c r="AU580" s="56" t="str">
        <f t="shared" si="204"/>
        <v>-</v>
      </c>
      <c r="AV580" s="56" t="str">
        <f t="shared" si="205"/>
        <v>-</v>
      </c>
      <c r="AW580" s="53" t="str">
        <f t="shared" si="206"/>
        <v>-</v>
      </c>
      <c r="AX580" s="53" t="str">
        <f t="shared" si="207"/>
        <v/>
      </c>
      <c r="AY580" s="57" t="str">
        <f t="shared" si="208"/>
        <v/>
      </c>
      <c r="AZ580" s="54">
        <f>+IF(SUMIF($AC$3:$AM$3,VLOOKUP($R580,desplegable!$N$3:$Q$8,4,FALSE),$AC580:$AM580)&gt;=$S580,$S580,SUMIF($AC$3:$AM$3,VLOOKUP($R580,desplegable!$N$3:$Q$8,4,FALSE),$AC580:$AM580))</f>
        <v>0</v>
      </c>
      <c r="BA580" s="78"/>
      <c r="BB580" s="54">
        <f t="shared" si="209"/>
        <v>0</v>
      </c>
      <c r="BC580" s="53">
        <f>+IFERROR($BB580*$T580/VLOOKUP($R580,desplegable!$N$3:$O$8,2,FALSE),0)</f>
        <v>0</v>
      </c>
      <c r="BD580" s="53" t="str">
        <f t="shared" ref="BD580:BD643" si="218">+IF($A580="Venta",$BC580-SUMIFS($BC:$BC,$K:$K,$K580,$L:$L,$L580,$M:$M,$M580,$N:$N,$N580,$A:$A,"Compra"),"")</f>
        <v/>
      </c>
      <c r="BE580" s="57" t="str">
        <f t="shared" si="210"/>
        <v/>
      </c>
    </row>
    <row r="581" spans="1:57" ht="15" customHeight="1" x14ac:dyDescent="0.25">
      <c r="A581" s="26" t="s">
        <v>117</v>
      </c>
      <c r="B581" s="21"/>
      <c r="C581" s="21" t="s">
        <v>117</v>
      </c>
      <c r="D581" s="21"/>
      <c r="E581" s="21" t="s">
        <v>117</v>
      </c>
      <c r="F581" s="21"/>
      <c r="G581" s="27"/>
      <c r="H581" s="27"/>
      <c r="I581" s="28" t="s">
        <v>246</v>
      </c>
      <c r="J581" s="28" t="s">
        <v>117</v>
      </c>
      <c r="K581" s="21"/>
      <c r="L581" s="21"/>
      <c r="M581" s="28" t="s">
        <v>117</v>
      </c>
      <c r="N581" s="28" t="s">
        <v>117</v>
      </c>
      <c r="O581" s="28" t="s">
        <v>117</v>
      </c>
      <c r="P581" s="21" t="s">
        <v>117</v>
      </c>
      <c r="Q581" s="21" t="s">
        <v>117</v>
      </c>
      <c r="R581" s="28" t="s">
        <v>117</v>
      </c>
      <c r="S581" s="78"/>
      <c r="T581" s="30"/>
      <c r="U581" s="52">
        <f t="shared" ref="U581:U644" si="219">IF($R581="CPM",$S581/1000*$T581,$S581*$T581)</f>
        <v>0</v>
      </c>
      <c r="V581" s="29"/>
      <c r="W581" s="29" t="s">
        <v>117</v>
      </c>
      <c r="X581" s="29"/>
      <c r="Y581" s="29"/>
      <c r="Z581" s="53" t="str">
        <f t="shared" si="211"/>
        <v/>
      </c>
      <c r="AA581" s="55" t="str">
        <f t="shared" si="201"/>
        <v/>
      </c>
      <c r="AB581" s="27"/>
      <c r="AC581" s="54">
        <f t="shared" si="212"/>
        <v>0</v>
      </c>
      <c r="AD581" s="78"/>
      <c r="AE581" s="54">
        <f t="shared" si="213"/>
        <v>0</v>
      </c>
      <c r="AF581" s="78"/>
      <c r="AG581" s="54">
        <f t="shared" si="214"/>
        <v>0</v>
      </c>
      <c r="AH581" s="78"/>
      <c r="AI581" s="54">
        <f t="shared" si="215"/>
        <v>0</v>
      </c>
      <c r="AJ581" s="78"/>
      <c r="AK581" s="54">
        <f t="shared" si="216"/>
        <v>0</v>
      </c>
      <c r="AL581" s="78"/>
      <c r="AM581" s="78"/>
      <c r="AN581" s="53" t="str">
        <f>+IF($A581="Venta",SUMIF($AC$3:$AM$3,VLOOKUP($R581,desplegable!$N$3:$Q$8,4,FALSE),$AC581:$AM581)*$T581/VLOOKUP($R581,desplegable!$N$3:$O$8,2,FALSE),"")</f>
        <v/>
      </c>
      <c r="AO581" s="53">
        <f t="shared" si="217"/>
        <v>0</v>
      </c>
      <c r="AP581" s="53" t="str">
        <f>+IF($A581="Compra",SUMIF($AC$3:$AM$3,VLOOKUP($R580,desplegable!$N$3:$Q$8,4,FALSE),$AC581:$AM581)*$T581/VLOOKUP($R580,desplegable!$N$3:$O$8,2,FALSE),"")</f>
        <v/>
      </c>
      <c r="AQ581" s="55">
        <f>+IFERROR(SUMIF($AC$3:$AM$3,VLOOKUP($R581,desplegable!$N$3:$Q$8,4,FALSE),$AC581:$AM581)/$S581,0)</f>
        <v>0</v>
      </c>
      <c r="AR581" s="55">
        <f ca="1">IFERROR((SUMIF($AC$3:$AM$3,VLOOKUP($R581,desplegable!$N$3:$Q$8,4,FALSE),$AC581:$AM581)/($H581-$G581))*((TODAY())-$G581)/$S581,0)</f>
        <v>0</v>
      </c>
      <c r="AS581" s="56" t="str">
        <f t="shared" si="202"/>
        <v>-</v>
      </c>
      <c r="AT581" s="56" t="str">
        <f t="shared" si="203"/>
        <v>-</v>
      </c>
      <c r="AU581" s="56" t="str">
        <f t="shared" si="204"/>
        <v>-</v>
      </c>
      <c r="AV581" s="56" t="str">
        <f t="shared" si="205"/>
        <v>-</v>
      </c>
      <c r="AW581" s="53" t="str">
        <f t="shared" si="206"/>
        <v>-</v>
      </c>
      <c r="AX581" s="53" t="str">
        <f t="shared" si="207"/>
        <v/>
      </c>
      <c r="AY581" s="57" t="str">
        <f t="shared" si="208"/>
        <v/>
      </c>
      <c r="AZ581" s="54">
        <f>+IF(SUMIF($AC$3:$AM$3,VLOOKUP($R581,desplegable!$N$3:$Q$8,4,FALSE),$AC581:$AM581)&gt;=$S581,$S581,SUMIF($AC$3:$AM$3,VLOOKUP($R581,desplegable!$N$3:$Q$8,4,FALSE),$AC581:$AM581))</f>
        <v>0</v>
      </c>
      <c r="BA581" s="78"/>
      <c r="BB581" s="54">
        <f t="shared" si="209"/>
        <v>0</v>
      </c>
      <c r="BC581" s="53">
        <f>+IFERROR($BB581*$T581/VLOOKUP($R581,desplegable!$N$3:$O$8,2,FALSE),0)</f>
        <v>0</v>
      </c>
      <c r="BD581" s="53" t="str">
        <f t="shared" si="218"/>
        <v/>
      </c>
      <c r="BE581" s="57" t="str">
        <f t="shared" si="210"/>
        <v/>
      </c>
    </row>
    <row r="582" spans="1:57" ht="15" customHeight="1" x14ac:dyDescent="0.25">
      <c r="A582" s="26" t="s">
        <v>117</v>
      </c>
      <c r="B582" s="21"/>
      <c r="C582" s="21" t="s">
        <v>117</v>
      </c>
      <c r="D582" s="21"/>
      <c r="E582" s="21" t="s">
        <v>117</v>
      </c>
      <c r="F582" s="21"/>
      <c r="G582" s="27"/>
      <c r="H582" s="27"/>
      <c r="I582" s="28" t="s">
        <v>246</v>
      </c>
      <c r="J582" s="28" t="s">
        <v>117</v>
      </c>
      <c r="K582" s="21"/>
      <c r="L582" s="21"/>
      <c r="M582" s="28" t="s">
        <v>117</v>
      </c>
      <c r="N582" s="28" t="s">
        <v>117</v>
      </c>
      <c r="O582" s="28" t="s">
        <v>117</v>
      </c>
      <c r="P582" s="21" t="s">
        <v>117</v>
      </c>
      <c r="Q582" s="21" t="s">
        <v>117</v>
      </c>
      <c r="R582" s="28" t="s">
        <v>117</v>
      </c>
      <c r="S582" s="78"/>
      <c r="T582" s="30"/>
      <c r="U582" s="52">
        <f t="shared" si="219"/>
        <v>0</v>
      </c>
      <c r="V582" s="29"/>
      <c r="W582" s="29" t="s">
        <v>117</v>
      </c>
      <c r="X582" s="29"/>
      <c r="Y582" s="29"/>
      <c r="Z582" s="53" t="str">
        <f t="shared" si="211"/>
        <v/>
      </c>
      <c r="AA582" s="55" t="str">
        <f t="shared" si="201"/>
        <v/>
      </c>
      <c r="AB582" s="27"/>
      <c r="AC582" s="54">
        <f t="shared" si="212"/>
        <v>0</v>
      </c>
      <c r="AD582" s="78"/>
      <c r="AE582" s="54">
        <f t="shared" si="213"/>
        <v>0</v>
      </c>
      <c r="AF582" s="78"/>
      <c r="AG582" s="54">
        <f t="shared" si="214"/>
        <v>0</v>
      </c>
      <c r="AH582" s="78"/>
      <c r="AI582" s="54">
        <f t="shared" si="215"/>
        <v>0</v>
      </c>
      <c r="AJ582" s="78"/>
      <c r="AK582" s="54">
        <f t="shared" si="216"/>
        <v>0</v>
      </c>
      <c r="AL582" s="78"/>
      <c r="AM582" s="78"/>
      <c r="AN582" s="53" t="str">
        <f>+IF($A582="Venta",SUMIF($AC$3:$AM$3,VLOOKUP($R582,desplegable!$N$3:$Q$8,4,FALSE),$AC582:$AM582)*$T582/VLOOKUP($R582,desplegable!$N$3:$O$8,2,FALSE),"")</f>
        <v/>
      </c>
      <c r="AO582" s="53">
        <f t="shared" si="217"/>
        <v>0</v>
      </c>
      <c r="AP582" s="53" t="str">
        <f>+IF($A582="Compra",SUMIF($AC$3:$AM$3,VLOOKUP($R581,desplegable!$N$3:$Q$8,4,FALSE),$AC582:$AM582)*$T582/VLOOKUP($R581,desplegable!$N$3:$O$8,2,FALSE),"")</f>
        <v/>
      </c>
      <c r="AQ582" s="55">
        <f>+IFERROR(SUMIF($AC$3:$AM$3,VLOOKUP($R582,desplegable!$N$3:$Q$8,4,FALSE),$AC582:$AM582)/$S582,0)</f>
        <v>0</v>
      </c>
      <c r="AR582" s="55">
        <f ca="1">IFERROR((SUMIF($AC$3:$AM$3,VLOOKUP($R582,desplegable!$N$3:$Q$8,4,FALSE),$AC582:$AM582)/($H582-$G582))*((TODAY())-$G582)/$S582,0)</f>
        <v>0</v>
      </c>
      <c r="AS582" s="56" t="str">
        <f t="shared" si="202"/>
        <v>-</v>
      </c>
      <c r="AT582" s="56" t="str">
        <f t="shared" si="203"/>
        <v>-</v>
      </c>
      <c r="AU582" s="56" t="str">
        <f t="shared" si="204"/>
        <v>-</v>
      </c>
      <c r="AV582" s="56" t="str">
        <f t="shared" si="205"/>
        <v>-</v>
      </c>
      <c r="AW582" s="53" t="str">
        <f t="shared" si="206"/>
        <v>-</v>
      </c>
      <c r="AX582" s="53" t="str">
        <f t="shared" si="207"/>
        <v/>
      </c>
      <c r="AY582" s="57" t="str">
        <f t="shared" si="208"/>
        <v/>
      </c>
      <c r="AZ582" s="54">
        <f>+IF(SUMIF($AC$3:$AM$3,VLOOKUP($R582,desplegable!$N$3:$Q$8,4,FALSE),$AC582:$AM582)&gt;=$S582,$S582,SUMIF($AC$3:$AM$3,VLOOKUP($R582,desplegable!$N$3:$Q$8,4,FALSE),$AC582:$AM582))</f>
        <v>0</v>
      </c>
      <c r="BA582" s="78"/>
      <c r="BB582" s="54">
        <f t="shared" si="209"/>
        <v>0</v>
      </c>
      <c r="BC582" s="53">
        <f>+IFERROR($BB582*$T582/VLOOKUP($R582,desplegable!$N$3:$O$8,2,FALSE),0)</f>
        <v>0</v>
      </c>
      <c r="BD582" s="53" t="str">
        <f t="shared" si="218"/>
        <v/>
      </c>
      <c r="BE582" s="57" t="str">
        <f t="shared" si="210"/>
        <v/>
      </c>
    </row>
    <row r="583" spans="1:57" ht="15" customHeight="1" x14ac:dyDescent="0.25">
      <c r="A583" s="26" t="s">
        <v>117</v>
      </c>
      <c r="B583" s="21"/>
      <c r="C583" s="21" t="s">
        <v>117</v>
      </c>
      <c r="D583" s="21"/>
      <c r="E583" s="21" t="s">
        <v>117</v>
      </c>
      <c r="F583" s="21"/>
      <c r="G583" s="27"/>
      <c r="H583" s="27"/>
      <c r="I583" s="28" t="s">
        <v>246</v>
      </c>
      <c r="J583" s="28" t="s">
        <v>117</v>
      </c>
      <c r="K583" s="21"/>
      <c r="L583" s="21"/>
      <c r="M583" s="28" t="s">
        <v>117</v>
      </c>
      <c r="N583" s="28" t="s">
        <v>117</v>
      </c>
      <c r="O583" s="28" t="s">
        <v>117</v>
      </c>
      <c r="P583" s="21" t="s">
        <v>117</v>
      </c>
      <c r="Q583" s="21" t="s">
        <v>117</v>
      </c>
      <c r="R583" s="28" t="s">
        <v>117</v>
      </c>
      <c r="S583" s="78"/>
      <c r="T583" s="30"/>
      <c r="U583" s="52">
        <f t="shared" si="219"/>
        <v>0</v>
      </c>
      <c r="V583" s="29"/>
      <c r="W583" s="29" t="s">
        <v>117</v>
      </c>
      <c r="X583" s="29"/>
      <c r="Y583" s="29"/>
      <c r="Z583" s="53" t="str">
        <f t="shared" si="211"/>
        <v/>
      </c>
      <c r="AA583" s="55" t="str">
        <f t="shared" si="201"/>
        <v/>
      </c>
      <c r="AB583" s="27"/>
      <c r="AC583" s="54">
        <f t="shared" si="212"/>
        <v>0</v>
      </c>
      <c r="AD583" s="78"/>
      <c r="AE583" s="54">
        <f t="shared" si="213"/>
        <v>0</v>
      </c>
      <c r="AF583" s="78"/>
      <c r="AG583" s="54">
        <f t="shared" si="214"/>
        <v>0</v>
      </c>
      <c r="AH583" s="78"/>
      <c r="AI583" s="54">
        <f t="shared" si="215"/>
        <v>0</v>
      </c>
      <c r="AJ583" s="78"/>
      <c r="AK583" s="54">
        <f t="shared" si="216"/>
        <v>0</v>
      </c>
      <c r="AL583" s="78"/>
      <c r="AM583" s="78"/>
      <c r="AN583" s="53" t="str">
        <f>+IF($A583="Venta",SUMIF($AC$3:$AM$3,VLOOKUP($R583,desplegable!$N$3:$Q$8,4,FALSE),$AC583:$AM583)*$T583/VLOOKUP($R583,desplegable!$N$3:$O$8,2,FALSE),"")</f>
        <v/>
      </c>
      <c r="AO583" s="53">
        <f t="shared" si="217"/>
        <v>0</v>
      </c>
      <c r="AP583" s="53" t="str">
        <f>+IF($A583="Compra",SUMIF($AC$3:$AM$3,VLOOKUP($R582,desplegable!$N$3:$Q$8,4,FALSE),$AC583:$AM583)*$T583/VLOOKUP($R582,desplegable!$N$3:$O$8,2,FALSE),"")</f>
        <v/>
      </c>
      <c r="AQ583" s="55">
        <f>+IFERROR(SUMIF($AC$3:$AM$3,VLOOKUP($R583,desplegable!$N$3:$Q$8,4,FALSE),$AC583:$AM583)/$S583,0)</f>
        <v>0</v>
      </c>
      <c r="AR583" s="55">
        <f ca="1">IFERROR((SUMIF($AC$3:$AM$3,VLOOKUP($R583,desplegable!$N$3:$Q$8,4,FALSE),$AC583:$AM583)/($H583-$G583))*((TODAY())-$G583)/$S583,0)</f>
        <v>0</v>
      </c>
      <c r="AS583" s="56" t="str">
        <f t="shared" si="202"/>
        <v>-</v>
      </c>
      <c r="AT583" s="56" t="str">
        <f t="shared" si="203"/>
        <v>-</v>
      </c>
      <c r="AU583" s="56" t="str">
        <f t="shared" si="204"/>
        <v>-</v>
      </c>
      <c r="AV583" s="56" t="str">
        <f t="shared" si="205"/>
        <v>-</v>
      </c>
      <c r="AW583" s="53" t="str">
        <f t="shared" si="206"/>
        <v>-</v>
      </c>
      <c r="AX583" s="53" t="str">
        <f t="shared" si="207"/>
        <v/>
      </c>
      <c r="AY583" s="57" t="str">
        <f t="shared" si="208"/>
        <v/>
      </c>
      <c r="AZ583" s="54">
        <f>+IF(SUMIF($AC$3:$AM$3,VLOOKUP($R583,desplegable!$N$3:$Q$8,4,FALSE),$AC583:$AM583)&gt;=$S583,$S583,SUMIF($AC$3:$AM$3,VLOOKUP($R583,desplegable!$N$3:$Q$8,4,FALSE),$AC583:$AM583))</f>
        <v>0</v>
      </c>
      <c r="BA583" s="78"/>
      <c r="BB583" s="54">
        <f t="shared" si="209"/>
        <v>0</v>
      </c>
      <c r="BC583" s="53">
        <f>+IFERROR($BB583*$T583/VLOOKUP($R583,desplegable!$N$3:$O$8,2,FALSE),0)</f>
        <v>0</v>
      </c>
      <c r="BD583" s="53" t="str">
        <f t="shared" si="218"/>
        <v/>
      </c>
      <c r="BE583" s="57" t="str">
        <f t="shared" si="210"/>
        <v/>
      </c>
    </row>
    <row r="584" spans="1:57" ht="15" customHeight="1" x14ac:dyDescent="0.25">
      <c r="A584" s="26" t="s">
        <v>117</v>
      </c>
      <c r="B584" s="21"/>
      <c r="C584" s="21" t="s">
        <v>117</v>
      </c>
      <c r="D584" s="21"/>
      <c r="E584" s="21" t="s">
        <v>117</v>
      </c>
      <c r="F584" s="21"/>
      <c r="G584" s="27"/>
      <c r="H584" s="27"/>
      <c r="I584" s="28" t="s">
        <v>246</v>
      </c>
      <c r="J584" s="28" t="s">
        <v>117</v>
      </c>
      <c r="K584" s="21"/>
      <c r="L584" s="21"/>
      <c r="M584" s="28" t="s">
        <v>117</v>
      </c>
      <c r="N584" s="28" t="s">
        <v>117</v>
      </c>
      <c r="O584" s="28" t="s">
        <v>117</v>
      </c>
      <c r="P584" s="21" t="s">
        <v>117</v>
      </c>
      <c r="Q584" s="21" t="s">
        <v>117</v>
      </c>
      <c r="R584" s="28" t="s">
        <v>117</v>
      </c>
      <c r="S584" s="78"/>
      <c r="T584" s="30"/>
      <c r="U584" s="52">
        <f t="shared" si="219"/>
        <v>0</v>
      </c>
      <c r="V584" s="29"/>
      <c r="W584" s="29" t="s">
        <v>117</v>
      </c>
      <c r="X584" s="29"/>
      <c r="Y584" s="29"/>
      <c r="Z584" s="53" t="str">
        <f t="shared" si="211"/>
        <v/>
      </c>
      <c r="AA584" s="55" t="str">
        <f t="shared" si="201"/>
        <v/>
      </c>
      <c r="AB584" s="27"/>
      <c r="AC584" s="54">
        <f t="shared" si="212"/>
        <v>0</v>
      </c>
      <c r="AD584" s="78"/>
      <c r="AE584" s="54">
        <f t="shared" si="213"/>
        <v>0</v>
      </c>
      <c r="AF584" s="78"/>
      <c r="AG584" s="54">
        <f t="shared" si="214"/>
        <v>0</v>
      </c>
      <c r="AH584" s="78"/>
      <c r="AI584" s="54">
        <f t="shared" si="215"/>
        <v>0</v>
      </c>
      <c r="AJ584" s="78"/>
      <c r="AK584" s="54">
        <f t="shared" si="216"/>
        <v>0</v>
      </c>
      <c r="AL584" s="78"/>
      <c r="AM584" s="78"/>
      <c r="AN584" s="53" t="str">
        <f>+IF($A584="Venta",SUMIF($AC$3:$AM$3,VLOOKUP($R584,desplegable!$N$3:$Q$8,4,FALSE),$AC584:$AM584)*$T584/VLOOKUP($R584,desplegable!$N$3:$O$8,2,FALSE),"")</f>
        <v/>
      </c>
      <c r="AO584" s="53">
        <f t="shared" si="217"/>
        <v>0</v>
      </c>
      <c r="AP584" s="53" t="str">
        <f>+IF($A584="Compra",SUMIF($AC$3:$AM$3,VLOOKUP($R583,desplegable!$N$3:$Q$8,4,FALSE),$AC584:$AM584)*$T584/VLOOKUP($R583,desplegable!$N$3:$O$8,2,FALSE),"")</f>
        <v/>
      </c>
      <c r="AQ584" s="55">
        <f>+IFERROR(SUMIF($AC$3:$AM$3,VLOOKUP($R584,desplegable!$N$3:$Q$8,4,FALSE),$AC584:$AM584)/$S584,0)</f>
        <v>0</v>
      </c>
      <c r="AR584" s="55">
        <f ca="1">IFERROR((SUMIF($AC$3:$AM$3,VLOOKUP($R584,desplegable!$N$3:$Q$8,4,FALSE),$AC584:$AM584)/($H584-$G584))*((TODAY())-$G584)/$S584,0)</f>
        <v>0</v>
      </c>
      <c r="AS584" s="56" t="str">
        <f t="shared" si="202"/>
        <v>-</v>
      </c>
      <c r="AT584" s="56" t="str">
        <f t="shared" si="203"/>
        <v>-</v>
      </c>
      <c r="AU584" s="56" t="str">
        <f t="shared" si="204"/>
        <v>-</v>
      </c>
      <c r="AV584" s="56" t="str">
        <f t="shared" si="205"/>
        <v>-</v>
      </c>
      <c r="AW584" s="53" t="str">
        <f t="shared" si="206"/>
        <v>-</v>
      </c>
      <c r="AX584" s="53" t="str">
        <f t="shared" si="207"/>
        <v/>
      </c>
      <c r="AY584" s="57" t="str">
        <f t="shared" si="208"/>
        <v/>
      </c>
      <c r="AZ584" s="54">
        <f>+IF(SUMIF($AC$3:$AM$3,VLOOKUP($R584,desplegable!$N$3:$Q$8,4,FALSE),$AC584:$AM584)&gt;=$S584,$S584,SUMIF($AC$3:$AM$3,VLOOKUP($R584,desplegable!$N$3:$Q$8,4,FALSE),$AC584:$AM584))</f>
        <v>0</v>
      </c>
      <c r="BA584" s="78"/>
      <c r="BB584" s="54">
        <f t="shared" si="209"/>
        <v>0</v>
      </c>
      <c r="BC584" s="53">
        <f>+IFERROR($BB584*$T584/VLOOKUP($R584,desplegable!$N$3:$O$8,2,FALSE),0)</f>
        <v>0</v>
      </c>
      <c r="BD584" s="53" t="str">
        <f t="shared" si="218"/>
        <v/>
      </c>
      <c r="BE584" s="57" t="str">
        <f t="shared" si="210"/>
        <v/>
      </c>
    </row>
    <row r="585" spans="1:57" ht="15" customHeight="1" x14ac:dyDescent="0.25">
      <c r="A585" s="26" t="s">
        <v>117</v>
      </c>
      <c r="B585" s="21"/>
      <c r="C585" s="21" t="s">
        <v>117</v>
      </c>
      <c r="D585" s="21"/>
      <c r="E585" s="21" t="s">
        <v>117</v>
      </c>
      <c r="F585" s="21"/>
      <c r="G585" s="27"/>
      <c r="H585" s="27"/>
      <c r="I585" s="28" t="s">
        <v>246</v>
      </c>
      <c r="J585" s="28" t="s">
        <v>117</v>
      </c>
      <c r="K585" s="21"/>
      <c r="L585" s="21"/>
      <c r="M585" s="28" t="s">
        <v>117</v>
      </c>
      <c r="N585" s="28" t="s">
        <v>117</v>
      </c>
      <c r="O585" s="28" t="s">
        <v>117</v>
      </c>
      <c r="P585" s="21" t="s">
        <v>117</v>
      </c>
      <c r="Q585" s="21" t="s">
        <v>117</v>
      </c>
      <c r="R585" s="28" t="s">
        <v>117</v>
      </c>
      <c r="S585" s="78"/>
      <c r="T585" s="30"/>
      <c r="U585" s="52">
        <f t="shared" si="219"/>
        <v>0</v>
      </c>
      <c r="V585" s="29"/>
      <c r="W585" s="29" t="s">
        <v>117</v>
      </c>
      <c r="X585" s="29"/>
      <c r="Y585" s="29"/>
      <c r="Z585" s="53" t="str">
        <f t="shared" si="211"/>
        <v/>
      </c>
      <c r="AA585" s="55" t="str">
        <f t="shared" si="201"/>
        <v/>
      </c>
      <c r="AB585" s="27"/>
      <c r="AC585" s="54">
        <f t="shared" si="212"/>
        <v>0</v>
      </c>
      <c r="AD585" s="78"/>
      <c r="AE585" s="54">
        <f t="shared" si="213"/>
        <v>0</v>
      </c>
      <c r="AF585" s="78"/>
      <c r="AG585" s="54">
        <f t="shared" si="214"/>
        <v>0</v>
      </c>
      <c r="AH585" s="78"/>
      <c r="AI585" s="54">
        <f t="shared" si="215"/>
        <v>0</v>
      </c>
      <c r="AJ585" s="78"/>
      <c r="AK585" s="54">
        <f t="shared" si="216"/>
        <v>0</v>
      </c>
      <c r="AL585" s="78"/>
      <c r="AM585" s="78"/>
      <c r="AN585" s="53" t="str">
        <f>+IF($A585="Venta",SUMIF($AC$3:$AM$3,VLOOKUP($R585,desplegable!$N$3:$Q$8,4,FALSE),$AC585:$AM585)*$T585/VLOOKUP($R585,desplegable!$N$3:$O$8,2,FALSE),"")</f>
        <v/>
      </c>
      <c r="AO585" s="53">
        <f t="shared" si="217"/>
        <v>0</v>
      </c>
      <c r="AP585" s="53" t="str">
        <f>+IF($A585="Compra",SUMIF($AC$3:$AM$3,VLOOKUP($R584,desplegable!$N$3:$Q$8,4,FALSE),$AC585:$AM585)*$T585/VLOOKUP($R584,desplegable!$N$3:$O$8,2,FALSE),"")</f>
        <v/>
      </c>
      <c r="AQ585" s="55">
        <f>+IFERROR(SUMIF($AC$3:$AM$3,VLOOKUP($R585,desplegable!$N$3:$Q$8,4,FALSE),$AC585:$AM585)/$S585,0)</f>
        <v>0</v>
      </c>
      <c r="AR585" s="55">
        <f ca="1">IFERROR((SUMIF($AC$3:$AM$3,VLOOKUP($R585,desplegable!$N$3:$Q$8,4,FALSE),$AC585:$AM585)/($H585-$G585))*((TODAY())-$G585)/$S585,0)</f>
        <v>0</v>
      </c>
      <c r="AS585" s="56" t="str">
        <f t="shared" si="202"/>
        <v>-</v>
      </c>
      <c r="AT585" s="56" t="str">
        <f t="shared" si="203"/>
        <v>-</v>
      </c>
      <c r="AU585" s="56" t="str">
        <f t="shared" si="204"/>
        <v>-</v>
      </c>
      <c r="AV585" s="56" t="str">
        <f t="shared" si="205"/>
        <v>-</v>
      </c>
      <c r="AW585" s="53" t="str">
        <f t="shared" si="206"/>
        <v>-</v>
      </c>
      <c r="AX585" s="53" t="str">
        <f t="shared" si="207"/>
        <v/>
      </c>
      <c r="AY585" s="57" t="str">
        <f t="shared" si="208"/>
        <v/>
      </c>
      <c r="AZ585" s="54">
        <f>+IF(SUMIF($AC$3:$AM$3,VLOOKUP($R585,desplegable!$N$3:$Q$8,4,FALSE),$AC585:$AM585)&gt;=$S585,$S585,SUMIF($AC$3:$AM$3,VLOOKUP($R585,desplegable!$N$3:$Q$8,4,FALSE),$AC585:$AM585))</f>
        <v>0</v>
      </c>
      <c r="BA585" s="78"/>
      <c r="BB585" s="54">
        <f t="shared" si="209"/>
        <v>0</v>
      </c>
      <c r="BC585" s="53">
        <f>+IFERROR($BB585*$T585/VLOOKUP($R585,desplegable!$N$3:$O$8,2,FALSE),0)</f>
        <v>0</v>
      </c>
      <c r="BD585" s="53" t="str">
        <f t="shared" si="218"/>
        <v/>
      </c>
      <c r="BE585" s="57" t="str">
        <f t="shared" si="210"/>
        <v/>
      </c>
    </row>
    <row r="586" spans="1:57" ht="15" customHeight="1" x14ac:dyDescent="0.25">
      <c r="A586" s="26" t="s">
        <v>117</v>
      </c>
      <c r="B586" s="21"/>
      <c r="C586" s="21" t="s">
        <v>117</v>
      </c>
      <c r="D586" s="21"/>
      <c r="E586" s="21" t="s">
        <v>117</v>
      </c>
      <c r="F586" s="21"/>
      <c r="G586" s="27"/>
      <c r="H586" s="27"/>
      <c r="I586" s="28" t="s">
        <v>246</v>
      </c>
      <c r="J586" s="28" t="s">
        <v>117</v>
      </c>
      <c r="K586" s="21"/>
      <c r="L586" s="21"/>
      <c r="M586" s="28" t="s">
        <v>117</v>
      </c>
      <c r="N586" s="28" t="s">
        <v>117</v>
      </c>
      <c r="O586" s="28" t="s">
        <v>117</v>
      </c>
      <c r="P586" s="21" t="s">
        <v>117</v>
      </c>
      <c r="Q586" s="21" t="s">
        <v>117</v>
      </c>
      <c r="R586" s="28" t="s">
        <v>117</v>
      </c>
      <c r="S586" s="78"/>
      <c r="T586" s="30"/>
      <c r="U586" s="52">
        <f t="shared" si="219"/>
        <v>0</v>
      </c>
      <c r="V586" s="29"/>
      <c r="W586" s="29" t="s">
        <v>117</v>
      </c>
      <c r="X586" s="29"/>
      <c r="Y586" s="29"/>
      <c r="Z586" s="53" t="str">
        <f t="shared" si="211"/>
        <v/>
      </c>
      <c r="AA586" s="55" t="str">
        <f t="shared" si="201"/>
        <v/>
      </c>
      <c r="AB586" s="27"/>
      <c r="AC586" s="54">
        <f t="shared" si="212"/>
        <v>0</v>
      </c>
      <c r="AD586" s="78"/>
      <c r="AE586" s="54">
        <f t="shared" si="213"/>
        <v>0</v>
      </c>
      <c r="AF586" s="78"/>
      <c r="AG586" s="54">
        <f t="shared" si="214"/>
        <v>0</v>
      </c>
      <c r="AH586" s="78"/>
      <c r="AI586" s="54">
        <f t="shared" si="215"/>
        <v>0</v>
      </c>
      <c r="AJ586" s="78"/>
      <c r="AK586" s="54">
        <f t="shared" si="216"/>
        <v>0</v>
      </c>
      <c r="AL586" s="78"/>
      <c r="AM586" s="78"/>
      <c r="AN586" s="53" t="str">
        <f>+IF($A586="Venta",SUMIF($AC$3:$AM$3,VLOOKUP($R586,desplegable!$N$3:$Q$8,4,FALSE),$AC586:$AM586)*$T586/VLOOKUP($R586,desplegable!$N$3:$O$8,2,FALSE),"")</f>
        <v/>
      </c>
      <c r="AO586" s="53">
        <f t="shared" si="217"/>
        <v>0</v>
      </c>
      <c r="AP586" s="53" t="str">
        <f>+IF($A586="Compra",SUMIF($AC$3:$AM$3,VLOOKUP($R585,desplegable!$N$3:$Q$8,4,FALSE),$AC586:$AM586)*$T586/VLOOKUP($R585,desplegable!$N$3:$O$8,2,FALSE),"")</f>
        <v/>
      </c>
      <c r="AQ586" s="55">
        <f>+IFERROR(SUMIF($AC$3:$AM$3,VLOOKUP($R586,desplegable!$N$3:$Q$8,4,FALSE),$AC586:$AM586)/$S586,0)</f>
        <v>0</v>
      </c>
      <c r="AR586" s="55">
        <f ca="1">IFERROR((SUMIF($AC$3:$AM$3,VLOOKUP($R586,desplegable!$N$3:$Q$8,4,FALSE),$AC586:$AM586)/($H586-$G586))*((TODAY())-$G586)/$S586,0)</f>
        <v>0</v>
      </c>
      <c r="AS586" s="56" t="str">
        <f t="shared" si="202"/>
        <v>-</v>
      </c>
      <c r="AT586" s="56" t="str">
        <f t="shared" si="203"/>
        <v>-</v>
      </c>
      <c r="AU586" s="56" t="str">
        <f t="shared" si="204"/>
        <v>-</v>
      </c>
      <c r="AV586" s="56" t="str">
        <f t="shared" si="205"/>
        <v>-</v>
      </c>
      <c r="AW586" s="53" t="str">
        <f t="shared" si="206"/>
        <v>-</v>
      </c>
      <c r="AX586" s="53" t="str">
        <f t="shared" si="207"/>
        <v/>
      </c>
      <c r="AY586" s="57" t="str">
        <f t="shared" si="208"/>
        <v/>
      </c>
      <c r="AZ586" s="54">
        <f>+IF(SUMIF($AC$3:$AM$3,VLOOKUP($R586,desplegable!$N$3:$Q$8,4,FALSE),$AC586:$AM586)&gt;=$S586,$S586,SUMIF($AC$3:$AM$3,VLOOKUP($R586,desplegable!$N$3:$Q$8,4,FALSE),$AC586:$AM586))</f>
        <v>0</v>
      </c>
      <c r="BA586" s="78"/>
      <c r="BB586" s="54">
        <f t="shared" si="209"/>
        <v>0</v>
      </c>
      <c r="BC586" s="53">
        <f>+IFERROR($BB586*$T586/VLOOKUP($R586,desplegable!$N$3:$O$8,2,FALSE),0)</f>
        <v>0</v>
      </c>
      <c r="BD586" s="53" t="str">
        <f t="shared" si="218"/>
        <v/>
      </c>
      <c r="BE586" s="57" t="str">
        <f t="shared" si="210"/>
        <v/>
      </c>
    </row>
    <row r="587" spans="1:57" ht="15" customHeight="1" x14ac:dyDescent="0.25">
      <c r="A587" s="26" t="s">
        <v>117</v>
      </c>
      <c r="B587" s="21"/>
      <c r="C587" s="21" t="s">
        <v>117</v>
      </c>
      <c r="D587" s="21"/>
      <c r="E587" s="21" t="s">
        <v>117</v>
      </c>
      <c r="F587" s="21"/>
      <c r="G587" s="27"/>
      <c r="H587" s="27"/>
      <c r="I587" s="28" t="s">
        <v>246</v>
      </c>
      <c r="J587" s="28" t="s">
        <v>117</v>
      </c>
      <c r="K587" s="21"/>
      <c r="L587" s="21"/>
      <c r="M587" s="28" t="s">
        <v>117</v>
      </c>
      <c r="N587" s="28" t="s">
        <v>117</v>
      </c>
      <c r="O587" s="28" t="s">
        <v>117</v>
      </c>
      <c r="P587" s="21" t="s">
        <v>117</v>
      </c>
      <c r="Q587" s="21" t="s">
        <v>117</v>
      </c>
      <c r="R587" s="28" t="s">
        <v>117</v>
      </c>
      <c r="S587" s="78"/>
      <c r="T587" s="30"/>
      <c r="U587" s="52">
        <f t="shared" si="219"/>
        <v>0</v>
      </c>
      <c r="V587" s="29"/>
      <c r="W587" s="29" t="s">
        <v>117</v>
      </c>
      <c r="X587" s="29"/>
      <c r="Y587" s="29"/>
      <c r="Z587" s="53" t="str">
        <f t="shared" si="211"/>
        <v/>
      </c>
      <c r="AA587" s="55" t="str">
        <f t="shared" si="201"/>
        <v/>
      </c>
      <c r="AB587" s="27"/>
      <c r="AC587" s="54">
        <f t="shared" si="212"/>
        <v>0</v>
      </c>
      <c r="AD587" s="78"/>
      <c r="AE587" s="54">
        <f t="shared" si="213"/>
        <v>0</v>
      </c>
      <c r="AF587" s="78"/>
      <c r="AG587" s="54">
        <f t="shared" si="214"/>
        <v>0</v>
      </c>
      <c r="AH587" s="78"/>
      <c r="AI587" s="54">
        <f t="shared" si="215"/>
        <v>0</v>
      </c>
      <c r="AJ587" s="78"/>
      <c r="AK587" s="54">
        <f t="shared" si="216"/>
        <v>0</v>
      </c>
      <c r="AL587" s="78"/>
      <c r="AM587" s="78"/>
      <c r="AN587" s="53" t="str">
        <f>+IF($A587="Venta",SUMIF($AC$3:$AM$3,VLOOKUP($R587,desplegable!$N$3:$Q$8,4,FALSE),$AC587:$AM587)*$T587/VLOOKUP($R587,desplegable!$N$3:$O$8,2,FALSE),"")</f>
        <v/>
      </c>
      <c r="AO587" s="53">
        <f t="shared" si="217"/>
        <v>0</v>
      </c>
      <c r="AP587" s="53" t="str">
        <f>+IF($A587="Compra",SUMIF($AC$3:$AM$3,VLOOKUP($R586,desplegable!$N$3:$Q$8,4,FALSE),$AC587:$AM587)*$T587/VLOOKUP($R586,desplegable!$N$3:$O$8,2,FALSE),"")</f>
        <v/>
      </c>
      <c r="AQ587" s="55">
        <f>+IFERROR(SUMIF($AC$3:$AM$3,VLOOKUP($R587,desplegable!$N$3:$Q$8,4,FALSE),$AC587:$AM587)/$S587,0)</f>
        <v>0</v>
      </c>
      <c r="AR587" s="55">
        <f ca="1">IFERROR((SUMIF($AC$3:$AM$3,VLOOKUP($R587,desplegable!$N$3:$Q$8,4,FALSE),$AC587:$AM587)/($H587-$G587))*((TODAY())-$G587)/$S587,0)</f>
        <v>0</v>
      </c>
      <c r="AS587" s="56" t="str">
        <f t="shared" si="202"/>
        <v>-</v>
      </c>
      <c r="AT587" s="56" t="str">
        <f t="shared" si="203"/>
        <v>-</v>
      </c>
      <c r="AU587" s="56" t="str">
        <f t="shared" si="204"/>
        <v>-</v>
      </c>
      <c r="AV587" s="56" t="str">
        <f t="shared" si="205"/>
        <v>-</v>
      </c>
      <c r="AW587" s="53" t="str">
        <f t="shared" si="206"/>
        <v>-</v>
      </c>
      <c r="AX587" s="53" t="str">
        <f t="shared" si="207"/>
        <v/>
      </c>
      <c r="AY587" s="57" t="str">
        <f t="shared" si="208"/>
        <v/>
      </c>
      <c r="AZ587" s="54">
        <f>+IF(SUMIF($AC$3:$AM$3,VLOOKUP($R587,desplegable!$N$3:$Q$8,4,FALSE),$AC587:$AM587)&gt;=$S587,$S587,SUMIF($AC$3:$AM$3,VLOOKUP($R587,desplegable!$N$3:$Q$8,4,FALSE),$AC587:$AM587))</f>
        <v>0</v>
      </c>
      <c r="BA587" s="78"/>
      <c r="BB587" s="54">
        <f t="shared" si="209"/>
        <v>0</v>
      </c>
      <c r="BC587" s="53">
        <f>+IFERROR($BB587*$T587/VLOOKUP($R587,desplegable!$N$3:$O$8,2,FALSE),0)</f>
        <v>0</v>
      </c>
      <c r="BD587" s="53" t="str">
        <f t="shared" si="218"/>
        <v/>
      </c>
      <c r="BE587" s="57" t="str">
        <f t="shared" si="210"/>
        <v/>
      </c>
    </row>
    <row r="588" spans="1:57" ht="15" customHeight="1" x14ac:dyDescent="0.25">
      <c r="A588" s="26" t="s">
        <v>117</v>
      </c>
      <c r="B588" s="21"/>
      <c r="C588" s="21" t="s">
        <v>117</v>
      </c>
      <c r="D588" s="21"/>
      <c r="E588" s="21" t="s">
        <v>117</v>
      </c>
      <c r="F588" s="21"/>
      <c r="G588" s="27"/>
      <c r="H588" s="27"/>
      <c r="I588" s="28" t="s">
        <v>246</v>
      </c>
      <c r="J588" s="28" t="s">
        <v>117</v>
      </c>
      <c r="K588" s="21"/>
      <c r="L588" s="21"/>
      <c r="M588" s="28" t="s">
        <v>117</v>
      </c>
      <c r="N588" s="28" t="s">
        <v>117</v>
      </c>
      <c r="O588" s="28" t="s">
        <v>117</v>
      </c>
      <c r="P588" s="21" t="s">
        <v>117</v>
      </c>
      <c r="Q588" s="21" t="s">
        <v>117</v>
      </c>
      <c r="R588" s="28" t="s">
        <v>117</v>
      </c>
      <c r="S588" s="78"/>
      <c r="T588" s="30"/>
      <c r="U588" s="52">
        <f t="shared" si="219"/>
        <v>0</v>
      </c>
      <c r="V588" s="29"/>
      <c r="W588" s="29" t="s">
        <v>117</v>
      </c>
      <c r="X588" s="29"/>
      <c r="Y588" s="29"/>
      <c r="Z588" s="53" t="str">
        <f t="shared" si="211"/>
        <v/>
      </c>
      <c r="AA588" s="55" t="str">
        <f t="shared" si="201"/>
        <v/>
      </c>
      <c r="AB588" s="27"/>
      <c r="AC588" s="54">
        <f t="shared" si="212"/>
        <v>0</v>
      </c>
      <c r="AD588" s="78"/>
      <c r="AE588" s="54">
        <f t="shared" si="213"/>
        <v>0</v>
      </c>
      <c r="AF588" s="78"/>
      <c r="AG588" s="54">
        <f t="shared" si="214"/>
        <v>0</v>
      </c>
      <c r="AH588" s="78"/>
      <c r="AI588" s="54">
        <f t="shared" si="215"/>
        <v>0</v>
      </c>
      <c r="AJ588" s="78"/>
      <c r="AK588" s="54">
        <f t="shared" si="216"/>
        <v>0</v>
      </c>
      <c r="AL588" s="78"/>
      <c r="AM588" s="78"/>
      <c r="AN588" s="53" t="str">
        <f>+IF($A588="Venta",SUMIF($AC$3:$AM$3,VLOOKUP($R588,desplegable!$N$3:$Q$8,4,FALSE),$AC588:$AM588)*$T588/VLOOKUP($R588,desplegable!$N$3:$O$8,2,FALSE),"")</f>
        <v/>
      </c>
      <c r="AO588" s="53">
        <f t="shared" si="217"/>
        <v>0</v>
      </c>
      <c r="AP588" s="53" t="str">
        <f>+IF($A588="Compra",SUMIF($AC$3:$AM$3,VLOOKUP($R587,desplegable!$N$3:$Q$8,4,FALSE),$AC588:$AM588)*$T588/VLOOKUP($R587,desplegable!$N$3:$O$8,2,FALSE),"")</f>
        <v/>
      </c>
      <c r="AQ588" s="55">
        <f>+IFERROR(SUMIF($AC$3:$AM$3,VLOOKUP($R588,desplegable!$N$3:$Q$8,4,FALSE),$AC588:$AM588)/$S588,0)</f>
        <v>0</v>
      </c>
      <c r="AR588" s="55">
        <f ca="1">IFERROR((SUMIF($AC$3:$AM$3,VLOOKUP($R588,desplegable!$N$3:$Q$8,4,FALSE),$AC588:$AM588)/($H588-$G588))*((TODAY())-$G588)/$S588,0)</f>
        <v>0</v>
      </c>
      <c r="AS588" s="56" t="str">
        <f t="shared" si="202"/>
        <v>-</v>
      </c>
      <c r="AT588" s="56" t="str">
        <f t="shared" si="203"/>
        <v>-</v>
      </c>
      <c r="AU588" s="56" t="str">
        <f t="shared" si="204"/>
        <v>-</v>
      </c>
      <c r="AV588" s="56" t="str">
        <f t="shared" si="205"/>
        <v>-</v>
      </c>
      <c r="AW588" s="53" t="str">
        <f t="shared" si="206"/>
        <v>-</v>
      </c>
      <c r="AX588" s="53" t="str">
        <f t="shared" si="207"/>
        <v/>
      </c>
      <c r="AY588" s="57" t="str">
        <f t="shared" si="208"/>
        <v/>
      </c>
      <c r="AZ588" s="54">
        <f>+IF(SUMIF($AC$3:$AM$3,VLOOKUP($R588,desplegable!$N$3:$Q$8,4,FALSE),$AC588:$AM588)&gt;=$S588,$S588,SUMIF($AC$3:$AM$3,VLOOKUP($R588,desplegable!$N$3:$Q$8,4,FALSE),$AC588:$AM588))</f>
        <v>0</v>
      </c>
      <c r="BA588" s="78"/>
      <c r="BB588" s="54">
        <f t="shared" si="209"/>
        <v>0</v>
      </c>
      <c r="BC588" s="53">
        <f>+IFERROR($BB588*$T588/VLOOKUP($R588,desplegable!$N$3:$O$8,2,FALSE),0)</f>
        <v>0</v>
      </c>
      <c r="BD588" s="53" t="str">
        <f t="shared" si="218"/>
        <v/>
      </c>
      <c r="BE588" s="57" t="str">
        <f t="shared" si="210"/>
        <v/>
      </c>
    </row>
    <row r="589" spans="1:57" ht="15" customHeight="1" x14ac:dyDescent="0.25">
      <c r="A589" s="26" t="s">
        <v>117</v>
      </c>
      <c r="B589" s="21"/>
      <c r="C589" s="21" t="s">
        <v>117</v>
      </c>
      <c r="D589" s="21"/>
      <c r="E589" s="21" t="s">
        <v>117</v>
      </c>
      <c r="F589" s="21"/>
      <c r="G589" s="27"/>
      <c r="H589" s="27"/>
      <c r="I589" s="28" t="s">
        <v>246</v>
      </c>
      <c r="J589" s="28" t="s">
        <v>117</v>
      </c>
      <c r="K589" s="21"/>
      <c r="L589" s="21"/>
      <c r="M589" s="28" t="s">
        <v>117</v>
      </c>
      <c r="N589" s="28" t="s">
        <v>117</v>
      </c>
      <c r="O589" s="28" t="s">
        <v>117</v>
      </c>
      <c r="P589" s="21" t="s">
        <v>117</v>
      </c>
      <c r="Q589" s="21" t="s">
        <v>117</v>
      </c>
      <c r="R589" s="28" t="s">
        <v>117</v>
      </c>
      <c r="S589" s="78"/>
      <c r="T589" s="30"/>
      <c r="U589" s="52">
        <f t="shared" si="219"/>
        <v>0</v>
      </c>
      <c r="V589" s="29"/>
      <c r="W589" s="29" t="s">
        <v>117</v>
      </c>
      <c r="X589" s="29"/>
      <c r="Y589" s="29"/>
      <c r="Z589" s="53" t="str">
        <f t="shared" si="211"/>
        <v/>
      </c>
      <c r="AA589" s="55" t="str">
        <f t="shared" si="201"/>
        <v/>
      </c>
      <c r="AB589" s="27"/>
      <c r="AC589" s="54">
        <f t="shared" si="212"/>
        <v>0</v>
      </c>
      <c r="AD589" s="78"/>
      <c r="AE589" s="54">
        <f t="shared" si="213"/>
        <v>0</v>
      </c>
      <c r="AF589" s="78"/>
      <c r="AG589" s="54">
        <f t="shared" si="214"/>
        <v>0</v>
      </c>
      <c r="AH589" s="78"/>
      <c r="AI589" s="54">
        <f t="shared" si="215"/>
        <v>0</v>
      </c>
      <c r="AJ589" s="78"/>
      <c r="AK589" s="54">
        <f t="shared" si="216"/>
        <v>0</v>
      </c>
      <c r="AL589" s="78"/>
      <c r="AM589" s="78"/>
      <c r="AN589" s="53" t="str">
        <f>+IF($A589="Venta",SUMIF($AC$3:$AM$3,VLOOKUP($R589,desplegable!$N$3:$Q$8,4,FALSE),$AC589:$AM589)*$T589/VLOOKUP($R589,desplegable!$N$3:$O$8,2,FALSE),"")</f>
        <v/>
      </c>
      <c r="AO589" s="53">
        <f t="shared" si="217"/>
        <v>0</v>
      </c>
      <c r="AP589" s="53" t="str">
        <f>+IF($A589="Compra",SUMIF($AC$3:$AM$3,VLOOKUP($R588,desplegable!$N$3:$Q$8,4,FALSE),$AC589:$AM589)*$T589/VLOOKUP($R588,desplegable!$N$3:$O$8,2,FALSE),"")</f>
        <v/>
      </c>
      <c r="AQ589" s="55">
        <f>+IFERROR(SUMIF($AC$3:$AM$3,VLOOKUP($R589,desplegable!$N$3:$Q$8,4,FALSE),$AC589:$AM589)/$S589,0)</f>
        <v>0</v>
      </c>
      <c r="AR589" s="55">
        <f ca="1">IFERROR((SUMIF($AC$3:$AM$3,VLOOKUP($R589,desplegable!$N$3:$Q$8,4,FALSE),$AC589:$AM589)/($H589-$G589))*((TODAY())-$G589)/$S589,0)</f>
        <v>0</v>
      </c>
      <c r="AS589" s="56" t="str">
        <f t="shared" si="202"/>
        <v>-</v>
      </c>
      <c r="AT589" s="56" t="str">
        <f t="shared" si="203"/>
        <v>-</v>
      </c>
      <c r="AU589" s="56" t="str">
        <f t="shared" si="204"/>
        <v>-</v>
      </c>
      <c r="AV589" s="56" t="str">
        <f t="shared" si="205"/>
        <v>-</v>
      </c>
      <c r="AW589" s="53" t="str">
        <f t="shared" si="206"/>
        <v>-</v>
      </c>
      <c r="AX589" s="53" t="str">
        <f t="shared" si="207"/>
        <v/>
      </c>
      <c r="AY589" s="57" t="str">
        <f t="shared" si="208"/>
        <v/>
      </c>
      <c r="AZ589" s="54">
        <f>+IF(SUMIF($AC$3:$AM$3,VLOOKUP($R589,desplegable!$N$3:$Q$8,4,FALSE),$AC589:$AM589)&gt;=$S589,$S589,SUMIF($AC$3:$AM$3,VLOOKUP($R589,desplegable!$N$3:$Q$8,4,FALSE),$AC589:$AM589))</f>
        <v>0</v>
      </c>
      <c r="BA589" s="78"/>
      <c r="BB589" s="54">
        <f t="shared" si="209"/>
        <v>0</v>
      </c>
      <c r="BC589" s="53">
        <f>+IFERROR($BB589*$T589/VLOOKUP($R589,desplegable!$N$3:$O$8,2,FALSE),0)</f>
        <v>0</v>
      </c>
      <c r="BD589" s="53" t="str">
        <f t="shared" si="218"/>
        <v/>
      </c>
      <c r="BE589" s="57" t="str">
        <f t="shared" si="210"/>
        <v/>
      </c>
    </row>
    <row r="590" spans="1:57" ht="15" customHeight="1" x14ac:dyDescent="0.25">
      <c r="A590" s="26" t="s">
        <v>117</v>
      </c>
      <c r="B590" s="21"/>
      <c r="C590" s="21" t="s">
        <v>117</v>
      </c>
      <c r="D590" s="21"/>
      <c r="E590" s="21" t="s">
        <v>117</v>
      </c>
      <c r="F590" s="21"/>
      <c r="G590" s="27"/>
      <c r="H590" s="27"/>
      <c r="I590" s="28" t="s">
        <v>246</v>
      </c>
      <c r="J590" s="28" t="s">
        <v>117</v>
      </c>
      <c r="K590" s="21"/>
      <c r="L590" s="21"/>
      <c r="M590" s="28" t="s">
        <v>117</v>
      </c>
      <c r="N590" s="28" t="s">
        <v>117</v>
      </c>
      <c r="O590" s="28" t="s">
        <v>117</v>
      </c>
      <c r="P590" s="21" t="s">
        <v>117</v>
      </c>
      <c r="Q590" s="21" t="s">
        <v>117</v>
      </c>
      <c r="R590" s="28" t="s">
        <v>117</v>
      </c>
      <c r="S590" s="78"/>
      <c r="T590" s="30"/>
      <c r="U590" s="52">
        <f t="shared" si="219"/>
        <v>0</v>
      </c>
      <c r="V590" s="29"/>
      <c r="W590" s="29" t="s">
        <v>117</v>
      </c>
      <c r="X590" s="29"/>
      <c r="Y590" s="29"/>
      <c r="Z590" s="53" t="str">
        <f t="shared" si="211"/>
        <v/>
      </c>
      <c r="AA590" s="55" t="str">
        <f t="shared" si="201"/>
        <v/>
      </c>
      <c r="AB590" s="27"/>
      <c r="AC590" s="54">
        <f t="shared" si="212"/>
        <v>0</v>
      </c>
      <c r="AD590" s="78"/>
      <c r="AE590" s="54">
        <f t="shared" si="213"/>
        <v>0</v>
      </c>
      <c r="AF590" s="78"/>
      <c r="AG590" s="54">
        <f t="shared" si="214"/>
        <v>0</v>
      </c>
      <c r="AH590" s="78"/>
      <c r="AI590" s="54">
        <f t="shared" si="215"/>
        <v>0</v>
      </c>
      <c r="AJ590" s="78"/>
      <c r="AK590" s="54">
        <f t="shared" si="216"/>
        <v>0</v>
      </c>
      <c r="AL590" s="78"/>
      <c r="AM590" s="78"/>
      <c r="AN590" s="53" t="str">
        <f>+IF($A590="Venta",SUMIF($AC$3:$AM$3,VLOOKUP($R590,desplegable!$N$3:$Q$8,4,FALSE),$AC590:$AM590)*$T590/VLOOKUP($R590,desplegable!$N$3:$O$8,2,FALSE),"")</f>
        <v/>
      </c>
      <c r="AO590" s="53">
        <f t="shared" si="217"/>
        <v>0</v>
      </c>
      <c r="AP590" s="53" t="str">
        <f>+IF($A590="Compra",SUMIF($AC$3:$AM$3,VLOOKUP($R589,desplegable!$N$3:$Q$8,4,FALSE),$AC590:$AM590)*$T590/VLOOKUP($R589,desplegable!$N$3:$O$8,2,FALSE),"")</f>
        <v/>
      </c>
      <c r="AQ590" s="55">
        <f>+IFERROR(SUMIF($AC$3:$AM$3,VLOOKUP($R590,desplegable!$N$3:$Q$8,4,FALSE),$AC590:$AM590)/$S590,0)</f>
        <v>0</v>
      </c>
      <c r="AR590" s="55">
        <f ca="1">IFERROR((SUMIF($AC$3:$AM$3,VLOOKUP($R590,desplegable!$N$3:$Q$8,4,FALSE),$AC590:$AM590)/($H590-$G590))*((TODAY())-$G590)/$S590,0)</f>
        <v>0</v>
      </c>
      <c r="AS590" s="56" t="str">
        <f t="shared" si="202"/>
        <v>-</v>
      </c>
      <c r="AT590" s="56" t="str">
        <f t="shared" si="203"/>
        <v>-</v>
      </c>
      <c r="AU590" s="56" t="str">
        <f t="shared" si="204"/>
        <v>-</v>
      </c>
      <c r="AV590" s="56" t="str">
        <f t="shared" si="205"/>
        <v>-</v>
      </c>
      <c r="AW590" s="53" t="str">
        <f t="shared" si="206"/>
        <v>-</v>
      </c>
      <c r="AX590" s="53" t="str">
        <f t="shared" si="207"/>
        <v/>
      </c>
      <c r="AY590" s="57" t="str">
        <f t="shared" si="208"/>
        <v/>
      </c>
      <c r="AZ590" s="54">
        <f>+IF(SUMIF($AC$3:$AM$3,VLOOKUP($R590,desplegable!$N$3:$Q$8,4,FALSE),$AC590:$AM590)&gt;=$S590,$S590,SUMIF($AC$3:$AM$3,VLOOKUP($R590,desplegable!$N$3:$Q$8,4,FALSE),$AC590:$AM590))</f>
        <v>0</v>
      </c>
      <c r="BA590" s="78"/>
      <c r="BB590" s="54">
        <f t="shared" si="209"/>
        <v>0</v>
      </c>
      <c r="BC590" s="53">
        <f>+IFERROR($BB590*$T590/VLOOKUP($R590,desplegable!$N$3:$O$8,2,FALSE),0)</f>
        <v>0</v>
      </c>
      <c r="BD590" s="53" t="str">
        <f t="shared" si="218"/>
        <v/>
      </c>
      <c r="BE590" s="57" t="str">
        <f t="shared" si="210"/>
        <v/>
      </c>
    </row>
    <row r="591" spans="1:57" ht="15" customHeight="1" x14ac:dyDescent="0.25">
      <c r="A591" s="26" t="s">
        <v>117</v>
      </c>
      <c r="B591" s="21"/>
      <c r="C591" s="21" t="s">
        <v>117</v>
      </c>
      <c r="D591" s="21"/>
      <c r="E591" s="21" t="s">
        <v>117</v>
      </c>
      <c r="F591" s="21"/>
      <c r="G591" s="27"/>
      <c r="H591" s="27"/>
      <c r="I591" s="28" t="s">
        <v>246</v>
      </c>
      <c r="J591" s="28" t="s">
        <v>117</v>
      </c>
      <c r="K591" s="21"/>
      <c r="L591" s="21"/>
      <c r="M591" s="28" t="s">
        <v>117</v>
      </c>
      <c r="N591" s="28" t="s">
        <v>117</v>
      </c>
      <c r="O591" s="28" t="s">
        <v>117</v>
      </c>
      <c r="P591" s="21" t="s">
        <v>117</v>
      </c>
      <c r="Q591" s="21" t="s">
        <v>117</v>
      </c>
      <c r="R591" s="28" t="s">
        <v>117</v>
      </c>
      <c r="S591" s="78"/>
      <c r="T591" s="30"/>
      <c r="U591" s="52">
        <f t="shared" si="219"/>
        <v>0</v>
      </c>
      <c r="V591" s="29"/>
      <c r="W591" s="29" t="s">
        <v>117</v>
      </c>
      <c r="X591" s="29"/>
      <c r="Y591" s="29"/>
      <c r="Z591" s="53" t="str">
        <f t="shared" si="211"/>
        <v/>
      </c>
      <c r="AA591" s="55" t="str">
        <f t="shared" si="201"/>
        <v/>
      </c>
      <c r="AB591" s="27"/>
      <c r="AC591" s="54">
        <f t="shared" si="212"/>
        <v>0</v>
      </c>
      <c r="AD591" s="78"/>
      <c r="AE591" s="54">
        <f t="shared" si="213"/>
        <v>0</v>
      </c>
      <c r="AF591" s="78"/>
      <c r="AG591" s="54">
        <f t="shared" si="214"/>
        <v>0</v>
      </c>
      <c r="AH591" s="78"/>
      <c r="AI591" s="54">
        <f t="shared" si="215"/>
        <v>0</v>
      </c>
      <c r="AJ591" s="78"/>
      <c r="AK591" s="54">
        <f t="shared" si="216"/>
        <v>0</v>
      </c>
      <c r="AL591" s="78"/>
      <c r="AM591" s="78"/>
      <c r="AN591" s="53" t="str">
        <f>+IF($A591="Venta",SUMIF($AC$3:$AM$3,VLOOKUP($R591,desplegable!$N$3:$Q$8,4,FALSE),$AC591:$AM591)*$T591/VLOOKUP($R591,desplegable!$N$3:$O$8,2,FALSE),"")</f>
        <v/>
      </c>
      <c r="AO591" s="53">
        <f t="shared" si="217"/>
        <v>0</v>
      </c>
      <c r="AP591" s="53" t="str">
        <f>+IF($A591="Compra",SUMIF($AC$3:$AM$3,VLOOKUP($R590,desplegable!$N$3:$Q$8,4,FALSE),$AC591:$AM591)*$T591/VLOOKUP($R590,desplegable!$N$3:$O$8,2,FALSE),"")</f>
        <v/>
      </c>
      <c r="AQ591" s="55">
        <f>+IFERROR(SUMIF($AC$3:$AM$3,VLOOKUP($R591,desplegable!$N$3:$Q$8,4,FALSE),$AC591:$AM591)/$S591,0)</f>
        <v>0</v>
      </c>
      <c r="AR591" s="55">
        <f ca="1">IFERROR((SUMIF($AC$3:$AM$3,VLOOKUP($R591,desplegable!$N$3:$Q$8,4,FALSE),$AC591:$AM591)/($H591-$G591))*((TODAY())-$G591)/$S591,0)</f>
        <v>0</v>
      </c>
      <c r="AS591" s="56" t="str">
        <f t="shared" si="202"/>
        <v>-</v>
      </c>
      <c r="AT591" s="56" t="str">
        <f t="shared" si="203"/>
        <v>-</v>
      </c>
      <c r="AU591" s="56" t="str">
        <f t="shared" si="204"/>
        <v>-</v>
      </c>
      <c r="AV591" s="56" t="str">
        <f t="shared" si="205"/>
        <v>-</v>
      </c>
      <c r="AW591" s="53" t="str">
        <f t="shared" si="206"/>
        <v>-</v>
      </c>
      <c r="AX591" s="53" t="str">
        <f t="shared" si="207"/>
        <v/>
      </c>
      <c r="AY591" s="57" t="str">
        <f t="shared" si="208"/>
        <v/>
      </c>
      <c r="AZ591" s="54">
        <f>+IF(SUMIF($AC$3:$AM$3,VLOOKUP($R591,desplegable!$N$3:$Q$8,4,FALSE),$AC591:$AM591)&gt;=$S591,$S591,SUMIF($AC$3:$AM$3,VLOOKUP($R591,desplegable!$N$3:$Q$8,4,FALSE),$AC591:$AM591))</f>
        <v>0</v>
      </c>
      <c r="BA591" s="78"/>
      <c r="BB591" s="54">
        <f t="shared" si="209"/>
        <v>0</v>
      </c>
      <c r="BC591" s="53">
        <f>+IFERROR($BB591*$T591/VLOOKUP($R591,desplegable!$N$3:$O$8,2,FALSE),0)</f>
        <v>0</v>
      </c>
      <c r="BD591" s="53" t="str">
        <f t="shared" si="218"/>
        <v/>
      </c>
      <c r="BE591" s="57" t="str">
        <f t="shared" si="210"/>
        <v/>
      </c>
    </row>
    <row r="592" spans="1:57" ht="15" customHeight="1" x14ac:dyDescent="0.25">
      <c r="A592" s="26" t="s">
        <v>117</v>
      </c>
      <c r="B592" s="21"/>
      <c r="C592" s="21" t="s">
        <v>117</v>
      </c>
      <c r="D592" s="21"/>
      <c r="E592" s="21" t="s">
        <v>117</v>
      </c>
      <c r="F592" s="21"/>
      <c r="G592" s="27"/>
      <c r="H592" s="27"/>
      <c r="I592" s="28" t="s">
        <v>246</v>
      </c>
      <c r="J592" s="28" t="s">
        <v>117</v>
      </c>
      <c r="K592" s="21"/>
      <c r="L592" s="21"/>
      <c r="M592" s="28" t="s">
        <v>117</v>
      </c>
      <c r="N592" s="28" t="s">
        <v>117</v>
      </c>
      <c r="O592" s="28" t="s">
        <v>117</v>
      </c>
      <c r="P592" s="21" t="s">
        <v>117</v>
      </c>
      <c r="Q592" s="21" t="s">
        <v>117</v>
      </c>
      <c r="R592" s="28" t="s">
        <v>117</v>
      </c>
      <c r="S592" s="78"/>
      <c r="T592" s="30"/>
      <c r="U592" s="52">
        <f t="shared" si="219"/>
        <v>0</v>
      </c>
      <c r="V592" s="29"/>
      <c r="W592" s="29" t="s">
        <v>117</v>
      </c>
      <c r="X592" s="29"/>
      <c r="Y592" s="29"/>
      <c r="Z592" s="53" t="str">
        <f t="shared" si="211"/>
        <v/>
      </c>
      <c r="AA592" s="55" t="str">
        <f t="shared" si="201"/>
        <v/>
      </c>
      <c r="AB592" s="27"/>
      <c r="AC592" s="54">
        <f t="shared" si="212"/>
        <v>0</v>
      </c>
      <c r="AD592" s="78"/>
      <c r="AE592" s="54">
        <f t="shared" si="213"/>
        <v>0</v>
      </c>
      <c r="AF592" s="78"/>
      <c r="AG592" s="54">
        <f t="shared" si="214"/>
        <v>0</v>
      </c>
      <c r="AH592" s="78"/>
      <c r="AI592" s="54">
        <f t="shared" si="215"/>
        <v>0</v>
      </c>
      <c r="AJ592" s="78"/>
      <c r="AK592" s="54">
        <f t="shared" si="216"/>
        <v>0</v>
      </c>
      <c r="AL592" s="78"/>
      <c r="AM592" s="78"/>
      <c r="AN592" s="53" t="str">
        <f>+IF($A592="Venta",SUMIF($AC$3:$AM$3,VLOOKUP($R592,desplegable!$N$3:$Q$8,4,FALSE),$AC592:$AM592)*$T592/VLOOKUP($R592,desplegable!$N$3:$O$8,2,FALSE),"")</f>
        <v/>
      </c>
      <c r="AO592" s="53">
        <f t="shared" si="217"/>
        <v>0</v>
      </c>
      <c r="AP592" s="53" t="str">
        <f>+IF($A592="Compra",SUMIF($AC$3:$AM$3,VLOOKUP($R591,desplegable!$N$3:$Q$8,4,FALSE),$AC592:$AM592)*$T592/VLOOKUP($R591,desplegable!$N$3:$O$8,2,FALSE),"")</f>
        <v/>
      </c>
      <c r="AQ592" s="55">
        <f>+IFERROR(SUMIF($AC$3:$AM$3,VLOOKUP($R592,desplegable!$N$3:$Q$8,4,FALSE),$AC592:$AM592)/$S592,0)</f>
        <v>0</v>
      </c>
      <c r="AR592" s="55">
        <f ca="1">IFERROR((SUMIF($AC$3:$AM$3,VLOOKUP($R592,desplegable!$N$3:$Q$8,4,FALSE),$AC592:$AM592)/($H592-$G592))*((TODAY())-$G592)/$S592,0)</f>
        <v>0</v>
      </c>
      <c r="AS592" s="56" t="str">
        <f t="shared" si="202"/>
        <v>-</v>
      </c>
      <c r="AT592" s="56" t="str">
        <f t="shared" si="203"/>
        <v>-</v>
      </c>
      <c r="AU592" s="56" t="str">
        <f t="shared" si="204"/>
        <v>-</v>
      </c>
      <c r="AV592" s="56" t="str">
        <f t="shared" si="205"/>
        <v>-</v>
      </c>
      <c r="AW592" s="53" t="str">
        <f t="shared" si="206"/>
        <v>-</v>
      </c>
      <c r="AX592" s="53" t="str">
        <f t="shared" si="207"/>
        <v/>
      </c>
      <c r="AY592" s="57" t="str">
        <f t="shared" si="208"/>
        <v/>
      </c>
      <c r="AZ592" s="54">
        <f>+IF(SUMIF($AC$3:$AM$3,VLOOKUP($R592,desplegable!$N$3:$Q$8,4,FALSE),$AC592:$AM592)&gt;=$S592,$S592,SUMIF($AC$3:$AM$3,VLOOKUP($R592,desplegable!$N$3:$Q$8,4,FALSE),$AC592:$AM592))</f>
        <v>0</v>
      </c>
      <c r="BA592" s="78"/>
      <c r="BB592" s="54">
        <f t="shared" si="209"/>
        <v>0</v>
      </c>
      <c r="BC592" s="53">
        <f>+IFERROR($BB592*$T592/VLOOKUP($R592,desplegable!$N$3:$O$8,2,FALSE),0)</f>
        <v>0</v>
      </c>
      <c r="BD592" s="53" t="str">
        <f t="shared" si="218"/>
        <v/>
      </c>
      <c r="BE592" s="57" t="str">
        <f t="shared" si="210"/>
        <v/>
      </c>
    </row>
    <row r="593" spans="1:57" ht="15" customHeight="1" x14ac:dyDescent="0.25">
      <c r="A593" s="26" t="s">
        <v>117</v>
      </c>
      <c r="B593" s="21"/>
      <c r="C593" s="21" t="s">
        <v>117</v>
      </c>
      <c r="D593" s="21"/>
      <c r="E593" s="21" t="s">
        <v>117</v>
      </c>
      <c r="F593" s="21"/>
      <c r="G593" s="27"/>
      <c r="H593" s="27"/>
      <c r="I593" s="28" t="s">
        <v>246</v>
      </c>
      <c r="J593" s="28" t="s">
        <v>117</v>
      </c>
      <c r="K593" s="21"/>
      <c r="L593" s="21"/>
      <c r="M593" s="28" t="s">
        <v>117</v>
      </c>
      <c r="N593" s="28" t="s">
        <v>117</v>
      </c>
      <c r="O593" s="28" t="s">
        <v>117</v>
      </c>
      <c r="P593" s="21" t="s">
        <v>117</v>
      </c>
      <c r="Q593" s="21" t="s">
        <v>117</v>
      </c>
      <c r="R593" s="28" t="s">
        <v>117</v>
      </c>
      <c r="S593" s="78"/>
      <c r="T593" s="30"/>
      <c r="U593" s="52">
        <f t="shared" si="219"/>
        <v>0</v>
      </c>
      <c r="V593" s="29"/>
      <c r="W593" s="29" t="s">
        <v>117</v>
      </c>
      <c r="X593" s="29"/>
      <c r="Y593" s="29"/>
      <c r="Z593" s="53" t="str">
        <f t="shared" si="211"/>
        <v/>
      </c>
      <c r="AA593" s="55" t="str">
        <f t="shared" si="201"/>
        <v/>
      </c>
      <c r="AB593" s="27"/>
      <c r="AC593" s="54">
        <f t="shared" si="212"/>
        <v>0</v>
      </c>
      <c r="AD593" s="78"/>
      <c r="AE593" s="54">
        <f t="shared" si="213"/>
        <v>0</v>
      </c>
      <c r="AF593" s="78"/>
      <c r="AG593" s="54">
        <f t="shared" si="214"/>
        <v>0</v>
      </c>
      <c r="AH593" s="78"/>
      <c r="AI593" s="54">
        <f t="shared" si="215"/>
        <v>0</v>
      </c>
      <c r="AJ593" s="78"/>
      <c r="AK593" s="54">
        <f t="shared" si="216"/>
        <v>0</v>
      </c>
      <c r="AL593" s="78"/>
      <c r="AM593" s="78"/>
      <c r="AN593" s="53" t="str">
        <f>+IF($A593="Venta",SUMIF($AC$3:$AM$3,VLOOKUP($R593,desplegable!$N$3:$Q$8,4,FALSE),$AC593:$AM593)*$T593/VLOOKUP($R593,desplegable!$N$3:$O$8,2,FALSE),"")</f>
        <v/>
      </c>
      <c r="AO593" s="53">
        <f t="shared" si="217"/>
        <v>0</v>
      </c>
      <c r="AP593" s="53" t="str">
        <f>+IF($A593="Compra",SUMIF($AC$3:$AM$3,VLOOKUP($R592,desplegable!$N$3:$Q$8,4,FALSE),$AC593:$AM593)*$T593/VLOOKUP($R592,desplegable!$N$3:$O$8,2,FALSE),"")</f>
        <v/>
      </c>
      <c r="AQ593" s="55">
        <f>+IFERROR(SUMIF($AC$3:$AM$3,VLOOKUP($R593,desplegable!$N$3:$Q$8,4,FALSE),$AC593:$AM593)/$S593,0)</f>
        <v>0</v>
      </c>
      <c r="AR593" s="55">
        <f ca="1">IFERROR((SUMIF($AC$3:$AM$3,VLOOKUP($R593,desplegable!$N$3:$Q$8,4,FALSE),$AC593:$AM593)/($H593-$G593))*((TODAY())-$G593)/$S593,0)</f>
        <v>0</v>
      </c>
      <c r="AS593" s="56" t="str">
        <f t="shared" si="202"/>
        <v>-</v>
      </c>
      <c r="AT593" s="56" t="str">
        <f t="shared" si="203"/>
        <v>-</v>
      </c>
      <c r="AU593" s="56" t="str">
        <f t="shared" si="204"/>
        <v>-</v>
      </c>
      <c r="AV593" s="56" t="str">
        <f t="shared" si="205"/>
        <v>-</v>
      </c>
      <c r="AW593" s="53" t="str">
        <f t="shared" si="206"/>
        <v>-</v>
      </c>
      <c r="AX593" s="53" t="str">
        <f t="shared" si="207"/>
        <v/>
      </c>
      <c r="AY593" s="57" t="str">
        <f t="shared" si="208"/>
        <v/>
      </c>
      <c r="AZ593" s="54">
        <f>+IF(SUMIF($AC$3:$AM$3,VLOOKUP($R593,desplegable!$N$3:$Q$8,4,FALSE),$AC593:$AM593)&gt;=$S593,$S593,SUMIF($AC$3:$AM$3,VLOOKUP($R593,desplegable!$N$3:$Q$8,4,FALSE),$AC593:$AM593))</f>
        <v>0</v>
      </c>
      <c r="BA593" s="78"/>
      <c r="BB593" s="54">
        <f t="shared" si="209"/>
        <v>0</v>
      </c>
      <c r="BC593" s="53">
        <f>+IFERROR($BB593*$T593/VLOOKUP($R593,desplegable!$N$3:$O$8,2,FALSE),0)</f>
        <v>0</v>
      </c>
      <c r="BD593" s="53" t="str">
        <f t="shared" si="218"/>
        <v/>
      </c>
      <c r="BE593" s="57" t="str">
        <f t="shared" si="210"/>
        <v/>
      </c>
    </row>
    <row r="594" spans="1:57" ht="15" customHeight="1" x14ac:dyDescent="0.25">
      <c r="A594" s="26" t="s">
        <v>117</v>
      </c>
      <c r="B594" s="21"/>
      <c r="C594" s="21" t="s">
        <v>117</v>
      </c>
      <c r="D594" s="21"/>
      <c r="E594" s="21" t="s">
        <v>117</v>
      </c>
      <c r="F594" s="21"/>
      <c r="G594" s="27"/>
      <c r="H594" s="27"/>
      <c r="I594" s="28" t="s">
        <v>246</v>
      </c>
      <c r="J594" s="28" t="s">
        <v>117</v>
      </c>
      <c r="K594" s="21"/>
      <c r="L594" s="21"/>
      <c r="M594" s="28" t="s">
        <v>117</v>
      </c>
      <c r="N594" s="28" t="s">
        <v>117</v>
      </c>
      <c r="O594" s="28" t="s">
        <v>117</v>
      </c>
      <c r="P594" s="21" t="s">
        <v>117</v>
      </c>
      <c r="Q594" s="21" t="s">
        <v>117</v>
      </c>
      <c r="R594" s="28" t="s">
        <v>117</v>
      </c>
      <c r="S594" s="78"/>
      <c r="T594" s="30"/>
      <c r="U594" s="52">
        <f t="shared" si="219"/>
        <v>0</v>
      </c>
      <c r="V594" s="29"/>
      <c r="W594" s="29" t="s">
        <v>117</v>
      </c>
      <c r="X594" s="29"/>
      <c r="Y594" s="29"/>
      <c r="Z594" s="53" t="str">
        <f t="shared" si="211"/>
        <v/>
      </c>
      <c r="AA594" s="55" t="str">
        <f t="shared" ref="AA594:AA657" si="220">+IF($A594="Venta",IFERROR($Z594/$U594,0),IF($A594="Compra","",""))</f>
        <v/>
      </c>
      <c r="AB594" s="27"/>
      <c r="AC594" s="54">
        <f t="shared" si="212"/>
        <v>0</v>
      </c>
      <c r="AD594" s="78"/>
      <c r="AE594" s="54">
        <f t="shared" si="213"/>
        <v>0</v>
      </c>
      <c r="AF594" s="78"/>
      <c r="AG594" s="54">
        <f t="shared" si="214"/>
        <v>0</v>
      </c>
      <c r="AH594" s="78"/>
      <c r="AI594" s="54">
        <f t="shared" si="215"/>
        <v>0</v>
      </c>
      <c r="AJ594" s="78"/>
      <c r="AK594" s="54">
        <f t="shared" si="216"/>
        <v>0</v>
      </c>
      <c r="AL594" s="78"/>
      <c r="AM594" s="78"/>
      <c r="AN594" s="53" t="str">
        <f>+IF($A594="Venta",SUMIF($AC$3:$AM$3,VLOOKUP($R594,desplegable!$N$3:$Q$8,4,FALSE),$AC594:$AM594)*$T594/VLOOKUP($R594,desplegable!$N$3:$O$8,2,FALSE),"")</f>
        <v/>
      </c>
      <c r="AO594" s="53">
        <f t="shared" si="217"/>
        <v>0</v>
      </c>
      <c r="AP594" s="53" t="str">
        <f>+IF($A594="Compra",SUMIF($AC$3:$AM$3,VLOOKUP($R593,desplegable!$N$3:$Q$8,4,FALSE),$AC594:$AM594)*$T594/VLOOKUP($R593,desplegable!$N$3:$O$8,2,FALSE),"")</f>
        <v/>
      </c>
      <c r="AQ594" s="55">
        <f>+IFERROR(SUMIF($AC$3:$AM$3,VLOOKUP($R594,desplegable!$N$3:$Q$8,4,FALSE),$AC594:$AM594)/$S594,0)</f>
        <v>0</v>
      </c>
      <c r="AR594" s="55">
        <f ca="1">IFERROR((SUMIF($AC$3:$AM$3,VLOOKUP($R594,desplegable!$N$3:$Q$8,4,FALSE),$AC594:$AM594)/($H594-$G594))*((TODAY())-$G594)/$S594,0)</f>
        <v>0</v>
      </c>
      <c r="AS594" s="56" t="str">
        <f t="shared" si="202"/>
        <v>-</v>
      </c>
      <c r="AT594" s="56" t="str">
        <f t="shared" si="203"/>
        <v>-</v>
      </c>
      <c r="AU594" s="56" t="str">
        <f t="shared" si="204"/>
        <v>-</v>
      </c>
      <c r="AV594" s="56" t="str">
        <f t="shared" si="205"/>
        <v>-</v>
      </c>
      <c r="AW594" s="53" t="str">
        <f t="shared" si="206"/>
        <v>-</v>
      </c>
      <c r="AX594" s="53" t="str">
        <f t="shared" si="207"/>
        <v/>
      </c>
      <c r="AY594" s="57" t="str">
        <f t="shared" si="208"/>
        <v/>
      </c>
      <c r="AZ594" s="54">
        <f>+IF(SUMIF($AC$3:$AM$3,VLOOKUP($R594,desplegable!$N$3:$Q$8,4,FALSE),$AC594:$AM594)&gt;=$S594,$S594,SUMIF($AC$3:$AM$3,VLOOKUP($R594,desplegable!$N$3:$Q$8,4,FALSE),$AC594:$AM594))</f>
        <v>0</v>
      </c>
      <c r="BA594" s="78"/>
      <c r="BB594" s="54">
        <f t="shared" si="209"/>
        <v>0</v>
      </c>
      <c r="BC594" s="53">
        <f>+IFERROR($BB594*$T594/VLOOKUP($R594,desplegable!$N$3:$O$8,2,FALSE),0)</f>
        <v>0</v>
      </c>
      <c r="BD594" s="53" t="str">
        <f t="shared" si="218"/>
        <v/>
      </c>
      <c r="BE594" s="57" t="str">
        <f t="shared" si="210"/>
        <v/>
      </c>
    </row>
    <row r="595" spans="1:57" ht="15" customHeight="1" x14ac:dyDescent="0.25">
      <c r="A595" s="26" t="s">
        <v>117</v>
      </c>
      <c r="B595" s="21"/>
      <c r="C595" s="21" t="s">
        <v>117</v>
      </c>
      <c r="D595" s="21"/>
      <c r="E595" s="21" t="s">
        <v>117</v>
      </c>
      <c r="F595" s="21"/>
      <c r="G595" s="27"/>
      <c r="H595" s="27"/>
      <c r="I595" s="28" t="s">
        <v>246</v>
      </c>
      <c r="J595" s="28" t="s">
        <v>117</v>
      </c>
      <c r="K595" s="21"/>
      <c r="L595" s="21"/>
      <c r="M595" s="28" t="s">
        <v>117</v>
      </c>
      <c r="N595" s="28" t="s">
        <v>117</v>
      </c>
      <c r="O595" s="28" t="s">
        <v>117</v>
      </c>
      <c r="P595" s="21" t="s">
        <v>117</v>
      </c>
      <c r="Q595" s="21" t="s">
        <v>117</v>
      </c>
      <c r="R595" s="28" t="s">
        <v>117</v>
      </c>
      <c r="S595" s="78"/>
      <c r="T595" s="30"/>
      <c r="U595" s="52">
        <f t="shared" si="219"/>
        <v>0</v>
      </c>
      <c r="V595" s="29"/>
      <c r="W595" s="29" t="s">
        <v>117</v>
      </c>
      <c r="X595" s="29"/>
      <c r="Y595" s="29"/>
      <c r="Z595" s="53" t="str">
        <f t="shared" si="211"/>
        <v/>
      </c>
      <c r="AA595" s="55" t="str">
        <f t="shared" si="220"/>
        <v/>
      </c>
      <c r="AB595" s="27"/>
      <c r="AC595" s="54">
        <f t="shared" si="212"/>
        <v>0</v>
      </c>
      <c r="AD595" s="78"/>
      <c r="AE595" s="54">
        <f t="shared" si="213"/>
        <v>0</v>
      </c>
      <c r="AF595" s="78"/>
      <c r="AG595" s="54">
        <f t="shared" si="214"/>
        <v>0</v>
      </c>
      <c r="AH595" s="78"/>
      <c r="AI595" s="54">
        <f t="shared" si="215"/>
        <v>0</v>
      </c>
      <c r="AJ595" s="78"/>
      <c r="AK595" s="54">
        <f t="shared" si="216"/>
        <v>0</v>
      </c>
      <c r="AL595" s="78"/>
      <c r="AM595" s="78"/>
      <c r="AN595" s="53" t="str">
        <f>+IF($A595="Venta",SUMIF($AC$3:$AM$3,VLOOKUP($R595,desplegable!$N$3:$Q$8,4,FALSE),$AC595:$AM595)*$T595/VLOOKUP($R595,desplegable!$N$3:$O$8,2,FALSE),"")</f>
        <v/>
      </c>
      <c r="AO595" s="53">
        <f t="shared" si="217"/>
        <v>0</v>
      </c>
      <c r="AP595" s="53" t="str">
        <f>+IF($A595="Compra",SUMIF($AC$3:$AM$3,VLOOKUP($R594,desplegable!$N$3:$Q$8,4,FALSE),$AC595:$AM595)*$T595/VLOOKUP($R594,desplegable!$N$3:$O$8,2,FALSE),"")</f>
        <v/>
      </c>
      <c r="AQ595" s="55">
        <f>+IFERROR(SUMIF($AC$3:$AM$3,VLOOKUP($R595,desplegable!$N$3:$Q$8,4,FALSE),$AC595:$AM595)/$S595,0)</f>
        <v>0</v>
      </c>
      <c r="AR595" s="55">
        <f ca="1">IFERROR((SUMIF($AC$3:$AM$3,VLOOKUP($R595,desplegable!$N$3:$Q$8,4,FALSE),$AC595:$AM595)/($H595-$G595))*((TODAY())-$G595)/$S595,0)</f>
        <v>0</v>
      </c>
      <c r="AS595" s="56" t="str">
        <f t="shared" si="202"/>
        <v>-</v>
      </c>
      <c r="AT595" s="56" t="str">
        <f t="shared" si="203"/>
        <v>-</v>
      </c>
      <c r="AU595" s="56" t="str">
        <f t="shared" si="204"/>
        <v>-</v>
      </c>
      <c r="AV595" s="56" t="str">
        <f t="shared" si="205"/>
        <v>-</v>
      </c>
      <c r="AW595" s="53" t="str">
        <f t="shared" si="206"/>
        <v>-</v>
      </c>
      <c r="AX595" s="53" t="str">
        <f t="shared" si="207"/>
        <v/>
      </c>
      <c r="AY595" s="57" t="str">
        <f t="shared" si="208"/>
        <v/>
      </c>
      <c r="AZ595" s="54">
        <f>+IF(SUMIF($AC$3:$AM$3,VLOOKUP($R595,desplegable!$N$3:$Q$8,4,FALSE),$AC595:$AM595)&gt;=$S595,$S595,SUMIF($AC$3:$AM$3,VLOOKUP($R595,desplegable!$N$3:$Q$8,4,FALSE),$AC595:$AM595))</f>
        <v>0</v>
      </c>
      <c r="BA595" s="78"/>
      <c r="BB595" s="54">
        <f t="shared" si="209"/>
        <v>0</v>
      </c>
      <c r="BC595" s="53">
        <f>+IFERROR($BB595*$T595/VLOOKUP($R595,desplegable!$N$3:$O$8,2,FALSE),0)</f>
        <v>0</v>
      </c>
      <c r="BD595" s="53" t="str">
        <f t="shared" si="218"/>
        <v/>
      </c>
      <c r="BE595" s="57" t="str">
        <f t="shared" si="210"/>
        <v/>
      </c>
    </row>
    <row r="596" spans="1:57" ht="15" customHeight="1" x14ac:dyDescent="0.25">
      <c r="A596" s="26" t="s">
        <v>117</v>
      </c>
      <c r="B596" s="21"/>
      <c r="C596" s="21" t="s">
        <v>117</v>
      </c>
      <c r="D596" s="21"/>
      <c r="E596" s="21" t="s">
        <v>117</v>
      </c>
      <c r="F596" s="21"/>
      <c r="G596" s="27"/>
      <c r="H596" s="27"/>
      <c r="I596" s="28" t="s">
        <v>246</v>
      </c>
      <c r="J596" s="28" t="s">
        <v>117</v>
      </c>
      <c r="K596" s="21"/>
      <c r="L596" s="21"/>
      <c r="M596" s="28" t="s">
        <v>117</v>
      </c>
      <c r="N596" s="28" t="s">
        <v>117</v>
      </c>
      <c r="O596" s="28" t="s">
        <v>117</v>
      </c>
      <c r="P596" s="21" t="s">
        <v>117</v>
      </c>
      <c r="Q596" s="21" t="s">
        <v>117</v>
      </c>
      <c r="R596" s="28" t="s">
        <v>117</v>
      </c>
      <c r="S596" s="78"/>
      <c r="T596" s="30"/>
      <c r="U596" s="52">
        <f t="shared" si="219"/>
        <v>0</v>
      </c>
      <c r="V596" s="29"/>
      <c r="W596" s="29" t="s">
        <v>117</v>
      </c>
      <c r="X596" s="29"/>
      <c r="Y596" s="29"/>
      <c r="Z596" s="53" t="str">
        <f t="shared" si="211"/>
        <v/>
      </c>
      <c r="AA596" s="55" t="str">
        <f t="shared" si="220"/>
        <v/>
      </c>
      <c r="AB596" s="27"/>
      <c r="AC596" s="54">
        <f t="shared" si="212"/>
        <v>0</v>
      </c>
      <c r="AD596" s="78"/>
      <c r="AE596" s="54">
        <f t="shared" si="213"/>
        <v>0</v>
      </c>
      <c r="AF596" s="78"/>
      <c r="AG596" s="54">
        <f t="shared" si="214"/>
        <v>0</v>
      </c>
      <c r="AH596" s="78"/>
      <c r="AI596" s="54">
        <f t="shared" si="215"/>
        <v>0</v>
      </c>
      <c r="AJ596" s="78"/>
      <c r="AK596" s="54">
        <f t="shared" si="216"/>
        <v>0</v>
      </c>
      <c r="AL596" s="78"/>
      <c r="AM596" s="78"/>
      <c r="AN596" s="53" t="str">
        <f>+IF($A596="Venta",SUMIF($AC$3:$AM$3,VLOOKUP($R596,desplegable!$N$3:$Q$8,4,FALSE),$AC596:$AM596)*$T596/VLOOKUP($R596,desplegable!$N$3:$O$8,2,FALSE),"")</f>
        <v/>
      </c>
      <c r="AO596" s="53">
        <f t="shared" si="217"/>
        <v>0</v>
      </c>
      <c r="AP596" s="53" t="str">
        <f>+IF($A596="Compra",SUMIF($AC$3:$AM$3,VLOOKUP($R595,desplegable!$N$3:$Q$8,4,FALSE),$AC596:$AM596)*$T596/VLOOKUP($R595,desplegable!$N$3:$O$8,2,FALSE),"")</f>
        <v/>
      </c>
      <c r="AQ596" s="55">
        <f>+IFERROR(SUMIF($AC$3:$AM$3,VLOOKUP($R596,desplegable!$N$3:$Q$8,4,FALSE),$AC596:$AM596)/$S596,0)</f>
        <v>0</v>
      </c>
      <c r="AR596" s="55">
        <f ca="1">IFERROR((SUMIF($AC$3:$AM$3,VLOOKUP($R596,desplegable!$N$3:$Q$8,4,FALSE),$AC596:$AM596)/($H596-$G596))*((TODAY())-$G596)/$S596,0)</f>
        <v>0</v>
      </c>
      <c r="AS596" s="56" t="str">
        <f t="shared" si="202"/>
        <v>-</v>
      </c>
      <c r="AT596" s="56" t="str">
        <f t="shared" si="203"/>
        <v>-</v>
      </c>
      <c r="AU596" s="56" t="str">
        <f t="shared" si="204"/>
        <v>-</v>
      </c>
      <c r="AV596" s="56" t="str">
        <f t="shared" si="205"/>
        <v>-</v>
      </c>
      <c r="AW596" s="53" t="str">
        <f t="shared" si="206"/>
        <v>-</v>
      </c>
      <c r="AX596" s="53" t="str">
        <f t="shared" si="207"/>
        <v/>
      </c>
      <c r="AY596" s="57" t="str">
        <f t="shared" si="208"/>
        <v/>
      </c>
      <c r="AZ596" s="54">
        <f>+IF(SUMIF($AC$3:$AM$3,VLOOKUP($R596,desplegable!$N$3:$Q$8,4,FALSE),$AC596:$AM596)&gt;=$S596,$S596,SUMIF($AC$3:$AM$3,VLOOKUP($R596,desplegable!$N$3:$Q$8,4,FALSE),$AC596:$AM596))</f>
        <v>0</v>
      </c>
      <c r="BA596" s="78"/>
      <c r="BB596" s="54">
        <f t="shared" si="209"/>
        <v>0</v>
      </c>
      <c r="BC596" s="53">
        <f>+IFERROR($BB596*$T596/VLOOKUP($R596,desplegable!$N$3:$O$8,2,FALSE),0)</f>
        <v>0</v>
      </c>
      <c r="BD596" s="53" t="str">
        <f t="shared" si="218"/>
        <v/>
      </c>
      <c r="BE596" s="57" t="str">
        <f t="shared" si="210"/>
        <v/>
      </c>
    </row>
    <row r="597" spans="1:57" ht="15" customHeight="1" x14ac:dyDescent="0.25">
      <c r="A597" s="26" t="s">
        <v>117</v>
      </c>
      <c r="B597" s="21"/>
      <c r="C597" s="21" t="s">
        <v>117</v>
      </c>
      <c r="D597" s="21"/>
      <c r="E597" s="21" t="s">
        <v>117</v>
      </c>
      <c r="F597" s="21"/>
      <c r="G597" s="27"/>
      <c r="H597" s="27"/>
      <c r="I597" s="28" t="s">
        <v>246</v>
      </c>
      <c r="J597" s="28" t="s">
        <v>117</v>
      </c>
      <c r="K597" s="21"/>
      <c r="L597" s="21"/>
      <c r="M597" s="28" t="s">
        <v>117</v>
      </c>
      <c r="N597" s="28" t="s">
        <v>117</v>
      </c>
      <c r="O597" s="28" t="s">
        <v>117</v>
      </c>
      <c r="P597" s="21" t="s">
        <v>117</v>
      </c>
      <c r="Q597" s="21" t="s">
        <v>117</v>
      </c>
      <c r="R597" s="28" t="s">
        <v>117</v>
      </c>
      <c r="S597" s="78"/>
      <c r="T597" s="30"/>
      <c r="U597" s="52">
        <f t="shared" si="219"/>
        <v>0</v>
      </c>
      <c r="V597" s="29"/>
      <c r="W597" s="29" t="s">
        <v>117</v>
      </c>
      <c r="X597" s="29"/>
      <c r="Y597" s="29"/>
      <c r="Z597" s="53" t="str">
        <f t="shared" si="211"/>
        <v/>
      </c>
      <c r="AA597" s="55" t="str">
        <f t="shared" si="220"/>
        <v/>
      </c>
      <c r="AB597" s="27"/>
      <c r="AC597" s="54">
        <f t="shared" si="212"/>
        <v>0</v>
      </c>
      <c r="AD597" s="78"/>
      <c r="AE597" s="54">
        <f t="shared" si="213"/>
        <v>0</v>
      </c>
      <c r="AF597" s="78"/>
      <c r="AG597" s="54">
        <f t="shared" si="214"/>
        <v>0</v>
      </c>
      <c r="AH597" s="78"/>
      <c r="AI597" s="54">
        <f t="shared" si="215"/>
        <v>0</v>
      </c>
      <c r="AJ597" s="78"/>
      <c r="AK597" s="54">
        <f t="shared" si="216"/>
        <v>0</v>
      </c>
      <c r="AL597" s="78"/>
      <c r="AM597" s="78"/>
      <c r="AN597" s="53" t="str">
        <f>+IF($A597="Venta",SUMIF($AC$3:$AM$3,VLOOKUP($R597,desplegable!$N$3:$Q$8,4,FALSE),$AC597:$AM597)*$T597/VLOOKUP($R597,desplegable!$N$3:$O$8,2,FALSE),"")</f>
        <v/>
      </c>
      <c r="AO597" s="53">
        <f t="shared" si="217"/>
        <v>0</v>
      </c>
      <c r="AP597" s="53" t="str">
        <f>+IF($A597="Compra",SUMIF($AC$3:$AM$3,VLOOKUP($R596,desplegable!$N$3:$Q$8,4,FALSE),$AC597:$AM597)*$T597/VLOOKUP($R596,desplegable!$N$3:$O$8,2,FALSE),"")</f>
        <v/>
      </c>
      <c r="AQ597" s="55">
        <f>+IFERROR(SUMIF($AC$3:$AM$3,VLOOKUP($R597,desplegable!$N$3:$Q$8,4,FALSE),$AC597:$AM597)/$S597,0)</f>
        <v>0</v>
      </c>
      <c r="AR597" s="55">
        <f ca="1">IFERROR((SUMIF($AC$3:$AM$3,VLOOKUP($R597,desplegable!$N$3:$Q$8,4,FALSE),$AC597:$AM597)/($H597-$G597))*((TODAY())-$G597)/$S597,0)</f>
        <v>0</v>
      </c>
      <c r="AS597" s="56" t="str">
        <f t="shared" ref="AS597:AS660" si="221">+IFERROR(IF($AE597=0,"-",$AE597/$AC597),"-")</f>
        <v>-</v>
      </c>
      <c r="AT597" s="56" t="str">
        <f t="shared" ref="AT597:AT660" si="222">+IFERROR(IF($AG597=0,"-",$AG597/$AC597),"-")</f>
        <v>-</v>
      </c>
      <c r="AU597" s="56" t="str">
        <f t="shared" ref="AU597:AU660" si="223">+IFERROR(IF($AI597=0,"-",$AI597/$AC597),"-")</f>
        <v>-</v>
      </c>
      <c r="AV597" s="56" t="str">
        <f t="shared" ref="AV597:AV660" si="224">+IFERROR(IF($AK597=0,"-",$AK597/$AC597),"-")</f>
        <v>-</v>
      </c>
      <c r="AW597" s="53" t="str">
        <f t="shared" ref="AW597:AW660" si="225">+IF($A597="Venta",IFERROR($AN597/$AK597,"-"),IFERROR($AO597/$AK597,"-"))</f>
        <v>-</v>
      </c>
      <c r="AX597" s="53" t="str">
        <f t="shared" ref="AX597:AX660" si="226">IF($A597="Venta",$AN597-$AO597,IF($A597="Compra","",""))</f>
        <v/>
      </c>
      <c r="AY597" s="57" t="str">
        <f t="shared" ref="AY597:AY660" si="227">+IF($A597="Venta",IFERROR($AX597/$AN597,0),IF($A597="Compra","",""))</f>
        <v/>
      </c>
      <c r="AZ597" s="54">
        <f>+IF(SUMIF($AC$3:$AM$3,VLOOKUP($R597,desplegable!$N$3:$Q$8,4,FALSE),$AC597:$AM597)&gt;=$S597,$S597,SUMIF($AC$3:$AM$3,VLOOKUP($R597,desplegable!$N$3:$Q$8,4,FALSE),$AC597:$AM597))</f>
        <v>0</v>
      </c>
      <c r="BA597" s="78"/>
      <c r="BB597" s="54">
        <f t="shared" ref="BB597:BB660" si="228">+IF($BA597=0,$AZ597,$BA597)</f>
        <v>0</v>
      </c>
      <c r="BC597" s="53">
        <f>+IFERROR($BB597*$T597/VLOOKUP($R597,desplegable!$N$3:$O$8,2,FALSE),0)</f>
        <v>0</v>
      </c>
      <c r="BD597" s="53" t="str">
        <f t="shared" si="218"/>
        <v/>
      </c>
      <c r="BE597" s="57" t="str">
        <f t="shared" ref="BE597:BE660" si="229">+IF($A597="Venta",IFERROR($BD597/$BC597,0),IF($A597="Compra","",""))</f>
        <v/>
      </c>
    </row>
    <row r="598" spans="1:57" ht="15" customHeight="1" x14ac:dyDescent="0.25">
      <c r="A598" s="26" t="s">
        <v>117</v>
      </c>
      <c r="B598" s="21"/>
      <c r="C598" s="21" t="s">
        <v>117</v>
      </c>
      <c r="D598" s="21"/>
      <c r="E598" s="21" t="s">
        <v>117</v>
      </c>
      <c r="F598" s="21"/>
      <c r="G598" s="27"/>
      <c r="H598" s="27"/>
      <c r="I598" s="28" t="s">
        <v>246</v>
      </c>
      <c r="J598" s="28" t="s">
        <v>117</v>
      </c>
      <c r="K598" s="21"/>
      <c r="L598" s="21"/>
      <c r="M598" s="28" t="s">
        <v>117</v>
      </c>
      <c r="N598" s="28" t="s">
        <v>117</v>
      </c>
      <c r="O598" s="28" t="s">
        <v>117</v>
      </c>
      <c r="P598" s="21" t="s">
        <v>117</v>
      </c>
      <c r="Q598" s="21" t="s">
        <v>117</v>
      </c>
      <c r="R598" s="28" t="s">
        <v>117</v>
      </c>
      <c r="S598" s="78"/>
      <c r="T598" s="30"/>
      <c r="U598" s="52">
        <f t="shared" si="219"/>
        <v>0</v>
      </c>
      <c r="V598" s="29"/>
      <c r="W598" s="29" t="s">
        <v>117</v>
      </c>
      <c r="X598" s="29"/>
      <c r="Y598" s="29"/>
      <c r="Z598" s="53" t="str">
        <f t="shared" si="211"/>
        <v/>
      </c>
      <c r="AA598" s="55" t="str">
        <f t="shared" si="220"/>
        <v/>
      </c>
      <c r="AB598" s="27"/>
      <c r="AC598" s="54">
        <f t="shared" si="212"/>
        <v>0</v>
      </c>
      <c r="AD598" s="78"/>
      <c r="AE598" s="54">
        <f t="shared" si="213"/>
        <v>0</v>
      </c>
      <c r="AF598" s="78"/>
      <c r="AG598" s="54">
        <f t="shared" si="214"/>
        <v>0</v>
      </c>
      <c r="AH598" s="78"/>
      <c r="AI598" s="54">
        <f t="shared" si="215"/>
        <v>0</v>
      </c>
      <c r="AJ598" s="78"/>
      <c r="AK598" s="54">
        <f t="shared" si="216"/>
        <v>0</v>
      </c>
      <c r="AL598" s="78"/>
      <c r="AM598" s="78"/>
      <c r="AN598" s="53" t="str">
        <f>+IF($A598="Venta",SUMIF($AC$3:$AM$3,VLOOKUP($R598,desplegable!$N$3:$Q$8,4,FALSE),$AC598:$AM598)*$T598/VLOOKUP($R598,desplegable!$N$3:$O$8,2,FALSE),"")</f>
        <v/>
      </c>
      <c r="AO598" s="53">
        <f t="shared" si="217"/>
        <v>0</v>
      </c>
      <c r="AP598" s="53" t="str">
        <f>+IF($A598="Compra",SUMIF($AC$3:$AM$3,VLOOKUP($R597,desplegable!$N$3:$Q$8,4,FALSE),$AC598:$AM598)*$T598/VLOOKUP($R597,desplegable!$N$3:$O$8,2,FALSE),"")</f>
        <v/>
      </c>
      <c r="AQ598" s="55">
        <f>+IFERROR(SUMIF($AC$3:$AM$3,VLOOKUP($R598,desplegable!$N$3:$Q$8,4,FALSE),$AC598:$AM598)/$S598,0)</f>
        <v>0</v>
      </c>
      <c r="AR598" s="55">
        <f ca="1">IFERROR((SUMIF($AC$3:$AM$3,VLOOKUP($R598,desplegable!$N$3:$Q$8,4,FALSE),$AC598:$AM598)/($H598-$G598))*((TODAY())-$G598)/$S598,0)</f>
        <v>0</v>
      </c>
      <c r="AS598" s="56" t="str">
        <f t="shared" si="221"/>
        <v>-</v>
      </c>
      <c r="AT598" s="56" t="str">
        <f t="shared" si="222"/>
        <v>-</v>
      </c>
      <c r="AU598" s="56" t="str">
        <f t="shared" si="223"/>
        <v>-</v>
      </c>
      <c r="AV598" s="56" t="str">
        <f t="shared" si="224"/>
        <v>-</v>
      </c>
      <c r="AW598" s="53" t="str">
        <f t="shared" si="225"/>
        <v>-</v>
      </c>
      <c r="AX598" s="53" t="str">
        <f t="shared" si="226"/>
        <v/>
      </c>
      <c r="AY598" s="57" t="str">
        <f t="shared" si="227"/>
        <v/>
      </c>
      <c r="AZ598" s="54">
        <f>+IF(SUMIF($AC$3:$AM$3,VLOOKUP($R598,desplegable!$N$3:$Q$8,4,FALSE),$AC598:$AM598)&gt;=$S598,$S598,SUMIF($AC$3:$AM$3,VLOOKUP($R598,desplegable!$N$3:$Q$8,4,FALSE),$AC598:$AM598))</f>
        <v>0</v>
      </c>
      <c r="BA598" s="78"/>
      <c r="BB598" s="54">
        <f t="shared" si="228"/>
        <v>0</v>
      </c>
      <c r="BC598" s="53">
        <f>+IFERROR($BB598*$T598/VLOOKUP($R598,desplegable!$N$3:$O$8,2,FALSE),0)</f>
        <v>0</v>
      </c>
      <c r="BD598" s="53" t="str">
        <f t="shared" si="218"/>
        <v/>
      </c>
      <c r="BE598" s="57" t="str">
        <f t="shared" si="229"/>
        <v/>
      </c>
    </row>
    <row r="599" spans="1:57" ht="15" customHeight="1" x14ac:dyDescent="0.25">
      <c r="A599" s="26" t="s">
        <v>117</v>
      </c>
      <c r="B599" s="21"/>
      <c r="C599" s="21" t="s">
        <v>117</v>
      </c>
      <c r="D599" s="21"/>
      <c r="E599" s="21" t="s">
        <v>117</v>
      </c>
      <c r="F599" s="21"/>
      <c r="G599" s="27"/>
      <c r="H599" s="27"/>
      <c r="I599" s="28" t="s">
        <v>246</v>
      </c>
      <c r="J599" s="28" t="s">
        <v>117</v>
      </c>
      <c r="K599" s="21"/>
      <c r="L599" s="21"/>
      <c r="M599" s="28" t="s">
        <v>117</v>
      </c>
      <c r="N599" s="28" t="s">
        <v>117</v>
      </c>
      <c r="O599" s="28" t="s">
        <v>117</v>
      </c>
      <c r="P599" s="21" t="s">
        <v>117</v>
      </c>
      <c r="Q599" s="21" t="s">
        <v>117</v>
      </c>
      <c r="R599" s="28" t="s">
        <v>117</v>
      </c>
      <c r="S599" s="78"/>
      <c r="T599" s="30"/>
      <c r="U599" s="52">
        <f t="shared" si="219"/>
        <v>0</v>
      </c>
      <c r="V599" s="29"/>
      <c r="W599" s="29" t="s">
        <v>117</v>
      </c>
      <c r="X599" s="29"/>
      <c r="Y599" s="29"/>
      <c r="Z599" s="53" t="str">
        <f t="shared" si="211"/>
        <v/>
      </c>
      <c r="AA599" s="55" t="str">
        <f t="shared" si="220"/>
        <v/>
      </c>
      <c r="AB599" s="27"/>
      <c r="AC599" s="54">
        <f t="shared" si="212"/>
        <v>0</v>
      </c>
      <c r="AD599" s="78"/>
      <c r="AE599" s="54">
        <f t="shared" si="213"/>
        <v>0</v>
      </c>
      <c r="AF599" s="78"/>
      <c r="AG599" s="54">
        <f t="shared" si="214"/>
        <v>0</v>
      </c>
      <c r="AH599" s="78"/>
      <c r="AI599" s="54">
        <f t="shared" si="215"/>
        <v>0</v>
      </c>
      <c r="AJ599" s="78"/>
      <c r="AK599" s="54">
        <f t="shared" si="216"/>
        <v>0</v>
      </c>
      <c r="AL599" s="78"/>
      <c r="AM599" s="78"/>
      <c r="AN599" s="53" t="str">
        <f>+IF($A599="Venta",SUMIF($AC$3:$AM$3,VLOOKUP($R599,desplegable!$N$3:$Q$8,4,FALSE),$AC599:$AM599)*$T599/VLOOKUP($R599,desplegable!$N$3:$O$8,2,FALSE),"")</f>
        <v/>
      </c>
      <c r="AO599" s="53">
        <f t="shared" si="217"/>
        <v>0</v>
      </c>
      <c r="AP599" s="53" t="str">
        <f>+IF($A599="Compra",SUMIF($AC$3:$AM$3,VLOOKUP($R598,desplegable!$N$3:$Q$8,4,FALSE),$AC599:$AM599)*$T599/VLOOKUP($R598,desplegable!$N$3:$O$8,2,FALSE),"")</f>
        <v/>
      </c>
      <c r="AQ599" s="55">
        <f>+IFERROR(SUMIF($AC$3:$AM$3,VLOOKUP($R599,desplegable!$N$3:$Q$8,4,FALSE),$AC599:$AM599)/$S599,0)</f>
        <v>0</v>
      </c>
      <c r="AR599" s="55">
        <f ca="1">IFERROR((SUMIF($AC$3:$AM$3,VLOOKUP($R599,desplegable!$N$3:$Q$8,4,FALSE),$AC599:$AM599)/($H599-$G599))*((TODAY())-$G599)/$S599,0)</f>
        <v>0</v>
      </c>
      <c r="AS599" s="56" t="str">
        <f t="shared" si="221"/>
        <v>-</v>
      </c>
      <c r="AT599" s="56" t="str">
        <f t="shared" si="222"/>
        <v>-</v>
      </c>
      <c r="AU599" s="56" t="str">
        <f t="shared" si="223"/>
        <v>-</v>
      </c>
      <c r="AV599" s="56" t="str">
        <f t="shared" si="224"/>
        <v>-</v>
      </c>
      <c r="AW599" s="53" t="str">
        <f t="shared" si="225"/>
        <v>-</v>
      </c>
      <c r="AX599" s="53" t="str">
        <f t="shared" si="226"/>
        <v/>
      </c>
      <c r="AY599" s="57" t="str">
        <f t="shared" si="227"/>
        <v/>
      </c>
      <c r="AZ599" s="54">
        <f>+IF(SUMIF($AC$3:$AM$3,VLOOKUP($R599,desplegable!$N$3:$Q$8,4,FALSE),$AC599:$AM599)&gt;=$S599,$S599,SUMIF($AC$3:$AM$3,VLOOKUP($R599,desplegable!$N$3:$Q$8,4,FALSE),$AC599:$AM599))</f>
        <v>0</v>
      </c>
      <c r="BA599" s="78"/>
      <c r="BB599" s="54">
        <f t="shared" si="228"/>
        <v>0</v>
      </c>
      <c r="BC599" s="53">
        <f>+IFERROR($BB599*$T599/VLOOKUP($R599,desplegable!$N$3:$O$8,2,FALSE),0)</f>
        <v>0</v>
      </c>
      <c r="BD599" s="53" t="str">
        <f t="shared" si="218"/>
        <v/>
      </c>
      <c r="BE599" s="57" t="str">
        <f t="shared" si="229"/>
        <v/>
      </c>
    </row>
    <row r="600" spans="1:57" ht="15" customHeight="1" x14ac:dyDescent="0.25">
      <c r="A600" s="26" t="s">
        <v>117</v>
      </c>
      <c r="B600" s="21"/>
      <c r="C600" s="21" t="s">
        <v>117</v>
      </c>
      <c r="D600" s="21"/>
      <c r="E600" s="21" t="s">
        <v>117</v>
      </c>
      <c r="F600" s="21"/>
      <c r="G600" s="27"/>
      <c r="H600" s="27"/>
      <c r="I600" s="28" t="s">
        <v>246</v>
      </c>
      <c r="J600" s="28" t="s">
        <v>117</v>
      </c>
      <c r="K600" s="21"/>
      <c r="L600" s="21"/>
      <c r="M600" s="28" t="s">
        <v>117</v>
      </c>
      <c r="N600" s="28" t="s">
        <v>117</v>
      </c>
      <c r="O600" s="28" t="s">
        <v>117</v>
      </c>
      <c r="P600" s="21" t="s">
        <v>117</v>
      </c>
      <c r="Q600" s="21" t="s">
        <v>117</v>
      </c>
      <c r="R600" s="28" t="s">
        <v>117</v>
      </c>
      <c r="S600" s="78"/>
      <c r="T600" s="30"/>
      <c r="U600" s="52">
        <f t="shared" si="219"/>
        <v>0</v>
      </c>
      <c r="V600" s="29"/>
      <c r="W600" s="29" t="s">
        <v>117</v>
      </c>
      <c r="X600" s="29"/>
      <c r="Y600" s="29"/>
      <c r="Z600" s="53" t="str">
        <f t="shared" si="211"/>
        <v/>
      </c>
      <c r="AA600" s="55" t="str">
        <f t="shared" si="220"/>
        <v/>
      </c>
      <c r="AB600" s="27"/>
      <c r="AC600" s="54">
        <f t="shared" si="212"/>
        <v>0</v>
      </c>
      <c r="AD600" s="78"/>
      <c r="AE600" s="54">
        <f t="shared" si="213"/>
        <v>0</v>
      </c>
      <c r="AF600" s="78"/>
      <c r="AG600" s="54">
        <f t="shared" si="214"/>
        <v>0</v>
      </c>
      <c r="AH600" s="78"/>
      <c r="AI600" s="54">
        <f t="shared" si="215"/>
        <v>0</v>
      </c>
      <c r="AJ600" s="78"/>
      <c r="AK600" s="54">
        <f t="shared" si="216"/>
        <v>0</v>
      </c>
      <c r="AL600" s="78"/>
      <c r="AM600" s="78"/>
      <c r="AN600" s="53" t="str">
        <f>+IF($A600="Venta",SUMIF($AC$3:$AM$3,VLOOKUP($R600,desplegable!$N$3:$Q$8,4,FALSE),$AC600:$AM600)*$T600/VLOOKUP($R600,desplegable!$N$3:$O$8,2,FALSE),"")</f>
        <v/>
      </c>
      <c r="AO600" s="53">
        <f t="shared" si="217"/>
        <v>0</v>
      </c>
      <c r="AP600" s="53" t="str">
        <f>+IF($A600="Compra",SUMIF($AC$3:$AM$3,VLOOKUP($R599,desplegable!$N$3:$Q$8,4,FALSE),$AC600:$AM600)*$T600/VLOOKUP($R599,desplegable!$N$3:$O$8,2,FALSE),"")</f>
        <v/>
      </c>
      <c r="AQ600" s="55">
        <f>+IFERROR(SUMIF($AC$3:$AM$3,VLOOKUP($R600,desplegable!$N$3:$Q$8,4,FALSE),$AC600:$AM600)/$S600,0)</f>
        <v>0</v>
      </c>
      <c r="AR600" s="55">
        <f ca="1">IFERROR((SUMIF($AC$3:$AM$3,VLOOKUP($R600,desplegable!$N$3:$Q$8,4,FALSE),$AC600:$AM600)/($H600-$G600))*((TODAY())-$G600)/$S600,0)</f>
        <v>0</v>
      </c>
      <c r="AS600" s="56" t="str">
        <f t="shared" si="221"/>
        <v>-</v>
      </c>
      <c r="AT600" s="56" t="str">
        <f t="shared" si="222"/>
        <v>-</v>
      </c>
      <c r="AU600" s="56" t="str">
        <f t="shared" si="223"/>
        <v>-</v>
      </c>
      <c r="AV600" s="56" t="str">
        <f t="shared" si="224"/>
        <v>-</v>
      </c>
      <c r="AW600" s="53" t="str">
        <f t="shared" si="225"/>
        <v>-</v>
      </c>
      <c r="AX600" s="53" t="str">
        <f t="shared" si="226"/>
        <v/>
      </c>
      <c r="AY600" s="57" t="str">
        <f t="shared" si="227"/>
        <v/>
      </c>
      <c r="AZ600" s="54">
        <f>+IF(SUMIF($AC$3:$AM$3,VLOOKUP($R600,desplegable!$N$3:$Q$8,4,FALSE),$AC600:$AM600)&gt;=$S600,$S600,SUMIF($AC$3:$AM$3,VLOOKUP($R600,desplegable!$N$3:$Q$8,4,FALSE),$AC600:$AM600))</f>
        <v>0</v>
      </c>
      <c r="BA600" s="78"/>
      <c r="BB600" s="54">
        <f t="shared" si="228"/>
        <v>0</v>
      </c>
      <c r="BC600" s="53">
        <f>+IFERROR($BB600*$T600/VLOOKUP($R600,desplegable!$N$3:$O$8,2,FALSE),0)</f>
        <v>0</v>
      </c>
      <c r="BD600" s="53" t="str">
        <f t="shared" si="218"/>
        <v/>
      </c>
      <c r="BE600" s="57" t="str">
        <f t="shared" si="229"/>
        <v/>
      </c>
    </row>
    <row r="601" spans="1:57" ht="15" customHeight="1" x14ac:dyDescent="0.25">
      <c r="A601" s="26" t="s">
        <v>117</v>
      </c>
      <c r="B601" s="21"/>
      <c r="C601" s="21" t="s">
        <v>117</v>
      </c>
      <c r="D601" s="21"/>
      <c r="E601" s="21" t="s">
        <v>117</v>
      </c>
      <c r="F601" s="21"/>
      <c r="G601" s="27"/>
      <c r="H601" s="27"/>
      <c r="I601" s="28" t="s">
        <v>246</v>
      </c>
      <c r="J601" s="28" t="s">
        <v>117</v>
      </c>
      <c r="K601" s="21"/>
      <c r="L601" s="21"/>
      <c r="M601" s="28" t="s">
        <v>117</v>
      </c>
      <c r="N601" s="28" t="s">
        <v>117</v>
      </c>
      <c r="O601" s="28" t="s">
        <v>117</v>
      </c>
      <c r="P601" s="21" t="s">
        <v>117</v>
      </c>
      <c r="Q601" s="21" t="s">
        <v>117</v>
      </c>
      <c r="R601" s="28" t="s">
        <v>117</v>
      </c>
      <c r="S601" s="78"/>
      <c r="T601" s="30"/>
      <c r="U601" s="52">
        <f t="shared" si="219"/>
        <v>0</v>
      </c>
      <c r="V601" s="29"/>
      <c r="W601" s="29" t="s">
        <v>117</v>
      </c>
      <c r="X601" s="29"/>
      <c r="Y601" s="29"/>
      <c r="Z601" s="53" t="str">
        <f t="shared" si="211"/>
        <v/>
      </c>
      <c r="AA601" s="55" t="str">
        <f t="shared" si="220"/>
        <v/>
      </c>
      <c r="AB601" s="27"/>
      <c r="AC601" s="54">
        <f t="shared" si="212"/>
        <v>0</v>
      </c>
      <c r="AD601" s="78"/>
      <c r="AE601" s="54">
        <f t="shared" si="213"/>
        <v>0</v>
      </c>
      <c r="AF601" s="78"/>
      <c r="AG601" s="54">
        <f t="shared" si="214"/>
        <v>0</v>
      </c>
      <c r="AH601" s="78"/>
      <c r="AI601" s="54">
        <f t="shared" si="215"/>
        <v>0</v>
      </c>
      <c r="AJ601" s="78"/>
      <c r="AK601" s="54">
        <f t="shared" si="216"/>
        <v>0</v>
      </c>
      <c r="AL601" s="78"/>
      <c r="AM601" s="78"/>
      <c r="AN601" s="53" t="str">
        <f>+IF($A601="Venta",SUMIF($AC$3:$AM$3,VLOOKUP($R601,desplegable!$N$3:$Q$8,4,FALSE),$AC601:$AM601)*$T601/VLOOKUP($R601,desplegable!$N$3:$O$8,2,FALSE),"")</f>
        <v/>
      </c>
      <c r="AO601" s="53">
        <f t="shared" si="217"/>
        <v>0</v>
      </c>
      <c r="AP601" s="53" t="str">
        <f>+IF($A601="Compra",SUMIF($AC$3:$AM$3,VLOOKUP($R600,desplegable!$N$3:$Q$8,4,FALSE),$AC601:$AM601)*$T601/VLOOKUP($R600,desplegable!$N$3:$O$8,2,FALSE),"")</f>
        <v/>
      </c>
      <c r="AQ601" s="55">
        <f>+IFERROR(SUMIF($AC$3:$AM$3,VLOOKUP($R601,desplegable!$N$3:$Q$8,4,FALSE),$AC601:$AM601)/$S601,0)</f>
        <v>0</v>
      </c>
      <c r="AR601" s="55">
        <f ca="1">IFERROR((SUMIF($AC$3:$AM$3,VLOOKUP($R601,desplegable!$N$3:$Q$8,4,FALSE),$AC601:$AM601)/($H601-$G601))*((TODAY())-$G601)/$S601,0)</f>
        <v>0</v>
      </c>
      <c r="AS601" s="56" t="str">
        <f t="shared" si="221"/>
        <v>-</v>
      </c>
      <c r="AT601" s="56" t="str">
        <f t="shared" si="222"/>
        <v>-</v>
      </c>
      <c r="AU601" s="56" t="str">
        <f t="shared" si="223"/>
        <v>-</v>
      </c>
      <c r="AV601" s="56" t="str">
        <f t="shared" si="224"/>
        <v>-</v>
      </c>
      <c r="AW601" s="53" t="str">
        <f t="shared" si="225"/>
        <v>-</v>
      </c>
      <c r="AX601" s="53" t="str">
        <f t="shared" si="226"/>
        <v/>
      </c>
      <c r="AY601" s="57" t="str">
        <f t="shared" si="227"/>
        <v/>
      </c>
      <c r="AZ601" s="54">
        <f>+IF(SUMIF($AC$3:$AM$3,VLOOKUP($R601,desplegable!$N$3:$Q$8,4,FALSE),$AC601:$AM601)&gt;=$S601,$S601,SUMIF($AC$3:$AM$3,VLOOKUP($R601,desplegable!$N$3:$Q$8,4,FALSE),$AC601:$AM601))</f>
        <v>0</v>
      </c>
      <c r="BA601" s="78"/>
      <c r="BB601" s="54">
        <f t="shared" si="228"/>
        <v>0</v>
      </c>
      <c r="BC601" s="53">
        <f>+IFERROR($BB601*$T601/VLOOKUP($R601,desplegable!$N$3:$O$8,2,FALSE),0)</f>
        <v>0</v>
      </c>
      <c r="BD601" s="53" t="str">
        <f t="shared" si="218"/>
        <v/>
      </c>
      <c r="BE601" s="57" t="str">
        <f t="shared" si="229"/>
        <v/>
      </c>
    </row>
    <row r="602" spans="1:57" ht="15" customHeight="1" x14ac:dyDescent="0.25">
      <c r="A602" s="26" t="s">
        <v>117</v>
      </c>
      <c r="B602" s="21"/>
      <c r="C602" s="21" t="s">
        <v>117</v>
      </c>
      <c r="D602" s="21"/>
      <c r="E602" s="21" t="s">
        <v>117</v>
      </c>
      <c r="F602" s="21"/>
      <c r="G602" s="27"/>
      <c r="H602" s="27"/>
      <c r="I602" s="28" t="s">
        <v>246</v>
      </c>
      <c r="J602" s="28" t="s">
        <v>117</v>
      </c>
      <c r="K602" s="21"/>
      <c r="L602" s="21"/>
      <c r="M602" s="28" t="s">
        <v>117</v>
      </c>
      <c r="N602" s="28" t="s">
        <v>117</v>
      </c>
      <c r="O602" s="28" t="s">
        <v>117</v>
      </c>
      <c r="P602" s="21" t="s">
        <v>117</v>
      </c>
      <c r="Q602" s="21" t="s">
        <v>117</v>
      </c>
      <c r="R602" s="28" t="s">
        <v>117</v>
      </c>
      <c r="S602" s="78"/>
      <c r="T602" s="30"/>
      <c r="U602" s="52">
        <f t="shared" si="219"/>
        <v>0</v>
      </c>
      <c r="V602" s="29"/>
      <c r="W602" s="29" t="s">
        <v>117</v>
      </c>
      <c r="X602" s="29"/>
      <c r="Y602" s="29"/>
      <c r="Z602" s="53" t="str">
        <f t="shared" si="211"/>
        <v/>
      </c>
      <c r="AA602" s="55" t="str">
        <f t="shared" si="220"/>
        <v/>
      </c>
      <c r="AB602" s="27"/>
      <c r="AC602" s="54">
        <f t="shared" si="212"/>
        <v>0</v>
      </c>
      <c r="AD602" s="78"/>
      <c r="AE602" s="54">
        <f t="shared" si="213"/>
        <v>0</v>
      </c>
      <c r="AF602" s="78"/>
      <c r="AG602" s="54">
        <f t="shared" si="214"/>
        <v>0</v>
      </c>
      <c r="AH602" s="78"/>
      <c r="AI602" s="54">
        <f t="shared" si="215"/>
        <v>0</v>
      </c>
      <c r="AJ602" s="78"/>
      <c r="AK602" s="54">
        <f t="shared" si="216"/>
        <v>0</v>
      </c>
      <c r="AL602" s="78"/>
      <c r="AM602" s="78"/>
      <c r="AN602" s="53" t="str">
        <f>+IF($A602="Venta",SUMIF($AC$3:$AM$3,VLOOKUP($R602,desplegable!$N$3:$Q$8,4,FALSE),$AC602:$AM602)*$T602/VLOOKUP($R602,desplegable!$N$3:$O$8,2,FALSE),"")</f>
        <v/>
      </c>
      <c r="AO602" s="53">
        <f t="shared" si="217"/>
        <v>0</v>
      </c>
      <c r="AP602" s="53" t="str">
        <f>+IF($A602="Compra",SUMIF($AC$3:$AM$3,VLOOKUP($R601,desplegable!$N$3:$Q$8,4,FALSE),$AC602:$AM602)*$T602/VLOOKUP($R601,desplegable!$N$3:$O$8,2,FALSE),"")</f>
        <v/>
      </c>
      <c r="AQ602" s="55">
        <f>+IFERROR(SUMIF($AC$3:$AM$3,VLOOKUP($R602,desplegable!$N$3:$Q$8,4,FALSE),$AC602:$AM602)/$S602,0)</f>
        <v>0</v>
      </c>
      <c r="AR602" s="55">
        <f ca="1">IFERROR((SUMIF($AC$3:$AM$3,VLOOKUP($R602,desplegable!$N$3:$Q$8,4,FALSE),$AC602:$AM602)/($H602-$G602))*((TODAY())-$G602)/$S602,0)</f>
        <v>0</v>
      </c>
      <c r="AS602" s="56" t="str">
        <f t="shared" si="221"/>
        <v>-</v>
      </c>
      <c r="AT602" s="56" t="str">
        <f t="shared" si="222"/>
        <v>-</v>
      </c>
      <c r="AU602" s="56" t="str">
        <f t="shared" si="223"/>
        <v>-</v>
      </c>
      <c r="AV602" s="56" t="str">
        <f t="shared" si="224"/>
        <v>-</v>
      </c>
      <c r="AW602" s="53" t="str">
        <f t="shared" si="225"/>
        <v>-</v>
      </c>
      <c r="AX602" s="53" t="str">
        <f t="shared" si="226"/>
        <v/>
      </c>
      <c r="AY602" s="57" t="str">
        <f t="shared" si="227"/>
        <v/>
      </c>
      <c r="AZ602" s="54">
        <f>+IF(SUMIF($AC$3:$AM$3,VLOOKUP($R602,desplegable!$N$3:$Q$8,4,FALSE),$AC602:$AM602)&gt;=$S602,$S602,SUMIF($AC$3:$AM$3,VLOOKUP($R602,desplegable!$N$3:$Q$8,4,FALSE),$AC602:$AM602))</f>
        <v>0</v>
      </c>
      <c r="BA602" s="78"/>
      <c r="BB602" s="54">
        <f t="shared" si="228"/>
        <v>0</v>
      </c>
      <c r="BC602" s="53">
        <f>+IFERROR($BB602*$T602/VLOOKUP($R602,desplegable!$N$3:$O$8,2,FALSE),0)</f>
        <v>0</v>
      </c>
      <c r="BD602" s="53" t="str">
        <f t="shared" si="218"/>
        <v/>
      </c>
      <c r="BE602" s="57" t="str">
        <f t="shared" si="229"/>
        <v/>
      </c>
    </row>
    <row r="603" spans="1:57" ht="15" customHeight="1" x14ac:dyDescent="0.25">
      <c r="A603" s="26" t="s">
        <v>117</v>
      </c>
      <c r="B603" s="21"/>
      <c r="C603" s="21" t="s">
        <v>117</v>
      </c>
      <c r="D603" s="21"/>
      <c r="E603" s="21" t="s">
        <v>117</v>
      </c>
      <c r="F603" s="21"/>
      <c r="G603" s="27"/>
      <c r="H603" s="27"/>
      <c r="I603" s="28" t="s">
        <v>246</v>
      </c>
      <c r="J603" s="28" t="s">
        <v>117</v>
      </c>
      <c r="K603" s="21"/>
      <c r="L603" s="21"/>
      <c r="M603" s="28" t="s">
        <v>117</v>
      </c>
      <c r="N603" s="28" t="s">
        <v>117</v>
      </c>
      <c r="O603" s="28" t="s">
        <v>117</v>
      </c>
      <c r="P603" s="21" t="s">
        <v>117</v>
      </c>
      <c r="Q603" s="21" t="s">
        <v>117</v>
      </c>
      <c r="R603" s="28" t="s">
        <v>117</v>
      </c>
      <c r="S603" s="78"/>
      <c r="T603" s="30"/>
      <c r="U603" s="52">
        <f t="shared" si="219"/>
        <v>0</v>
      </c>
      <c r="V603" s="29"/>
      <c r="W603" s="29" t="s">
        <v>117</v>
      </c>
      <c r="X603" s="29"/>
      <c r="Y603" s="29"/>
      <c r="Z603" s="53" t="str">
        <f t="shared" si="211"/>
        <v/>
      </c>
      <c r="AA603" s="55" t="str">
        <f t="shared" si="220"/>
        <v/>
      </c>
      <c r="AB603" s="27"/>
      <c r="AC603" s="54">
        <f t="shared" si="212"/>
        <v>0</v>
      </c>
      <c r="AD603" s="78"/>
      <c r="AE603" s="54">
        <f t="shared" si="213"/>
        <v>0</v>
      </c>
      <c r="AF603" s="78"/>
      <c r="AG603" s="54">
        <f t="shared" si="214"/>
        <v>0</v>
      </c>
      <c r="AH603" s="78"/>
      <c r="AI603" s="54">
        <f t="shared" si="215"/>
        <v>0</v>
      </c>
      <c r="AJ603" s="78"/>
      <c r="AK603" s="54">
        <f t="shared" si="216"/>
        <v>0</v>
      </c>
      <c r="AL603" s="78"/>
      <c r="AM603" s="78"/>
      <c r="AN603" s="53" t="str">
        <f>+IF($A603="Venta",SUMIF($AC$3:$AM$3,VLOOKUP($R603,desplegable!$N$3:$Q$8,4,FALSE),$AC603:$AM603)*$T603/VLOOKUP($R603,desplegable!$N$3:$O$8,2,FALSE),"")</f>
        <v/>
      </c>
      <c r="AO603" s="53">
        <f t="shared" si="217"/>
        <v>0</v>
      </c>
      <c r="AP603" s="53" t="str">
        <f>+IF($A603="Compra",SUMIF($AC$3:$AM$3,VLOOKUP($R602,desplegable!$N$3:$Q$8,4,FALSE),$AC603:$AM603)*$T603/VLOOKUP($R602,desplegable!$N$3:$O$8,2,FALSE),"")</f>
        <v/>
      </c>
      <c r="AQ603" s="55">
        <f>+IFERROR(SUMIF($AC$3:$AM$3,VLOOKUP($R603,desplegable!$N$3:$Q$8,4,FALSE),$AC603:$AM603)/$S603,0)</f>
        <v>0</v>
      </c>
      <c r="AR603" s="55">
        <f ca="1">IFERROR((SUMIF($AC$3:$AM$3,VLOOKUP($R603,desplegable!$N$3:$Q$8,4,FALSE),$AC603:$AM603)/($H603-$G603))*((TODAY())-$G603)/$S603,0)</f>
        <v>0</v>
      </c>
      <c r="AS603" s="56" t="str">
        <f t="shared" si="221"/>
        <v>-</v>
      </c>
      <c r="AT603" s="56" t="str">
        <f t="shared" si="222"/>
        <v>-</v>
      </c>
      <c r="AU603" s="56" t="str">
        <f t="shared" si="223"/>
        <v>-</v>
      </c>
      <c r="AV603" s="56" t="str">
        <f t="shared" si="224"/>
        <v>-</v>
      </c>
      <c r="AW603" s="53" t="str">
        <f t="shared" si="225"/>
        <v>-</v>
      </c>
      <c r="AX603" s="53" t="str">
        <f t="shared" si="226"/>
        <v/>
      </c>
      <c r="AY603" s="57" t="str">
        <f t="shared" si="227"/>
        <v/>
      </c>
      <c r="AZ603" s="54">
        <f>+IF(SUMIF($AC$3:$AM$3,VLOOKUP($R603,desplegable!$N$3:$Q$8,4,FALSE),$AC603:$AM603)&gt;=$S603,$S603,SUMIF($AC$3:$AM$3,VLOOKUP($R603,desplegable!$N$3:$Q$8,4,FALSE),$AC603:$AM603))</f>
        <v>0</v>
      </c>
      <c r="BA603" s="78"/>
      <c r="BB603" s="54">
        <f t="shared" si="228"/>
        <v>0</v>
      </c>
      <c r="BC603" s="53">
        <f>+IFERROR($BB603*$T603/VLOOKUP($R603,desplegable!$N$3:$O$8,2,FALSE),0)</f>
        <v>0</v>
      </c>
      <c r="BD603" s="53" t="str">
        <f t="shared" si="218"/>
        <v/>
      </c>
      <c r="BE603" s="57" t="str">
        <f t="shared" si="229"/>
        <v/>
      </c>
    </row>
    <row r="604" spans="1:57" ht="15" customHeight="1" x14ac:dyDescent="0.25">
      <c r="A604" s="26" t="s">
        <v>117</v>
      </c>
      <c r="B604" s="21"/>
      <c r="C604" s="21" t="s">
        <v>117</v>
      </c>
      <c r="D604" s="21"/>
      <c r="E604" s="21" t="s">
        <v>117</v>
      </c>
      <c r="F604" s="21"/>
      <c r="G604" s="27"/>
      <c r="H604" s="27"/>
      <c r="I604" s="28" t="s">
        <v>246</v>
      </c>
      <c r="J604" s="28" t="s">
        <v>117</v>
      </c>
      <c r="K604" s="21"/>
      <c r="L604" s="21"/>
      <c r="M604" s="28" t="s">
        <v>117</v>
      </c>
      <c r="N604" s="28" t="s">
        <v>117</v>
      </c>
      <c r="O604" s="28" t="s">
        <v>117</v>
      </c>
      <c r="P604" s="21" t="s">
        <v>117</v>
      </c>
      <c r="Q604" s="21" t="s">
        <v>117</v>
      </c>
      <c r="R604" s="28" t="s">
        <v>117</v>
      </c>
      <c r="S604" s="78"/>
      <c r="T604" s="30"/>
      <c r="U604" s="52">
        <f t="shared" si="219"/>
        <v>0</v>
      </c>
      <c r="V604" s="29"/>
      <c r="W604" s="29" t="s">
        <v>117</v>
      </c>
      <c r="X604" s="29"/>
      <c r="Y604" s="29"/>
      <c r="Z604" s="53" t="str">
        <f t="shared" si="211"/>
        <v/>
      </c>
      <c r="AA604" s="55" t="str">
        <f t="shared" si="220"/>
        <v/>
      </c>
      <c r="AB604" s="27"/>
      <c r="AC604" s="54">
        <f t="shared" si="212"/>
        <v>0</v>
      </c>
      <c r="AD604" s="78"/>
      <c r="AE604" s="54">
        <f t="shared" si="213"/>
        <v>0</v>
      </c>
      <c r="AF604" s="78"/>
      <c r="AG604" s="54">
        <f t="shared" si="214"/>
        <v>0</v>
      </c>
      <c r="AH604" s="78"/>
      <c r="AI604" s="54">
        <f t="shared" si="215"/>
        <v>0</v>
      </c>
      <c r="AJ604" s="78"/>
      <c r="AK604" s="54">
        <f t="shared" si="216"/>
        <v>0</v>
      </c>
      <c r="AL604" s="78"/>
      <c r="AM604" s="78"/>
      <c r="AN604" s="53" t="str">
        <f>+IF($A604="Venta",SUMIF($AC$3:$AM$3,VLOOKUP($R604,desplegable!$N$3:$Q$8,4,FALSE),$AC604:$AM604)*$T604/VLOOKUP($R604,desplegable!$N$3:$O$8,2,FALSE),"")</f>
        <v/>
      </c>
      <c r="AO604" s="53">
        <f t="shared" si="217"/>
        <v>0</v>
      </c>
      <c r="AP604" s="53" t="str">
        <f>+IF($A604="Compra",SUMIF($AC$3:$AM$3,VLOOKUP($R603,desplegable!$N$3:$Q$8,4,FALSE),$AC604:$AM604)*$T604/VLOOKUP($R603,desplegable!$N$3:$O$8,2,FALSE),"")</f>
        <v/>
      </c>
      <c r="AQ604" s="55">
        <f>+IFERROR(SUMIF($AC$3:$AM$3,VLOOKUP($R604,desplegable!$N$3:$Q$8,4,FALSE),$AC604:$AM604)/$S604,0)</f>
        <v>0</v>
      </c>
      <c r="AR604" s="55">
        <f ca="1">IFERROR((SUMIF($AC$3:$AM$3,VLOOKUP($R604,desplegable!$N$3:$Q$8,4,FALSE),$AC604:$AM604)/($H604-$G604))*((TODAY())-$G604)/$S604,0)</f>
        <v>0</v>
      </c>
      <c r="AS604" s="56" t="str">
        <f t="shared" si="221"/>
        <v>-</v>
      </c>
      <c r="AT604" s="56" t="str">
        <f t="shared" si="222"/>
        <v>-</v>
      </c>
      <c r="AU604" s="56" t="str">
        <f t="shared" si="223"/>
        <v>-</v>
      </c>
      <c r="AV604" s="56" t="str">
        <f t="shared" si="224"/>
        <v>-</v>
      </c>
      <c r="AW604" s="53" t="str">
        <f t="shared" si="225"/>
        <v>-</v>
      </c>
      <c r="AX604" s="53" t="str">
        <f t="shared" si="226"/>
        <v/>
      </c>
      <c r="AY604" s="57" t="str">
        <f t="shared" si="227"/>
        <v/>
      </c>
      <c r="AZ604" s="54">
        <f>+IF(SUMIF($AC$3:$AM$3,VLOOKUP($R604,desplegable!$N$3:$Q$8,4,FALSE),$AC604:$AM604)&gt;=$S604,$S604,SUMIF($AC$3:$AM$3,VLOOKUP($R604,desplegable!$N$3:$Q$8,4,FALSE),$AC604:$AM604))</f>
        <v>0</v>
      </c>
      <c r="BA604" s="78"/>
      <c r="BB604" s="54">
        <f t="shared" si="228"/>
        <v>0</v>
      </c>
      <c r="BC604" s="53">
        <f>+IFERROR($BB604*$T604/VLOOKUP($R604,desplegable!$N$3:$O$8,2,FALSE),0)</f>
        <v>0</v>
      </c>
      <c r="BD604" s="53" t="str">
        <f t="shared" si="218"/>
        <v/>
      </c>
      <c r="BE604" s="57" t="str">
        <f t="shared" si="229"/>
        <v/>
      </c>
    </row>
    <row r="605" spans="1:57" ht="15" customHeight="1" x14ac:dyDescent="0.25">
      <c r="A605" s="26" t="s">
        <v>117</v>
      </c>
      <c r="B605" s="21"/>
      <c r="C605" s="21" t="s">
        <v>117</v>
      </c>
      <c r="D605" s="21"/>
      <c r="E605" s="21" t="s">
        <v>117</v>
      </c>
      <c r="F605" s="21"/>
      <c r="G605" s="27"/>
      <c r="H605" s="27"/>
      <c r="I605" s="28" t="s">
        <v>246</v>
      </c>
      <c r="J605" s="28" t="s">
        <v>117</v>
      </c>
      <c r="K605" s="21"/>
      <c r="L605" s="21"/>
      <c r="M605" s="28" t="s">
        <v>117</v>
      </c>
      <c r="N605" s="28" t="s">
        <v>117</v>
      </c>
      <c r="O605" s="28" t="s">
        <v>117</v>
      </c>
      <c r="P605" s="21" t="s">
        <v>117</v>
      </c>
      <c r="Q605" s="21" t="s">
        <v>117</v>
      </c>
      <c r="R605" s="28" t="s">
        <v>117</v>
      </c>
      <c r="S605" s="78"/>
      <c r="T605" s="30"/>
      <c r="U605" s="52">
        <f t="shared" si="219"/>
        <v>0</v>
      </c>
      <c r="V605" s="29"/>
      <c r="W605" s="29" t="s">
        <v>117</v>
      </c>
      <c r="X605" s="29"/>
      <c r="Y605" s="29"/>
      <c r="Z605" s="53" t="str">
        <f t="shared" si="211"/>
        <v/>
      </c>
      <c r="AA605" s="55" t="str">
        <f t="shared" si="220"/>
        <v/>
      </c>
      <c r="AB605" s="27"/>
      <c r="AC605" s="54">
        <f t="shared" si="212"/>
        <v>0</v>
      </c>
      <c r="AD605" s="78"/>
      <c r="AE605" s="54">
        <f t="shared" si="213"/>
        <v>0</v>
      </c>
      <c r="AF605" s="78"/>
      <c r="AG605" s="54">
        <f t="shared" si="214"/>
        <v>0</v>
      </c>
      <c r="AH605" s="78"/>
      <c r="AI605" s="54">
        <f t="shared" si="215"/>
        <v>0</v>
      </c>
      <c r="AJ605" s="78"/>
      <c r="AK605" s="54">
        <f t="shared" si="216"/>
        <v>0</v>
      </c>
      <c r="AL605" s="78"/>
      <c r="AM605" s="78"/>
      <c r="AN605" s="53" t="str">
        <f>+IF($A605="Venta",SUMIF($AC$3:$AM$3,VLOOKUP($R605,desplegable!$N$3:$Q$8,4,FALSE),$AC605:$AM605)*$T605/VLOOKUP($R605,desplegable!$N$3:$O$8,2,FALSE),"")</f>
        <v/>
      </c>
      <c r="AO605" s="53">
        <f t="shared" si="217"/>
        <v>0</v>
      </c>
      <c r="AP605" s="53" t="str">
        <f>+IF($A605="Compra",SUMIF($AC$3:$AM$3,VLOOKUP($R604,desplegable!$N$3:$Q$8,4,FALSE),$AC605:$AM605)*$T605/VLOOKUP($R604,desplegable!$N$3:$O$8,2,FALSE),"")</f>
        <v/>
      </c>
      <c r="AQ605" s="55">
        <f>+IFERROR(SUMIF($AC$3:$AM$3,VLOOKUP($R605,desplegable!$N$3:$Q$8,4,FALSE),$AC605:$AM605)/$S605,0)</f>
        <v>0</v>
      </c>
      <c r="AR605" s="55">
        <f ca="1">IFERROR((SUMIF($AC$3:$AM$3,VLOOKUP($R605,desplegable!$N$3:$Q$8,4,FALSE),$AC605:$AM605)/($H605-$G605))*((TODAY())-$G605)/$S605,0)</f>
        <v>0</v>
      </c>
      <c r="AS605" s="56" t="str">
        <f t="shared" si="221"/>
        <v>-</v>
      </c>
      <c r="AT605" s="56" t="str">
        <f t="shared" si="222"/>
        <v>-</v>
      </c>
      <c r="AU605" s="56" t="str">
        <f t="shared" si="223"/>
        <v>-</v>
      </c>
      <c r="AV605" s="56" t="str">
        <f t="shared" si="224"/>
        <v>-</v>
      </c>
      <c r="AW605" s="53" t="str">
        <f t="shared" si="225"/>
        <v>-</v>
      </c>
      <c r="AX605" s="53" t="str">
        <f t="shared" si="226"/>
        <v/>
      </c>
      <c r="AY605" s="57" t="str">
        <f t="shared" si="227"/>
        <v/>
      </c>
      <c r="AZ605" s="54">
        <f>+IF(SUMIF($AC$3:$AM$3,VLOOKUP($R605,desplegable!$N$3:$Q$8,4,FALSE),$AC605:$AM605)&gt;=$S605,$S605,SUMIF($AC$3:$AM$3,VLOOKUP($R605,desplegable!$N$3:$Q$8,4,FALSE),$AC605:$AM605))</f>
        <v>0</v>
      </c>
      <c r="BA605" s="78"/>
      <c r="BB605" s="54">
        <f t="shared" si="228"/>
        <v>0</v>
      </c>
      <c r="BC605" s="53">
        <f>+IFERROR($BB605*$T605/VLOOKUP($R605,desplegable!$N$3:$O$8,2,FALSE),0)</f>
        <v>0</v>
      </c>
      <c r="BD605" s="53" t="str">
        <f t="shared" si="218"/>
        <v/>
      </c>
      <c r="BE605" s="57" t="str">
        <f t="shared" si="229"/>
        <v/>
      </c>
    </row>
    <row r="606" spans="1:57" ht="15" customHeight="1" x14ac:dyDescent="0.25">
      <c r="A606" s="26" t="s">
        <v>117</v>
      </c>
      <c r="B606" s="21"/>
      <c r="C606" s="21" t="s">
        <v>117</v>
      </c>
      <c r="D606" s="21"/>
      <c r="E606" s="21" t="s">
        <v>117</v>
      </c>
      <c r="F606" s="21"/>
      <c r="G606" s="27"/>
      <c r="H606" s="27"/>
      <c r="I606" s="28" t="s">
        <v>246</v>
      </c>
      <c r="J606" s="28" t="s">
        <v>117</v>
      </c>
      <c r="K606" s="21"/>
      <c r="L606" s="21"/>
      <c r="M606" s="28" t="s">
        <v>117</v>
      </c>
      <c r="N606" s="28" t="s">
        <v>117</v>
      </c>
      <c r="O606" s="28" t="s">
        <v>117</v>
      </c>
      <c r="P606" s="21" t="s">
        <v>117</v>
      </c>
      <c r="Q606" s="21" t="s">
        <v>117</v>
      </c>
      <c r="R606" s="28" t="s">
        <v>117</v>
      </c>
      <c r="S606" s="78"/>
      <c r="T606" s="30"/>
      <c r="U606" s="52">
        <f t="shared" si="219"/>
        <v>0</v>
      </c>
      <c r="V606" s="29"/>
      <c r="W606" s="29" t="s">
        <v>117</v>
      </c>
      <c r="X606" s="29"/>
      <c r="Y606" s="29"/>
      <c r="Z606" s="53" t="str">
        <f t="shared" si="211"/>
        <v/>
      </c>
      <c r="AA606" s="55" t="str">
        <f t="shared" si="220"/>
        <v/>
      </c>
      <c r="AB606" s="27"/>
      <c r="AC606" s="54">
        <f t="shared" si="212"/>
        <v>0</v>
      </c>
      <c r="AD606" s="78"/>
      <c r="AE606" s="54">
        <f t="shared" si="213"/>
        <v>0</v>
      </c>
      <c r="AF606" s="78"/>
      <c r="AG606" s="54">
        <f t="shared" si="214"/>
        <v>0</v>
      </c>
      <c r="AH606" s="78"/>
      <c r="AI606" s="54">
        <f t="shared" si="215"/>
        <v>0</v>
      </c>
      <c r="AJ606" s="78"/>
      <c r="AK606" s="54">
        <f t="shared" si="216"/>
        <v>0</v>
      </c>
      <c r="AL606" s="78"/>
      <c r="AM606" s="78"/>
      <c r="AN606" s="53" t="str">
        <f>+IF($A606="Venta",SUMIF($AC$3:$AM$3,VLOOKUP($R606,desplegable!$N$3:$Q$8,4,FALSE),$AC606:$AM606)*$T606/VLOOKUP($R606,desplegable!$N$3:$O$8,2,FALSE),"")</f>
        <v/>
      </c>
      <c r="AO606" s="53">
        <f t="shared" si="217"/>
        <v>0</v>
      </c>
      <c r="AP606" s="53" t="str">
        <f>+IF($A606="Compra",SUMIF($AC$3:$AM$3,VLOOKUP($R605,desplegable!$N$3:$Q$8,4,FALSE),$AC606:$AM606)*$T606/VLOOKUP($R605,desplegable!$N$3:$O$8,2,FALSE),"")</f>
        <v/>
      </c>
      <c r="AQ606" s="55">
        <f>+IFERROR(SUMIF($AC$3:$AM$3,VLOOKUP($R606,desplegable!$N$3:$Q$8,4,FALSE),$AC606:$AM606)/$S606,0)</f>
        <v>0</v>
      </c>
      <c r="AR606" s="55">
        <f ca="1">IFERROR((SUMIF($AC$3:$AM$3,VLOOKUP($R606,desplegable!$N$3:$Q$8,4,FALSE),$AC606:$AM606)/($H606-$G606))*((TODAY())-$G606)/$S606,0)</f>
        <v>0</v>
      </c>
      <c r="AS606" s="56" t="str">
        <f t="shared" si="221"/>
        <v>-</v>
      </c>
      <c r="AT606" s="56" t="str">
        <f t="shared" si="222"/>
        <v>-</v>
      </c>
      <c r="AU606" s="56" t="str">
        <f t="shared" si="223"/>
        <v>-</v>
      </c>
      <c r="AV606" s="56" t="str">
        <f t="shared" si="224"/>
        <v>-</v>
      </c>
      <c r="AW606" s="53" t="str">
        <f t="shared" si="225"/>
        <v>-</v>
      </c>
      <c r="AX606" s="53" t="str">
        <f t="shared" si="226"/>
        <v/>
      </c>
      <c r="AY606" s="57" t="str">
        <f t="shared" si="227"/>
        <v/>
      </c>
      <c r="AZ606" s="54">
        <f>+IF(SUMIF($AC$3:$AM$3,VLOOKUP($R606,desplegable!$N$3:$Q$8,4,FALSE),$AC606:$AM606)&gt;=$S606,$S606,SUMIF($AC$3:$AM$3,VLOOKUP($R606,desplegable!$N$3:$Q$8,4,FALSE),$AC606:$AM606))</f>
        <v>0</v>
      </c>
      <c r="BA606" s="78"/>
      <c r="BB606" s="54">
        <f t="shared" si="228"/>
        <v>0</v>
      </c>
      <c r="BC606" s="53">
        <f>+IFERROR($BB606*$T606/VLOOKUP($R606,desplegable!$N$3:$O$8,2,FALSE),0)</f>
        <v>0</v>
      </c>
      <c r="BD606" s="53" t="str">
        <f t="shared" si="218"/>
        <v/>
      </c>
      <c r="BE606" s="57" t="str">
        <f t="shared" si="229"/>
        <v/>
      </c>
    </row>
    <row r="607" spans="1:57" ht="15" customHeight="1" x14ac:dyDescent="0.25">
      <c r="A607" s="26" t="s">
        <v>117</v>
      </c>
      <c r="B607" s="21"/>
      <c r="C607" s="21" t="s">
        <v>117</v>
      </c>
      <c r="D607" s="21"/>
      <c r="E607" s="21" t="s">
        <v>117</v>
      </c>
      <c r="F607" s="21"/>
      <c r="G607" s="27"/>
      <c r="H607" s="27"/>
      <c r="I607" s="28" t="s">
        <v>246</v>
      </c>
      <c r="J607" s="28" t="s">
        <v>117</v>
      </c>
      <c r="K607" s="21"/>
      <c r="L607" s="21"/>
      <c r="M607" s="28" t="s">
        <v>117</v>
      </c>
      <c r="N607" s="28" t="s">
        <v>117</v>
      </c>
      <c r="O607" s="28" t="s">
        <v>117</v>
      </c>
      <c r="P607" s="21" t="s">
        <v>117</v>
      </c>
      <c r="Q607" s="21" t="s">
        <v>117</v>
      </c>
      <c r="R607" s="28" t="s">
        <v>117</v>
      </c>
      <c r="S607" s="78"/>
      <c r="T607" s="30"/>
      <c r="U607" s="52">
        <f t="shared" si="219"/>
        <v>0</v>
      </c>
      <c r="V607" s="29"/>
      <c r="W607" s="29" t="s">
        <v>117</v>
      </c>
      <c r="X607" s="29"/>
      <c r="Y607" s="29"/>
      <c r="Z607" s="53" t="str">
        <f t="shared" si="211"/>
        <v/>
      </c>
      <c r="AA607" s="55" t="str">
        <f t="shared" si="220"/>
        <v/>
      </c>
      <c r="AB607" s="27"/>
      <c r="AC607" s="54">
        <f t="shared" si="212"/>
        <v>0</v>
      </c>
      <c r="AD607" s="78"/>
      <c r="AE607" s="54">
        <f t="shared" si="213"/>
        <v>0</v>
      </c>
      <c r="AF607" s="78"/>
      <c r="AG607" s="54">
        <f t="shared" si="214"/>
        <v>0</v>
      </c>
      <c r="AH607" s="78"/>
      <c r="AI607" s="54">
        <f t="shared" si="215"/>
        <v>0</v>
      </c>
      <c r="AJ607" s="78"/>
      <c r="AK607" s="54">
        <f t="shared" si="216"/>
        <v>0</v>
      </c>
      <c r="AL607" s="78"/>
      <c r="AM607" s="78"/>
      <c r="AN607" s="53" t="str">
        <f>+IF($A607="Venta",SUMIF($AC$3:$AM$3,VLOOKUP($R607,desplegable!$N$3:$Q$8,4,FALSE),$AC607:$AM607)*$T607/VLOOKUP($R607,desplegable!$N$3:$O$8,2,FALSE),"")</f>
        <v/>
      </c>
      <c r="AO607" s="53">
        <f t="shared" si="217"/>
        <v>0</v>
      </c>
      <c r="AP607" s="53" t="str">
        <f>+IF($A607="Compra",SUMIF($AC$3:$AM$3,VLOOKUP($R606,desplegable!$N$3:$Q$8,4,FALSE),$AC607:$AM607)*$T607/VLOOKUP($R606,desplegable!$N$3:$O$8,2,FALSE),"")</f>
        <v/>
      </c>
      <c r="AQ607" s="55">
        <f>+IFERROR(SUMIF($AC$3:$AM$3,VLOOKUP($R607,desplegable!$N$3:$Q$8,4,FALSE),$AC607:$AM607)/$S607,0)</f>
        <v>0</v>
      </c>
      <c r="AR607" s="55">
        <f ca="1">IFERROR((SUMIF($AC$3:$AM$3,VLOOKUP($R607,desplegable!$N$3:$Q$8,4,FALSE),$AC607:$AM607)/($H607-$G607))*((TODAY())-$G607)/$S607,0)</f>
        <v>0</v>
      </c>
      <c r="AS607" s="56" t="str">
        <f t="shared" si="221"/>
        <v>-</v>
      </c>
      <c r="AT607" s="56" t="str">
        <f t="shared" si="222"/>
        <v>-</v>
      </c>
      <c r="AU607" s="56" t="str">
        <f t="shared" si="223"/>
        <v>-</v>
      </c>
      <c r="AV607" s="56" t="str">
        <f t="shared" si="224"/>
        <v>-</v>
      </c>
      <c r="AW607" s="53" t="str">
        <f t="shared" si="225"/>
        <v>-</v>
      </c>
      <c r="AX607" s="53" t="str">
        <f t="shared" si="226"/>
        <v/>
      </c>
      <c r="AY607" s="57" t="str">
        <f t="shared" si="227"/>
        <v/>
      </c>
      <c r="AZ607" s="54">
        <f>+IF(SUMIF($AC$3:$AM$3,VLOOKUP($R607,desplegable!$N$3:$Q$8,4,FALSE),$AC607:$AM607)&gt;=$S607,$S607,SUMIF($AC$3:$AM$3,VLOOKUP($R607,desplegable!$N$3:$Q$8,4,FALSE),$AC607:$AM607))</f>
        <v>0</v>
      </c>
      <c r="BA607" s="78"/>
      <c r="BB607" s="54">
        <f t="shared" si="228"/>
        <v>0</v>
      </c>
      <c r="BC607" s="53">
        <f>+IFERROR($BB607*$T607/VLOOKUP($R607,desplegable!$N$3:$O$8,2,FALSE),0)</f>
        <v>0</v>
      </c>
      <c r="BD607" s="53" t="str">
        <f t="shared" si="218"/>
        <v/>
      </c>
      <c r="BE607" s="57" t="str">
        <f t="shared" si="229"/>
        <v/>
      </c>
    </row>
    <row r="608" spans="1:57" ht="15" customHeight="1" x14ac:dyDescent="0.25">
      <c r="A608" s="26" t="s">
        <v>117</v>
      </c>
      <c r="B608" s="21"/>
      <c r="C608" s="21" t="s">
        <v>117</v>
      </c>
      <c r="D608" s="21"/>
      <c r="E608" s="21" t="s">
        <v>117</v>
      </c>
      <c r="F608" s="21"/>
      <c r="G608" s="27"/>
      <c r="H608" s="27"/>
      <c r="I608" s="28" t="s">
        <v>246</v>
      </c>
      <c r="J608" s="28" t="s">
        <v>117</v>
      </c>
      <c r="K608" s="21"/>
      <c r="L608" s="21"/>
      <c r="M608" s="28" t="s">
        <v>117</v>
      </c>
      <c r="N608" s="28" t="s">
        <v>117</v>
      </c>
      <c r="O608" s="28" t="s">
        <v>117</v>
      </c>
      <c r="P608" s="21" t="s">
        <v>117</v>
      </c>
      <c r="Q608" s="21" t="s">
        <v>117</v>
      </c>
      <c r="R608" s="28" t="s">
        <v>117</v>
      </c>
      <c r="S608" s="78"/>
      <c r="T608" s="30"/>
      <c r="U608" s="52">
        <f t="shared" si="219"/>
        <v>0</v>
      </c>
      <c r="V608" s="29"/>
      <c r="W608" s="29" t="s">
        <v>117</v>
      </c>
      <c r="X608" s="29"/>
      <c r="Y608" s="29"/>
      <c r="Z608" s="53" t="str">
        <f t="shared" si="211"/>
        <v/>
      </c>
      <c r="AA608" s="55" t="str">
        <f t="shared" si="220"/>
        <v/>
      </c>
      <c r="AB608" s="27"/>
      <c r="AC608" s="54">
        <f t="shared" si="212"/>
        <v>0</v>
      </c>
      <c r="AD608" s="78"/>
      <c r="AE608" s="54">
        <f t="shared" si="213"/>
        <v>0</v>
      </c>
      <c r="AF608" s="78"/>
      <c r="AG608" s="54">
        <f t="shared" si="214"/>
        <v>0</v>
      </c>
      <c r="AH608" s="78"/>
      <c r="AI608" s="54">
        <f t="shared" si="215"/>
        <v>0</v>
      </c>
      <c r="AJ608" s="78"/>
      <c r="AK608" s="54">
        <f t="shared" si="216"/>
        <v>0</v>
      </c>
      <c r="AL608" s="78"/>
      <c r="AM608" s="78"/>
      <c r="AN608" s="53" t="str">
        <f>+IF($A608="Venta",SUMIF($AC$3:$AM$3,VLOOKUP($R608,desplegable!$N$3:$Q$8,4,FALSE),$AC608:$AM608)*$T608/VLOOKUP($R608,desplegable!$N$3:$O$8,2,FALSE),"")</f>
        <v/>
      </c>
      <c r="AO608" s="53">
        <f t="shared" si="217"/>
        <v>0</v>
      </c>
      <c r="AP608" s="53" t="str">
        <f>+IF($A608="Compra",SUMIF($AC$3:$AM$3,VLOOKUP($R607,desplegable!$N$3:$Q$8,4,FALSE),$AC608:$AM608)*$T608/VLOOKUP($R607,desplegable!$N$3:$O$8,2,FALSE),"")</f>
        <v/>
      </c>
      <c r="AQ608" s="55">
        <f>+IFERROR(SUMIF($AC$3:$AM$3,VLOOKUP($R608,desplegable!$N$3:$Q$8,4,FALSE),$AC608:$AM608)/$S608,0)</f>
        <v>0</v>
      </c>
      <c r="AR608" s="55">
        <f ca="1">IFERROR((SUMIF($AC$3:$AM$3,VLOOKUP($R608,desplegable!$N$3:$Q$8,4,FALSE),$AC608:$AM608)/($H608-$G608))*((TODAY())-$G608)/$S608,0)</f>
        <v>0</v>
      </c>
      <c r="AS608" s="56" t="str">
        <f t="shared" si="221"/>
        <v>-</v>
      </c>
      <c r="AT608" s="56" t="str">
        <f t="shared" si="222"/>
        <v>-</v>
      </c>
      <c r="AU608" s="56" t="str">
        <f t="shared" si="223"/>
        <v>-</v>
      </c>
      <c r="AV608" s="56" t="str">
        <f t="shared" si="224"/>
        <v>-</v>
      </c>
      <c r="AW608" s="53" t="str">
        <f t="shared" si="225"/>
        <v>-</v>
      </c>
      <c r="AX608" s="53" t="str">
        <f t="shared" si="226"/>
        <v/>
      </c>
      <c r="AY608" s="57" t="str">
        <f t="shared" si="227"/>
        <v/>
      </c>
      <c r="AZ608" s="54">
        <f>+IF(SUMIF($AC$3:$AM$3,VLOOKUP($R608,desplegable!$N$3:$Q$8,4,FALSE),$AC608:$AM608)&gt;=$S608,$S608,SUMIF($AC$3:$AM$3,VLOOKUP($R608,desplegable!$N$3:$Q$8,4,FALSE),$AC608:$AM608))</f>
        <v>0</v>
      </c>
      <c r="BA608" s="78"/>
      <c r="BB608" s="54">
        <f t="shared" si="228"/>
        <v>0</v>
      </c>
      <c r="BC608" s="53">
        <f>+IFERROR($BB608*$T608/VLOOKUP($R608,desplegable!$N$3:$O$8,2,FALSE),0)</f>
        <v>0</v>
      </c>
      <c r="BD608" s="53" t="str">
        <f t="shared" si="218"/>
        <v/>
      </c>
      <c r="BE608" s="57" t="str">
        <f t="shared" si="229"/>
        <v/>
      </c>
    </row>
    <row r="609" spans="1:57" ht="15" customHeight="1" x14ac:dyDescent="0.25">
      <c r="A609" s="26" t="s">
        <v>117</v>
      </c>
      <c r="B609" s="21"/>
      <c r="C609" s="21" t="s">
        <v>117</v>
      </c>
      <c r="D609" s="21"/>
      <c r="E609" s="21" t="s">
        <v>117</v>
      </c>
      <c r="F609" s="21"/>
      <c r="G609" s="27"/>
      <c r="H609" s="27"/>
      <c r="I609" s="28" t="s">
        <v>246</v>
      </c>
      <c r="J609" s="28" t="s">
        <v>117</v>
      </c>
      <c r="K609" s="21"/>
      <c r="L609" s="21"/>
      <c r="M609" s="28" t="s">
        <v>117</v>
      </c>
      <c r="N609" s="28" t="s">
        <v>117</v>
      </c>
      <c r="O609" s="28" t="s">
        <v>117</v>
      </c>
      <c r="P609" s="21" t="s">
        <v>117</v>
      </c>
      <c r="Q609" s="21" t="s">
        <v>117</v>
      </c>
      <c r="R609" s="28" t="s">
        <v>117</v>
      </c>
      <c r="S609" s="78"/>
      <c r="T609" s="30"/>
      <c r="U609" s="52">
        <f t="shared" si="219"/>
        <v>0</v>
      </c>
      <c r="V609" s="29"/>
      <c r="W609" s="29" t="s">
        <v>117</v>
      </c>
      <c r="X609" s="29"/>
      <c r="Y609" s="29"/>
      <c r="Z609" s="53" t="str">
        <f t="shared" si="211"/>
        <v/>
      </c>
      <c r="AA609" s="55" t="str">
        <f t="shared" si="220"/>
        <v/>
      </c>
      <c r="AB609" s="27"/>
      <c r="AC609" s="54">
        <f t="shared" si="212"/>
        <v>0</v>
      </c>
      <c r="AD609" s="78"/>
      <c r="AE609" s="54">
        <f t="shared" si="213"/>
        <v>0</v>
      </c>
      <c r="AF609" s="78"/>
      <c r="AG609" s="54">
        <f t="shared" si="214"/>
        <v>0</v>
      </c>
      <c r="AH609" s="78"/>
      <c r="AI609" s="54">
        <f t="shared" si="215"/>
        <v>0</v>
      </c>
      <c r="AJ609" s="78"/>
      <c r="AK609" s="54">
        <f t="shared" si="216"/>
        <v>0</v>
      </c>
      <c r="AL609" s="78"/>
      <c r="AM609" s="78"/>
      <c r="AN609" s="53" t="str">
        <f>+IF($A609="Venta",SUMIF($AC$3:$AM$3,VLOOKUP($R609,desplegable!$N$3:$Q$8,4,FALSE),$AC609:$AM609)*$T609/VLOOKUP($R609,desplegable!$N$3:$O$8,2,FALSE),"")</f>
        <v/>
      </c>
      <c r="AO609" s="53">
        <f t="shared" si="217"/>
        <v>0</v>
      </c>
      <c r="AP609" s="53" t="str">
        <f>+IF($A609="Compra",SUMIF($AC$3:$AM$3,VLOOKUP($R608,desplegable!$N$3:$Q$8,4,FALSE),$AC609:$AM609)*$T609/VLOOKUP($R608,desplegable!$N$3:$O$8,2,FALSE),"")</f>
        <v/>
      </c>
      <c r="AQ609" s="55">
        <f>+IFERROR(SUMIF($AC$3:$AM$3,VLOOKUP($R609,desplegable!$N$3:$Q$8,4,FALSE),$AC609:$AM609)/$S609,0)</f>
        <v>0</v>
      </c>
      <c r="AR609" s="55">
        <f ca="1">IFERROR((SUMIF($AC$3:$AM$3,VLOOKUP($R609,desplegable!$N$3:$Q$8,4,FALSE),$AC609:$AM609)/($H609-$G609))*((TODAY())-$G609)/$S609,0)</f>
        <v>0</v>
      </c>
      <c r="AS609" s="56" t="str">
        <f t="shared" si="221"/>
        <v>-</v>
      </c>
      <c r="AT609" s="56" t="str">
        <f t="shared" si="222"/>
        <v>-</v>
      </c>
      <c r="AU609" s="56" t="str">
        <f t="shared" si="223"/>
        <v>-</v>
      </c>
      <c r="AV609" s="56" t="str">
        <f t="shared" si="224"/>
        <v>-</v>
      </c>
      <c r="AW609" s="53" t="str">
        <f t="shared" si="225"/>
        <v>-</v>
      </c>
      <c r="AX609" s="53" t="str">
        <f t="shared" si="226"/>
        <v/>
      </c>
      <c r="AY609" s="57" t="str">
        <f t="shared" si="227"/>
        <v/>
      </c>
      <c r="AZ609" s="54">
        <f>+IF(SUMIF($AC$3:$AM$3,VLOOKUP($R609,desplegable!$N$3:$Q$8,4,FALSE),$AC609:$AM609)&gt;=$S609,$S609,SUMIF($AC$3:$AM$3,VLOOKUP($R609,desplegable!$N$3:$Q$8,4,FALSE),$AC609:$AM609))</f>
        <v>0</v>
      </c>
      <c r="BA609" s="78"/>
      <c r="BB609" s="54">
        <f t="shared" si="228"/>
        <v>0</v>
      </c>
      <c r="BC609" s="53">
        <f>+IFERROR($BB609*$T609/VLOOKUP($R609,desplegable!$N$3:$O$8,2,FALSE),0)</f>
        <v>0</v>
      </c>
      <c r="BD609" s="53" t="str">
        <f t="shared" si="218"/>
        <v/>
      </c>
      <c r="BE609" s="57" t="str">
        <f t="shared" si="229"/>
        <v/>
      </c>
    </row>
    <row r="610" spans="1:57" ht="15" customHeight="1" x14ac:dyDescent="0.25">
      <c r="A610" s="26" t="s">
        <v>117</v>
      </c>
      <c r="B610" s="21"/>
      <c r="C610" s="21" t="s">
        <v>117</v>
      </c>
      <c r="D610" s="21"/>
      <c r="E610" s="21" t="s">
        <v>117</v>
      </c>
      <c r="F610" s="21"/>
      <c r="G610" s="27"/>
      <c r="H610" s="27"/>
      <c r="I610" s="28" t="s">
        <v>246</v>
      </c>
      <c r="J610" s="28" t="s">
        <v>117</v>
      </c>
      <c r="K610" s="21"/>
      <c r="L610" s="21"/>
      <c r="M610" s="28" t="s">
        <v>117</v>
      </c>
      <c r="N610" s="28" t="s">
        <v>117</v>
      </c>
      <c r="O610" s="28" t="s">
        <v>117</v>
      </c>
      <c r="P610" s="21" t="s">
        <v>117</v>
      </c>
      <c r="Q610" s="21" t="s">
        <v>117</v>
      </c>
      <c r="R610" s="28" t="s">
        <v>117</v>
      </c>
      <c r="S610" s="78"/>
      <c r="T610" s="30"/>
      <c r="U610" s="52">
        <f t="shared" si="219"/>
        <v>0</v>
      </c>
      <c r="V610" s="29"/>
      <c r="W610" s="29" t="s">
        <v>117</v>
      </c>
      <c r="X610" s="29"/>
      <c r="Y610" s="29"/>
      <c r="Z610" s="53" t="str">
        <f t="shared" si="211"/>
        <v/>
      </c>
      <c r="AA610" s="55" t="str">
        <f t="shared" si="220"/>
        <v/>
      </c>
      <c r="AB610" s="27"/>
      <c r="AC610" s="54">
        <f t="shared" si="212"/>
        <v>0</v>
      </c>
      <c r="AD610" s="78"/>
      <c r="AE610" s="54">
        <f t="shared" si="213"/>
        <v>0</v>
      </c>
      <c r="AF610" s="78"/>
      <c r="AG610" s="54">
        <f t="shared" si="214"/>
        <v>0</v>
      </c>
      <c r="AH610" s="78"/>
      <c r="AI610" s="54">
        <f t="shared" si="215"/>
        <v>0</v>
      </c>
      <c r="AJ610" s="78"/>
      <c r="AK610" s="54">
        <f t="shared" si="216"/>
        <v>0</v>
      </c>
      <c r="AL610" s="78"/>
      <c r="AM610" s="78"/>
      <c r="AN610" s="53" t="str">
        <f>+IF($A610="Venta",SUMIF($AC$3:$AM$3,VLOOKUP($R610,desplegable!$N$3:$Q$8,4,FALSE),$AC610:$AM610)*$T610/VLOOKUP($R610,desplegable!$N$3:$O$8,2,FALSE),"")</f>
        <v/>
      </c>
      <c r="AO610" s="53">
        <f t="shared" si="217"/>
        <v>0</v>
      </c>
      <c r="AP610" s="53" t="str">
        <f>+IF($A610="Compra",SUMIF($AC$3:$AM$3,VLOOKUP($R609,desplegable!$N$3:$Q$8,4,FALSE),$AC610:$AM610)*$T610/VLOOKUP($R609,desplegable!$N$3:$O$8,2,FALSE),"")</f>
        <v/>
      </c>
      <c r="AQ610" s="55">
        <f>+IFERROR(SUMIF($AC$3:$AM$3,VLOOKUP($R610,desplegable!$N$3:$Q$8,4,FALSE),$AC610:$AM610)/$S610,0)</f>
        <v>0</v>
      </c>
      <c r="AR610" s="55">
        <f ca="1">IFERROR((SUMIF($AC$3:$AM$3,VLOOKUP($R610,desplegable!$N$3:$Q$8,4,FALSE),$AC610:$AM610)/($H610-$G610))*((TODAY())-$G610)/$S610,0)</f>
        <v>0</v>
      </c>
      <c r="AS610" s="56" t="str">
        <f t="shared" si="221"/>
        <v>-</v>
      </c>
      <c r="AT610" s="56" t="str">
        <f t="shared" si="222"/>
        <v>-</v>
      </c>
      <c r="AU610" s="56" t="str">
        <f t="shared" si="223"/>
        <v>-</v>
      </c>
      <c r="AV610" s="56" t="str">
        <f t="shared" si="224"/>
        <v>-</v>
      </c>
      <c r="AW610" s="53" t="str">
        <f t="shared" si="225"/>
        <v>-</v>
      </c>
      <c r="AX610" s="53" t="str">
        <f t="shared" si="226"/>
        <v/>
      </c>
      <c r="AY610" s="57" t="str">
        <f t="shared" si="227"/>
        <v/>
      </c>
      <c r="AZ610" s="54">
        <f>+IF(SUMIF($AC$3:$AM$3,VLOOKUP($R610,desplegable!$N$3:$Q$8,4,FALSE),$AC610:$AM610)&gt;=$S610,$S610,SUMIF($AC$3:$AM$3,VLOOKUP($R610,desplegable!$N$3:$Q$8,4,FALSE),$AC610:$AM610))</f>
        <v>0</v>
      </c>
      <c r="BA610" s="78"/>
      <c r="BB610" s="54">
        <f t="shared" si="228"/>
        <v>0</v>
      </c>
      <c r="BC610" s="53">
        <f>+IFERROR($BB610*$T610/VLOOKUP($R610,desplegable!$N$3:$O$8,2,FALSE),0)</f>
        <v>0</v>
      </c>
      <c r="BD610" s="53" t="str">
        <f t="shared" si="218"/>
        <v/>
      </c>
      <c r="BE610" s="57" t="str">
        <f t="shared" si="229"/>
        <v/>
      </c>
    </row>
    <row r="611" spans="1:57" ht="15" customHeight="1" x14ac:dyDescent="0.25">
      <c r="A611" s="26" t="s">
        <v>117</v>
      </c>
      <c r="B611" s="21"/>
      <c r="C611" s="21" t="s">
        <v>117</v>
      </c>
      <c r="D611" s="21"/>
      <c r="E611" s="21" t="s">
        <v>117</v>
      </c>
      <c r="F611" s="21"/>
      <c r="G611" s="27"/>
      <c r="H611" s="27"/>
      <c r="I611" s="28" t="s">
        <v>246</v>
      </c>
      <c r="J611" s="28" t="s">
        <v>117</v>
      </c>
      <c r="K611" s="21"/>
      <c r="L611" s="21"/>
      <c r="M611" s="28" t="s">
        <v>117</v>
      </c>
      <c r="N611" s="28" t="s">
        <v>117</v>
      </c>
      <c r="O611" s="28" t="s">
        <v>117</v>
      </c>
      <c r="P611" s="21" t="s">
        <v>117</v>
      </c>
      <c r="Q611" s="21" t="s">
        <v>117</v>
      </c>
      <c r="R611" s="28" t="s">
        <v>117</v>
      </c>
      <c r="S611" s="78"/>
      <c r="T611" s="30"/>
      <c r="U611" s="52">
        <f t="shared" si="219"/>
        <v>0</v>
      </c>
      <c r="V611" s="29"/>
      <c r="W611" s="29" t="s">
        <v>117</v>
      </c>
      <c r="X611" s="29"/>
      <c r="Y611" s="29"/>
      <c r="Z611" s="53" t="str">
        <f t="shared" si="211"/>
        <v/>
      </c>
      <c r="AA611" s="55" t="str">
        <f t="shared" si="220"/>
        <v/>
      </c>
      <c r="AB611" s="27"/>
      <c r="AC611" s="54">
        <f t="shared" si="212"/>
        <v>0</v>
      </c>
      <c r="AD611" s="78"/>
      <c r="AE611" s="54">
        <f t="shared" si="213"/>
        <v>0</v>
      </c>
      <c r="AF611" s="78"/>
      <c r="AG611" s="54">
        <f t="shared" si="214"/>
        <v>0</v>
      </c>
      <c r="AH611" s="78"/>
      <c r="AI611" s="54">
        <f t="shared" si="215"/>
        <v>0</v>
      </c>
      <c r="AJ611" s="78"/>
      <c r="AK611" s="54">
        <f t="shared" si="216"/>
        <v>0</v>
      </c>
      <c r="AL611" s="78"/>
      <c r="AM611" s="78"/>
      <c r="AN611" s="53" t="str">
        <f>+IF($A611="Venta",SUMIF($AC$3:$AM$3,VLOOKUP($R611,desplegable!$N$3:$Q$8,4,FALSE),$AC611:$AM611)*$T611/VLOOKUP($R611,desplegable!$N$3:$O$8,2,FALSE),"")</f>
        <v/>
      </c>
      <c r="AO611" s="53">
        <f t="shared" si="217"/>
        <v>0</v>
      </c>
      <c r="AP611" s="53" t="str">
        <f>+IF($A611="Compra",SUMIF($AC$3:$AM$3,VLOOKUP($R610,desplegable!$N$3:$Q$8,4,FALSE),$AC611:$AM611)*$T611/VLOOKUP($R610,desplegable!$N$3:$O$8,2,FALSE),"")</f>
        <v/>
      </c>
      <c r="AQ611" s="55">
        <f>+IFERROR(SUMIF($AC$3:$AM$3,VLOOKUP($R611,desplegable!$N$3:$Q$8,4,FALSE),$AC611:$AM611)/$S611,0)</f>
        <v>0</v>
      </c>
      <c r="AR611" s="55">
        <f ca="1">IFERROR((SUMIF($AC$3:$AM$3,VLOOKUP($R611,desplegable!$N$3:$Q$8,4,FALSE),$AC611:$AM611)/($H611-$G611))*((TODAY())-$G611)/$S611,0)</f>
        <v>0</v>
      </c>
      <c r="AS611" s="56" t="str">
        <f t="shared" si="221"/>
        <v>-</v>
      </c>
      <c r="AT611" s="56" t="str">
        <f t="shared" si="222"/>
        <v>-</v>
      </c>
      <c r="AU611" s="56" t="str">
        <f t="shared" si="223"/>
        <v>-</v>
      </c>
      <c r="AV611" s="56" t="str">
        <f t="shared" si="224"/>
        <v>-</v>
      </c>
      <c r="AW611" s="53" t="str">
        <f t="shared" si="225"/>
        <v>-</v>
      </c>
      <c r="AX611" s="53" t="str">
        <f t="shared" si="226"/>
        <v/>
      </c>
      <c r="AY611" s="57" t="str">
        <f t="shared" si="227"/>
        <v/>
      </c>
      <c r="AZ611" s="54">
        <f>+IF(SUMIF($AC$3:$AM$3,VLOOKUP($R611,desplegable!$N$3:$Q$8,4,FALSE),$AC611:$AM611)&gt;=$S611,$S611,SUMIF($AC$3:$AM$3,VLOOKUP($R611,desplegable!$N$3:$Q$8,4,FALSE),$AC611:$AM611))</f>
        <v>0</v>
      </c>
      <c r="BA611" s="78"/>
      <c r="BB611" s="54">
        <f t="shared" si="228"/>
        <v>0</v>
      </c>
      <c r="BC611" s="53">
        <f>+IFERROR($BB611*$T611/VLOOKUP($R611,desplegable!$N$3:$O$8,2,FALSE),0)</f>
        <v>0</v>
      </c>
      <c r="BD611" s="53" t="str">
        <f t="shared" si="218"/>
        <v/>
      </c>
      <c r="BE611" s="57" t="str">
        <f t="shared" si="229"/>
        <v/>
      </c>
    </row>
    <row r="612" spans="1:57" ht="15" customHeight="1" x14ac:dyDescent="0.25">
      <c r="A612" s="26" t="s">
        <v>117</v>
      </c>
      <c r="B612" s="21"/>
      <c r="C612" s="21" t="s">
        <v>117</v>
      </c>
      <c r="D612" s="21"/>
      <c r="E612" s="21" t="s">
        <v>117</v>
      </c>
      <c r="F612" s="21"/>
      <c r="G612" s="27"/>
      <c r="H612" s="27"/>
      <c r="I612" s="28" t="s">
        <v>246</v>
      </c>
      <c r="J612" s="28" t="s">
        <v>117</v>
      </c>
      <c r="K612" s="21"/>
      <c r="L612" s="21"/>
      <c r="M612" s="28" t="s">
        <v>117</v>
      </c>
      <c r="N612" s="28" t="s">
        <v>117</v>
      </c>
      <c r="O612" s="28" t="s">
        <v>117</v>
      </c>
      <c r="P612" s="21" t="s">
        <v>117</v>
      </c>
      <c r="Q612" s="21" t="s">
        <v>117</v>
      </c>
      <c r="R612" s="28" t="s">
        <v>117</v>
      </c>
      <c r="S612" s="78"/>
      <c r="T612" s="30"/>
      <c r="U612" s="52">
        <f t="shared" si="219"/>
        <v>0</v>
      </c>
      <c r="V612" s="29"/>
      <c r="W612" s="29" t="s">
        <v>117</v>
      </c>
      <c r="X612" s="29"/>
      <c r="Y612" s="29"/>
      <c r="Z612" s="53" t="str">
        <f t="shared" si="211"/>
        <v/>
      </c>
      <c r="AA612" s="55" t="str">
        <f t="shared" si="220"/>
        <v/>
      </c>
      <c r="AB612" s="27"/>
      <c r="AC612" s="54">
        <f t="shared" si="212"/>
        <v>0</v>
      </c>
      <c r="AD612" s="78"/>
      <c r="AE612" s="54">
        <f t="shared" si="213"/>
        <v>0</v>
      </c>
      <c r="AF612" s="78"/>
      <c r="AG612" s="54">
        <f t="shared" si="214"/>
        <v>0</v>
      </c>
      <c r="AH612" s="78"/>
      <c r="AI612" s="54">
        <f t="shared" si="215"/>
        <v>0</v>
      </c>
      <c r="AJ612" s="78"/>
      <c r="AK612" s="54">
        <f t="shared" si="216"/>
        <v>0</v>
      </c>
      <c r="AL612" s="78"/>
      <c r="AM612" s="78"/>
      <c r="AN612" s="53" t="str">
        <f>+IF($A612="Venta",SUMIF($AC$3:$AM$3,VLOOKUP($R612,desplegable!$N$3:$Q$8,4,FALSE),$AC612:$AM612)*$T612/VLOOKUP($R612,desplegable!$N$3:$O$8,2,FALSE),"")</f>
        <v/>
      </c>
      <c r="AO612" s="53">
        <f t="shared" si="217"/>
        <v>0</v>
      </c>
      <c r="AP612" s="53" t="str">
        <f>+IF($A612="Compra",SUMIF($AC$3:$AM$3,VLOOKUP($R611,desplegable!$N$3:$Q$8,4,FALSE),$AC612:$AM612)*$T612/VLOOKUP($R611,desplegable!$N$3:$O$8,2,FALSE),"")</f>
        <v/>
      </c>
      <c r="AQ612" s="55">
        <f>+IFERROR(SUMIF($AC$3:$AM$3,VLOOKUP($R612,desplegable!$N$3:$Q$8,4,FALSE),$AC612:$AM612)/$S612,0)</f>
        <v>0</v>
      </c>
      <c r="AR612" s="55">
        <f ca="1">IFERROR((SUMIF($AC$3:$AM$3,VLOOKUP($R612,desplegable!$N$3:$Q$8,4,FALSE),$AC612:$AM612)/($H612-$G612))*((TODAY())-$G612)/$S612,0)</f>
        <v>0</v>
      </c>
      <c r="AS612" s="56" t="str">
        <f t="shared" si="221"/>
        <v>-</v>
      </c>
      <c r="AT612" s="56" t="str">
        <f t="shared" si="222"/>
        <v>-</v>
      </c>
      <c r="AU612" s="56" t="str">
        <f t="shared" si="223"/>
        <v>-</v>
      </c>
      <c r="AV612" s="56" t="str">
        <f t="shared" si="224"/>
        <v>-</v>
      </c>
      <c r="AW612" s="53" t="str">
        <f t="shared" si="225"/>
        <v>-</v>
      </c>
      <c r="AX612" s="53" t="str">
        <f t="shared" si="226"/>
        <v/>
      </c>
      <c r="AY612" s="57" t="str">
        <f t="shared" si="227"/>
        <v/>
      </c>
      <c r="AZ612" s="54">
        <f>+IF(SUMIF($AC$3:$AM$3,VLOOKUP($R612,desplegable!$N$3:$Q$8,4,FALSE),$AC612:$AM612)&gt;=$S612,$S612,SUMIF($AC$3:$AM$3,VLOOKUP($R612,desplegable!$N$3:$Q$8,4,FALSE),$AC612:$AM612))</f>
        <v>0</v>
      </c>
      <c r="BA612" s="78"/>
      <c r="BB612" s="54">
        <f t="shared" si="228"/>
        <v>0</v>
      </c>
      <c r="BC612" s="53">
        <f>+IFERROR($BB612*$T612/VLOOKUP($R612,desplegable!$N$3:$O$8,2,FALSE),0)</f>
        <v>0</v>
      </c>
      <c r="BD612" s="53" t="str">
        <f t="shared" si="218"/>
        <v/>
      </c>
      <c r="BE612" s="57" t="str">
        <f t="shared" si="229"/>
        <v/>
      </c>
    </row>
    <row r="613" spans="1:57" ht="15" customHeight="1" x14ac:dyDescent="0.25">
      <c r="A613" s="26" t="s">
        <v>117</v>
      </c>
      <c r="B613" s="21"/>
      <c r="C613" s="21" t="s">
        <v>117</v>
      </c>
      <c r="D613" s="21"/>
      <c r="E613" s="21" t="s">
        <v>117</v>
      </c>
      <c r="F613" s="21"/>
      <c r="G613" s="27"/>
      <c r="H613" s="27"/>
      <c r="I613" s="28" t="s">
        <v>246</v>
      </c>
      <c r="J613" s="28" t="s">
        <v>117</v>
      </c>
      <c r="K613" s="21"/>
      <c r="L613" s="21"/>
      <c r="M613" s="28" t="s">
        <v>117</v>
      </c>
      <c r="N613" s="28" t="s">
        <v>117</v>
      </c>
      <c r="O613" s="28" t="s">
        <v>117</v>
      </c>
      <c r="P613" s="21" t="s">
        <v>117</v>
      </c>
      <c r="Q613" s="21" t="s">
        <v>117</v>
      </c>
      <c r="R613" s="28" t="s">
        <v>117</v>
      </c>
      <c r="S613" s="78"/>
      <c r="T613" s="30"/>
      <c r="U613" s="52">
        <f t="shared" si="219"/>
        <v>0</v>
      </c>
      <c r="V613" s="29"/>
      <c r="W613" s="29" t="s">
        <v>117</v>
      </c>
      <c r="X613" s="29"/>
      <c r="Y613" s="29"/>
      <c r="Z613" s="53" t="str">
        <f t="shared" si="211"/>
        <v/>
      </c>
      <c r="AA613" s="55" t="str">
        <f t="shared" si="220"/>
        <v/>
      </c>
      <c r="AB613" s="27"/>
      <c r="AC613" s="54">
        <f t="shared" si="212"/>
        <v>0</v>
      </c>
      <c r="AD613" s="78"/>
      <c r="AE613" s="54">
        <f t="shared" si="213"/>
        <v>0</v>
      </c>
      <c r="AF613" s="78"/>
      <c r="AG613" s="54">
        <f t="shared" si="214"/>
        <v>0</v>
      </c>
      <c r="AH613" s="78"/>
      <c r="AI613" s="54">
        <f t="shared" si="215"/>
        <v>0</v>
      </c>
      <c r="AJ613" s="78"/>
      <c r="AK613" s="54">
        <f t="shared" si="216"/>
        <v>0</v>
      </c>
      <c r="AL613" s="78"/>
      <c r="AM613" s="78"/>
      <c r="AN613" s="53" t="str">
        <f>+IF($A613="Venta",SUMIF($AC$3:$AM$3,VLOOKUP($R613,desplegable!$N$3:$Q$8,4,FALSE),$AC613:$AM613)*$T613/VLOOKUP($R613,desplegable!$N$3:$O$8,2,FALSE),"")</f>
        <v/>
      </c>
      <c r="AO613" s="53">
        <f t="shared" si="217"/>
        <v>0</v>
      </c>
      <c r="AP613" s="53" t="str">
        <f>+IF($A613="Compra",SUMIF($AC$3:$AM$3,VLOOKUP($R612,desplegable!$N$3:$Q$8,4,FALSE),$AC613:$AM613)*$T613/VLOOKUP($R612,desplegable!$N$3:$O$8,2,FALSE),"")</f>
        <v/>
      </c>
      <c r="AQ613" s="55">
        <f>+IFERROR(SUMIF($AC$3:$AM$3,VLOOKUP($R613,desplegable!$N$3:$Q$8,4,FALSE),$AC613:$AM613)/$S613,0)</f>
        <v>0</v>
      </c>
      <c r="AR613" s="55">
        <f ca="1">IFERROR((SUMIF($AC$3:$AM$3,VLOOKUP($R613,desplegable!$N$3:$Q$8,4,FALSE),$AC613:$AM613)/($H613-$G613))*((TODAY())-$G613)/$S613,0)</f>
        <v>0</v>
      </c>
      <c r="AS613" s="56" t="str">
        <f t="shared" si="221"/>
        <v>-</v>
      </c>
      <c r="AT613" s="56" t="str">
        <f t="shared" si="222"/>
        <v>-</v>
      </c>
      <c r="AU613" s="56" t="str">
        <f t="shared" si="223"/>
        <v>-</v>
      </c>
      <c r="AV613" s="56" t="str">
        <f t="shared" si="224"/>
        <v>-</v>
      </c>
      <c r="AW613" s="53" t="str">
        <f t="shared" si="225"/>
        <v>-</v>
      </c>
      <c r="AX613" s="53" t="str">
        <f t="shared" si="226"/>
        <v/>
      </c>
      <c r="AY613" s="57" t="str">
        <f t="shared" si="227"/>
        <v/>
      </c>
      <c r="AZ613" s="54">
        <f>+IF(SUMIF($AC$3:$AM$3,VLOOKUP($R613,desplegable!$N$3:$Q$8,4,FALSE),$AC613:$AM613)&gt;=$S613,$S613,SUMIF($AC$3:$AM$3,VLOOKUP($R613,desplegable!$N$3:$Q$8,4,FALSE),$AC613:$AM613))</f>
        <v>0</v>
      </c>
      <c r="BA613" s="78"/>
      <c r="BB613" s="54">
        <f t="shared" si="228"/>
        <v>0</v>
      </c>
      <c r="BC613" s="53">
        <f>+IFERROR($BB613*$T613/VLOOKUP($R613,desplegable!$N$3:$O$8,2,FALSE),0)</f>
        <v>0</v>
      </c>
      <c r="BD613" s="53" t="str">
        <f t="shared" si="218"/>
        <v/>
      </c>
      <c r="BE613" s="57" t="str">
        <f t="shared" si="229"/>
        <v/>
      </c>
    </row>
    <row r="614" spans="1:57" ht="15" customHeight="1" x14ac:dyDescent="0.25">
      <c r="A614" s="26" t="s">
        <v>117</v>
      </c>
      <c r="B614" s="21"/>
      <c r="C614" s="21" t="s">
        <v>117</v>
      </c>
      <c r="D614" s="21"/>
      <c r="E614" s="21" t="s">
        <v>117</v>
      </c>
      <c r="F614" s="21"/>
      <c r="G614" s="27"/>
      <c r="H614" s="27"/>
      <c r="I614" s="28" t="s">
        <v>246</v>
      </c>
      <c r="J614" s="28" t="s">
        <v>117</v>
      </c>
      <c r="K614" s="21"/>
      <c r="L614" s="21"/>
      <c r="M614" s="28" t="s">
        <v>117</v>
      </c>
      <c r="N614" s="28" t="s">
        <v>117</v>
      </c>
      <c r="O614" s="28" t="s">
        <v>117</v>
      </c>
      <c r="P614" s="21" t="s">
        <v>117</v>
      </c>
      <c r="Q614" s="21" t="s">
        <v>117</v>
      </c>
      <c r="R614" s="28" t="s">
        <v>117</v>
      </c>
      <c r="S614" s="78"/>
      <c r="T614" s="30"/>
      <c r="U614" s="52">
        <f t="shared" si="219"/>
        <v>0</v>
      </c>
      <c r="V614" s="29"/>
      <c r="W614" s="29" t="s">
        <v>117</v>
      </c>
      <c r="X614" s="29"/>
      <c r="Y614" s="29"/>
      <c r="Z614" s="53" t="str">
        <f t="shared" si="211"/>
        <v/>
      </c>
      <c r="AA614" s="55" t="str">
        <f t="shared" si="220"/>
        <v/>
      </c>
      <c r="AB614" s="27"/>
      <c r="AC614" s="54">
        <f t="shared" si="212"/>
        <v>0</v>
      </c>
      <c r="AD614" s="78"/>
      <c r="AE614" s="54">
        <f t="shared" si="213"/>
        <v>0</v>
      </c>
      <c r="AF614" s="78"/>
      <c r="AG614" s="54">
        <f t="shared" si="214"/>
        <v>0</v>
      </c>
      <c r="AH614" s="78"/>
      <c r="AI614" s="54">
        <f t="shared" si="215"/>
        <v>0</v>
      </c>
      <c r="AJ614" s="78"/>
      <c r="AK614" s="54">
        <f t="shared" si="216"/>
        <v>0</v>
      </c>
      <c r="AL614" s="78"/>
      <c r="AM614" s="78"/>
      <c r="AN614" s="53" t="str">
        <f>+IF($A614="Venta",SUMIF($AC$3:$AM$3,VLOOKUP($R614,desplegable!$N$3:$Q$8,4,FALSE),$AC614:$AM614)*$T614/VLOOKUP($R614,desplegable!$N$3:$O$8,2,FALSE),"")</f>
        <v/>
      </c>
      <c r="AO614" s="53">
        <f t="shared" si="217"/>
        <v>0</v>
      </c>
      <c r="AP614" s="53" t="str">
        <f>+IF($A614="Compra",SUMIF($AC$3:$AM$3,VLOOKUP($R613,desplegable!$N$3:$Q$8,4,FALSE),$AC614:$AM614)*$T614/VLOOKUP($R613,desplegable!$N$3:$O$8,2,FALSE),"")</f>
        <v/>
      </c>
      <c r="AQ614" s="55">
        <f>+IFERROR(SUMIF($AC$3:$AM$3,VLOOKUP($R614,desplegable!$N$3:$Q$8,4,FALSE),$AC614:$AM614)/$S614,0)</f>
        <v>0</v>
      </c>
      <c r="AR614" s="55">
        <f ca="1">IFERROR((SUMIF($AC$3:$AM$3,VLOOKUP($R614,desplegable!$N$3:$Q$8,4,FALSE),$AC614:$AM614)/($H614-$G614))*((TODAY())-$G614)/$S614,0)</f>
        <v>0</v>
      </c>
      <c r="AS614" s="56" t="str">
        <f t="shared" si="221"/>
        <v>-</v>
      </c>
      <c r="AT614" s="56" t="str">
        <f t="shared" si="222"/>
        <v>-</v>
      </c>
      <c r="AU614" s="56" t="str">
        <f t="shared" si="223"/>
        <v>-</v>
      </c>
      <c r="AV614" s="56" t="str">
        <f t="shared" si="224"/>
        <v>-</v>
      </c>
      <c r="AW614" s="53" t="str">
        <f t="shared" si="225"/>
        <v>-</v>
      </c>
      <c r="AX614" s="53" t="str">
        <f t="shared" si="226"/>
        <v/>
      </c>
      <c r="AY614" s="57" t="str">
        <f t="shared" si="227"/>
        <v/>
      </c>
      <c r="AZ614" s="54">
        <f>+IF(SUMIF($AC$3:$AM$3,VLOOKUP($R614,desplegable!$N$3:$Q$8,4,FALSE),$AC614:$AM614)&gt;=$S614,$S614,SUMIF($AC$3:$AM$3,VLOOKUP($R614,desplegable!$N$3:$Q$8,4,FALSE),$AC614:$AM614))</f>
        <v>0</v>
      </c>
      <c r="BA614" s="78"/>
      <c r="BB614" s="54">
        <f t="shared" si="228"/>
        <v>0</v>
      </c>
      <c r="BC614" s="53">
        <f>+IFERROR($BB614*$T614/VLOOKUP($R614,desplegable!$N$3:$O$8,2,FALSE),0)</f>
        <v>0</v>
      </c>
      <c r="BD614" s="53" t="str">
        <f t="shared" si="218"/>
        <v/>
      </c>
      <c r="BE614" s="57" t="str">
        <f t="shared" si="229"/>
        <v/>
      </c>
    </row>
    <row r="615" spans="1:57" ht="15" customHeight="1" x14ac:dyDescent="0.25">
      <c r="A615" s="26" t="s">
        <v>117</v>
      </c>
      <c r="B615" s="21"/>
      <c r="C615" s="21" t="s">
        <v>117</v>
      </c>
      <c r="D615" s="21"/>
      <c r="E615" s="21" t="s">
        <v>117</v>
      </c>
      <c r="F615" s="21"/>
      <c r="G615" s="27"/>
      <c r="H615" s="27"/>
      <c r="I615" s="28" t="s">
        <v>246</v>
      </c>
      <c r="J615" s="28" t="s">
        <v>117</v>
      </c>
      <c r="K615" s="21"/>
      <c r="L615" s="21"/>
      <c r="M615" s="28" t="s">
        <v>117</v>
      </c>
      <c r="N615" s="28" t="s">
        <v>117</v>
      </c>
      <c r="O615" s="28" t="s">
        <v>117</v>
      </c>
      <c r="P615" s="21" t="s">
        <v>117</v>
      </c>
      <c r="Q615" s="21" t="s">
        <v>117</v>
      </c>
      <c r="R615" s="28" t="s">
        <v>117</v>
      </c>
      <c r="S615" s="78"/>
      <c r="T615" s="30"/>
      <c r="U615" s="52">
        <f t="shared" si="219"/>
        <v>0</v>
      </c>
      <c r="V615" s="29"/>
      <c r="W615" s="29" t="s">
        <v>117</v>
      </c>
      <c r="X615" s="29"/>
      <c r="Y615" s="29"/>
      <c r="Z615" s="53" t="str">
        <f t="shared" si="211"/>
        <v/>
      </c>
      <c r="AA615" s="55" t="str">
        <f t="shared" si="220"/>
        <v/>
      </c>
      <c r="AB615" s="27"/>
      <c r="AC615" s="54">
        <f t="shared" si="212"/>
        <v>0</v>
      </c>
      <c r="AD615" s="78"/>
      <c r="AE615" s="54">
        <f t="shared" si="213"/>
        <v>0</v>
      </c>
      <c r="AF615" s="78"/>
      <c r="AG615" s="54">
        <f t="shared" si="214"/>
        <v>0</v>
      </c>
      <c r="AH615" s="78"/>
      <c r="AI615" s="54">
        <f t="shared" si="215"/>
        <v>0</v>
      </c>
      <c r="AJ615" s="78"/>
      <c r="AK615" s="54">
        <f t="shared" si="216"/>
        <v>0</v>
      </c>
      <c r="AL615" s="78"/>
      <c r="AM615" s="78"/>
      <c r="AN615" s="53" t="str">
        <f>+IF($A615="Venta",SUMIF($AC$3:$AM$3,VLOOKUP($R615,desplegable!$N$3:$Q$8,4,FALSE),$AC615:$AM615)*$T615/VLOOKUP($R615,desplegable!$N$3:$O$8,2,FALSE),"")</f>
        <v/>
      </c>
      <c r="AO615" s="53">
        <f t="shared" si="217"/>
        <v>0</v>
      </c>
      <c r="AP615" s="53" t="str">
        <f>+IF($A615="Compra",SUMIF($AC$3:$AM$3,VLOOKUP($R614,desplegable!$N$3:$Q$8,4,FALSE),$AC615:$AM615)*$T615/VLOOKUP($R614,desplegable!$N$3:$O$8,2,FALSE),"")</f>
        <v/>
      </c>
      <c r="AQ615" s="55">
        <f>+IFERROR(SUMIF($AC$3:$AM$3,VLOOKUP($R615,desplegable!$N$3:$Q$8,4,FALSE),$AC615:$AM615)/$S615,0)</f>
        <v>0</v>
      </c>
      <c r="AR615" s="55">
        <f ca="1">IFERROR((SUMIF($AC$3:$AM$3,VLOOKUP($R615,desplegable!$N$3:$Q$8,4,FALSE),$AC615:$AM615)/($H615-$G615))*((TODAY())-$G615)/$S615,0)</f>
        <v>0</v>
      </c>
      <c r="AS615" s="56" t="str">
        <f t="shared" si="221"/>
        <v>-</v>
      </c>
      <c r="AT615" s="56" t="str">
        <f t="shared" si="222"/>
        <v>-</v>
      </c>
      <c r="AU615" s="56" t="str">
        <f t="shared" si="223"/>
        <v>-</v>
      </c>
      <c r="AV615" s="56" t="str">
        <f t="shared" si="224"/>
        <v>-</v>
      </c>
      <c r="AW615" s="53" t="str">
        <f t="shared" si="225"/>
        <v>-</v>
      </c>
      <c r="AX615" s="53" t="str">
        <f t="shared" si="226"/>
        <v/>
      </c>
      <c r="AY615" s="57" t="str">
        <f t="shared" si="227"/>
        <v/>
      </c>
      <c r="AZ615" s="54">
        <f>+IF(SUMIF($AC$3:$AM$3,VLOOKUP($R615,desplegable!$N$3:$Q$8,4,FALSE),$AC615:$AM615)&gt;=$S615,$S615,SUMIF($AC$3:$AM$3,VLOOKUP($R615,desplegable!$N$3:$Q$8,4,FALSE),$AC615:$AM615))</f>
        <v>0</v>
      </c>
      <c r="BA615" s="78"/>
      <c r="BB615" s="54">
        <f t="shared" si="228"/>
        <v>0</v>
      </c>
      <c r="BC615" s="53">
        <f>+IFERROR($BB615*$T615/VLOOKUP($R615,desplegable!$N$3:$O$8,2,FALSE),0)</f>
        <v>0</v>
      </c>
      <c r="BD615" s="53" t="str">
        <f t="shared" si="218"/>
        <v/>
      </c>
      <c r="BE615" s="57" t="str">
        <f t="shared" si="229"/>
        <v/>
      </c>
    </row>
    <row r="616" spans="1:57" ht="15" customHeight="1" x14ac:dyDescent="0.25">
      <c r="A616" s="26" t="s">
        <v>117</v>
      </c>
      <c r="B616" s="21"/>
      <c r="C616" s="21" t="s">
        <v>117</v>
      </c>
      <c r="D616" s="21"/>
      <c r="E616" s="21" t="s">
        <v>117</v>
      </c>
      <c r="F616" s="21"/>
      <c r="G616" s="27"/>
      <c r="H616" s="27"/>
      <c r="I616" s="28" t="s">
        <v>246</v>
      </c>
      <c r="J616" s="28" t="s">
        <v>117</v>
      </c>
      <c r="K616" s="21"/>
      <c r="L616" s="21"/>
      <c r="M616" s="28" t="s">
        <v>117</v>
      </c>
      <c r="N616" s="28" t="s">
        <v>117</v>
      </c>
      <c r="O616" s="28" t="s">
        <v>117</v>
      </c>
      <c r="P616" s="21" t="s">
        <v>117</v>
      </c>
      <c r="Q616" s="21" t="s">
        <v>117</v>
      </c>
      <c r="R616" s="28" t="s">
        <v>117</v>
      </c>
      <c r="S616" s="78"/>
      <c r="T616" s="30"/>
      <c r="U616" s="52">
        <f t="shared" si="219"/>
        <v>0</v>
      </c>
      <c r="V616" s="29"/>
      <c r="W616" s="29" t="s">
        <v>117</v>
      </c>
      <c r="X616" s="29"/>
      <c r="Y616" s="29"/>
      <c r="Z616" s="53" t="str">
        <f t="shared" si="211"/>
        <v/>
      </c>
      <c r="AA616" s="55" t="str">
        <f t="shared" si="220"/>
        <v/>
      </c>
      <c r="AB616" s="27"/>
      <c r="AC616" s="54">
        <f t="shared" si="212"/>
        <v>0</v>
      </c>
      <c r="AD616" s="78"/>
      <c r="AE616" s="54">
        <f t="shared" si="213"/>
        <v>0</v>
      </c>
      <c r="AF616" s="78"/>
      <c r="AG616" s="54">
        <f t="shared" si="214"/>
        <v>0</v>
      </c>
      <c r="AH616" s="78"/>
      <c r="AI616" s="54">
        <f t="shared" si="215"/>
        <v>0</v>
      </c>
      <c r="AJ616" s="78"/>
      <c r="AK616" s="54">
        <f t="shared" si="216"/>
        <v>0</v>
      </c>
      <c r="AL616" s="78"/>
      <c r="AM616" s="78"/>
      <c r="AN616" s="53" t="str">
        <f>+IF($A616="Venta",SUMIF($AC$3:$AM$3,VLOOKUP($R616,desplegable!$N$3:$Q$8,4,FALSE),$AC616:$AM616)*$T616/VLOOKUP($R616,desplegable!$N$3:$O$8,2,FALSE),"")</f>
        <v/>
      </c>
      <c r="AO616" s="53">
        <f t="shared" si="217"/>
        <v>0</v>
      </c>
      <c r="AP616" s="53" t="str">
        <f>+IF($A616="Compra",SUMIF($AC$3:$AM$3,VLOOKUP($R615,desplegable!$N$3:$Q$8,4,FALSE),$AC616:$AM616)*$T616/VLOOKUP($R615,desplegable!$N$3:$O$8,2,FALSE),"")</f>
        <v/>
      </c>
      <c r="AQ616" s="55">
        <f>+IFERROR(SUMIF($AC$3:$AM$3,VLOOKUP($R616,desplegable!$N$3:$Q$8,4,FALSE),$AC616:$AM616)/$S616,0)</f>
        <v>0</v>
      </c>
      <c r="AR616" s="55">
        <f ca="1">IFERROR((SUMIF($AC$3:$AM$3,VLOOKUP($R616,desplegable!$N$3:$Q$8,4,FALSE),$AC616:$AM616)/($H616-$G616))*((TODAY())-$G616)/$S616,0)</f>
        <v>0</v>
      </c>
      <c r="AS616" s="56" t="str">
        <f t="shared" si="221"/>
        <v>-</v>
      </c>
      <c r="AT616" s="56" t="str">
        <f t="shared" si="222"/>
        <v>-</v>
      </c>
      <c r="AU616" s="56" t="str">
        <f t="shared" si="223"/>
        <v>-</v>
      </c>
      <c r="AV616" s="56" t="str">
        <f t="shared" si="224"/>
        <v>-</v>
      </c>
      <c r="AW616" s="53" t="str">
        <f t="shared" si="225"/>
        <v>-</v>
      </c>
      <c r="AX616" s="53" t="str">
        <f t="shared" si="226"/>
        <v/>
      </c>
      <c r="AY616" s="57" t="str">
        <f t="shared" si="227"/>
        <v/>
      </c>
      <c r="AZ616" s="54">
        <f>+IF(SUMIF($AC$3:$AM$3,VLOOKUP($R616,desplegable!$N$3:$Q$8,4,FALSE),$AC616:$AM616)&gt;=$S616,$S616,SUMIF($AC$3:$AM$3,VLOOKUP($R616,desplegable!$N$3:$Q$8,4,FALSE),$AC616:$AM616))</f>
        <v>0</v>
      </c>
      <c r="BA616" s="78"/>
      <c r="BB616" s="54">
        <f t="shared" si="228"/>
        <v>0</v>
      </c>
      <c r="BC616" s="53">
        <f>+IFERROR($BB616*$T616/VLOOKUP($R616,desplegable!$N$3:$O$8,2,FALSE),0)</f>
        <v>0</v>
      </c>
      <c r="BD616" s="53" t="str">
        <f t="shared" si="218"/>
        <v/>
      </c>
      <c r="BE616" s="57" t="str">
        <f t="shared" si="229"/>
        <v/>
      </c>
    </row>
    <row r="617" spans="1:57" ht="15" customHeight="1" x14ac:dyDescent="0.25">
      <c r="A617" s="26" t="s">
        <v>117</v>
      </c>
      <c r="B617" s="21"/>
      <c r="C617" s="21" t="s">
        <v>117</v>
      </c>
      <c r="D617" s="21"/>
      <c r="E617" s="21" t="s">
        <v>117</v>
      </c>
      <c r="F617" s="21"/>
      <c r="G617" s="27"/>
      <c r="H617" s="27"/>
      <c r="I617" s="28" t="s">
        <v>246</v>
      </c>
      <c r="J617" s="28" t="s">
        <v>117</v>
      </c>
      <c r="K617" s="21"/>
      <c r="L617" s="21"/>
      <c r="M617" s="28" t="s">
        <v>117</v>
      </c>
      <c r="N617" s="28" t="s">
        <v>117</v>
      </c>
      <c r="O617" s="28" t="s">
        <v>117</v>
      </c>
      <c r="P617" s="21" t="s">
        <v>117</v>
      </c>
      <c r="Q617" s="21" t="s">
        <v>117</v>
      </c>
      <c r="R617" s="28" t="s">
        <v>117</v>
      </c>
      <c r="S617" s="78"/>
      <c r="T617" s="30"/>
      <c r="U617" s="52">
        <f t="shared" si="219"/>
        <v>0</v>
      </c>
      <c r="V617" s="29"/>
      <c r="W617" s="29" t="s">
        <v>117</v>
      </c>
      <c r="X617" s="29"/>
      <c r="Y617" s="29"/>
      <c r="Z617" s="53" t="str">
        <f t="shared" si="211"/>
        <v/>
      </c>
      <c r="AA617" s="55" t="str">
        <f t="shared" si="220"/>
        <v/>
      </c>
      <c r="AB617" s="27"/>
      <c r="AC617" s="54">
        <f t="shared" si="212"/>
        <v>0</v>
      </c>
      <c r="AD617" s="78"/>
      <c r="AE617" s="54">
        <f t="shared" si="213"/>
        <v>0</v>
      </c>
      <c r="AF617" s="78"/>
      <c r="AG617" s="54">
        <f t="shared" si="214"/>
        <v>0</v>
      </c>
      <c r="AH617" s="78"/>
      <c r="AI617" s="54">
        <f t="shared" si="215"/>
        <v>0</v>
      </c>
      <c r="AJ617" s="78"/>
      <c r="AK617" s="54">
        <f t="shared" si="216"/>
        <v>0</v>
      </c>
      <c r="AL617" s="78"/>
      <c r="AM617" s="78"/>
      <c r="AN617" s="53" t="str">
        <f>+IF($A617="Venta",SUMIF($AC$3:$AM$3,VLOOKUP($R617,desplegable!$N$3:$Q$8,4,FALSE),$AC617:$AM617)*$T617/VLOOKUP($R617,desplegable!$N$3:$O$8,2,FALSE),"")</f>
        <v/>
      </c>
      <c r="AO617" s="53">
        <f t="shared" si="217"/>
        <v>0</v>
      </c>
      <c r="AP617" s="53" t="str">
        <f>+IF($A617="Compra",SUMIF($AC$3:$AM$3,VLOOKUP($R616,desplegable!$N$3:$Q$8,4,FALSE),$AC617:$AM617)*$T617/VLOOKUP($R616,desplegable!$N$3:$O$8,2,FALSE),"")</f>
        <v/>
      </c>
      <c r="AQ617" s="55">
        <f>+IFERROR(SUMIF($AC$3:$AM$3,VLOOKUP($R617,desplegable!$N$3:$Q$8,4,FALSE),$AC617:$AM617)/$S617,0)</f>
        <v>0</v>
      </c>
      <c r="AR617" s="55">
        <f ca="1">IFERROR((SUMIF($AC$3:$AM$3,VLOOKUP($R617,desplegable!$N$3:$Q$8,4,FALSE),$AC617:$AM617)/($H617-$G617))*((TODAY())-$G617)/$S617,0)</f>
        <v>0</v>
      </c>
      <c r="AS617" s="56" t="str">
        <f t="shared" si="221"/>
        <v>-</v>
      </c>
      <c r="AT617" s="56" t="str">
        <f t="shared" si="222"/>
        <v>-</v>
      </c>
      <c r="AU617" s="56" t="str">
        <f t="shared" si="223"/>
        <v>-</v>
      </c>
      <c r="AV617" s="56" t="str">
        <f t="shared" si="224"/>
        <v>-</v>
      </c>
      <c r="AW617" s="53" t="str">
        <f t="shared" si="225"/>
        <v>-</v>
      </c>
      <c r="AX617" s="53" t="str">
        <f t="shared" si="226"/>
        <v/>
      </c>
      <c r="AY617" s="57" t="str">
        <f t="shared" si="227"/>
        <v/>
      </c>
      <c r="AZ617" s="54">
        <f>+IF(SUMIF($AC$3:$AM$3,VLOOKUP($R617,desplegable!$N$3:$Q$8,4,FALSE),$AC617:$AM617)&gt;=$S617,$S617,SUMIF($AC$3:$AM$3,VLOOKUP($R617,desplegable!$N$3:$Q$8,4,FALSE),$AC617:$AM617))</f>
        <v>0</v>
      </c>
      <c r="BA617" s="78"/>
      <c r="BB617" s="54">
        <f t="shared" si="228"/>
        <v>0</v>
      </c>
      <c r="BC617" s="53">
        <f>+IFERROR($BB617*$T617/VLOOKUP($R617,desplegable!$N$3:$O$8,2,FALSE),0)</f>
        <v>0</v>
      </c>
      <c r="BD617" s="53" t="str">
        <f t="shared" si="218"/>
        <v/>
      </c>
      <c r="BE617" s="57" t="str">
        <f t="shared" si="229"/>
        <v/>
      </c>
    </row>
    <row r="618" spans="1:57" ht="15" customHeight="1" x14ac:dyDescent="0.25">
      <c r="A618" s="26" t="s">
        <v>117</v>
      </c>
      <c r="B618" s="21"/>
      <c r="C618" s="21" t="s">
        <v>117</v>
      </c>
      <c r="D618" s="21"/>
      <c r="E618" s="21" t="s">
        <v>117</v>
      </c>
      <c r="F618" s="21"/>
      <c r="G618" s="27"/>
      <c r="H618" s="27"/>
      <c r="I618" s="28" t="s">
        <v>246</v>
      </c>
      <c r="J618" s="28" t="s">
        <v>117</v>
      </c>
      <c r="K618" s="21"/>
      <c r="L618" s="21"/>
      <c r="M618" s="28" t="s">
        <v>117</v>
      </c>
      <c r="N618" s="28" t="s">
        <v>117</v>
      </c>
      <c r="O618" s="28" t="s">
        <v>117</v>
      </c>
      <c r="P618" s="21" t="s">
        <v>117</v>
      </c>
      <c r="Q618" s="21" t="s">
        <v>117</v>
      </c>
      <c r="R618" s="28" t="s">
        <v>117</v>
      </c>
      <c r="S618" s="78"/>
      <c r="T618" s="30"/>
      <c r="U618" s="52">
        <f t="shared" si="219"/>
        <v>0</v>
      </c>
      <c r="V618" s="29"/>
      <c r="W618" s="29" t="s">
        <v>117</v>
      </c>
      <c r="X618" s="29"/>
      <c r="Y618" s="29"/>
      <c r="Z618" s="53" t="str">
        <f t="shared" si="211"/>
        <v/>
      </c>
      <c r="AA618" s="55" t="str">
        <f t="shared" si="220"/>
        <v/>
      </c>
      <c r="AB618" s="27"/>
      <c r="AC618" s="54">
        <f t="shared" si="212"/>
        <v>0</v>
      </c>
      <c r="AD618" s="78"/>
      <c r="AE618" s="54">
        <f t="shared" si="213"/>
        <v>0</v>
      </c>
      <c r="AF618" s="78"/>
      <c r="AG618" s="54">
        <f t="shared" si="214"/>
        <v>0</v>
      </c>
      <c r="AH618" s="78"/>
      <c r="AI618" s="54">
        <f t="shared" si="215"/>
        <v>0</v>
      </c>
      <c r="AJ618" s="78"/>
      <c r="AK618" s="54">
        <f t="shared" si="216"/>
        <v>0</v>
      </c>
      <c r="AL618" s="78"/>
      <c r="AM618" s="78"/>
      <c r="AN618" s="53" t="str">
        <f>+IF($A618="Venta",SUMIF($AC$3:$AM$3,VLOOKUP($R618,desplegable!$N$3:$Q$8,4,FALSE),$AC618:$AM618)*$T618/VLOOKUP($R618,desplegable!$N$3:$O$8,2,FALSE),"")</f>
        <v/>
      </c>
      <c r="AO618" s="53">
        <f t="shared" si="217"/>
        <v>0</v>
      </c>
      <c r="AP618" s="53" t="str">
        <f>+IF($A618="Compra",SUMIF($AC$3:$AM$3,VLOOKUP($R617,desplegable!$N$3:$Q$8,4,FALSE),$AC618:$AM618)*$T618/VLOOKUP($R617,desplegable!$N$3:$O$8,2,FALSE),"")</f>
        <v/>
      </c>
      <c r="AQ618" s="55">
        <f>+IFERROR(SUMIF($AC$3:$AM$3,VLOOKUP($R618,desplegable!$N$3:$Q$8,4,FALSE),$AC618:$AM618)/$S618,0)</f>
        <v>0</v>
      </c>
      <c r="AR618" s="55">
        <f ca="1">IFERROR((SUMIF($AC$3:$AM$3,VLOOKUP($R618,desplegable!$N$3:$Q$8,4,FALSE),$AC618:$AM618)/($H618-$G618))*((TODAY())-$G618)/$S618,0)</f>
        <v>0</v>
      </c>
      <c r="AS618" s="56" t="str">
        <f t="shared" si="221"/>
        <v>-</v>
      </c>
      <c r="AT618" s="56" t="str">
        <f t="shared" si="222"/>
        <v>-</v>
      </c>
      <c r="AU618" s="56" t="str">
        <f t="shared" si="223"/>
        <v>-</v>
      </c>
      <c r="AV618" s="56" t="str">
        <f t="shared" si="224"/>
        <v>-</v>
      </c>
      <c r="AW618" s="53" t="str">
        <f t="shared" si="225"/>
        <v>-</v>
      </c>
      <c r="AX618" s="53" t="str">
        <f t="shared" si="226"/>
        <v/>
      </c>
      <c r="AY618" s="57" t="str">
        <f t="shared" si="227"/>
        <v/>
      </c>
      <c r="AZ618" s="54">
        <f>+IF(SUMIF($AC$3:$AM$3,VLOOKUP($R618,desplegable!$N$3:$Q$8,4,FALSE),$AC618:$AM618)&gt;=$S618,$S618,SUMIF($AC$3:$AM$3,VLOOKUP($R618,desplegable!$N$3:$Q$8,4,FALSE),$AC618:$AM618))</f>
        <v>0</v>
      </c>
      <c r="BA618" s="78"/>
      <c r="BB618" s="54">
        <f t="shared" si="228"/>
        <v>0</v>
      </c>
      <c r="BC618" s="53">
        <f>+IFERROR($BB618*$T618/VLOOKUP($R618,desplegable!$N$3:$O$8,2,FALSE),0)</f>
        <v>0</v>
      </c>
      <c r="BD618" s="53" t="str">
        <f t="shared" si="218"/>
        <v/>
      </c>
      <c r="BE618" s="57" t="str">
        <f t="shared" si="229"/>
        <v/>
      </c>
    </row>
    <row r="619" spans="1:57" ht="15" customHeight="1" x14ac:dyDescent="0.25">
      <c r="A619" s="26" t="s">
        <v>117</v>
      </c>
      <c r="B619" s="21"/>
      <c r="C619" s="21" t="s">
        <v>117</v>
      </c>
      <c r="D619" s="21"/>
      <c r="E619" s="21" t="s">
        <v>117</v>
      </c>
      <c r="F619" s="21"/>
      <c r="G619" s="27"/>
      <c r="H619" s="27"/>
      <c r="I619" s="28" t="s">
        <v>246</v>
      </c>
      <c r="J619" s="28" t="s">
        <v>117</v>
      </c>
      <c r="K619" s="21"/>
      <c r="L619" s="21"/>
      <c r="M619" s="28" t="s">
        <v>117</v>
      </c>
      <c r="N619" s="28" t="s">
        <v>117</v>
      </c>
      <c r="O619" s="28" t="s">
        <v>117</v>
      </c>
      <c r="P619" s="21" t="s">
        <v>117</v>
      </c>
      <c r="Q619" s="21" t="s">
        <v>117</v>
      </c>
      <c r="R619" s="28" t="s">
        <v>117</v>
      </c>
      <c r="S619" s="78"/>
      <c r="T619" s="30"/>
      <c r="U619" s="52">
        <f t="shared" si="219"/>
        <v>0</v>
      </c>
      <c r="V619" s="29"/>
      <c r="W619" s="29" t="s">
        <v>117</v>
      </c>
      <c r="X619" s="29"/>
      <c r="Y619" s="29"/>
      <c r="Z619" s="53" t="str">
        <f t="shared" si="211"/>
        <v/>
      </c>
      <c r="AA619" s="55" t="str">
        <f t="shared" si="220"/>
        <v/>
      </c>
      <c r="AB619" s="27"/>
      <c r="AC619" s="54">
        <f t="shared" si="212"/>
        <v>0</v>
      </c>
      <c r="AD619" s="78"/>
      <c r="AE619" s="54">
        <f t="shared" si="213"/>
        <v>0</v>
      </c>
      <c r="AF619" s="78"/>
      <c r="AG619" s="54">
        <f t="shared" si="214"/>
        <v>0</v>
      </c>
      <c r="AH619" s="78"/>
      <c r="AI619" s="54">
        <f t="shared" si="215"/>
        <v>0</v>
      </c>
      <c r="AJ619" s="78"/>
      <c r="AK619" s="54">
        <f t="shared" si="216"/>
        <v>0</v>
      </c>
      <c r="AL619" s="78"/>
      <c r="AM619" s="78"/>
      <c r="AN619" s="53" t="str">
        <f>+IF($A619="Venta",SUMIF($AC$3:$AM$3,VLOOKUP($R619,desplegable!$N$3:$Q$8,4,FALSE),$AC619:$AM619)*$T619/VLOOKUP($R619,desplegable!$N$3:$O$8,2,FALSE),"")</f>
        <v/>
      </c>
      <c r="AO619" s="53">
        <f t="shared" si="217"/>
        <v>0</v>
      </c>
      <c r="AP619" s="53" t="str">
        <f>+IF($A619="Compra",SUMIF($AC$3:$AM$3,VLOOKUP($R618,desplegable!$N$3:$Q$8,4,FALSE),$AC619:$AM619)*$T619/VLOOKUP($R618,desplegable!$N$3:$O$8,2,FALSE),"")</f>
        <v/>
      </c>
      <c r="AQ619" s="55">
        <f>+IFERROR(SUMIF($AC$3:$AM$3,VLOOKUP($R619,desplegable!$N$3:$Q$8,4,FALSE),$AC619:$AM619)/$S619,0)</f>
        <v>0</v>
      </c>
      <c r="AR619" s="55">
        <f ca="1">IFERROR((SUMIF($AC$3:$AM$3,VLOOKUP($R619,desplegable!$N$3:$Q$8,4,FALSE),$AC619:$AM619)/($H619-$G619))*((TODAY())-$G619)/$S619,0)</f>
        <v>0</v>
      </c>
      <c r="AS619" s="56" t="str">
        <f t="shared" si="221"/>
        <v>-</v>
      </c>
      <c r="AT619" s="56" t="str">
        <f t="shared" si="222"/>
        <v>-</v>
      </c>
      <c r="AU619" s="56" t="str">
        <f t="shared" si="223"/>
        <v>-</v>
      </c>
      <c r="AV619" s="56" t="str">
        <f t="shared" si="224"/>
        <v>-</v>
      </c>
      <c r="AW619" s="53" t="str">
        <f t="shared" si="225"/>
        <v>-</v>
      </c>
      <c r="AX619" s="53" t="str">
        <f t="shared" si="226"/>
        <v/>
      </c>
      <c r="AY619" s="57" t="str">
        <f t="shared" si="227"/>
        <v/>
      </c>
      <c r="AZ619" s="54">
        <f>+IF(SUMIF($AC$3:$AM$3,VLOOKUP($R619,desplegable!$N$3:$Q$8,4,FALSE),$AC619:$AM619)&gt;=$S619,$S619,SUMIF($AC$3:$AM$3,VLOOKUP($R619,desplegable!$N$3:$Q$8,4,FALSE),$AC619:$AM619))</f>
        <v>0</v>
      </c>
      <c r="BA619" s="78"/>
      <c r="BB619" s="54">
        <f t="shared" si="228"/>
        <v>0</v>
      </c>
      <c r="BC619" s="53">
        <f>+IFERROR($BB619*$T619/VLOOKUP($R619,desplegable!$N$3:$O$8,2,FALSE),0)</f>
        <v>0</v>
      </c>
      <c r="BD619" s="53" t="str">
        <f t="shared" si="218"/>
        <v/>
      </c>
      <c r="BE619" s="57" t="str">
        <f t="shared" si="229"/>
        <v/>
      </c>
    </row>
    <row r="620" spans="1:57" ht="15" customHeight="1" x14ac:dyDescent="0.25">
      <c r="A620" s="26" t="s">
        <v>117</v>
      </c>
      <c r="B620" s="21"/>
      <c r="C620" s="21" t="s">
        <v>117</v>
      </c>
      <c r="D620" s="21"/>
      <c r="E620" s="21" t="s">
        <v>117</v>
      </c>
      <c r="F620" s="21"/>
      <c r="G620" s="27"/>
      <c r="H620" s="27"/>
      <c r="I620" s="28" t="s">
        <v>246</v>
      </c>
      <c r="J620" s="28" t="s">
        <v>117</v>
      </c>
      <c r="K620" s="21"/>
      <c r="L620" s="21"/>
      <c r="M620" s="28" t="s">
        <v>117</v>
      </c>
      <c r="N620" s="28" t="s">
        <v>117</v>
      </c>
      <c r="O620" s="28" t="s">
        <v>117</v>
      </c>
      <c r="P620" s="21" t="s">
        <v>117</v>
      </c>
      <c r="Q620" s="21" t="s">
        <v>117</v>
      </c>
      <c r="R620" s="28" t="s">
        <v>117</v>
      </c>
      <c r="S620" s="78"/>
      <c r="T620" s="30"/>
      <c r="U620" s="52">
        <f t="shared" si="219"/>
        <v>0</v>
      </c>
      <c r="V620" s="29"/>
      <c r="W620" s="29" t="s">
        <v>117</v>
      </c>
      <c r="X620" s="29"/>
      <c r="Y620" s="29"/>
      <c r="Z620" s="53" t="str">
        <f t="shared" si="211"/>
        <v/>
      </c>
      <c r="AA620" s="55" t="str">
        <f t="shared" si="220"/>
        <v/>
      </c>
      <c r="AB620" s="27"/>
      <c r="AC620" s="54">
        <f t="shared" si="212"/>
        <v>0</v>
      </c>
      <c r="AD620" s="78"/>
      <c r="AE620" s="54">
        <f t="shared" si="213"/>
        <v>0</v>
      </c>
      <c r="AF620" s="78"/>
      <c r="AG620" s="54">
        <f t="shared" si="214"/>
        <v>0</v>
      </c>
      <c r="AH620" s="78"/>
      <c r="AI620" s="54">
        <f t="shared" si="215"/>
        <v>0</v>
      </c>
      <c r="AJ620" s="78"/>
      <c r="AK620" s="54">
        <f t="shared" si="216"/>
        <v>0</v>
      </c>
      <c r="AL620" s="78"/>
      <c r="AM620" s="78"/>
      <c r="AN620" s="53" t="str">
        <f>+IF($A620="Venta",SUMIF($AC$3:$AM$3,VLOOKUP($R620,desplegable!$N$3:$Q$8,4,FALSE),$AC620:$AM620)*$T620/VLOOKUP($R620,desplegable!$N$3:$O$8,2,FALSE),"")</f>
        <v/>
      </c>
      <c r="AO620" s="53">
        <f t="shared" si="217"/>
        <v>0</v>
      </c>
      <c r="AP620" s="53" t="str">
        <f>+IF($A620="Compra",SUMIF($AC$3:$AM$3,VLOOKUP($R619,desplegable!$N$3:$Q$8,4,FALSE),$AC620:$AM620)*$T620/VLOOKUP($R619,desplegable!$N$3:$O$8,2,FALSE),"")</f>
        <v/>
      </c>
      <c r="AQ620" s="55">
        <f>+IFERROR(SUMIF($AC$3:$AM$3,VLOOKUP($R620,desplegable!$N$3:$Q$8,4,FALSE),$AC620:$AM620)/$S620,0)</f>
        <v>0</v>
      </c>
      <c r="AR620" s="55">
        <f ca="1">IFERROR((SUMIF($AC$3:$AM$3,VLOOKUP($R620,desplegable!$N$3:$Q$8,4,FALSE),$AC620:$AM620)/($H620-$G620))*((TODAY())-$G620)/$S620,0)</f>
        <v>0</v>
      </c>
      <c r="AS620" s="56" t="str">
        <f t="shared" si="221"/>
        <v>-</v>
      </c>
      <c r="AT620" s="56" t="str">
        <f t="shared" si="222"/>
        <v>-</v>
      </c>
      <c r="AU620" s="56" t="str">
        <f t="shared" si="223"/>
        <v>-</v>
      </c>
      <c r="AV620" s="56" t="str">
        <f t="shared" si="224"/>
        <v>-</v>
      </c>
      <c r="AW620" s="53" t="str">
        <f t="shared" si="225"/>
        <v>-</v>
      </c>
      <c r="AX620" s="53" t="str">
        <f t="shared" si="226"/>
        <v/>
      </c>
      <c r="AY620" s="57" t="str">
        <f t="shared" si="227"/>
        <v/>
      </c>
      <c r="AZ620" s="54">
        <f>+IF(SUMIF($AC$3:$AM$3,VLOOKUP($R620,desplegable!$N$3:$Q$8,4,FALSE),$AC620:$AM620)&gt;=$S620,$S620,SUMIF($AC$3:$AM$3,VLOOKUP($R620,desplegable!$N$3:$Q$8,4,FALSE),$AC620:$AM620))</f>
        <v>0</v>
      </c>
      <c r="BA620" s="78"/>
      <c r="BB620" s="54">
        <f t="shared" si="228"/>
        <v>0</v>
      </c>
      <c r="BC620" s="53">
        <f>+IFERROR($BB620*$T620/VLOOKUP($R620,desplegable!$N$3:$O$8,2,FALSE),0)</f>
        <v>0</v>
      </c>
      <c r="BD620" s="53" t="str">
        <f t="shared" si="218"/>
        <v/>
      </c>
      <c r="BE620" s="57" t="str">
        <f t="shared" si="229"/>
        <v/>
      </c>
    </row>
    <row r="621" spans="1:57" ht="15" customHeight="1" x14ac:dyDescent="0.25">
      <c r="A621" s="26" t="s">
        <v>117</v>
      </c>
      <c r="B621" s="21"/>
      <c r="C621" s="21" t="s">
        <v>117</v>
      </c>
      <c r="D621" s="21"/>
      <c r="E621" s="21" t="s">
        <v>117</v>
      </c>
      <c r="F621" s="21"/>
      <c r="G621" s="27"/>
      <c r="H621" s="27"/>
      <c r="I621" s="28" t="s">
        <v>246</v>
      </c>
      <c r="J621" s="28" t="s">
        <v>117</v>
      </c>
      <c r="K621" s="21"/>
      <c r="L621" s="21"/>
      <c r="M621" s="28" t="s">
        <v>117</v>
      </c>
      <c r="N621" s="28" t="s">
        <v>117</v>
      </c>
      <c r="O621" s="28" t="s">
        <v>117</v>
      </c>
      <c r="P621" s="21" t="s">
        <v>117</v>
      </c>
      <c r="Q621" s="21" t="s">
        <v>117</v>
      </c>
      <c r="R621" s="28" t="s">
        <v>117</v>
      </c>
      <c r="S621" s="78"/>
      <c r="T621" s="30"/>
      <c r="U621" s="52">
        <f t="shared" si="219"/>
        <v>0</v>
      </c>
      <c r="V621" s="29"/>
      <c r="W621" s="29" t="s">
        <v>117</v>
      </c>
      <c r="X621" s="29"/>
      <c r="Y621" s="29"/>
      <c r="Z621" s="53" t="str">
        <f t="shared" si="211"/>
        <v/>
      </c>
      <c r="AA621" s="55" t="str">
        <f t="shared" si="220"/>
        <v/>
      </c>
      <c r="AB621" s="27"/>
      <c r="AC621" s="54">
        <f t="shared" si="212"/>
        <v>0</v>
      </c>
      <c r="AD621" s="78"/>
      <c r="AE621" s="54">
        <f t="shared" si="213"/>
        <v>0</v>
      </c>
      <c r="AF621" s="78"/>
      <c r="AG621" s="54">
        <f t="shared" si="214"/>
        <v>0</v>
      </c>
      <c r="AH621" s="78"/>
      <c r="AI621" s="54">
        <f t="shared" si="215"/>
        <v>0</v>
      </c>
      <c r="AJ621" s="78"/>
      <c r="AK621" s="54">
        <f t="shared" si="216"/>
        <v>0</v>
      </c>
      <c r="AL621" s="78"/>
      <c r="AM621" s="78"/>
      <c r="AN621" s="53" t="str">
        <f>+IF($A621="Venta",SUMIF($AC$3:$AM$3,VLOOKUP($R621,desplegable!$N$3:$Q$8,4,FALSE),$AC621:$AM621)*$T621/VLOOKUP($R621,desplegable!$N$3:$O$8,2,FALSE),"")</f>
        <v/>
      </c>
      <c r="AO621" s="53">
        <f t="shared" si="217"/>
        <v>0</v>
      </c>
      <c r="AP621" s="53" t="str">
        <f>+IF($A621="Compra",SUMIF($AC$3:$AM$3,VLOOKUP($R620,desplegable!$N$3:$Q$8,4,FALSE),$AC621:$AM621)*$T621/VLOOKUP($R620,desplegable!$N$3:$O$8,2,FALSE),"")</f>
        <v/>
      </c>
      <c r="AQ621" s="55">
        <f>+IFERROR(SUMIF($AC$3:$AM$3,VLOOKUP($R621,desplegable!$N$3:$Q$8,4,FALSE),$AC621:$AM621)/$S621,0)</f>
        <v>0</v>
      </c>
      <c r="AR621" s="55">
        <f ca="1">IFERROR((SUMIF($AC$3:$AM$3,VLOOKUP($R621,desplegable!$N$3:$Q$8,4,FALSE),$AC621:$AM621)/($H621-$G621))*((TODAY())-$G621)/$S621,0)</f>
        <v>0</v>
      </c>
      <c r="AS621" s="56" t="str">
        <f t="shared" si="221"/>
        <v>-</v>
      </c>
      <c r="AT621" s="56" t="str">
        <f t="shared" si="222"/>
        <v>-</v>
      </c>
      <c r="AU621" s="56" t="str">
        <f t="shared" si="223"/>
        <v>-</v>
      </c>
      <c r="AV621" s="56" t="str">
        <f t="shared" si="224"/>
        <v>-</v>
      </c>
      <c r="AW621" s="53" t="str">
        <f t="shared" si="225"/>
        <v>-</v>
      </c>
      <c r="AX621" s="53" t="str">
        <f t="shared" si="226"/>
        <v/>
      </c>
      <c r="AY621" s="57" t="str">
        <f t="shared" si="227"/>
        <v/>
      </c>
      <c r="AZ621" s="54">
        <f>+IF(SUMIF($AC$3:$AM$3,VLOOKUP($R621,desplegable!$N$3:$Q$8,4,FALSE),$AC621:$AM621)&gt;=$S621,$S621,SUMIF($AC$3:$AM$3,VLOOKUP($R621,desplegable!$N$3:$Q$8,4,FALSE),$AC621:$AM621))</f>
        <v>0</v>
      </c>
      <c r="BA621" s="78"/>
      <c r="BB621" s="54">
        <f t="shared" si="228"/>
        <v>0</v>
      </c>
      <c r="BC621" s="53">
        <f>+IFERROR($BB621*$T621/VLOOKUP($R621,desplegable!$N$3:$O$8,2,FALSE),0)</f>
        <v>0</v>
      </c>
      <c r="BD621" s="53" t="str">
        <f t="shared" si="218"/>
        <v/>
      </c>
      <c r="BE621" s="57" t="str">
        <f t="shared" si="229"/>
        <v/>
      </c>
    </row>
    <row r="622" spans="1:57" ht="15" customHeight="1" x14ac:dyDescent="0.25">
      <c r="A622" s="26" t="s">
        <v>117</v>
      </c>
      <c r="B622" s="21"/>
      <c r="C622" s="21" t="s">
        <v>117</v>
      </c>
      <c r="D622" s="21"/>
      <c r="E622" s="21" t="s">
        <v>117</v>
      </c>
      <c r="F622" s="21"/>
      <c r="G622" s="27"/>
      <c r="H622" s="27"/>
      <c r="I622" s="28" t="s">
        <v>246</v>
      </c>
      <c r="J622" s="28" t="s">
        <v>117</v>
      </c>
      <c r="K622" s="21"/>
      <c r="L622" s="21"/>
      <c r="M622" s="28" t="s">
        <v>117</v>
      </c>
      <c r="N622" s="28" t="s">
        <v>117</v>
      </c>
      <c r="O622" s="28" t="s">
        <v>117</v>
      </c>
      <c r="P622" s="21" t="s">
        <v>117</v>
      </c>
      <c r="Q622" s="21" t="s">
        <v>117</v>
      </c>
      <c r="R622" s="28" t="s">
        <v>117</v>
      </c>
      <c r="S622" s="78"/>
      <c r="T622" s="30"/>
      <c r="U622" s="52">
        <f t="shared" si="219"/>
        <v>0</v>
      </c>
      <c r="V622" s="29"/>
      <c r="W622" s="29" t="s">
        <v>117</v>
      </c>
      <c r="X622" s="29"/>
      <c r="Y622" s="29"/>
      <c r="Z622" s="53" t="str">
        <f t="shared" si="211"/>
        <v/>
      </c>
      <c r="AA622" s="55" t="str">
        <f t="shared" si="220"/>
        <v/>
      </c>
      <c r="AB622" s="27"/>
      <c r="AC622" s="54">
        <f t="shared" si="212"/>
        <v>0</v>
      </c>
      <c r="AD622" s="78"/>
      <c r="AE622" s="54">
        <f t="shared" si="213"/>
        <v>0</v>
      </c>
      <c r="AF622" s="78"/>
      <c r="AG622" s="54">
        <f t="shared" si="214"/>
        <v>0</v>
      </c>
      <c r="AH622" s="78"/>
      <c r="AI622" s="54">
        <f t="shared" si="215"/>
        <v>0</v>
      </c>
      <c r="AJ622" s="78"/>
      <c r="AK622" s="54">
        <f t="shared" si="216"/>
        <v>0</v>
      </c>
      <c r="AL622" s="78"/>
      <c r="AM622" s="78"/>
      <c r="AN622" s="53" t="str">
        <f>+IF($A622="Venta",SUMIF($AC$3:$AM$3,VLOOKUP($R622,desplegable!$N$3:$Q$8,4,FALSE),$AC622:$AM622)*$T622/VLOOKUP($R622,desplegable!$N$3:$O$8,2,FALSE),"")</f>
        <v/>
      </c>
      <c r="AO622" s="53">
        <f t="shared" si="217"/>
        <v>0</v>
      </c>
      <c r="AP622" s="53" t="str">
        <f>+IF($A622="Compra",SUMIF($AC$3:$AM$3,VLOOKUP($R621,desplegable!$N$3:$Q$8,4,FALSE),$AC622:$AM622)*$T622/VLOOKUP($R621,desplegable!$N$3:$O$8,2,FALSE),"")</f>
        <v/>
      </c>
      <c r="AQ622" s="55">
        <f>+IFERROR(SUMIF($AC$3:$AM$3,VLOOKUP($R622,desplegable!$N$3:$Q$8,4,FALSE),$AC622:$AM622)/$S622,0)</f>
        <v>0</v>
      </c>
      <c r="AR622" s="55">
        <f ca="1">IFERROR((SUMIF($AC$3:$AM$3,VLOOKUP($R622,desplegable!$N$3:$Q$8,4,FALSE),$AC622:$AM622)/($H622-$G622))*((TODAY())-$G622)/$S622,0)</f>
        <v>0</v>
      </c>
      <c r="AS622" s="56" t="str">
        <f t="shared" si="221"/>
        <v>-</v>
      </c>
      <c r="AT622" s="56" t="str">
        <f t="shared" si="222"/>
        <v>-</v>
      </c>
      <c r="AU622" s="56" t="str">
        <f t="shared" si="223"/>
        <v>-</v>
      </c>
      <c r="AV622" s="56" t="str">
        <f t="shared" si="224"/>
        <v>-</v>
      </c>
      <c r="AW622" s="53" t="str">
        <f t="shared" si="225"/>
        <v>-</v>
      </c>
      <c r="AX622" s="53" t="str">
        <f t="shared" si="226"/>
        <v/>
      </c>
      <c r="AY622" s="57" t="str">
        <f t="shared" si="227"/>
        <v/>
      </c>
      <c r="AZ622" s="54">
        <f>+IF(SUMIF($AC$3:$AM$3,VLOOKUP($R622,desplegable!$N$3:$Q$8,4,FALSE),$AC622:$AM622)&gt;=$S622,$S622,SUMIF($AC$3:$AM$3,VLOOKUP($R622,desplegable!$N$3:$Q$8,4,FALSE),$AC622:$AM622))</f>
        <v>0</v>
      </c>
      <c r="BA622" s="78"/>
      <c r="BB622" s="54">
        <f t="shared" si="228"/>
        <v>0</v>
      </c>
      <c r="BC622" s="53">
        <f>+IFERROR($BB622*$T622/VLOOKUP($R622,desplegable!$N$3:$O$8,2,FALSE),0)</f>
        <v>0</v>
      </c>
      <c r="BD622" s="53" t="str">
        <f t="shared" si="218"/>
        <v/>
      </c>
      <c r="BE622" s="57" t="str">
        <f t="shared" si="229"/>
        <v/>
      </c>
    </row>
    <row r="623" spans="1:57" ht="15" customHeight="1" x14ac:dyDescent="0.25">
      <c r="A623" s="26" t="s">
        <v>117</v>
      </c>
      <c r="B623" s="21"/>
      <c r="C623" s="21" t="s">
        <v>117</v>
      </c>
      <c r="D623" s="21"/>
      <c r="E623" s="21" t="s">
        <v>117</v>
      </c>
      <c r="F623" s="21"/>
      <c r="G623" s="27"/>
      <c r="H623" s="27"/>
      <c r="I623" s="28" t="s">
        <v>246</v>
      </c>
      <c r="J623" s="28" t="s">
        <v>117</v>
      </c>
      <c r="K623" s="21"/>
      <c r="L623" s="21"/>
      <c r="M623" s="28" t="s">
        <v>117</v>
      </c>
      <c r="N623" s="28" t="s">
        <v>117</v>
      </c>
      <c r="O623" s="28" t="s">
        <v>117</v>
      </c>
      <c r="P623" s="21" t="s">
        <v>117</v>
      </c>
      <c r="Q623" s="21" t="s">
        <v>117</v>
      </c>
      <c r="R623" s="28" t="s">
        <v>117</v>
      </c>
      <c r="S623" s="78"/>
      <c r="T623" s="30"/>
      <c r="U623" s="52">
        <f t="shared" si="219"/>
        <v>0</v>
      </c>
      <c r="V623" s="29"/>
      <c r="W623" s="29" t="s">
        <v>117</v>
      </c>
      <c r="X623" s="29"/>
      <c r="Y623" s="29"/>
      <c r="Z623" s="53" t="str">
        <f t="shared" si="211"/>
        <v/>
      </c>
      <c r="AA623" s="55" t="str">
        <f t="shared" si="220"/>
        <v/>
      </c>
      <c r="AB623" s="27"/>
      <c r="AC623" s="54">
        <f t="shared" si="212"/>
        <v>0</v>
      </c>
      <c r="AD623" s="78"/>
      <c r="AE623" s="54">
        <f t="shared" si="213"/>
        <v>0</v>
      </c>
      <c r="AF623" s="78"/>
      <c r="AG623" s="54">
        <f t="shared" si="214"/>
        <v>0</v>
      </c>
      <c r="AH623" s="78"/>
      <c r="AI623" s="54">
        <f t="shared" si="215"/>
        <v>0</v>
      </c>
      <c r="AJ623" s="78"/>
      <c r="AK623" s="54">
        <f t="shared" si="216"/>
        <v>0</v>
      </c>
      <c r="AL623" s="78"/>
      <c r="AM623" s="78"/>
      <c r="AN623" s="53" t="str">
        <f>+IF($A623="Venta",SUMIF($AC$3:$AM$3,VLOOKUP($R623,desplegable!$N$3:$Q$8,4,FALSE),$AC623:$AM623)*$T623/VLOOKUP($R623,desplegable!$N$3:$O$8,2,FALSE),"")</f>
        <v/>
      </c>
      <c r="AO623" s="53">
        <f t="shared" si="217"/>
        <v>0</v>
      </c>
      <c r="AP623" s="53" t="str">
        <f>+IF($A623="Compra",SUMIF($AC$3:$AM$3,VLOOKUP($R622,desplegable!$N$3:$Q$8,4,FALSE),$AC623:$AM623)*$T623/VLOOKUP($R622,desplegable!$N$3:$O$8,2,FALSE),"")</f>
        <v/>
      </c>
      <c r="AQ623" s="55">
        <f>+IFERROR(SUMIF($AC$3:$AM$3,VLOOKUP($R623,desplegable!$N$3:$Q$8,4,FALSE),$AC623:$AM623)/$S623,0)</f>
        <v>0</v>
      </c>
      <c r="AR623" s="55">
        <f ca="1">IFERROR((SUMIF($AC$3:$AM$3,VLOOKUP($R623,desplegable!$N$3:$Q$8,4,FALSE),$AC623:$AM623)/($H623-$G623))*((TODAY())-$G623)/$S623,0)</f>
        <v>0</v>
      </c>
      <c r="AS623" s="56" t="str">
        <f t="shared" si="221"/>
        <v>-</v>
      </c>
      <c r="AT623" s="56" t="str">
        <f t="shared" si="222"/>
        <v>-</v>
      </c>
      <c r="AU623" s="56" t="str">
        <f t="shared" si="223"/>
        <v>-</v>
      </c>
      <c r="AV623" s="56" t="str">
        <f t="shared" si="224"/>
        <v>-</v>
      </c>
      <c r="AW623" s="53" t="str">
        <f t="shared" si="225"/>
        <v>-</v>
      </c>
      <c r="AX623" s="53" t="str">
        <f t="shared" si="226"/>
        <v/>
      </c>
      <c r="AY623" s="57" t="str">
        <f t="shared" si="227"/>
        <v/>
      </c>
      <c r="AZ623" s="54">
        <f>+IF(SUMIF($AC$3:$AM$3,VLOOKUP($R623,desplegable!$N$3:$Q$8,4,FALSE),$AC623:$AM623)&gt;=$S623,$S623,SUMIF($AC$3:$AM$3,VLOOKUP($R623,desplegable!$N$3:$Q$8,4,FALSE),$AC623:$AM623))</f>
        <v>0</v>
      </c>
      <c r="BA623" s="78"/>
      <c r="BB623" s="54">
        <f t="shared" si="228"/>
        <v>0</v>
      </c>
      <c r="BC623" s="53">
        <f>+IFERROR($BB623*$T623/VLOOKUP($R623,desplegable!$N$3:$O$8,2,FALSE),0)</f>
        <v>0</v>
      </c>
      <c r="BD623" s="53" t="str">
        <f t="shared" si="218"/>
        <v/>
      </c>
      <c r="BE623" s="57" t="str">
        <f t="shared" si="229"/>
        <v/>
      </c>
    </row>
    <row r="624" spans="1:57" ht="15" customHeight="1" x14ac:dyDescent="0.25">
      <c r="A624" s="26" t="s">
        <v>117</v>
      </c>
      <c r="B624" s="21"/>
      <c r="C624" s="21" t="s">
        <v>117</v>
      </c>
      <c r="D624" s="21"/>
      <c r="E624" s="21" t="s">
        <v>117</v>
      </c>
      <c r="F624" s="21"/>
      <c r="G624" s="27"/>
      <c r="H624" s="27"/>
      <c r="I624" s="28" t="s">
        <v>246</v>
      </c>
      <c r="J624" s="28" t="s">
        <v>117</v>
      </c>
      <c r="K624" s="21"/>
      <c r="L624" s="21"/>
      <c r="M624" s="28" t="s">
        <v>117</v>
      </c>
      <c r="N624" s="28" t="s">
        <v>117</v>
      </c>
      <c r="O624" s="28" t="s">
        <v>117</v>
      </c>
      <c r="P624" s="21" t="s">
        <v>117</v>
      </c>
      <c r="Q624" s="21" t="s">
        <v>117</v>
      </c>
      <c r="R624" s="28" t="s">
        <v>117</v>
      </c>
      <c r="S624" s="78"/>
      <c r="T624" s="30"/>
      <c r="U624" s="52">
        <f t="shared" si="219"/>
        <v>0</v>
      </c>
      <c r="V624" s="29"/>
      <c r="W624" s="29" t="s">
        <v>117</v>
      </c>
      <c r="X624" s="29"/>
      <c r="Y624" s="29"/>
      <c r="Z624" s="53" t="str">
        <f t="shared" si="211"/>
        <v/>
      </c>
      <c r="AA624" s="55" t="str">
        <f t="shared" si="220"/>
        <v/>
      </c>
      <c r="AB624" s="27"/>
      <c r="AC624" s="54">
        <f t="shared" si="212"/>
        <v>0</v>
      </c>
      <c r="AD624" s="78"/>
      <c r="AE624" s="54">
        <f t="shared" si="213"/>
        <v>0</v>
      </c>
      <c r="AF624" s="78"/>
      <c r="AG624" s="54">
        <f t="shared" si="214"/>
        <v>0</v>
      </c>
      <c r="AH624" s="78"/>
      <c r="AI624" s="54">
        <f t="shared" si="215"/>
        <v>0</v>
      </c>
      <c r="AJ624" s="78"/>
      <c r="AK624" s="54">
        <f t="shared" si="216"/>
        <v>0</v>
      </c>
      <c r="AL624" s="78"/>
      <c r="AM624" s="78"/>
      <c r="AN624" s="53" t="str">
        <f>+IF($A624="Venta",SUMIF($AC$3:$AM$3,VLOOKUP($R624,desplegable!$N$3:$Q$8,4,FALSE),$AC624:$AM624)*$T624/VLOOKUP($R624,desplegable!$N$3:$O$8,2,FALSE),"")</f>
        <v/>
      </c>
      <c r="AO624" s="53">
        <f t="shared" si="217"/>
        <v>0</v>
      </c>
      <c r="AP624" s="53" t="str">
        <f>+IF($A624="Compra",SUMIF($AC$3:$AM$3,VLOOKUP($R623,desplegable!$N$3:$Q$8,4,FALSE),$AC624:$AM624)*$T624/VLOOKUP($R623,desplegable!$N$3:$O$8,2,FALSE),"")</f>
        <v/>
      </c>
      <c r="AQ624" s="55">
        <f>+IFERROR(SUMIF($AC$3:$AM$3,VLOOKUP($R624,desplegable!$N$3:$Q$8,4,FALSE),$AC624:$AM624)/$S624,0)</f>
        <v>0</v>
      </c>
      <c r="AR624" s="55">
        <f ca="1">IFERROR((SUMIF($AC$3:$AM$3,VLOOKUP($R624,desplegable!$N$3:$Q$8,4,FALSE),$AC624:$AM624)/($H624-$G624))*((TODAY())-$G624)/$S624,0)</f>
        <v>0</v>
      </c>
      <c r="AS624" s="56" t="str">
        <f t="shared" si="221"/>
        <v>-</v>
      </c>
      <c r="AT624" s="56" t="str">
        <f t="shared" si="222"/>
        <v>-</v>
      </c>
      <c r="AU624" s="56" t="str">
        <f t="shared" si="223"/>
        <v>-</v>
      </c>
      <c r="AV624" s="56" t="str">
        <f t="shared" si="224"/>
        <v>-</v>
      </c>
      <c r="AW624" s="53" t="str">
        <f t="shared" si="225"/>
        <v>-</v>
      </c>
      <c r="AX624" s="53" t="str">
        <f t="shared" si="226"/>
        <v/>
      </c>
      <c r="AY624" s="57" t="str">
        <f t="shared" si="227"/>
        <v/>
      </c>
      <c r="AZ624" s="54">
        <f>+IF(SUMIF($AC$3:$AM$3,VLOOKUP($R624,desplegable!$N$3:$Q$8,4,FALSE),$AC624:$AM624)&gt;=$S624,$S624,SUMIF($AC$3:$AM$3,VLOOKUP($R624,desplegable!$N$3:$Q$8,4,FALSE),$AC624:$AM624))</f>
        <v>0</v>
      </c>
      <c r="BA624" s="78"/>
      <c r="BB624" s="54">
        <f t="shared" si="228"/>
        <v>0</v>
      </c>
      <c r="BC624" s="53">
        <f>+IFERROR($BB624*$T624/VLOOKUP($R624,desplegable!$N$3:$O$8,2,FALSE),0)</f>
        <v>0</v>
      </c>
      <c r="BD624" s="53" t="str">
        <f t="shared" si="218"/>
        <v/>
      </c>
      <c r="BE624" s="57" t="str">
        <f t="shared" si="229"/>
        <v/>
      </c>
    </row>
    <row r="625" spans="1:57" ht="15" customHeight="1" x14ac:dyDescent="0.25">
      <c r="A625" s="26" t="s">
        <v>117</v>
      </c>
      <c r="B625" s="21"/>
      <c r="C625" s="21" t="s">
        <v>117</v>
      </c>
      <c r="D625" s="21"/>
      <c r="E625" s="21" t="s">
        <v>117</v>
      </c>
      <c r="F625" s="21"/>
      <c r="G625" s="27"/>
      <c r="H625" s="27"/>
      <c r="I625" s="28" t="s">
        <v>246</v>
      </c>
      <c r="J625" s="28" t="s">
        <v>117</v>
      </c>
      <c r="K625" s="21"/>
      <c r="L625" s="21"/>
      <c r="M625" s="28" t="s">
        <v>117</v>
      </c>
      <c r="N625" s="28" t="s">
        <v>117</v>
      </c>
      <c r="O625" s="28" t="s">
        <v>117</v>
      </c>
      <c r="P625" s="21" t="s">
        <v>117</v>
      </c>
      <c r="Q625" s="21" t="s">
        <v>117</v>
      </c>
      <c r="R625" s="28" t="s">
        <v>117</v>
      </c>
      <c r="S625" s="78"/>
      <c r="T625" s="30"/>
      <c r="U625" s="52">
        <f t="shared" si="219"/>
        <v>0</v>
      </c>
      <c r="V625" s="29"/>
      <c r="W625" s="29" t="s">
        <v>117</v>
      </c>
      <c r="X625" s="29"/>
      <c r="Y625" s="29"/>
      <c r="Z625" s="53" t="str">
        <f t="shared" si="211"/>
        <v/>
      </c>
      <c r="AA625" s="55" t="str">
        <f t="shared" si="220"/>
        <v/>
      </c>
      <c r="AB625" s="27"/>
      <c r="AC625" s="54">
        <f t="shared" si="212"/>
        <v>0</v>
      </c>
      <c r="AD625" s="78"/>
      <c r="AE625" s="54">
        <f t="shared" si="213"/>
        <v>0</v>
      </c>
      <c r="AF625" s="78"/>
      <c r="AG625" s="54">
        <f t="shared" si="214"/>
        <v>0</v>
      </c>
      <c r="AH625" s="78"/>
      <c r="AI625" s="54">
        <f t="shared" si="215"/>
        <v>0</v>
      </c>
      <c r="AJ625" s="78"/>
      <c r="AK625" s="54">
        <f t="shared" si="216"/>
        <v>0</v>
      </c>
      <c r="AL625" s="78"/>
      <c r="AM625" s="78"/>
      <c r="AN625" s="53" t="str">
        <f>+IF($A625="Venta",SUMIF($AC$3:$AM$3,VLOOKUP($R625,desplegable!$N$3:$Q$8,4,FALSE),$AC625:$AM625)*$T625/VLOOKUP($R625,desplegable!$N$3:$O$8,2,FALSE),"")</f>
        <v/>
      </c>
      <c r="AO625" s="53">
        <f t="shared" si="217"/>
        <v>0</v>
      </c>
      <c r="AP625" s="53" t="str">
        <f>+IF($A625="Compra",SUMIF($AC$3:$AM$3,VLOOKUP($R624,desplegable!$N$3:$Q$8,4,FALSE),$AC625:$AM625)*$T625/VLOOKUP($R624,desplegable!$N$3:$O$8,2,FALSE),"")</f>
        <v/>
      </c>
      <c r="AQ625" s="55">
        <f>+IFERROR(SUMIF($AC$3:$AM$3,VLOOKUP($R625,desplegable!$N$3:$Q$8,4,FALSE),$AC625:$AM625)/$S625,0)</f>
        <v>0</v>
      </c>
      <c r="AR625" s="55">
        <f ca="1">IFERROR((SUMIF($AC$3:$AM$3,VLOOKUP($R625,desplegable!$N$3:$Q$8,4,FALSE),$AC625:$AM625)/($H625-$G625))*((TODAY())-$G625)/$S625,0)</f>
        <v>0</v>
      </c>
      <c r="AS625" s="56" t="str">
        <f t="shared" si="221"/>
        <v>-</v>
      </c>
      <c r="AT625" s="56" t="str">
        <f t="shared" si="222"/>
        <v>-</v>
      </c>
      <c r="AU625" s="56" t="str">
        <f t="shared" si="223"/>
        <v>-</v>
      </c>
      <c r="AV625" s="56" t="str">
        <f t="shared" si="224"/>
        <v>-</v>
      </c>
      <c r="AW625" s="53" t="str">
        <f t="shared" si="225"/>
        <v>-</v>
      </c>
      <c r="AX625" s="53" t="str">
        <f t="shared" si="226"/>
        <v/>
      </c>
      <c r="AY625" s="57" t="str">
        <f t="shared" si="227"/>
        <v/>
      </c>
      <c r="AZ625" s="54">
        <f>+IF(SUMIF($AC$3:$AM$3,VLOOKUP($R625,desplegable!$N$3:$Q$8,4,FALSE),$AC625:$AM625)&gt;=$S625,$S625,SUMIF($AC$3:$AM$3,VLOOKUP($R625,desplegable!$N$3:$Q$8,4,FALSE),$AC625:$AM625))</f>
        <v>0</v>
      </c>
      <c r="BA625" s="78"/>
      <c r="BB625" s="54">
        <f t="shared" si="228"/>
        <v>0</v>
      </c>
      <c r="BC625" s="53">
        <f>+IFERROR($BB625*$T625/VLOOKUP($R625,desplegable!$N$3:$O$8,2,FALSE),0)</f>
        <v>0</v>
      </c>
      <c r="BD625" s="53" t="str">
        <f t="shared" si="218"/>
        <v/>
      </c>
      <c r="BE625" s="57" t="str">
        <f t="shared" si="229"/>
        <v/>
      </c>
    </row>
    <row r="626" spans="1:57" ht="15" customHeight="1" x14ac:dyDescent="0.25">
      <c r="A626" s="26" t="s">
        <v>117</v>
      </c>
      <c r="B626" s="21"/>
      <c r="C626" s="21" t="s">
        <v>117</v>
      </c>
      <c r="D626" s="21"/>
      <c r="E626" s="21" t="s">
        <v>117</v>
      </c>
      <c r="F626" s="21"/>
      <c r="G626" s="27"/>
      <c r="H626" s="27"/>
      <c r="I626" s="28" t="s">
        <v>246</v>
      </c>
      <c r="J626" s="28" t="s">
        <v>117</v>
      </c>
      <c r="K626" s="21"/>
      <c r="L626" s="21"/>
      <c r="M626" s="28" t="s">
        <v>117</v>
      </c>
      <c r="N626" s="28" t="s">
        <v>117</v>
      </c>
      <c r="O626" s="28" t="s">
        <v>117</v>
      </c>
      <c r="P626" s="21" t="s">
        <v>117</v>
      </c>
      <c r="Q626" s="21" t="s">
        <v>117</v>
      </c>
      <c r="R626" s="28" t="s">
        <v>117</v>
      </c>
      <c r="S626" s="78"/>
      <c r="T626" s="30"/>
      <c r="U626" s="52">
        <f t="shared" si="219"/>
        <v>0</v>
      </c>
      <c r="V626" s="29"/>
      <c r="W626" s="29" t="s">
        <v>117</v>
      </c>
      <c r="X626" s="29"/>
      <c r="Y626" s="29"/>
      <c r="Z626" s="53" t="str">
        <f t="shared" si="211"/>
        <v/>
      </c>
      <c r="AA626" s="55" t="str">
        <f t="shared" si="220"/>
        <v/>
      </c>
      <c r="AB626" s="27"/>
      <c r="AC626" s="54">
        <f t="shared" si="212"/>
        <v>0</v>
      </c>
      <c r="AD626" s="78"/>
      <c r="AE626" s="54">
        <f t="shared" si="213"/>
        <v>0</v>
      </c>
      <c r="AF626" s="78"/>
      <c r="AG626" s="54">
        <f t="shared" si="214"/>
        <v>0</v>
      </c>
      <c r="AH626" s="78"/>
      <c r="AI626" s="54">
        <f t="shared" si="215"/>
        <v>0</v>
      </c>
      <c r="AJ626" s="78"/>
      <c r="AK626" s="54">
        <f t="shared" si="216"/>
        <v>0</v>
      </c>
      <c r="AL626" s="78"/>
      <c r="AM626" s="78"/>
      <c r="AN626" s="53" t="str">
        <f>+IF($A626="Venta",SUMIF($AC$3:$AM$3,VLOOKUP($R626,desplegable!$N$3:$Q$8,4,FALSE),$AC626:$AM626)*$T626/VLOOKUP($R626,desplegable!$N$3:$O$8,2,FALSE),"")</f>
        <v/>
      </c>
      <c r="AO626" s="53">
        <f t="shared" si="217"/>
        <v>0</v>
      </c>
      <c r="AP626" s="53" t="str">
        <f>+IF($A626="Compra",SUMIF($AC$3:$AM$3,VLOOKUP($R625,desplegable!$N$3:$Q$8,4,FALSE),$AC626:$AM626)*$T626/VLOOKUP($R625,desplegable!$N$3:$O$8,2,FALSE),"")</f>
        <v/>
      </c>
      <c r="AQ626" s="55">
        <f>+IFERROR(SUMIF($AC$3:$AM$3,VLOOKUP($R626,desplegable!$N$3:$Q$8,4,FALSE),$AC626:$AM626)/$S626,0)</f>
        <v>0</v>
      </c>
      <c r="AR626" s="55">
        <f ca="1">IFERROR((SUMIF($AC$3:$AM$3,VLOOKUP($R626,desplegable!$N$3:$Q$8,4,FALSE),$AC626:$AM626)/($H626-$G626))*((TODAY())-$G626)/$S626,0)</f>
        <v>0</v>
      </c>
      <c r="AS626" s="56" t="str">
        <f t="shared" si="221"/>
        <v>-</v>
      </c>
      <c r="AT626" s="56" t="str">
        <f t="shared" si="222"/>
        <v>-</v>
      </c>
      <c r="AU626" s="56" t="str">
        <f t="shared" si="223"/>
        <v>-</v>
      </c>
      <c r="AV626" s="56" t="str">
        <f t="shared" si="224"/>
        <v>-</v>
      </c>
      <c r="AW626" s="53" t="str">
        <f t="shared" si="225"/>
        <v>-</v>
      </c>
      <c r="AX626" s="53" t="str">
        <f t="shared" si="226"/>
        <v/>
      </c>
      <c r="AY626" s="57" t="str">
        <f t="shared" si="227"/>
        <v/>
      </c>
      <c r="AZ626" s="54">
        <f>+IF(SUMIF($AC$3:$AM$3,VLOOKUP($R626,desplegable!$N$3:$Q$8,4,FALSE),$AC626:$AM626)&gt;=$S626,$S626,SUMIF($AC$3:$AM$3,VLOOKUP($R626,desplegable!$N$3:$Q$8,4,FALSE),$AC626:$AM626))</f>
        <v>0</v>
      </c>
      <c r="BA626" s="78"/>
      <c r="BB626" s="54">
        <f t="shared" si="228"/>
        <v>0</v>
      </c>
      <c r="BC626" s="53">
        <f>+IFERROR($BB626*$T626/VLOOKUP($R626,desplegable!$N$3:$O$8,2,FALSE),0)</f>
        <v>0</v>
      </c>
      <c r="BD626" s="53" t="str">
        <f t="shared" si="218"/>
        <v/>
      </c>
      <c r="BE626" s="57" t="str">
        <f t="shared" si="229"/>
        <v/>
      </c>
    </row>
    <row r="627" spans="1:57" ht="15" customHeight="1" x14ac:dyDescent="0.25">
      <c r="A627" s="26" t="s">
        <v>117</v>
      </c>
      <c r="B627" s="21"/>
      <c r="C627" s="21" t="s">
        <v>117</v>
      </c>
      <c r="D627" s="21"/>
      <c r="E627" s="21" t="s">
        <v>117</v>
      </c>
      <c r="F627" s="21"/>
      <c r="G627" s="27"/>
      <c r="H627" s="27"/>
      <c r="I627" s="28" t="s">
        <v>246</v>
      </c>
      <c r="J627" s="28" t="s">
        <v>117</v>
      </c>
      <c r="K627" s="21"/>
      <c r="L627" s="21"/>
      <c r="M627" s="28" t="s">
        <v>117</v>
      </c>
      <c r="N627" s="28" t="s">
        <v>117</v>
      </c>
      <c r="O627" s="28" t="s">
        <v>117</v>
      </c>
      <c r="P627" s="21" t="s">
        <v>117</v>
      </c>
      <c r="Q627" s="21" t="s">
        <v>117</v>
      </c>
      <c r="R627" s="28" t="s">
        <v>117</v>
      </c>
      <c r="S627" s="78"/>
      <c r="T627" s="30"/>
      <c r="U627" s="52">
        <f t="shared" si="219"/>
        <v>0</v>
      </c>
      <c r="V627" s="29"/>
      <c r="W627" s="29" t="s">
        <v>117</v>
      </c>
      <c r="X627" s="29"/>
      <c r="Y627" s="29"/>
      <c r="Z627" s="53" t="str">
        <f t="shared" si="211"/>
        <v/>
      </c>
      <c r="AA627" s="55" t="str">
        <f t="shared" si="220"/>
        <v/>
      </c>
      <c r="AB627" s="27"/>
      <c r="AC627" s="54">
        <f t="shared" si="212"/>
        <v>0</v>
      </c>
      <c r="AD627" s="78"/>
      <c r="AE627" s="54">
        <f t="shared" si="213"/>
        <v>0</v>
      </c>
      <c r="AF627" s="78"/>
      <c r="AG627" s="54">
        <f t="shared" si="214"/>
        <v>0</v>
      </c>
      <c r="AH627" s="78"/>
      <c r="AI627" s="54">
        <f t="shared" si="215"/>
        <v>0</v>
      </c>
      <c r="AJ627" s="78"/>
      <c r="AK627" s="54">
        <f t="shared" si="216"/>
        <v>0</v>
      </c>
      <c r="AL627" s="78"/>
      <c r="AM627" s="78"/>
      <c r="AN627" s="53" t="str">
        <f>+IF($A627="Venta",SUMIF($AC$3:$AM$3,VLOOKUP($R627,desplegable!$N$3:$Q$8,4,FALSE),$AC627:$AM627)*$T627/VLOOKUP($R627,desplegable!$N$3:$O$8,2,FALSE),"")</f>
        <v/>
      </c>
      <c r="AO627" s="53">
        <f t="shared" si="217"/>
        <v>0</v>
      </c>
      <c r="AP627" s="53" t="str">
        <f>+IF($A627="Compra",SUMIF($AC$3:$AM$3,VLOOKUP($R626,desplegable!$N$3:$Q$8,4,FALSE),$AC627:$AM627)*$T627/VLOOKUP($R626,desplegable!$N$3:$O$8,2,FALSE),"")</f>
        <v/>
      </c>
      <c r="AQ627" s="55">
        <f>+IFERROR(SUMIF($AC$3:$AM$3,VLOOKUP($R627,desplegable!$N$3:$Q$8,4,FALSE),$AC627:$AM627)/$S627,0)</f>
        <v>0</v>
      </c>
      <c r="AR627" s="55">
        <f ca="1">IFERROR((SUMIF($AC$3:$AM$3,VLOOKUP($R627,desplegable!$N$3:$Q$8,4,FALSE),$AC627:$AM627)/($H627-$G627))*((TODAY())-$G627)/$S627,0)</f>
        <v>0</v>
      </c>
      <c r="AS627" s="56" t="str">
        <f t="shared" si="221"/>
        <v>-</v>
      </c>
      <c r="AT627" s="56" t="str">
        <f t="shared" si="222"/>
        <v>-</v>
      </c>
      <c r="AU627" s="56" t="str">
        <f t="shared" si="223"/>
        <v>-</v>
      </c>
      <c r="AV627" s="56" t="str">
        <f t="shared" si="224"/>
        <v>-</v>
      </c>
      <c r="AW627" s="53" t="str">
        <f t="shared" si="225"/>
        <v>-</v>
      </c>
      <c r="AX627" s="53" t="str">
        <f t="shared" si="226"/>
        <v/>
      </c>
      <c r="AY627" s="57" t="str">
        <f t="shared" si="227"/>
        <v/>
      </c>
      <c r="AZ627" s="54">
        <f>+IF(SUMIF($AC$3:$AM$3,VLOOKUP($R627,desplegable!$N$3:$Q$8,4,FALSE),$AC627:$AM627)&gt;=$S627,$S627,SUMIF($AC$3:$AM$3,VLOOKUP($R627,desplegable!$N$3:$Q$8,4,FALSE),$AC627:$AM627))</f>
        <v>0</v>
      </c>
      <c r="BA627" s="78"/>
      <c r="BB627" s="54">
        <f t="shared" si="228"/>
        <v>0</v>
      </c>
      <c r="BC627" s="53">
        <f>+IFERROR($BB627*$T627/VLOOKUP($R627,desplegable!$N$3:$O$8,2,FALSE),0)</f>
        <v>0</v>
      </c>
      <c r="BD627" s="53" t="str">
        <f t="shared" si="218"/>
        <v/>
      </c>
      <c r="BE627" s="57" t="str">
        <f t="shared" si="229"/>
        <v/>
      </c>
    </row>
    <row r="628" spans="1:57" ht="15" customHeight="1" x14ac:dyDescent="0.25">
      <c r="A628" s="26" t="s">
        <v>117</v>
      </c>
      <c r="B628" s="21"/>
      <c r="C628" s="21" t="s">
        <v>117</v>
      </c>
      <c r="D628" s="21"/>
      <c r="E628" s="21" t="s">
        <v>117</v>
      </c>
      <c r="F628" s="21"/>
      <c r="G628" s="27"/>
      <c r="H628" s="27"/>
      <c r="I628" s="28" t="s">
        <v>246</v>
      </c>
      <c r="J628" s="28" t="s">
        <v>117</v>
      </c>
      <c r="K628" s="21"/>
      <c r="L628" s="21"/>
      <c r="M628" s="28" t="s">
        <v>117</v>
      </c>
      <c r="N628" s="28" t="s">
        <v>117</v>
      </c>
      <c r="O628" s="28" t="s">
        <v>117</v>
      </c>
      <c r="P628" s="21" t="s">
        <v>117</v>
      </c>
      <c r="Q628" s="21" t="s">
        <v>117</v>
      </c>
      <c r="R628" s="28" t="s">
        <v>117</v>
      </c>
      <c r="S628" s="78"/>
      <c r="T628" s="30"/>
      <c r="U628" s="52">
        <f t="shared" si="219"/>
        <v>0</v>
      </c>
      <c r="V628" s="29"/>
      <c r="W628" s="29" t="s">
        <v>117</v>
      </c>
      <c r="X628" s="29"/>
      <c r="Y628" s="29"/>
      <c r="Z628" s="53" t="str">
        <f t="shared" si="211"/>
        <v/>
      </c>
      <c r="AA628" s="55" t="str">
        <f t="shared" si="220"/>
        <v/>
      </c>
      <c r="AB628" s="27"/>
      <c r="AC628" s="54">
        <f t="shared" si="212"/>
        <v>0</v>
      </c>
      <c r="AD628" s="78"/>
      <c r="AE628" s="54">
        <f t="shared" si="213"/>
        <v>0</v>
      </c>
      <c r="AF628" s="78"/>
      <c r="AG628" s="54">
        <f t="shared" si="214"/>
        <v>0</v>
      </c>
      <c r="AH628" s="78"/>
      <c r="AI628" s="54">
        <f t="shared" si="215"/>
        <v>0</v>
      </c>
      <c r="AJ628" s="78"/>
      <c r="AK628" s="54">
        <f t="shared" si="216"/>
        <v>0</v>
      </c>
      <c r="AL628" s="78"/>
      <c r="AM628" s="78"/>
      <c r="AN628" s="53" t="str">
        <f>+IF($A628="Venta",SUMIF($AC$3:$AM$3,VLOOKUP($R628,desplegable!$N$3:$Q$8,4,FALSE),$AC628:$AM628)*$T628/VLOOKUP($R628,desplegable!$N$3:$O$8,2,FALSE),"")</f>
        <v/>
      </c>
      <c r="AO628" s="53">
        <f t="shared" si="217"/>
        <v>0</v>
      </c>
      <c r="AP628" s="53" t="str">
        <f>+IF($A628="Compra",SUMIF($AC$3:$AM$3,VLOOKUP($R627,desplegable!$N$3:$Q$8,4,FALSE),$AC628:$AM628)*$T628/VLOOKUP($R627,desplegable!$N$3:$O$8,2,FALSE),"")</f>
        <v/>
      </c>
      <c r="AQ628" s="55">
        <f>+IFERROR(SUMIF($AC$3:$AM$3,VLOOKUP($R628,desplegable!$N$3:$Q$8,4,FALSE),$AC628:$AM628)/$S628,0)</f>
        <v>0</v>
      </c>
      <c r="AR628" s="55">
        <f ca="1">IFERROR((SUMIF($AC$3:$AM$3,VLOOKUP($R628,desplegable!$N$3:$Q$8,4,FALSE),$AC628:$AM628)/($H628-$G628))*((TODAY())-$G628)/$S628,0)</f>
        <v>0</v>
      </c>
      <c r="AS628" s="56" t="str">
        <f t="shared" si="221"/>
        <v>-</v>
      </c>
      <c r="AT628" s="56" t="str">
        <f t="shared" si="222"/>
        <v>-</v>
      </c>
      <c r="AU628" s="56" t="str">
        <f t="shared" si="223"/>
        <v>-</v>
      </c>
      <c r="AV628" s="56" t="str">
        <f t="shared" si="224"/>
        <v>-</v>
      </c>
      <c r="AW628" s="53" t="str">
        <f t="shared" si="225"/>
        <v>-</v>
      </c>
      <c r="AX628" s="53" t="str">
        <f t="shared" si="226"/>
        <v/>
      </c>
      <c r="AY628" s="57" t="str">
        <f t="shared" si="227"/>
        <v/>
      </c>
      <c r="AZ628" s="54">
        <f>+IF(SUMIF($AC$3:$AM$3,VLOOKUP($R628,desplegable!$N$3:$Q$8,4,FALSE),$AC628:$AM628)&gt;=$S628,$S628,SUMIF($AC$3:$AM$3,VLOOKUP($R628,desplegable!$N$3:$Q$8,4,FALSE),$AC628:$AM628))</f>
        <v>0</v>
      </c>
      <c r="BA628" s="78"/>
      <c r="BB628" s="54">
        <f t="shared" si="228"/>
        <v>0</v>
      </c>
      <c r="BC628" s="53">
        <f>+IFERROR($BB628*$T628/VLOOKUP($R628,desplegable!$N$3:$O$8,2,FALSE),0)</f>
        <v>0</v>
      </c>
      <c r="BD628" s="53" t="str">
        <f t="shared" si="218"/>
        <v/>
      </c>
      <c r="BE628" s="57" t="str">
        <f t="shared" si="229"/>
        <v/>
      </c>
    </row>
    <row r="629" spans="1:57" ht="15" customHeight="1" x14ac:dyDescent="0.25">
      <c r="A629" s="26" t="s">
        <v>117</v>
      </c>
      <c r="B629" s="21"/>
      <c r="C629" s="21" t="s">
        <v>117</v>
      </c>
      <c r="D629" s="21"/>
      <c r="E629" s="21" t="s">
        <v>117</v>
      </c>
      <c r="F629" s="21"/>
      <c r="G629" s="27"/>
      <c r="H629" s="27"/>
      <c r="I629" s="28" t="s">
        <v>246</v>
      </c>
      <c r="J629" s="28" t="s">
        <v>117</v>
      </c>
      <c r="K629" s="21"/>
      <c r="L629" s="21"/>
      <c r="M629" s="28" t="s">
        <v>117</v>
      </c>
      <c r="N629" s="28" t="s">
        <v>117</v>
      </c>
      <c r="O629" s="28" t="s">
        <v>117</v>
      </c>
      <c r="P629" s="21" t="s">
        <v>117</v>
      </c>
      <c r="Q629" s="21" t="s">
        <v>117</v>
      </c>
      <c r="R629" s="28" t="s">
        <v>117</v>
      </c>
      <c r="S629" s="78"/>
      <c r="T629" s="30"/>
      <c r="U629" s="52">
        <f t="shared" si="219"/>
        <v>0</v>
      </c>
      <c r="V629" s="29"/>
      <c r="W629" s="29" t="s">
        <v>117</v>
      </c>
      <c r="X629" s="29"/>
      <c r="Y629" s="29"/>
      <c r="Z629" s="53" t="str">
        <f t="shared" si="211"/>
        <v/>
      </c>
      <c r="AA629" s="55" t="str">
        <f t="shared" si="220"/>
        <v/>
      </c>
      <c r="AB629" s="27"/>
      <c r="AC629" s="54">
        <f t="shared" si="212"/>
        <v>0</v>
      </c>
      <c r="AD629" s="78"/>
      <c r="AE629" s="54">
        <f t="shared" si="213"/>
        <v>0</v>
      </c>
      <c r="AF629" s="78"/>
      <c r="AG629" s="54">
        <f t="shared" si="214"/>
        <v>0</v>
      </c>
      <c r="AH629" s="78"/>
      <c r="AI629" s="54">
        <f t="shared" si="215"/>
        <v>0</v>
      </c>
      <c r="AJ629" s="78"/>
      <c r="AK629" s="54">
        <f t="shared" si="216"/>
        <v>0</v>
      </c>
      <c r="AL629" s="78"/>
      <c r="AM629" s="78"/>
      <c r="AN629" s="53" t="str">
        <f>+IF($A629="Venta",SUMIF($AC$3:$AM$3,VLOOKUP($R629,desplegable!$N$3:$Q$8,4,FALSE),$AC629:$AM629)*$T629/VLOOKUP($R629,desplegable!$N$3:$O$8,2,FALSE),"")</f>
        <v/>
      </c>
      <c r="AO629" s="53">
        <f t="shared" si="217"/>
        <v>0</v>
      </c>
      <c r="AP629" s="53" t="str">
        <f>+IF($A629="Compra",SUMIF($AC$3:$AM$3,VLOOKUP($R628,desplegable!$N$3:$Q$8,4,FALSE),$AC629:$AM629)*$T629/VLOOKUP($R628,desplegable!$N$3:$O$8,2,FALSE),"")</f>
        <v/>
      </c>
      <c r="AQ629" s="55">
        <f>+IFERROR(SUMIF($AC$3:$AM$3,VLOOKUP($R629,desplegable!$N$3:$Q$8,4,FALSE),$AC629:$AM629)/$S629,0)</f>
        <v>0</v>
      </c>
      <c r="AR629" s="55">
        <f ca="1">IFERROR((SUMIF($AC$3:$AM$3,VLOOKUP($R629,desplegable!$N$3:$Q$8,4,FALSE),$AC629:$AM629)/($H629-$G629))*((TODAY())-$G629)/$S629,0)</f>
        <v>0</v>
      </c>
      <c r="AS629" s="56" t="str">
        <f t="shared" si="221"/>
        <v>-</v>
      </c>
      <c r="AT629" s="56" t="str">
        <f t="shared" si="222"/>
        <v>-</v>
      </c>
      <c r="AU629" s="56" t="str">
        <f t="shared" si="223"/>
        <v>-</v>
      </c>
      <c r="AV629" s="56" t="str">
        <f t="shared" si="224"/>
        <v>-</v>
      </c>
      <c r="AW629" s="53" t="str">
        <f t="shared" si="225"/>
        <v>-</v>
      </c>
      <c r="AX629" s="53" t="str">
        <f t="shared" si="226"/>
        <v/>
      </c>
      <c r="AY629" s="57" t="str">
        <f t="shared" si="227"/>
        <v/>
      </c>
      <c r="AZ629" s="54">
        <f>+IF(SUMIF($AC$3:$AM$3,VLOOKUP($R629,desplegable!$N$3:$Q$8,4,FALSE),$AC629:$AM629)&gt;=$S629,$S629,SUMIF($AC$3:$AM$3,VLOOKUP($R629,desplegable!$N$3:$Q$8,4,FALSE),$AC629:$AM629))</f>
        <v>0</v>
      </c>
      <c r="BA629" s="78"/>
      <c r="BB629" s="54">
        <f t="shared" si="228"/>
        <v>0</v>
      </c>
      <c r="BC629" s="53">
        <f>+IFERROR($BB629*$T629/VLOOKUP($R629,desplegable!$N$3:$O$8,2,FALSE),0)</f>
        <v>0</v>
      </c>
      <c r="BD629" s="53" t="str">
        <f t="shared" si="218"/>
        <v/>
      </c>
      <c r="BE629" s="57" t="str">
        <f t="shared" si="229"/>
        <v/>
      </c>
    </row>
    <row r="630" spans="1:57" ht="15" customHeight="1" x14ac:dyDescent="0.25">
      <c r="A630" s="26" t="s">
        <v>117</v>
      </c>
      <c r="B630" s="21"/>
      <c r="C630" s="21" t="s">
        <v>117</v>
      </c>
      <c r="D630" s="21"/>
      <c r="E630" s="21" t="s">
        <v>117</v>
      </c>
      <c r="F630" s="21"/>
      <c r="G630" s="27"/>
      <c r="H630" s="27"/>
      <c r="I630" s="28" t="s">
        <v>246</v>
      </c>
      <c r="J630" s="28" t="s">
        <v>117</v>
      </c>
      <c r="K630" s="21"/>
      <c r="L630" s="21"/>
      <c r="M630" s="28" t="s">
        <v>117</v>
      </c>
      <c r="N630" s="28" t="s">
        <v>117</v>
      </c>
      <c r="O630" s="28" t="s">
        <v>117</v>
      </c>
      <c r="P630" s="21" t="s">
        <v>117</v>
      </c>
      <c r="Q630" s="21" t="s">
        <v>117</v>
      </c>
      <c r="R630" s="28" t="s">
        <v>117</v>
      </c>
      <c r="S630" s="78"/>
      <c r="T630" s="30"/>
      <c r="U630" s="52">
        <f t="shared" si="219"/>
        <v>0</v>
      </c>
      <c r="V630" s="29"/>
      <c r="W630" s="29" t="s">
        <v>117</v>
      </c>
      <c r="X630" s="29"/>
      <c r="Y630" s="29"/>
      <c r="Z630" s="53" t="str">
        <f t="shared" si="211"/>
        <v/>
      </c>
      <c r="AA630" s="55" t="str">
        <f t="shared" si="220"/>
        <v/>
      </c>
      <c r="AB630" s="27"/>
      <c r="AC630" s="54">
        <f t="shared" si="212"/>
        <v>0</v>
      </c>
      <c r="AD630" s="78"/>
      <c r="AE630" s="54">
        <f t="shared" si="213"/>
        <v>0</v>
      </c>
      <c r="AF630" s="78"/>
      <c r="AG630" s="54">
        <f t="shared" si="214"/>
        <v>0</v>
      </c>
      <c r="AH630" s="78"/>
      <c r="AI630" s="54">
        <f t="shared" si="215"/>
        <v>0</v>
      </c>
      <c r="AJ630" s="78"/>
      <c r="AK630" s="54">
        <f t="shared" si="216"/>
        <v>0</v>
      </c>
      <c r="AL630" s="78"/>
      <c r="AM630" s="78"/>
      <c r="AN630" s="53" t="str">
        <f>+IF($A630="Venta",SUMIF($AC$3:$AM$3,VLOOKUP($R630,desplegable!$N$3:$Q$8,4,FALSE),$AC630:$AM630)*$T630/VLOOKUP($R630,desplegable!$N$3:$O$8,2,FALSE),"")</f>
        <v/>
      </c>
      <c r="AO630" s="53">
        <f t="shared" si="217"/>
        <v>0</v>
      </c>
      <c r="AP630" s="53" t="str">
        <f>+IF($A630="Compra",SUMIF($AC$3:$AM$3,VLOOKUP($R629,desplegable!$N$3:$Q$8,4,FALSE),$AC630:$AM630)*$T630/VLOOKUP($R629,desplegable!$N$3:$O$8,2,FALSE),"")</f>
        <v/>
      </c>
      <c r="AQ630" s="55">
        <f>+IFERROR(SUMIF($AC$3:$AM$3,VLOOKUP($R630,desplegable!$N$3:$Q$8,4,FALSE),$AC630:$AM630)/$S630,0)</f>
        <v>0</v>
      </c>
      <c r="AR630" s="55">
        <f ca="1">IFERROR((SUMIF($AC$3:$AM$3,VLOOKUP($R630,desplegable!$N$3:$Q$8,4,FALSE),$AC630:$AM630)/($H630-$G630))*((TODAY())-$G630)/$S630,0)</f>
        <v>0</v>
      </c>
      <c r="AS630" s="56" t="str">
        <f t="shared" si="221"/>
        <v>-</v>
      </c>
      <c r="AT630" s="56" t="str">
        <f t="shared" si="222"/>
        <v>-</v>
      </c>
      <c r="AU630" s="56" t="str">
        <f t="shared" si="223"/>
        <v>-</v>
      </c>
      <c r="AV630" s="56" t="str">
        <f t="shared" si="224"/>
        <v>-</v>
      </c>
      <c r="AW630" s="53" t="str">
        <f t="shared" si="225"/>
        <v>-</v>
      </c>
      <c r="AX630" s="53" t="str">
        <f t="shared" si="226"/>
        <v/>
      </c>
      <c r="AY630" s="57" t="str">
        <f t="shared" si="227"/>
        <v/>
      </c>
      <c r="AZ630" s="54">
        <f>+IF(SUMIF($AC$3:$AM$3,VLOOKUP($R630,desplegable!$N$3:$Q$8,4,FALSE),$AC630:$AM630)&gt;=$S630,$S630,SUMIF($AC$3:$AM$3,VLOOKUP($R630,desplegable!$N$3:$Q$8,4,FALSE),$AC630:$AM630))</f>
        <v>0</v>
      </c>
      <c r="BA630" s="78"/>
      <c r="BB630" s="54">
        <f t="shared" si="228"/>
        <v>0</v>
      </c>
      <c r="BC630" s="53">
        <f>+IFERROR($BB630*$T630/VLOOKUP($R630,desplegable!$N$3:$O$8,2,FALSE),0)</f>
        <v>0</v>
      </c>
      <c r="BD630" s="53" t="str">
        <f t="shared" si="218"/>
        <v/>
      </c>
      <c r="BE630" s="57" t="str">
        <f t="shared" si="229"/>
        <v/>
      </c>
    </row>
    <row r="631" spans="1:57" ht="15" customHeight="1" x14ac:dyDescent="0.25">
      <c r="A631" s="26" t="s">
        <v>117</v>
      </c>
      <c r="B631" s="21"/>
      <c r="C631" s="21" t="s">
        <v>117</v>
      </c>
      <c r="D631" s="21"/>
      <c r="E631" s="21" t="s">
        <v>117</v>
      </c>
      <c r="F631" s="21"/>
      <c r="G631" s="27"/>
      <c r="H631" s="27"/>
      <c r="I631" s="28" t="s">
        <v>246</v>
      </c>
      <c r="J631" s="28" t="s">
        <v>117</v>
      </c>
      <c r="K631" s="21"/>
      <c r="L631" s="21"/>
      <c r="M631" s="28" t="s">
        <v>117</v>
      </c>
      <c r="N631" s="28" t="s">
        <v>117</v>
      </c>
      <c r="O631" s="28" t="s">
        <v>117</v>
      </c>
      <c r="P631" s="21" t="s">
        <v>117</v>
      </c>
      <c r="Q631" s="21" t="s">
        <v>117</v>
      </c>
      <c r="R631" s="28" t="s">
        <v>117</v>
      </c>
      <c r="S631" s="78"/>
      <c r="T631" s="30"/>
      <c r="U631" s="52">
        <f t="shared" si="219"/>
        <v>0</v>
      </c>
      <c r="V631" s="29"/>
      <c r="W631" s="29" t="s">
        <v>117</v>
      </c>
      <c r="X631" s="29"/>
      <c r="Y631" s="29"/>
      <c r="Z631" s="53" t="str">
        <f t="shared" si="211"/>
        <v/>
      </c>
      <c r="AA631" s="55" t="str">
        <f t="shared" si="220"/>
        <v/>
      </c>
      <c r="AB631" s="27"/>
      <c r="AC631" s="54">
        <f t="shared" si="212"/>
        <v>0</v>
      </c>
      <c r="AD631" s="78"/>
      <c r="AE631" s="54">
        <f t="shared" si="213"/>
        <v>0</v>
      </c>
      <c r="AF631" s="78"/>
      <c r="AG631" s="54">
        <f t="shared" si="214"/>
        <v>0</v>
      </c>
      <c r="AH631" s="78"/>
      <c r="AI631" s="54">
        <f t="shared" si="215"/>
        <v>0</v>
      </c>
      <c r="AJ631" s="78"/>
      <c r="AK631" s="54">
        <f t="shared" si="216"/>
        <v>0</v>
      </c>
      <c r="AL631" s="78"/>
      <c r="AM631" s="78"/>
      <c r="AN631" s="53" t="str">
        <f>+IF($A631="Venta",SUMIF($AC$3:$AM$3,VLOOKUP($R631,desplegable!$N$3:$Q$8,4,FALSE),$AC631:$AM631)*$T631/VLOOKUP($R631,desplegable!$N$3:$O$8,2,FALSE),"")</f>
        <v/>
      </c>
      <c r="AO631" s="53">
        <f t="shared" si="217"/>
        <v>0</v>
      </c>
      <c r="AP631" s="53" t="str">
        <f>+IF($A631="Compra",SUMIF($AC$3:$AM$3,VLOOKUP($R630,desplegable!$N$3:$Q$8,4,FALSE),$AC631:$AM631)*$T631/VLOOKUP($R630,desplegable!$N$3:$O$8,2,FALSE),"")</f>
        <v/>
      </c>
      <c r="AQ631" s="55">
        <f>+IFERROR(SUMIF($AC$3:$AM$3,VLOOKUP($R631,desplegable!$N$3:$Q$8,4,FALSE),$AC631:$AM631)/$S631,0)</f>
        <v>0</v>
      </c>
      <c r="AR631" s="55">
        <f ca="1">IFERROR((SUMIF($AC$3:$AM$3,VLOOKUP($R631,desplegable!$N$3:$Q$8,4,FALSE),$AC631:$AM631)/($H631-$G631))*((TODAY())-$G631)/$S631,0)</f>
        <v>0</v>
      </c>
      <c r="AS631" s="56" t="str">
        <f t="shared" si="221"/>
        <v>-</v>
      </c>
      <c r="AT631" s="56" t="str">
        <f t="shared" si="222"/>
        <v>-</v>
      </c>
      <c r="AU631" s="56" t="str">
        <f t="shared" si="223"/>
        <v>-</v>
      </c>
      <c r="AV631" s="56" t="str">
        <f t="shared" si="224"/>
        <v>-</v>
      </c>
      <c r="AW631" s="53" t="str">
        <f t="shared" si="225"/>
        <v>-</v>
      </c>
      <c r="AX631" s="53" t="str">
        <f t="shared" si="226"/>
        <v/>
      </c>
      <c r="AY631" s="57" t="str">
        <f t="shared" si="227"/>
        <v/>
      </c>
      <c r="AZ631" s="54">
        <f>+IF(SUMIF($AC$3:$AM$3,VLOOKUP($R631,desplegable!$N$3:$Q$8,4,FALSE),$AC631:$AM631)&gt;=$S631,$S631,SUMIF($AC$3:$AM$3,VLOOKUP($R631,desplegable!$N$3:$Q$8,4,FALSE),$AC631:$AM631))</f>
        <v>0</v>
      </c>
      <c r="BA631" s="78"/>
      <c r="BB631" s="54">
        <f t="shared" si="228"/>
        <v>0</v>
      </c>
      <c r="BC631" s="53">
        <f>+IFERROR($BB631*$T631/VLOOKUP($R631,desplegable!$N$3:$O$8,2,FALSE),0)</f>
        <v>0</v>
      </c>
      <c r="BD631" s="53" t="str">
        <f t="shared" si="218"/>
        <v/>
      </c>
      <c r="BE631" s="57" t="str">
        <f t="shared" si="229"/>
        <v/>
      </c>
    </row>
    <row r="632" spans="1:57" ht="15" customHeight="1" x14ac:dyDescent="0.25">
      <c r="A632" s="26" t="s">
        <v>117</v>
      </c>
      <c r="B632" s="21"/>
      <c r="C632" s="21" t="s">
        <v>117</v>
      </c>
      <c r="D632" s="21"/>
      <c r="E632" s="21" t="s">
        <v>117</v>
      </c>
      <c r="F632" s="21"/>
      <c r="G632" s="27"/>
      <c r="H632" s="27"/>
      <c r="I632" s="28" t="s">
        <v>246</v>
      </c>
      <c r="J632" s="28" t="s">
        <v>117</v>
      </c>
      <c r="K632" s="21"/>
      <c r="L632" s="21"/>
      <c r="M632" s="28" t="s">
        <v>117</v>
      </c>
      <c r="N632" s="28" t="s">
        <v>117</v>
      </c>
      <c r="O632" s="28" t="s">
        <v>117</v>
      </c>
      <c r="P632" s="21" t="s">
        <v>117</v>
      </c>
      <c r="Q632" s="21" t="s">
        <v>117</v>
      </c>
      <c r="R632" s="28" t="s">
        <v>117</v>
      </c>
      <c r="S632" s="78"/>
      <c r="T632" s="30"/>
      <c r="U632" s="52">
        <f t="shared" si="219"/>
        <v>0</v>
      </c>
      <c r="V632" s="29"/>
      <c r="W632" s="29" t="s">
        <v>117</v>
      </c>
      <c r="X632" s="29"/>
      <c r="Y632" s="29"/>
      <c r="Z632" s="53" t="str">
        <f t="shared" si="211"/>
        <v/>
      </c>
      <c r="AA632" s="55" t="str">
        <f t="shared" si="220"/>
        <v/>
      </c>
      <c r="AB632" s="27"/>
      <c r="AC632" s="54">
        <f t="shared" si="212"/>
        <v>0</v>
      </c>
      <c r="AD632" s="78"/>
      <c r="AE632" s="54">
        <f t="shared" si="213"/>
        <v>0</v>
      </c>
      <c r="AF632" s="78"/>
      <c r="AG632" s="54">
        <f t="shared" si="214"/>
        <v>0</v>
      </c>
      <c r="AH632" s="78"/>
      <c r="AI632" s="54">
        <f t="shared" si="215"/>
        <v>0</v>
      </c>
      <c r="AJ632" s="78"/>
      <c r="AK632" s="54">
        <f t="shared" si="216"/>
        <v>0</v>
      </c>
      <c r="AL632" s="78"/>
      <c r="AM632" s="78"/>
      <c r="AN632" s="53" t="str">
        <f>+IF($A632="Venta",SUMIF($AC$3:$AM$3,VLOOKUP($R632,desplegable!$N$3:$Q$8,4,FALSE),$AC632:$AM632)*$T632/VLOOKUP($R632,desplegable!$N$3:$O$8,2,FALSE),"")</f>
        <v/>
      </c>
      <c r="AO632" s="53">
        <f t="shared" si="217"/>
        <v>0</v>
      </c>
      <c r="AP632" s="53" t="str">
        <f>+IF($A632="Compra",SUMIF($AC$3:$AM$3,VLOOKUP($R631,desplegable!$N$3:$Q$8,4,FALSE),$AC632:$AM632)*$T632/VLOOKUP($R631,desplegable!$N$3:$O$8,2,FALSE),"")</f>
        <v/>
      </c>
      <c r="AQ632" s="55">
        <f>+IFERROR(SUMIF($AC$3:$AM$3,VLOOKUP($R632,desplegable!$N$3:$Q$8,4,FALSE),$AC632:$AM632)/$S632,0)</f>
        <v>0</v>
      </c>
      <c r="AR632" s="55">
        <f ca="1">IFERROR((SUMIF($AC$3:$AM$3,VLOOKUP($R632,desplegable!$N$3:$Q$8,4,FALSE),$AC632:$AM632)/($H632-$G632))*((TODAY())-$G632)/$S632,0)</f>
        <v>0</v>
      </c>
      <c r="AS632" s="56" t="str">
        <f t="shared" si="221"/>
        <v>-</v>
      </c>
      <c r="AT632" s="56" t="str">
        <f t="shared" si="222"/>
        <v>-</v>
      </c>
      <c r="AU632" s="56" t="str">
        <f t="shared" si="223"/>
        <v>-</v>
      </c>
      <c r="AV632" s="56" t="str">
        <f t="shared" si="224"/>
        <v>-</v>
      </c>
      <c r="AW632" s="53" t="str">
        <f t="shared" si="225"/>
        <v>-</v>
      </c>
      <c r="AX632" s="53" t="str">
        <f t="shared" si="226"/>
        <v/>
      </c>
      <c r="AY632" s="57" t="str">
        <f t="shared" si="227"/>
        <v/>
      </c>
      <c r="AZ632" s="54">
        <f>+IF(SUMIF($AC$3:$AM$3,VLOOKUP($R632,desplegable!$N$3:$Q$8,4,FALSE),$AC632:$AM632)&gt;=$S632,$S632,SUMIF($AC$3:$AM$3,VLOOKUP($R632,desplegable!$N$3:$Q$8,4,FALSE),$AC632:$AM632))</f>
        <v>0</v>
      </c>
      <c r="BA632" s="78"/>
      <c r="BB632" s="54">
        <f t="shared" si="228"/>
        <v>0</v>
      </c>
      <c r="BC632" s="53">
        <f>+IFERROR($BB632*$T632/VLOOKUP($R632,desplegable!$N$3:$O$8,2,FALSE),0)</f>
        <v>0</v>
      </c>
      <c r="BD632" s="53" t="str">
        <f t="shared" si="218"/>
        <v/>
      </c>
      <c r="BE632" s="57" t="str">
        <f t="shared" si="229"/>
        <v/>
      </c>
    </row>
    <row r="633" spans="1:57" ht="15" customHeight="1" x14ac:dyDescent="0.25">
      <c r="A633" s="26" t="s">
        <v>117</v>
      </c>
      <c r="B633" s="21"/>
      <c r="C633" s="21" t="s">
        <v>117</v>
      </c>
      <c r="D633" s="21"/>
      <c r="E633" s="21" t="s">
        <v>117</v>
      </c>
      <c r="F633" s="21"/>
      <c r="G633" s="27"/>
      <c r="H633" s="27"/>
      <c r="I633" s="28" t="s">
        <v>246</v>
      </c>
      <c r="J633" s="28" t="s">
        <v>117</v>
      </c>
      <c r="K633" s="21"/>
      <c r="L633" s="21"/>
      <c r="M633" s="28" t="s">
        <v>117</v>
      </c>
      <c r="N633" s="28" t="s">
        <v>117</v>
      </c>
      <c r="O633" s="28" t="s">
        <v>117</v>
      </c>
      <c r="P633" s="21" t="s">
        <v>117</v>
      </c>
      <c r="Q633" s="21" t="s">
        <v>117</v>
      </c>
      <c r="R633" s="28" t="s">
        <v>117</v>
      </c>
      <c r="S633" s="78"/>
      <c r="T633" s="30"/>
      <c r="U633" s="52">
        <f t="shared" si="219"/>
        <v>0</v>
      </c>
      <c r="V633" s="29"/>
      <c r="W633" s="29" t="s">
        <v>117</v>
      </c>
      <c r="X633" s="29"/>
      <c r="Y633" s="29"/>
      <c r="Z633" s="53" t="str">
        <f t="shared" si="211"/>
        <v/>
      </c>
      <c r="AA633" s="55" t="str">
        <f t="shared" si="220"/>
        <v/>
      </c>
      <c r="AB633" s="27"/>
      <c r="AC633" s="54">
        <f t="shared" si="212"/>
        <v>0</v>
      </c>
      <c r="AD633" s="78"/>
      <c r="AE633" s="54">
        <f t="shared" si="213"/>
        <v>0</v>
      </c>
      <c r="AF633" s="78"/>
      <c r="AG633" s="54">
        <f t="shared" si="214"/>
        <v>0</v>
      </c>
      <c r="AH633" s="78"/>
      <c r="AI633" s="54">
        <f t="shared" si="215"/>
        <v>0</v>
      </c>
      <c r="AJ633" s="78"/>
      <c r="AK633" s="54">
        <f t="shared" si="216"/>
        <v>0</v>
      </c>
      <c r="AL633" s="78"/>
      <c r="AM633" s="78"/>
      <c r="AN633" s="53" t="str">
        <f>+IF($A633="Venta",SUMIF($AC$3:$AM$3,VLOOKUP($R633,desplegable!$N$3:$Q$8,4,FALSE),$AC633:$AM633)*$T633/VLOOKUP($R633,desplegable!$N$3:$O$8,2,FALSE),"")</f>
        <v/>
      </c>
      <c r="AO633" s="53">
        <f t="shared" si="217"/>
        <v>0</v>
      </c>
      <c r="AP633" s="53" t="str">
        <f>+IF($A633="Compra",SUMIF($AC$3:$AM$3,VLOOKUP($R632,desplegable!$N$3:$Q$8,4,FALSE),$AC633:$AM633)*$T633/VLOOKUP($R632,desplegable!$N$3:$O$8,2,FALSE),"")</f>
        <v/>
      </c>
      <c r="AQ633" s="55">
        <f>+IFERROR(SUMIF($AC$3:$AM$3,VLOOKUP($R633,desplegable!$N$3:$Q$8,4,FALSE),$AC633:$AM633)/$S633,0)</f>
        <v>0</v>
      </c>
      <c r="AR633" s="55">
        <f ca="1">IFERROR((SUMIF($AC$3:$AM$3,VLOOKUP($R633,desplegable!$N$3:$Q$8,4,FALSE),$AC633:$AM633)/($H633-$G633))*((TODAY())-$G633)/$S633,0)</f>
        <v>0</v>
      </c>
      <c r="AS633" s="56" t="str">
        <f t="shared" si="221"/>
        <v>-</v>
      </c>
      <c r="AT633" s="56" t="str">
        <f t="shared" si="222"/>
        <v>-</v>
      </c>
      <c r="AU633" s="56" t="str">
        <f t="shared" si="223"/>
        <v>-</v>
      </c>
      <c r="AV633" s="56" t="str">
        <f t="shared" si="224"/>
        <v>-</v>
      </c>
      <c r="AW633" s="53" t="str">
        <f t="shared" si="225"/>
        <v>-</v>
      </c>
      <c r="AX633" s="53" t="str">
        <f t="shared" si="226"/>
        <v/>
      </c>
      <c r="AY633" s="57" t="str">
        <f t="shared" si="227"/>
        <v/>
      </c>
      <c r="AZ633" s="54">
        <f>+IF(SUMIF($AC$3:$AM$3,VLOOKUP($R633,desplegable!$N$3:$Q$8,4,FALSE),$AC633:$AM633)&gt;=$S633,$S633,SUMIF($AC$3:$AM$3,VLOOKUP($R633,desplegable!$N$3:$Q$8,4,FALSE),$AC633:$AM633))</f>
        <v>0</v>
      </c>
      <c r="BA633" s="78"/>
      <c r="BB633" s="54">
        <f t="shared" si="228"/>
        <v>0</v>
      </c>
      <c r="BC633" s="53">
        <f>+IFERROR($BB633*$T633/VLOOKUP($R633,desplegable!$N$3:$O$8,2,FALSE),0)</f>
        <v>0</v>
      </c>
      <c r="BD633" s="53" t="str">
        <f t="shared" si="218"/>
        <v/>
      </c>
      <c r="BE633" s="57" t="str">
        <f t="shared" si="229"/>
        <v/>
      </c>
    </row>
    <row r="634" spans="1:57" ht="15" customHeight="1" x14ac:dyDescent="0.25">
      <c r="A634" s="26" t="s">
        <v>117</v>
      </c>
      <c r="B634" s="21"/>
      <c r="C634" s="21" t="s">
        <v>117</v>
      </c>
      <c r="D634" s="21"/>
      <c r="E634" s="21" t="s">
        <v>117</v>
      </c>
      <c r="F634" s="21"/>
      <c r="G634" s="27"/>
      <c r="H634" s="27"/>
      <c r="I634" s="28" t="s">
        <v>246</v>
      </c>
      <c r="J634" s="28" t="s">
        <v>117</v>
      </c>
      <c r="K634" s="21"/>
      <c r="L634" s="21"/>
      <c r="M634" s="28" t="s">
        <v>117</v>
      </c>
      <c r="N634" s="28" t="s">
        <v>117</v>
      </c>
      <c r="O634" s="28" t="s">
        <v>117</v>
      </c>
      <c r="P634" s="21" t="s">
        <v>117</v>
      </c>
      <c r="Q634" s="21" t="s">
        <v>117</v>
      </c>
      <c r="R634" s="28" t="s">
        <v>117</v>
      </c>
      <c r="S634" s="78"/>
      <c r="T634" s="30"/>
      <c r="U634" s="52">
        <f t="shared" si="219"/>
        <v>0</v>
      </c>
      <c r="V634" s="29"/>
      <c r="W634" s="29" t="s">
        <v>117</v>
      </c>
      <c r="X634" s="29"/>
      <c r="Y634" s="29"/>
      <c r="Z634" s="53" t="str">
        <f t="shared" si="211"/>
        <v/>
      </c>
      <c r="AA634" s="55" t="str">
        <f t="shared" si="220"/>
        <v/>
      </c>
      <c r="AB634" s="27"/>
      <c r="AC634" s="54">
        <f t="shared" si="212"/>
        <v>0</v>
      </c>
      <c r="AD634" s="78"/>
      <c r="AE634" s="54">
        <f t="shared" si="213"/>
        <v>0</v>
      </c>
      <c r="AF634" s="78"/>
      <c r="AG634" s="54">
        <f t="shared" si="214"/>
        <v>0</v>
      </c>
      <c r="AH634" s="78"/>
      <c r="AI634" s="54">
        <f t="shared" si="215"/>
        <v>0</v>
      </c>
      <c r="AJ634" s="78"/>
      <c r="AK634" s="54">
        <f t="shared" si="216"/>
        <v>0</v>
      </c>
      <c r="AL634" s="78"/>
      <c r="AM634" s="78"/>
      <c r="AN634" s="53" t="str">
        <f>+IF($A634="Venta",SUMIF($AC$3:$AM$3,VLOOKUP($R634,desplegable!$N$3:$Q$8,4,FALSE),$AC634:$AM634)*$T634/VLOOKUP($R634,desplegable!$N$3:$O$8,2,FALSE),"")</f>
        <v/>
      </c>
      <c r="AO634" s="53">
        <f t="shared" si="217"/>
        <v>0</v>
      </c>
      <c r="AP634" s="53" t="str">
        <f>+IF($A634="Compra",SUMIF($AC$3:$AM$3,VLOOKUP($R633,desplegable!$N$3:$Q$8,4,FALSE),$AC634:$AM634)*$T634/VLOOKUP($R633,desplegable!$N$3:$O$8,2,FALSE),"")</f>
        <v/>
      </c>
      <c r="AQ634" s="55">
        <f>+IFERROR(SUMIF($AC$3:$AM$3,VLOOKUP($R634,desplegable!$N$3:$Q$8,4,FALSE),$AC634:$AM634)/$S634,0)</f>
        <v>0</v>
      </c>
      <c r="AR634" s="55">
        <f ca="1">IFERROR((SUMIF($AC$3:$AM$3,VLOOKUP($R634,desplegable!$N$3:$Q$8,4,FALSE),$AC634:$AM634)/($H634-$G634))*((TODAY())-$G634)/$S634,0)</f>
        <v>0</v>
      </c>
      <c r="AS634" s="56" t="str">
        <f t="shared" si="221"/>
        <v>-</v>
      </c>
      <c r="AT634" s="56" t="str">
        <f t="shared" si="222"/>
        <v>-</v>
      </c>
      <c r="AU634" s="56" t="str">
        <f t="shared" si="223"/>
        <v>-</v>
      </c>
      <c r="AV634" s="56" t="str">
        <f t="shared" si="224"/>
        <v>-</v>
      </c>
      <c r="AW634" s="53" t="str">
        <f t="shared" si="225"/>
        <v>-</v>
      </c>
      <c r="AX634" s="53" t="str">
        <f t="shared" si="226"/>
        <v/>
      </c>
      <c r="AY634" s="57" t="str">
        <f t="shared" si="227"/>
        <v/>
      </c>
      <c r="AZ634" s="54">
        <f>+IF(SUMIF($AC$3:$AM$3,VLOOKUP($R634,desplegable!$N$3:$Q$8,4,FALSE),$AC634:$AM634)&gt;=$S634,$S634,SUMIF($AC$3:$AM$3,VLOOKUP($R634,desplegable!$N$3:$Q$8,4,FALSE),$AC634:$AM634))</f>
        <v>0</v>
      </c>
      <c r="BA634" s="78"/>
      <c r="BB634" s="54">
        <f t="shared" si="228"/>
        <v>0</v>
      </c>
      <c r="BC634" s="53">
        <f>+IFERROR($BB634*$T634/VLOOKUP($R634,desplegable!$N$3:$O$8,2,FALSE),0)</f>
        <v>0</v>
      </c>
      <c r="BD634" s="53" t="str">
        <f t="shared" si="218"/>
        <v/>
      </c>
      <c r="BE634" s="57" t="str">
        <f t="shared" si="229"/>
        <v/>
      </c>
    </row>
    <row r="635" spans="1:57" ht="15" customHeight="1" x14ac:dyDescent="0.25">
      <c r="A635" s="26" t="s">
        <v>117</v>
      </c>
      <c r="B635" s="21"/>
      <c r="C635" s="21" t="s">
        <v>117</v>
      </c>
      <c r="D635" s="21"/>
      <c r="E635" s="21" t="s">
        <v>117</v>
      </c>
      <c r="F635" s="21"/>
      <c r="G635" s="27"/>
      <c r="H635" s="27"/>
      <c r="I635" s="28" t="s">
        <v>246</v>
      </c>
      <c r="J635" s="28" t="s">
        <v>117</v>
      </c>
      <c r="K635" s="21"/>
      <c r="L635" s="21"/>
      <c r="M635" s="28" t="s">
        <v>117</v>
      </c>
      <c r="N635" s="28" t="s">
        <v>117</v>
      </c>
      <c r="O635" s="28" t="s">
        <v>117</v>
      </c>
      <c r="P635" s="21" t="s">
        <v>117</v>
      </c>
      <c r="Q635" s="21" t="s">
        <v>117</v>
      </c>
      <c r="R635" s="28" t="s">
        <v>117</v>
      </c>
      <c r="S635" s="78"/>
      <c r="T635" s="30"/>
      <c r="U635" s="52">
        <f t="shared" si="219"/>
        <v>0</v>
      </c>
      <c r="V635" s="29"/>
      <c r="W635" s="29" t="s">
        <v>117</v>
      </c>
      <c r="X635" s="29"/>
      <c r="Y635" s="29"/>
      <c r="Z635" s="53" t="str">
        <f t="shared" si="211"/>
        <v/>
      </c>
      <c r="AA635" s="55" t="str">
        <f t="shared" si="220"/>
        <v/>
      </c>
      <c r="AB635" s="27"/>
      <c r="AC635" s="54">
        <f t="shared" si="212"/>
        <v>0</v>
      </c>
      <c r="AD635" s="78"/>
      <c r="AE635" s="54">
        <f t="shared" si="213"/>
        <v>0</v>
      </c>
      <c r="AF635" s="78"/>
      <c r="AG635" s="54">
        <f t="shared" si="214"/>
        <v>0</v>
      </c>
      <c r="AH635" s="78"/>
      <c r="AI635" s="54">
        <f t="shared" si="215"/>
        <v>0</v>
      </c>
      <c r="AJ635" s="78"/>
      <c r="AK635" s="54">
        <f t="shared" si="216"/>
        <v>0</v>
      </c>
      <c r="AL635" s="78"/>
      <c r="AM635" s="78"/>
      <c r="AN635" s="53" t="str">
        <f>+IF($A635="Venta",SUMIF($AC$3:$AM$3,VLOOKUP($R635,desplegable!$N$3:$Q$8,4,FALSE),$AC635:$AM635)*$T635/VLOOKUP($R635,desplegable!$N$3:$O$8,2,FALSE),"")</f>
        <v/>
      </c>
      <c r="AO635" s="53">
        <f t="shared" si="217"/>
        <v>0</v>
      </c>
      <c r="AP635" s="53" t="str">
        <f>+IF($A635="Compra",SUMIF($AC$3:$AM$3,VLOOKUP($R634,desplegable!$N$3:$Q$8,4,FALSE),$AC635:$AM635)*$T635/VLOOKUP($R634,desplegable!$N$3:$O$8,2,FALSE),"")</f>
        <v/>
      </c>
      <c r="AQ635" s="55">
        <f>+IFERROR(SUMIF($AC$3:$AM$3,VLOOKUP($R635,desplegable!$N$3:$Q$8,4,FALSE),$AC635:$AM635)/$S635,0)</f>
        <v>0</v>
      </c>
      <c r="AR635" s="55">
        <f ca="1">IFERROR((SUMIF($AC$3:$AM$3,VLOOKUP($R635,desplegable!$N$3:$Q$8,4,FALSE),$AC635:$AM635)/($H635-$G635))*((TODAY())-$G635)/$S635,0)</f>
        <v>0</v>
      </c>
      <c r="AS635" s="56" t="str">
        <f t="shared" si="221"/>
        <v>-</v>
      </c>
      <c r="AT635" s="56" t="str">
        <f t="shared" si="222"/>
        <v>-</v>
      </c>
      <c r="AU635" s="56" t="str">
        <f t="shared" si="223"/>
        <v>-</v>
      </c>
      <c r="AV635" s="56" t="str">
        <f t="shared" si="224"/>
        <v>-</v>
      </c>
      <c r="AW635" s="53" t="str">
        <f t="shared" si="225"/>
        <v>-</v>
      </c>
      <c r="AX635" s="53" t="str">
        <f t="shared" si="226"/>
        <v/>
      </c>
      <c r="AY635" s="57" t="str">
        <f t="shared" si="227"/>
        <v/>
      </c>
      <c r="AZ635" s="54">
        <f>+IF(SUMIF($AC$3:$AM$3,VLOOKUP($R635,desplegable!$N$3:$Q$8,4,FALSE),$AC635:$AM635)&gt;=$S635,$S635,SUMIF($AC$3:$AM$3,VLOOKUP($R635,desplegable!$N$3:$Q$8,4,FALSE),$AC635:$AM635))</f>
        <v>0</v>
      </c>
      <c r="BA635" s="78"/>
      <c r="BB635" s="54">
        <f t="shared" si="228"/>
        <v>0</v>
      </c>
      <c r="BC635" s="53">
        <f>+IFERROR($BB635*$T635/VLOOKUP($R635,desplegable!$N$3:$O$8,2,FALSE),0)</f>
        <v>0</v>
      </c>
      <c r="BD635" s="53" t="str">
        <f t="shared" si="218"/>
        <v/>
      </c>
      <c r="BE635" s="57" t="str">
        <f t="shared" si="229"/>
        <v/>
      </c>
    </row>
    <row r="636" spans="1:57" ht="15" customHeight="1" x14ac:dyDescent="0.25">
      <c r="A636" s="26" t="s">
        <v>117</v>
      </c>
      <c r="B636" s="21"/>
      <c r="C636" s="21" t="s">
        <v>117</v>
      </c>
      <c r="D636" s="21"/>
      <c r="E636" s="21" t="s">
        <v>117</v>
      </c>
      <c r="F636" s="21"/>
      <c r="G636" s="27"/>
      <c r="H636" s="27"/>
      <c r="I636" s="28" t="s">
        <v>246</v>
      </c>
      <c r="J636" s="28" t="s">
        <v>117</v>
      </c>
      <c r="K636" s="21"/>
      <c r="L636" s="21"/>
      <c r="M636" s="28" t="s">
        <v>117</v>
      </c>
      <c r="N636" s="28" t="s">
        <v>117</v>
      </c>
      <c r="O636" s="28" t="s">
        <v>117</v>
      </c>
      <c r="P636" s="21" t="s">
        <v>117</v>
      </c>
      <c r="Q636" s="21" t="s">
        <v>117</v>
      </c>
      <c r="R636" s="28" t="s">
        <v>117</v>
      </c>
      <c r="S636" s="78"/>
      <c r="T636" s="30"/>
      <c r="U636" s="52">
        <f t="shared" si="219"/>
        <v>0</v>
      </c>
      <c r="V636" s="29"/>
      <c r="W636" s="29" t="s">
        <v>117</v>
      </c>
      <c r="X636" s="29"/>
      <c r="Y636" s="29"/>
      <c r="Z636" s="53" t="str">
        <f t="shared" si="211"/>
        <v/>
      </c>
      <c r="AA636" s="55" t="str">
        <f t="shared" si="220"/>
        <v/>
      </c>
      <c r="AB636" s="27"/>
      <c r="AC636" s="54">
        <f t="shared" si="212"/>
        <v>0</v>
      </c>
      <c r="AD636" s="78"/>
      <c r="AE636" s="54">
        <f t="shared" si="213"/>
        <v>0</v>
      </c>
      <c r="AF636" s="78"/>
      <c r="AG636" s="54">
        <f t="shared" si="214"/>
        <v>0</v>
      </c>
      <c r="AH636" s="78"/>
      <c r="AI636" s="54">
        <f t="shared" si="215"/>
        <v>0</v>
      </c>
      <c r="AJ636" s="78"/>
      <c r="AK636" s="54">
        <f t="shared" si="216"/>
        <v>0</v>
      </c>
      <c r="AL636" s="78"/>
      <c r="AM636" s="78"/>
      <c r="AN636" s="53" t="str">
        <f>+IF($A636="Venta",SUMIF($AC$3:$AM$3,VLOOKUP($R636,desplegable!$N$3:$Q$8,4,FALSE),$AC636:$AM636)*$T636/VLOOKUP($R636,desplegable!$N$3:$O$8,2,FALSE),"")</f>
        <v/>
      </c>
      <c r="AO636" s="53">
        <f t="shared" si="217"/>
        <v>0</v>
      </c>
      <c r="AP636" s="53" t="str">
        <f>+IF($A636="Compra",SUMIF($AC$3:$AM$3,VLOOKUP($R635,desplegable!$N$3:$Q$8,4,FALSE),$AC636:$AM636)*$T636/VLOOKUP($R635,desplegable!$N$3:$O$8,2,FALSE),"")</f>
        <v/>
      </c>
      <c r="AQ636" s="55">
        <f>+IFERROR(SUMIF($AC$3:$AM$3,VLOOKUP($R636,desplegable!$N$3:$Q$8,4,FALSE),$AC636:$AM636)/$S636,0)</f>
        <v>0</v>
      </c>
      <c r="AR636" s="55">
        <f ca="1">IFERROR((SUMIF($AC$3:$AM$3,VLOOKUP($R636,desplegable!$N$3:$Q$8,4,FALSE),$AC636:$AM636)/($H636-$G636))*((TODAY())-$G636)/$S636,0)</f>
        <v>0</v>
      </c>
      <c r="AS636" s="56" t="str">
        <f t="shared" si="221"/>
        <v>-</v>
      </c>
      <c r="AT636" s="56" t="str">
        <f t="shared" si="222"/>
        <v>-</v>
      </c>
      <c r="AU636" s="56" t="str">
        <f t="shared" si="223"/>
        <v>-</v>
      </c>
      <c r="AV636" s="56" t="str">
        <f t="shared" si="224"/>
        <v>-</v>
      </c>
      <c r="AW636" s="53" t="str">
        <f t="shared" si="225"/>
        <v>-</v>
      </c>
      <c r="AX636" s="53" t="str">
        <f t="shared" si="226"/>
        <v/>
      </c>
      <c r="AY636" s="57" t="str">
        <f t="shared" si="227"/>
        <v/>
      </c>
      <c r="AZ636" s="54">
        <f>+IF(SUMIF($AC$3:$AM$3,VLOOKUP($R636,desplegable!$N$3:$Q$8,4,FALSE),$AC636:$AM636)&gt;=$S636,$S636,SUMIF($AC$3:$AM$3,VLOOKUP($R636,desplegable!$N$3:$Q$8,4,FALSE),$AC636:$AM636))</f>
        <v>0</v>
      </c>
      <c r="BA636" s="78"/>
      <c r="BB636" s="54">
        <f t="shared" si="228"/>
        <v>0</v>
      </c>
      <c r="BC636" s="53">
        <f>+IFERROR($BB636*$T636/VLOOKUP($R636,desplegable!$N$3:$O$8,2,FALSE),0)</f>
        <v>0</v>
      </c>
      <c r="BD636" s="53" t="str">
        <f t="shared" si="218"/>
        <v/>
      </c>
      <c r="BE636" s="57" t="str">
        <f t="shared" si="229"/>
        <v/>
      </c>
    </row>
    <row r="637" spans="1:57" ht="15" customHeight="1" x14ac:dyDescent="0.25">
      <c r="A637" s="26" t="s">
        <v>117</v>
      </c>
      <c r="B637" s="21"/>
      <c r="C637" s="21" t="s">
        <v>117</v>
      </c>
      <c r="D637" s="21"/>
      <c r="E637" s="21" t="s">
        <v>117</v>
      </c>
      <c r="F637" s="21"/>
      <c r="G637" s="27"/>
      <c r="H637" s="27"/>
      <c r="I637" s="28" t="s">
        <v>246</v>
      </c>
      <c r="J637" s="28" t="s">
        <v>117</v>
      </c>
      <c r="K637" s="21"/>
      <c r="L637" s="21"/>
      <c r="M637" s="28" t="s">
        <v>117</v>
      </c>
      <c r="N637" s="28" t="s">
        <v>117</v>
      </c>
      <c r="O637" s="28" t="s">
        <v>117</v>
      </c>
      <c r="P637" s="21" t="s">
        <v>117</v>
      </c>
      <c r="Q637" s="21" t="s">
        <v>117</v>
      </c>
      <c r="R637" s="28" t="s">
        <v>117</v>
      </c>
      <c r="S637" s="78"/>
      <c r="T637" s="30"/>
      <c r="U637" s="52">
        <f t="shared" si="219"/>
        <v>0</v>
      </c>
      <c r="V637" s="29"/>
      <c r="W637" s="29" t="s">
        <v>117</v>
      </c>
      <c r="X637" s="29"/>
      <c r="Y637" s="29"/>
      <c r="Z637" s="53" t="str">
        <f t="shared" si="211"/>
        <v/>
      </c>
      <c r="AA637" s="55" t="str">
        <f t="shared" si="220"/>
        <v/>
      </c>
      <c r="AB637" s="27"/>
      <c r="AC637" s="54">
        <f t="shared" si="212"/>
        <v>0</v>
      </c>
      <c r="AD637" s="78"/>
      <c r="AE637" s="54">
        <f t="shared" si="213"/>
        <v>0</v>
      </c>
      <c r="AF637" s="78"/>
      <c r="AG637" s="54">
        <f t="shared" si="214"/>
        <v>0</v>
      </c>
      <c r="AH637" s="78"/>
      <c r="AI637" s="54">
        <f t="shared" si="215"/>
        <v>0</v>
      </c>
      <c r="AJ637" s="78"/>
      <c r="AK637" s="54">
        <f t="shared" si="216"/>
        <v>0</v>
      </c>
      <c r="AL637" s="78"/>
      <c r="AM637" s="78"/>
      <c r="AN637" s="53" t="str">
        <f>+IF($A637="Venta",SUMIF($AC$3:$AM$3,VLOOKUP($R637,desplegable!$N$3:$Q$8,4,FALSE),$AC637:$AM637)*$T637/VLOOKUP($R637,desplegable!$N$3:$O$8,2,FALSE),"")</f>
        <v/>
      </c>
      <c r="AO637" s="53">
        <f t="shared" si="217"/>
        <v>0</v>
      </c>
      <c r="AP637" s="53" t="str">
        <f>+IF($A637="Compra",SUMIF($AC$3:$AM$3,VLOOKUP($R636,desplegable!$N$3:$Q$8,4,FALSE),$AC637:$AM637)*$T637/VLOOKUP($R636,desplegable!$N$3:$O$8,2,FALSE),"")</f>
        <v/>
      </c>
      <c r="AQ637" s="55">
        <f>+IFERROR(SUMIF($AC$3:$AM$3,VLOOKUP($R637,desplegable!$N$3:$Q$8,4,FALSE),$AC637:$AM637)/$S637,0)</f>
        <v>0</v>
      </c>
      <c r="AR637" s="55">
        <f ca="1">IFERROR((SUMIF($AC$3:$AM$3,VLOOKUP($R637,desplegable!$N$3:$Q$8,4,FALSE),$AC637:$AM637)/($H637-$G637))*((TODAY())-$G637)/$S637,0)</f>
        <v>0</v>
      </c>
      <c r="AS637" s="56" t="str">
        <f t="shared" si="221"/>
        <v>-</v>
      </c>
      <c r="AT637" s="56" t="str">
        <f t="shared" si="222"/>
        <v>-</v>
      </c>
      <c r="AU637" s="56" t="str">
        <f t="shared" si="223"/>
        <v>-</v>
      </c>
      <c r="AV637" s="56" t="str">
        <f t="shared" si="224"/>
        <v>-</v>
      </c>
      <c r="AW637" s="53" t="str">
        <f t="shared" si="225"/>
        <v>-</v>
      </c>
      <c r="AX637" s="53" t="str">
        <f t="shared" si="226"/>
        <v/>
      </c>
      <c r="AY637" s="57" t="str">
        <f t="shared" si="227"/>
        <v/>
      </c>
      <c r="AZ637" s="54">
        <f>+IF(SUMIF($AC$3:$AM$3,VLOOKUP($R637,desplegable!$N$3:$Q$8,4,FALSE),$AC637:$AM637)&gt;=$S637,$S637,SUMIF($AC$3:$AM$3,VLOOKUP($R637,desplegable!$N$3:$Q$8,4,FALSE),$AC637:$AM637))</f>
        <v>0</v>
      </c>
      <c r="BA637" s="78"/>
      <c r="BB637" s="54">
        <f t="shared" si="228"/>
        <v>0</v>
      </c>
      <c r="BC637" s="53">
        <f>+IFERROR($BB637*$T637/VLOOKUP($R637,desplegable!$N$3:$O$8,2,FALSE),0)</f>
        <v>0</v>
      </c>
      <c r="BD637" s="53" t="str">
        <f t="shared" si="218"/>
        <v/>
      </c>
      <c r="BE637" s="57" t="str">
        <f t="shared" si="229"/>
        <v/>
      </c>
    </row>
    <row r="638" spans="1:57" ht="15" customHeight="1" x14ac:dyDescent="0.25">
      <c r="A638" s="26" t="s">
        <v>117</v>
      </c>
      <c r="B638" s="21"/>
      <c r="C638" s="21" t="s">
        <v>117</v>
      </c>
      <c r="D638" s="21"/>
      <c r="E638" s="21" t="s">
        <v>117</v>
      </c>
      <c r="F638" s="21"/>
      <c r="G638" s="27"/>
      <c r="H638" s="27"/>
      <c r="I638" s="28" t="s">
        <v>246</v>
      </c>
      <c r="J638" s="28" t="s">
        <v>117</v>
      </c>
      <c r="K638" s="21"/>
      <c r="L638" s="21"/>
      <c r="M638" s="28" t="s">
        <v>117</v>
      </c>
      <c r="N638" s="28" t="s">
        <v>117</v>
      </c>
      <c r="O638" s="28" t="s">
        <v>117</v>
      </c>
      <c r="P638" s="21" t="s">
        <v>117</v>
      </c>
      <c r="Q638" s="21" t="s">
        <v>117</v>
      </c>
      <c r="R638" s="28" t="s">
        <v>117</v>
      </c>
      <c r="S638" s="78"/>
      <c r="T638" s="30"/>
      <c r="U638" s="52">
        <f t="shared" si="219"/>
        <v>0</v>
      </c>
      <c r="V638" s="29"/>
      <c r="W638" s="29" t="s">
        <v>117</v>
      </c>
      <c r="X638" s="29"/>
      <c r="Y638" s="29"/>
      <c r="Z638" s="53" t="str">
        <f t="shared" si="211"/>
        <v/>
      </c>
      <c r="AA638" s="55" t="str">
        <f t="shared" si="220"/>
        <v/>
      </c>
      <c r="AB638" s="27"/>
      <c r="AC638" s="54">
        <f t="shared" si="212"/>
        <v>0</v>
      </c>
      <c r="AD638" s="78"/>
      <c r="AE638" s="54">
        <f t="shared" si="213"/>
        <v>0</v>
      </c>
      <c r="AF638" s="78"/>
      <c r="AG638" s="54">
        <f t="shared" si="214"/>
        <v>0</v>
      </c>
      <c r="AH638" s="78"/>
      <c r="AI638" s="54">
        <f t="shared" si="215"/>
        <v>0</v>
      </c>
      <c r="AJ638" s="78"/>
      <c r="AK638" s="54">
        <f t="shared" si="216"/>
        <v>0</v>
      </c>
      <c r="AL638" s="78"/>
      <c r="AM638" s="78"/>
      <c r="AN638" s="53" t="str">
        <f>+IF($A638="Venta",SUMIF($AC$3:$AM$3,VLOOKUP($R638,desplegable!$N$3:$Q$8,4,FALSE),$AC638:$AM638)*$T638/VLOOKUP($R638,desplegable!$N$3:$O$8,2,FALSE),"")</f>
        <v/>
      </c>
      <c r="AO638" s="53">
        <f t="shared" si="217"/>
        <v>0</v>
      </c>
      <c r="AP638" s="53" t="str">
        <f>+IF($A638="Compra",SUMIF($AC$3:$AM$3,VLOOKUP($R637,desplegable!$N$3:$Q$8,4,FALSE),$AC638:$AM638)*$T638/VLOOKUP($R637,desplegable!$N$3:$O$8,2,FALSE),"")</f>
        <v/>
      </c>
      <c r="AQ638" s="55">
        <f>+IFERROR(SUMIF($AC$3:$AM$3,VLOOKUP($R638,desplegable!$N$3:$Q$8,4,FALSE),$AC638:$AM638)/$S638,0)</f>
        <v>0</v>
      </c>
      <c r="AR638" s="55">
        <f ca="1">IFERROR((SUMIF($AC$3:$AM$3,VLOOKUP($R638,desplegable!$N$3:$Q$8,4,FALSE),$AC638:$AM638)/($H638-$G638))*((TODAY())-$G638)/$S638,0)</f>
        <v>0</v>
      </c>
      <c r="AS638" s="56" t="str">
        <f t="shared" si="221"/>
        <v>-</v>
      </c>
      <c r="AT638" s="56" t="str">
        <f t="shared" si="222"/>
        <v>-</v>
      </c>
      <c r="AU638" s="56" t="str">
        <f t="shared" si="223"/>
        <v>-</v>
      </c>
      <c r="AV638" s="56" t="str">
        <f t="shared" si="224"/>
        <v>-</v>
      </c>
      <c r="AW638" s="53" t="str">
        <f t="shared" si="225"/>
        <v>-</v>
      </c>
      <c r="AX638" s="53" t="str">
        <f t="shared" si="226"/>
        <v/>
      </c>
      <c r="AY638" s="57" t="str">
        <f t="shared" si="227"/>
        <v/>
      </c>
      <c r="AZ638" s="54">
        <f>+IF(SUMIF($AC$3:$AM$3,VLOOKUP($R638,desplegable!$N$3:$Q$8,4,FALSE),$AC638:$AM638)&gt;=$S638,$S638,SUMIF($AC$3:$AM$3,VLOOKUP($R638,desplegable!$N$3:$Q$8,4,FALSE),$AC638:$AM638))</f>
        <v>0</v>
      </c>
      <c r="BA638" s="78"/>
      <c r="BB638" s="54">
        <f t="shared" si="228"/>
        <v>0</v>
      </c>
      <c r="BC638" s="53">
        <f>+IFERROR($BB638*$T638/VLOOKUP($R638,desplegable!$N$3:$O$8,2,FALSE),0)</f>
        <v>0</v>
      </c>
      <c r="BD638" s="53" t="str">
        <f t="shared" si="218"/>
        <v/>
      </c>
      <c r="BE638" s="57" t="str">
        <f t="shared" si="229"/>
        <v/>
      </c>
    </row>
    <row r="639" spans="1:57" ht="15" customHeight="1" x14ac:dyDescent="0.25">
      <c r="A639" s="26" t="s">
        <v>117</v>
      </c>
      <c r="B639" s="21"/>
      <c r="C639" s="21" t="s">
        <v>117</v>
      </c>
      <c r="D639" s="21"/>
      <c r="E639" s="21" t="s">
        <v>117</v>
      </c>
      <c r="F639" s="21"/>
      <c r="G639" s="27"/>
      <c r="H639" s="27"/>
      <c r="I639" s="28" t="s">
        <v>246</v>
      </c>
      <c r="J639" s="28" t="s">
        <v>117</v>
      </c>
      <c r="K639" s="21"/>
      <c r="L639" s="21"/>
      <c r="M639" s="28" t="s">
        <v>117</v>
      </c>
      <c r="N639" s="28" t="s">
        <v>117</v>
      </c>
      <c r="O639" s="28" t="s">
        <v>117</v>
      </c>
      <c r="P639" s="21" t="s">
        <v>117</v>
      </c>
      <c r="Q639" s="21" t="s">
        <v>117</v>
      </c>
      <c r="R639" s="28" t="s">
        <v>117</v>
      </c>
      <c r="S639" s="78"/>
      <c r="T639" s="30"/>
      <c r="U639" s="52">
        <f t="shared" si="219"/>
        <v>0</v>
      </c>
      <c r="V639" s="29"/>
      <c r="W639" s="29" t="s">
        <v>117</v>
      </c>
      <c r="X639" s="29"/>
      <c r="Y639" s="29"/>
      <c r="Z639" s="53" t="str">
        <f t="shared" si="211"/>
        <v/>
      </c>
      <c r="AA639" s="55" t="str">
        <f t="shared" si="220"/>
        <v/>
      </c>
      <c r="AB639" s="27"/>
      <c r="AC639" s="54">
        <f t="shared" si="212"/>
        <v>0</v>
      </c>
      <c r="AD639" s="78"/>
      <c r="AE639" s="54">
        <f t="shared" si="213"/>
        <v>0</v>
      </c>
      <c r="AF639" s="78"/>
      <c r="AG639" s="54">
        <f t="shared" si="214"/>
        <v>0</v>
      </c>
      <c r="AH639" s="78"/>
      <c r="AI639" s="54">
        <f t="shared" si="215"/>
        <v>0</v>
      </c>
      <c r="AJ639" s="78"/>
      <c r="AK639" s="54">
        <f t="shared" si="216"/>
        <v>0</v>
      </c>
      <c r="AL639" s="78"/>
      <c r="AM639" s="78"/>
      <c r="AN639" s="53" t="str">
        <f>+IF($A639="Venta",SUMIF($AC$3:$AM$3,VLOOKUP($R639,desplegable!$N$3:$Q$8,4,FALSE),$AC639:$AM639)*$T639/VLOOKUP($R639,desplegable!$N$3:$O$8,2,FALSE),"")</f>
        <v/>
      </c>
      <c r="AO639" s="53">
        <f t="shared" si="217"/>
        <v>0</v>
      </c>
      <c r="AP639" s="53" t="str">
        <f>+IF($A639="Compra",SUMIF($AC$3:$AM$3,VLOOKUP(#REF!,desplegable!$N$3:$Q$8,4,FALSE),$AC639:$AM639)*$T639/VLOOKUP(#REF!,desplegable!$N$3:$O$8,2,FALSE),"")</f>
        <v/>
      </c>
      <c r="AQ639" s="55">
        <f>+IFERROR(SUMIF($AC$3:$AM$3,VLOOKUP($R639,desplegable!$N$3:$Q$8,4,FALSE),$AC639:$AM639)/$S639,0)</f>
        <v>0</v>
      </c>
      <c r="AR639" s="55">
        <f ca="1">IFERROR((SUMIF($AC$3:$AM$3,VLOOKUP($R639,desplegable!$N$3:$Q$8,4,FALSE),$AC639:$AM639)/($H639-$G639))*((TODAY())-$G639)/$S639,0)</f>
        <v>0</v>
      </c>
      <c r="AS639" s="56" t="str">
        <f t="shared" si="221"/>
        <v>-</v>
      </c>
      <c r="AT639" s="56" t="str">
        <f t="shared" si="222"/>
        <v>-</v>
      </c>
      <c r="AU639" s="56" t="str">
        <f t="shared" si="223"/>
        <v>-</v>
      </c>
      <c r="AV639" s="56" t="str">
        <f t="shared" si="224"/>
        <v>-</v>
      </c>
      <c r="AW639" s="53" t="str">
        <f t="shared" si="225"/>
        <v>-</v>
      </c>
      <c r="AX639" s="53" t="str">
        <f t="shared" si="226"/>
        <v/>
      </c>
      <c r="AY639" s="57" t="str">
        <f t="shared" si="227"/>
        <v/>
      </c>
      <c r="AZ639" s="54">
        <f>+IF(SUMIF($AC$3:$AM$3,VLOOKUP($R639,desplegable!$N$3:$Q$8,4,FALSE),$AC639:$AM639)&gt;=$S639,$S639,SUMIF($AC$3:$AM$3,VLOOKUP($R639,desplegable!$N$3:$Q$8,4,FALSE),$AC639:$AM639))</f>
        <v>0</v>
      </c>
      <c r="BA639" s="78"/>
      <c r="BB639" s="54">
        <f t="shared" si="228"/>
        <v>0</v>
      </c>
      <c r="BC639" s="53">
        <f>+IFERROR($BB639*$T639/VLOOKUP($R639,desplegable!$N$3:$O$8,2,FALSE),0)</f>
        <v>0</v>
      </c>
      <c r="BD639" s="53" t="str">
        <f t="shared" si="218"/>
        <v/>
      </c>
      <c r="BE639" s="57" t="str">
        <f t="shared" si="229"/>
        <v/>
      </c>
    </row>
    <row r="640" spans="1:57" ht="15" customHeight="1" x14ac:dyDescent="0.25">
      <c r="A640" s="26" t="s">
        <v>117</v>
      </c>
      <c r="B640" s="21"/>
      <c r="C640" s="21" t="s">
        <v>117</v>
      </c>
      <c r="D640" s="21"/>
      <c r="E640" s="21" t="s">
        <v>117</v>
      </c>
      <c r="F640" s="21"/>
      <c r="G640" s="27"/>
      <c r="H640" s="27"/>
      <c r="I640" s="28" t="s">
        <v>246</v>
      </c>
      <c r="J640" s="28" t="s">
        <v>117</v>
      </c>
      <c r="K640" s="21"/>
      <c r="L640" s="21"/>
      <c r="M640" s="28" t="s">
        <v>117</v>
      </c>
      <c r="N640" s="28" t="s">
        <v>117</v>
      </c>
      <c r="O640" s="28" t="s">
        <v>117</v>
      </c>
      <c r="P640" s="21" t="s">
        <v>117</v>
      </c>
      <c r="Q640" s="21" t="s">
        <v>117</v>
      </c>
      <c r="R640" s="28" t="s">
        <v>117</v>
      </c>
      <c r="S640" s="78"/>
      <c r="T640" s="30"/>
      <c r="U640" s="52">
        <f t="shared" si="219"/>
        <v>0</v>
      </c>
      <c r="V640" s="29"/>
      <c r="W640" s="29" t="s">
        <v>117</v>
      </c>
      <c r="X640" s="29"/>
      <c r="Y640" s="29"/>
      <c r="Z640" s="53" t="str">
        <f t="shared" si="211"/>
        <v/>
      </c>
      <c r="AA640" s="55" t="str">
        <f t="shared" si="220"/>
        <v/>
      </c>
      <c r="AB640" s="27"/>
      <c r="AC640" s="54">
        <f t="shared" si="212"/>
        <v>0</v>
      </c>
      <c r="AD640" s="78"/>
      <c r="AE640" s="54">
        <f t="shared" si="213"/>
        <v>0</v>
      </c>
      <c r="AF640" s="78"/>
      <c r="AG640" s="54">
        <f t="shared" si="214"/>
        <v>0</v>
      </c>
      <c r="AH640" s="78"/>
      <c r="AI640" s="54">
        <f t="shared" si="215"/>
        <v>0</v>
      </c>
      <c r="AJ640" s="78"/>
      <c r="AK640" s="54">
        <f t="shared" si="216"/>
        <v>0</v>
      </c>
      <c r="AL640" s="78"/>
      <c r="AM640" s="78"/>
      <c r="AN640" s="53" t="str">
        <f>+IF($A640="Venta",SUMIF($AC$3:$AM$3,VLOOKUP($R640,desplegable!$N$3:$Q$8,4,FALSE),$AC640:$AM640)*$T640/VLOOKUP($R640,desplegable!$N$3:$O$8,2,FALSE),"")</f>
        <v/>
      </c>
      <c r="AO640" s="53">
        <f t="shared" si="217"/>
        <v>0</v>
      </c>
      <c r="AP640" s="53" t="str">
        <f>+IF($A640="Compra",SUMIF($AC$3:$AM$3,VLOOKUP($R639,desplegable!$N$3:$Q$8,4,FALSE),$AC640:$AM640)*$T640/VLOOKUP($R639,desplegable!$N$3:$O$8,2,FALSE),"")</f>
        <v/>
      </c>
      <c r="AQ640" s="55">
        <f>+IFERROR(SUMIF($AC$3:$AM$3,VLOOKUP($R640,desplegable!$N$3:$Q$8,4,FALSE),$AC640:$AM640)/$S640,0)</f>
        <v>0</v>
      </c>
      <c r="AR640" s="55">
        <f ca="1">IFERROR((SUMIF($AC$3:$AM$3,VLOOKUP($R640,desplegable!$N$3:$Q$8,4,FALSE),$AC640:$AM640)/($H640-$G640))*((TODAY())-$G640)/$S640,0)</f>
        <v>0</v>
      </c>
      <c r="AS640" s="56" t="str">
        <f t="shared" si="221"/>
        <v>-</v>
      </c>
      <c r="AT640" s="56" t="str">
        <f t="shared" si="222"/>
        <v>-</v>
      </c>
      <c r="AU640" s="56" t="str">
        <f t="shared" si="223"/>
        <v>-</v>
      </c>
      <c r="AV640" s="56" t="str">
        <f t="shared" si="224"/>
        <v>-</v>
      </c>
      <c r="AW640" s="53" t="str">
        <f t="shared" si="225"/>
        <v>-</v>
      </c>
      <c r="AX640" s="53" t="str">
        <f t="shared" si="226"/>
        <v/>
      </c>
      <c r="AY640" s="57" t="str">
        <f t="shared" si="227"/>
        <v/>
      </c>
      <c r="AZ640" s="54">
        <f>+IF(SUMIF($AC$3:$AM$3,VLOOKUP($R640,desplegable!$N$3:$Q$8,4,FALSE),$AC640:$AM640)&gt;=$S640,$S640,SUMIF($AC$3:$AM$3,VLOOKUP($R640,desplegable!$N$3:$Q$8,4,FALSE),$AC640:$AM640))</f>
        <v>0</v>
      </c>
      <c r="BA640" s="78"/>
      <c r="BB640" s="54">
        <f t="shared" si="228"/>
        <v>0</v>
      </c>
      <c r="BC640" s="53">
        <f>+IFERROR($BB640*$T640/VLOOKUP($R640,desplegable!$N$3:$O$8,2,FALSE),0)</f>
        <v>0</v>
      </c>
      <c r="BD640" s="53" t="str">
        <f t="shared" si="218"/>
        <v/>
      </c>
      <c r="BE640" s="57" t="str">
        <f t="shared" si="229"/>
        <v/>
      </c>
    </row>
    <row r="641" spans="1:57" ht="15" customHeight="1" x14ac:dyDescent="0.25">
      <c r="A641" s="26" t="s">
        <v>117</v>
      </c>
      <c r="B641" s="21"/>
      <c r="C641" s="21" t="s">
        <v>117</v>
      </c>
      <c r="D641" s="21"/>
      <c r="E641" s="21" t="s">
        <v>117</v>
      </c>
      <c r="F641" s="21"/>
      <c r="G641" s="27"/>
      <c r="H641" s="27"/>
      <c r="I641" s="28" t="s">
        <v>246</v>
      </c>
      <c r="J641" s="28" t="s">
        <v>117</v>
      </c>
      <c r="K641" s="21"/>
      <c r="L641" s="21"/>
      <c r="M641" s="28" t="s">
        <v>117</v>
      </c>
      <c r="N641" s="28" t="s">
        <v>117</v>
      </c>
      <c r="O641" s="28" t="s">
        <v>117</v>
      </c>
      <c r="P641" s="21" t="s">
        <v>117</v>
      </c>
      <c r="Q641" s="21" t="s">
        <v>117</v>
      </c>
      <c r="R641" s="28" t="s">
        <v>117</v>
      </c>
      <c r="S641" s="78"/>
      <c r="T641" s="30"/>
      <c r="U641" s="52">
        <f t="shared" si="219"/>
        <v>0</v>
      </c>
      <c r="V641" s="29"/>
      <c r="W641" s="29" t="s">
        <v>117</v>
      </c>
      <c r="X641" s="29"/>
      <c r="Y641" s="29"/>
      <c r="Z641" s="53" t="str">
        <f t="shared" si="211"/>
        <v/>
      </c>
      <c r="AA641" s="55" t="str">
        <f t="shared" si="220"/>
        <v/>
      </c>
      <c r="AB641" s="27"/>
      <c r="AC641" s="54">
        <f t="shared" si="212"/>
        <v>0</v>
      </c>
      <c r="AD641" s="78"/>
      <c r="AE641" s="54">
        <f t="shared" si="213"/>
        <v>0</v>
      </c>
      <c r="AF641" s="78"/>
      <c r="AG641" s="54">
        <f t="shared" si="214"/>
        <v>0</v>
      </c>
      <c r="AH641" s="78"/>
      <c r="AI641" s="54">
        <f t="shared" si="215"/>
        <v>0</v>
      </c>
      <c r="AJ641" s="78"/>
      <c r="AK641" s="54">
        <f t="shared" si="216"/>
        <v>0</v>
      </c>
      <c r="AL641" s="78"/>
      <c r="AM641" s="78"/>
      <c r="AN641" s="53" t="str">
        <f>+IF($A641="Venta",SUMIF($AC$3:$AM$3,VLOOKUP($R641,desplegable!$N$3:$Q$8,4,FALSE),$AC641:$AM641)*$T641/VLOOKUP($R641,desplegable!$N$3:$O$8,2,FALSE),"")</f>
        <v/>
      </c>
      <c r="AO641" s="53">
        <f t="shared" si="217"/>
        <v>0</v>
      </c>
      <c r="AP641" s="53" t="str">
        <f>+IF($A641="Compra",SUMIF($AC$3:$AM$3,VLOOKUP($R640,desplegable!$N$3:$Q$8,4,FALSE),$AC641:$AM641)*$T641/VLOOKUP($R640,desplegable!$N$3:$O$8,2,FALSE),"")</f>
        <v/>
      </c>
      <c r="AQ641" s="55">
        <f>+IFERROR(SUMIF($AC$3:$AM$3,VLOOKUP($R641,desplegable!$N$3:$Q$8,4,FALSE),$AC641:$AM641)/$S641,0)</f>
        <v>0</v>
      </c>
      <c r="AR641" s="55">
        <f ca="1">IFERROR((SUMIF($AC$3:$AM$3,VLOOKUP($R641,desplegable!$N$3:$Q$8,4,FALSE),$AC641:$AM641)/($H641-$G641))*((TODAY())-$G641)/$S641,0)</f>
        <v>0</v>
      </c>
      <c r="AS641" s="56" t="str">
        <f t="shared" si="221"/>
        <v>-</v>
      </c>
      <c r="AT641" s="56" t="str">
        <f t="shared" si="222"/>
        <v>-</v>
      </c>
      <c r="AU641" s="56" t="str">
        <f t="shared" si="223"/>
        <v>-</v>
      </c>
      <c r="AV641" s="56" t="str">
        <f t="shared" si="224"/>
        <v>-</v>
      </c>
      <c r="AW641" s="53" t="str">
        <f t="shared" si="225"/>
        <v>-</v>
      </c>
      <c r="AX641" s="53" t="str">
        <f t="shared" si="226"/>
        <v/>
      </c>
      <c r="AY641" s="57" t="str">
        <f t="shared" si="227"/>
        <v/>
      </c>
      <c r="AZ641" s="54">
        <f>+IF(SUMIF($AC$3:$AM$3,VLOOKUP($R641,desplegable!$N$3:$Q$8,4,FALSE),$AC641:$AM641)&gt;=$S641,$S641,SUMIF($AC$3:$AM$3,VLOOKUP($R641,desplegable!$N$3:$Q$8,4,FALSE),$AC641:$AM641))</f>
        <v>0</v>
      </c>
      <c r="BA641" s="78"/>
      <c r="BB641" s="54">
        <f t="shared" si="228"/>
        <v>0</v>
      </c>
      <c r="BC641" s="53">
        <f>+IFERROR($BB641*$T641/VLOOKUP($R641,desplegable!$N$3:$O$8,2,FALSE),0)</f>
        <v>0</v>
      </c>
      <c r="BD641" s="53" t="str">
        <f t="shared" si="218"/>
        <v/>
      </c>
      <c r="BE641" s="57" t="str">
        <f t="shared" si="229"/>
        <v/>
      </c>
    </row>
    <row r="642" spans="1:57" ht="15" customHeight="1" x14ac:dyDescent="0.25">
      <c r="A642" s="26" t="s">
        <v>117</v>
      </c>
      <c r="B642" s="21"/>
      <c r="C642" s="21" t="s">
        <v>117</v>
      </c>
      <c r="D642" s="21"/>
      <c r="E642" s="21" t="s">
        <v>117</v>
      </c>
      <c r="F642" s="21"/>
      <c r="G642" s="27"/>
      <c r="H642" s="27"/>
      <c r="I642" s="28" t="s">
        <v>246</v>
      </c>
      <c r="J642" s="28" t="s">
        <v>117</v>
      </c>
      <c r="K642" s="21"/>
      <c r="L642" s="21"/>
      <c r="M642" s="28" t="s">
        <v>117</v>
      </c>
      <c r="N642" s="28" t="s">
        <v>117</v>
      </c>
      <c r="O642" s="28" t="s">
        <v>117</v>
      </c>
      <c r="P642" s="21" t="s">
        <v>117</v>
      </c>
      <c r="Q642" s="21" t="s">
        <v>117</v>
      </c>
      <c r="R642" s="28" t="s">
        <v>117</v>
      </c>
      <c r="S642" s="78"/>
      <c r="T642" s="30"/>
      <c r="U642" s="52">
        <f t="shared" si="219"/>
        <v>0</v>
      </c>
      <c r="V642" s="29"/>
      <c r="W642" s="29" t="s">
        <v>117</v>
      </c>
      <c r="X642" s="29"/>
      <c r="Y642" s="29"/>
      <c r="Z642" s="53" t="str">
        <f t="shared" si="211"/>
        <v/>
      </c>
      <c r="AA642" s="55" t="str">
        <f t="shared" si="220"/>
        <v/>
      </c>
      <c r="AB642" s="27"/>
      <c r="AC642" s="54">
        <f t="shared" si="212"/>
        <v>0</v>
      </c>
      <c r="AD642" s="78"/>
      <c r="AE642" s="54">
        <f t="shared" si="213"/>
        <v>0</v>
      </c>
      <c r="AF642" s="78"/>
      <c r="AG642" s="54">
        <f t="shared" si="214"/>
        <v>0</v>
      </c>
      <c r="AH642" s="78"/>
      <c r="AI642" s="54">
        <f t="shared" si="215"/>
        <v>0</v>
      </c>
      <c r="AJ642" s="78"/>
      <c r="AK642" s="54">
        <f t="shared" si="216"/>
        <v>0</v>
      </c>
      <c r="AL642" s="78"/>
      <c r="AM642" s="78"/>
      <c r="AN642" s="53" t="str">
        <f>+IF($A642="Venta",SUMIF($AC$3:$AM$3,VLOOKUP($R642,desplegable!$N$3:$Q$8,4,FALSE),$AC642:$AM642)*$T642/VLOOKUP($R642,desplegable!$N$3:$O$8,2,FALSE),"")</f>
        <v/>
      </c>
      <c r="AO642" s="53">
        <f t="shared" si="217"/>
        <v>0</v>
      </c>
      <c r="AP642" s="53" t="str">
        <f>+IF($A642="Compra",SUMIF($AC$3:$AM$3,VLOOKUP($R641,desplegable!$N$3:$Q$8,4,FALSE),$AC642:$AM642)*$T642/VLOOKUP($R641,desplegable!$N$3:$O$8,2,FALSE),"")</f>
        <v/>
      </c>
      <c r="AQ642" s="55">
        <f>+IFERROR(SUMIF($AC$3:$AM$3,VLOOKUP($R642,desplegable!$N$3:$Q$8,4,FALSE),$AC642:$AM642)/$S642,0)</f>
        <v>0</v>
      </c>
      <c r="AR642" s="55">
        <f ca="1">IFERROR((SUMIF($AC$3:$AM$3,VLOOKUP($R642,desplegable!$N$3:$Q$8,4,FALSE),$AC642:$AM642)/($H642-$G642))*((TODAY())-$G642)/$S642,0)</f>
        <v>0</v>
      </c>
      <c r="AS642" s="56" t="str">
        <f t="shared" si="221"/>
        <v>-</v>
      </c>
      <c r="AT642" s="56" t="str">
        <f t="shared" si="222"/>
        <v>-</v>
      </c>
      <c r="AU642" s="56" t="str">
        <f t="shared" si="223"/>
        <v>-</v>
      </c>
      <c r="AV642" s="56" t="str">
        <f t="shared" si="224"/>
        <v>-</v>
      </c>
      <c r="AW642" s="53" t="str">
        <f t="shared" si="225"/>
        <v>-</v>
      </c>
      <c r="AX642" s="53" t="str">
        <f t="shared" si="226"/>
        <v/>
      </c>
      <c r="AY642" s="57" t="str">
        <f t="shared" si="227"/>
        <v/>
      </c>
      <c r="AZ642" s="54">
        <f>+IF(SUMIF($AC$3:$AM$3,VLOOKUP($R642,desplegable!$N$3:$Q$8,4,FALSE),$AC642:$AM642)&gt;=$S642,$S642,SUMIF($AC$3:$AM$3,VLOOKUP($R642,desplegable!$N$3:$Q$8,4,FALSE),$AC642:$AM642))</f>
        <v>0</v>
      </c>
      <c r="BA642" s="78"/>
      <c r="BB642" s="54">
        <f t="shared" si="228"/>
        <v>0</v>
      </c>
      <c r="BC642" s="53">
        <f>+IFERROR($BB642*$T642/VLOOKUP($R642,desplegable!$N$3:$O$8,2,FALSE),0)</f>
        <v>0</v>
      </c>
      <c r="BD642" s="53" t="str">
        <f t="shared" si="218"/>
        <v/>
      </c>
      <c r="BE642" s="57" t="str">
        <f t="shared" si="229"/>
        <v/>
      </c>
    </row>
    <row r="643" spans="1:57" ht="15" customHeight="1" x14ac:dyDescent="0.25">
      <c r="A643" s="26" t="s">
        <v>117</v>
      </c>
      <c r="B643" s="21"/>
      <c r="C643" s="21" t="s">
        <v>117</v>
      </c>
      <c r="D643" s="21"/>
      <c r="E643" s="21" t="s">
        <v>117</v>
      </c>
      <c r="F643" s="21"/>
      <c r="G643" s="27"/>
      <c r="H643" s="27"/>
      <c r="I643" s="28" t="s">
        <v>246</v>
      </c>
      <c r="J643" s="28" t="s">
        <v>117</v>
      </c>
      <c r="K643" s="21"/>
      <c r="L643" s="21"/>
      <c r="M643" s="28" t="s">
        <v>117</v>
      </c>
      <c r="N643" s="28" t="s">
        <v>117</v>
      </c>
      <c r="O643" s="28" t="s">
        <v>117</v>
      </c>
      <c r="P643" s="21" t="s">
        <v>117</v>
      </c>
      <c r="Q643" s="21" t="s">
        <v>117</v>
      </c>
      <c r="R643" s="28" t="s">
        <v>117</v>
      </c>
      <c r="S643" s="78"/>
      <c r="T643" s="30"/>
      <c r="U643" s="52">
        <f t="shared" si="219"/>
        <v>0</v>
      </c>
      <c r="V643" s="29"/>
      <c r="W643" s="29" t="s">
        <v>117</v>
      </c>
      <c r="X643" s="29"/>
      <c r="Y643" s="29"/>
      <c r="Z643" s="53" t="str">
        <f t="shared" si="211"/>
        <v/>
      </c>
      <c r="AA643" s="55" t="str">
        <f t="shared" si="220"/>
        <v/>
      </c>
      <c r="AB643" s="27"/>
      <c r="AC643" s="54">
        <f t="shared" si="212"/>
        <v>0</v>
      </c>
      <c r="AD643" s="78"/>
      <c r="AE643" s="54">
        <f t="shared" si="213"/>
        <v>0</v>
      </c>
      <c r="AF643" s="78"/>
      <c r="AG643" s="54">
        <f t="shared" si="214"/>
        <v>0</v>
      </c>
      <c r="AH643" s="78"/>
      <c r="AI643" s="54">
        <f t="shared" si="215"/>
        <v>0</v>
      </c>
      <c r="AJ643" s="78"/>
      <c r="AK643" s="54">
        <f t="shared" si="216"/>
        <v>0</v>
      </c>
      <c r="AL643" s="78"/>
      <c r="AM643" s="78"/>
      <c r="AN643" s="53" t="str">
        <f>+IF($A643="Venta",SUMIF($AC$3:$AM$3,VLOOKUP($R643,desplegable!$N$3:$Q$8,4,FALSE),$AC643:$AM643)*$T643/VLOOKUP($R643,desplegable!$N$3:$O$8,2,FALSE),"")</f>
        <v/>
      </c>
      <c r="AO643" s="53">
        <f t="shared" si="217"/>
        <v>0</v>
      </c>
      <c r="AP643" s="53" t="str">
        <f>+IF($A643="Compra",SUMIF($AC$3:$AM$3,VLOOKUP($R642,desplegable!$N$3:$Q$8,4,FALSE),$AC643:$AM643)*$T643/VLOOKUP($R642,desplegable!$N$3:$O$8,2,FALSE),"")</f>
        <v/>
      </c>
      <c r="AQ643" s="55">
        <f>+IFERROR(SUMIF($AC$3:$AM$3,VLOOKUP($R643,desplegable!$N$3:$Q$8,4,FALSE),$AC643:$AM643)/$S643,0)</f>
        <v>0</v>
      </c>
      <c r="AR643" s="55">
        <f ca="1">IFERROR((SUMIF($AC$3:$AM$3,VLOOKUP($R643,desplegable!$N$3:$Q$8,4,FALSE),$AC643:$AM643)/($H643-$G643))*((TODAY())-$G643)/$S643,0)</f>
        <v>0</v>
      </c>
      <c r="AS643" s="56" t="str">
        <f t="shared" si="221"/>
        <v>-</v>
      </c>
      <c r="AT643" s="56" t="str">
        <f t="shared" si="222"/>
        <v>-</v>
      </c>
      <c r="AU643" s="56" t="str">
        <f t="shared" si="223"/>
        <v>-</v>
      </c>
      <c r="AV643" s="56" t="str">
        <f t="shared" si="224"/>
        <v>-</v>
      </c>
      <c r="AW643" s="53" t="str">
        <f t="shared" si="225"/>
        <v>-</v>
      </c>
      <c r="AX643" s="53" t="str">
        <f t="shared" si="226"/>
        <v/>
      </c>
      <c r="AY643" s="57" t="str">
        <f t="shared" si="227"/>
        <v/>
      </c>
      <c r="AZ643" s="54">
        <f>+IF(SUMIF($AC$3:$AM$3,VLOOKUP($R643,desplegable!$N$3:$Q$8,4,FALSE),$AC643:$AM643)&gt;=$S643,$S643,SUMIF($AC$3:$AM$3,VLOOKUP($R643,desplegable!$N$3:$Q$8,4,FALSE),$AC643:$AM643))</f>
        <v>0</v>
      </c>
      <c r="BA643" s="78"/>
      <c r="BB643" s="54">
        <f t="shared" si="228"/>
        <v>0</v>
      </c>
      <c r="BC643" s="53">
        <f>+IFERROR($BB643*$T643/VLOOKUP($R643,desplegable!$N$3:$O$8,2,FALSE),0)</f>
        <v>0</v>
      </c>
      <c r="BD643" s="53" t="str">
        <f t="shared" si="218"/>
        <v/>
      </c>
      <c r="BE643" s="57" t="str">
        <f t="shared" si="229"/>
        <v/>
      </c>
    </row>
    <row r="644" spans="1:57" ht="15" customHeight="1" x14ac:dyDescent="0.25">
      <c r="A644" s="26" t="s">
        <v>117</v>
      </c>
      <c r="B644" s="21"/>
      <c r="C644" s="21" t="s">
        <v>117</v>
      </c>
      <c r="D644" s="21"/>
      <c r="E644" s="21" t="s">
        <v>117</v>
      </c>
      <c r="F644" s="21"/>
      <c r="G644" s="27"/>
      <c r="H644" s="27"/>
      <c r="I644" s="28" t="s">
        <v>246</v>
      </c>
      <c r="J644" s="28" t="s">
        <v>117</v>
      </c>
      <c r="K644" s="21"/>
      <c r="L644" s="21"/>
      <c r="M644" s="28" t="s">
        <v>117</v>
      </c>
      <c r="N644" s="28" t="s">
        <v>117</v>
      </c>
      <c r="O644" s="28" t="s">
        <v>117</v>
      </c>
      <c r="P644" s="21" t="s">
        <v>117</v>
      </c>
      <c r="Q644" s="21" t="s">
        <v>117</v>
      </c>
      <c r="R644" s="28" t="s">
        <v>117</v>
      </c>
      <c r="S644" s="78"/>
      <c r="T644" s="30"/>
      <c r="U644" s="52">
        <f t="shared" si="219"/>
        <v>0</v>
      </c>
      <c r="V644" s="29"/>
      <c r="W644" s="29" t="s">
        <v>117</v>
      </c>
      <c r="X644" s="29"/>
      <c r="Y644" s="29"/>
      <c r="Z644" s="53" t="str">
        <f t="shared" ref="Z644:Z707" si="230">IF($A644="Venta",$U644-SUMIFS($U:$U,$K:$K,$K644,$L:$L,$L644,$M:$M,$M644,$N:$N,$N644,$A:$A,"Compra"),IF($A644="Compra","",""))</f>
        <v/>
      </c>
      <c r="AA644" s="55" t="str">
        <f t="shared" si="220"/>
        <v/>
      </c>
      <c r="AB644" s="27"/>
      <c r="AC644" s="54">
        <f t="shared" ref="AC644:AC707" si="231">+IF($A644="Venta",SUMIFS($AD:$AD,$K:$K,$K644,$L:$L,$L644,$M:$M,$M644,$N:$N,$N644),IF($A644="Compra",$AD644,0))</f>
        <v>0</v>
      </c>
      <c r="AD644" s="78"/>
      <c r="AE644" s="54">
        <f t="shared" ref="AE644:AE707" si="232">+IF($A644="Venta",SUMIFS($AF:$AF,$K:$K,$K644,$L:$L,$L644,$M:$M,$M644,$N:$N,$N644),IF($A644="Compra",$AF644,0))</f>
        <v>0</v>
      </c>
      <c r="AF644" s="78"/>
      <c r="AG644" s="54">
        <f t="shared" ref="AG644:AG707" si="233">+IF($A644="Venta",SUMIFS($AH:$AH,$K:$K,$K644,$L:$L,$L644,$M:$M,$M644,$N:$N,$N644),IF($A644="Compra",$AH644,0))</f>
        <v>0</v>
      </c>
      <c r="AH644" s="78"/>
      <c r="AI644" s="54">
        <f t="shared" ref="AI644:AI707" si="234">+IF($A644="Venta",SUMIFS($AJ:$AJ,$K:$K,$K644,$L:$L,$L644,$M:$M,$M644,$N:$N,$N644),IF($A644="Compra",$AJ644,0))</f>
        <v>0</v>
      </c>
      <c r="AJ644" s="78"/>
      <c r="AK644" s="54">
        <f t="shared" ref="AK644:AK707" si="235">+IF($A644="Venta",SUMIFS($AL:$AL,$K:$K,$K644,$L:$L,$L644,$M:$M,$M644,$N:$N,$N644),IF($A644="Compra",$AL644,0))</f>
        <v>0</v>
      </c>
      <c r="AL644" s="78"/>
      <c r="AM644" s="78"/>
      <c r="AN644" s="53" t="str">
        <f>+IF($A644="Venta",SUMIF($AC$3:$AM$3,VLOOKUP($R644,desplegable!$N$3:$Q$8,4,FALSE),$AC644:$AM644)*$T644/VLOOKUP($R644,desplegable!$N$3:$O$8,2,FALSE),"")</f>
        <v/>
      </c>
      <c r="AO644" s="53">
        <f t="shared" ref="AO644:AO707" si="236">+IF($A644="Venta",SUMIFS($AP:$AP,$K:$K,$K644,$L:$L,$L644,$M:$M,$M644,$N:$N,$N644),IF($A644="Compra",$AP644,0))</f>
        <v>0</v>
      </c>
      <c r="AP644" s="53" t="str">
        <f>+IF($A644="Compra",SUMIF($AC$3:$AM$3,VLOOKUP($R643,desplegable!$N$3:$Q$8,4,FALSE),$AC644:$AM644)*$T644/VLOOKUP($R643,desplegable!$N$3:$O$8,2,FALSE),"")</f>
        <v/>
      </c>
      <c r="AQ644" s="55">
        <f>+IFERROR(SUMIF($AC$3:$AM$3,VLOOKUP($R644,desplegable!$N$3:$Q$8,4,FALSE),$AC644:$AM644)/$S644,0)</f>
        <v>0</v>
      </c>
      <c r="AR644" s="55">
        <f ca="1">IFERROR((SUMIF($AC$3:$AM$3,VLOOKUP($R644,desplegable!$N$3:$Q$8,4,FALSE),$AC644:$AM644)/($H644-$G644))*((TODAY())-$G644)/$S644,0)</f>
        <v>0</v>
      </c>
      <c r="AS644" s="56" t="str">
        <f t="shared" si="221"/>
        <v>-</v>
      </c>
      <c r="AT644" s="56" t="str">
        <f t="shared" si="222"/>
        <v>-</v>
      </c>
      <c r="AU644" s="56" t="str">
        <f t="shared" si="223"/>
        <v>-</v>
      </c>
      <c r="AV644" s="56" t="str">
        <f t="shared" si="224"/>
        <v>-</v>
      </c>
      <c r="AW644" s="53" t="str">
        <f t="shared" si="225"/>
        <v>-</v>
      </c>
      <c r="AX644" s="53" t="str">
        <f t="shared" si="226"/>
        <v/>
      </c>
      <c r="AY644" s="57" t="str">
        <f t="shared" si="227"/>
        <v/>
      </c>
      <c r="AZ644" s="54">
        <f>+IF(SUMIF($AC$3:$AM$3,VLOOKUP($R644,desplegable!$N$3:$Q$8,4,FALSE),$AC644:$AM644)&gt;=$S644,$S644,SUMIF($AC$3:$AM$3,VLOOKUP($R644,desplegable!$N$3:$Q$8,4,FALSE),$AC644:$AM644))</f>
        <v>0</v>
      </c>
      <c r="BA644" s="78"/>
      <c r="BB644" s="54">
        <f t="shared" si="228"/>
        <v>0</v>
      </c>
      <c r="BC644" s="53">
        <f>+IFERROR($BB644*$T644/VLOOKUP($R644,desplegable!$N$3:$O$8,2,FALSE),0)</f>
        <v>0</v>
      </c>
      <c r="BD644" s="53" t="str">
        <f t="shared" ref="BD644:BD707" si="237">+IF($A644="Venta",$BC644-SUMIFS($BC:$BC,$K:$K,$K644,$L:$L,$L644,$M:$M,$M644,$N:$N,$N644,$A:$A,"Compra"),"")</f>
        <v/>
      </c>
      <c r="BE644" s="57" t="str">
        <f t="shared" si="229"/>
        <v/>
      </c>
    </row>
    <row r="645" spans="1:57" ht="15" customHeight="1" x14ac:dyDescent="0.25">
      <c r="A645" s="26" t="s">
        <v>117</v>
      </c>
      <c r="B645" s="21"/>
      <c r="C645" s="21" t="s">
        <v>117</v>
      </c>
      <c r="D645" s="21"/>
      <c r="E645" s="21" t="s">
        <v>117</v>
      </c>
      <c r="F645" s="21"/>
      <c r="G645" s="27"/>
      <c r="H645" s="27"/>
      <c r="I645" s="28" t="s">
        <v>246</v>
      </c>
      <c r="J645" s="28" t="s">
        <v>117</v>
      </c>
      <c r="K645" s="21"/>
      <c r="L645" s="21"/>
      <c r="M645" s="28" t="s">
        <v>117</v>
      </c>
      <c r="N645" s="28" t="s">
        <v>117</v>
      </c>
      <c r="O645" s="28" t="s">
        <v>117</v>
      </c>
      <c r="P645" s="21" t="s">
        <v>117</v>
      </c>
      <c r="Q645" s="21" t="s">
        <v>117</v>
      </c>
      <c r="R645" s="28" t="s">
        <v>117</v>
      </c>
      <c r="S645" s="78"/>
      <c r="T645" s="30"/>
      <c r="U645" s="52">
        <f t="shared" ref="U645:U708" si="238">IF($R645="CPM",$S645/1000*$T645,$S645*$T645)</f>
        <v>0</v>
      </c>
      <c r="V645" s="29"/>
      <c r="W645" s="29" t="s">
        <v>117</v>
      </c>
      <c r="X645" s="29"/>
      <c r="Y645" s="29"/>
      <c r="Z645" s="53" t="str">
        <f t="shared" si="230"/>
        <v/>
      </c>
      <c r="AA645" s="55" t="str">
        <f t="shared" si="220"/>
        <v/>
      </c>
      <c r="AB645" s="27"/>
      <c r="AC645" s="54">
        <f t="shared" si="231"/>
        <v>0</v>
      </c>
      <c r="AD645" s="78"/>
      <c r="AE645" s="54">
        <f t="shared" si="232"/>
        <v>0</v>
      </c>
      <c r="AF645" s="78"/>
      <c r="AG645" s="54">
        <f t="shared" si="233"/>
        <v>0</v>
      </c>
      <c r="AH645" s="78"/>
      <c r="AI645" s="54">
        <f t="shared" si="234"/>
        <v>0</v>
      </c>
      <c r="AJ645" s="78"/>
      <c r="AK645" s="54">
        <f t="shared" si="235"/>
        <v>0</v>
      </c>
      <c r="AL645" s="78"/>
      <c r="AM645" s="78"/>
      <c r="AN645" s="53" t="str">
        <f>+IF($A645="Venta",SUMIF($AC$3:$AM$3,VLOOKUP($R645,desplegable!$N$3:$Q$8,4,FALSE),$AC645:$AM645)*$T645/VLOOKUP($R645,desplegable!$N$3:$O$8,2,FALSE),"")</f>
        <v/>
      </c>
      <c r="AO645" s="53">
        <f t="shared" si="236"/>
        <v>0</v>
      </c>
      <c r="AP645" s="53" t="str">
        <f>+IF($A645="Compra",SUMIF($AC$3:$AM$3,VLOOKUP($R644,desplegable!$N$3:$Q$8,4,FALSE),$AC645:$AM645)*$T645/VLOOKUP($R644,desplegable!$N$3:$O$8,2,FALSE),"")</f>
        <v/>
      </c>
      <c r="AQ645" s="55">
        <f>+IFERROR(SUMIF($AC$3:$AM$3,VLOOKUP($R645,desplegable!$N$3:$Q$8,4,FALSE),$AC645:$AM645)/$S645,0)</f>
        <v>0</v>
      </c>
      <c r="AR645" s="55">
        <f ca="1">IFERROR((SUMIF($AC$3:$AM$3,VLOOKUP($R645,desplegable!$N$3:$Q$8,4,FALSE),$AC645:$AM645)/($H645-$G645))*((TODAY())-$G645)/$S645,0)</f>
        <v>0</v>
      </c>
      <c r="AS645" s="56" t="str">
        <f t="shared" si="221"/>
        <v>-</v>
      </c>
      <c r="AT645" s="56" t="str">
        <f t="shared" si="222"/>
        <v>-</v>
      </c>
      <c r="AU645" s="56" t="str">
        <f t="shared" si="223"/>
        <v>-</v>
      </c>
      <c r="AV645" s="56" t="str">
        <f t="shared" si="224"/>
        <v>-</v>
      </c>
      <c r="AW645" s="53" t="str">
        <f t="shared" si="225"/>
        <v>-</v>
      </c>
      <c r="AX645" s="53" t="str">
        <f t="shared" si="226"/>
        <v/>
      </c>
      <c r="AY645" s="57" t="str">
        <f t="shared" si="227"/>
        <v/>
      </c>
      <c r="AZ645" s="54">
        <f>+IF(SUMIF($AC$3:$AM$3,VLOOKUP($R645,desplegable!$N$3:$Q$8,4,FALSE),$AC645:$AM645)&gt;=$S645,$S645,SUMIF($AC$3:$AM$3,VLOOKUP($R645,desplegable!$N$3:$Q$8,4,FALSE),$AC645:$AM645))</f>
        <v>0</v>
      </c>
      <c r="BA645" s="78"/>
      <c r="BB645" s="54">
        <f t="shared" si="228"/>
        <v>0</v>
      </c>
      <c r="BC645" s="53">
        <f>+IFERROR($BB645*$T645/VLOOKUP($R645,desplegable!$N$3:$O$8,2,FALSE),0)</f>
        <v>0</v>
      </c>
      <c r="BD645" s="53" t="str">
        <f t="shared" si="237"/>
        <v/>
      </c>
      <c r="BE645" s="57" t="str">
        <f t="shared" si="229"/>
        <v/>
      </c>
    </row>
    <row r="646" spans="1:57" ht="15" customHeight="1" x14ac:dyDescent="0.25">
      <c r="A646" s="26" t="s">
        <v>117</v>
      </c>
      <c r="B646" s="21"/>
      <c r="C646" s="21" t="s">
        <v>117</v>
      </c>
      <c r="D646" s="21"/>
      <c r="E646" s="21" t="s">
        <v>117</v>
      </c>
      <c r="F646" s="21"/>
      <c r="G646" s="27"/>
      <c r="H646" s="27"/>
      <c r="I646" s="28" t="s">
        <v>246</v>
      </c>
      <c r="J646" s="28" t="s">
        <v>117</v>
      </c>
      <c r="K646" s="21"/>
      <c r="L646" s="21"/>
      <c r="M646" s="28" t="s">
        <v>117</v>
      </c>
      <c r="N646" s="28" t="s">
        <v>117</v>
      </c>
      <c r="O646" s="28" t="s">
        <v>117</v>
      </c>
      <c r="P646" s="21" t="s">
        <v>117</v>
      </c>
      <c r="Q646" s="21" t="s">
        <v>117</v>
      </c>
      <c r="R646" s="28" t="s">
        <v>117</v>
      </c>
      <c r="S646" s="78"/>
      <c r="T646" s="30"/>
      <c r="U646" s="52">
        <f t="shared" si="238"/>
        <v>0</v>
      </c>
      <c r="V646" s="29"/>
      <c r="W646" s="29" t="s">
        <v>117</v>
      </c>
      <c r="X646" s="29"/>
      <c r="Y646" s="29"/>
      <c r="Z646" s="53" t="str">
        <f t="shared" si="230"/>
        <v/>
      </c>
      <c r="AA646" s="55" t="str">
        <f t="shared" si="220"/>
        <v/>
      </c>
      <c r="AB646" s="27"/>
      <c r="AC646" s="54">
        <f t="shared" si="231"/>
        <v>0</v>
      </c>
      <c r="AD646" s="78"/>
      <c r="AE646" s="54">
        <f t="shared" si="232"/>
        <v>0</v>
      </c>
      <c r="AF646" s="78"/>
      <c r="AG646" s="54">
        <f t="shared" si="233"/>
        <v>0</v>
      </c>
      <c r="AH646" s="78"/>
      <c r="AI646" s="54">
        <f t="shared" si="234"/>
        <v>0</v>
      </c>
      <c r="AJ646" s="78"/>
      <c r="AK646" s="54">
        <f t="shared" si="235"/>
        <v>0</v>
      </c>
      <c r="AL646" s="78"/>
      <c r="AM646" s="78"/>
      <c r="AN646" s="53" t="str">
        <f>+IF($A646="Venta",SUMIF($AC$3:$AM$3,VLOOKUP($R646,desplegable!$N$3:$Q$8,4,FALSE),$AC646:$AM646)*$T646/VLOOKUP($R646,desplegable!$N$3:$O$8,2,FALSE),"")</f>
        <v/>
      </c>
      <c r="AO646" s="53">
        <f t="shared" si="236"/>
        <v>0</v>
      </c>
      <c r="AP646" s="53" t="str">
        <f>+IF($A646="Compra",SUMIF($AC$3:$AM$3,VLOOKUP($R645,desplegable!$N$3:$Q$8,4,FALSE),$AC646:$AM646)*$T646/VLOOKUP($R645,desplegable!$N$3:$O$8,2,FALSE),"")</f>
        <v/>
      </c>
      <c r="AQ646" s="55">
        <f>+IFERROR(SUMIF($AC$3:$AM$3,VLOOKUP($R646,desplegable!$N$3:$Q$8,4,FALSE),$AC646:$AM646)/$S646,0)</f>
        <v>0</v>
      </c>
      <c r="AR646" s="55">
        <f ca="1">IFERROR((SUMIF($AC$3:$AM$3,VLOOKUP($R646,desplegable!$N$3:$Q$8,4,FALSE),$AC646:$AM646)/($H646-$G646))*((TODAY())-$G646)/$S646,0)</f>
        <v>0</v>
      </c>
      <c r="AS646" s="56" t="str">
        <f t="shared" si="221"/>
        <v>-</v>
      </c>
      <c r="AT646" s="56" t="str">
        <f t="shared" si="222"/>
        <v>-</v>
      </c>
      <c r="AU646" s="56" t="str">
        <f t="shared" si="223"/>
        <v>-</v>
      </c>
      <c r="AV646" s="56" t="str">
        <f t="shared" si="224"/>
        <v>-</v>
      </c>
      <c r="AW646" s="53" t="str">
        <f t="shared" si="225"/>
        <v>-</v>
      </c>
      <c r="AX646" s="53" t="str">
        <f t="shared" si="226"/>
        <v/>
      </c>
      <c r="AY646" s="57" t="str">
        <f t="shared" si="227"/>
        <v/>
      </c>
      <c r="AZ646" s="54">
        <f>+IF(SUMIF($AC$3:$AM$3,VLOOKUP($R646,desplegable!$N$3:$Q$8,4,FALSE),$AC646:$AM646)&gt;=$S646,$S646,SUMIF($AC$3:$AM$3,VLOOKUP($R646,desplegable!$N$3:$Q$8,4,FALSE),$AC646:$AM646))</f>
        <v>0</v>
      </c>
      <c r="BA646" s="78"/>
      <c r="BB646" s="54">
        <f t="shared" si="228"/>
        <v>0</v>
      </c>
      <c r="BC646" s="53">
        <f>+IFERROR($BB646*$T646/VLOOKUP($R646,desplegable!$N$3:$O$8,2,FALSE),0)</f>
        <v>0</v>
      </c>
      <c r="BD646" s="53" t="str">
        <f t="shared" si="237"/>
        <v/>
      </c>
      <c r="BE646" s="57" t="str">
        <f t="shared" si="229"/>
        <v/>
      </c>
    </row>
    <row r="647" spans="1:57" ht="15" customHeight="1" x14ac:dyDescent="0.25">
      <c r="A647" s="26" t="s">
        <v>117</v>
      </c>
      <c r="B647" s="21"/>
      <c r="C647" s="21" t="s">
        <v>117</v>
      </c>
      <c r="D647" s="21"/>
      <c r="E647" s="21" t="s">
        <v>117</v>
      </c>
      <c r="F647" s="21"/>
      <c r="G647" s="27"/>
      <c r="H647" s="27"/>
      <c r="I647" s="28" t="s">
        <v>246</v>
      </c>
      <c r="J647" s="28" t="s">
        <v>117</v>
      </c>
      <c r="K647" s="21"/>
      <c r="L647" s="21"/>
      <c r="M647" s="28" t="s">
        <v>117</v>
      </c>
      <c r="N647" s="28" t="s">
        <v>117</v>
      </c>
      <c r="O647" s="28" t="s">
        <v>117</v>
      </c>
      <c r="P647" s="21" t="s">
        <v>117</v>
      </c>
      <c r="Q647" s="21" t="s">
        <v>117</v>
      </c>
      <c r="R647" s="28" t="s">
        <v>117</v>
      </c>
      <c r="S647" s="78"/>
      <c r="T647" s="30"/>
      <c r="U647" s="52">
        <f t="shared" si="238"/>
        <v>0</v>
      </c>
      <c r="V647" s="29"/>
      <c r="W647" s="29" t="s">
        <v>117</v>
      </c>
      <c r="X647" s="29"/>
      <c r="Y647" s="29"/>
      <c r="Z647" s="53" t="str">
        <f t="shared" si="230"/>
        <v/>
      </c>
      <c r="AA647" s="55" t="str">
        <f t="shared" si="220"/>
        <v/>
      </c>
      <c r="AB647" s="27"/>
      <c r="AC647" s="54">
        <f t="shared" si="231"/>
        <v>0</v>
      </c>
      <c r="AD647" s="78"/>
      <c r="AE647" s="54">
        <f t="shared" si="232"/>
        <v>0</v>
      </c>
      <c r="AF647" s="78"/>
      <c r="AG647" s="54">
        <f t="shared" si="233"/>
        <v>0</v>
      </c>
      <c r="AH647" s="78"/>
      <c r="AI647" s="54">
        <f t="shared" si="234"/>
        <v>0</v>
      </c>
      <c r="AJ647" s="78"/>
      <c r="AK647" s="54">
        <f t="shared" si="235"/>
        <v>0</v>
      </c>
      <c r="AL647" s="78"/>
      <c r="AM647" s="78"/>
      <c r="AN647" s="53" t="str">
        <f>+IF($A647="Venta",SUMIF($AC$3:$AM$3,VLOOKUP($R647,desplegable!$N$3:$Q$8,4,FALSE),$AC647:$AM647)*$T647/VLOOKUP($R647,desplegable!$N$3:$O$8,2,FALSE),"")</f>
        <v/>
      </c>
      <c r="AO647" s="53">
        <f t="shared" si="236"/>
        <v>0</v>
      </c>
      <c r="AP647" s="53" t="str">
        <f>+IF($A647="Compra",SUMIF($AC$3:$AM$3,VLOOKUP($R646,desplegable!$N$3:$Q$8,4,FALSE),$AC647:$AM647)*$T647/VLOOKUP($R646,desplegable!$N$3:$O$8,2,FALSE),"")</f>
        <v/>
      </c>
      <c r="AQ647" s="55">
        <f>+IFERROR(SUMIF($AC$3:$AM$3,VLOOKUP($R647,desplegable!$N$3:$Q$8,4,FALSE),$AC647:$AM647)/$S647,0)</f>
        <v>0</v>
      </c>
      <c r="AR647" s="55">
        <f ca="1">IFERROR((SUMIF($AC$3:$AM$3,VLOOKUP($R647,desplegable!$N$3:$Q$8,4,FALSE),$AC647:$AM647)/($H647-$G647))*((TODAY())-$G647)/$S647,0)</f>
        <v>0</v>
      </c>
      <c r="AS647" s="56" t="str">
        <f t="shared" si="221"/>
        <v>-</v>
      </c>
      <c r="AT647" s="56" t="str">
        <f t="shared" si="222"/>
        <v>-</v>
      </c>
      <c r="AU647" s="56" t="str">
        <f t="shared" si="223"/>
        <v>-</v>
      </c>
      <c r="AV647" s="56" t="str">
        <f t="shared" si="224"/>
        <v>-</v>
      </c>
      <c r="AW647" s="53" t="str">
        <f t="shared" si="225"/>
        <v>-</v>
      </c>
      <c r="AX647" s="53" t="str">
        <f t="shared" si="226"/>
        <v/>
      </c>
      <c r="AY647" s="57" t="str">
        <f t="shared" si="227"/>
        <v/>
      </c>
      <c r="AZ647" s="54">
        <f>+IF(SUMIF($AC$3:$AM$3,VLOOKUP($R647,desplegable!$N$3:$Q$8,4,FALSE),$AC647:$AM647)&gt;=$S647,$S647,SUMIF($AC$3:$AM$3,VLOOKUP($R647,desplegable!$N$3:$Q$8,4,FALSE),$AC647:$AM647))</f>
        <v>0</v>
      </c>
      <c r="BA647" s="78"/>
      <c r="BB647" s="54">
        <f t="shared" si="228"/>
        <v>0</v>
      </c>
      <c r="BC647" s="53">
        <f>+IFERROR($BB647*$T647/VLOOKUP($R647,desplegable!$N$3:$O$8,2,FALSE),0)</f>
        <v>0</v>
      </c>
      <c r="BD647" s="53" t="str">
        <f t="shared" si="237"/>
        <v/>
      </c>
      <c r="BE647" s="57" t="str">
        <f t="shared" si="229"/>
        <v/>
      </c>
    </row>
    <row r="648" spans="1:57" ht="15" customHeight="1" x14ac:dyDescent="0.25">
      <c r="A648" s="26" t="s">
        <v>117</v>
      </c>
      <c r="B648" s="21"/>
      <c r="C648" s="21" t="s">
        <v>117</v>
      </c>
      <c r="D648" s="21"/>
      <c r="E648" s="21" t="s">
        <v>117</v>
      </c>
      <c r="F648" s="21"/>
      <c r="G648" s="27"/>
      <c r="H648" s="27"/>
      <c r="I648" s="28" t="s">
        <v>246</v>
      </c>
      <c r="J648" s="28" t="s">
        <v>117</v>
      </c>
      <c r="K648" s="21"/>
      <c r="L648" s="21"/>
      <c r="M648" s="28" t="s">
        <v>117</v>
      </c>
      <c r="N648" s="28" t="s">
        <v>117</v>
      </c>
      <c r="O648" s="28" t="s">
        <v>117</v>
      </c>
      <c r="P648" s="21" t="s">
        <v>117</v>
      </c>
      <c r="Q648" s="21" t="s">
        <v>117</v>
      </c>
      <c r="R648" s="28" t="s">
        <v>117</v>
      </c>
      <c r="S648" s="78"/>
      <c r="T648" s="30"/>
      <c r="U648" s="52">
        <f t="shared" si="238"/>
        <v>0</v>
      </c>
      <c r="V648" s="29"/>
      <c r="W648" s="29" t="s">
        <v>117</v>
      </c>
      <c r="X648" s="29"/>
      <c r="Y648" s="29"/>
      <c r="Z648" s="53" t="str">
        <f t="shared" si="230"/>
        <v/>
      </c>
      <c r="AA648" s="55" t="str">
        <f t="shared" si="220"/>
        <v/>
      </c>
      <c r="AB648" s="27"/>
      <c r="AC648" s="54">
        <f t="shared" si="231"/>
        <v>0</v>
      </c>
      <c r="AD648" s="78"/>
      <c r="AE648" s="54">
        <f t="shared" si="232"/>
        <v>0</v>
      </c>
      <c r="AF648" s="78"/>
      <c r="AG648" s="54">
        <f t="shared" si="233"/>
        <v>0</v>
      </c>
      <c r="AH648" s="78"/>
      <c r="AI648" s="54">
        <f t="shared" si="234"/>
        <v>0</v>
      </c>
      <c r="AJ648" s="78"/>
      <c r="AK648" s="54">
        <f t="shared" si="235"/>
        <v>0</v>
      </c>
      <c r="AL648" s="78"/>
      <c r="AM648" s="78"/>
      <c r="AN648" s="53" t="str">
        <f>+IF($A648="Venta",SUMIF($AC$3:$AM$3,VLOOKUP($R648,desplegable!$N$3:$Q$8,4,FALSE),$AC648:$AM648)*$T648/VLOOKUP($R648,desplegable!$N$3:$O$8,2,FALSE),"")</f>
        <v/>
      </c>
      <c r="AO648" s="53">
        <f t="shared" si="236"/>
        <v>0</v>
      </c>
      <c r="AP648" s="53" t="str">
        <f>+IF($A648="Compra",SUMIF($AC$3:$AM$3,VLOOKUP($R647,desplegable!$N$3:$Q$8,4,FALSE),$AC648:$AM648)*$T648/VLOOKUP($R647,desplegable!$N$3:$O$8,2,FALSE),"")</f>
        <v/>
      </c>
      <c r="AQ648" s="55">
        <f>+IFERROR(SUMIF($AC$3:$AM$3,VLOOKUP($R648,desplegable!$N$3:$Q$8,4,FALSE),$AC648:$AM648)/$S648,0)</f>
        <v>0</v>
      </c>
      <c r="AR648" s="55">
        <f ca="1">IFERROR((SUMIF($AC$3:$AM$3,VLOOKUP($R648,desplegable!$N$3:$Q$8,4,FALSE),$AC648:$AM648)/($H648-$G648))*((TODAY())-$G648)/$S648,0)</f>
        <v>0</v>
      </c>
      <c r="AS648" s="56" t="str">
        <f t="shared" si="221"/>
        <v>-</v>
      </c>
      <c r="AT648" s="56" t="str">
        <f t="shared" si="222"/>
        <v>-</v>
      </c>
      <c r="AU648" s="56" t="str">
        <f t="shared" si="223"/>
        <v>-</v>
      </c>
      <c r="AV648" s="56" t="str">
        <f t="shared" si="224"/>
        <v>-</v>
      </c>
      <c r="AW648" s="53" t="str">
        <f t="shared" si="225"/>
        <v>-</v>
      </c>
      <c r="AX648" s="53" t="str">
        <f t="shared" si="226"/>
        <v/>
      </c>
      <c r="AY648" s="57" t="str">
        <f t="shared" si="227"/>
        <v/>
      </c>
      <c r="AZ648" s="54">
        <f>+IF(SUMIF($AC$3:$AM$3,VLOOKUP($R648,desplegable!$N$3:$Q$8,4,FALSE),$AC648:$AM648)&gt;=$S648,$S648,SUMIF($AC$3:$AM$3,VLOOKUP($R648,desplegable!$N$3:$Q$8,4,FALSE),$AC648:$AM648))</f>
        <v>0</v>
      </c>
      <c r="BA648" s="78"/>
      <c r="BB648" s="54">
        <f t="shared" si="228"/>
        <v>0</v>
      </c>
      <c r="BC648" s="53">
        <f>+IFERROR($BB648*$T648/VLOOKUP($R648,desplegable!$N$3:$O$8,2,FALSE),0)</f>
        <v>0</v>
      </c>
      <c r="BD648" s="53" t="str">
        <f t="shared" si="237"/>
        <v/>
      </c>
      <c r="BE648" s="57" t="str">
        <f t="shared" si="229"/>
        <v/>
      </c>
    </row>
    <row r="649" spans="1:57" ht="15" customHeight="1" x14ac:dyDescent="0.25">
      <c r="A649" s="26" t="s">
        <v>117</v>
      </c>
      <c r="B649" s="21"/>
      <c r="C649" s="21" t="s">
        <v>117</v>
      </c>
      <c r="D649" s="21"/>
      <c r="E649" s="21" t="s">
        <v>117</v>
      </c>
      <c r="F649" s="21"/>
      <c r="G649" s="27"/>
      <c r="H649" s="27"/>
      <c r="I649" s="28" t="s">
        <v>246</v>
      </c>
      <c r="J649" s="28" t="s">
        <v>117</v>
      </c>
      <c r="K649" s="21"/>
      <c r="L649" s="21"/>
      <c r="M649" s="28" t="s">
        <v>117</v>
      </c>
      <c r="N649" s="28" t="s">
        <v>117</v>
      </c>
      <c r="O649" s="28" t="s">
        <v>117</v>
      </c>
      <c r="P649" s="21" t="s">
        <v>117</v>
      </c>
      <c r="Q649" s="21" t="s">
        <v>117</v>
      </c>
      <c r="R649" s="28" t="s">
        <v>117</v>
      </c>
      <c r="S649" s="78"/>
      <c r="T649" s="30"/>
      <c r="U649" s="52">
        <f t="shared" si="238"/>
        <v>0</v>
      </c>
      <c r="V649" s="29"/>
      <c r="W649" s="29" t="s">
        <v>117</v>
      </c>
      <c r="X649" s="29"/>
      <c r="Y649" s="29"/>
      <c r="Z649" s="53" t="str">
        <f t="shared" si="230"/>
        <v/>
      </c>
      <c r="AA649" s="55" t="str">
        <f t="shared" si="220"/>
        <v/>
      </c>
      <c r="AB649" s="27"/>
      <c r="AC649" s="54">
        <f t="shared" si="231"/>
        <v>0</v>
      </c>
      <c r="AD649" s="78"/>
      <c r="AE649" s="54">
        <f t="shared" si="232"/>
        <v>0</v>
      </c>
      <c r="AF649" s="78"/>
      <c r="AG649" s="54">
        <f t="shared" si="233"/>
        <v>0</v>
      </c>
      <c r="AH649" s="78"/>
      <c r="AI649" s="54">
        <f t="shared" si="234"/>
        <v>0</v>
      </c>
      <c r="AJ649" s="78"/>
      <c r="AK649" s="54">
        <f t="shared" si="235"/>
        <v>0</v>
      </c>
      <c r="AL649" s="78"/>
      <c r="AM649" s="78"/>
      <c r="AN649" s="53" t="str">
        <f>+IF($A649="Venta",SUMIF($AC$3:$AM$3,VLOOKUP($R649,desplegable!$N$3:$Q$8,4,FALSE),$AC649:$AM649)*$T649/VLOOKUP($R649,desplegable!$N$3:$O$8,2,FALSE),"")</f>
        <v/>
      </c>
      <c r="AO649" s="53">
        <f t="shared" si="236"/>
        <v>0</v>
      </c>
      <c r="AP649" s="53" t="str">
        <f>+IF($A649="Compra",SUMIF($AC$3:$AM$3,VLOOKUP($R648,desplegable!$N$3:$Q$8,4,FALSE),$AC649:$AM649)*$T649/VLOOKUP($R648,desplegable!$N$3:$O$8,2,FALSE),"")</f>
        <v/>
      </c>
      <c r="AQ649" s="55">
        <f>+IFERROR(SUMIF($AC$3:$AM$3,VLOOKUP($R649,desplegable!$N$3:$Q$8,4,FALSE),$AC649:$AM649)/$S649,0)</f>
        <v>0</v>
      </c>
      <c r="AR649" s="55">
        <f ca="1">IFERROR((SUMIF($AC$3:$AM$3,VLOOKUP($R649,desplegable!$N$3:$Q$8,4,FALSE),$AC649:$AM649)/($H649-$G649))*((TODAY())-$G649)/$S649,0)</f>
        <v>0</v>
      </c>
      <c r="AS649" s="56" t="str">
        <f t="shared" si="221"/>
        <v>-</v>
      </c>
      <c r="AT649" s="56" t="str">
        <f t="shared" si="222"/>
        <v>-</v>
      </c>
      <c r="AU649" s="56" t="str">
        <f t="shared" si="223"/>
        <v>-</v>
      </c>
      <c r="AV649" s="56" t="str">
        <f t="shared" si="224"/>
        <v>-</v>
      </c>
      <c r="AW649" s="53" t="str">
        <f t="shared" si="225"/>
        <v>-</v>
      </c>
      <c r="AX649" s="53" t="str">
        <f t="shared" si="226"/>
        <v/>
      </c>
      <c r="AY649" s="57" t="str">
        <f t="shared" si="227"/>
        <v/>
      </c>
      <c r="AZ649" s="54">
        <f>+IF(SUMIF($AC$3:$AM$3,VLOOKUP($R649,desplegable!$N$3:$Q$8,4,FALSE),$AC649:$AM649)&gt;=$S649,$S649,SUMIF($AC$3:$AM$3,VLOOKUP($R649,desplegable!$N$3:$Q$8,4,FALSE),$AC649:$AM649))</f>
        <v>0</v>
      </c>
      <c r="BA649" s="78"/>
      <c r="BB649" s="54">
        <f t="shared" si="228"/>
        <v>0</v>
      </c>
      <c r="BC649" s="53">
        <f>+IFERROR($BB649*$T649/VLOOKUP($R649,desplegable!$N$3:$O$8,2,FALSE),0)</f>
        <v>0</v>
      </c>
      <c r="BD649" s="53" t="str">
        <f t="shared" si="237"/>
        <v/>
      </c>
      <c r="BE649" s="57" t="str">
        <f t="shared" si="229"/>
        <v/>
      </c>
    </row>
    <row r="650" spans="1:57" ht="15" customHeight="1" x14ac:dyDescent="0.25">
      <c r="A650" s="26" t="s">
        <v>117</v>
      </c>
      <c r="B650" s="21"/>
      <c r="C650" s="21" t="s">
        <v>117</v>
      </c>
      <c r="D650" s="21"/>
      <c r="E650" s="21" t="s">
        <v>117</v>
      </c>
      <c r="F650" s="21"/>
      <c r="G650" s="27"/>
      <c r="H650" s="27"/>
      <c r="I650" s="28" t="s">
        <v>246</v>
      </c>
      <c r="J650" s="28" t="s">
        <v>117</v>
      </c>
      <c r="K650" s="21"/>
      <c r="L650" s="21"/>
      <c r="M650" s="28" t="s">
        <v>117</v>
      </c>
      <c r="N650" s="28" t="s">
        <v>117</v>
      </c>
      <c r="O650" s="28" t="s">
        <v>117</v>
      </c>
      <c r="P650" s="21" t="s">
        <v>117</v>
      </c>
      <c r="Q650" s="21" t="s">
        <v>117</v>
      </c>
      <c r="R650" s="28" t="s">
        <v>117</v>
      </c>
      <c r="S650" s="78"/>
      <c r="T650" s="30"/>
      <c r="U650" s="52">
        <f t="shared" si="238"/>
        <v>0</v>
      </c>
      <c r="V650" s="29"/>
      <c r="W650" s="29" t="s">
        <v>117</v>
      </c>
      <c r="X650" s="29"/>
      <c r="Y650" s="29"/>
      <c r="Z650" s="53" t="str">
        <f t="shared" si="230"/>
        <v/>
      </c>
      <c r="AA650" s="55" t="str">
        <f t="shared" si="220"/>
        <v/>
      </c>
      <c r="AB650" s="27"/>
      <c r="AC650" s="54">
        <f t="shared" si="231"/>
        <v>0</v>
      </c>
      <c r="AD650" s="78"/>
      <c r="AE650" s="54">
        <f t="shared" si="232"/>
        <v>0</v>
      </c>
      <c r="AF650" s="78"/>
      <c r="AG650" s="54">
        <f t="shared" si="233"/>
        <v>0</v>
      </c>
      <c r="AH650" s="78"/>
      <c r="AI650" s="54">
        <f t="shared" si="234"/>
        <v>0</v>
      </c>
      <c r="AJ650" s="78"/>
      <c r="AK650" s="54">
        <f t="shared" si="235"/>
        <v>0</v>
      </c>
      <c r="AL650" s="78"/>
      <c r="AM650" s="78"/>
      <c r="AN650" s="53" t="str">
        <f>+IF($A650="Venta",SUMIF($AC$3:$AM$3,VLOOKUP($R650,desplegable!$N$3:$Q$8,4,FALSE),$AC650:$AM650)*$T650/VLOOKUP($R650,desplegable!$N$3:$O$8,2,FALSE),"")</f>
        <v/>
      </c>
      <c r="AO650" s="53">
        <f t="shared" si="236"/>
        <v>0</v>
      </c>
      <c r="AP650" s="53" t="str">
        <f>+IF($A650="Compra",SUMIF($AC$3:$AM$3,VLOOKUP($R649,desplegable!$N$3:$Q$8,4,FALSE),$AC650:$AM650)*$T650/VLOOKUP($R649,desplegable!$N$3:$O$8,2,FALSE),"")</f>
        <v/>
      </c>
      <c r="AQ650" s="55">
        <f>+IFERROR(SUMIF($AC$3:$AM$3,VLOOKUP($R650,desplegable!$N$3:$Q$8,4,FALSE),$AC650:$AM650)/$S650,0)</f>
        <v>0</v>
      </c>
      <c r="AR650" s="55">
        <f ca="1">IFERROR((SUMIF($AC$3:$AM$3,VLOOKUP($R650,desplegable!$N$3:$Q$8,4,FALSE),$AC650:$AM650)/($H650-$G650))*((TODAY())-$G650)/$S650,0)</f>
        <v>0</v>
      </c>
      <c r="AS650" s="56" t="str">
        <f t="shared" si="221"/>
        <v>-</v>
      </c>
      <c r="AT650" s="56" t="str">
        <f t="shared" si="222"/>
        <v>-</v>
      </c>
      <c r="AU650" s="56" t="str">
        <f t="shared" si="223"/>
        <v>-</v>
      </c>
      <c r="AV650" s="56" t="str">
        <f t="shared" si="224"/>
        <v>-</v>
      </c>
      <c r="AW650" s="53" t="str">
        <f t="shared" si="225"/>
        <v>-</v>
      </c>
      <c r="AX650" s="53" t="str">
        <f t="shared" si="226"/>
        <v/>
      </c>
      <c r="AY650" s="57" t="str">
        <f t="shared" si="227"/>
        <v/>
      </c>
      <c r="AZ650" s="54">
        <f>+IF(SUMIF($AC$3:$AM$3,VLOOKUP($R650,desplegable!$N$3:$Q$8,4,FALSE),$AC650:$AM650)&gt;=$S650,$S650,SUMIF($AC$3:$AM$3,VLOOKUP($R650,desplegable!$N$3:$Q$8,4,FALSE),$AC650:$AM650))</f>
        <v>0</v>
      </c>
      <c r="BA650" s="78"/>
      <c r="BB650" s="54">
        <f t="shared" si="228"/>
        <v>0</v>
      </c>
      <c r="BC650" s="53">
        <f>+IFERROR($BB650*$T650/VLOOKUP($R650,desplegable!$N$3:$O$8,2,FALSE),0)</f>
        <v>0</v>
      </c>
      <c r="BD650" s="53" t="str">
        <f t="shared" si="237"/>
        <v/>
      </c>
      <c r="BE650" s="57" t="str">
        <f t="shared" si="229"/>
        <v/>
      </c>
    </row>
    <row r="651" spans="1:57" ht="15" customHeight="1" x14ac:dyDescent="0.25">
      <c r="A651" s="26" t="s">
        <v>117</v>
      </c>
      <c r="B651" s="21"/>
      <c r="C651" s="21" t="s">
        <v>117</v>
      </c>
      <c r="D651" s="21"/>
      <c r="E651" s="21" t="s">
        <v>117</v>
      </c>
      <c r="F651" s="21"/>
      <c r="G651" s="27"/>
      <c r="H651" s="27"/>
      <c r="I651" s="28" t="s">
        <v>246</v>
      </c>
      <c r="J651" s="28" t="s">
        <v>117</v>
      </c>
      <c r="K651" s="21"/>
      <c r="L651" s="21"/>
      <c r="M651" s="28" t="s">
        <v>117</v>
      </c>
      <c r="N651" s="28" t="s">
        <v>117</v>
      </c>
      <c r="O651" s="28" t="s">
        <v>117</v>
      </c>
      <c r="P651" s="21" t="s">
        <v>117</v>
      </c>
      <c r="Q651" s="21" t="s">
        <v>117</v>
      </c>
      <c r="R651" s="28" t="s">
        <v>117</v>
      </c>
      <c r="S651" s="78"/>
      <c r="T651" s="30"/>
      <c r="U651" s="52">
        <f t="shared" si="238"/>
        <v>0</v>
      </c>
      <c r="V651" s="29"/>
      <c r="W651" s="29" t="s">
        <v>117</v>
      </c>
      <c r="X651" s="29"/>
      <c r="Y651" s="29"/>
      <c r="Z651" s="53" t="str">
        <f t="shared" si="230"/>
        <v/>
      </c>
      <c r="AA651" s="55" t="str">
        <f t="shared" si="220"/>
        <v/>
      </c>
      <c r="AB651" s="27"/>
      <c r="AC651" s="54">
        <f t="shared" si="231"/>
        <v>0</v>
      </c>
      <c r="AD651" s="78"/>
      <c r="AE651" s="54">
        <f t="shared" si="232"/>
        <v>0</v>
      </c>
      <c r="AF651" s="78"/>
      <c r="AG651" s="54">
        <f t="shared" si="233"/>
        <v>0</v>
      </c>
      <c r="AH651" s="78"/>
      <c r="AI651" s="54">
        <f t="shared" si="234"/>
        <v>0</v>
      </c>
      <c r="AJ651" s="78"/>
      <c r="AK651" s="54">
        <f t="shared" si="235"/>
        <v>0</v>
      </c>
      <c r="AL651" s="78"/>
      <c r="AM651" s="78"/>
      <c r="AN651" s="53" t="str">
        <f>+IF($A651="Venta",SUMIF($AC$3:$AM$3,VLOOKUP($R651,desplegable!$N$3:$Q$8,4,FALSE),$AC651:$AM651)*$T651/VLOOKUP($R651,desplegable!$N$3:$O$8,2,FALSE),"")</f>
        <v/>
      </c>
      <c r="AO651" s="53">
        <f t="shared" si="236"/>
        <v>0</v>
      </c>
      <c r="AP651" s="53" t="str">
        <f>+IF($A651="Compra",SUMIF($AC$3:$AM$3,VLOOKUP($R650,desplegable!$N$3:$Q$8,4,FALSE),$AC651:$AM651)*$T651/VLOOKUP($R650,desplegable!$N$3:$O$8,2,FALSE),"")</f>
        <v/>
      </c>
      <c r="AQ651" s="55">
        <f>+IFERROR(SUMIF($AC$3:$AM$3,VLOOKUP($R651,desplegable!$N$3:$Q$8,4,FALSE),$AC651:$AM651)/$S651,0)</f>
        <v>0</v>
      </c>
      <c r="AR651" s="55">
        <f ca="1">IFERROR((SUMIF($AC$3:$AM$3,VLOOKUP($R651,desplegable!$N$3:$Q$8,4,FALSE),$AC651:$AM651)/($H651-$G651))*((TODAY())-$G651)/$S651,0)</f>
        <v>0</v>
      </c>
      <c r="AS651" s="56" t="str">
        <f t="shared" si="221"/>
        <v>-</v>
      </c>
      <c r="AT651" s="56" t="str">
        <f t="shared" si="222"/>
        <v>-</v>
      </c>
      <c r="AU651" s="56" t="str">
        <f t="shared" si="223"/>
        <v>-</v>
      </c>
      <c r="AV651" s="56" t="str">
        <f t="shared" si="224"/>
        <v>-</v>
      </c>
      <c r="AW651" s="53" t="str">
        <f t="shared" si="225"/>
        <v>-</v>
      </c>
      <c r="AX651" s="53" t="str">
        <f t="shared" si="226"/>
        <v/>
      </c>
      <c r="AY651" s="57" t="str">
        <f t="shared" si="227"/>
        <v/>
      </c>
      <c r="AZ651" s="54">
        <f>+IF(SUMIF($AC$3:$AM$3,VLOOKUP($R651,desplegable!$N$3:$Q$8,4,FALSE),$AC651:$AM651)&gt;=$S651,$S651,SUMIF($AC$3:$AM$3,VLOOKUP($R651,desplegable!$N$3:$Q$8,4,FALSE),$AC651:$AM651))</f>
        <v>0</v>
      </c>
      <c r="BA651" s="78"/>
      <c r="BB651" s="54">
        <f t="shared" si="228"/>
        <v>0</v>
      </c>
      <c r="BC651" s="53">
        <f>+IFERROR($BB651*$T651/VLOOKUP($R651,desplegable!$N$3:$O$8,2,FALSE),0)</f>
        <v>0</v>
      </c>
      <c r="BD651" s="53" t="str">
        <f t="shared" si="237"/>
        <v/>
      </c>
      <c r="BE651" s="57" t="str">
        <f t="shared" si="229"/>
        <v/>
      </c>
    </row>
    <row r="652" spans="1:57" ht="15" customHeight="1" x14ac:dyDescent="0.25">
      <c r="A652" s="26" t="s">
        <v>117</v>
      </c>
      <c r="B652" s="21"/>
      <c r="C652" s="21" t="s">
        <v>117</v>
      </c>
      <c r="D652" s="21"/>
      <c r="E652" s="21" t="s">
        <v>117</v>
      </c>
      <c r="F652" s="21"/>
      <c r="G652" s="27"/>
      <c r="H652" s="27"/>
      <c r="I652" s="28" t="s">
        <v>246</v>
      </c>
      <c r="J652" s="28" t="s">
        <v>117</v>
      </c>
      <c r="K652" s="21"/>
      <c r="L652" s="21"/>
      <c r="M652" s="28" t="s">
        <v>117</v>
      </c>
      <c r="N652" s="28" t="s">
        <v>117</v>
      </c>
      <c r="O652" s="28" t="s">
        <v>117</v>
      </c>
      <c r="P652" s="21" t="s">
        <v>117</v>
      </c>
      <c r="Q652" s="21" t="s">
        <v>117</v>
      </c>
      <c r="R652" s="28" t="s">
        <v>117</v>
      </c>
      <c r="S652" s="78"/>
      <c r="T652" s="30"/>
      <c r="U652" s="52">
        <f t="shared" si="238"/>
        <v>0</v>
      </c>
      <c r="V652" s="29"/>
      <c r="W652" s="29" t="s">
        <v>117</v>
      </c>
      <c r="X652" s="29"/>
      <c r="Y652" s="29"/>
      <c r="Z652" s="53" t="str">
        <f t="shared" si="230"/>
        <v/>
      </c>
      <c r="AA652" s="55" t="str">
        <f t="shared" si="220"/>
        <v/>
      </c>
      <c r="AB652" s="27"/>
      <c r="AC652" s="54">
        <f t="shared" si="231"/>
        <v>0</v>
      </c>
      <c r="AD652" s="78"/>
      <c r="AE652" s="54">
        <f t="shared" si="232"/>
        <v>0</v>
      </c>
      <c r="AF652" s="78"/>
      <c r="AG652" s="54">
        <f t="shared" si="233"/>
        <v>0</v>
      </c>
      <c r="AH652" s="78"/>
      <c r="AI652" s="54">
        <f t="shared" si="234"/>
        <v>0</v>
      </c>
      <c r="AJ652" s="78"/>
      <c r="AK652" s="54">
        <f t="shared" si="235"/>
        <v>0</v>
      </c>
      <c r="AL652" s="78"/>
      <c r="AM652" s="78"/>
      <c r="AN652" s="53" t="str">
        <f>+IF($A652="Venta",SUMIF($AC$3:$AM$3,VLOOKUP($R652,desplegable!$N$3:$Q$8,4,FALSE),$AC652:$AM652)*$T652/VLOOKUP($R652,desplegable!$N$3:$O$8,2,FALSE),"")</f>
        <v/>
      </c>
      <c r="AO652" s="53">
        <f t="shared" si="236"/>
        <v>0</v>
      </c>
      <c r="AP652" s="53" t="str">
        <f>+IF($A652="Compra",SUMIF($AC$3:$AM$3,VLOOKUP($R651,desplegable!$N$3:$Q$8,4,FALSE),$AC652:$AM652)*$T652/VLOOKUP($R651,desplegable!$N$3:$O$8,2,FALSE),"")</f>
        <v/>
      </c>
      <c r="AQ652" s="55">
        <f>+IFERROR(SUMIF($AC$3:$AM$3,VLOOKUP($R652,desplegable!$N$3:$Q$8,4,FALSE),$AC652:$AM652)/$S652,0)</f>
        <v>0</v>
      </c>
      <c r="AR652" s="55">
        <f ca="1">IFERROR((SUMIF($AC$3:$AM$3,VLOOKUP($R652,desplegable!$N$3:$Q$8,4,FALSE),$AC652:$AM652)/($H652-$G652))*((TODAY())-$G652)/$S652,0)</f>
        <v>0</v>
      </c>
      <c r="AS652" s="56" t="str">
        <f t="shared" si="221"/>
        <v>-</v>
      </c>
      <c r="AT652" s="56" t="str">
        <f t="shared" si="222"/>
        <v>-</v>
      </c>
      <c r="AU652" s="56" t="str">
        <f t="shared" si="223"/>
        <v>-</v>
      </c>
      <c r="AV652" s="56" t="str">
        <f t="shared" si="224"/>
        <v>-</v>
      </c>
      <c r="AW652" s="53" t="str">
        <f t="shared" si="225"/>
        <v>-</v>
      </c>
      <c r="AX652" s="53" t="str">
        <f t="shared" si="226"/>
        <v/>
      </c>
      <c r="AY652" s="57" t="str">
        <f t="shared" si="227"/>
        <v/>
      </c>
      <c r="AZ652" s="54">
        <f>+IF(SUMIF($AC$3:$AM$3,VLOOKUP($R652,desplegable!$N$3:$Q$8,4,FALSE),$AC652:$AM652)&gt;=$S652,$S652,SUMIF($AC$3:$AM$3,VLOOKUP($R652,desplegable!$N$3:$Q$8,4,FALSE),$AC652:$AM652))</f>
        <v>0</v>
      </c>
      <c r="BA652" s="78"/>
      <c r="BB652" s="54">
        <f t="shared" si="228"/>
        <v>0</v>
      </c>
      <c r="BC652" s="53">
        <f>+IFERROR($BB652*$T652/VLOOKUP($R652,desplegable!$N$3:$O$8,2,FALSE),0)</f>
        <v>0</v>
      </c>
      <c r="BD652" s="53" t="str">
        <f t="shared" si="237"/>
        <v/>
      </c>
      <c r="BE652" s="57" t="str">
        <f t="shared" si="229"/>
        <v/>
      </c>
    </row>
    <row r="653" spans="1:57" ht="15" customHeight="1" x14ac:dyDescent="0.25">
      <c r="A653" s="26" t="s">
        <v>117</v>
      </c>
      <c r="B653" s="21"/>
      <c r="C653" s="21" t="s">
        <v>117</v>
      </c>
      <c r="D653" s="21"/>
      <c r="E653" s="21" t="s">
        <v>117</v>
      </c>
      <c r="F653" s="21"/>
      <c r="G653" s="27"/>
      <c r="H653" s="27"/>
      <c r="I653" s="28" t="s">
        <v>246</v>
      </c>
      <c r="J653" s="28" t="s">
        <v>117</v>
      </c>
      <c r="K653" s="21"/>
      <c r="L653" s="21"/>
      <c r="M653" s="28" t="s">
        <v>117</v>
      </c>
      <c r="N653" s="28" t="s">
        <v>117</v>
      </c>
      <c r="O653" s="28" t="s">
        <v>117</v>
      </c>
      <c r="P653" s="21" t="s">
        <v>117</v>
      </c>
      <c r="Q653" s="21" t="s">
        <v>117</v>
      </c>
      <c r="R653" s="28" t="s">
        <v>117</v>
      </c>
      <c r="S653" s="78"/>
      <c r="T653" s="30"/>
      <c r="U653" s="52">
        <f t="shared" si="238"/>
        <v>0</v>
      </c>
      <c r="V653" s="29"/>
      <c r="W653" s="29" t="s">
        <v>117</v>
      </c>
      <c r="X653" s="29"/>
      <c r="Y653" s="29"/>
      <c r="Z653" s="53" t="str">
        <f t="shared" si="230"/>
        <v/>
      </c>
      <c r="AA653" s="55" t="str">
        <f t="shared" si="220"/>
        <v/>
      </c>
      <c r="AB653" s="27"/>
      <c r="AC653" s="54">
        <f t="shared" si="231"/>
        <v>0</v>
      </c>
      <c r="AD653" s="78"/>
      <c r="AE653" s="54">
        <f t="shared" si="232"/>
        <v>0</v>
      </c>
      <c r="AF653" s="78"/>
      <c r="AG653" s="54">
        <f t="shared" si="233"/>
        <v>0</v>
      </c>
      <c r="AH653" s="78"/>
      <c r="AI653" s="54">
        <f t="shared" si="234"/>
        <v>0</v>
      </c>
      <c r="AJ653" s="78"/>
      <c r="AK653" s="54">
        <f t="shared" si="235"/>
        <v>0</v>
      </c>
      <c r="AL653" s="78"/>
      <c r="AM653" s="78"/>
      <c r="AN653" s="53" t="str">
        <f>+IF($A653="Venta",SUMIF($AC$3:$AM$3,VLOOKUP($R653,desplegable!$N$3:$Q$8,4,FALSE),$AC653:$AM653)*$T653/VLOOKUP($R653,desplegable!$N$3:$O$8,2,FALSE),"")</f>
        <v/>
      </c>
      <c r="AO653" s="53">
        <f t="shared" si="236"/>
        <v>0</v>
      </c>
      <c r="AP653" s="53" t="str">
        <f>+IF($A653="Compra",SUMIF($AC$3:$AM$3,VLOOKUP($R652,desplegable!$N$3:$Q$8,4,FALSE),$AC653:$AM653)*$T653/VLOOKUP($R652,desplegable!$N$3:$O$8,2,FALSE),"")</f>
        <v/>
      </c>
      <c r="AQ653" s="55">
        <f>+IFERROR(SUMIF($AC$3:$AM$3,VLOOKUP($R653,desplegable!$N$3:$Q$8,4,FALSE),$AC653:$AM653)/$S653,0)</f>
        <v>0</v>
      </c>
      <c r="AR653" s="55">
        <f ca="1">IFERROR((SUMIF($AC$3:$AM$3,VLOOKUP($R653,desplegable!$N$3:$Q$8,4,FALSE),$AC653:$AM653)/($H653-$G653))*((TODAY())-$G653)/$S653,0)</f>
        <v>0</v>
      </c>
      <c r="AS653" s="56" t="str">
        <f t="shared" si="221"/>
        <v>-</v>
      </c>
      <c r="AT653" s="56" t="str">
        <f t="shared" si="222"/>
        <v>-</v>
      </c>
      <c r="AU653" s="56" t="str">
        <f t="shared" si="223"/>
        <v>-</v>
      </c>
      <c r="AV653" s="56" t="str">
        <f t="shared" si="224"/>
        <v>-</v>
      </c>
      <c r="AW653" s="53" t="str">
        <f t="shared" si="225"/>
        <v>-</v>
      </c>
      <c r="AX653" s="53" t="str">
        <f t="shared" si="226"/>
        <v/>
      </c>
      <c r="AY653" s="57" t="str">
        <f t="shared" si="227"/>
        <v/>
      </c>
      <c r="AZ653" s="54">
        <f>+IF(SUMIF($AC$3:$AM$3,VLOOKUP($R653,desplegable!$N$3:$Q$8,4,FALSE),$AC653:$AM653)&gt;=$S653,$S653,SUMIF($AC$3:$AM$3,VLOOKUP($R653,desplegable!$N$3:$Q$8,4,FALSE),$AC653:$AM653))</f>
        <v>0</v>
      </c>
      <c r="BA653" s="78"/>
      <c r="BB653" s="54">
        <f t="shared" si="228"/>
        <v>0</v>
      </c>
      <c r="BC653" s="53">
        <f>+IFERROR($BB653*$T653/VLOOKUP($R653,desplegable!$N$3:$O$8,2,FALSE),0)</f>
        <v>0</v>
      </c>
      <c r="BD653" s="53" t="str">
        <f t="shared" si="237"/>
        <v/>
      </c>
      <c r="BE653" s="57" t="str">
        <f t="shared" si="229"/>
        <v/>
      </c>
    </row>
    <row r="654" spans="1:57" ht="15" customHeight="1" x14ac:dyDescent="0.25">
      <c r="A654" s="26" t="s">
        <v>117</v>
      </c>
      <c r="B654" s="21"/>
      <c r="C654" s="21" t="s">
        <v>117</v>
      </c>
      <c r="D654" s="21"/>
      <c r="E654" s="21" t="s">
        <v>117</v>
      </c>
      <c r="F654" s="21"/>
      <c r="G654" s="27"/>
      <c r="H654" s="27"/>
      <c r="I654" s="28" t="s">
        <v>246</v>
      </c>
      <c r="J654" s="28" t="s">
        <v>117</v>
      </c>
      <c r="K654" s="21"/>
      <c r="L654" s="21"/>
      <c r="M654" s="28" t="s">
        <v>117</v>
      </c>
      <c r="N654" s="28" t="s">
        <v>117</v>
      </c>
      <c r="O654" s="28" t="s">
        <v>117</v>
      </c>
      <c r="P654" s="21" t="s">
        <v>117</v>
      </c>
      <c r="Q654" s="21" t="s">
        <v>117</v>
      </c>
      <c r="R654" s="28" t="s">
        <v>117</v>
      </c>
      <c r="S654" s="78"/>
      <c r="T654" s="30"/>
      <c r="U654" s="52">
        <f t="shared" si="238"/>
        <v>0</v>
      </c>
      <c r="V654" s="29"/>
      <c r="W654" s="29" t="s">
        <v>117</v>
      </c>
      <c r="X654" s="29"/>
      <c r="Y654" s="29"/>
      <c r="Z654" s="53" t="str">
        <f t="shared" si="230"/>
        <v/>
      </c>
      <c r="AA654" s="55" t="str">
        <f t="shared" si="220"/>
        <v/>
      </c>
      <c r="AB654" s="27"/>
      <c r="AC654" s="54">
        <f t="shared" si="231"/>
        <v>0</v>
      </c>
      <c r="AD654" s="78"/>
      <c r="AE654" s="54">
        <f t="shared" si="232"/>
        <v>0</v>
      </c>
      <c r="AF654" s="78"/>
      <c r="AG654" s="54">
        <f t="shared" si="233"/>
        <v>0</v>
      </c>
      <c r="AH654" s="78"/>
      <c r="AI654" s="54">
        <f t="shared" si="234"/>
        <v>0</v>
      </c>
      <c r="AJ654" s="78"/>
      <c r="AK654" s="54">
        <f t="shared" si="235"/>
        <v>0</v>
      </c>
      <c r="AL654" s="78"/>
      <c r="AM654" s="78"/>
      <c r="AN654" s="53" t="str">
        <f>+IF($A654="Venta",SUMIF($AC$3:$AM$3,VLOOKUP($R654,desplegable!$N$3:$Q$8,4,FALSE),$AC654:$AM654)*$T654/VLOOKUP($R654,desplegable!$N$3:$O$8,2,FALSE),"")</f>
        <v/>
      </c>
      <c r="AO654" s="53">
        <f t="shared" si="236"/>
        <v>0</v>
      </c>
      <c r="AP654" s="53" t="str">
        <f>+IF($A654="Compra",SUMIF($AC$3:$AM$3,VLOOKUP($R653,desplegable!$N$3:$Q$8,4,FALSE),$AC654:$AM654)*$T654/VLOOKUP($R653,desplegable!$N$3:$O$8,2,FALSE),"")</f>
        <v/>
      </c>
      <c r="AQ654" s="55">
        <f>+IFERROR(SUMIF($AC$3:$AM$3,VLOOKUP($R654,desplegable!$N$3:$Q$8,4,FALSE),$AC654:$AM654)/$S654,0)</f>
        <v>0</v>
      </c>
      <c r="AR654" s="55">
        <f ca="1">IFERROR((SUMIF($AC$3:$AM$3,VLOOKUP($R654,desplegable!$N$3:$Q$8,4,FALSE),$AC654:$AM654)/($H654-$G654))*((TODAY())-$G654)/$S654,0)</f>
        <v>0</v>
      </c>
      <c r="AS654" s="56" t="str">
        <f t="shared" si="221"/>
        <v>-</v>
      </c>
      <c r="AT654" s="56" t="str">
        <f t="shared" si="222"/>
        <v>-</v>
      </c>
      <c r="AU654" s="56" t="str">
        <f t="shared" si="223"/>
        <v>-</v>
      </c>
      <c r="AV654" s="56" t="str">
        <f t="shared" si="224"/>
        <v>-</v>
      </c>
      <c r="AW654" s="53" t="str">
        <f t="shared" si="225"/>
        <v>-</v>
      </c>
      <c r="AX654" s="53" t="str">
        <f t="shared" si="226"/>
        <v/>
      </c>
      <c r="AY654" s="57" t="str">
        <f t="shared" si="227"/>
        <v/>
      </c>
      <c r="AZ654" s="54">
        <f>+IF(SUMIF($AC$3:$AM$3,VLOOKUP($R654,desplegable!$N$3:$Q$8,4,FALSE),$AC654:$AM654)&gt;=$S654,$S654,SUMIF($AC$3:$AM$3,VLOOKUP($R654,desplegable!$N$3:$Q$8,4,FALSE),$AC654:$AM654))</f>
        <v>0</v>
      </c>
      <c r="BA654" s="78"/>
      <c r="BB654" s="54">
        <f t="shared" si="228"/>
        <v>0</v>
      </c>
      <c r="BC654" s="53">
        <f>+IFERROR($BB654*$T654/VLOOKUP($R654,desplegable!$N$3:$O$8,2,FALSE),0)</f>
        <v>0</v>
      </c>
      <c r="BD654" s="53" t="str">
        <f t="shared" si="237"/>
        <v/>
      </c>
      <c r="BE654" s="57" t="str">
        <f t="shared" si="229"/>
        <v/>
      </c>
    </row>
    <row r="655" spans="1:57" ht="15" customHeight="1" x14ac:dyDescent="0.25">
      <c r="A655" s="26" t="s">
        <v>117</v>
      </c>
      <c r="B655" s="21"/>
      <c r="C655" s="21" t="s">
        <v>117</v>
      </c>
      <c r="D655" s="21"/>
      <c r="E655" s="21" t="s">
        <v>117</v>
      </c>
      <c r="F655" s="21"/>
      <c r="G655" s="27"/>
      <c r="H655" s="27"/>
      <c r="I655" s="28" t="s">
        <v>246</v>
      </c>
      <c r="J655" s="28" t="s">
        <v>117</v>
      </c>
      <c r="K655" s="21"/>
      <c r="L655" s="21"/>
      <c r="M655" s="28" t="s">
        <v>117</v>
      </c>
      <c r="N655" s="28" t="s">
        <v>117</v>
      </c>
      <c r="O655" s="28" t="s">
        <v>117</v>
      </c>
      <c r="P655" s="21" t="s">
        <v>117</v>
      </c>
      <c r="Q655" s="21" t="s">
        <v>117</v>
      </c>
      <c r="R655" s="28" t="s">
        <v>117</v>
      </c>
      <c r="S655" s="78"/>
      <c r="T655" s="30"/>
      <c r="U655" s="52">
        <f t="shared" si="238"/>
        <v>0</v>
      </c>
      <c r="V655" s="29"/>
      <c r="W655" s="29" t="s">
        <v>117</v>
      </c>
      <c r="X655" s="29"/>
      <c r="Y655" s="29"/>
      <c r="Z655" s="53" t="str">
        <f t="shared" si="230"/>
        <v/>
      </c>
      <c r="AA655" s="55" t="str">
        <f t="shared" si="220"/>
        <v/>
      </c>
      <c r="AB655" s="27"/>
      <c r="AC655" s="54">
        <f t="shared" si="231"/>
        <v>0</v>
      </c>
      <c r="AD655" s="78"/>
      <c r="AE655" s="54">
        <f t="shared" si="232"/>
        <v>0</v>
      </c>
      <c r="AF655" s="78"/>
      <c r="AG655" s="54">
        <f t="shared" si="233"/>
        <v>0</v>
      </c>
      <c r="AH655" s="78"/>
      <c r="AI655" s="54">
        <f t="shared" si="234"/>
        <v>0</v>
      </c>
      <c r="AJ655" s="78"/>
      <c r="AK655" s="54">
        <f t="shared" si="235"/>
        <v>0</v>
      </c>
      <c r="AL655" s="78"/>
      <c r="AM655" s="78"/>
      <c r="AN655" s="53" t="str">
        <f>+IF($A655="Venta",SUMIF($AC$3:$AM$3,VLOOKUP($R655,desplegable!$N$3:$Q$8,4,FALSE),$AC655:$AM655)*$T655/VLOOKUP($R655,desplegable!$N$3:$O$8,2,FALSE),"")</f>
        <v/>
      </c>
      <c r="AO655" s="53">
        <f t="shared" si="236"/>
        <v>0</v>
      </c>
      <c r="AP655" s="53" t="str">
        <f>+IF($A655="Compra",SUMIF($AC$3:$AM$3,VLOOKUP($R654,desplegable!$N$3:$Q$8,4,FALSE),$AC655:$AM655)*$T655/VLOOKUP($R654,desplegable!$N$3:$O$8,2,FALSE),"")</f>
        <v/>
      </c>
      <c r="AQ655" s="55">
        <f>+IFERROR(SUMIF($AC$3:$AM$3,VLOOKUP($R655,desplegable!$N$3:$Q$8,4,FALSE),$AC655:$AM655)/$S655,0)</f>
        <v>0</v>
      </c>
      <c r="AR655" s="55">
        <f ca="1">IFERROR((SUMIF($AC$3:$AM$3,VLOOKUP($R655,desplegable!$N$3:$Q$8,4,FALSE),$AC655:$AM655)/($H655-$G655))*((TODAY())-$G655)/$S655,0)</f>
        <v>0</v>
      </c>
      <c r="AS655" s="56" t="str">
        <f t="shared" si="221"/>
        <v>-</v>
      </c>
      <c r="AT655" s="56" t="str">
        <f t="shared" si="222"/>
        <v>-</v>
      </c>
      <c r="AU655" s="56" t="str">
        <f t="shared" si="223"/>
        <v>-</v>
      </c>
      <c r="AV655" s="56" t="str">
        <f t="shared" si="224"/>
        <v>-</v>
      </c>
      <c r="AW655" s="53" t="str">
        <f t="shared" si="225"/>
        <v>-</v>
      </c>
      <c r="AX655" s="53" t="str">
        <f t="shared" si="226"/>
        <v/>
      </c>
      <c r="AY655" s="57" t="str">
        <f t="shared" si="227"/>
        <v/>
      </c>
      <c r="AZ655" s="54">
        <f>+IF(SUMIF($AC$3:$AM$3,VLOOKUP($R655,desplegable!$N$3:$Q$8,4,FALSE),$AC655:$AM655)&gt;=$S655,$S655,SUMIF($AC$3:$AM$3,VLOOKUP($R655,desplegable!$N$3:$Q$8,4,FALSE),$AC655:$AM655))</f>
        <v>0</v>
      </c>
      <c r="BA655" s="78"/>
      <c r="BB655" s="54">
        <f t="shared" si="228"/>
        <v>0</v>
      </c>
      <c r="BC655" s="53">
        <f>+IFERROR($BB655*$T655/VLOOKUP($R655,desplegable!$N$3:$O$8,2,FALSE),0)</f>
        <v>0</v>
      </c>
      <c r="BD655" s="53" t="str">
        <f t="shared" si="237"/>
        <v/>
      </c>
      <c r="BE655" s="57" t="str">
        <f t="shared" si="229"/>
        <v/>
      </c>
    </row>
    <row r="656" spans="1:57" ht="15" customHeight="1" x14ac:dyDescent="0.25">
      <c r="A656" s="26" t="s">
        <v>117</v>
      </c>
      <c r="B656" s="21"/>
      <c r="C656" s="21" t="s">
        <v>117</v>
      </c>
      <c r="D656" s="21"/>
      <c r="E656" s="21" t="s">
        <v>117</v>
      </c>
      <c r="F656" s="21"/>
      <c r="G656" s="27"/>
      <c r="H656" s="27"/>
      <c r="I656" s="28" t="s">
        <v>246</v>
      </c>
      <c r="J656" s="28" t="s">
        <v>117</v>
      </c>
      <c r="K656" s="21"/>
      <c r="L656" s="21"/>
      <c r="M656" s="28" t="s">
        <v>117</v>
      </c>
      <c r="N656" s="28" t="s">
        <v>117</v>
      </c>
      <c r="O656" s="28" t="s">
        <v>117</v>
      </c>
      <c r="P656" s="21" t="s">
        <v>117</v>
      </c>
      <c r="Q656" s="21" t="s">
        <v>117</v>
      </c>
      <c r="R656" s="28" t="s">
        <v>117</v>
      </c>
      <c r="S656" s="78"/>
      <c r="T656" s="30"/>
      <c r="U656" s="52">
        <f t="shared" si="238"/>
        <v>0</v>
      </c>
      <c r="V656" s="29"/>
      <c r="W656" s="29" t="s">
        <v>117</v>
      </c>
      <c r="X656" s="29"/>
      <c r="Y656" s="29"/>
      <c r="Z656" s="53" t="str">
        <f t="shared" si="230"/>
        <v/>
      </c>
      <c r="AA656" s="55" t="str">
        <f t="shared" si="220"/>
        <v/>
      </c>
      <c r="AB656" s="27"/>
      <c r="AC656" s="54">
        <f t="shared" si="231"/>
        <v>0</v>
      </c>
      <c r="AD656" s="78"/>
      <c r="AE656" s="54">
        <f t="shared" si="232"/>
        <v>0</v>
      </c>
      <c r="AF656" s="78"/>
      <c r="AG656" s="54">
        <f t="shared" si="233"/>
        <v>0</v>
      </c>
      <c r="AH656" s="78"/>
      <c r="AI656" s="54">
        <f t="shared" si="234"/>
        <v>0</v>
      </c>
      <c r="AJ656" s="78"/>
      <c r="AK656" s="54">
        <f t="shared" si="235"/>
        <v>0</v>
      </c>
      <c r="AL656" s="78"/>
      <c r="AM656" s="78"/>
      <c r="AN656" s="53" t="str">
        <f>+IF($A656="Venta",SUMIF($AC$3:$AM$3,VLOOKUP($R656,desplegable!$N$3:$Q$8,4,FALSE),$AC656:$AM656)*$T656/VLOOKUP($R656,desplegable!$N$3:$O$8,2,FALSE),"")</f>
        <v/>
      </c>
      <c r="AO656" s="53">
        <f t="shared" si="236"/>
        <v>0</v>
      </c>
      <c r="AP656" s="53" t="str">
        <f>+IF($A656="Compra",SUMIF($AC$3:$AM$3,VLOOKUP($R655,desplegable!$N$3:$Q$8,4,FALSE),$AC656:$AM656)*$T656/VLOOKUP($R655,desplegable!$N$3:$O$8,2,FALSE),"")</f>
        <v/>
      </c>
      <c r="AQ656" s="55">
        <f>+IFERROR(SUMIF($AC$3:$AM$3,VLOOKUP($R656,desplegable!$N$3:$Q$8,4,FALSE),$AC656:$AM656)/$S656,0)</f>
        <v>0</v>
      </c>
      <c r="AR656" s="55">
        <f ca="1">IFERROR((SUMIF($AC$3:$AM$3,VLOOKUP($R656,desplegable!$N$3:$Q$8,4,FALSE),$AC656:$AM656)/($H656-$G656))*((TODAY())-$G656)/$S656,0)</f>
        <v>0</v>
      </c>
      <c r="AS656" s="56" t="str">
        <f t="shared" si="221"/>
        <v>-</v>
      </c>
      <c r="AT656" s="56" t="str">
        <f t="shared" si="222"/>
        <v>-</v>
      </c>
      <c r="AU656" s="56" t="str">
        <f t="shared" si="223"/>
        <v>-</v>
      </c>
      <c r="AV656" s="56" t="str">
        <f t="shared" si="224"/>
        <v>-</v>
      </c>
      <c r="AW656" s="53" t="str">
        <f t="shared" si="225"/>
        <v>-</v>
      </c>
      <c r="AX656" s="53" t="str">
        <f t="shared" si="226"/>
        <v/>
      </c>
      <c r="AY656" s="57" t="str">
        <f t="shared" si="227"/>
        <v/>
      </c>
      <c r="AZ656" s="54">
        <f>+IF(SUMIF($AC$3:$AM$3,VLOOKUP($R656,desplegable!$N$3:$Q$8,4,FALSE),$AC656:$AM656)&gt;=$S656,$S656,SUMIF($AC$3:$AM$3,VLOOKUP($R656,desplegable!$N$3:$Q$8,4,FALSE),$AC656:$AM656))</f>
        <v>0</v>
      </c>
      <c r="BA656" s="78"/>
      <c r="BB656" s="54">
        <f t="shared" si="228"/>
        <v>0</v>
      </c>
      <c r="BC656" s="53">
        <f>+IFERROR($BB656*$T656/VLOOKUP($R656,desplegable!$N$3:$O$8,2,FALSE),0)</f>
        <v>0</v>
      </c>
      <c r="BD656" s="53" t="str">
        <f t="shared" si="237"/>
        <v/>
      </c>
      <c r="BE656" s="57" t="str">
        <f t="shared" si="229"/>
        <v/>
      </c>
    </row>
    <row r="657" spans="1:57" ht="15" customHeight="1" x14ac:dyDescent="0.25">
      <c r="A657" s="26" t="s">
        <v>117</v>
      </c>
      <c r="B657" s="21"/>
      <c r="C657" s="21" t="s">
        <v>117</v>
      </c>
      <c r="D657" s="21"/>
      <c r="E657" s="21" t="s">
        <v>117</v>
      </c>
      <c r="F657" s="21"/>
      <c r="G657" s="27"/>
      <c r="H657" s="27"/>
      <c r="I657" s="28" t="s">
        <v>246</v>
      </c>
      <c r="J657" s="28" t="s">
        <v>117</v>
      </c>
      <c r="K657" s="21"/>
      <c r="L657" s="21"/>
      <c r="M657" s="28" t="s">
        <v>117</v>
      </c>
      <c r="N657" s="28" t="s">
        <v>117</v>
      </c>
      <c r="O657" s="28" t="s">
        <v>117</v>
      </c>
      <c r="P657" s="21" t="s">
        <v>117</v>
      </c>
      <c r="Q657" s="21" t="s">
        <v>117</v>
      </c>
      <c r="R657" s="28" t="s">
        <v>117</v>
      </c>
      <c r="S657" s="78"/>
      <c r="T657" s="30"/>
      <c r="U657" s="52">
        <f t="shared" si="238"/>
        <v>0</v>
      </c>
      <c r="V657" s="29"/>
      <c r="W657" s="29" t="s">
        <v>117</v>
      </c>
      <c r="X657" s="29"/>
      <c r="Y657" s="29"/>
      <c r="Z657" s="53" t="str">
        <f t="shared" si="230"/>
        <v/>
      </c>
      <c r="AA657" s="55" t="str">
        <f t="shared" si="220"/>
        <v/>
      </c>
      <c r="AB657" s="27"/>
      <c r="AC657" s="54">
        <f t="shared" si="231"/>
        <v>0</v>
      </c>
      <c r="AD657" s="78"/>
      <c r="AE657" s="54">
        <f t="shared" si="232"/>
        <v>0</v>
      </c>
      <c r="AF657" s="78"/>
      <c r="AG657" s="54">
        <f t="shared" si="233"/>
        <v>0</v>
      </c>
      <c r="AH657" s="78"/>
      <c r="AI657" s="54">
        <f t="shared" si="234"/>
        <v>0</v>
      </c>
      <c r="AJ657" s="78"/>
      <c r="AK657" s="54">
        <f t="shared" si="235"/>
        <v>0</v>
      </c>
      <c r="AL657" s="78"/>
      <c r="AM657" s="78"/>
      <c r="AN657" s="53" t="str">
        <f>+IF($A657="Venta",SUMIF($AC$3:$AM$3,VLOOKUP($R657,desplegable!$N$3:$Q$8,4,FALSE),$AC657:$AM657)*$T657/VLOOKUP($R657,desplegable!$N$3:$O$8,2,FALSE),"")</f>
        <v/>
      </c>
      <c r="AO657" s="53">
        <f t="shared" si="236"/>
        <v>0</v>
      </c>
      <c r="AP657" s="53" t="str">
        <f>+IF($A657="Compra",SUMIF($AC$3:$AM$3,VLOOKUP($R656,desplegable!$N$3:$Q$8,4,FALSE),$AC657:$AM657)*$T657/VLOOKUP($R656,desplegable!$N$3:$O$8,2,FALSE),"")</f>
        <v/>
      </c>
      <c r="AQ657" s="55">
        <f>+IFERROR(SUMIF($AC$3:$AM$3,VLOOKUP($R657,desplegable!$N$3:$Q$8,4,FALSE),$AC657:$AM657)/$S657,0)</f>
        <v>0</v>
      </c>
      <c r="AR657" s="55">
        <f ca="1">IFERROR((SUMIF($AC$3:$AM$3,VLOOKUP($R657,desplegable!$N$3:$Q$8,4,FALSE),$AC657:$AM657)/($H657-$G657))*((TODAY())-$G657)/$S657,0)</f>
        <v>0</v>
      </c>
      <c r="AS657" s="56" t="str">
        <f t="shared" si="221"/>
        <v>-</v>
      </c>
      <c r="AT657" s="56" t="str">
        <f t="shared" si="222"/>
        <v>-</v>
      </c>
      <c r="AU657" s="56" t="str">
        <f t="shared" si="223"/>
        <v>-</v>
      </c>
      <c r="AV657" s="56" t="str">
        <f t="shared" si="224"/>
        <v>-</v>
      </c>
      <c r="AW657" s="53" t="str">
        <f t="shared" si="225"/>
        <v>-</v>
      </c>
      <c r="AX657" s="53" t="str">
        <f t="shared" si="226"/>
        <v/>
      </c>
      <c r="AY657" s="57" t="str">
        <f t="shared" si="227"/>
        <v/>
      </c>
      <c r="AZ657" s="54">
        <f>+IF(SUMIF($AC$3:$AM$3,VLOOKUP($R657,desplegable!$N$3:$Q$8,4,FALSE),$AC657:$AM657)&gt;=$S657,$S657,SUMIF($AC$3:$AM$3,VLOOKUP($R657,desplegable!$N$3:$Q$8,4,FALSE),$AC657:$AM657))</f>
        <v>0</v>
      </c>
      <c r="BA657" s="78"/>
      <c r="BB657" s="54">
        <f t="shared" si="228"/>
        <v>0</v>
      </c>
      <c r="BC657" s="53">
        <f>+IFERROR($BB657*$T657/VLOOKUP($R657,desplegable!$N$3:$O$8,2,FALSE),0)</f>
        <v>0</v>
      </c>
      <c r="BD657" s="53" t="str">
        <f t="shared" si="237"/>
        <v/>
      </c>
      <c r="BE657" s="57" t="str">
        <f t="shared" si="229"/>
        <v/>
      </c>
    </row>
    <row r="658" spans="1:57" ht="15" customHeight="1" x14ac:dyDescent="0.25">
      <c r="A658" s="26" t="s">
        <v>117</v>
      </c>
      <c r="B658" s="21"/>
      <c r="C658" s="21" t="s">
        <v>117</v>
      </c>
      <c r="D658" s="21"/>
      <c r="E658" s="21" t="s">
        <v>117</v>
      </c>
      <c r="F658" s="21"/>
      <c r="G658" s="27"/>
      <c r="H658" s="27"/>
      <c r="I658" s="28" t="s">
        <v>246</v>
      </c>
      <c r="J658" s="28" t="s">
        <v>117</v>
      </c>
      <c r="K658" s="21"/>
      <c r="L658" s="21"/>
      <c r="M658" s="28" t="s">
        <v>117</v>
      </c>
      <c r="N658" s="28" t="s">
        <v>117</v>
      </c>
      <c r="O658" s="28" t="s">
        <v>117</v>
      </c>
      <c r="P658" s="21" t="s">
        <v>117</v>
      </c>
      <c r="Q658" s="21" t="s">
        <v>117</v>
      </c>
      <c r="R658" s="28" t="s">
        <v>117</v>
      </c>
      <c r="S658" s="78"/>
      <c r="T658" s="30"/>
      <c r="U658" s="52">
        <f t="shared" si="238"/>
        <v>0</v>
      </c>
      <c r="V658" s="29"/>
      <c r="W658" s="29" t="s">
        <v>117</v>
      </c>
      <c r="X658" s="29"/>
      <c r="Y658" s="29"/>
      <c r="Z658" s="53" t="str">
        <f t="shared" si="230"/>
        <v/>
      </c>
      <c r="AA658" s="55" t="str">
        <f t="shared" ref="AA658:AA721" si="239">+IF($A658="Venta",IFERROR($Z658/$U658,0),IF($A658="Compra","",""))</f>
        <v/>
      </c>
      <c r="AB658" s="27"/>
      <c r="AC658" s="54">
        <f t="shared" si="231"/>
        <v>0</v>
      </c>
      <c r="AD658" s="78"/>
      <c r="AE658" s="54">
        <f t="shared" si="232"/>
        <v>0</v>
      </c>
      <c r="AF658" s="78"/>
      <c r="AG658" s="54">
        <f t="shared" si="233"/>
        <v>0</v>
      </c>
      <c r="AH658" s="78"/>
      <c r="AI658" s="54">
        <f t="shared" si="234"/>
        <v>0</v>
      </c>
      <c r="AJ658" s="78"/>
      <c r="AK658" s="54">
        <f t="shared" si="235"/>
        <v>0</v>
      </c>
      <c r="AL658" s="78"/>
      <c r="AM658" s="78"/>
      <c r="AN658" s="53" t="str">
        <f>+IF($A658="Venta",SUMIF($AC$3:$AM$3,VLOOKUP($R658,desplegable!$N$3:$Q$8,4,FALSE),$AC658:$AM658)*$T658/VLOOKUP($R658,desplegable!$N$3:$O$8,2,FALSE),"")</f>
        <v/>
      </c>
      <c r="AO658" s="53">
        <f t="shared" si="236"/>
        <v>0</v>
      </c>
      <c r="AP658" s="53" t="str">
        <f>+IF($A658="Compra",SUMIF($AC$3:$AM$3,VLOOKUP($R657,desplegable!$N$3:$Q$8,4,FALSE),$AC658:$AM658)*$T658/VLOOKUP($R657,desplegable!$N$3:$O$8,2,FALSE),"")</f>
        <v/>
      </c>
      <c r="AQ658" s="55">
        <f>+IFERROR(SUMIF($AC$3:$AM$3,VLOOKUP($R658,desplegable!$N$3:$Q$8,4,FALSE),$AC658:$AM658)/$S658,0)</f>
        <v>0</v>
      </c>
      <c r="AR658" s="55">
        <f ca="1">IFERROR((SUMIF($AC$3:$AM$3,VLOOKUP($R658,desplegable!$N$3:$Q$8,4,FALSE),$AC658:$AM658)/($H658-$G658))*((TODAY())-$G658)/$S658,0)</f>
        <v>0</v>
      </c>
      <c r="AS658" s="56" t="str">
        <f t="shared" si="221"/>
        <v>-</v>
      </c>
      <c r="AT658" s="56" t="str">
        <f t="shared" si="222"/>
        <v>-</v>
      </c>
      <c r="AU658" s="56" t="str">
        <f t="shared" si="223"/>
        <v>-</v>
      </c>
      <c r="AV658" s="56" t="str">
        <f t="shared" si="224"/>
        <v>-</v>
      </c>
      <c r="AW658" s="53" t="str">
        <f t="shared" si="225"/>
        <v>-</v>
      </c>
      <c r="AX658" s="53" t="str">
        <f t="shared" si="226"/>
        <v/>
      </c>
      <c r="AY658" s="57" t="str">
        <f t="shared" si="227"/>
        <v/>
      </c>
      <c r="AZ658" s="54">
        <f>+IF(SUMIF($AC$3:$AM$3,VLOOKUP($R658,desplegable!$N$3:$Q$8,4,FALSE),$AC658:$AM658)&gt;=$S658,$S658,SUMIF($AC$3:$AM$3,VLOOKUP($R658,desplegable!$N$3:$Q$8,4,FALSE),$AC658:$AM658))</f>
        <v>0</v>
      </c>
      <c r="BA658" s="78"/>
      <c r="BB658" s="54">
        <f t="shared" si="228"/>
        <v>0</v>
      </c>
      <c r="BC658" s="53">
        <f>+IFERROR($BB658*$T658/VLOOKUP($R658,desplegable!$N$3:$O$8,2,FALSE),0)</f>
        <v>0</v>
      </c>
      <c r="BD658" s="53" t="str">
        <f t="shared" si="237"/>
        <v/>
      </c>
      <c r="BE658" s="57" t="str">
        <f t="shared" si="229"/>
        <v/>
      </c>
    </row>
    <row r="659" spans="1:57" ht="15" customHeight="1" x14ac:dyDescent="0.25">
      <c r="A659" s="26" t="s">
        <v>117</v>
      </c>
      <c r="B659" s="21"/>
      <c r="C659" s="21" t="s">
        <v>117</v>
      </c>
      <c r="D659" s="21"/>
      <c r="E659" s="21" t="s">
        <v>117</v>
      </c>
      <c r="F659" s="21"/>
      <c r="G659" s="27"/>
      <c r="H659" s="27"/>
      <c r="I659" s="28" t="s">
        <v>246</v>
      </c>
      <c r="J659" s="28" t="s">
        <v>117</v>
      </c>
      <c r="K659" s="21"/>
      <c r="L659" s="21"/>
      <c r="M659" s="28" t="s">
        <v>117</v>
      </c>
      <c r="N659" s="28" t="s">
        <v>117</v>
      </c>
      <c r="O659" s="28" t="s">
        <v>117</v>
      </c>
      <c r="P659" s="21" t="s">
        <v>117</v>
      </c>
      <c r="Q659" s="21" t="s">
        <v>117</v>
      </c>
      <c r="R659" s="28" t="s">
        <v>117</v>
      </c>
      <c r="S659" s="78"/>
      <c r="T659" s="30"/>
      <c r="U659" s="52">
        <f t="shared" si="238"/>
        <v>0</v>
      </c>
      <c r="V659" s="29"/>
      <c r="W659" s="29" t="s">
        <v>117</v>
      </c>
      <c r="X659" s="29"/>
      <c r="Y659" s="29"/>
      <c r="Z659" s="53" t="str">
        <f t="shared" si="230"/>
        <v/>
      </c>
      <c r="AA659" s="55" t="str">
        <f t="shared" si="239"/>
        <v/>
      </c>
      <c r="AB659" s="27"/>
      <c r="AC659" s="54">
        <f t="shared" si="231"/>
        <v>0</v>
      </c>
      <c r="AD659" s="78"/>
      <c r="AE659" s="54">
        <f t="shared" si="232"/>
        <v>0</v>
      </c>
      <c r="AF659" s="78"/>
      <c r="AG659" s="54">
        <f t="shared" si="233"/>
        <v>0</v>
      </c>
      <c r="AH659" s="78"/>
      <c r="AI659" s="54">
        <f t="shared" si="234"/>
        <v>0</v>
      </c>
      <c r="AJ659" s="78"/>
      <c r="AK659" s="54">
        <f t="shared" si="235"/>
        <v>0</v>
      </c>
      <c r="AL659" s="78"/>
      <c r="AM659" s="78"/>
      <c r="AN659" s="53" t="str">
        <f>+IF($A659="Venta",SUMIF($AC$3:$AM$3,VLOOKUP($R659,desplegable!$N$3:$Q$8,4,FALSE),$AC659:$AM659)*$T659/VLOOKUP($R659,desplegable!$N$3:$O$8,2,FALSE),"")</f>
        <v/>
      </c>
      <c r="AO659" s="53">
        <f t="shared" si="236"/>
        <v>0</v>
      </c>
      <c r="AP659" s="53" t="str">
        <f>+IF($A659="Compra",SUMIF($AC$3:$AM$3,VLOOKUP($R658,desplegable!$N$3:$Q$8,4,FALSE),$AC659:$AM659)*$T659/VLOOKUP($R658,desplegable!$N$3:$O$8,2,FALSE),"")</f>
        <v/>
      </c>
      <c r="AQ659" s="55">
        <f>+IFERROR(SUMIF($AC$3:$AM$3,VLOOKUP($R659,desplegable!$N$3:$Q$8,4,FALSE),$AC659:$AM659)/$S659,0)</f>
        <v>0</v>
      </c>
      <c r="AR659" s="55">
        <f ca="1">IFERROR((SUMIF($AC$3:$AM$3,VLOOKUP($R659,desplegable!$N$3:$Q$8,4,FALSE),$AC659:$AM659)/($H659-$G659))*((TODAY())-$G659)/$S659,0)</f>
        <v>0</v>
      </c>
      <c r="AS659" s="56" t="str">
        <f t="shared" si="221"/>
        <v>-</v>
      </c>
      <c r="AT659" s="56" t="str">
        <f t="shared" si="222"/>
        <v>-</v>
      </c>
      <c r="AU659" s="56" t="str">
        <f t="shared" si="223"/>
        <v>-</v>
      </c>
      <c r="AV659" s="56" t="str">
        <f t="shared" si="224"/>
        <v>-</v>
      </c>
      <c r="AW659" s="53" t="str">
        <f t="shared" si="225"/>
        <v>-</v>
      </c>
      <c r="AX659" s="53" t="str">
        <f t="shared" si="226"/>
        <v/>
      </c>
      <c r="AY659" s="57" t="str">
        <f t="shared" si="227"/>
        <v/>
      </c>
      <c r="AZ659" s="54">
        <f>+IF(SUMIF($AC$3:$AM$3,VLOOKUP($R659,desplegable!$N$3:$Q$8,4,FALSE),$AC659:$AM659)&gt;=$S659,$S659,SUMIF($AC$3:$AM$3,VLOOKUP($R659,desplegable!$N$3:$Q$8,4,FALSE),$AC659:$AM659))</f>
        <v>0</v>
      </c>
      <c r="BA659" s="78"/>
      <c r="BB659" s="54">
        <f t="shared" si="228"/>
        <v>0</v>
      </c>
      <c r="BC659" s="53">
        <f>+IFERROR($BB659*$T659/VLOOKUP($R659,desplegable!$N$3:$O$8,2,FALSE),0)</f>
        <v>0</v>
      </c>
      <c r="BD659" s="53" t="str">
        <f t="shared" si="237"/>
        <v/>
      </c>
      <c r="BE659" s="57" t="str">
        <f t="shared" si="229"/>
        <v/>
      </c>
    </row>
    <row r="660" spans="1:57" ht="15" customHeight="1" x14ac:dyDescent="0.25">
      <c r="A660" s="26" t="s">
        <v>117</v>
      </c>
      <c r="B660" s="21"/>
      <c r="C660" s="21" t="s">
        <v>117</v>
      </c>
      <c r="D660" s="21"/>
      <c r="E660" s="21" t="s">
        <v>117</v>
      </c>
      <c r="F660" s="21"/>
      <c r="G660" s="27"/>
      <c r="H660" s="27"/>
      <c r="I660" s="28" t="s">
        <v>246</v>
      </c>
      <c r="J660" s="28" t="s">
        <v>117</v>
      </c>
      <c r="K660" s="21"/>
      <c r="L660" s="21"/>
      <c r="M660" s="28" t="s">
        <v>117</v>
      </c>
      <c r="N660" s="28" t="s">
        <v>117</v>
      </c>
      <c r="O660" s="28" t="s">
        <v>117</v>
      </c>
      <c r="P660" s="21" t="s">
        <v>117</v>
      </c>
      <c r="Q660" s="21" t="s">
        <v>117</v>
      </c>
      <c r="R660" s="28" t="s">
        <v>117</v>
      </c>
      <c r="S660" s="78"/>
      <c r="T660" s="30"/>
      <c r="U660" s="52">
        <f t="shared" si="238"/>
        <v>0</v>
      </c>
      <c r="V660" s="29"/>
      <c r="W660" s="29" t="s">
        <v>117</v>
      </c>
      <c r="X660" s="29"/>
      <c r="Y660" s="29"/>
      <c r="Z660" s="53" t="str">
        <f t="shared" si="230"/>
        <v/>
      </c>
      <c r="AA660" s="55" t="str">
        <f t="shared" si="239"/>
        <v/>
      </c>
      <c r="AB660" s="27"/>
      <c r="AC660" s="54">
        <f t="shared" si="231"/>
        <v>0</v>
      </c>
      <c r="AD660" s="78"/>
      <c r="AE660" s="54">
        <f t="shared" si="232"/>
        <v>0</v>
      </c>
      <c r="AF660" s="78"/>
      <c r="AG660" s="54">
        <f t="shared" si="233"/>
        <v>0</v>
      </c>
      <c r="AH660" s="78"/>
      <c r="AI660" s="54">
        <f t="shared" si="234"/>
        <v>0</v>
      </c>
      <c r="AJ660" s="78"/>
      <c r="AK660" s="54">
        <f t="shared" si="235"/>
        <v>0</v>
      </c>
      <c r="AL660" s="78"/>
      <c r="AM660" s="78"/>
      <c r="AN660" s="53" t="str">
        <f>+IF($A660="Venta",SUMIF($AC$3:$AM$3,VLOOKUP($R660,desplegable!$N$3:$Q$8,4,FALSE),$AC660:$AM660)*$T660/VLOOKUP($R660,desplegable!$N$3:$O$8,2,FALSE),"")</f>
        <v/>
      </c>
      <c r="AO660" s="53">
        <f t="shared" si="236"/>
        <v>0</v>
      </c>
      <c r="AP660" s="53" t="str">
        <f>+IF($A660="Compra",SUMIF($AC$3:$AM$3,VLOOKUP($R659,desplegable!$N$3:$Q$8,4,FALSE),$AC660:$AM660)*$T660/VLOOKUP($R659,desplegable!$N$3:$O$8,2,FALSE),"")</f>
        <v/>
      </c>
      <c r="AQ660" s="55">
        <f>+IFERROR(SUMIF($AC$3:$AM$3,VLOOKUP($R660,desplegable!$N$3:$Q$8,4,FALSE),$AC660:$AM660)/$S660,0)</f>
        <v>0</v>
      </c>
      <c r="AR660" s="55">
        <f ca="1">IFERROR((SUMIF($AC$3:$AM$3,VLOOKUP($R660,desplegable!$N$3:$Q$8,4,FALSE),$AC660:$AM660)/($H660-$G660))*((TODAY())-$G660)/$S660,0)</f>
        <v>0</v>
      </c>
      <c r="AS660" s="56" t="str">
        <f t="shared" si="221"/>
        <v>-</v>
      </c>
      <c r="AT660" s="56" t="str">
        <f t="shared" si="222"/>
        <v>-</v>
      </c>
      <c r="AU660" s="56" t="str">
        <f t="shared" si="223"/>
        <v>-</v>
      </c>
      <c r="AV660" s="56" t="str">
        <f t="shared" si="224"/>
        <v>-</v>
      </c>
      <c r="AW660" s="53" t="str">
        <f t="shared" si="225"/>
        <v>-</v>
      </c>
      <c r="AX660" s="53" t="str">
        <f t="shared" si="226"/>
        <v/>
      </c>
      <c r="AY660" s="57" t="str">
        <f t="shared" si="227"/>
        <v/>
      </c>
      <c r="AZ660" s="54">
        <f>+IF(SUMIF($AC$3:$AM$3,VLOOKUP($R660,desplegable!$N$3:$Q$8,4,FALSE),$AC660:$AM660)&gt;=$S660,$S660,SUMIF($AC$3:$AM$3,VLOOKUP($R660,desplegable!$N$3:$Q$8,4,FALSE),$AC660:$AM660))</f>
        <v>0</v>
      </c>
      <c r="BA660" s="78"/>
      <c r="BB660" s="54">
        <f t="shared" si="228"/>
        <v>0</v>
      </c>
      <c r="BC660" s="53">
        <f>+IFERROR($BB660*$T660/VLOOKUP($R660,desplegable!$N$3:$O$8,2,FALSE),0)</f>
        <v>0</v>
      </c>
      <c r="BD660" s="53" t="str">
        <f t="shared" si="237"/>
        <v/>
      </c>
      <c r="BE660" s="57" t="str">
        <f t="shared" si="229"/>
        <v/>
      </c>
    </row>
    <row r="661" spans="1:57" ht="15" customHeight="1" x14ac:dyDescent="0.25">
      <c r="A661" s="26" t="s">
        <v>117</v>
      </c>
      <c r="B661" s="21"/>
      <c r="C661" s="21" t="s">
        <v>117</v>
      </c>
      <c r="D661" s="21"/>
      <c r="E661" s="21" t="s">
        <v>117</v>
      </c>
      <c r="F661" s="21"/>
      <c r="G661" s="27"/>
      <c r="H661" s="27"/>
      <c r="I661" s="28" t="s">
        <v>246</v>
      </c>
      <c r="J661" s="28" t="s">
        <v>117</v>
      </c>
      <c r="K661" s="21"/>
      <c r="L661" s="21"/>
      <c r="M661" s="28" t="s">
        <v>117</v>
      </c>
      <c r="N661" s="28" t="s">
        <v>117</v>
      </c>
      <c r="O661" s="28" t="s">
        <v>117</v>
      </c>
      <c r="P661" s="21" t="s">
        <v>117</v>
      </c>
      <c r="Q661" s="21" t="s">
        <v>117</v>
      </c>
      <c r="R661" s="28" t="s">
        <v>117</v>
      </c>
      <c r="S661" s="78"/>
      <c r="T661" s="30"/>
      <c r="U661" s="52">
        <f t="shared" si="238"/>
        <v>0</v>
      </c>
      <c r="V661" s="29"/>
      <c r="W661" s="29" t="s">
        <v>117</v>
      </c>
      <c r="X661" s="29"/>
      <c r="Y661" s="29"/>
      <c r="Z661" s="53" t="str">
        <f t="shared" si="230"/>
        <v/>
      </c>
      <c r="AA661" s="55" t="str">
        <f t="shared" si="239"/>
        <v/>
      </c>
      <c r="AB661" s="27"/>
      <c r="AC661" s="54">
        <f t="shared" si="231"/>
        <v>0</v>
      </c>
      <c r="AD661" s="78"/>
      <c r="AE661" s="54">
        <f t="shared" si="232"/>
        <v>0</v>
      </c>
      <c r="AF661" s="78"/>
      <c r="AG661" s="54">
        <f t="shared" si="233"/>
        <v>0</v>
      </c>
      <c r="AH661" s="78"/>
      <c r="AI661" s="54">
        <f t="shared" si="234"/>
        <v>0</v>
      </c>
      <c r="AJ661" s="78"/>
      <c r="AK661" s="54">
        <f t="shared" si="235"/>
        <v>0</v>
      </c>
      <c r="AL661" s="78"/>
      <c r="AM661" s="78"/>
      <c r="AN661" s="53" t="str">
        <f>+IF($A661="Venta",SUMIF($AC$3:$AM$3,VLOOKUP($R661,desplegable!$N$3:$Q$8,4,FALSE),$AC661:$AM661)*$T661/VLOOKUP($R661,desplegable!$N$3:$O$8,2,FALSE),"")</f>
        <v/>
      </c>
      <c r="AO661" s="53">
        <f t="shared" si="236"/>
        <v>0</v>
      </c>
      <c r="AP661" s="53" t="str">
        <f>+IF($A661="Compra",SUMIF($AC$3:$AM$3,VLOOKUP($R660,desplegable!$N$3:$Q$8,4,FALSE),$AC661:$AM661)*$T661/VLOOKUP($R660,desplegable!$N$3:$O$8,2,FALSE),"")</f>
        <v/>
      </c>
      <c r="AQ661" s="55">
        <f>+IFERROR(SUMIF($AC$3:$AM$3,VLOOKUP($R661,desplegable!$N$3:$Q$8,4,FALSE),$AC661:$AM661)/$S661,0)</f>
        <v>0</v>
      </c>
      <c r="AR661" s="55">
        <f ca="1">IFERROR((SUMIF($AC$3:$AM$3,VLOOKUP($R661,desplegable!$N$3:$Q$8,4,FALSE),$AC661:$AM661)/($H661-$G661))*((TODAY())-$G661)/$S661,0)</f>
        <v>0</v>
      </c>
      <c r="AS661" s="56" t="str">
        <f t="shared" ref="AS661:AS724" si="240">+IFERROR(IF($AE661=0,"-",$AE661/$AC661),"-")</f>
        <v>-</v>
      </c>
      <c r="AT661" s="56" t="str">
        <f t="shared" ref="AT661:AT724" si="241">+IFERROR(IF($AG661=0,"-",$AG661/$AC661),"-")</f>
        <v>-</v>
      </c>
      <c r="AU661" s="56" t="str">
        <f t="shared" ref="AU661:AU724" si="242">+IFERROR(IF($AI661=0,"-",$AI661/$AC661),"-")</f>
        <v>-</v>
      </c>
      <c r="AV661" s="56" t="str">
        <f t="shared" ref="AV661:AV724" si="243">+IFERROR(IF($AK661=0,"-",$AK661/$AC661),"-")</f>
        <v>-</v>
      </c>
      <c r="AW661" s="53" t="str">
        <f t="shared" ref="AW661:AW724" si="244">+IF($A661="Venta",IFERROR($AN661/$AK661,"-"),IFERROR($AO661/$AK661,"-"))</f>
        <v>-</v>
      </c>
      <c r="AX661" s="53" t="str">
        <f t="shared" ref="AX661:AX724" si="245">IF($A661="Venta",$AN661-$AO661,IF($A661="Compra","",""))</f>
        <v/>
      </c>
      <c r="AY661" s="57" t="str">
        <f t="shared" ref="AY661:AY724" si="246">+IF($A661="Venta",IFERROR($AX661/$AN661,0),IF($A661="Compra","",""))</f>
        <v/>
      </c>
      <c r="AZ661" s="54">
        <f>+IF(SUMIF($AC$3:$AM$3,VLOOKUP($R661,desplegable!$N$3:$Q$8,4,FALSE),$AC661:$AM661)&gt;=$S661,$S661,SUMIF($AC$3:$AM$3,VLOOKUP($R661,desplegable!$N$3:$Q$8,4,FALSE),$AC661:$AM661))</f>
        <v>0</v>
      </c>
      <c r="BA661" s="78"/>
      <c r="BB661" s="54">
        <f t="shared" ref="BB661:BB724" si="247">+IF($BA661=0,$AZ661,$BA661)</f>
        <v>0</v>
      </c>
      <c r="BC661" s="53">
        <f>+IFERROR($BB661*$T661/VLOOKUP($R661,desplegable!$N$3:$O$8,2,FALSE),0)</f>
        <v>0</v>
      </c>
      <c r="BD661" s="53" t="str">
        <f t="shared" si="237"/>
        <v/>
      </c>
      <c r="BE661" s="57" t="str">
        <f t="shared" ref="BE661:BE724" si="248">+IF($A661="Venta",IFERROR($BD661/$BC661,0),IF($A661="Compra","",""))</f>
        <v/>
      </c>
    </row>
    <row r="662" spans="1:57" ht="15" customHeight="1" x14ac:dyDescent="0.25">
      <c r="A662" s="26" t="s">
        <v>117</v>
      </c>
      <c r="B662" s="21"/>
      <c r="C662" s="21" t="s">
        <v>117</v>
      </c>
      <c r="D662" s="21"/>
      <c r="E662" s="21" t="s">
        <v>117</v>
      </c>
      <c r="F662" s="21"/>
      <c r="G662" s="27"/>
      <c r="H662" s="27"/>
      <c r="I662" s="28" t="s">
        <v>246</v>
      </c>
      <c r="J662" s="28" t="s">
        <v>117</v>
      </c>
      <c r="K662" s="21"/>
      <c r="L662" s="21"/>
      <c r="M662" s="28" t="s">
        <v>117</v>
      </c>
      <c r="N662" s="28" t="s">
        <v>117</v>
      </c>
      <c r="O662" s="28" t="s">
        <v>117</v>
      </c>
      <c r="P662" s="21" t="s">
        <v>117</v>
      </c>
      <c r="Q662" s="21" t="s">
        <v>117</v>
      </c>
      <c r="R662" s="28" t="s">
        <v>117</v>
      </c>
      <c r="S662" s="78"/>
      <c r="T662" s="30"/>
      <c r="U662" s="52">
        <f t="shared" si="238"/>
        <v>0</v>
      </c>
      <c r="V662" s="29"/>
      <c r="W662" s="29" t="s">
        <v>117</v>
      </c>
      <c r="X662" s="29"/>
      <c r="Y662" s="29"/>
      <c r="Z662" s="53" t="str">
        <f t="shared" si="230"/>
        <v/>
      </c>
      <c r="AA662" s="55" t="str">
        <f t="shared" si="239"/>
        <v/>
      </c>
      <c r="AB662" s="27"/>
      <c r="AC662" s="54">
        <f t="shared" si="231"/>
        <v>0</v>
      </c>
      <c r="AD662" s="78"/>
      <c r="AE662" s="54">
        <f t="shared" si="232"/>
        <v>0</v>
      </c>
      <c r="AF662" s="78"/>
      <c r="AG662" s="54">
        <f t="shared" si="233"/>
        <v>0</v>
      </c>
      <c r="AH662" s="78"/>
      <c r="AI662" s="54">
        <f t="shared" si="234"/>
        <v>0</v>
      </c>
      <c r="AJ662" s="78"/>
      <c r="AK662" s="54">
        <f t="shared" si="235"/>
        <v>0</v>
      </c>
      <c r="AL662" s="78"/>
      <c r="AM662" s="78"/>
      <c r="AN662" s="53" t="str">
        <f>+IF($A662="Venta",SUMIF($AC$3:$AM$3,VLOOKUP($R662,desplegable!$N$3:$Q$8,4,FALSE),$AC662:$AM662)*$T662/VLOOKUP($R662,desplegable!$N$3:$O$8,2,FALSE),"")</f>
        <v/>
      </c>
      <c r="AO662" s="53">
        <f t="shared" si="236"/>
        <v>0</v>
      </c>
      <c r="AP662" s="53" t="str">
        <f>+IF($A662="Compra",SUMIF($AC$3:$AM$3,VLOOKUP($R661,desplegable!$N$3:$Q$8,4,FALSE),$AC662:$AM662)*$T662/VLOOKUP($R661,desplegable!$N$3:$O$8,2,FALSE),"")</f>
        <v/>
      </c>
      <c r="AQ662" s="55">
        <f>+IFERROR(SUMIF($AC$3:$AM$3,VLOOKUP($R662,desplegable!$N$3:$Q$8,4,FALSE),$AC662:$AM662)/$S662,0)</f>
        <v>0</v>
      </c>
      <c r="AR662" s="55">
        <f ca="1">IFERROR((SUMIF($AC$3:$AM$3,VLOOKUP($R662,desplegable!$N$3:$Q$8,4,FALSE),$AC662:$AM662)/($H662-$G662))*((TODAY())-$G662)/$S662,0)</f>
        <v>0</v>
      </c>
      <c r="AS662" s="56" t="str">
        <f t="shared" si="240"/>
        <v>-</v>
      </c>
      <c r="AT662" s="56" t="str">
        <f t="shared" si="241"/>
        <v>-</v>
      </c>
      <c r="AU662" s="56" t="str">
        <f t="shared" si="242"/>
        <v>-</v>
      </c>
      <c r="AV662" s="56" t="str">
        <f t="shared" si="243"/>
        <v>-</v>
      </c>
      <c r="AW662" s="53" t="str">
        <f t="shared" si="244"/>
        <v>-</v>
      </c>
      <c r="AX662" s="53" t="str">
        <f t="shared" si="245"/>
        <v/>
      </c>
      <c r="AY662" s="57" t="str">
        <f t="shared" si="246"/>
        <v/>
      </c>
      <c r="AZ662" s="54">
        <f>+IF(SUMIF($AC$3:$AM$3,VLOOKUP($R662,desplegable!$N$3:$Q$8,4,FALSE),$AC662:$AM662)&gt;=$S662,$S662,SUMIF($AC$3:$AM$3,VLOOKUP($R662,desplegable!$N$3:$Q$8,4,FALSE),$AC662:$AM662))</f>
        <v>0</v>
      </c>
      <c r="BA662" s="78"/>
      <c r="BB662" s="54">
        <f t="shared" si="247"/>
        <v>0</v>
      </c>
      <c r="BC662" s="53">
        <f>+IFERROR($BB662*$T662/VLOOKUP($R662,desplegable!$N$3:$O$8,2,FALSE),0)</f>
        <v>0</v>
      </c>
      <c r="BD662" s="53" t="str">
        <f t="shared" si="237"/>
        <v/>
      </c>
      <c r="BE662" s="57" t="str">
        <f t="shared" si="248"/>
        <v/>
      </c>
    </row>
    <row r="663" spans="1:57" ht="15" customHeight="1" x14ac:dyDescent="0.25">
      <c r="A663" s="26" t="s">
        <v>117</v>
      </c>
      <c r="B663" s="21"/>
      <c r="C663" s="21" t="s">
        <v>117</v>
      </c>
      <c r="D663" s="21"/>
      <c r="E663" s="21" t="s">
        <v>117</v>
      </c>
      <c r="F663" s="21"/>
      <c r="G663" s="27"/>
      <c r="H663" s="27"/>
      <c r="I663" s="28" t="s">
        <v>246</v>
      </c>
      <c r="J663" s="28" t="s">
        <v>117</v>
      </c>
      <c r="K663" s="21"/>
      <c r="L663" s="21"/>
      <c r="M663" s="28" t="s">
        <v>117</v>
      </c>
      <c r="N663" s="28" t="s">
        <v>117</v>
      </c>
      <c r="O663" s="28" t="s">
        <v>117</v>
      </c>
      <c r="P663" s="21" t="s">
        <v>117</v>
      </c>
      <c r="Q663" s="21" t="s">
        <v>117</v>
      </c>
      <c r="R663" s="28" t="s">
        <v>117</v>
      </c>
      <c r="S663" s="78"/>
      <c r="T663" s="30"/>
      <c r="U663" s="52">
        <f t="shared" si="238"/>
        <v>0</v>
      </c>
      <c r="V663" s="29"/>
      <c r="W663" s="29" t="s">
        <v>117</v>
      </c>
      <c r="X663" s="29"/>
      <c r="Y663" s="29"/>
      <c r="Z663" s="53" t="str">
        <f t="shared" si="230"/>
        <v/>
      </c>
      <c r="AA663" s="55" t="str">
        <f t="shared" si="239"/>
        <v/>
      </c>
      <c r="AB663" s="27"/>
      <c r="AC663" s="54">
        <f t="shared" si="231"/>
        <v>0</v>
      </c>
      <c r="AD663" s="78"/>
      <c r="AE663" s="54">
        <f t="shared" si="232"/>
        <v>0</v>
      </c>
      <c r="AF663" s="78"/>
      <c r="AG663" s="54">
        <f t="shared" si="233"/>
        <v>0</v>
      </c>
      <c r="AH663" s="78"/>
      <c r="AI663" s="54">
        <f t="shared" si="234"/>
        <v>0</v>
      </c>
      <c r="AJ663" s="78"/>
      <c r="AK663" s="54">
        <f t="shared" si="235"/>
        <v>0</v>
      </c>
      <c r="AL663" s="78"/>
      <c r="AM663" s="78"/>
      <c r="AN663" s="53" t="str">
        <f>+IF($A663="Venta",SUMIF($AC$3:$AM$3,VLOOKUP($R663,desplegable!$N$3:$Q$8,4,FALSE),$AC663:$AM663)*$T663/VLOOKUP($R663,desplegable!$N$3:$O$8,2,FALSE),"")</f>
        <v/>
      </c>
      <c r="AO663" s="53">
        <f t="shared" si="236"/>
        <v>0</v>
      </c>
      <c r="AP663" s="53" t="str">
        <f>+IF($A663="Compra",SUMIF($AC$3:$AM$3,VLOOKUP($R662,desplegable!$N$3:$Q$8,4,FALSE),$AC663:$AM663)*$T663/VLOOKUP($R662,desplegable!$N$3:$O$8,2,FALSE),"")</f>
        <v/>
      </c>
      <c r="AQ663" s="55">
        <f>+IFERROR(SUMIF($AC$3:$AM$3,VLOOKUP($R663,desplegable!$N$3:$Q$8,4,FALSE),$AC663:$AM663)/$S663,0)</f>
        <v>0</v>
      </c>
      <c r="AR663" s="55">
        <f ca="1">IFERROR((SUMIF($AC$3:$AM$3,VLOOKUP($R663,desplegable!$N$3:$Q$8,4,FALSE),$AC663:$AM663)/($H663-$G663))*((TODAY())-$G663)/$S663,0)</f>
        <v>0</v>
      </c>
      <c r="AS663" s="56" t="str">
        <f t="shared" si="240"/>
        <v>-</v>
      </c>
      <c r="AT663" s="56" t="str">
        <f t="shared" si="241"/>
        <v>-</v>
      </c>
      <c r="AU663" s="56" t="str">
        <f t="shared" si="242"/>
        <v>-</v>
      </c>
      <c r="AV663" s="56" t="str">
        <f t="shared" si="243"/>
        <v>-</v>
      </c>
      <c r="AW663" s="53" t="str">
        <f t="shared" si="244"/>
        <v>-</v>
      </c>
      <c r="AX663" s="53" t="str">
        <f t="shared" si="245"/>
        <v/>
      </c>
      <c r="AY663" s="57" t="str">
        <f t="shared" si="246"/>
        <v/>
      </c>
      <c r="AZ663" s="54">
        <f>+IF(SUMIF($AC$3:$AM$3,VLOOKUP($R663,desplegable!$N$3:$Q$8,4,FALSE),$AC663:$AM663)&gt;=$S663,$S663,SUMIF($AC$3:$AM$3,VLOOKUP($R663,desplegable!$N$3:$Q$8,4,FALSE),$AC663:$AM663))</f>
        <v>0</v>
      </c>
      <c r="BA663" s="78"/>
      <c r="BB663" s="54">
        <f t="shared" si="247"/>
        <v>0</v>
      </c>
      <c r="BC663" s="53">
        <f>+IFERROR($BB663*$T663/VLOOKUP($R663,desplegable!$N$3:$O$8,2,FALSE),0)</f>
        <v>0</v>
      </c>
      <c r="BD663" s="53" t="str">
        <f t="shared" si="237"/>
        <v/>
      </c>
      <c r="BE663" s="57" t="str">
        <f t="shared" si="248"/>
        <v/>
      </c>
    </row>
    <row r="664" spans="1:57" ht="15" customHeight="1" x14ac:dyDescent="0.25">
      <c r="A664" s="26" t="s">
        <v>117</v>
      </c>
      <c r="B664" s="21"/>
      <c r="C664" s="21" t="s">
        <v>117</v>
      </c>
      <c r="D664" s="21"/>
      <c r="E664" s="21" t="s">
        <v>117</v>
      </c>
      <c r="F664" s="21"/>
      <c r="G664" s="27"/>
      <c r="H664" s="27"/>
      <c r="I664" s="28" t="s">
        <v>246</v>
      </c>
      <c r="J664" s="28" t="s">
        <v>117</v>
      </c>
      <c r="K664" s="21"/>
      <c r="L664" s="21"/>
      <c r="M664" s="28" t="s">
        <v>117</v>
      </c>
      <c r="N664" s="28" t="s">
        <v>117</v>
      </c>
      <c r="O664" s="28" t="s">
        <v>117</v>
      </c>
      <c r="P664" s="21" t="s">
        <v>117</v>
      </c>
      <c r="Q664" s="21" t="s">
        <v>117</v>
      </c>
      <c r="R664" s="28" t="s">
        <v>117</v>
      </c>
      <c r="S664" s="78"/>
      <c r="T664" s="30"/>
      <c r="U664" s="52">
        <f t="shared" si="238"/>
        <v>0</v>
      </c>
      <c r="V664" s="29"/>
      <c r="W664" s="29" t="s">
        <v>117</v>
      </c>
      <c r="X664" s="29"/>
      <c r="Y664" s="29"/>
      <c r="Z664" s="53" t="str">
        <f t="shared" si="230"/>
        <v/>
      </c>
      <c r="AA664" s="55" t="str">
        <f t="shared" si="239"/>
        <v/>
      </c>
      <c r="AB664" s="27"/>
      <c r="AC664" s="54">
        <f t="shared" si="231"/>
        <v>0</v>
      </c>
      <c r="AD664" s="78"/>
      <c r="AE664" s="54">
        <f t="shared" si="232"/>
        <v>0</v>
      </c>
      <c r="AF664" s="78"/>
      <c r="AG664" s="54">
        <f t="shared" si="233"/>
        <v>0</v>
      </c>
      <c r="AH664" s="78"/>
      <c r="AI664" s="54">
        <f t="shared" si="234"/>
        <v>0</v>
      </c>
      <c r="AJ664" s="78"/>
      <c r="AK664" s="54">
        <f t="shared" si="235"/>
        <v>0</v>
      </c>
      <c r="AL664" s="78"/>
      <c r="AM664" s="78"/>
      <c r="AN664" s="53" t="str">
        <f>+IF($A664="Venta",SUMIF($AC$3:$AM$3,VLOOKUP($R664,desplegable!$N$3:$Q$8,4,FALSE),$AC664:$AM664)*$T664/VLOOKUP($R664,desplegable!$N$3:$O$8,2,FALSE),"")</f>
        <v/>
      </c>
      <c r="AO664" s="53">
        <f t="shared" si="236"/>
        <v>0</v>
      </c>
      <c r="AP664" s="53" t="str">
        <f>+IF($A664="Compra",SUMIF($AC$3:$AM$3,VLOOKUP($R663,desplegable!$N$3:$Q$8,4,FALSE),$AC664:$AM664)*$T664/VLOOKUP($R663,desplegable!$N$3:$O$8,2,FALSE),"")</f>
        <v/>
      </c>
      <c r="AQ664" s="55">
        <f>+IFERROR(SUMIF($AC$3:$AM$3,VLOOKUP($R664,desplegable!$N$3:$Q$8,4,FALSE),$AC664:$AM664)/$S664,0)</f>
        <v>0</v>
      </c>
      <c r="AR664" s="55">
        <f ca="1">IFERROR((SUMIF($AC$3:$AM$3,VLOOKUP($R664,desplegable!$N$3:$Q$8,4,FALSE),$AC664:$AM664)/($H664-$G664))*((TODAY())-$G664)/$S664,0)</f>
        <v>0</v>
      </c>
      <c r="AS664" s="56" t="str">
        <f t="shared" si="240"/>
        <v>-</v>
      </c>
      <c r="AT664" s="56" t="str">
        <f t="shared" si="241"/>
        <v>-</v>
      </c>
      <c r="AU664" s="56" t="str">
        <f t="shared" si="242"/>
        <v>-</v>
      </c>
      <c r="AV664" s="56" t="str">
        <f t="shared" si="243"/>
        <v>-</v>
      </c>
      <c r="AW664" s="53" t="str">
        <f t="shared" si="244"/>
        <v>-</v>
      </c>
      <c r="AX664" s="53" t="str">
        <f t="shared" si="245"/>
        <v/>
      </c>
      <c r="AY664" s="57" t="str">
        <f t="shared" si="246"/>
        <v/>
      </c>
      <c r="AZ664" s="54">
        <f>+IF(SUMIF($AC$3:$AM$3,VLOOKUP($R664,desplegable!$N$3:$Q$8,4,FALSE),$AC664:$AM664)&gt;=$S664,$S664,SUMIF($AC$3:$AM$3,VLOOKUP($R664,desplegable!$N$3:$Q$8,4,FALSE),$AC664:$AM664))</f>
        <v>0</v>
      </c>
      <c r="BA664" s="78"/>
      <c r="BB664" s="54">
        <f t="shared" si="247"/>
        <v>0</v>
      </c>
      <c r="BC664" s="53">
        <f>+IFERROR($BB664*$T664/VLOOKUP($R664,desplegable!$N$3:$O$8,2,FALSE),0)</f>
        <v>0</v>
      </c>
      <c r="BD664" s="53" t="str">
        <f t="shared" si="237"/>
        <v/>
      </c>
      <c r="BE664" s="57" t="str">
        <f t="shared" si="248"/>
        <v/>
      </c>
    </row>
    <row r="665" spans="1:57" ht="15" customHeight="1" x14ac:dyDescent="0.25">
      <c r="A665" s="26" t="s">
        <v>117</v>
      </c>
      <c r="B665" s="21"/>
      <c r="C665" s="21" t="s">
        <v>117</v>
      </c>
      <c r="D665" s="21"/>
      <c r="E665" s="21" t="s">
        <v>117</v>
      </c>
      <c r="F665" s="21"/>
      <c r="G665" s="27"/>
      <c r="H665" s="27"/>
      <c r="I665" s="28" t="s">
        <v>246</v>
      </c>
      <c r="J665" s="28" t="s">
        <v>117</v>
      </c>
      <c r="K665" s="21"/>
      <c r="L665" s="21"/>
      <c r="M665" s="28" t="s">
        <v>117</v>
      </c>
      <c r="N665" s="28" t="s">
        <v>117</v>
      </c>
      <c r="O665" s="28" t="s">
        <v>117</v>
      </c>
      <c r="P665" s="21" t="s">
        <v>117</v>
      </c>
      <c r="Q665" s="21" t="s">
        <v>117</v>
      </c>
      <c r="R665" s="28" t="s">
        <v>117</v>
      </c>
      <c r="S665" s="78"/>
      <c r="T665" s="30"/>
      <c r="U665" s="52">
        <f t="shared" si="238"/>
        <v>0</v>
      </c>
      <c r="V665" s="29"/>
      <c r="W665" s="29" t="s">
        <v>117</v>
      </c>
      <c r="X665" s="29"/>
      <c r="Y665" s="29"/>
      <c r="Z665" s="53" t="str">
        <f t="shared" si="230"/>
        <v/>
      </c>
      <c r="AA665" s="55" t="str">
        <f t="shared" si="239"/>
        <v/>
      </c>
      <c r="AB665" s="27"/>
      <c r="AC665" s="54">
        <f t="shared" si="231"/>
        <v>0</v>
      </c>
      <c r="AD665" s="78"/>
      <c r="AE665" s="54">
        <f t="shared" si="232"/>
        <v>0</v>
      </c>
      <c r="AF665" s="78"/>
      <c r="AG665" s="54">
        <f t="shared" si="233"/>
        <v>0</v>
      </c>
      <c r="AH665" s="78"/>
      <c r="AI665" s="54">
        <f t="shared" si="234"/>
        <v>0</v>
      </c>
      <c r="AJ665" s="78"/>
      <c r="AK665" s="54">
        <f t="shared" si="235"/>
        <v>0</v>
      </c>
      <c r="AL665" s="78"/>
      <c r="AM665" s="78"/>
      <c r="AN665" s="53" t="str">
        <f>+IF($A665="Venta",SUMIF($AC$3:$AM$3,VLOOKUP($R665,desplegable!$N$3:$Q$8,4,FALSE),$AC665:$AM665)*$T665/VLOOKUP($R665,desplegable!$N$3:$O$8,2,FALSE),"")</f>
        <v/>
      </c>
      <c r="AO665" s="53">
        <f t="shared" si="236"/>
        <v>0</v>
      </c>
      <c r="AP665" s="53" t="str">
        <f>+IF($A665="Compra",SUMIF($AC$3:$AM$3,VLOOKUP($R664,desplegable!$N$3:$Q$8,4,FALSE),$AC665:$AM665)*$T665/VLOOKUP($R664,desplegable!$N$3:$O$8,2,FALSE),"")</f>
        <v/>
      </c>
      <c r="AQ665" s="55">
        <f>+IFERROR(SUMIF($AC$3:$AM$3,VLOOKUP($R665,desplegable!$N$3:$Q$8,4,FALSE),$AC665:$AM665)/$S665,0)</f>
        <v>0</v>
      </c>
      <c r="AR665" s="55">
        <f ca="1">IFERROR((SUMIF($AC$3:$AM$3,VLOOKUP($R665,desplegable!$N$3:$Q$8,4,FALSE),$AC665:$AM665)/($H665-$G665))*((TODAY())-$G665)/$S665,0)</f>
        <v>0</v>
      </c>
      <c r="AS665" s="56" t="str">
        <f t="shared" si="240"/>
        <v>-</v>
      </c>
      <c r="AT665" s="56" t="str">
        <f t="shared" si="241"/>
        <v>-</v>
      </c>
      <c r="AU665" s="56" t="str">
        <f t="shared" si="242"/>
        <v>-</v>
      </c>
      <c r="AV665" s="56" t="str">
        <f t="shared" si="243"/>
        <v>-</v>
      </c>
      <c r="AW665" s="53" t="str">
        <f t="shared" si="244"/>
        <v>-</v>
      </c>
      <c r="AX665" s="53" t="str">
        <f t="shared" si="245"/>
        <v/>
      </c>
      <c r="AY665" s="57" t="str">
        <f t="shared" si="246"/>
        <v/>
      </c>
      <c r="AZ665" s="54">
        <f>+IF(SUMIF($AC$3:$AM$3,VLOOKUP($R665,desplegable!$N$3:$Q$8,4,FALSE),$AC665:$AM665)&gt;=$S665,$S665,SUMIF($AC$3:$AM$3,VLOOKUP($R665,desplegable!$N$3:$Q$8,4,FALSE),$AC665:$AM665))</f>
        <v>0</v>
      </c>
      <c r="BA665" s="78"/>
      <c r="BB665" s="54">
        <f t="shared" si="247"/>
        <v>0</v>
      </c>
      <c r="BC665" s="53">
        <f>+IFERROR($BB665*$T665/VLOOKUP($R665,desplegable!$N$3:$O$8,2,FALSE),0)</f>
        <v>0</v>
      </c>
      <c r="BD665" s="53" t="str">
        <f t="shared" si="237"/>
        <v/>
      </c>
      <c r="BE665" s="57" t="str">
        <f t="shared" si="248"/>
        <v/>
      </c>
    </row>
    <row r="666" spans="1:57" ht="15" customHeight="1" x14ac:dyDescent="0.25">
      <c r="A666" s="26" t="s">
        <v>117</v>
      </c>
      <c r="B666" s="21"/>
      <c r="C666" s="21" t="s">
        <v>117</v>
      </c>
      <c r="D666" s="21"/>
      <c r="E666" s="21" t="s">
        <v>117</v>
      </c>
      <c r="F666" s="21"/>
      <c r="G666" s="27"/>
      <c r="H666" s="27"/>
      <c r="I666" s="28" t="s">
        <v>246</v>
      </c>
      <c r="J666" s="28" t="s">
        <v>117</v>
      </c>
      <c r="K666" s="21"/>
      <c r="L666" s="21"/>
      <c r="M666" s="28" t="s">
        <v>117</v>
      </c>
      <c r="N666" s="28" t="s">
        <v>117</v>
      </c>
      <c r="O666" s="28" t="s">
        <v>117</v>
      </c>
      <c r="P666" s="21" t="s">
        <v>117</v>
      </c>
      <c r="Q666" s="21" t="s">
        <v>117</v>
      </c>
      <c r="R666" s="28" t="s">
        <v>117</v>
      </c>
      <c r="S666" s="78"/>
      <c r="T666" s="30"/>
      <c r="U666" s="52">
        <f t="shared" si="238"/>
        <v>0</v>
      </c>
      <c r="V666" s="29"/>
      <c r="W666" s="29" t="s">
        <v>117</v>
      </c>
      <c r="X666" s="29"/>
      <c r="Y666" s="29"/>
      <c r="Z666" s="53" t="str">
        <f t="shared" si="230"/>
        <v/>
      </c>
      <c r="AA666" s="55" t="str">
        <f t="shared" si="239"/>
        <v/>
      </c>
      <c r="AB666" s="27"/>
      <c r="AC666" s="54">
        <f t="shared" si="231"/>
        <v>0</v>
      </c>
      <c r="AD666" s="78"/>
      <c r="AE666" s="54">
        <f t="shared" si="232"/>
        <v>0</v>
      </c>
      <c r="AF666" s="78"/>
      <c r="AG666" s="54">
        <f t="shared" si="233"/>
        <v>0</v>
      </c>
      <c r="AH666" s="78"/>
      <c r="AI666" s="54">
        <f t="shared" si="234"/>
        <v>0</v>
      </c>
      <c r="AJ666" s="78"/>
      <c r="AK666" s="54">
        <f t="shared" si="235"/>
        <v>0</v>
      </c>
      <c r="AL666" s="78"/>
      <c r="AM666" s="78"/>
      <c r="AN666" s="53" t="str">
        <f>+IF($A666="Venta",SUMIF($AC$3:$AM$3,VLOOKUP($R666,desplegable!$N$3:$Q$8,4,FALSE),$AC666:$AM666)*$T666/VLOOKUP($R666,desplegable!$N$3:$O$8,2,FALSE),"")</f>
        <v/>
      </c>
      <c r="AO666" s="53">
        <f t="shared" si="236"/>
        <v>0</v>
      </c>
      <c r="AP666" s="53" t="str">
        <f>+IF($A666="Compra",SUMIF($AC$3:$AM$3,VLOOKUP($R665,desplegable!$N$3:$Q$8,4,FALSE),$AC666:$AM666)*$T666/VLOOKUP($R665,desplegable!$N$3:$O$8,2,FALSE),"")</f>
        <v/>
      </c>
      <c r="AQ666" s="55">
        <f>+IFERROR(SUMIF($AC$3:$AM$3,VLOOKUP($R666,desplegable!$N$3:$Q$8,4,FALSE),$AC666:$AM666)/$S666,0)</f>
        <v>0</v>
      </c>
      <c r="AR666" s="55">
        <f ca="1">IFERROR((SUMIF($AC$3:$AM$3,VLOOKUP($R666,desplegable!$N$3:$Q$8,4,FALSE),$AC666:$AM666)/($H666-$G666))*((TODAY())-$G666)/$S666,0)</f>
        <v>0</v>
      </c>
      <c r="AS666" s="56" t="str">
        <f t="shared" si="240"/>
        <v>-</v>
      </c>
      <c r="AT666" s="56" t="str">
        <f t="shared" si="241"/>
        <v>-</v>
      </c>
      <c r="AU666" s="56" t="str">
        <f t="shared" si="242"/>
        <v>-</v>
      </c>
      <c r="AV666" s="56" t="str">
        <f t="shared" si="243"/>
        <v>-</v>
      </c>
      <c r="AW666" s="53" t="str">
        <f t="shared" si="244"/>
        <v>-</v>
      </c>
      <c r="AX666" s="53" t="str">
        <f t="shared" si="245"/>
        <v/>
      </c>
      <c r="AY666" s="57" t="str">
        <f t="shared" si="246"/>
        <v/>
      </c>
      <c r="AZ666" s="54">
        <f>+IF(SUMIF($AC$3:$AM$3,VLOOKUP($R666,desplegable!$N$3:$Q$8,4,FALSE),$AC666:$AM666)&gt;=$S666,$S666,SUMIF($AC$3:$AM$3,VLOOKUP($R666,desplegable!$N$3:$Q$8,4,FALSE),$AC666:$AM666))</f>
        <v>0</v>
      </c>
      <c r="BA666" s="78"/>
      <c r="BB666" s="54">
        <f t="shared" si="247"/>
        <v>0</v>
      </c>
      <c r="BC666" s="53">
        <f>+IFERROR($BB666*$T666/VLOOKUP($R666,desplegable!$N$3:$O$8,2,FALSE),0)</f>
        <v>0</v>
      </c>
      <c r="BD666" s="53" t="str">
        <f t="shared" si="237"/>
        <v/>
      </c>
      <c r="BE666" s="57" t="str">
        <f t="shared" si="248"/>
        <v/>
      </c>
    </row>
    <row r="667" spans="1:57" ht="15" customHeight="1" x14ac:dyDescent="0.25">
      <c r="A667" s="26" t="s">
        <v>117</v>
      </c>
      <c r="B667" s="21"/>
      <c r="C667" s="21" t="s">
        <v>117</v>
      </c>
      <c r="D667" s="21"/>
      <c r="E667" s="21" t="s">
        <v>117</v>
      </c>
      <c r="F667" s="21"/>
      <c r="G667" s="27"/>
      <c r="H667" s="27"/>
      <c r="I667" s="28" t="s">
        <v>246</v>
      </c>
      <c r="J667" s="28" t="s">
        <v>117</v>
      </c>
      <c r="K667" s="21"/>
      <c r="L667" s="21"/>
      <c r="M667" s="28" t="s">
        <v>117</v>
      </c>
      <c r="N667" s="28" t="s">
        <v>117</v>
      </c>
      <c r="O667" s="28" t="s">
        <v>117</v>
      </c>
      <c r="P667" s="21" t="s">
        <v>117</v>
      </c>
      <c r="Q667" s="21" t="s">
        <v>117</v>
      </c>
      <c r="R667" s="28" t="s">
        <v>117</v>
      </c>
      <c r="S667" s="78"/>
      <c r="T667" s="30"/>
      <c r="U667" s="52">
        <f t="shared" si="238"/>
        <v>0</v>
      </c>
      <c r="V667" s="29"/>
      <c r="W667" s="29" t="s">
        <v>117</v>
      </c>
      <c r="X667" s="29"/>
      <c r="Y667" s="29"/>
      <c r="Z667" s="53" t="str">
        <f t="shared" si="230"/>
        <v/>
      </c>
      <c r="AA667" s="55" t="str">
        <f t="shared" si="239"/>
        <v/>
      </c>
      <c r="AB667" s="27"/>
      <c r="AC667" s="54">
        <f t="shared" si="231"/>
        <v>0</v>
      </c>
      <c r="AD667" s="78"/>
      <c r="AE667" s="54">
        <f t="shared" si="232"/>
        <v>0</v>
      </c>
      <c r="AF667" s="78"/>
      <c r="AG667" s="54">
        <f t="shared" si="233"/>
        <v>0</v>
      </c>
      <c r="AH667" s="78"/>
      <c r="AI667" s="54">
        <f t="shared" si="234"/>
        <v>0</v>
      </c>
      <c r="AJ667" s="78"/>
      <c r="AK667" s="54">
        <f t="shared" si="235"/>
        <v>0</v>
      </c>
      <c r="AL667" s="78"/>
      <c r="AM667" s="78"/>
      <c r="AN667" s="53" t="str">
        <f>+IF($A667="Venta",SUMIF($AC$3:$AM$3,VLOOKUP($R667,desplegable!$N$3:$Q$8,4,FALSE),$AC667:$AM667)*$T667/VLOOKUP($R667,desplegable!$N$3:$O$8,2,FALSE),"")</f>
        <v/>
      </c>
      <c r="AO667" s="53">
        <f t="shared" si="236"/>
        <v>0</v>
      </c>
      <c r="AP667" s="53" t="str">
        <f>+IF($A667="Compra",SUMIF($AC$3:$AM$3,VLOOKUP($R666,desplegable!$N$3:$Q$8,4,FALSE),$AC667:$AM667)*$T667/VLOOKUP($R666,desplegable!$N$3:$O$8,2,FALSE),"")</f>
        <v/>
      </c>
      <c r="AQ667" s="55">
        <f>+IFERROR(SUMIF($AC$3:$AM$3,VLOOKUP($R667,desplegable!$N$3:$Q$8,4,FALSE),$AC667:$AM667)/$S667,0)</f>
        <v>0</v>
      </c>
      <c r="AR667" s="55">
        <f ca="1">IFERROR((SUMIF($AC$3:$AM$3,VLOOKUP($R667,desplegable!$N$3:$Q$8,4,FALSE),$AC667:$AM667)/($H667-$G667))*((TODAY())-$G667)/$S667,0)</f>
        <v>0</v>
      </c>
      <c r="AS667" s="56" t="str">
        <f t="shared" si="240"/>
        <v>-</v>
      </c>
      <c r="AT667" s="56" t="str">
        <f t="shared" si="241"/>
        <v>-</v>
      </c>
      <c r="AU667" s="56" t="str">
        <f t="shared" si="242"/>
        <v>-</v>
      </c>
      <c r="AV667" s="56" t="str">
        <f t="shared" si="243"/>
        <v>-</v>
      </c>
      <c r="AW667" s="53" t="str">
        <f t="shared" si="244"/>
        <v>-</v>
      </c>
      <c r="AX667" s="53" t="str">
        <f t="shared" si="245"/>
        <v/>
      </c>
      <c r="AY667" s="57" t="str">
        <f t="shared" si="246"/>
        <v/>
      </c>
      <c r="AZ667" s="54">
        <f>+IF(SUMIF($AC$3:$AM$3,VLOOKUP($R667,desplegable!$N$3:$Q$8,4,FALSE),$AC667:$AM667)&gt;=$S667,$S667,SUMIF($AC$3:$AM$3,VLOOKUP($R667,desplegable!$N$3:$Q$8,4,FALSE),$AC667:$AM667))</f>
        <v>0</v>
      </c>
      <c r="BA667" s="78"/>
      <c r="BB667" s="54">
        <f t="shared" si="247"/>
        <v>0</v>
      </c>
      <c r="BC667" s="53">
        <f>+IFERROR($BB667*$T667/VLOOKUP($R667,desplegable!$N$3:$O$8,2,FALSE),0)</f>
        <v>0</v>
      </c>
      <c r="BD667" s="53" t="str">
        <f t="shared" si="237"/>
        <v/>
      </c>
      <c r="BE667" s="57" t="str">
        <f t="shared" si="248"/>
        <v/>
      </c>
    </row>
    <row r="668" spans="1:57" ht="15" customHeight="1" x14ac:dyDescent="0.25">
      <c r="A668" s="26" t="s">
        <v>117</v>
      </c>
      <c r="B668" s="21"/>
      <c r="C668" s="21" t="s">
        <v>117</v>
      </c>
      <c r="D668" s="21"/>
      <c r="E668" s="21" t="s">
        <v>117</v>
      </c>
      <c r="F668" s="21"/>
      <c r="G668" s="27"/>
      <c r="H668" s="27"/>
      <c r="I668" s="28" t="s">
        <v>246</v>
      </c>
      <c r="J668" s="28" t="s">
        <v>117</v>
      </c>
      <c r="K668" s="21"/>
      <c r="L668" s="21"/>
      <c r="M668" s="28" t="s">
        <v>117</v>
      </c>
      <c r="N668" s="28" t="s">
        <v>117</v>
      </c>
      <c r="O668" s="28" t="s">
        <v>117</v>
      </c>
      <c r="P668" s="21" t="s">
        <v>117</v>
      </c>
      <c r="Q668" s="21" t="s">
        <v>117</v>
      </c>
      <c r="R668" s="28" t="s">
        <v>117</v>
      </c>
      <c r="S668" s="78"/>
      <c r="T668" s="30"/>
      <c r="U668" s="52">
        <f t="shared" si="238"/>
        <v>0</v>
      </c>
      <c r="V668" s="29"/>
      <c r="W668" s="29" t="s">
        <v>117</v>
      </c>
      <c r="X668" s="29"/>
      <c r="Y668" s="29"/>
      <c r="Z668" s="53" t="str">
        <f t="shared" si="230"/>
        <v/>
      </c>
      <c r="AA668" s="55" t="str">
        <f t="shared" si="239"/>
        <v/>
      </c>
      <c r="AB668" s="27"/>
      <c r="AC668" s="54">
        <f t="shared" si="231"/>
        <v>0</v>
      </c>
      <c r="AD668" s="78"/>
      <c r="AE668" s="54">
        <f t="shared" si="232"/>
        <v>0</v>
      </c>
      <c r="AF668" s="78"/>
      <c r="AG668" s="54">
        <f t="shared" si="233"/>
        <v>0</v>
      </c>
      <c r="AH668" s="78"/>
      <c r="AI668" s="54">
        <f t="shared" si="234"/>
        <v>0</v>
      </c>
      <c r="AJ668" s="78"/>
      <c r="AK668" s="54">
        <f t="shared" si="235"/>
        <v>0</v>
      </c>
      <c r="AL668" s="78"/>
      <c r="AM668" s="78"/>
      <c r="AN668" s="53" t="str">
        <f>+IF($A668="Venta",SUMIF($AC$3:$AM$3,VLOOKUP($R668,desplegable!$N$3:$Q$8,4,FALSE),$AC668:$AM668)*$T668/VLOOKUP($R668,desplegable!$N$3:$O$8,2,FALSE),"")</f>
        <v/>
      </c>
      <c r="AO668" s="53">
        <f t="shared" si="236"/>
        <v>0</v>
      </c>
      <c r="AP668" s="53" t="str">
        <f>+IF($A668="Compra",SUMIF($AC$3:$AM$3,VLOOKUP($R667,desplegable!$N$3:$Q$8,4,FALSE),$AC668:$AM668)*$T668/VLOOKUP($R667,desplegable!$N$3:$O$8,2,FALSE),"")</f>
        <v/>
      </c>
      <c r="AQ668" s="55">
        <f>+IFERROR(SUMIF($AC$3:$AM$3,VLOOKUP($R668,desplegable!$N$3:$Q$8,4,FALSE),$AC668:$AM668)/$S668,0)</f>
        <v>0</v>
      </c>
      <c r="AR668" s="55">
        <f ca="1">IFERROR((SUMIF($AC$3:$AM$3,VLOOKUP($R668,desplegable!$N$3:$Q$8,4,FALSE),$AC668:$AM668)/($H668-$G668))*((TODAY())-$G668)/$S668,0)</f>
        <v>0</v>
      </c>
      <c r="AS668" s="56" t="str">
        <f t="shared" si="240"/>
        <v>-</v>
      </c>
      <c r="AT668" s="56" t="str">
        <f t="shared" si="241"/>
        <v>-</v>
      </c>
      <c r="AU668" s="56" t="str">
        <f t="shared" si="242"/>
        <v>-</v>
      </c>
      <c r="AV668" s="56" t="str">
        <f t="shared" si="243"/>
        <v>-</v>
      </c>
      <c r="AW668" s="53" t="str">
        <f t="shared" si="244"/>
        <v>-</v>
      </c>
      <c r="AX668" s="53" t="str">
        <f t="shared" si="245"/>
        <v/>
      </c>
      <c r="AY668" s="57" t="str">
        <f t="shared" si="246"/>
        <v/>
      </c>
      <c r="AZ668" s="54">
        <f>+IF(SUMIF($AC$3:$AM$3,VLOOKUP($R668,desplegable!$N$3:$Q$8,4,FALSE),$AC668:$AM668)&gt;=$S668,$S668,SUMIF($AC$3:$AM$3,VLOOKUP($R668,desplegable!$N$3:$Q$8,4,FALSE),$AC668:$AM668))</f>
        <v>0</v>
      </c>
      <c r="BA668" s="78"/>
      <c r="BB668" s="54">
        <f t="shared" si="247"/>
        <v>0</v>
      </c>
      <c r="BC668" s="53">
        <f>+IFERROR($BB668*$T668/VLOOKUP($R668,desplegable!$N$3:$O$8,2,FALSE),0)</f>
        <v>0</v>
      </c>
      <c r="BD668" s="53" t="str">
        <f t="shared" si="237"/>
        <v/>
      </c>
      <c r="BE668" s="57" t="str">
        <f t="shared" si="248"/>
        <v/>
      </c>
    </row>
    <row r="669" spans="1:57" ht="15" customHeight="1" x14ac:dyDescent="0.25">
      <c r="A669" s="26" t="s">
        <v>117</v>
      </c>
      <c r="B669" s="21"/>
      <c r="C669" s="21" t="s">
        <v>117</v>
      </c>
      <c r="D669" s="21"/>
      <c r="E669" s="21" t="s">
        <v>117</v>
      </c>
      <c r="F669" s="21"/>
      <c r="G669" s="27"/>
      <c r="H669" s="27"/>
      <c r="I669" s="28" t="s">
        <v>246</v>
      </c>
      <c r="J669" s="28" t="s">
        <v>117</v>
      </c>
      <c r="K669" s="21"/>
      <c r="L669" s="21"/>
      <c r="M669" s="28" t="s">
        <v>117</v>
      </c>
      <c r="N669" s="28" t="s">
        <v>117</v>
      </c>
      <c r="O669" s="28" t="s">
        <v>117</v>
      </c>
      <c r="P669" s="21" t="s">
        <v>117</v>
      </c>
      <c r="Q669" s="21" t="s">
        <v>117</v>
      </c>
      <c r="R669" s="28" t="s">
        <v>117</v>
      </c>
      <c r="S669" s="78"/>
      <c r="T669" s="30"/>
      <c r="U669" s="52">
        <f t="shared" si="238"/>
        <v>0</v>
      </c>
      <c r="V669" s="29"/>
      <c r="W669" s="29" t="s">
        <v>117</v>
      </c>
      <c r="X669" s="29"/>
      <c r="Y669" s="29"/>
      <c r="Z669" s="53" t="str">
        <f t="shared" si="230"/>
        <v/>
      </c>
      <c r="AA669" s="55" t="str">
        <f t="shared" si="239"/>
        <v/>
      </c>
      <c r="AB669" s="27"/>
      <c r="AC669" s="54">
        <f t="shared" si="231"/>
        <v>0</v>
      </c>
      <c r="AD669" s="78"/>
      <c r="AE669" s="54">
        <f t="shared" si="232"/>
        <v>0</v>
      </c>
      <c r="AF669" s="78"/>
      <c r="AG669" s="54">
        <f t="shared" si="233"/>
        <v>0</v>
      </c>
      <c r="AH669" s="78"/>
      <c r="AI669" s="54">
        <f t="shared" si="234"/>
        <v>0</v>
      </c>
      <c r="AJ669" s="78"/>
      <c r="AK669" s="54">
        <f t="shared" si="235"/>
        <v>0</v>
      </c>
      <c r="AL669" s="78"/>
      <c r="AM669" s="78"/>
      <c r="AN669" s="53" t="str">
        <f>+IF($A669="Venta",SUMIF($AC$3:$AM$3,VLOOKUP($R669,desplegable!$N$3:$Q$8,4,FALSE),$AC669:$AM669)*$T669/VLOOKUP($R669,desplegable!$N$3:$O$8,2,FALSE),"")</f>
        <v/>
      </c>
      <c r="AO669" s="53">
        <f t="shared" si="236"/>
        <v>0</v>
      </c>
      <c r="AP669" s="53" t="str">
        <f>+IF($A669="Compra",SUMIF($AC$3:$AM$3,VLOOKUP($R668,desplegable!$N$3:$Q$8,4,FALSE),$AC669:$AM669)*$T669/VLOOKUP($R668,desplegable!$N$3:$O$8,2,FALSE),"")</f>
        <v/>
      </c>
      <c r="AQ669" s="55">
        <f>+IFERROR(SUMIF($AC$3:$AM$3,VLOOKUP($R669,desplegable!$N$3:$Q$8,4,FALSE),$AC669:$AM669)/$S669,0)</f>
        <v>0</v>
      </c>
      <c r="AR669" s="55">
        <f ca="1">IFERROR((SUMIF($AC$3:$AM$3,VLOOKUP($R669,desplegable!$N$3:$Q$8,4,FALSE),$AC669:$AM669)/($H669-$G669))*((TODAY())-$G669)/$S669,0)</f>
        <v>0</v>
      </c>
      <c r="AS669" s="56" t="str">
        <f t="shared" si="240"/>
        <v>-</v>
      </c>
      <c r="AT669" s="56" t="str">
        <f t="shared" si="241"/>
        <v>-</v>
      </c>
      <c r="AU669" s="56" t="str">
        <f t="shared" si="242"/>
        <v>-</v>
      </c>
      <c r="AV669" s="56" t="str">
        <f t="shared" si="243"/>
        <v>-</v>
      </c>
      <c r="AW669" s="53" t="str">
        <f t="shared" si="244"/>
        <v>-</v>
      </c>
      <c r="AX669" s="53" t="str">
        <f t="shared" si="245"/>
        <v/>
      </c>
      <c r="AY669" s="57" t="str">
        <f t="shared" si="246"/>
        <v/>
      </c>
      <c r="AZ669" s="54">
        <f>+IF(SUMIF($AC$3:$AM$3,VLOOKUP($R669,desplegable!$N$3:$Q$8,4,FALSE),$AC669:$AM669)&gt;=$S669,$S669,SUMIF($AC$3:$AM$3,VLOOKUP($R669,desplegable!$N$3:$Q$8,4,FALSE),$AC669:$AM669))</f>
        <v>0</v>
      </c>
      <c r="BA669" s="78"/>
      <c r="BB669" s="54">
        <f t="shared" si="247"/>
        <v>0</v>
      </c>
      <c r="BC669" s="53">
        <f>+IFERROR($BB669*$T669/VLOOKUP($R669,desplegable!$N$3:$O$8,2,FALSE),0)</f>
        <v>0</v>
      </c>
      <c r="BD669" s="53" t="str">
        <f t="shared" si="237"/>
        <v/>
      </c>
      <c r="BE669" s="57" t="str">
        <f t="shared" si="248"/>
        <v/>
      </c>
    </row>
    <row r="670" spans="1:57" ht="15" customHeight="1" x14ac:dyDescent="0.25">
      <c r="A670" s="26" t="s">
        <v>117</v>
      </c>
      <c r="B670" s="21"/>
      <c r="C670" s="21" t="s">
        <v>117</v>
      </c>
      <c r="D670" s="21"/>
      <c r="E670" s="21" t="s">
        <v>117</v>
      </c>
      <c r="F670" s="21"/>
      <c r="G670" s="27"/>
      <c r="H670" s="27"/>
      <c r="I670" s="28" t="s">
        <v>246</v>
      </c>
      <c r="J670" s="28" t="s">
        <v>117</v>
      </c>
      <c r="K670" s="21"/>
      <c r="L670" s="21"/>
      <c r="M670" s="28" t="s">
        <v>117</v>
      </c>
      <c r="N670" s="28" t="s">
        <v>117</v>
      </c>
      <c r="O670" s="28" t="s">
        <v>117</v>
      </c>
      <c r="P670" s="21" t="s">
        <v>117</v>
      </c>
      <c r="Q670" s="21" t="s">
        <v>117</v>
      </c>
      <c r="R670" s="28" t="s">
        <v>117</v>
      </c>
      <c r="S670" s="78"/>
      <c r="T670" s="30"/>
      <c r="U670" s="52">
        <f t="shared" si="238"/>
        <v>0</v>
      </c>
      <c r="V670" s="29"/>
      <c r="W670" s="29" t="s">
        <v>117</v>
      </c>
      <c r="X670" s="29"/>
      <c r="Y670" s="29"/>
      <c r="Z670" s="53" t="str">
        <f t="shared" si="230"/>
        <v/>
      </c>
      <c r="AA670" s="55" t="str">
        <f t="shared" si="239"/>
        <v/>
      </c>
      <c r="AB670" s="27"/>
      <c r="AC670" s="54">
        <f t="shared" si="231"/>
        <v>0</v>
      </c>
      <c r="AD670" s="78"/>
      <c r="AE670" s="54">
        <f t="shared" si="232"/>
        <v>0</v>
      </c>
      <c r="AF670" s="78"/>
      <c r="AG670" s="54">
        <f t="shared" si="233"/>
        <v>0</v>
      </c>
      <c r="AH670" s="78"/>
      <c r="AI670" s="54">
        <f t="shared" si="234"/>
        <v>0</v>
      </c>
      <c r="AJ670" s="78"/>
      <c r="AK670" s="54">
        <f t="shared" si="235"/>
        <v>0</v>
      </c>
      <c r="AL670" s="78"/>
      <c r="AM670" s="78"/>
      <c r="AN670" s="53" t="str">
        <f>+IF($A670="Venta",SUMIF($AC$3:$AM$3,VLOOKUP($R670,desplegable!$N$3:$Q$8,4,FALSE),$AC670:$AM670)*$T670/VLOOKUP($R670,desplegable!$N$3:$O$8,2,FALSE),"")</f>
        <v/>
      </c>
      <c r="AO670" s="53">
        <f t="shared" si="236"/>
        <v>0</v>
      </c>
      <c r="AP670" s="53" t="str">
        <f>+IF($A670="Compra",SUMIF($AC$3:$AM$3,VLOOKUP($R669,desplegable!$N$3:$Q$8,4,FALSE),$AC670:$AM670)*$T670/VLOOKUP($R669,desplegable!$N$3:$O$8,2,FALSE),"")</f>
        <v/>
      </c>
      <c r="AQ670" s="55">
        <f>+IFERROR(SUMIF($AC$3:$AM$3,VLOOKUP($R670,desplegable!$N$3:$Q$8,4,FALSE),$AC670:$AM670)/$S670,0)</f>
        <v>0</v>
      </c>
      <c r="AR670" s="55">
        <f ca="1">IFERROR((SUMIF($AC$3:$AM$3,VLOOKUP($R670,desplegable!$N$3:$Q$8,4,FALSE),$AC670:$AM670)/($H670-$G670))*((TODAY())-$G670)/$S670,0)</f>
        <v>0</v>
      </c>
      <c r="AS670" s="56" t="str">
        <f t="shared" si="240"/>
        <v>-</v>
      </c>
      <c r="AT670" s="56" t="str">
        <f t="shared" si="241"/>
        <v>-</v>
      </c>
      <c r="AU670" s="56" t="str">
        <f t="shared" si="242"/>
        <v>-</v>
      </c>
      <c r="AV670" s="56" t="str">
        <f t="shared" si="243"/>
        <v>-</v>
      </c>
      <c r="AW670" s="53" t="str">
        <f t="shared" si="244"/>
        <v>-</v>
      </c>
      <c r="AX670" s="53" t="str">
        <f t="shared" si="245"/>
        <v/>
      </c>
      <c r="AY670" s="57" t="str">
        <f t="shared" si="246"/>
        <v/>
      </c>
      <c r="AZ670" s="54">
        <f>+IF(SUMIF($AC$3:$AM$3,VLOOKUP($R670,desplegable!$N$3:$Q$8,4,FALSE),$AC670:$AM670)&gt;=$S670,$S670,SUMIF($AC$3:$AM$3,VLOOKUP($R670,desplegable!$N$3:$Q$8,4,FALSE),$AC670:$AM670))</f>
        <v>0</v>
      </c>
      <c r="BA670" s="78"/>
      <c r="BB670" s="54">
        <f t="shared" si="247"/>
        <v>0</v>
      </c>
      <c r="BC670" s="53">
        <f>+IFERROR($BB670*$T670/VLOOKUP($R670,desplegable!$N$3:$O$8,2,FALSE),0)</f>
        <v>0</v>
      </c>
      <c r="BD670" s="53" t="str">
        <f t="shared" si="237"/>
        <v/>
      </c>
      <c r="BE670" s="57" t="str">
        <f t="shared" si="248"/>
        <v/>
      </c>
    </row>
    <row r="671" spans="1:57" ht="15" customHeight="1" x14ac:dyDescent="0.25">
      <c r="A671" s="26" t="s">
        <v>117</v>
      </c>
      <c r="B671" s="21"/>
      <c r="C671" s="21" t="s">
        <v>117</v>
      </c>
      <c r="D671" s="21"/>
      <c r="E671" s="21" t="s">
        <v>117</v>
      </c>
      <c r="F671" s="21"/>
      <c r="G671" s="27"/>
      <c r="H671" s="27"/>
      <c r="I671" s="28" t="s">
        <v>246</v>
      </c>
      <c r="J671" s="28" t="s">
        <v>117</v>
      </c>
      <c r="K671" s="21"/>
      <c r="L671" s="21"/>
      <c r="M671" s="28" t="s">
        <v>117</v>
      </c>
      <c r="N671" s="28" t="s">
        <v>117</v>
      </c>
      <c r="O671" s="28" t="s">
        <v>117</v>
      </c>
      <c r="P671" s="21" t="s">
        <v>117</v>
      </c>
      <c r="Q671" s="21" t="s">
        <v>117</v>
      </c>
      <c r="R671" s="28" t="s">
        <v>117</v>
      </c>
      <c r="S671" s="78"/>
      <c r="T671" s="30"/>
      <c r="U671" s="52">
        <f t="shared" si="238"/>
        <v>0</v>
      </c>
      <c r="V671" s="29"/>
      <c r="W671" s="29" t="s">
        <v>117</v>
      </c>
      <c r="X671" s="29"/>
      <c r="Y671" s="29"/>
      <c r="Z671" s="53" t="str">
        <f t="shared" si="230"/>
        <v/>
      </c>
      <c r="AA671" s="55" t="str">
        <f t="shared" si="239"/>
        <v/>
      </c>
      <c r="AB671" s="27"/>
      <c r="AC671" s="54">
        <f t="shared" si="231"/>
        <v>0</v>
      </c>
      <c r="AD671" s="78"/>
      <c r="AE671" s="54">
        <f t="shared" si="232"/>
        <v>0</v>
      </c>
      <c r="AF671" s="78"/>
      <c r="AG671" s="54">
        <f t="shared" si="233"/>
        <v>0</v>
      </c>
      <c r="AH671" s="78"/>
      <c r="AI671" s="54">
        <f t="shared" si="234"/>
        <v>0</v>
      </c>
      <c r="AJ671" s="78"/>
      <c r="AK671" s="54">
        <f t="shared" si="235"/>
        <v>0</v>
      </c>
      <c r="AL671" s="78"/>
      <c r="AM671" s="78"/>
      <c r="AN671" s="53" t="str">
        <f>+IF($A671="Venta",SUMIF($AC$3:$AM$3,VLOOKUP($R671,desplegable!$N$3:$Q$8,4,FALSE),$AC671:$AM671)*$T671/VLOOKUP($R671,desplegable!$N$3:$O$8,2,FALSE),"")</f>
        <v/>
      </c>
      <c r="AO671" s="53">
        <f t="shared" si="236"/>
        <v>0</v>
      </c>
      <c r="AP671" s="53" t="str">
        <f>+IF($A671="Compra",SUMIF($AC$3:$AM$3,VLOOKUP($R670,desplegable!$N$3:$Q$8,4,FALSE),$AC671:$AM671)*$T671/VLOOKUP($R670,desplegable!$N$3:$O$8,2,FALSE),"")</f>
        <v/>
      </c>
      <c r="AQ671" s="55">
        <f>+IFERROR(SUMIF($AC$3:$AM$3,VLOOKUP($R671,desplegable!$N$3:$Q$8,4,FALSE),$AC671:$AM671)/$S671,0)</f>
        <v>0</v>
      </c>
      <c r="AR671" s="55">
        <f ca="1">IFERROR((SUMIF($AC$3:$AM$3,VLOOKUP($R671,desplegable!$N$3:$Q$8,4,FALSE),$AC671:$AM671)/($H671-$G671))*((TODAY())-$G671)/$S671,0)</f>
        <v>0</v>
      </c>
      <c r="AS671" s="56" t="str">
        <f t="shared" si="240"/>
        <v>-</v>
      </c>
      <c r="AT671" s="56" t="str">
        <f t="shared" si="241"/>
        <v>-</v>
      </c>
      <c r="AU671" s="56" t="str">
        <f t="shared" si="242"/>
        <v>-</v>
      </c>
      <c r="AV671" s="56" t="str">
        <f t="shared" si="243"/>
        <v>-</v>
      </c>
      <c r="AW671" s="53" t="str">
        <f t="shared" si="244"/>
        <v>-</v>
      </c>
      <c r="AX671" s="53" t="str">
        <f t="shared" si="245"/>
        <v/>
      </c>
      <c r="AY671" s="57" t="str">
        <f t="shared" si="246"/>
        <v/>
      </c>
      <c r="AZ671" s="54">
        <f>+IF(SUMIF($AC$3:$AM$3,VLOOKUP($R671,desplegable!$N$3:$Q$8,4,FALSE),$AC671:$AM671)&gt;=$S671,$S671,SUMIF($AC$3:$AM$3,VLOOKUP($R671,desplegable!$N$3:$Q$8,4,FALSE),$AC671:$AM671))</f>
        <v>0</v>
      </c>
      <c r="BA671" s="78"/>
      <c r="BB671" s="54">
        <f t="shared" si="247"/>
        <v>0</v>
      </c>
      <c r="BC671" s="53">
        <f>+IFERROR($BB671*$T671/VLOOKUP($R671,desplegable!$N$3:$O$8,2,FALSE),0)</f>
        <v>0</v>
      </c>
      <c r="BD671" s="53" t="str">
        <f t="shared" si="237"/>
        <v/>
      </c>
      <c r="BE671" s="57" t="str">
        <f t="shared" si="248"/>
        <v/>
      </c>
    </row>
    <row r="672" spans="1:57" ht="15" customHeight="1" x14ac:dyDescent="0.25">
      <c r="A672" s="26" t="s">
        <v>117</v>
      </c>
      <c r="B672" s="21"/>
      <c r="C672" s="21" t="s">
        <v>117</v>
      </c>
      <c r="D672" s="21"/>
      <c r="E672" s="21" t="s">
        <v>117</v>
      </c>
      <c r="F672" s="21"/>
      <c r="G672" s="27"/>
      <c r="H672" s="27"/>
      <c r="I672" s="28" t="s">
        <v>246</v>
      </c>
      <c r="J672" s="28" t="s">
        <v>117</v>
      </c>
      <c r="K672" s="21"/>
      <c r="L672" s="21"/>
      <c r="M672" s="28" t="s">
        <v>117</v>
      </c>
      <c r="N672" s="28" t="s">
        <v>117</v>
      </c>
      <c r="O672" s="28" t="s">
        <v>117</v>
      </c>
      <c r="P672" s="21" t="s">
        <v>117</v>
      </c>
      <c r="Q672" s="21" t="s">
        <v>117</v>
      </c>
      <c r="R672" s="28" t="s">
        <v>117</v>
      </c>
      <c r="S672" s="78"/>
      <c r="T672" s="30"/>
      <c r="U672" s="52">
        <f t="shared" si="238"/>
        <v>0</v>
      </c>
      <c r="V672" s="29"/>
      <c r="W672" s="29" t="s">
        <v>117</v>
      </c>
      <c r="X672" s="29"/>
      <c r="Y672" s="29"/>
      <c r="Z672" s="53" t="str">
        <f t="shared" si="230"/>
        <v/>
      </c>
      <c r="AA672" s="55" t="str">
        <f t="shared" si="239"/>
        <v/>
      </c>
      <c r="AB672" s="27"/>
      <c r="AC672" s="54">
        <f t="shared" si="231"/>
        <v>0</v>
      </c>
      <c r="AD672" s="78"/>
      <c r="AE672" s="54">
        <f t="shared" si="232"/>
        <v>0</v>
      </c>
      <c r="AF672" s="78"/>
      <c r="AG672" s="54">
        <f t="shared" si="233"/>
        <v>0</v>
      </c>
      <c r="AH672" s="78"/>
      <c r="AI672" s="54">
        <f t="shared" si="234"/>
        <v>0</v>
      </c>
      <c r="AJ672" s="78"/>
      <c r="AK672" s="54">
        <f t="shared" si="235"/>
        <v>0</v>
      </c>
      <c r="AL672" s="78"/>
      <c r="AM672" s="78"/>
      <c r="AN672" s="53" t="str">
        <f>+IF($A672="Venta",SUMIF($AC$3:$AM$3,VLOOKUP($R672,desplegable!$N$3:$Q$8,4,FALSE),$AC672:$AM672)*$T672/VLOOKUP($R672,desplegable!$N$3:$O$8,2,FALSE),"")</f>
        <v/>
      </c>
      <c r="AO672" s="53">
        <f t="shared" si="236"/>
        <v>0</v>
      </c>
      <c r="AP672" s="53" t="str">
        <f>+IF($A672="Compra",SUMIF($AC$3:$AM$3,VLOOKUP($R671,desplegable!$N$3:$Q$8,4,FALSE),$AC672:$AM672)*$T672/VLOOKUP($R671,desplegable!$N$3:$O$8,2,FALSE),"")</f>
        <v/>
      </c>
      <c r="AQ672" s="55">
        <f>+IFERROR(SUMIF($AC$3:$AM$3,VLOOKUP($R672,desplegable!$N$3:$Q$8,4,FALSE),$AC672:$AM672)/$S672,0)</f>
        <v>0</v>
      </c>
      <c r="AR672" s="55">
        <f ca="1">IFERROR((SUMIF($AC$3:$AM$3,VLOOKUP($R672,desplegable!$N$3:$Q$8,4,FALSE),$AC672:$AM672)/($H672-$G672))*((TODAY())-$G672)/$S672,0)</f>
        <v>0</v>
      </c>
      <c r="AS672" s="56" t="str">
        <f t="shared" si="240"/>
        <v>-</v>
      </c>
      <c r="AT672" s="56" t="str">
        <f t="shared" si="241"/>
        <v>-</v>
      </c>
      <c r="AU672" s="56" t="str">
        <f t="shared" si="242"/>
        <v>-</v>
      </c>
      <c r="AV672" s="56" t="str">
        <f t="shared" si="243"/>
        <v>-</v>
      </c>
      <c r="AW672" s="53" t="str">
        <f t="shared" si="244"/>
        <v>-</v>
      </c>
      <c r="AX672" s="53" t="str">
        <f t="shared" si="245"/>
        <v/>
      </c>
      <c r="AY672" s="57" t="str">
        <f t="shared" si="246"/>
        <v/>
      </c>
      <c r="AZ672" s="54">
        <f>+IF(SUMIF($AC$3:$AM$3,VLOOKUP($R672,desplegable!$N$3:$Q$8,4,FALSE),$AC672:$AM672)&gt;=$S672,$S672,SUMIF($AC$3:$AM$3,VLOOKUP($R672,desplegable!$N$3:$Q$8,4,FALSE),$AC672:$AM672))</f>
        <v>0</v>
      </c>
      <c r="BA672" s="78"/>
      <c r="BB672" s="54">
        <f t="shared" si="247"/>
        <v>0</v>
      </c>
      <c r="BC672" s="53">
        <f>+IFERROR($BB672*$T672/VLOOKUP($R672,desplegable!$N$3:$O$8,2,FALSE),0)</f>
        <v>0</v>
      </c>
      <c r="BD672" s="53" t="str">
        <f t="shared" si="237"/>
        <v/>
      </c>
      <c r="BE672" s="57" t="str">
        <f t="shared" si="248"/>
        <v/>
      </c>
    </row>
    <row r="673" spans="1:57" ht="15" customHeight="1" x14ac:dyDescent="0.25">
      <c r="A673" s="26" t="s">
        <v>117</v>
      </c>
      <c r="B673" s="21"/>
      <c r="C673" s="21" t="s">
        <v>117</v>
      </c>
      <c r="D673" s="21"/>
      <c r="E673" s="21" t="s">
        <v>117</v>
      </c>
      <c r="F673" s="21"/>
      <c r="G673" s="27"/>
      <c r="H673" s="27"/>
      <c r="I673" s="28" t="s">
        <v>246</v>
      </c>
      <c r="J673" s="28" t="s">
        <v>117</v>
      </c>
      <c r="K673" s="21"/>
      <c r="L673" s="21"/>
      <c r="M673" s="28" t="s">
        <v>117</v>
      </c>
      <c r="N673" s="28" t="s">
        <v>117</v>
      </c>
      <c r="O673" s="28" t="s">
        <v>117</v>
      </c>
      <c r="P673" s="21" t="s">
        <v>117</v>
      </c>
      <c r="Q673" s="21" t="s">
        <v>117</v>
      </c>
      <c r="R673" s="28" t="s">
        <v>117</v>
      </c>
      <c r="S673" s="78"/>
      <c r="T673" s="30"/>
      <c r="U673" s="52">
        <f t="shared" si="238"/>
        <v>0</v>
      </c>
      <c r="V673" s="29"/>
      <c r="W673" s="29" t="s">
        <v>117</v>
      </c>
      <c r="X673" s="29"/>
      <c r="Y673" s="29"/>
      <c r="Z673" s="53" t="str">
        <f t="shared" si="230"/>
        <v/>
      </c>
      <c r="AA673" s="55" t="str">
        <f t="shared" si="239"/>
        <v/>
      </c>
      <c r="AB673" s="27"/>
      <c r="AC673" s="54">
        <f t="shared" si="231"/>
        <v>0</v>
      </c>
      <c r="AD673" s="78"/>
      <c r="AE673" s="54">
        <f t="shared" si="232"/>
        <v>0</v>
      </c>
      <c r="AF673" s="78"/>
      <c r="AG673" s="54">
        <f t="shared" si="233"/>
        <v>0</v>
      </c>
      <c r="AH673" s="78"/>
      <c r="AI673" s="54">
        <f t="shared" si="234"/>
        <v>0</v>
      </c>
      <c r="AJ673" s="78"/>
      <c r="AK673" s="54">
        <f t="shared" si="235"/>
        <v>0</v>
      </c>
      <c r="AL673" s="78"/>
      <c r="AM673" s="78"/>
      <c r="AN673" s="53" t="str">
        <f>+IF($A673="Venta",SUMIF($AC$3:$AM$3,VLOOKUP($R673,desplegable!$N$3:$Q$8,4,FALSE),$AC673:$AM673)*$T673/VLOOKUP($R673,desplegable!$N$3:$O$8,2,FALSE),"")</f>
        <v/>
      </c>
      <c r="AO673" s="53">
        <f t="shared" si="236"/>
        <v>0</v>
      </c>
      <c r="AP673" s="53" t="str">
        <f>+IF($A673="Compra",SUMIF($AC$3:$AM$3,VLOOKUP($R672,desplegable!$N$3:$Q$8,4,FALSE),$AC673:$AM673)*$T673/VLOOKUP($R672,desplegable!$N$3:$O$8,2,FALSE),"")</f>
        <v/>
      </c>
      <c r="AQ673" s="55">
        <f>+IFERROR(SUMIF($AC$3:$AM$3,VLOOKUP($R673,desplegable!$N$3:$Q$8,4,FALSE),$AC673:$AM673)/$S673,0)</f>
        <v>0</v>
      </c>
      <c r="AR673" s="55">
        <f ca="1">IFERROR((SUMIF($AC$3:$AM$3,VLOOKUP($R673,desplegable!$N$3:$Q$8,4,FALSE),$AC673:$AM673)/($H673-$G673))*((TODAY())-$G673)/$S673,0)</f>
        <v>0</v>
      </c>
      <c r="AS673" s="56" t="str">
        <f t="shared" si="240"/>
        <v>-</v>
      </c>
      <c r="AT673" s="56" t="str">
        <f t="shared" si="241"/>
        <v>-</v>
      </c>
      <c r="AU673" s="56" t="str">
        <f t="shared" si="242"/>
        <v>-</v>
      </c>
      <c r="AV673" s="56" t="str">
        <f t="shared" si="243"/>
        <v>-</v>
      </c>
      <c r="AW673" s="53" t="str">
        <f t="shared" si="244"/>
        <v>-</v>
      </c>
      <c r="AX673" s="53" t="str">
        <f t="shared" si="245"/>
        <v/>
      </c>
      <c r="AY673" s="57" t="str">
        <f t="shared" si="246"/>
        <v/>
      </c>
      <c r="AZ673" s="54">
        <f>+IF(SUMIF($AC$3:$AM$3,VLOOKUP($R673,desplegable!$N$3:$Q$8,4,FALSE),$AC673:$AM673)&gt;=$S673,$S673,SUMIF($AC$3:$AM$3,VLOOKUP($R673,desplegable!$N$3:$Q$8,4,FALSE),$AC673:$AM673))</f>
        <v>0</v>
      </c>
      <c r="BA673" s="78"/>
      <c r="BB673" s="54">
        <f t="shared" si="247"/>
        <v>0</v>
      </c>
      <c r="BC673" s="53">
        <f>+IFERROR($BB673*$T673/VLOOKUP($R673,desplegable!$N$3:$O$8,2,FALSE),0)</f>
        <v>0</v>
      </c>
      <c r="BD673" s="53" t="str">
        <f t="shared" si="237"/>
        <v/>
      </c>
      <c r="BE673" s="57" t="str">
        <f t="shared" si="248"/>
        <v/>
      </c>
    </row>
    <row r="674" spans="1:57" ht="15" customHeight="1" x14ac:dyDescent="0.25">
      <c r="A674" s="26" t="s">
        <v>117</v>
      </c>
      <c r="B674" s="21"/>
      <c r="C674" s="21" t="s">
        <v>117</v>
      </c>
      <c r="D674" s="21"/>
      <c r="E674" s="21" t="s">
        <v>117</v>
      </c>
      <c r="F674" s="21"/>
      <c r="G674" s="27"/>
      <c r="H674" s="27"/>
      <c r="I674" s="28" t="s">
        <v>246</v>
      </c>
      <c r="J674" s="28" t="s">
        <v>117</v>
      </c>
      <c r="K674" s="21"/>
      <c r="L674" s="21"/>
      <c r="M674" s="28" t="s">
        <v>117</v>
      </c>
      <c r="N674" s="28" t="s">
        <v>117</v>
      </c>
      <c r="O674" s="28" t="s">
        <v>117</v>
      </c>
      <c r="P674" s="21" t="s">
        <v>117</v>
      </c>
      <c r="Q674" s="21" t="s">
        <v>117</v>
      </c>
      <c r="R674" s="28" t="s">
        <v>117</v>
      </c>
      <c r="S674" s="78"/>
      <c r="T674" s="30"/>
      <c r="U674" s="52">
        <f t="shared" si="238"/>
        <v>0</v>
      </c>
      <c r="V674" s="29"/>
      <c r="W674" s="29" t="s">
        <v>117</v>
      </c>
      <c r="X674" s="29"/>
      <c r="Y674" s="29"/>
      <c r="Z674" s="53" t="str">
        <f t="shared" si="230"/>
        <v/>
      </c>
      <c r="AA674" s="55" t="str">
        <f t="shared" si="239"/>
        <v/>
      </c>
      <c r="AB674" s="27"/>
      <c r="AC674" s="54">
        <f t="shared" si="231"/>
        <v>0</v>
      </c>
      <c r="AD674" s="78"/>
      <c r="AE674" s="54">
        <f t="shared" si="232"/>
        <v>0</v>
      </c>
      <c r="AF674" s="78"/>
      <c r="AG674" s="54">
        <f t="shared" si="233"/>
        <v>0</v>
      </c>
      <c r="AH674" s="78"/>
      <c r="AI674" s="54">
        <f t="shared" si="234"/>
        <v>0</v>
      </c>
      <c r="AJ674" s="78"/>
      <c r="AK674" s="54">
        <f t="shared" si="235"/>
        <v>0</v>
      </c>
      <c r="AL674" s="78"/>
      <c r="AM674" s="78"/>
      <c r="AN674" s="53" t="str">
        <f>+IF($A674="Venta",SUMIF($AC$3:$AM$3,VLOOKUP($R674,desplegable!$N$3:$Q$8,4,FALSE),$AC674:$AM674)*$T674/VLOOKUP($R674,desplegable!$N$3:$O$8,2,FALSE),"")</f>
        <v/>
      </c>
      <c r="AO674" s="53">
        <f t="shared" si="236"/>
        <v>0</v>
      </c>
      <c r="AP674" s="53" t="str">
        <f>+IF($A674="Compra",SUMIF($AC$3:$AM$3,VLOOKUP($R673,desplegable!$N$3:$Q$8,4,FALSE),$AC674:$AM674)*$T674/VLOOKUP($R673,desplegable!$N$3:$O$8,2,FALSE),"")</f>
        <v/>
      </c>
      <c r="AQ674" s="55">
        <f>+IFERROR(SUMIF($AC$3:$AM$3,VLOOKUP($R674,desplegable!$N$3:$Q$8,4,FALSE),$AC674:$AM674)/$S674,0)</f>
        <v>0</v>
      </c>
      <c r="AR674" s="55">
        <f ca="1">IFERROR((SUMIF($AC$3:$AM$3,VLOOKUP($R674,desplegable!$N$3:$Q$8,4,FALSE),$AC674:$AM674)/($H674-$G674))*((TODAY())-$G674)/$S674,0)</f>
        <v>0</v>
      </c>
      <c r="AS674" s="56" t="str">
        <f t="shared" si="240"/>
        <v>-</v>
      </c>
      <c r="AT674" s="56" t="str">
        <f t="shared" si="241"/>
        <v>-</v>
      </c>
      <c r="AU674" s="56" t="str">
        <f t="shared" si="242"/>
        <v>-</v>
      </c>
      <c r="AV674" s="56" t="str">
        <f t="shared" si="243"/>
        <v>-</v>
      </c>
      <c r="AW674" s="53" t="str">
        <f t="shared" si="244"/>
        <v>-</v>
      </c>
      <c r="AX674" s="53" t="str">
        <f t="shared" si="245"/>
        <v/>
      </c>
      <c r="AY674" s="57" t="str">
        <f t="shared" si="246"/>
        <v/>
      </c>
      <c r="AZ674" s="54">
        <f>+IF(SUMIF($AC$3:$AM$3,VLOOKUP($R674,desplegable!$N$3:$Q$8,4,FALSE),$AC674:$AM674)&gt;=$S674,$S674,SUMIF($AC$3:$AM$3,VLOOKUP($R674,desplegable!$N$3:$Q$8,4,FALSE),$AC674:$AM674))</f>
        <v>0</v>
      </c>
      <c r="BA674" s="78"/>
      <c r="BB674" s="54">
        <f t="shared" si="247"/>
        <v>0</v>
      </c>
      <c r="BC674" s="53">
        <f>+IFERROR($BB674*$T674/VLOOKUP($R674,desplegable!$N$3:$O$8,2,FALSE),0)</f>
        <v>0</v>
      </c>
      <c r="BD674" s="53" t="str">
        <f t="shared" si="237"/>
        <v/>
      </c>
      <c r="BE674" s="57" t="str">
        <f t="shared" si="248"/>
        <v/>
      </c>
    </row>
    <row r="675" spans="1:57" ht="15" customHeight="1" x14ac:dyDescent="0.25">
      <c r="A675" s="26" t="s">
        <v>117</v>
      </c>
      <c r="B675" s="21"/>
      <c r="C675" s="21" t="s">
        <v>117</v>
      </c>
      <c r="D675" s="21"/>
      <c r="E675" s="21" t="s">
        <v>117</v>
      </c>
      <c r="F675" s="21"/>
      <c r="G675" s="27"/>
      <c r="H675" s="27"/>
      <c r="I675" s="28" t="s">
        <v>246</v>
      </c>
      <c r="J675" s="28" t="s">
        <v>117</v>
      </c>
      <c r="K675" s="21"/>
      <c r="L675" s="21"/>
      <c r="M675" s="28" t="s">
        <v>117</v>
      </c>
      <c r="N675" s="28" t="s">
        <v>117</v>
      </c>
      <c r="O675" s="28" t="s">
        <v>117</v>
      </c>
      <c r="P675" s="21" t="s">
        <v>117</v>
      </c>
      <c r="Q675" s="21" t="s">
        <v>117</v>
      </c>
      <c r="R675" s="28" t="s">
        <v>117</v>
      </c>
      <c r="S675" s="78"/>
      <c r="T675" s="30"/>
      <c r="U675" s="52">
        <f t="shared" si="238"/>
        <v>0</v>
      </c>
      <c r="V675" s="29"/>
      <c r="W675" s="29" t="s">
        <v>117</v>
      </c>
      <c r="X675" s="29"/>
      <c r="Y675" s="29"/>
      <c r="Z675" s="53" t="str">
        <f t="shared" si="230"/>
        <v/>
      </c>
      <c r="AA675" s="55" t="str">
        <f t="shared" si="239"/>
        <v/>
      </c>
      <c r="AB675" s="27"/>
      <c r="AC675" s="54">
        <f t="shared" si="231"/>
        <v>0</v>
      </c>
      <c r="AD675" s="78"/>
      <c r="AE675" s="54">
        <f t="shared" si="232"/>
        <v>0</v>
      </c>
      <c r="AF675" s="78"/>
      <c r="AG675" s="54">
        <f t="shared" si="233"/>
        <v>0</v>
      </c>
      <c r="AH675" s="78"/>
      <c r="AI675" s="54">
        <f t="shared" si="234"/>
        <v>0</v>
      </c>
      <c r="AJ675" s="78"/>
      <c r="AK675" s="54">
        <f t="shared" si="235"/>
        <v>0</v>
      </c>
      <c r="AL675" s="78"/>
      <c r="AM675" s="78"/>
      <c r="AN675" s="53" t="str">
        <f>+IF($A675="Venta",SUMIF($AC$3:$AM$3,VLOOKUP($R675,desplegable!$N$3:$Q$8,4,FALSE),$AC675:$AM675)*$T675/VLOOKUP($R675,desplegable!$N$3:$O$8,2,FALSE),"")</f>
        <v/>
      </c>
      <c r="AO675" s="53">
        <f t="shared" si="236"/>
        <v>0</v>
      </c>
      <c r="AP675" s="53" t="str">
        <f>+IF($A675="Compra",SUMIF($AC$3:$AM$3,VLOOKUP($R674,desplegable!$N$3:$Q$8,4,FALSE),$AC675:$AM675)*$T675/VLOOKUP($R674,desplegable!$N$3:$O$8,2,FALSE),"")</f>
        <v/>
      </c>
      <c r="AQ675" s="55">
        <f>+IFERROR(SUMIF($AC$3:$AM$3,VLOOKUP($R675,desplegable!$N$3:$Q$8,4,FALSE),$AC675:$AM675)/$S675,0)</f>
        <v>0</v>
      </c>
      <c r="AR675" s="55">
        <f ca="1">IFERROR((SUMIF($AC$3:$AM$3,VLOOKUP($R675,desplegable!$N$3:$Q$8,4,FALSE),$AC675:$AM675)/($H675-$G675))*((TODAY())-$G675)/$S675,0)</f>
        <v>0</v>
      </c>
      <c r="AS675" s="56" t="str">
        <f t="shared" si="240"/>
        <v>-</v>
      </c>
      <c r="AT675" s="56" t="str">
        <f t="shared" si="241"/>
        <v>-</v>
      </c>
      <c r="AU675" s="56" t="str">
        <f t="shared" si="242"/>
        <v>-</v>
      </c>
      <c r="AV675" s="56" t="str">
        <f t="shared" si="243"/>
        <v>-</v>
      </c>
      <c r="AW675" s="53" t="str">
        <f t="shared" si="244"/>
        <v>-</v>
      </c>
      <c r="AX675" s="53" t="str">
        <f t="shared" si="245"/>
        <v/>
      </c>
      <c r="AY675" s="57" t="str">
        <f t="shared" si="246"/>
        <v/>
      </c>
      <c r="AZ675" s="54">
        <f>+IF(SUMIF($AC$3:$AM$3,VLOOKUP($R675,desplegable!$N$3:$Q$8,4,FALSE),$AC675:$AM675)&gt;=$S675,$S675,SUMIF($AC$3:$AM$3,VLOOKUP($R675,desplegable!$N$3:$Q$8,4,FALSE),$AC675:$AM675))</f>
        <v>0</v>
      </c>
      <c r="BA675" s="78"/>
      <c r="BB675" s="54">
        <f t="shared" si="247"/>
        <v>0</v>
      </c>
      <c r="BC675" s="53">
        <f>+IFERROR($BB675*$T675/VLOOKUP($R675,desplegable!$N$3:$O$8,2,FALSE),0)</f>
        <v>0</v>
      </c>
      <c r="BD675" s="53" t="str">
        <f t="shared" si="237"/>
        <v/>
      </c>
      <c r="BE675" s="57" t="str">
        <f t="shared" si="248"/>
        <v/>
      </c>
    </row>
    <row r="676" spans="1:57" ht="15" customHeight="1" x14ac:dyDescent="0.25">
      <c r="A676" s="26" t="s">
        <v>117</v>
      </c>
      <c r="B676" s="21"/>
      <c r="C676" s="21" t="s">
        <v>117</v>
      </c>
      <c r="D676" s="21"/>
      <c r="E676" s="21" t="s">
        <v>117</v>
      </c>
      <c r="F676" s="21"/>
      <c r="G676" s="27"/>
      <c r="H676" s="27"/>
      <c r="I676" s="28" t="s">
        <v>246</v>
      </c>
      <c r="J676" s="28" t="s">
        <v>117</v>
      </c>
      <c r="K676" s="21"/>
      <c r="L676" s="21"/>
      <c r="M676" s="28" t="s">
        <v>117</v>
      </c>
      <c r="N676" s="28" t="s">
        <v>117</v>
      </c>
      <c r="O676" s="28" t="s">
        <v>117</v>
      </c>
      <c r="P676" s="21" t="s">
        <v>117</v>
      </c>
      <c r="Q676" s="21" t="s">
        <v>117</v>
      </c>
      <c r="R676" s="28" t="s">
        <v>117</v>
      </c>
      <c r="S676" s="78"/>
      <c r="T676" s="30"/>
      <c r="U676" s="52">
        <f t="shared" si="238"/>
        <v>0</v>
      </c>
      <c r="V676" s="29"/>
      <c r="W676" s="29" t="s">
        <v>117</v>
      </c>
      <c r="X676" s="29"/>
      <c r="Y676" s="29"/>
      <c r="Z676" s="53" t="str">
        <f t="shared" si="230"/>
        <v/>
      </c>
      <c r="AA676" s="55" t="str">
        <f t="shared" si="239"/>
        <v/>
      </c>
      <c r="AB676" s="27"/>
      <c r="AC676" s="54">
        <f t="shared" si="231"/>
        <v>0</v>
      </c>
      <c r="AD676" s="78"/>
      <c r="AE676" s="54">
        <f t="shared" si="232"/>
        <v>0</v>
      </c>
      <c r="AF676" s="78"/>
      <c r="AG676" s="54">
        <f t="shared" si="233"/>
        <v>0</v>
      </c>
      <c r="AH676" s="78"/>
      <c r="AI676" s="54">
        <f t="shared" si="234"/>
        <v>0</v>
      </c>
      <c r="AJ676" s="78"/>
      <c r="AK676" s="54">
        <f t="shared" si="235"/>
        <v>0</v>
      </c>
      <c r="AL676" s="78"/>
      <c r="AM676" s="78"/>
      <c r="AN676" s="53" t="str">
        <f>+IF($A676="Venta",SUMIF($AC$3:$AM$3,VLOOKUP($R676,desplegable!$N$3:$Q$8,4,FALSE),$AC676:$AM676)*$T676/VLOOKUP($R676,desplegable!$N$3:$O$8,2,FALSE),"")</f>
        <v/>
      </c>
      <c r="AO676" s="53">
        <f t="shared" si="236"/>
        <v>0</v>
      </c>
      <c r="AP676" s="53" t="str">
        <f>+IF($A676="Compra",SUMIF($AC$3:$AM$3,VLOOKUP($R675,desplegable!$N$3:$Q$8,4,FALSE),$AC676:$AM676)*$T676/VLOOKUP($R675,desplegable!$N$3:$O$8,2,FALSE),"")</f>
        <v/>
      </c>
      <c r="AQ676" s="55">
        <f>+IFERROR(SUMIF($AC$3:$AM$3,VLOOKUP($R676,desplegable!$N$3:$Q$8,4,FALSE),$AC676:$AM676)/$S676,0)</f>
        <v>0</v>
      </c>
      <c r="AR676" s="55">
        <f ca="1">IFERROR((SUMIF($AC$3:$AM$3,VLOOKUP($R676,desplegable!$N$3:$Q$8,4,FALSE),$AC676:$AM676)/($H676-$G676))*((TODAY())-$G676)/$S676,0)</f>
        <v>0</v>
      </c>
      <c r="AS676" s="56" t="str">
        <f t="shared" si="240"/>
        <v>-</v>
      </c>
      <c r="AT676" s="56" t="str">
        <f t="shared" si="241"/>
        <v>-</v>
      </c>
      <c r="AU676" s="56" t="str">
        <f t="shared" si="242"/>
        <v>-</v>
      </c>
      <c r="AV676" s="56" t="str">
        <f t="shared" si="243"/>
        <v>-</v>
      </c>
      <c r="AW676" s="53" t="str">
        <f t="shared" si="244"/>
        <v>-</v>
      </c>
      <c r="AX676" s="53" t="str">
        <f t="shared" si="245"/>
        <v/>
      </c>
      <c r="AY676" s="57" t="str">
        <f t="shared" si="246"/>
        <v/>
      </c>
      <c r="AZ676" s="54">
        <f>+IF(SUMIF($AC$3:$AM$3,VLOOKUP($R676,desplegable!$N$3:$Q$8,4,FALSE),$AC676:$AM676)&gt;=$S676,$S676,SUMIF($AC$3:$AM$3,VLOOKUP($R676,desplegable!$N$3:$Q$8,4,FALSE),$AC676:$AM676))</f>
        <v>0</v>
      </c>
      <c r="BA676" s="78"/>
      <c r="BB676" s="54">
        <f t="shared" si="247"/>
        <v>0</v>
      </c>
      <c r="BC676" s="53">
        <f>+IFERROR($BB676*$T676/VLOOKUP($R676,desplegable!$N$3:$O$8,2,FALSE),0)</f>
        <v>0</v>
      </c>
      <c r="BD676" s="53" t="str">
        <f t="shared" si="237"/>
        <v/>
      </c>
      <c r="BE676" s="57" t="str">
        <f t="shared" si="248"/>
        <v/>
      </c>
    </row>
    <row r="677" spans="1:57" ht="15" customHeight="1" x14ac:dyDescent="0.25">
      <c r="A677" s="26" t="s">
        <v>117</v>
      </c>
      <c r="B677" s="21"/>
      <c r="C677" s="21" t="s">
        <v>117</v>
      </c>
      <c r="D677" s="21"/>
      <c r="E677" s="21" t="s">
        <v>117</v>
      </c>
      <c r="F677" s="21"/>
      <c r="G677" s="27"/>
      <c r="H677" s="27"/>
      <c r="I677" s="28" t="s">
        <v>246</v>
      </c>
      <c r="J677" s="28" t="s">
        <v>117</v>
      </c>
      <c r="K677" s="21"/>
      <c r="L677" s="21"/>
      <c r="M677" s="28" t="s">
        <v>117</v>
      </c>
      <c r="N677" s="28" t="s">
        <v>117</v>
      </c>
      <c r="O677" s="28" t="s">
        <v>117</v>
      </c>
      <c r="P677" s="21" t="s">
        <v>117</v>
      </c>
      <c r="Q677" s="21" t="s">
        <v>117</v>
      </c>
      <c r="R677" s="28" t="s">
        <v>117</v>
      </c>
      <c r="S677" s="78"/>
      <c r="T677" s="30"/>
      <c r="U677" s="52">
        <f t="shared" si="238"/>
        <v>0</v>
      </c>
      <c r="V677" s="29"/>
      <c r="W677" s="29" t="s">
        <v>117</v>
      </c>
      <c r="X677" s="29"/>
      <c r="Y677" s="29"/>
      <c r="Z677" s="53" t="str">
        <f t="shared" si="230"/>
        <v/>
      </c>
      <c r="AA677" s="55" t="str">
        <f t="shared" si="239"/>
        <v/>
      </c>
      <c r="AB677" s="27"/>
      <c r="AC677" s="54">
        <f t="shared" si="231"/>
        <v>0</v>
      </c>
      <c r="AD677" s="78"/>
      <c r="AE677" s="54">
        <f t="shared" si="232"/>
        <v>0</v>
      </c>
      <c r="AF677" s="78"/>
      <c r="AG677" s="54">
        <f t="shared" si="233"/>
        <v>0</v>
      </c>
      <c r="AH677" s="78"/>
      <c r="AI677" s="54">
        <f t="shared" si="234"/>
        <v>0</v>
      </c>
      <c r="AJ677" s="78"/>
      <c r="AK677" s="54">
        <f t="shared" si="235"/>
        <v>0</v>
      </c>
      <c r="AL677" s="78"/>
      <c r="AM677" s="78"/>
      <c r="AN677" s="53" t="str">
        <f>+IF($A677="Venta",SUMIF($AC$3:$AM$3,VLOOKUP($R677,desplegable!$N$3:$Q$8,4,FALSE),$AC677:$AM677)*$T677/VLOOKUP($R677,desplegable!$N$3:$O$8,2,FALSE),"")</f>
        <v/>
      </c>
      <c r="AO677" s="53">
        <f t="shared" si="236"/>
        <v>0</v>
      </c>
      <c r="AP677" s="53" t="str">
        <f>+IF($A677="Compra",SUMIF($AC$3:$AM$3,VLOOKUP($R676,desplegable!$N$3:$Q$8,4,FALSE),$AC677:$AM677)*$T677/VLOOKUP($R676,desplegable!$N$3:$O$8,2,FALSE),"")</f>
        <v/>
      </c>
      <c r="AQ677" s="55">
        <f>+IFERROR(SUMIF($AC$3:$AM$3,VLOOKUP($R677,desplegable!$N$3:$Q$8,4,FALSE),$AC677:$AM677)/$S677,0)</f>
        <v>0</v>
      </c>
      <c r="AR677" s="55">
        <f ca="1">IFERROR((SUMIF($AC$3:$AM$3,VLOOKUP($R677,desplegable!$N$3:$Q$8,4,FALSE),$AC677:$AM677)/($H677-$G677))*((TODAY())-$G677)/$S677,0)</f>
        <v>0</v>
      </c>
      <c r="AS677" s="56" t="str">
        <f t="shared" si="240"/>
        <v>-</v>
      </c>
      <c r="AT677" s="56" t="str">
        <f t="shared" si="241"/>
        <v>-</v>
      </c>
      <c r="AU677" s="56" t="str">
        <f t="shared" si="242"/>
        <v>-</v>
      </c>
      <c r="AV677" s="56" t="str">
        <f t="shared" si="243"/>
        <v>-</v>
      </c>
      <c r="AW677" s="53" t="str">
        <f t="shared" si="244"/>
        <v>-</v>
      </c>
      <c r="AX677" s="53" t="str">
        <f t="shared" si="245"/>
        <v/>
      </c>
      <c r="AY677" s="57" t="str">
        <f t="shared" si="246"/>
        <v/>
      </c>
      <c r="AZ677" s="54">
        <f>+IF(SUMIF($AC$3:$AM$3,VLOOKUP($R677,desplegable!$N$3:$Q$8,4,FALSE),$AC677:$AM677)&gt;=$S677,$S677,SUMIF($AC$3:$AM$3,VLOOKUP($R677,desplegable!$N$3:$Q$8,4,FALSE),$AC677:$AM677))</f>
        <v>0</v>
      </c>
      <c r="BA677" s="78"/>
      <c r="BB677" s="54">
        <f t="shared" si="247"/>
        <v>0</v>
      </c>
      <c r="BC677" s="53">
        <f>+IFERROR($BB677*$T677/VLOOKUP($R677,desplegable!$N$3:$O$8,2,FALSE),0)</f>
        <v>0</v>
      </c>
      <c r="BD677" s="53" t="str">
        <f t="shared" si="237"/>
        <v/>
      </c>
      <c r="BE677" s="57" t="str">
        <f t="shared" si="248"/>
        <v/>
      </c>
    </row>
    <row r="678" spans="1:57" ht="15" customHeight="1" x14ac:dyDescent="0.25">
      <c r="A678" s="26" t="s">
        <v>117</v>
      </c>
      <c r="B678" s="21"/>
      <c r="C678" s="21" t="s">
        <v>117</v>
      </c>
      <c r="D678" s="21"/>
      <c r="E678" s="21" t="s">
        <v>117</v>
      </c>
      <c r="F678" s="21"/>
      <c r="G678" s="27"/>
      <c r="H678" s="27"/>
      <c r="I678" s="28" t="s">
        <v>246</v>
      </c>
      <c r="J678" s="28" t="s">
        <v>117</v>
      </c>
      <c r="K678" s="21"/>
      <c r="L678" s="21"/>
      <c r="M678" s="28" t="s">
        <v>117</v>
      </c>
      <c r="N678" s="28" t="s">
        <v>117</v>
      </c>
      <c r="O678" s="28" t="s">
        <v>117</v>
      </c>
      <c r="P678" s="21" t="s">
        <v>117</v>
      </c>
      <c r="Q678" s="21" t="s">
        <v>117</v>
      </c>
      <c r="R678" s="28" t="s">
        <v>117</v>
      </c>
      <c r="S678" s="78"/>
      <c r="T678" s="30"/>
      <c r="U678" s="52">
        <f t="shared" si="238"/>
        <v>0</v>
      </c>
      <c r="V678" s="29"/>
      <c r="W678" s="29" t="s">
        <v>117</v>
      </c>
      <c r="X678" s="29"/>
      <c r="Y678" s="29"/>
      <c r="Z678" s="53" t="str">
        <f t="shared" si="230"/>
        <v/>
      </c>
      <c r="AA678" s="55" t="str">
        <f t="shared" si="239"/>
        <v/>
      </c>
      <c r="AB678" s="27"/>
      <c r="AC678" s="54">
        <f t="shared" si="231"/>
        <v>0</v>
      </c>
      <c r="AD678" s="78"/>
      <c r="AE678" s="54">
        <f t="shared" si="232"/>
        <v>0</v>
      </c>
      <c r="AF678" s="78"/>
      <c r="AG678" s="54">
        <f t="shared" si="233"/>
        <v>0</v>
      </c>
      <c r="AH678" s="78"/>
      <c r="AI678" s="54">
        <f t="shared" si="234"/>
        <v>0</v>
      </c>
      <c r="AJ678" s="78"/>
      <c r="AK678" s="54">
        <f t="shared" si="235"/>
        <v>0</v>
      </c>
      <c r="AL678" s="78"/>
      <c r="AM678" s="78"/>
      <c r="AN678" s="53" t="str">
        <f>+IF($A678="Venta",SUMIF($AC$3:$AM$3,VLOOKUP($R678,desplegable!$N$3:$Q$8,4,FALSE),$AC678:$AM678)*$T678/VLOOKUP($R678,desplegable!$N$3:$O$8,2,FALSE),"")</f>
        <v/>
      </c>
      <c r="AO678" s="53">
        <f t="shared" si="236"/>
        <v>0</v>
      </c>
      <c r="AP678" s="53" t="str">
        <f>+IF($A678="Compra",SUMIF($AC$3:$AM$3,VLOOKUP($R677,desplegable!$N$3:$Q$8,4,FALSE),$AC678:$AM678)*$T678/VLOOKUP($R677,desplegable!$N$3:$O$8,2,FALSE),"")</f>
        <v/>
      </c>
      <c r="AQ678" s="55">
        <f>+IFERROR(SUMIF($AC$3:$AM$3,VLOOKUP($R678,desplegable!$N$3:$Q$8,4,FALSE),$AC678:$AM678)/$S678,0)</f>
        <v>0</v>
      </c>
      <c r="AR678" s="55">
        <f ca="1">IFERROR((SUMIF($AC$3:$AM$3,VLOOKUP($R678,desplegable!$N$3:$Q$8,4,FALSE),$AC678:$AM678)/($H678-$G678))*((TODAY())-$G678)/$S678,0)</f>
        <v>0</v>
      </c>
      <c r="AS678" s="56" t="str">
        <f t="shared" si="240"/>
        <v>-</v>
      </c>
      <c r="AT678" s="56" t="str">
        <f t="shared" si="241"/>
        <v>-</v>
      </c>
      <c r="AU678" s="56" t="str">
        <f t="shared" si="242"/>
        <v>-</v>
      </c>
      <c r="AV678" s="56" t="str">
        <f t="shared" si="243"/>
        <v>-</v>
      </c>
      <c r="AW678" s="53" t="str">
        <f t="shared" si="244"/>
        <v>-</v>
      </c>
      <c r="AX678" s="53" t="str">
        <f t="shared" si="245"/>
        <v/>
      </c>
      <c r="AY678" s="57" t="str">
        <f t="shared" si="246"/>
        <v/>
      </c>
      <c r="AZ678" s="54">
        <f>+IF(SUMIF($AC$3:$AM$3,VLOOKUP($R678,desplegable!$N$3:$Q$8,4,FALSE),$AC678:$AM678)&gt;=$S678,$S678,SUMIF($AC$3:$AM$3,VLOOKUP($R678,desplegable!$N$3:$Q$8,4,FALSE),$AC678:$AM678))</f>
        <v>0</v>
      </c>
      <c r="BA678" s="78"/>
      <c r="BB678" s="54">
        <f t="shared" si="247"/>
        <v>0</v>
      </c>
      <c r="BC678" s="53">
        <f>+IFERROR($BB678*$T678/VLOOKUP($R678,desplegable!$N$3:$O$8,2,FALSE),0)</f>
        <v>0</v>
      </c>
      <c r="BD678" s="53" t="str">
        <f t="shared" si="237"/>
        <v/>
      </c>
      <c r="BE678" s="57" t="str">
        <f t="shared" si="248"/>
        <v/>
      </c>
    </row>
    <row r="679" spans="1:57" ht="15" customHeight="1" x14ac:dyDescent="0.25">
      <c r="A679" s="26" t="s">
        <v>117</v>
      </c>
      <c r="B679" s="21"/>
      <c r="C679" s="21" t="s">
        <v>117</v>
      </c>
      <c r="D679" s="21"/>
      <c r="E679" s="21" t="s">
        <v>117</v>
      </c>
      <c r="F679" s="21"/>
      <c r="G679" s="27"/>
      <c r="H679" s="27"/>
      <c r="I679" s="28" t="s">
        <v>246</v>
      </c>
      <c r="J679" s="28" t="s">
        <v>117</v>
      </c>
      <c r="K679" s="21"/>
      <c r="L679" s="21"/>
      <c r="M679" s="28" t="s">
        <v>117</v>
      </c>
      <c r="N679" s="28" t="s">
        <v>117</v>
      </c>
      <c r="O679" s="28" t="s">
        <v>117</v>
      </c>
      <c r="P679" s="21" t="s">
        <v>117</v>
      </c>
      <c r="Q679" s="21" t="s">
        <v>117</v>
      </c>
      <c r="R679" s="28" t="s">
        <v>117</v>
      </c>
      <c r="S679" s="78"/>
      <c r="T679" s="30"/>
      <c r="U679" s="52">
        <f t="shared" si="238"/>
        <v>0</v>
      </c>
      <c r="V679" s="29"/>
      <c r="W679" s="29" t="s">
        <v>117</v>
      </c>
      <c r="X679" s="29"/>
      <c r="Y679" s="29"/>
      <c r="Z679" s="53" t="str">
        <f t="shared" si="230"/>
        <v/>
      </c>
      <c r="AA679" s="55" t="str">
        <f t="shared" si="239"/>
        <v/>
      </c>
      <c r="AB679" s="27"/>
      <c r="AC679" s="54">
        <f t="shared" si="231"/>
        <v>0</v>
      </c>
      <c r="AD679" s="78"/>
      <c r="AE679" s="54">
        <f t="shared" si="232"/>
        <v>0</v>
      </c>
      <c r="AF679" s="78"/>
      <c r="AG679" s="54">
        <f t="shared" si="233"/>
        <v>0</v>
      </c>
      <c r="AH679" s="78"/>
      <c r="AI679" s="54">
        <f t="shared" si="234"/>
        <v>0</v>
      </c>
      <c r="AJ679" s="78"/>
      <c r="AK679" s="54">
        <f t="shared" si="235"/>
        <v>0</v>
      </c>
      <c r="AL679" s="78"/>
      <c r="AM679" s="78"/>
      <c r="AN679" s="53" t="str">
        <f>+IF($A679="Venta",SUMIF($AC$3:$AM$3,VLOOKUP($R679,desplegable!$N$3:$Q$8,4,FALSE),$AC679:$AM679)*$T679/VLOOKUP($R679,desplegable!$N$3:$O$8,2,FALSE),"")</f>
        <v/>
      </c>
      <c r="AO679" s="53">
        <f t="shared" si="236"/>
        <v>0</v>
      </c>
      <c r="AP679" s="53" t="str">
        <f>+IF($A679="Compra",SUMIF($AC$3:$AM$3,VLOOKUP($R678,desplegable!$N$3:$Q$8,4,FALSE),$AC679:$AM679)*$T679/VLOOKUP($R678,desplegable!$N$3:$O$8,2,FALSE),"")</f>
        <v/>
      </c>
      <c r="AQ679" s="55">
        <f>+IFERROR(SUMIF($AC$3:$AM$3,VLOOKUP($R679,desplegable!$N$3:$Q$8,4,FALSE),$AC679:$AM679)/$S679,0)</f>
        <v>0</v>
      </c>
      <c r="AR679" s="55">
        <f ca="1">IFERROR((SUMIF($AC$3:$AM$3,VLOOKUP($R679,desplegable!$N$3:$Q$8,4,FALSE),$AC679:$AM679)/($H679-$G679))*((TODAY())-$G679)/$S679,0)</f>
        <v>0</v>
      </c>
      <c r="AS679" s="56" t="str">
        <f t="shared" si="240"/>
        <v>-</v>
      </c>
      <c r="AT679" s="56" t="str">
        <f t="shared" si="241"/>
        <v>-</v>
      </c>
      <c r="AU679" s="56" t="str">
        <f t="shared" si="242"/>
        <v>-</v>
      </c>
      <c r="AV679" s="56" t="str">
        <f t="shared" si="243"/>
        <v>-</v>
      </c>
      <c r="AW679" s="53" t="str">
        <f t="shared" si="244"/>
        <v>-</v>
      </c>
      <c r="AX679" s="53" t="str">
        <f t="shared" si="245"/>
        <v/>
      </c>
      <c r="AY679" s="57" t="str">
        <f t="shared" si="246"/>
        <v/>
      </c>
      <c r="AZ679" s="54">
        <f>+IF(SUMIF($AC$3:$AM$3,VLOOKUP($R679,desplegable!$N$3:$Q$8,4,FALSE),$AC679:$AM679)&gt;=$S679,$S679,SUMIF($AC$3:$AM$3,VLOOKUP($R679,desplegable!$N$3:$Q$8,4,FALSE),$AC679:$AM679))</f>
        <v>0</v>
      </c>
      <c r="BA679" s="78"/>
      <c r="BB679" s="54">
        <f t="shared" si="247"/>
        <v>0</v>
      </c>
      <c r="BC679" s="53">
        <f>+IFERROR($BB679*$T679/VLOOKUP($R679,desplegable!$N$3:$O$8,2,FALSE),0)</f>
        <v>0</v>
      </c>
      <c r="BD679" s="53" t="str">
        <f t="shared" si="237"/>
        <v/>
      </c>
      <c r="BE679" s="57" t="str">
        <f t="shared" si="248"/>
        <v/>
      </c>
    </row>
    <row r="680" spans="1:57" ht="15" customHeight="1" x14ac:dyDescent="0.25">
      <c r="A680" s="26" t="s">
        <v>117</v>
      </c>
      <c r="B680" s="21"/>
      <c r="C680" s="21" t="s">
        <v>117</v>
      </c>
      <c r="D680" s="21"/>
      <c r="E680" s="21" t="s">
        <v>117</v>
      </c>
      <c r="F680" s="21"/>
      <c r="G680" s="27"/>
      <c r="H680" s="27"/>
      <c r="I680" s="28" t="s">
        <v>246</v>
      </c>
      <c r="J680" s="28" t="s">
        <v>117</v>
      </c>
      <c r="K680" s="21"/>
      <c r="L680" s="21"/>
      <c r="M680" s="28" t="s">
        <v>117</v>
      </c>
      <c r="N680" s="28" t="s">
        <v>117</v>
      </c>
      <c r="O680" s="28" t="s">
        <v>117</v>
      </c>
      <c r="P680" s="21" t="s">
        <v>117</v>
      </c>
      <c r="Q680" s="21" t="s">
        <v>117</v>
      </c>
      <c r="R680" s="28" t="s">
        <v>117</v>
      </c>
      <c r="S680" s="78"/>
      <c r="T680" s="30"/>
      <c r="U680" s="52">
        <f t="shared" si="238"/>
        <v>0</v>
      </c>
      <c r="V680" s="29"/>
      <c r="W680" s="29" t="s">
        <v>117</v>
      </c>
      <c r="X680" s="29"/>
      <c r="Y680" s="29"/>
      <c r="Z680" s="53" t="str">
        <f t="shared" si="230"/>
        <v/>
      </c>
      <c r="AA680" s="55" t="str">
        <f t="shared" si="239"/>
        <v/>
      </c>
      <c r="AB680" s="27"/>
      <c r="AC680" s="54">
        <f t="shared" si="231"/>
        <v>0</v>
      </c>
      <c r="AD680" s="78"/>
      <c r="AE680" s="54">
        <f t="shared" si="232"/>
        <v>0</v>
      </c>
      <c r="AF680" s="78"/>
      <c r="AG680" s="54">
        <f t="shared" si="233"/>
        <v>0</v>
      </c>
      <c r="AH680" s="78"/>
      <c r="AI680" s="54">
        <f t="shared" si="234"/>
        <v>0</v>
      </c>
      <c r="AJ680" s="78"/>
      <c r="AK680" s="54">
        <f t="shared" si="235"/>
        <v>0</v>
      </c>
      <c r="AL680" s="78"/>
      <c r="AM680" s="78"/>
      <c r="AN680" s="53" t="str">
        <f>+IF($A680="Venta",SUMIF($AC$3:$AM$3,VLOOKUP($R680,desplegable!$N$3:$Q$8,4,FALSE),$AC680:$AM680)*$T680/VLOOKUP($R680,desplegable!$N$3:$O$8,2,FALSE),"")</f>
        <v/>
      </c>
      <c r="AO680" s="53">
        <f t="shared" si="236"/>
        <v>0</v>
      </c>
      <c r="AP680" s="53" t="str">
        <f>+IF($A680="Compra",SUMIF($AC$3:$AM$3,VLOOKUP($R679,desplegable!$N$3:$Q$8,4,FALSE),$AC680:$AM680)*$T680/VLOOKUP($R679,desplegable!$N$3:$O$8,2,FALSE),"")</f>
        <v/>
      </c>
      <c r="AQ680" s="55">
        <f>+IFERROR(SUMIF($AC$3:$AM$3,VLOOKUP($R680,desplegable!$N$3:$Q$8,4,FALSE),$AC680:$AM680)/$S680,0)</f>
        <v>0</v>
      </c>
      <c r="AR680" s="55">
        <f ca="1">IFERROR((SUMIF($AC$3:$AM$3,VLOOKUP($R680,desplegable!$N$3:$Q$8,4,FALSE),$AC680:$AM680)/($H680-$G680))*((TODAY())-$G680)/$S680,0)</f>
        <v>0</v>
      </c>
      <c r="AS680" s="56" t="str">
        <f t="shared" si="240"/>
        <v>-</v>
      </c>
      <c r="AT680" s="56" t="str">
        <f t="shared" si="241"/>
        <v>-</v>
      </c>
      <c r="AU680" s="56" t="str">
        <f t="shared" si="242"/>
        <v>-</v>
      </c>
      <c r="AV680" s="56" t="str">
        <f t="shared" si="243"/>
        <v>-</v>
      </c>
      <c r="AW680" s="53" t="str">
        <f t="shared" si="244"/>
        <v>-</v>
      </c>
      <c r="AX680" s="53" t="str">
        <f t="shared" si="245"/>
        <v/>
      </c>
      <c r="AY680" s="57" t="str">
        <f t="shared" si="246"/>
        <v/>
      </c>
      <c r="AZ680" s="54">
        <f>+IF(SUMIF($AC$3:$AM$3,VLOOKUP($R680,desplegable!$N$3:$Q$8,4,FALSE),$AC680:$AM680)&gt;=$S680,$S680,SUMIF($AC$3:$AM$3,VLOOKUP($R680,desplegable!$N$3:$Q$8,4,FALSE),$AC680:$AM680))</f>
        <v>0</v>
      </c>
      <c r="BA680" s="78"/>
      <c r="BB680" s="54">
        <f t="shared" si="247"/>
        <v>0</v>
      </c>
      <c r="BC680" s="53">
        <f>+IFERROR($BB680*$T680/VLOOKUP($R680,desplegable!$N$3:$O$8,2,FALSE),0)</f>
        <v>0</v>
      </c>
      <c r="BD680" s="53" t="str">
        <f t="shared" si="237"/>
        <v/>
      </c>
      <c r="BE680" s="57" t="str">
        <f t="shared" si="248"/>
        <v/>
      </c>
    </row>
    <row r="681" spans="1:57" ht="15" customHeight="1" x14ac:dyDescent="0.25">
      <c r="A681" s="26" t="s">
        <v>117</v>
      </c>
      <c r="B681" s="21"/>
      <c r="C681" s="21" t="s">
        <v>117</v>
      </c>
      <c r="D681" s="21"/>
      <c r="E681" s="21" t="s">
        <v>117</v>
      </c>
      <c r="F681" s="21"/>
      <c r="G681" s="27"/>
      <c r="H681" s="27"/>
      <c r="I681" s="28" t="s">
        <v>246</v>
      </c>
      <c r="J681" s="28" t="s">
        <v>117</v>
      </c>
      <c r="K681" s="21"/>
      <c r="L681" s="21"/>
      <c r="M681" s="28" t="s">
        <v>117</v>
      </c>
      <c r="N681" s="28" t="s">
        <v>117</v>
      </c>
      <c r="O681" s="28" t="s">
        <v>117</v>
      </c>
      <c r="P681" s="21" t="s">
        <v>117</v>
      </c>
      <c r="Q681" s="21" t="s">
        <v>117</v>
      </c>
      <c r="R681" s="28" t="s">
        <v>117</v>
      </c>
      <c r="S681" s="78"/>
      <c r="T681" s="30"/>
      <c r="U681" s="52">
        <f t="shared" si="238"/>
        <v>0</v>
      </c>
      <c r="V681" s="29"/>
      <c r="W681" s="29" t="s">
        <v>117</v>
      </c>
      <c r="X681" s="29"/>
      <c r="Y681" s="29"/>
      <c r="Z681" s="53" t="str">
        <f t="shared" si="230"/>
        <v/>
      </c>
      <c r="AA681" s="55" t="str">
        <f t="shared" si="239"/>
        <v/>
      </c>
      <c r="AB681" s="27"/>
      <c r="AC681" s="54">
        <f t="shared" si="231"/>
        <v>0</v>
      </c>
      <c r="AD681" s="78"/>
      <c r="AE681" s="54">
        <f t="shared" si="232"/>
        <v>0</v>
      </c>
      <c r="AF681" s="78"/>
      <c r="AG681" s="54">
        <f t="shared" si="233"/>
        <v>0</v>
      </c>
      <c r="AH681" s="78"/>
      <c r="AI681" s="54">
        <f t="shared" si="234"/>
        <v>0</v>
      </c>
      <c r="AJ681" s="78"/>
      <c r="AK681" s="54">
        <f t="shared" si="235"/>
        <v>0</v>
      </c>
      <c r="AL681" s="78"/>
      <c r="AM681" s="78"/>
      <c r="AN681" s="53" t="str">
        <f>+IF($A681="Venta",SUMIF($AC$3:$AM$3,VLOOKUP($R681,desplegable!$N$3:$Q$8,4,FALSE),$AC681:$AM681)*$T681/VLOOKUP($R681,desplegable!$N$3:$O$8,2,FALSE),"")</f>
        <v/>
      </c>
      <c r="AO681" s="53">
        <f t="shared" si="236"/>
        <v>0</v>
      </c>
      <c r="AP681" s="53" t="str">
        <f>+IF($A681="Compra",SUMIF($AC$3:$AM$3,VLOOKUP($R680,desplegable!$N$3:$Q$8,4,FALSE),$AC681:$AM681)*$T681/VLOOKUP($R680,desplegable!$N$3:$O$8,2,FALSE),"")</f>
        <v/>
      </c>
      <c r="AQ681" s="55">
        <f>+IFERROR(SUMIF($AC$3:$AM$3,VLOOKUP($R681,desplegable!$N$3:$Q$8,4,FALSE),$AC681:$AM681)/$S681,0)</f>
        <v>0</v>
      </c>
      <c r="AR681" s="55">
        <f ca="1">IFERROR((SUMIF($AC$3:$AM$3,VLOOKUP($R681,desplegable!$N$3:$Q$8,4,FALSE),$AC681:$AM681)/($H681-$G681))*((TODAY())-$G681)/$S681,0)</f>
        <v>0</v>
      </c>
      <c r="AS681" s="56" t="str">
        <f t="shared" si="240"/>
        <v>-</v>
      </c>
      <c r="AT681" s="56" t="str">
        <f t="shared" si="241"/>
        <v>-</v>
      </c>
      <c r="AU681" s="56" t="str">
        <f t="shared" si="242"/>
        <v>-</v>
      </c>
      <c r="AV681" s="56" t="str">
        <f t="shared" si="243"/>
        <v>-</v>
      </c>
      <c r="AW681" s="53" t="str">
        <f t="shared" si="244"/>
        <v>-</v>
      </c>
      <c r="AX681" s="53" t="str">
        <f t="shared" si="245"/>
        <v/>
      </c>
      <c r="AY681" s="57" t="str">
        <f t="shared" si="246"/>
        <v/>
      </c>
      <c r="AZ681" s="54">
        <f>+IF(SUMIF($AC$3:$AM$3,VLOOKUP($R681,desplegable!$N$3:$Q$8,4,FALSE),$AC681:$AM681)&gt;=$S681,$S681,SUMIF($AC$3:$AM$3,VLOOKUP($R681,desplegable!$N$3:$Q$8,4,FALSE),$AC681:$AM681))</f>
        <v>0</v>
      </c>
      <c r="BA681" s="78"/>
      <c r="BB681" s="54">
        <f t="shared" si="247"/>
        <v>0</v>
      </c>
      <c r="BC681" s="53">
        <f>+IFERROR($BB681*$T681/VLOOKUP($R681,desplegable!$N$3:$O$8,2,FALSE),0)</f>
        <v>0</v>
      </c>
      <c r="BD681" s="53" t="str">
        <f t="shared" si="237"/>
        <v/>
      </c>
      <c r="BE681" s="57" t="str">
        <f t="shared" si="248"/>
        <v/>
      </c>
    </row>
    <row r="682" spans="1:57" ht="15" customHeight="1" x14ac:dyDescent="0.25">
      <c r="A682" s="26" t="s">
        <v>117</v>
      </c>
      <c r="B682" s="21"/>
      <c r="C682" s="21" t="s">
        <v>117</v>
      </c>
      <c r="D682" s="21"/>
      <c r="E682" s="21" t="s">
        <v>117</v>
      </c>
      <c r="F682" s="21"/>
      <c r="G682" s="27"/>
      <c r="H682" s="27"/>
      <c r="I682" s="28" t="s">
        <v>246</v>
      </c>
      <c r="J682" s="28" t="s">
        <v>117</v>
      </c>
      <c r="K682" s="21"/>
      <c r="L682" s="21"/>
      <c r="M682" s="28" t="s">
        <v>117</v>
      </c>
      <c r="N682" s="28" t="s">
        <v>117</v>
      </c>
      <c r="O682" s="28" t="s">
        <v>117</v>
      </c>
      <c r="P682" s="21" t="s">
        <v>117</v>
      </c>
      <c r="Q682" s="21" t="s">
        <v>117</v>
      </c>
      <c r="R682" s="28" t="s">
        <v>117</v>
      </c>
      <c r="S682" s="78"/>
      <c r="T682" s="30"/>
      <c r="U682" s="52">
        <f t="shared" si="238"/>
        <v>0</v>
      </c>
      <c r="V682" s="29"/>
      <c r="W682" s="29" t="s">
        <v>117</v>
      </c>
      <c r="X682" s="29"/>
      <c r="Y682" s="29"/>
      <c r="Z682" s="53" t="str">
        <f t="shared" si="230"/>
        <v/>
      </c>
      <c r="AA682" s="55" t="str">
        <f t="shared" si="239"/>
        <v/>
      </c>
      <c r="AB682" s="27"/>
      <c r="AC682" s="54">
        <f t="shared" si="231"/>
        <v>0</v>
      </c>
      <c r="AD682" s="78"/>
      <c r="AE682" s="54">
        <f t="shared" si="232"/>
        <v>0</v>
      </c>
      <c r="AF682" s="78"/>
      <c r="AG682" s="54">
        <f t="shared" si="233"/>
        <v>0</v>
      </c>
      <c r="AH682" s="78"/>
      <c r="AI682" s="54">
        <f t="shared" si="234"/>
        <v>0</v>
      </c>
      <c r="AJ682" s="78"/>
      <c r="AK682" s="54">
        <f t="shared" si="235"/>
        <v>0</v>
      </c>
      <c r="AL682" s="78"/>
      <c r="AM682" s="78"/>
      <c r="AN682" s="53" t="str">
        <f>+IF($A682="Venta",SUMIF($AC$3:$AM$3,VLOOKUP($R682,desplegable!$N$3:$Q$8,4,FALSE),$AC682:$AM682)*$T682/VLOOKUP($R682,desplegable!$N$3:$O$8,2,FALSE),"")</f>
        <v/>
      </c>
      <c r="AO682" s="53">
        <f t="shared" si="236"/>
        <v>0</v>
      </c>
      <c r="AP682" s="53" t="str">
        <f>+IF($A682="Compra",SUMIF($AC$3:$AM$3,VLOOKUP($R681,desplegable!$N$3:$Q$8,4,FALSE),$AC682:$AM682)*$T682/VLOOKUP($R681,desplegable!$N$3:$O$8,2,FALSE),"")</f>
        <v/>
      </c>
      <c r="AQ682" s="55">
        <f>+IFERROR(SUMIF($AC$3:$AM$3,VLOOKUP($R682,desplegable!$N$3:$Q$8,4,FALSE),$AC682:$AM682)/$S682,0)</f>
        <v>0</v>
      </c>
      <c r="AR682" s="55">
        <f ca="1">IFERROR((SUMIF($AC$3:$AM$3,VLOOKUP($R682,desplegable!$N$3:$Q$8,4,FALSE),$AC682:$AM682)/($H682-$G682))*((TODAY())-$G682)/$S682,0)</f>
        <v>0</v>
      </c>
      <c r="AS682" s="56" t="str">
        <f t="shared" si="240"/>
        <v>-</v>
      </c>
      <c r="AT682" s="56" t="str">
        <f t="shared" si="241"/>
        <v>-</v>
      </c>
      <c r="AU682" s="56" t="str">
        <f t="shared" si="242"/>
        <v>-</v>
      </c>
      <c r="AV682" s="56" t="str">
        <f t="shared" si="243"/>
        <v>-</v>
      </c>
      <c r="AW682" s="53" t="str">
        <f t="shared" si="244"/>
        <v>-</v>
      </c>
      <c r="AX682" s="53" t="str">
        <f t="shared" si="245"/>
        <v/>
      </c>
      <c r="AY682" s="57" t="str">
        <f t="shared" si="246"/>
        <v/>
      </c>
      <c r="AZ682" s="54">
        <f>+IF(SUMIF($AC$3:$AM$3,VLOOKUP($R682,desplegable!$N$3:$Q$8,4,FALSE),$AC682:$AM682)&gt;=$S682,$S682,SUMIF($AC$3:$AM$3,VLOOKUP($R682,desplegable!$N$3:$Q$8,4,FALSE),$AC682:$AM682))</f>
        <v>0</v>
      </c>
      <c r="BA682" s="78"/>
      <c r="BB682" s="54">
        <f t="shared" si="247"/>
        <v>0</v>
      </c>
      <c r="BC682" s="53">
        <f>+IFERROR($BB682*$T682/VLOOKUP($R682,desplegable!$N$3:$O$8,2,FALSE),0)</f>
        <v>0</v>
      </c>
      <c r="BD682" s="53" t="str">
        <f t="shared" si="237"/>
        <v/>
      </c>
      <c r="BE682" s="57" t="str">
        <f t="shared" si="248"/>
        <v/>
      </c>
    </row>
    <row r="683" spans="1:57" ht="15" customHeight="1" x14ac:dyDescent="0.25">
      <c r="A683" s="26" t="s">
        <v>117</v>
      </c>
      <c r="B683" s="21"/>
      <c r="C683" s="21" t="s">
        <v>117</v>
      </c>
      <c r="D683" s="21"/>
      <c r="E683" s="21" t="s">
        <v>117</v>
      </c>
      <c r="F683" s="21"/>
      <c r="G683" s="27"/>
      <c r="H683" s="27"/>
      <c r="I683" s="28" t="s">
        <v>246</v>
      </c>
      <c r="J683" s="28" t="s">
        <v>117</v>
      </c>
      <c r="K683" s="21"/>
      <c r="L683" s="21"/>
      <c r="M683" s="28" t="s">
        <v>117</v>
      </c>
      <c r="N683" s="28" t="s">
        <v>117</v>
      </c>
      <c r="O683" s="28" t="s">
        <v>117</v>
      </c>
      <c r="P683" s="21" t="s">
        <v>117</v>
      </c>
      <c r="Q683" s="21" t="s">
        <v>117</v>
      </c>
      <c r="R683" s="28" t="s">
        <v>117</v>
      </c>
      <c r="S683" s="78"/>
      <c r="T683" s="30"/>
      <c r="U683" s="52">
        <f t="shared" si="238"/>
        <v>0</v>
      </c>
      <c r="V683" s="29"/>
      <c r="W683" s="29" t="s">
        <v>117</v>
      </c>
      <c r="X683" s="29"/>
      <c r="Y683" s="29"/>
      <c r="Z683" s="53" t="str">
        <f t="shared" si="230"/>
        <v/>
      </c>
      <c r="AA683" s="55" t="str">
        <f t="shared" si="239"/>
        <v/>
      </c>
      <c r="AB683" s="27"/>
      <c r="AC683" s="54">
        <f t="shared" si="231"/>
        <v>0</v>
      </c>
      <c r="AD683" s="78"/>
      <c r="AE683" s="54">
        <f t="shared" si="232"/>
        <v>0</v>
      </c>
      <c r="AF683" s="78"/>
      <c r="AG683" s="54">
        <f t="shared" si="233"/>
        <v>0</v>
      </c>
      <c r="AH683" s="78"/>
      <c r="AI683" s="54">
        <f t="shared" si="234"/>
        <v>0</v>
      </c>
      <c r="AJ683" s="78"/>
      <c r="AK683" s="54">
        <f t="shared" si="235"/>
        <v>0</v>
      </c>
      <c r="AL683" s="78"/>
      <c r="AM683" s="78"/>
      <c r="AN683" s="53" t="str">
        <f>+IF($A683="Venta",SUMIF($AC$3:$AM$3,VLOOKUP($R683,desplegable!$N$3:$Q$8,4,FALSE),$AC683:$AM683)*$T683/VLOOKUP($R683,desplegable!$N$3:$O$8,2,FALSE),"")</f>
        <v/>
      </c>
      <c r="AO683" s="53">
        <f t="shared" si="236"/>
        <v>0</v>
      </c>
      <c r="AP683" s="53" t="str">
        <f>+IF($A683="Compra",SUMIF($AC$3:$AM$3,VLOOKUP($R682,desplegable!$N$3:$Q$8,4,FALSE),$AC683:$AM683)*$T683/VLOOKUP($R682,desplegable!$N$3:$O$8,2,FALSE),"")</f>
        <v/>
      </c>
      <c r="AQ683" s="55">
        <f>+IFERROR(SUMIF($AC$3:$AM$3,VLOOKUP($R683,desplegable!$N$3:$Q$8,4,FALSE),$AC683:$AM683)/$S683,0)</f>
        <v>0</v>
      </c>
      <c r="AR683" s="55">
        <f ca="1">IFERROR((SUMIF($AC$3:$AM$3,VLOOKUP($R683,desplegable!$N$3:$Q$8,4,FALSE),$AC683:$AM683)/($H683-$G683))*((TODAY())-$G683)/$S683,0)</f>
        <v>0</v>
      </c>
      <c r="AS683" s="56" t="str">
        <f t="shared" si="240"/>
        <v>-</v>
      </c>
      <c r="AT683" s="56" t="str">
        <f t="shared" si="241"/>
        <v>-</v>
      </c>
      <c r="AU683" s="56" t="str">
        <f t="shared" si="242"/>
        <v>-</v>
      </c>
      <c r="AV683" s="56" t="str">
        <f t="shared" si="243"/>
        <v>-</v>
      </c>
      <c r="AW683" s="53" t="str">
        <f t="shared" si="244"/>
        <v>-</v>
      </c>
      <c r="AX683" s="53" t="str">
        <f t="shared" si="245"/>
        <v/>
      </c>
      <c r="AY683" s="57" t="str">
        <f t="shared" si="246"/>
        <v/>
      </c>
      <c r="AZ683" s="54">
        <f>+IF(SUMIF($AC$3:$AM$3,VLOOKUP($R683,desplegable!$N$3:$Q$8,4,FALSE),$AC683:$AM683)&gt;=$S683,$S683,SUMIF($AC$3:$AM$3,VLOOKUP($R683,desplegable!$N$3:$Q$8,4,FALSE),$AC683:$AM683))</f>
        <v>0</v>
      </c>
      <c r="BA683" s="78"/>
      <c r="BB683" s="54">
        <f t="shared" si="247"/>
        <v>0</v>
      </c>
      <c r="BC683" s="53">
        <f>+IFERROR($BB683*$T683/VLOOKUP($R683,desplegable!$N$3:$O$8,2,FALSE),0)</f>
        <v>0</v>
      </c>
      <c r="BD683" s="53" t="str">
        <f t="shared" si="237"/>
        <v/>
      </c>
      <c r="BE683" s="57" t="str">
        <f t="shared" si="248"/>
        <v/>
      </c>
    </row>
    <row r="684" spans="1:57" ht="15" customHeight="1" x14ac:dyDescent="0.25">
      <c r="A684" s="26" t="s">
        <v>117</v>
      </c>
      <c r="B684" s="21"/>
      <c r="C684" s="21" t="s">
        <v>117</v>
      </c>
      <c r="D684" s="21"/>
      <c r="E684" s="21" t="s">
        <v>117</v>
      </c>
      <c r="F684" s="21"/>
      <c r="G684" s="27"/>
      <c r="H684" s="27"/>
      <c r="I684" s="28" t="s">
        <v>246</v>
      </c>
      <c r="J684" s="28" t="s">
        <v>117</v>
      </c>
      <c r="K684" s="21"/>
      <c r="L684" s="21"/>
      <c r="M684" s="28" t="s">
        <v>117</v>
      </c>
      <c r="N684" s="28" t="s">
        <v>117</v>
      </c>
      <c r="O684" s="28" t="s">
        <v>117</v>
      </c>
      <c r="P684" s="21" t="s">
        <v>117</v>
      </c>
      <c r="Q684" s="21" t="s">
        <v>117</v>
      </c>
      <c r="R684" s="28" t="s">
        <v>117</v>
      </c>
      <c r="S684" s="78"/>
      <c r="T684" s="30"/>
      <c r="U684" s="52">
        <f t="shared" si="238"/>
        <v>0</v>
      </c>
      <c r="V684" s="29"/>
      <c r="W684" s="29" t="s">
        <v>117</v>
      </c>
      <c r="X684" s="29"/>
      <c r="Y684" s="29"/>
      <c r="Z684" s="53" t="str">
        <f t="shared" si="230"/>
        <v/>
      </c>
      <c r="AA684" s="55" t="str">
        <f t="shared" si="239"/>
        <v/>
      </c>
      <c r="AB684" s="27"/>
      <c r="AC684" s="54">
        <f t="shared" si="231"/>
        <v>0</v>
      </c>
      <c r="AD684" s="78"/>
      <c r="AE684" s="54">
        <f t="shared" si="232"/>
        <v>0</v>
      </c>
      <c r="AF684" s="78"/>
      <c r="AG684" s="54">
        <f t="shared" si="233"/>
        <v>0</v>
      </c>
      <c r="AH684" s="78"/>
      <c r="AI684" s="54">
        <f t="shared" si="234"/>
        <v>0</v>
      </c>
      <c r="AJ684" s="78"/>
      <c r="AK684" s="54">
        <f t="shared" si="235"/>
        <v>0</v>
      </c>
      <c r="AL684" s="78"/>
      <c r="AM684" s="78"/>
      <c r="AN684" s="53" t="str">
        <f>+IF($A684="Venta",SUMIF($AC$3:$AM$3,VLOOKUP($R684,desplegable!$N$3:$Q$8,4,FALSE),$AC684:$AM684)*$T684/VLOOKUP($R684,desplegable!$N$3:$O$8,2,FALSE),"")</f>
        <v/>
      </c>
      <c r="AO684" s="53">
        <f t="shared" si="236"/>
        <v>0</v>
      </c>
      <c r="AP684" s="53" t="str">
        <f>+IF($A684="Compra",SUMIF($AC$3:$AM$3,VLOOKUP($R683,desplegable!$N$3:$Q$8,4,FALSE),$AC684:$AM684)*$T684/VLOOKUP($R683,desplegable!$N$3:$O$8,2,FALSE),"")</f>
        <v/>
      </c>
      <c r="AQ684" s="55">
        <f>+IFERROR(SUMIF($AC$3:$AM$3,VLOOKUP($R684,desplegable!$N$3:$Q$8,4,FALSE),$AC684:$AM684)/$S684,0)</f>
        <v>0</v>
      </c>
      <c r="AR684" s="55">
        <f ca="1">IFERROR((SUMIF($AC$3:$AM$3,VLOOKUP($R684,desplegable!$N$3:$Q$8,4,FALSE),$AC684:$AM684)/($H684-$G684))*((TODAY())-$G684)/$S684,0)</f>
        <v>0</v>
      </c>
      <c r="AS684" s="56" t="str">
        <f t="shared" si="240"/>
        <v>-</v>
      </c>
      <c r="AT684" s="56" t="str">
        <f t="shared" si="241"/>
        <v>-</v>
      </c>
      <c r="AU684" s="56" t="str">
        <f t="shared" si="242"/>
        <v>-</v>
      </c>
      <c r="AV684" s="56" t="str">
        <f t="shared" si="243"/>
        <v>-</v>
      </c>
      <c r="AW684" s="53" t="str">
        <f t="shared" si="244"/>
        <v>-</v>
      </c>
      <c r="AX684" s="53" t="str">
        <f t="shared" si="245"/>
        <v/>
      </c>
      <c r="AY684" s="57" t="str">
        <f t="shared" si="246"/>
        <v/>
      </c>
      <c r="AZ684" s="54">
        <f>+IF(SUMIF($AC$3:$AM$3,VLOOKUP($R684,desplegable!$N$3:$Q$8,4,FALSE),$AC684:$AM684)&gt;=$S684,$S684,SUMIF($AC$3:$AM$3,VLOOKUP($R684,desplegable!$N$3:$Q$8,4,FALSE),$AC684:$AM684))</f>
        <v>0</v>
      </c>
      <c r="BA684" s="78"/>
      <c r="BB684" s="54">
        <f t="shared" si="247"/>
        <v>0</v>
      </c>
      <c r="BC684" s="53">
        <f>+IFERROR($BB684*$T684/VLOOKUP($R684,desplegable!$N$3:$O$8,2,FALSE),0)</f>
        <v>0</v>
      </c>
      <c r="BD684" s="53" t="str">
        <f t="shared" si="237"/>
        <v/>
      </c>
      <c r="BE684" s="57" t="str">
        <f t="shared" si="248"/>
        <v/>
      </c>
    </row>
    <row r="685" spans="1:57" ht="15" customHeight="1" x14ac:dyDescent="0.25">
      <c r="A685" s="26" t="s">
        <v>117</v>
      </c>
      <c r="B685" s="21"/>
      <c r="C685" s="21" t="s">
        <v>117</v>
      </c>
      <c r="D685" s="21"/>
      <c r="E685" s="21" t="s">
        <v>117</v>
      </c>
      <c r="F685" s="21"/>
      <c r="G685" s="27"/>
      <c r="H685" s="27"/>
      <c r="I685" s="28" t="s">
        <v>246</v>
      </c>
      <c r="J685" s="28" t="s">
        <v>117</v>
      </c>
      <c r="K685" s="21"/>
      <c r="L685" s="21"/>
      <c r="M685" s="28" t="s">
        <v>117</v>
      </c>
      <c r="N685" s="28" t="s">
        <v>117</v>
      </c>
      <c r="O685" s="28" t="s">
        <v>117</v>
      </c>
      <c r="P685" s="21" t="s">
        <v>117</v>
      </c>
      <c r="Q685" s="21" t="s">
        <v>117</v>
      </c>
      <c r="R685" s="28" t="s">
        <v>117</v>
      </c>
      <c r="S685" s="78"/>
      <c r="T685" s="30"/>
      <c r="U685" s="52">
        <f t="shared" si="238"/>
        <v>0</v>
      </c>
      <c r="V685" s="29"/>
      <c r="W685" s="29" t="s">
        <v>117</v>
      </c>
      <c r="X685" s="29"/>
      <c r="Y685" s="29"/>
      <c r="Z685" s="53" t="str">
        <f t="shared" si="230"/>
        <v/>
      </c>
      <c r="AA685" s="55" t="str">
        <f t="shared" si="239"/>
        <v/>
      </c>
      <c r="AB685" s="27"/>
      <c r="AC685" s="54">
        <f t="shared" si="231"/>
        <v>0</v>
      </c>
      <c r="AD685" s="78"/>
      <c r="AE685" s="54">
        <f t="shared" si="232"/>
        <v>0</v>
      </c>
      <c r="AF685" s="78"/>
      <c r="AG685" s="54">
        <f t="shared" si="233"/>
        <v>0</v>
      </c>
      <c r="AH685" s="78"/>
      <c r="AI685" s="54">
        <f t="shared" si="234"/>
        <v>0</v>
      </c>
      <c r="AJ685" s="78"/>
      <c r="AK685" s="54">
        <f t="shared" si="235"/>
        <v>0</v>
      </c>
      <c r="AL685" s="78"/>
      <c r="AM685" s="78"/>
      <c r="AN685" s="53" t="str">
        <f>+IF($A685="Venta",SUMIF($AC$3:$AM$3,VLOOKUP($R685,desplegable!$N$3:$Q$8,4,FALSE),$AC685:$AM685)*$T685/VLOOKUP($R685,desplegable!$N$3:$O$8,2,FALSE),"")</f>
        <v/>
      </c>
      <c r="AO685" s="53">
        <f t="shared" si="236"/>
        <v>0</v>
      </c>
      <c r="AP685" s="53" t="str">
        <f>+IF($A685="Compra",SUMIF($AC$3:$AM$3,VLOOKUP($R684,desplegable!$N$3:$Q$8,4,FALSE),$AC685:$AM685)*$T685/VLOOKUP($R684,desplegable!$N$3:$O$8,2,FALSE),"")</f>
        <v/>
      </c>
      <c r="AQ685" s="55">
        <f>+IFERROR(SUMIF($AC$3:$AM$3,VLOOKUP($R685,desplegable!$N$3:$Q$8,4,FALSE),$AC685:$AM685)/$S685,0)</f>
        <v>0</v>
      </c>
      <c r="AR685" s="55">
        <f ca="1">IFERROR((SUMIF($AC$3:$AM$3,VLOOKUP($R685,desplegable!$N$3:$Q$8,4,FALSE),$AC685:$AM685)/($H685-$G685))*((TODAY())-$G685)/$S685,0)</f>
        <v>0</v>
      </c>
      <c r="AS685" s="56" t="str">
        <f t="shared" si="240"/>
        <v>-</v>
      </c>
      <c r="AT685" s="56" t="str">
        <f t="shared" si="241"/>
        <v>-</v>
      </c>
      <c r="AU685" s="56" t="str">
        <f t="shared" si="242"/>
        <v>-</v>
      </c>
      <c r="AV685" s="56" t="str">
        <f t="shared" si="243"/>
        <v>-</v>
      </c>
      <c r="AW685" s="53" t="str">
        <f t="shared" si="244"/>
        <v>-</v>
      </c>
      <c r="AX685" s="53" t="str">
        <f t="shared" si="245"/>
        <v/>
      </c>
      <c r="AY685" s="57" t="str">
        <f t="shared" si="246"/>
        <v/>
      </c>
      <c r="AZ685" s="54">
        <f>+IF(SUMIF($AC$3:$AM$3,VLOOKUP($R685,desplegable!$N$3:$Q$8,4,FALSE),$AC685:$AM685)&gt;=$S685,$S685,SUMIF($AC$3:$AM$3,VLOOKUP($R685,desplegable!$N$3:$Q$8,4,FALSE),$AC685:$AM685))</f>
        <v>0</v>
      </c>
      <c r="BA685" s="78"/>
      <c r="BB685" s="54">
        <f t="shared" si="247"/>
        <v>0</v>
      </c>
      <c r="BC685" s="53">
        <f>+IFERROR($BB685*$T685/VLOOKUP($R685,desplegable!$N$3:$O$8,2,FALSE),0)</f>
        <v>0</v>
      </c>
      <c r="BD685" s="53" t="str">
        <f t="shared" si="237"/>
        <v/>
      </c>
      <c r="BE685" s="57" t="str">
        <f t="shared" si="248"/>
        <v/>
      </c>
    </row>
    <row r="686" spans="1:57" ht="15" customHeight="1" x14ac:dyDescent="0.25">
      <c r="A686" s="26" t="s">
        <v>117</v>
      </c>
      <c r="B686" s="21"/>
      <c r="C686" s="21" t="s">
        <v>117</v>
      </c>
      <c r="D686" s="21"/>
      <c r="E686" s="21" t="s">
        <v>117</v>
      </c>
      <c r="F686" s="21"/>
      <c r="G686" s="27"/>
      <c r="H686" s="27"/>
      <c r="I686" s="28" t="s">
        <v>246</v>
      </c>
      <c r="J686" s="28" t="s">
        <v>117</v>
      </c>
      <c r="K686" s="21"/>
      <c r="L686" s="21"/>
      <c r="M686" s="28" t="s">
        <v>117</v>
      </c>
      <c r="N686" s="28" t="s">
        <v>117</v>
      </c>
      <c r="O686" s="28" t="s">
        <v>117</v>
      </c>
      <c r="P686" s="21" t="s">
        <v>117</v>
      </c>
      <c r="Q686" s="21" t="s">
        <v>117</v>
      </c>
      <c r="R686" s="28" t="s">
        <v>117</v>
      </c>
      <c r="S686" s="78"/>
      <c r="T686" s="30"/>
      <c r="U686" s="52">
        <f t="shared" si="238"/>
        <v>0</v>
      </c>
      <c r="V686" s="29"/>
      <c r="W686" s="29" t="s">
        <v>117</v>
      </c>
      <c r="X686" s="29"/>
      <c r="Y686" s="29"/>
      <c r="Z686" s="53" t="str">
        <f t="shared" si="230"/>
        <v/>
      </c>
      <c r="AA686" s="55" t="str">
        <f t="shared" si="239"/>
        <v/>
      </c>
      <c r="AB686" s="27"/>
      <c r="AC686" s="54">
        <f t="shared" si="231"/>
        <v>0</v>
      </c>
      <c r="AD686" s="78"/>
      <c r="AE686" s="54">
        <f t="shared" si="232"/>
        <v>0</v>
      </c>
      <c r="AF686" s="78"/>
      <c r="AG686" s="54">
        <f t="shared" si="233"/>
        <v>0</v>
      </c>
      <c r="AH686" s="78"/>
      <c r="AI686" s="54">
        <f t="shared" si="234"/>
        <v>0</v>
      </c>
      <c r="AJ686" s="78"/>
      <c r="AK686" s="54">
        <f t="shared" si="235"/>
        <v>0</v>
      </c>
      <c r="AL686" s="78"/>
      <c r="AM686" s="78"/>
      <c r="AN686" s="53" t="str">
        <f>+IF($A686="Venta",SUMIF($AC$3:$AM$3,VLOOKUP($R686,desplegable!$N$3:$Q$8,4,FALSE),$AC686:$AM686)*$T686/VLOOKUP($R686,desplegable!$N$3:$O$8,2,FALSE),"")</f>
        <v/>
      </c>
      <c r="AO686" s="53">
        <f t="shared" si="236"/>
        <v>0</v>
      </c>
      <c r="AP686" s="53" t="str">
        <f>+IF($A686="Compra",SUMIF($AC$3:$AM$3,VLOOKUP($R685,desplegable!$N$3:$Q$8,4,FALSE),$AC686:$AM686)*$T686/VLOOKUP($R685,desplegable!$N$3:$O$8,2,FALSE),"")</f>
        <v/>
      </c>
      <c r="AQ686" s="55">
        <f>+IFERROR(SUMIF($AC$3:$AM$3,VLOOKUP($R686,desplegable!$N$3:$Q$8,4,FALSE),$AC686:$AM686)/$S686,0)</f>
        <v>0</v>
      </c>
      <c r="AR686" s="55">
        <f ca="1">IFERROR((SUMIF($AC$3:$AM$3,VLOOKUP($R686,desplegable!$N$3:$Q$8,4,FALSE),$AC686:$AM686)/($H686-$G686))*((TODAY())-$G686)/$S686,0)</f>
        <v>0</v>
      </c>
      <c r="AS686" s="56" t="str">
        <f t="shared" si="240"/>
        <v>-</v>
      </c>
      <c r="AT686" s="56" t="str">
        <f t="shared" si="241"/>
        <v>-</v>
      </c>
      <c r="AU686" s="56" t="str">
        <f t="shared" si="242"/>
        <v>-</v>
      </c>
      <c r="AV686" s="56" t="str">
        <f t="shared" si="243"/>
        <v>-</v>
      </c>
      <c r="AW686" s="53" t="str">
        <f t="shared" si="244"/>
        <v>-</v>
      </c>
      <c r="AX686" s="53" t="str">
        <f t="shared" si="245"/>
        <v/>
      </c>
      <c r="AY686" s="57" t="str">
        <f t="shared" si="246"/>
        <v/>
      </c>
      <c r="AZ686" s="54">
        <f>+IF(SUMIF($AC$3:$AM$3,VLOOKUP($R686,desplegable!$N$3:$Q$8,4,FALSE),$AC686:$AM686)&gt;=$S686,$S686,SUMIF($AC$3:$AM$3,VLOOKUP($R686,desplegable!$N$3:$Q$8,4,FALSE),$AC686:$AM686))</f>
        <v>0</v>
      </c>
      <c r="BA686" s="78"/>
      <c r="BB686" s="54">
        <f t="shared" si="247"/>
        <v>0</v>
      </c>
      <c r="BC686" s="53">
        <f>+IFERROR($BB686*$T686/VLOOKUP($R686,desplegable!$N$3:$O$8,2,FALSE),0)</f>
        <v>0</v>
      </c>
      <c r="BD686" s="53" t="str">
        <f t="shared" si="237"/>
        <v/>
      </c>
      <c r="BE686" s="57" t="str">
        <f t="shared" si="248"/>
        <v/>
      </c>
    </row>
    <row r="687" spans="1:57" ht="15" customHeight="1" x14ac:dyDescent="0.25">
      <c r="A687" s="26" t="s">
        <v>117</v>
      </c>
      <c r="B687" s="21"/>
      <c r="C687" s="21" t="s">
        <v>117</v>
      </c>
      <c r="D687" s="21"/>
      <c r="E687" s="21" t="s">
        <v>117</v>
      </c>
      <c r="F687" s="21"/>
      <c r="G687" s="27"/>
      <c r="H687" s="27"/>
      <c r="I687" s="28" t="s">
        <v>246</v>
      </c>
      <c r="J687" s="28" t="s">
        <v>117</v>
      </c>
      <c r="K687" s="21"/>
      <c r="L687" s="21"/>
      <c r="M687" s="28" t="s">
        <v>117</v>
      </c>
      <c r="N687" s="28" t="s">
        <v>117</v>
      </c>
      <c r="O687" s="28" t="s">
        <v>117</v>
      </c>
      <c r="P687" s="21" t="s">
        <v>117</v>
      </c>
      <c r="Q687" s="21" t="s">
        <v>117</v>
      </c>
      <c r="R687" s="28" t="s">
        <v>117</v>
      </c>
      <c r="S687" s="78"/>
      <c r="T687" s="30"/>
      <c r="U687" s="52">
        <f t="shared" si="238"/>
        <v>0</v>
      </c>
      <c r="V687" s="29"/>
      <c r="W687" s="29" t="s">
        <v>117</v>
      </c>
      <c r="X687" s="29"/>
      <c r="Y687" s="29"/>
      <c r="Z687" s="53" t="str">
        <f t="shared" si="230"/>
        <v/>
      </c>
      <c r="AA687" s="55" t="str">
        <f t="shared" si="239"/>
        <v/>
      </c>
      <c r="AB687" s="27"/>
      <c r="AC687" s="54">
        <f t="shared" si="231"/>
        <v>0</v>
      </c>
      <c r="AD687" s="78"/>
      <c r="AE687" s="54">
        <f t="shared" si="232"/>
        <v>0</v>
      </c>
      <c r="AF687" s="78"/>
      <c r="AG687" s="54">
        <f t="shared" si="233"/>
        <v>0</v>
      </c>
      <c r="AH687" s="78"/>
      <c r="AI687" s="54">
        <f t="shared" si="234"/>
        <v>0</v>
      </c>
      <c r="AJ687" s="78"/>
      <c r="AK687" s="54">
        <f t="shared" si="235"/>
        <v>0</v>
      </c>
      <c r="AL687" s="78"/>
      <c r="AM687" s="78"/>
      <c r="AN687" s="53" t="str">
        <f>+IF($A687="Venta",SUMIF($AC$3:$AM$3,VLOOKUP($R687,desplegable!$N$3:$Q$8,4,FALSE),$AC687:$AM687)*$T687/VLOOKUP($R687,desplegable!$N$3:$O$8,2,FALSE),"")</f>
        <v/>
      </c>
      <c r="AO687" s="53">
        <f t="shared" si="236"/>
        <v>0</v>
      </c>
      <c r="AP687" s="53" t="str">
        <f>+IF($A687="Compra",SUMIF($AC$3:$AM$3,VLOOKUP($R686,desplegable!$N$3:$Q$8,4,FALSE),$AC687:$AM687)*$T687/VLOOKUP($R686,desplegable!$N$3:$O$8,2,FALSE),"")</f>
        <v/>
      </c>
      <c r="AQ687" s="55">
        <f>+IFERROR(SUMIF($AC$3:$AM$3,VLOOKUP($R687,desplegable!$N$3:$Q$8,4,FALSE),$AC687:$AM687)/$S687,0)</f>
        <v>0</v>
      </c>
      <c r="AR687" s="55">
        <f ca="1">IFERROR((SUMIF($AC$3:$AM$3,VLOOKUP($R687,desplegable!$N$3:$Q$8,4,FALSE),$AC687:$AM687)/($H687-$G687))*((TODAY())-$G687)/$S687,0)</f>
        <v>0</v>
      </c>
      <c r="AS687" s="56" t="str">
        <f t="shared" si="240"/>
        <v>-</v>
      </c>
      <c r="AT687" s="56" t="str">
        <f t="shared" si="241"/>
        <v>-</v>
      </c>
      <c r="AU687" s="56" t="str">
        <f t="shared" si="242"/>
        <v>-</v>
      </c>
      <c r="AV687" s="56" t="str">
        <f t="shared" si="243"/>
        <v>-</v>
      </c>
      <c r="AW687" s="53" t="str">
        <f t="shared" si="244"/>
        <v>-</v>
      </c>
      <c r="AX687" s="53" t="str">
        <f t="shared" si="245"/>
        <v/>
      </c>
      <c r="AY687" s="57" t="str">
        <f t="shared" si="246"/>
        <v/>
      </c>
      <c r="AZ687" s="54">
        <f>+IF(SUMIF($AC$3:$AM$3,VLOOKUP($R687,desplegable!$N$3:$Q$8,4,FALSE),$AC687:$AM687)&gt;=$S687,$S687,SUMIF($AC$3:$AM$3,VLOOKUP($R687,desplegable!$N$3:$Q$8,4,FALSE),$AC687:$AM687))</f>
        <v>0</v>
      </c>
      <c r="BA687" s="78"/>
      <c r="BB687" s="54">
        <f t="shared" si="247"/>
        <v>0</v>
      </c>
      <c r="BC687" s="53">
        <f>+IFERROR($BB687*$T687/VLOOKUP($R687,desplegable!$N$3:$O$8,2,FALSE),0)</f>
        <v>0</v>
      </c>
      <c r="BD687" s="53" t="str">
        <f t="shared" si="237"/>
        <v/>
      </c>
      <c r="BE687" s="57" t="str">
        <f t="shared" si="248"/>
        <v/>
      </c>
    </row>
    <row r="688" spans="1:57" ht="15" customHeight="1" x14ac:dyDescent="0.25">
      <c r="A688" s="26" t="s">
        <v>117</v>
      </c>
      <c r="B688" s="21"/>
      <c r="C688" s="21" t="s">
        <v>117</v>
      </c>
      <c r="D688" s="21"/>
      <c r="E688" s="21" t="s">
        <v>117</v>
      </c>
      <c r="F688" s="21"/>
      <c r="G688" s="27"/>
      <c r="H688" s="27"/>
      <c r="I688" s="28" t="s">
        <v>246</v>
      </c>
      <c r="J688" s="28" t="s">
        <v>117</v>
      </c>
      <c r="K688" s="21"/>
      <c r="L688" s="21"/>
      <c r="M688" s="28" t="s">
        <v>117</v>
      </c>
      <c r="N688" s="28" t="s">
        <v>117</v>
      </c>
      <c r="O688" s="28" t="s">
        <v>117</v>
      </c>
      <c r="P688" s="21" t="s">
        <v>117</v>
      </c>
      <c r="Q688" s="21" t="s">
        <v>117</v>
      </c>
      <c r="R688" s="28" t="s">
        <v>117</v>
      </c>
      <c r="S688" s="78"/>
      <c r="T688" s="30"/>
      <c r="U688" s="52">
        <f t="shared" si="238"/>
        <v>0</v>
      </c>
      <c r="V688" s="29"/>
      <c r="W688" s="29" t="s">
        <v>117</v>
      </c>
      <c r="X688" s="29"/>
      <c r="Y688" s="29"/>
      <c r="Z688" s="53" t="str">
        <f t="shared" si="230"/>
        <v/>
      </c>
      <c r="AA688" s="55" t="str">
        <f t="shared" si="239"/>
        <v/>
      </c>
      <c r="AB688" s="27"/>
      <c r="AC688" s="54">
        <f t="shared" si="231"/>
        <v>0</v>
      </c>
      <c r="AD688" s="78"/>
      <c r="AE688" s="54">
        <f t="shared" si="232"/>
        <v>0</v>
      </c>
      <c r="AF688" s="78"/>
      <c r="AG688" s="54">
        <f t="shared" si="233"/>
        <v>0</v>
      </c>
      <c r="AH688" s="78"/>
      <c r="AI688" s="54">
        <f t="shared" si="234"/>
        <v>0</v>
      </c>
      <c r="AJ688" s="78"/>
      <c r="AK688" s="54">
        <f t="shared" si="235"/>
        <v>0</v>
      </c>
      <c r="AL688" s="78"/>
      <c r="AM688" s="78"/>
      <c r="AN688" s="53" t="str">
        <f>+IF($A688="Venta",SUMIF($AC$3:$AM$3,VLOOKUP($R688,desplegable!$N$3:$Q$8,4,FALSE),$AC688:$AM688)*$T688/VLOOKUP($R688,desplegable!$N$3:$O$8,2,FALSE),"")</f>
        <v/>
      </c>
      <c r="AO688" s="53">
        <f t="shared" si="236"/>
        <v>0</v>
      </c>
      <c r="AP688" s="53" t="str">
        <f>+IF($A688="Compra",SUMIF($AC$3:$AM$3,VLOOKUP($R687,desplegable!$N$3:$Q$8,4,FALSE),$AC688:$AM688)*$T688/VLOOKUP($R687,desplegable!$N$3:$O$8,2,FALSE),"")</f>
        <v/>
      </c>
      <c r="AQ688" s="55">
        <f>+IFERROR(SUMIF($AC$3:$AM$3,VLOOKUP($R688,desplegable!$N$3:$Q$8,4,FALSE),$AC688:$AM688)/$S688,0)</f>
        <v>0</v>
      </c>
      <c r="AR688" s="55">
        <f ca="1">IFERROR((SUMIF($AC$3:$AM$3,VLOOKUP($R688,desplegable!$N$3:$Q$8,4,FALSE),$AC688:$AM688)/($H688-$G688))*((TODAY())-$G688)/$S688,0)</f>
        <v>0</v>
      </c>
      <c r="AS688" s="56" t="str">
        <f t="shared" si="240"/>
        <v>-</v>
      </c>
      <c r="AT688" s="56" t="str">
        <f t="shared" si="241"/>
        <v>-</v>
      </c>
      <c r="AU688" s="56" t="str">
        <f t="shared" si="242"/>
        <v>-</v>
      </c>
      <c r="AV688" s="56" t="str">
        <f t="shared" si="243"/>
        <v>-</v>
      </c>
      <c r="AW688" s="53" t="str">
        <f t="shared" si="244"/>
        <v>-</v>
      </c>
      <c r="AX688" s="53" t="str">
        <f t="shared" si="245"/>
        <v/>
      </c>
      <c r="AY688" s="57" t="str">
        <f t="shared" si="246"/>
        <v/>
      </c>
      <c r="AZ688" s="54">
        <f>+IF(SUMIF($AC$3:$AM$3,VLOOKUP($R688,desplegable!$N$3:$Q$8,4,FALSE),$AC688:$AM688)&gt;=$S688,$S688,SUMIF($AC$3:$AM$3,VLOOKUP($R688,desplegable!$N$3:$Q$8,4,FALSE),$AC688:$AM688))</f>
        <v>0</v>
      </c>
      <c r="BA688" s="78"/>
      <c r="BB688" s="54">
        <f t="shared" si="247"/>
        <v>0</v>
      </c>
      <c r="BC688" s="53">
        <f>+IFERROR($BB688*$T688/VLOOKUP($R688,desplegable!$N$3:$O$8,2,FALSE),0)</f>
        <v>0</v>
      </c>
      <c r="BD688" s="53" t="str">
        <f t="shared" si="237"/>
        <v/>
      </c>
      <c r="BE688" s="57" t="str">
        <f t="shared" si="248"/>
        <v/>
      </c>
    </row>
    <row r="689" spans="1:57" ht="15" customHeight="1" x14ac:dyDescent="0.25">
      <c r="A689" s="26" t="s">
        <v>117</v>
      </c>
      <c r="B689" s="21"/>
      <c r="C689" s="21" t="s">
        <v>117</v>
      </c>
      <c r="D689" s="21"/>
      <c r="E689" s="21" t="s">
        <v>117</v>
      </c>
      <c r="F689" s="21"/>
      <c r="G689" s="27"/>
      <c r="H689" s="27"/>
      <c r="I689" s="28" t="s">
        <v>246</v>
      </c>
      <c r="J689" s="28" t="s">
        <v>117</v>
      </c>
      <c r="K689" s="21"/>
      <c r="L689" s="21"/>
      <c r="M689" s="28" t="s">
        <v>117</v>
      </c>
      <c r="N689" s="28" t="s">
        <v>117</v>
      </c>
      <c r="O689" s="28" t="s">
        <v>117</v>
      </c>
      <c r="P689" s="21" t="s">
        <v>117</v>
      </c>
      <c r="Q689" s="21" t="s">
        <v>117</v>
      </c>
      <c r="R689" s="28" t="s">
        <v>117</v>
      </c>
      <c r="S689" s="78"/>
      <c r="T689" s="30"/>
      <c r="U689" s="52">
        <f t="shared" si="238"/>
        <v>0</v>
      </c>
      <c r="V689" s="29"/>
      <c r="W689" s="29" t="s">
        <v>117</v>
      </c>
      <c r="X689" s="29"/>
      <c r="Y689" s="29"/>
      <c r="Z689" s="53" t="str">
        <f t="shared" si="230"/>
        <v/>
      </c>
      <c r="AA689" s="55" t="str">
        <f t="shared" si="239"/>
        <v/>
      </c>
      <c r="AB689" s="27"/>
      <c r="AC689" s="54">
        <f t="shared" si="231"/>
        <v>0</v>
      </c>
      <c r="AD689" s="78"/>
      <c r="AE689" s="54">
        <f t="shared" si="232"/>
        <v>0</v>
      </c>
      <c r="AF689" s="78"/>
      <c r="AG689" s="54">
        <f t="shared" si="233"/>
        <v>0</v>
      </c>
      <c r="AH689" s="78"/>
      <c r="AI689" s="54">
        <f t="shared" si="234"/>
        <v>0</v>
      </c>
      <c r="AJ689" s="78"/>
      <c r="AK689" s="54">
        <f t="shared" si="235"/>
        <v>0</v>
      </c>
      <c r="AL689" s="78"/>
      <c r="AM689" s="78"/>
      <c r="AN689" s="53" t="str">
        <f>+IF($A689="Venta",SUMIF($AC$3:$AM$3,VLOOKUP($R689,desplegable!$N$3:$Q$8,4,FALSE),$AC689:$AM689)*$T689/VLOOKUP($R689,desplegable!$N$3:$O$8,2,FALSE),"")</f>
        <v/>
      </c>
      <c r="AO689" s="53">
        <f t="shared" si="236"/>
        <v>0</v>
      </c>
      <c r="AP689" s="53" t="str">
        <f>+IF($A689="Compra",SUMIF($AC$3:$AM$3,VLOOKUP($R688,desplegable!$N$3:$Q$8,4,FALSE),$AC689:$AM689)*$T689/VLOOKUP($R688,desplegable!$N$3:$O$8,2,FALSE),"")</f>
        <v/>
      </c>
      <c r="AQ689" s="55">
        <f>+IFERROR(SUMIF($AC$3:$AM$3,VLOOKUP($R689,desplegable!$N$3:$Q$8,4,FALSE),$AC689:$AM689)/$S689,0)</f>
        <v>0</v>
      </c>
      <c r="AR689" s="55">
        <f ca="1">IFERROR((SUMIF($AC$3:$AM$3,VLOOKUP($R689,desplegable!$N$3:$Q$8,4,FALSE),$AC689:$AM689)/($H689-$G689))*((TODAY())-$G689)/$S689,0)</f>
        <v>0</v>
      </c>
      <c r="AS689" s="56" t="str">
        <f t="shared" si="240"/>
        <v>-</v>
      </c>
      <c r="AT689" s="56" t="str">
        <f t="shared" si="241"/>
        <v>-</v>
      </c>
      <c r="AU689" s="56" t="str">
        <f t="shared" si="242"/>
        <v>-</v>
      </c>
      <c r="AV689" s="56" t="str">
        <f t="shared" si="243"/>
        <v>-</v>
      </c>
      <c r="AW689" s="53" t="str">
        <f t="shared" si="244"/>
        <v>-</v>
      </c>
      <c r="AX689" s="53" t="str">
        <f t="shared" si="245"/>
        <v/>
      </c>
      <c r="AY689" s="57" t="str">
        <f t="shared" si="246"/>
        <v/>
      </c>
      <c r="AZ689" s="54">
        <f>+IF(SUMIF($AC$3:$AM$3,VLOOKUP($R689,desplegable!$N$3:$Q$8,4,FALSE),$AC689:$AM689)&gt;=$S689,$S689,SUMIF($AC$3:$AM$3,VLOOKUP($R689,desplegable!$N$3:$Q$8,4,FALSE),$AC689:$AM689))</f>
        <v>0</v>
      </c>
      <c r="BA689" s="78"/>
      <c r="BB689" s="54">
        <f t="shared" si="247"/>
        <v>0</v>
      </c>
      <c r="BC689" s="53">
        <f>+IFERROR($BB689*$T689/VLOOKUP($R689,desplegable!$N$3:$O$8,2,FALSE),0)</f>
        <v>0</v>
      </c>
      <c r="BD689" s="53" t="str">
        <f t="shared" si="237"/>
        <v/>
      </c>
      <c r="BE689" s="57" t="str">
        <f t="shared" si="248"/>
        <v/>
      </c>
    </row>
    <row r="690" spans="1:57" ht="15" customHeight="1" x14ac:dyDescent="0.25">
      <c r="A690" s="26" t="s">
        <v>117</v>
      </c>
      <c r="B690" s="21"/>
      <c r="C690" s="21" t="s">
        <v>117</v>
      </c>
      <c r="D690" s="21"/>
      <c r="E690" s="21" t="s">
        <v>117</v>
      </c>
      <c r="F690" s="21"/>
      <c r="G690" s="27"/>
      <c r="H690" s="27"/>
      <c r="I690" s="28" t="s">
        <v>246</v>
      </c>
      <c r="J690" s="28" t="s">
        <v>117</v>
      </c>
      <c r="K690" s="21"/>
      <c r="L690" s="21"/>
      <c r="M690" s="28" t="s">
        <v>117</v>
      </c>
      <c r="N690" s="28" t="s">
        <v>117</v>
      </c>
      <c r="O690" s="28" t="s">
        <v>117</v>
      </c>
      <c r="P690" s="21" t="s">
        <v>117</v>
      </c>
      <c r="Q690" s="21" t="s">
        <v>117</v>
      </c>
      <c r="R690" s="28" t="s">
        <v>117</v>
      </c>
      <c r="S690" s="78"/>
      <c r="T690" s="30"/>
      <c r="U690" s="52">
        <f t="shared" si="238"/>
        <v>0</v>
      </c>
      <c r="V690" s="29"/>
      <c r="W690" s="29" t="s">
        <v>117</v>
      </c>
      <c r="X690" s="29"/>
      <c r="Y690" s="29"/>
      <c r="Z690" s="53" t="str">
        <f t="shared" si="230"/>
        <v/>
      </c>
      <c r="AA690" s="55" t="str">
        <f t="shared" si="239"/>
        <v/>
      </c>
      <c r="AB690" s="27"/>
      <c r="AC690" s="54">
        <f t="shared" si="231"/>
        <v>0</v>
      </c>
      <c r="AD690" s="78"/>
      <c r="AE690" s="54">
        <f t="shared" si="232"/>
        <v>0</v>
      </c>
      <c r="AF690" s="78"/>
      <c r="AG690" s="54">
        <f t="shared" si="233"/>
        <v>0</v>
      </c>
      <c r="AH690" s="78"/>
      <c r="AI690" s="54">
        <f t="shared" si="234"/>
        <v>0</v>
      </c>
      <c r="AJ690" s="78"/>
      <c r="AK690" s="54">
        <f t="shared" si="235"/>
        <v>0</v>
      </c>
      <c r="AL690" s="78"/>
      <c r="AM690" s="78"/>
      <c r="AN690" s="53" t="str">
        <f>+IF($A690="Venta",SUMIF($AC$3:$AM$3,VLOOKUP($R690,desplegable!$N$3:$Q$8,4,FALSE),$AC690:$AM690)*$T690/VLOOKUP($R690,desplegable!$N$3:$O$8,2,FALSE),"")</f>
        <v/>
      </c>
      <c r="AO690" s="53">
        <f t="shared" si="236"/>
        <v>0</v>
      </c>
      <c r="AP690" s="53" t="str">
        <f>+IF($A690="Compra",SUMIF($AC$3:$AM$3,VLOOKUP($R689,desplegable!$N$3:$Q$8,4,FALSE),$AC690:$AM690)*$T690/VLOOKUP($R689,desplegable!$N$3:$O$8,2,FALSE),"")</f>
        <v/>
      </c>
      <c r="AQ690" s="55">
        <f>+IFERROR(SUMIF($AC$3:$AM$3,VLOOKUP($R690,desplegable!$N$3:$Q$8,4,FALSE),$AC690:$AM690)/$S690,0)</f>
        <v>0</v>
      </c>
      <c r="AR690" s="55">
        <f ca="1">IFERROR((SUMIF($AC$3:$AM$3,VLOOKUP($R690,desplegable!$N$3:$Q$8,4,FALSE),$AC690:$AM690)/($H690-$G690))*((TODAY())-$G690)/$S690,0)</f>
        <v>0</v>
      </c>
      <c r="AS690" s="56" t="str">
        <f t="shared" si="240"/>
        <v>-</v>
      </c>
      <c r="AT690" s="56" t="str">
        <f t="shared" si="241"/>
        <v>-</v>
      </c>
      <c r="AU690" s="56" t="str">
        <f t="shared" si="242"/>
        <v>-</v>
      </c>
      <c r="AV690" s="56" t="str">
        <f t="shared" si="243"/>
        <v>-</v>
      </c>
      <c r="AW690" s="53" t="str">
        <f t="shared" si="244"/>
        <v>-</v>
      </c>
      <c r="AX690" s="53" t="str">
        <f t="shared" si="245"/>
        <v/>
      </c>
      <c r="AY690" s="57" t="str">
        <f t="shared" si="246"/>
        <v/>
      </c>
      <c r="AZ690" s="54">
        <f>+IF(SUMIF($AC$3:$AM$3,VLOOKUP($R690,desplegable!$N$3:$Q$8,4,FALSE),$AC690:$AM690)&gt;=$S690,$S690,SUMIF($AC$3:$AM$3,VLOOKUP($R690,desplegable!$N$3:$Q$8,4,FALSE),$AC690:$AM690))</f>
        <v>0</v>
      </c>
      <c r="BA690" s="78"/>
      <c r="BB690" s="54">
        <f t="shared" si="247"/>
        <v>0</v>
      </c>
      <c r="BC690" s="53">
        <f>+IFERROR($BB690*$T690/VLOOKUP($R690,desplegable!$N$3:$O$8,2,FALSE),0)</f>
        <v>0</v>
      </c>
      <c r="BD690" s="53" t="str">
        <f t="shared" si="237"/>
        <v/>
      </c>
      <c r="BE690" s="57" t="str">
        <f t="shared" si="248"/>
        <v/>
      </c>
    </row>
    <row r="691" spans="1:57" ht="15" customHeight="1" x14ac:dyDescent="0.25">
      <c r="A691" s="26" t="s">
        <v>117</v>
      </c>
      <c r="B691" s="21"/>
      <c r="C691" s="21" t="s">
        <v>117</v>
      </c>
      <c r="D691" s="21"/>
      <c r="E691" s="21" t="s">
        <v>117</v>
      </c>
      <c r="F691" s="21"/>
      <c r="G691" s="27"/>
      <c r="H691" s="27"/>
      <c r="I691" s="28" t="s">
        <v>246</v>
      </c>
      <c r="J691" s="28" t="s">
        <v>117</v>
      </c>
      <c r="K691" s="21"/>
      <c r="L691" s="21"/>
      <c r="M691" s="28" t="s">
        <v>117</v>
      </c>
      <c r="N691" s="28" t="s">
        <v>117</v>
      </c>
      <c r="O691" s="28" t="s">
        <v>117</v>
      </c>
      <c r="P691" s="21" t="s">
        <v>117</v>
      </c>
      <c r="Q691" s="21" t="s">
        <v>117</v>
      </c>
      <c r="R691" s="28" t="s">
        <v>117</v>
      </c>
      <c r="S691" s="78"/>
      <c r="T691" s="30"/>
      <c r="U691" s="52">
        <f t="shared" si="238"/>
        <v>0</v>
      </c>
      <c r="V691" s="29"/>
      <c r="W691" s="29" t="s">
        <v>117</v>
      </c>
      <c r="X691" s="29"/>
      <c r="Y691" s="29"/>
      <c r="Z691" s="53" t="str">
        <f t="shared" si="230"/>
        <v/>
      </c>
      <c r="AA691" s="55" t="str">
        <f t="shared" si="239"/>
        <v/>
      </c>
      <c r="AB691" s="27"/>
      <c r="AC691" s="54">
        <f t="shared" si="231"/>
        <v>0</v>
      </c>
      <c r="AD691" s="78"/>
      <c r="AE691" s="54">
        <f t="shared" si="232"/>
        <v>0</v>
      </c>
      <c r="AF691" s="78"/>
      <c r="AG691" s="54">
        <f t="shared" si="233"/>
        <v>0</v>
      </c>
      <c r="AH691" s="78"/>
      <c r="AI691" s="54">
        <f t="shared" si="234"/>
        <v>0</v>
      </c>
      <c r="AJ691" s="78"/>
      <c r="AK691" s="54">
        <f t="shared" si="235"/>
        <v>0</v>
      </c>
      <c r="AL691" s="78"/>
      <c r="AM691" s="78"/>
      <c r="AN691" s="53" t="str">
        <f>+IF($A691="Venta",SUMIF($AC$3:$AM$3,VLOOKUP($R691,desplegable!$N$3:$Q$8,4,FALSE),$AC691:$AM691)*$T691/VLOOKUP($R691,desplegable!$N$3:$O$8,2,FALSE),"")</f>
        <v/>
      </c>
      <c r="AO691" s="53">
        <f t="shared" si="236"/>
        <v>0</v>
      </c>
      <c r="AP691" s="53" t="str">
        <f>+IF($A691="Compra",SUMIF($AC$3:$AM$3,VLOOKUP($R690,desplegable!$N$3:$Q$8,4,FALSE),$AC691:$AM691)*$T691/VLOOKUP($R690,desplegable!$N$3:$O$8,2,FALSE),"")</f>
        <v/>
      </c>
      <c r="AQ691" s="55">
        <f>+IFERROR(SUMIF($AC$3:$AM$3,VLOOKUP($R691,desplegable!$N$3:$Q$8,4,FALSE),$AC691:$AM691)/$S691,0)</f>
        <v>0</v>
      </c>
      <c r="AR691" s="55">
        <f ca="1">IFERROR((SUMIF($AC$3:$AM$3,VLOOKUP($R691,desplegable!$N$3:$Q$8,4,FALSE),$AC691:$AM691)/($H691-$G691))*((TODAY())-$G691)/$S691,0)</f>
        <v>0</v>
      </c>
      <c r="AS691" s="56" t="str">
        <f t="shared" si="240"/>
        <v>-</v>
      </c>
      <c r="AT691" s="56" t="str">
        <f t="shared" si="241"/>
        <v>-</v>
      </c>
      <c r="AU691" s="56" t="str">
        <f t="shared" si="242"/>
        <v>-</v>
      </c>
      <c r="AV691" s="56" t="str">
        <f t="shared" si="243"/>
        <v>-</v>
      </c>
      <c r="AW691" s="53" t="str">
        <f t="shared" si="244"/>
        <v>-</v>
      </c>
      <c r="AX691" s="53" t="str">
        <f t="shared" si="245"/>
        <v/>
      </c>
      <c r="AY691" s="57" t="str">
        <f t="shared" si="246"/>
        <v/>
      </c>
      <c r="AZ691" s="54">
        <f>+IF(SUMIF($AC$3:$AM$3,VLOOKUP($R691,desplegable!$N$3:$Q$8,4,FALSE),$AC691:$AM691)&gt;=$S691,$S691,SUMIF($AC$3:$AM$3,VLOOKUP($R691,desplegable!$N$3:$Q$8,4,FALSE),$AC691:$AM691))</f>
        <v>0</v>
      </c>
      <c r="BA691" s="78"/>
      <c r="BB691" s="54">
        <f t="shared" si="247"/>
        <v>0</v>
      </c>
      <c r="BC691" s="53">
        <f>+IFERROR($BB691*$T691/VLOOKUP($R691,desplegable!$N$3:$O$8,2,FALSE),0)</f>
        <v>0</v>
      </c>
      <c r="BD691" s="53" t="str">
        <f t="shared" si="237"/>
        <v/>
      </c>
      <c r="BE691" s="57" t="str">
        <f t="shared" si="248"/>
        <v/>
      </c>
    </row>
    <row r="692" spans="1:57" ht="15" customHeight="1" x14ac:dyDescent="0.25">
      <c r="A692" s="26" t="s">
        <v>117</v>
      </c>
      <c r="B692" s="21"/>
      <c r="C692" s="21" t="s">
        <v>117</v>
      </c>
      <c r="D692" s="21"/>
      <c r="E692" s="21" t="s">
        <v>117</v>
      </c>
      <c r="F692" s="21"/>
      <c r="G692" s="27"/>
      <c r="H692" s="27"/>
      <c r="I692" s="28" t="s">
        <v>246</v>
      </c>
      <c r="J692" s="28" t="s">
        <v>117</v>
      </c>
      <c r="K692" s="21"/>
      <c r="L692" s="21"/>
      <c r="M692" s="28" t="s">
        <v>117</v>
      </c>
      <c r="N692" s="28" t="s">
        <v>117</v>
      </c>
      <c r="O692" s="28" t="s">
        <v>117</v>
      </c>
      <c r="P692" s="21" t="s">
        <v>117</v>
      </c>
      <c r="Q692" s="21" t="s">
        <v>117</v>
      </c>
      <c r="R692" s="28" t="s">
        <v>117</v>
      </c>
      <c r="S692" s="78"/>
      <c r="T692" s="30"/>
      <c r="U692" s="52">
        <f t="shared" si="238"/>
        <v>0</v>
      </c>
      <c r="V692" s="29"/>
      <c r="W692" s="29" t="s">
        <v>117</v>
      </c>
      <c r="X692" s="29"/>
      <c r="Y692" s="29"/>
      <c r="Z692" s="53" t="str">
        <f t="shared" si="230"/>
        <v/>
      </c>
      <c r="AA692" s="55" t="str">
        <f t="shared" si="239"/>
        <v/>
      </c>
      <c r="AB692" s="27"/>
      <c r="AC692" s="54">
        <f t="shared" si="231"/>
        <v>0</v>
      </c>
      <c r="AD692" s="78"/>
      <c r="AE692" s="54">
        <f t="shared" si="232"/>
        <v>0</v>
      </c>
      <c r="AF692" s="78"/>
      <c r="AG692" s="54">
        <f t="shared" si="233"/>
        <v>0</v>
      </c>
      <c r="AH692" s="78"/>
      <c r="AI692" s="54">
        <f t="shared" si="234"/>
        <v>0</v>
      </c>
      <c r="AJ692" s="78"/>
      <c r="AK692" s="54">
        <f t="shared" si="235"/>
        <v>0</v>
      </c>
      <c r="AL692" s="78"/>
      <c r="AM692" s="78"/>
      <c r="AN692" s="53" t="str">
        <f>+IF($A692="Venta",SUMIF($AC$3:$AM$3,VLOOKUP($R692,desplegable!$N$3:$Q$8,4,FALSE),$AC692:$AM692)*$T692/VLOOKUP($R692,desplegable!$N$3:$O$8,2,FALSE),"")</f>
        <v/>
      </c>
      <c r="AO692" s="53">
        <f t="shared" si="236"/>
        <v>0</v>
      </c>
      <c r="AP692" s="53" t="str">
        <f>+IF($A692="Compra",SUMIF($AC$3:$AM$3,VLOOKUP($R691,desplegable!$N$3:$Q$8,4,FALSE),$AC692:$AM692)*$T692/VLOOKUP($R691,desplegable!$N$3:$O$8,2,FALSE),"")</f>
        <v/>
      </c>
      <c r="AQ692" s="55">
        <f>+IFERROR(SUMIF($AC$3:$AM$3,VLOOKUP($R692,desplegable!$N$3:$Q$8,4,FALSE),$AC692:$AM692)/$S692,0)</f>
        <v>0</v>
      </c>
      <c r="AR692" s="55">
        <f ca="1">IFERROR((SUMIF($AC$3:$AM$3,VLOOKUP($R692,desplegable!$N$3:$Q$8,4,FALSE),$AC692:$AM692)/($H692-$G692))*((TODAY())-$G692)/$S692,0)</f>
        <v>0</v>
      </c>
      <c r="AS692" s="56" t="str">
        <f t="shared" si="240"/>
        <v>-</v>
      </c>
      <c r="AT692" s="56" t="str">
        <f t="shared" si="241"/>
        <v>-</v>
      </c>
      <c r="AU692" s="56" t="str">
        <f t="shared" si="242"/>
        <v>-</v>
      </c>
      <c r="AV692" s="56" t="str">
        <f t="shared" si="243"/>
        <v>-</v>
      </c>
      <c r="AW692" s="53" t="str">
        <f t="shared" si="244"/>
        <v>-</v>
      </c>
      <c r="AX692" s="53" t="str">
        <f t="shared" si="245"/>
        <v/>
      </c>
      <c r="AY692" s="57" t="str">
        <f t="shared" si="246"/>
        <v/>
      </c>
      <c r="AZ692" s="54">
        <f>+IF(SUMIF($AC$3:$AM$3,VLOOKUP($R692,desplegable!$N$3:$Q$8,4,FALSE),$AC692:$AM692)&gt;=$S692,$S692,SUMIF($AC$3:$AM$3,VLOOKUP($R692,desplegable!$N$3:$Q$8,4,FALSE),$AC692:$AM692))</f>
        <v>0</v>
      </c>
      <c r="BA692" s="78"/>
      <c r="BB692" s="54">
        <f t="shared" si="247"/>
        <v>0</v>
      </c>
      <c r="BC692" s="53">
        <f>+IFERROR($BB692*$T692/VLOOKUP($R692,desplegable!$N$3:$O$8,2,FALSE),0)</f>
        <v>0</v>
      </c>
      <c r="BD692" s="53" t="str">
        <f t="shared" si="237"/>
        <v/>
      </c>
      <c r="BE692" s="57" t="str">
        <f t="shared" si="248"/>
        <v/>
      </c>
    </row>
    <row r="693" spans="1:57" ht="15" customHeight="1" x14ac:dyDescent="0.25">
      <c r="A693" s="26" t="s">
        <v>117</v>
      </c>
      <c r="B693" s="21"/>
      <c r="C693" s="21" t="s">
        <v>117</v>
      </c>
      <c r="D693" s="21"/>
      <c r="E693" s="21" t="s">
        <v>117</v>
      </c>
      <c r="F693" s="21"/>
      <c r="G693" s="27"/>
      <c r="H693" s="27"/>
      <c r="I693" s="28" t="s">
        <v>246</v>
      </c>
      <c r="J693" s="28" t="s">
        <v>117</v>
      </c>
      <c r="K693" s="21"/>
      <c r="L693" s="21"/>
      <c r="M693" s="28" t="s">
        <v>117</v>
      </c>
      <c r="N693" s="28" t="s">
        <v>117</v>
      </c>
      <c r="O693" s="28" t="s">
        <v>117</v>
      </c>
      <c r="P693" s="21" t="s">
        <v>117</v>
      </c>
      <c r="Q693" s="21" t="s">
        <v>117</v>
      </c>
      <c r="R693" s="28" t="s">
        <v>117</v>
      </c>
      <c r="S693" s="78"/>
      <c r="T693" s="30"/>
      <c r="U693" s="52">
        <f t="shared" si="238"/>
        <v>0</v>
      </c>
      <c r="V693" s="29"/>
      <c r="W693" s="29" t="s">
        <v>117</v>
      </c>
      <c r="X693" s="29"/>
      <c r="Y693" s="29"/>
      <c r="Z693" s="53" t="str">
        <f t="shared" si="230"/>
        <v/>
      </c>
      <c r="AA693" s="55" t="str">
        <f t="shared" si="239"/>
        <v/>
      </c>
      <c r="AB693" s="27"/>
      <c r="AC693" s="54">
        <f t="shared" si="231"/>
        <v>0</v>
      </c>
      <c r="AD693" s="78"/>
      <c r="AE693" s="54">
        <f t="shared" si="232"/>
        <v>0</v>
      </c>
      <c r="AF693" s="78"/>
      <c r="AG693" s="54">
        <f t="shared" si="233"/>
        <v>0</v>
      </c>
      <c r="AH693" s="78"/>
      <c r="AI693" s="54">
        <f t="shared" si="234"/>
        <v>0</v>
      </c>
      <c r="AJ693" s="78"/>
      <c r="AK693" s="54">
        <f t="shared" si="235"/>
        <v>0</v>
      </c>
      <c r="AL693" s="78"/>
      <c r="AM693" s="78"/>
      <c r="AN693" s="53" t="str">
        <f>+IF($A693="Venta",SUMIF($AC$3:$AM$3,VLOOKUP($R693,desplegable!$N$3:$Q$8,4,FALSE),$AC693:$AM693)*$T693/VLOOKUP($R693,desplegable!$N$3:$O$8,2,FALSE),"")</f>
        <v/>
      </c>
      <c r="AO693" s="53">
        <f t="shared" si="236"/>
        <v>0</v>
      </c>
      <c r="AP693" s="53" t="str">
        <f>+IF($A693="Compra",SUMIF($AC$3:$AM$3,VLOOKUP($R692,desplegable!$N$3:$Q$8,4,FALSE),$AC693:$AM693)*$T693/VLOOKUP($R692,desplegable!$N$3:$O$8,2,FALSE),"")</f>
        <v/>
      </c>
      <c r="AQ693" s="55">
        <f>+IFERROR(SUMIF($AC$3:$AM$3,VLOOKUP($R693,desplegable!$N$3:$Q$8,4,FALSE),$AC693:$AM693)/$S693,0)</f>
        <v>0</v>
      </c>
      <c r="AR693" s="55">
        <f ca="1">IFERROR((SUMIF($AC$3:$AM$3,VLOOKUP($R693,desplegable!$N$3:$Q$8,4,FALSE),$AC693:$AM693)/($H693-$G693))*((TODAY())-$G693)/$S693,0)</f>
        <v>0</v>
      </c>
      <c r="AS693" s="56" t="str">
        <f t="shared" si="240"/>
        <v>-</v>
      </c>
      <c r="AT693" s="56" t="str">
        <f t="shared" si="241"/>
        <v>-</v>
      </c>
      <c r="AU693" s="56" t="str">
        <f t="shared" si="242"/>
        <v>-</v>
      </c>
      <c r="AV693" s="56" t="str">
        <f t="shared" si="243"/>
        <v>-</v>
      </c>
      <c r="AW693" s="53" t="str">
        <f t="shared" si="244"/>
        <v>-</v>
      </c>
      <c r="AX693" s="53" t="str">
        <f t="shared" si="245"/>
        <v/>
      </c>
      <c r="AY693" s="57" t="str">
        <f t="shared" si="246"/>
        <v/>
      </c>
      <c r="AZ693" s="54">
        <f>+IF(SUMIF($AC$3:$AM$3,VLOOKUP($R693,desplegable!$N$3:$Q$8,4,FALSE),$AC693:$AM693)&gt;=$S693,$S693,SUMIF($AC$3:$AM$3,VLOOKUP($R693,desplegable!$N$3:$Q$8,4,FALSE),$AC693:$AM693))</f>
        <v>0</v>
      </c>
      <c r="BA693" s="78"/>
      <c r="BB693" s="54">
        <f t="shared" si="247"/>
        <v>0</v>
      </c>
      <c r="BC693" s="53">
        <f>+IFERROR($BB693*$T693/VLOOKUP($R693,desplegable!$N$3:$O$8,2,FALSE),0)</f>
        <v>0</v>
      </c>
      <c r="BD693" s="53" t="str">
        <f t="shared" si="237"/>
        <v/>
      </c>
      <c r="BE693" s="57" t="str">
        <f t="shared" si="248"/>
        <v/>
      </c>
    </row>
    <row r="694" spans="1:57" ht="15" customHeight="1" x14ac:dyDescent="0.25">
      <c r="A694" s="26" t="s">
        <v>117</v>
      </c>
      <c r="B694" s="21"/>
      <c r="C694" s="21" t="s">
        <v>117</v>
      </c>
      <c r="D694" s="21"/>
      <c r="E694" s="21" t="s">
        <v>117</v>
      </c>
      <c r="F694" s="21"/>
      <c r="G694" s="27"/>
      <c r="H694" s="27"/>
      <c r="I694" s="28" t="s">
        <v>246</v>
      </c>
      <c r="J694" s="28" t="s">
        <v>117</v>
      </c>
      <c r="K694" s="21"/>
      <c r="L694" s="21"/>
      <c r="M694" s="28" t="s">
        <v>117</v>
      </c>
      <c r="N694" s="28" t="s">
        <v>117</v>
      </c>
      <c r="O694" s="28" t="s">
        <v>117</v>
      </c>
      <c r="P694" s="21" t="s">
        <v>117</v>
      </c>
      <c r="Q694" s="21" t="s">
        <v>117</v>
      </c>
      <c r="R694" s="28" t="s">
        <v>117</v>
      </c>
      <c r="S694" s="78"/>
      <c r="T694" s="30"/>
      <c r="U694" s="52">
        <f t="shared" si="238"/>
        <v>0</v>
      </c>
      <c r="V694" s="29"/>
      <c r="W694" s="29" t="s">
        <v>117</v>
      </c>
      <c r="X694" s="29"/>
      <c r="Y694" s="29"/>
      <c r="Z694" s="53" t="str">
        <f t="shared" si="230"/>
        <v/>
      </c>
      <c r="AA694" s="55" t="str">
        <f t="shared" si="239"/>
        <v/>
      </c>
      <c r="AB694" s="27"/>
      <c r="AC694" s="54">
        <f t="shared" si="231"/>
        <v>0</v>
      </c>
      <c r="AD694" s="78"/>
      <c r="AE694" s="54">
        <f t="shared" si="232"/>
        <v>0</v>
      </c>
      <c r="AF694" s="78"/>
      <c r="AG694" s="54">
        <f t="shared" si="233"/>
        <v>0</v>
      </c>
      <c r="AH694" s="78"/>
      <c r="AI694" s="54">
        <f t="shared" si="234"/>
        <v>0</v>
      </c>
      <c r="AJ694" s="78"/>
      <c r="AK694" s="54">
        <f t="shared" si="235"/>
        <v>0</v>
      </c>
      <c r="AL694" s="78"/>
      <c r="AM694" s="78"/>
      <c r="AN694" s="53" t="str">
        <f>+IF($A694="Venta",SUMIF($AC$3:$AM$3,VLOOKUP($R694,desplegable!$N$3:$Q$8,4,FALSE),$AC694:$AM694)*$T694/VLOOKUP($R694,desplegable!$N$3:$O$8,2,FALSE),"")</f>
        <v/>
      </c>
      <c r="AO694" s="53">
        <f t="shared" si="236"/>
        <v>0</v>
      </c>
      <c r="AP694" s="53" t="str">
        <f>+IF($A694="Compra",SUMIF($AC$3:$AM$3,VLOOKUP($R693,desplegable!$N$3:$Q$8,4,FALSE),$AC694:$AM694)*$T694/VLOOKUP($R693,desplegable!$N$3:$O$8,2,FALSE),"")</f>
        <v/>
      </c>
      <c r="AQ694" s="55">
        <f>+IFERROR(SUMIF($AC$3:$AM$3,VLOOKUP($R694,desplegable!$N$3:$Q$8,4,FALSE),$AC694:$AM694)/$S694,0)</f>
        <v>0</v>
      </c>
      <c r="AR694" s="55">
        <f ca="1">IFERROR((SUMIF($AC$3:$AM$3,VLOOKUP($R694,desplegable!$N$3:$Q$8,4,FALSE),$AC694:$AM694)/($H694-$G694))*((TODAY())-$G694)/$S694,0)</f>
        <v>0</v>
      </c>
      <c r="AS694" s="56" t="str">
        <f t="shared" si="240"/>
        <v>-</v>
      </c>
      <c r="AT694" s="56" t="str">
        <f t="shared" si="241"/>
        <v>-</v>
      </c>
      <c r="AU694" s="56" t="str">
        <f t="shared" si="242"/>
        <v>-</v>
      </c>
      <c r="AV694" s="56" t="str">
        <f t="shared" si="243"/>
        <v>-</v>
      </c>
      <c r="AW694" s="53" t="str">
        <f t="shared" si="244"/>
        <v>-</v>
      </c>
      <c r="AX694" s="53" t="str">
        <f t="shared" si="245"/>
        <v/>
      </c>
      <c r="AY694" s="57" t="str">
        <f t="shared" si="246"/>
        <v/>
      </c>
      <c r="AZ694" s="54">
        <f>+IF(SUMIF($AC$3:$AM$3,VLOOKUP($R694,desplegable!$N$3:$Q$8,4,FALSE),$AC694:$AM694)&gt;=$S694,$S694,SUMIF($AC$3:$AM$3,VLOOKUP($R694,desplegable!$N$3:$Q$8,4,FALSE),$AC694:$AM694))</f>
        <v>0</v>
      </c>
      <c r="BA694" s="78"/>
      <c r="BB694" s="54">
        <f t="shared" si="247"/>
        <v>0</v>
      </c>
      <c r="BC694" s="53">
        <f>+IFERROR($BB694*$T694/VLOOKUP($R694,desplegable!$N$3:$O$8,2,FALSE),0)</f>
        <v>0</v>
      </c>
      <c r="BD694" s="53" t="str">
        <f t="shared" si="237"/>
        <v/>
      </c>
      <c r="BE694" s="57" t="str">
        <f t="shared" si="248"/>
        <v/>
      </c>
    </row>
    <row r="695" spans="1:57" ht="15" customHeight="1" x14ac:dyDescent="0.25">
      <c r="A695" s="26" t="s">
        <v>117</v>
      </c>
      <c r="B695" s="21"/>
      <c r="C695" s="21" t="s">
        <v>117</v>
      </c>
      <c r="D695" s="21"/>
      <c r="E695" s="21" t="s">
        <v>117</v>
      </c>
      <c r="F695" s="21"/>
      <c r="G695" s="27"/>
      <c r="H695" s="27"/>
      <c r="I695" s="28" t="s">
        <v>246</v>
      </c>
      <c r="J695" s="28" t="s">
        <v>117</v>
      </c>
      <c r="K695" s="21"/>
      <c r="L695" s="21"/>
      <c r="M695" s="28" t="s">
        <v>117</v>
      </c>
      <c r="N695" s="28" t="s">
        <v>117</v>
      </c>
      <c r="O695" s="28" t="s">
        <v>117</v>
      </c>
      <c r="P695" s="21" t="s">
        <v>117</v>
      </c>
      <c r="Q695" s="21" t="s">
        <v>117</v>
      </c>
      <c r="R695" s="28" t="s">
        <v>117</v>
      </c>
      <c r="S695" s="78"/>
      <c r="T695" s="30"/>
      <c r="U695" s="52">
        <f t="shared" si="238"/>
        <v>0</v>
      </c>
      <c r="V695" s="29"/>
      <c r="W695" s="29" t="s">
        <v>117</v>
      </c>
      <c r="X695" s="29"/>
      <c r="Y695" s="29"/>
      <c r="Z695" s="53" t="str">
        <f t="shared" si="230"/>
        <v/>
      </c>
      <c r="AA695" s="55" t="str">
        <f t="shared" si="239"/>
        <v/>
      </c>
      <c r="AB695" s="27"/>
      <c r="AC695" s="54">
        <f t="shared" si="231"/>
        <v>0</v>
      </c>
      <c r="AD695" s="78"/>
      <c r="AE695" s="54">
        <f t="shared" si="232"/>
        <v>0</v>
      </c>
      <c r="AF695" s="78"/>
      <c r="AG695" s="54">
        <f t="shared" si="233"/>
        <v>0</v>
      </c>
      <c r="AH695" s="78"/>
      <c r="AI695" s="54">
        <f t="shared" si="234"/>
        <v>0</v>
      </c>
      <c r="AJ695" s="78"/>
      <c r="AK695" s="54">
        <f t="shared" si="235"/>
        <v>0</v>
      </c>
      <c r="AL695" s="78"/>
      <c r="AM695" s="78"/>
      <c r="AN695" s="53" t="str">
        <f>+IF($A695="Venta",SUMIF($AC$3:$AM$3,VLOOKUP($R695,desplegable!$N$3:$Q$8,4,FALSE),$AC695:$AM695)*$T695/VLOOKUP($R695,desplegable!$N$3:$O$8,2,FALSE),"")</f>
        <v/>
      </c>
      <c r="AO695" s="53">
        <f t="shared" si="236"/>
        <v>0</v>
      </c>
      <c r="AP695" s="53" t="str">
        <f>+IF($A695="Compra",SUMIF($AC$3:$AM$3,VLOOKUP($R694,desplegable!$N$3:$Q$8,4,FALSE),$AC695:$AM695)*$T695/VLOOKUP($R694,desplegable!$N$3:$O$8,2,FALSE),"")</f>
        <v/>
      </c>
      <c r="AQ695" s="55">
        <f>+IFERROR(SUMIF($AC$3:$AM$3,VLOOKUP($R695,desplegable!$N$3:$Q$8,4,FALSE),$AC695:$AM695)/$S695,0)</f>
        <v>0</v>
      </c>
      <c r="AR695" s="55">
        <f ca="1">IFERROR((SUMIF($AC$3:$AM$3,VLOOKUP($R695,desplegable!$N$3:$Q$8,4,FALSE),$AC695:$AM695)/($H695-$G695))*((TODAY())-$G695)/$S695,0)</f>
        <v>0</v>
      </c>
      <c r="AS695" s="56" t="str">
        <f t="shared" si="240"/>
        <v>-</v>
      </c>
      <c r="AT695" s="56" t="str">
        <f t="shared" si="241"/>
        <v>-</v>
      </c>
      <c r="AU695" s="56" t="str">
        <f t="shared" si="242"/>
        <v>-</v>
      </c>
      <c r="AV695" s="56" t="str">
        <f t="shared" si="243"/>
        <v>-</v>
      </c>
      <c r="AW695" s="53" t="str">
        <f t="shared" si="244"/>
        <v>-</v>
      </c>
      <c r="AX695" s="53" t="str">
        <f t="shared" si="245"/>
        <v/>
      </c>
      <c r="AY695" s="57" t="str">
        <f t="shared" si="246"/>
        <v/>
      </c>
      <c r="AZ695" s="54">
        <f>+IF(SUMIF($AC$3:$AM$3,VLOOKUP($R695,desplegable!$N$3:$Q$8,4,FALSE),$AC695:$AM695)&gt;=$S695,$S695,SUMIF($AC$3:$AM$3,VLOOKUP($R695,desplegable!$N$3:$Q$8,4,FALSE),$AC695:$AM695))</f>
        <v>0</v>
      </c>
      <c r="BA695" s="78"/>
      <c r="BB695" s="54">
        <f t="shared" si="247"/>
        <v>0</v>
      </c>
      <c r="BC695" s="53">
        <f>+IFERROR($BB695*$T695/VLOOKUP($R695,desplegable!$N$3:$O$8,2,FALSE),0)</f>
        <v>0</v>
      </c>
      <c r="BD695" s="53" t="str">
        <f t="shared" si="237"/>
        <v/>
      </c>
      <c r="BE695" s="57" t="str">
        <f t="shared" si="248"/>
        <v/>
      </c>
    </row>
    <row r="696" spans="1:57" ht="15" customHeight="1" x14ac:dyDescent="0.25">
      <c r="A696" s="26" t="s">
        <v>117</v>
      </c>
      <c r="B696" s="21"/>
      <c r="C696" s="21" t="s">
        <v>117</v>
      </c>
      <c r="D696" s="21"/>
      <c r="E696" s="21" t="s">
        <v>117</v>
      </c>
      <c r="F696" s="21"/>
      <c r="G696" s="27"/>
      <c r="H696" s="27"/>
      <c r="I696" s="28" t="s">
        <v>246</v>
      </c>
      <c r="J696" s="28" t="s">
        <v>117</v>
      </c>
      <c r="K696" s="21"/>
      <c r="L696" s="21"/>
      <c r="M696" s="28" t="s">
        <v>117</v>
      </c>
      <c r="N696" s="28" t="s">
        <v>117</v>
      </c>
      <c r="O696" s="28" t="s">
        <v>117</v>
      </c>
      <c r="P696" s="21" t="s">
        <v>117</v>
      </c>
      <c r="Q696" s="21" t="s">
        <v>117</v>
      </c>
      <c r="R696" s="28" t="s">
        <v>117</v>
      </c>
      <c r="S696" s="78"/>
      <c r="T696" s="30"/>
      <c r="U696" s="52">
        <f t="shared" si="238"/>
        <v>0</v>
      </c>
      <c r="V696" s="29"/>
      <c r="W696" s="29" t="s">
        <v>117</v>
      </c>
      <c r="X696" s="29"/>
      <c r="Y696" s="29"/>
      <c r="Z696" s="53" t="str">
        <f t="shared" si="230"/>
        <v/>
      </c>
      <c r="AA696" s="55" t="str">
        <f t="shared" si="239"/>
        <v/>
      </c>
      <c r="AB696" s="27"/>
      <c r="AC696" s="54">
        <f t="shared" si="231"/>
        <v>0</v>
      </c>
      <c r="AD696" s="78"/>
      <c r="AE696" s="54">
        <f t="shared" si="232"/>
        <v>0</v>
      </c>
      <c r="AF696" s="78"/>
      <c r="AG696" s="54">
        <f t="shared" si="233"/>
        <v>0</v>
      </c>
      <c r="AH696" s="78"/>
      <c r="AI696" s="54">
        <f t="shared" si="234"/>
        <v>0</v>
      </c>
      <c r="AJ696" s="78"/>
      <c r="AK696" s="54">
        <f t="shared" si="235"/>
        <v>0</v>
      </c>
      <c r="AL696" s="78"/>
      <c r="AM696" s="78"/>
      <c r="AN696" s="53" t="str">
        <f>+IF($A696="Venta",SUMIF($AC$3:$AM$3,VLOOKUP($R696,desplegable!$N$3:$Q$8,4,FALSE),$AC696:$AM696)*$T696/VLOOKUP($R696,desplegable!$N$3:$O$8,2,FALSE),"")</f>
        <v/>
      </c>
      <c r="AO696" s="53">
        <f t="shared" si="236"/>
        <v>0</v>
      </c>
      <c r="AP696" s="53" t="str">
        <f>+IF($A696="Compra",SUMIF($AC$3:$AM$3,VLOOKUP($R695,desplegable!$N$3:$Q$8,4,FALSE),$AC696:$AM696)*$T696/VLOOKUP($R695,desplegable!$N$3:$O$8,2,FALSE),"")</f>
        <v/>
      </c>
      <c r="AQ696" s="55">
        <f>+IFERROR(SUMIF($AC$3:$AM$3,VLOOKUP($R696,desplegable!$N$3:$Q$8,4,FALSE),$AC696:$AM696)/$S696,0)</f>
        <v>0</v>
      </c>
      <c r="AR696" s="55">
        <f ca="1">IFERROR((SUMIF($AC$3:$AM$3,VLOOKUP($R696,desplegable!$N$3:$Q$8,4,FALSE),$AC696:$AM696)/($H696-$G696))*((TODAY())-$G696)/$S696,0)</f>
        <v>0</v>
      </c>
      <c r="AS696" s="56" t="str">
        <f t="shared" si="240"/>
        <v>-</v>
      </c>
      <c r="AT696" s="56" t="str">
        <f t="shared" si="241"/>
        <v>-</v>
      </c>
      <c r="AU696" s="56" t="str">
        <f t="shared" si="242"/>
        <v>-</v>
      </c>
      <c r="AV696" s="56" t="str">
        <f t="shared" si="243"/>
        <v>-</v>
      </c>
      <c r="AW696" s="53" t="str">
        <f t="shared" si="244"/>
        <v>-</v>
      </c>
      <c r="AX696" s="53" t="str">
        <f t="shared" si="245"/>
        <v/>
      </c>
      <c r="AY696" s="57" t="str">
        <f t="shared" si="246"/>
        <v/>
      </c>
      <c r="AZ696" s="54">
        <f>+IF(SUMIF($AC$3:$AM$3,VLOOKUP($R696,desplegable!$N$3:$Q$8,4,FALSE),$AC696:$AM696)&gt;=$S696,$S696,SUMIF($AC$3:$AM$3,VLOOKUP($R696,desplegable!$N$3:$Q$8,4,FALSE),$AC696:$AM696))</f>
        <v>0</v>
      </c>
      <c r="BA696" s="78"/>
      <c r="BB696" s="54">
        <f t="shared" si="247"/>
        <v>0</v>
      </c>
      <c r="BC696" s="53">
        <f>+IFERROR($BB696*$T696/VLOOKUP($R696,desplegable!$N$3:$O$8,2,FALSE),0)</f>
        <v>0</v>
      </c>
      <c r="BD696" s="53" t="str">
        <f t="shared" si="237"/>
        <v/>
      </c>
      <c r="BE696" s="57" t="str">
        <f t="shared" si="248"/>
        <v/>
      </c>
    </row>
    <row r="697" spans="1:57" ht="15" customHeight="1" x14ac:dyDescent="0.25">
      <c r="A697" s="26" t="s">
        <v>117</v>
      </c>
      <c r="B697" s="21"/>
      <c r="C697" s="21" t="s">
        <v>117</v>
      </c>
      <c r="D697" s="21"/>
      <c r="E697" s="21" t="s">
        <v>117</v>
      </c>
      <c r="F697" s="21"/>
      <c r="G697" s="27"/>
      <c r="H697" s="27"/>
      <c r="I697" s="28" t="s">
        <v>246</v>
      </c>
      <c r="J697" s="28" t="s">
        <v>117</v>
      </c>
      <c r="K697" s="21"/>
      <c r="L697" s="21"/>
      <c r="M697" s="28" t="s">
        <v>117</v>
      </c>
      <c r="N697" s="28" t="s">
        <v>117</v>
      </c>
      <c r="O697" s="28" t="s">
        <v>117</v>
      </c>
      <c r="P697" s="21" t="s">
        <v>117</v>
      </c>
      <c r="Q697" s="21" t="s">
        <v>117</v>
      </c>
      <c r="R697" s="28" t="s">
        <v>117</v>
      </c>
      <c r="S697" s="78"/>
      <c r="T697" s="30"/>
      <c r="U697" s="52">
        <f t="shared" si="238"/>
        <v>0</v>
      </c>
      <c r="V697" s="29"/>
      <c r="W697" s="29" t="s">
        <v>117</v>
      </c>
      <c r="X697" s="29"/>
      <c r="Y697" s="29"/>
      <c r="Z697" s="53" t="str">
        <f t="shared" si="230"/>
        <v/>
      </c>
      <c r="AA697" s="55" t="str">
        <f t="shared" si="239"/>
        <v/>
      </c>
      <c r="AB697" s="27"/>
      <c r="AC697" s="54">
        <f t="shared" si="231"/>
        <v>0</v>
      </c>
      <c r="AD697" s="78"/>
      <c r="AE697" s="54">
        <f t="shared" si="232"/>
        <v>0</v>
      </c>
      <c r="AF697" s="78"/>
      <c r="AG697" s="54">
        <f t="shared" si="233"/>
        <v>0</v>
      </c>
      <c r="AH697" s="78"/>
      <c r="AI697" s="54">
        <f t="shared" si="234"/>
        <v>0</v>
      </c>
      <c r="AJ697" s="78"/>
      <c r="AK697" s="54">
        <f t="shared" si="235"/>
        <v>0</v>
      </c>
      <c r="AL697" s="78"/>
      <c r="AM697" s="78"/>
      <c r="AN697" s="53" t="str">
        <f>+IF($A697="Venta",SUMIF($AC$3:$AM$3,VLOOKUP($R697,desplegable!$N$3:$Q$8,4,FALSE),$AC697:$AM697)*$T697/VLOOKUP($R697,desplegable!$N$3:$O$8,2,FALSE),"")</f>
        <v/>
      </c>
      <c r="AO697" s="53">
        <f t="shared" si="236"/>
        <v>0</v>
      </c>
      <c r="AP697" s="53" t="str">
        <f>+IF($A697="Compra",SUMIF($AC$3:$AM$3,VLOOKUP($R696,desplegable!$N$3:$Q$8,4,FALSE),$AC697:$AM697)*$T697/VLOOKUP($R696,desplegable!$N$3:$O$8,2,FALSE),"")</f>
        <v/>
      </c>
      <c r="AQ697" s="55">
        <f>+IFERROR(SUMIF($AC$3:$AM$3,VLOOKUP($R697,desplegable!$N$3:$Q$8,4,FALSE),$AC697:$AM697)/$S697,0)</f>
        <v>0</v>
      </c>
      <c r="AR697" s="55">
        <f ca="1">IFERROR((SUMIF($AC$3:$AM$3,VLOOKUP($R697,desplegable!$N$3:$Q$8,4,FALSE),$AC697:$AM697)/($H697-$G697))*((TODAY())-$G697)/$S697,0)</f>
        <v>0</v>
      </c>
      <c r="AS697" s="56" t="str">
        <f t="shared" si="240"/>
        <v>-</v>
      </c>
      <c r="AT697" s="56" t="str">
        <f t="shared" si="241"/>
        <v>-</v>
      </c>
      <c r="AU697" s="56" t="str">
        <f t="shared" si="242"/>
        <v>-</v>
      </c>
      <c r="AV697" s="56" t="str">
        <f t="shared" si="243"/>
        <v>-</v>
      </c>
      <c r="AW697" s="53" t="str">
        <f t="shared" si="244"/>
        <v>-</v>
      </c>
      <c r="AX697" s="53" t="str">
        <f t="shared" si="245"/>
        <v/>
      </c>
      <c r="AY697" s="57" t="str">
        <f t="shared" si="246"/>
        <v/>
      </c>
      <c r="AZ697" s="54">
        <f>+IF(SUMIF($AC$3:$AM$3,VLOOKUP($R697,desplegable!$N$3:$Q$8,4,FALSE),$AC697:$AM697)&gt;=$S697,$S697,SUMIF($AC$3:$AM$3,VLOOKUP($R697,desplegable!$N$3:$Q$8,4,FALSE),$AC697:$AM697))</f>
        <v>0</v>
      </c>
      <c r="BA697" s="78"/>
      <c r="BB697" s="54">
        <f t="shared" si="247"/>
        <v>0</v>
      </c>
      <c r="BC697" s="53">
        <f>+IFERROR($BB697*$T697/VLOOKUP($R697,desplegable!$N$3:$O$8,2,FALSE),0)</f>
        <v>0</v>
      </c>
      <c r="BD697" s="53" t="str">
        <f t="shared" si="237"/>
        <v/>
      </c>
      <c r="BE697" s="57" t="str">
        <f t="shared" si="248"/>
        <v/>
      </c>
    </row>
    <row r="698" spans="1:57" ht="15" customHeight="1" x14ac:dyDescent="0.25">
      <c r="A698" s="26" t="s">
        <v>117</v>
      </c>
      <c r="B698" s="21"/>
      <c r="C698" s="21" t="s">
        <v>117</v>
      </c>
      <c r="D698" s="21"/>
      <c r="E698" s="21" t="s">
        <v>117</v>
      </c>
      <c r="F698" s="21"/>
      <c r="G698" s="27"/>
      <c r="H698" s="27"/>
      <c r="I698" s="28" t="s">
        <v>246</v>
      </c>
      <c r="J698" s="28" t="s">
        <v>117</v>
      </c>
      <c r="K698" s="21"/>
      <c r="L698" s="21"/>
      <c r="M698" s="28" t="s">
        <v>117</v>
      </c>
      <c r="N698" s="28" t="s">
        <v>117</v>
      </c>
      <c r="O698" s="28" t="s">
        <v>117</v>
      </c>
      <c r="P698" s="21" t="s">
        <v>117</v>
      </c>
      <c r="Q698" s="21" t="s">
        <v>117</v>
      </c>
      <c r="R698" s="28" t="s">
        <v>117</v>
      </c>
      <c r="S698" s="78"/>
      <c r="T698" s="30"/>
      <c r="U698" s="52">
        <f t="shared" si="238"/>
        <v>0</v>
      </c>
      <c r="V698" s="29"/>
      <c r="W698" s="29" t="s">
        <v>117</v>
      </c>
      <c r="X698" s="29"/>
      <c r="Y698" s="29"/>
      <c r="Z698" s="53" t="str">
        <f t="shared" si="230"/>
        <v/>
      </c>
      <c r="AA698" s="55" t="str">
        <f t="shared" si="239"/>
        <v/>
      </c>
      <c r="AB698" s="27"/>
      <c r="AC698" s="54">
        <f t="shared" si="231"/>
        <v>0</v>
      </c>
      <c r="AD698" s="78"/>
      <c r="AE698" s="54">
        <f t="shared" si="232"/>
        <v>0</v>
      </c>
      <c r="AF698" s="78"/>
      <c r="AG698" s="54">
        <f t="shared" si="233"/>
        <v>0</v>
      </c>
      <c r="AH698" s="78"/>
      <c r="AI698" s="54">
        <f t="shared" si="234"/>
        <v>0</v>
      </c>
      <c r="AJ698" s="78"/>
      <c r="AK698" s="54">
        <f t="shared" si="235"/>
        <v>0</v>
      </c>
      <c r="AL698" s="78"/>
      <c r="AM698" s="78"/>
      <c r="AN698" s="53" t="str">
        <f>+IF($A698="Venta",SUMIF($AC$3:$AM$3,VLOOKUP($R698,desplegable!$N$3:$Q$8,4,FALSE),$AC698:$AM698)*$T698/VLOOKUP($R698,desplegable!$N$3:$O$8,2,FALSE),"")</f>
        <v/>
      </c>
      <c r="AO698" s="53">
        <f t="shared" si="236"/>
        <v>0</v>
      </c>
      <c r="AP698" s="53" t="str">
        <f>+IF($A698="Compra",SUMIF($AC$3:$AM$3,VLOOKUP($R697,desplegable!$N$3:$Q$8,4,FALSE),$AC698:$AM698)*$T698/VLOOKUP($R697,desplegable!$N$3:$O$8,2,FALSE),"")</f>
        <v/>
      </c>
      <c r="AQ698" s="55">
        <f>+IFERROR(SUMIF($AC$3:$AM$3,VLOOKUP($R698,desplegable!$N$3:$Q$8,4,FALSE),$AC698:$AM698)/$S698,0)</f>
        <v>0</v>
      </c>
      <c r="AR698" s="55">
        <f ca="1">IFERROR((SUMIF($AC$3:$AM$3,VLOOKUP($R698,desplegable!$N$3:$Q$8,4,FALSE),$AC698:$AM698)/($H698-$G698))*((TODAY())-$G698)/$S698,0)</f>
        <v>0</v>
      </c>
      <c r="AS698" s="56" t="str">
        <f t="shared" si="240"/>
        <v>-</v>
      </c>
      <c r="AT698" s="56" t="str">
        <f t="shared" si="241"/>
        <v>-</v>
      </c>
      <c r="AU698" s="56" t="str">
        <f t="shared" si="242"/>
        <v>-</v>
      </c>
      <c r="AV698" s="56" t="str">
        <f t="shared" si="243"/>
        <v>-</v>
      </c>
      <c r="AW698" s="53" t="str">
        <f t="shared" si="244"/>
        <v>-</v>
      </c>
      <c r="AX698" s="53" t="str">
        <f t="shared" si="245"/>
        <v/>
      </c>
      <c r="AY698" s="57" t="str">
        <f t="shared" si="246"/>
        <v/>
      </c>
      <c r="AZ698" s="54">
        <f>+IF(SUMIF($AC$3:$AM$3,VLOOKUP($R698,desplegable!$N$3:$Q$8,4,FALSE),$AC698:$AM698)&gt;=$S698,$S698,SUMIF($AC$3:$AM$3,VLOOKUP($R698,desplegable!$N$3:$Q$8,4,FALSE),$AC698:$AM698))</f>
        <v>0</v>
      </c>
      <c r="BA698" s="78"/>
      <c r="BB698" s="54">
        <f t="shared" si="247"/>
        <v>0</v>
      </c>
      <c r="BC698" s="53">
        <f>+IFERROR($BB698*$T698/VLOOKUP($R698,desplegable!$N$3:$O$8,2,FALSE),0)</f>
        <v>0</v>
      </c>
      <c r="BD698" s="53" t="str">
        <f t="shared" si="237"/>
        <v/>
      </c>
      <c r="BE698" s="57" t="str">
        <f t="shared" si="248"/>
        <v/>
      </c>
    </row>
    <row r="699" spans="1:57" ht="15" customHeight="1" x14ac:dyDescent="0.25">
      <c r="A699" s="26" t="s">
        <v>117</v>
      </c>
      <c r="B699" s="21"/>
      <c r="C699" s="21" t="s">
        <v>117</v>
      </c>
      <c r="D699" s="21"/>
      <c r="E699" s="21" t="s">
        <v>117</v>
      </c>
      <c r="F699" s="21"/>
      <c r="G699" s="27"/>
      <c r="H699" s="27"/>
      <c r="I699" s="28" t="s">
        <v>246</v>
      </c>
      <c r="J699" s="28" t="s">
        <v>117</v>
      </c>
      <c r="K699" s="21"/>
      <c r="L699" s="21"/>
      <c r="M699" s="28" t="s">
        <v>117</v>
      </c>
      <c r="N699" s="28" t="s">
        <v>117</v>
      </c>
      <c r="O699" s="28" t="s">
        <v>117</v>
      </c>
      <c r="P699" s="21" t="s">
        <v>117</v>
      </c>
      <c r="Q699" s="21" t="s">
        <v>117</v>
      </c>
      <c r="R699" s="28" t="s">
        <v>117</v>
      </c>
      <c r="S699" s="78"/>
      <c r="T699" s="30"/>
      <c r="U699" s="52">
        <f t="shared" si="238"/>
        <v>0</v>
      </c>
      <c r="V699" s="29"/>
      <c r="W699" s="29" t="s">
        <v>117</v>
      </c>
      <c r="X699" s="29"/>
      <c r="Y699" s="29"/>
      <c r="Z699" s="53" t="str">
        <f t="shared" si="230"/>
        <v/>
      </c>
      <c r="AA699" s="55" t="str">
        <f t="shared" si="239"/>
        <v/>
      </c>
      <c r="AB699" s="27"/>
      <c r="AC699" s="54">
        <f t="shared" si="231"/>
        <v>0</v>
      </c>
      <c r="AD699" s="78"/>
      <c r="AE699" s="54">
        <f t="shared" si="232"/>
        <v>0</v>
      </c>
      <c r="AF699" s="78"/>
      <c r="AG699" s="54">
        <f t="shared" si="233"/>
        <v>0</v>
      </c>
      <c r="AH699" s="78"/>
      <c r="AI699" s="54">
        <f t="shared" si="234"/>
        <v>0</v>
      </c>
      <c r="AJ699" s="78"/>
      <c r="AK699" s="54">
        <f t="shared" si="235"/>
        <v>0</v>
      </c>
      <c r="AL699" s="78"/>
      <c r="AM699" s="78"/>
      <c r="AN699" s="53" t="str">
        <f>+IF($A699="Venta",SUMIF($AC$3:$AM$3,VLOOKUP($R699,desplegable!$N$3:$Q$8,4,FALSE),$AC699:$AM699)*$T699/VLOOKUP($R699,desplegable!$N$3:$O$8,2,FALSE),"")</f>
        <v/>
      </c>
      <c r="AO699" s="53">
        <f t="shared" si="236"/>
        <v>0</v>
      </c>
      <c r="AP699" s="53" t="str">
        <f>+IF($A699="Compra",SUMIF($AC$3:$AM$3,VLOOKUP($R698,desplegable!$N$3:$Q$8,4,FALSE),$AC699:$AM699)*$T699/VLOOKUP($R698,desplegable!$N$3:$O$8,2,FALSE),"")</f>
        <v/>
      </c>
      <c r="AQ699" s="55">
        <f>+IFERROR(SUMIF($AC$3:$AM$3,VLOOKUP($R699,desplegable!$N$3:$Q$8,4,FALSE),$AC699:$AM699)/$S699,0)</f>
        <v>0</v>
      </c>
      <c r="AR699" s="55">
        <f ca="1">IFERROR((SUMIF($AC$3:$AM$3,VLOOKUP($R699,desplegable!$N$3:$Q$8,4,FALSE),$AC699:$AM699)/($H699-$G699))*((TODAY())-$G699)/$S699,0)</f>
        <v>0</v>
      </c>
      <c r="AS699" s="56" t="str">
        <f t="shared" si="240"/>
        <v>-</v>
      </c>
      <c r="AT699" s="56" t="str">
        <f t="shared" si="241"/>
        <v>-</v>
      </c>
      <c r="AU699" s="56" t="str">
        <f t="shared" si="242"/>
        <v>-</v>
      </c>
      <c r="AV699" s="56" t="str">
        <f t="shared" si="243"/>
        <v>-</v>
      </c>
      <c r="AW699" s="53" t="str">
        <f t="shared" si="244"/>
        <v>-</v>
      </c>
      <c r="AX699" s="53" t="str">
        <f t="shared" si="245"/>
        <v/>
      </c>
      <c r="AY699" s="57" t="str">
        <f t="shared" si="246"/>
        <v/>
      </c>
      <c r="AZ699" s="54">
        <f>+IF(SUMIF($AC$3:$AM$3,VLOOKUP($R699,desplegable!$N$3:$Q$8,4,FALSE),$AC699:$AM699)&gt;=$S699,$S699,SUMIF($AC$3:$AM$3,VLOOKUP($R699,desplegable!$N$3:$Q$8,4,FALSE),$AC699:$AM699))</f>
        <v>0</v>
      </c>
      <c r="BA699" s="78"/>
      <c r="BB699" s="54">
        <f t="shared" si="247"/>
        <v>0</v>
      </c>
      <c r="BC699" s="53">
        <f>+IFERROR($BB699*$T699/VLOOKUP($R699,desplegable!$N$3:$O$8,2,FALSE),0)</f>
        <v>0</v>
      </c>
      <c r="BD699" s="53" t="str">
        <f t="shared" si="237"/>
        <v/>
      </c>
      <c r="BE699" s="57" t="str">
        <f t="shared" si="248"/>
        <v/>
      </c>
    </row>
    <row r="700" spans="1:57" ht="15" customHeight="1" x14ac:dyDescent="0.25">
      <c r="A700" s="26" t="s">
        <v>117</v>
      </c>
      <c r="B700" s="21"/>
      <c r="C700" s="21" t="s">
        <v>117</v>
      </c>
      <c r="D700" s="21"/>
      <c r="E700" s="21" t="s">
        <v>117</v>
      </c>
      <c r="F700" s="21"/>
      <c r="G700" s="27"/>
      <c r="H700" s="27"/>
      <c r="I700" s="28" t="s">
        <v>246</v>
      </c>
      <c r="J700" s="28" t="s">
        <v>117</v>
      </c>
      <c r="K700" s="21"/>
      <c r="L700" s="21"/>
      <c r="M700" s="28" t="s">
        <v>117</v>
      </c>
      <c r="N700" s="28" t="s">
        <v>117</v>
      </c>
      <c r="O700" s="28" t="s">
        <v>117</v>
      </c>
      <c r="P700" s="21" t="s">
        <v>117</v>
      </c>
      <c r="Q700" s="21" t="s">
        <v>117</v>
      </c>
      <c r="R700" s="28" t="s">
        <v>117</v>
      </c>
      <c r="S700" s="78"/>
      <c r="T700" s="30"/>
      <c r="U700" s="52">
        <f t="shared" si="238"/>
        <v>0</v>
      </c>
      <c r="V700" s="29"/>
      <c r="W700" s="29" t="s">
        <v>117</v>
      </c>
      <c r="X700" s="29"/>
      <c r="Y700" s="29"/>
      <c r="Z700" s="53" t="str">
        <f t="shared" si="230"/>
        <v/>
      </c>
      <c r="AA700" s="55" t="str">
        <f t="shared" si="239"/>
        <v/>
      </c>
      <c r="AB700" s="27"/>
      <c r="AC700" s="54">
        <f t="shared" si="231"/>
        <v>0</v>
      </c>
      <c r="AD700" s="78"/>
      <c r="AE700" s="54">
        <f t="shared" si="232"/>
        <v>0</v>
      </c>
      <c r="AF700" s="78"/>
      <c r="AG700" s="54">
        <f t="shared" si="233"/>
        <v>0</v>
      </c>
      <c r="AH700" s="78"/>
      <c r="AI700" s="54">
        <f t="shared" si="234"/>
        <v>0</v>
      </c>
      <c r="AJ700" s="78"/>
      <c r="AK700" s="54">
        <f t="shared" si="235"/>
        <v>0</v>
      </c>
      <c r="AL700" s="78"/>
      <c r="AM700" s="78"/>
      <c r="AN700" s="53" t="str">
        <f>+IF($A700="Venta",SUMIF($AC$3:$AM$3,VLOOKUP($R700,desplegable!$N$3:$Q$8,4,FALSE),$AC700:$AM700)*$T700/VLOOKUP($R700,desplegable!$N$3:$O$8,2,FALSE),"")</f>
        <v/>
      </c>
      <c r="AO700" s="53">
        <f t="shared" si="236"/>
        <v>0</v>
      </c>
      <c r="AP700" s="53" t="str">
        <f>+IF($A700="Compra",SUMIF($AC$3:$AM$3,VLOOKUP($R699,desplegable!$N$3:$Q$8,4,FALSE),$AC700:$AM700)*$T700/VLOOKUP($R699,desplegable!$N$3:$O$8,2,FALSE),"")</f>
        <v/>
      </c>
      <c r="AQ700" s="55">
        <f>+IFERROR(SUMIF($AC$3:$AM$3,VLOOKUP($R700,desplegable!$N$3:$Q$8,4,FALSE),$AC700:$AM700)/$S700,0)</f>
        <v>0</v>
      </c>
      <c r="AR700" s="55">
        <f ca="1">IFERROR((SUMIF($AC$3:$AM$3,VLOOKUP($R700,desplegable!$N$3:$Q$8,4,FALSE),$AC700:$AM700)/($H700-$G700))*((TODAY())-$G700)/$S700,0)</f>
        <v>0</v>
      </c>
      <c r="AS700" s="56" t="str">
        <f t="shared" si="240"/>
        <v>-</v>
      </c>
      <c r="AT700" s="56" t="str">
        <f t="shared" si="241"/>
        <v>-</v>
      </c>
      <c r="AU700" s="56" t="str">
        <f t="shared" si="242"/>
        <v>-</v>
      </c>
      <c r="AV700" s="56" t="str">
        <f t="shared" si="243"/>
        <v>-</v>
      </c>
      <c r="AW700" s="53" t="str">
        <f t="shared" si="244"/>
        <v>-</v>
      </c>
      <c r="AX700" s="53" t="str">
        <f t="shared" si="245"/>
        <v/>
      </c>
      <c r="AY700" s="57" t="str">
        <f t="shared" si="246"/>
        <v/>
      </c>
      <c r="AZ700" s="54">
        <f>+IF(SUMIF($AC$3:$AM$3,VLOOKUP($R700,desplegable!$N$3:$Q$8,4,FALSE),$AC700:$AM700)&gt;=$S700,$S700,SUMIF($AC$3:$AM$3,VLOOKUP($R700,desplegable!$N$3:$Q$8,4,FALSE),$AC700:$AM700))</f>
        <v>0</v>
      </c>
      <c r="BA700" s="78"/>
      <c r="BB700" s="54">
        <f t="shared" si="247"/>
        <v>0</v>
      </c>
      <c r="BC700" s="53">
        <f>+IFERROR($BB700*$T700/VLOOKUP($R700,desplegable!$N$3:$O$8,2,FALSE),0)</f>
        <v>0</v>
      </c>
      <c r="BD700" s="53" t="str">
        <f t="shared" si="237"/>
        <v/>
      </c>
      <c r="BE700" s="57" t="str">
        <f t="shared" si="248"/>
        <v/>
      </c>
    </row>
    <row r="701" spans="1:57" ht="15" customHeight="1" x14ac:dyDescent="0.25">
      <c r="A701" s="26" t="s">
        <v>117</v>
      </c>
      <c r="B701" s="21"/>
      <c r="C701" s="21" t="s">
        <v>117</v>
      </c>
      <c r="D701" s="21"/>
      <c r="E701" s="21" t="s">
        <v>117</v>
      </c>
      <c r="F701" s="21"/>
      <c r="G701" s="27"/>
      <c r="H701" s="27"/>
      <c r="I701" s="28" t="s">
        <v>246</v>
      </c>
      <c r="J701" s="28" t="s">
        <v>117</v>
      </c>
      <c r="K701" s="21"/>
      <c r="L701" s="21"/>
      <c r="M701" s="28" t="s">
        <v>117</v>
      </c>
      <c r="N701" s="28" t="s">
        <v>117</v>
      </c>
      <c r="O701" s="28" t="s">
        <v>117</v>
      </c>
      <c r="P701" s="21" t="s">
        <v>117</v>
      </c>
      <c r="Q701" s="21" t="s">
        <v>117</v>
      </c>
      <c r="R701" s="28" t="s">
        <v>117</v>
      </c>
      <c r="S701" s="78"/>
      <c r="T701" s="30"/>
      <c r="U701" s="52">
        <f t="shared" si="238"/>
        <v>0</v>
      </c>
      <c r="V701" s="29"/>
      <c r="W701" s="29" t="s">
        <v>117</v>
      </c>
      <c r="X701" s="29"/>
      <c r="Y701" s="29"/>
      <c r="Z701" s="53" t="str">
        <f t="shared" si="230"/>
        <v/>
      </c>
      <c r="AA701" s="55" t="str">
        <f t="shared" si="239"/>
        <v/>
      </c>
      <c r="AB701" s="27"/>
      <c r="AC701" s="54">
        <f t="shared" si="231"/>
        <v>0</v>
      </c>
      <c r="AD701" s="78"/>
      <c r="AE701" s="54">
        <f t="shared" si="232"/>
        <v>0</v>
      </c>
      <c r="AF701" s="78"/>
      <c r="AG701" s="54">
        <f t="shared" si="233"/>
        <v>0</v>
      </c>
      <c r="AH701" s="78"/>
      <c r="AI701" s="54">
        <f t="shared" si="234"/>
        <v>0</v>
      </c>
      <c r="AJ701" s="78"/>
      <c r="AK701" s="54">
        <f t="shared" si="235"/>
        <v>0</v>
      </c>
      <c r="AL701" s="78"/>
      <c r="AM701" s="78"/>
      <c r="AN701" s="53" t="str">
        <f>+IF($A701="Venta",SUMIF($AC$3:$AM$3,VLOOKUP($R701,desplegable!$N$3:$Q$8,4,FALSE),$AC701:$AM701)*$T701/VLOOKUP($R701,desplegable!$N$3:$O$8,2,FALSE),"")</f>
        <v/>
      </c>
      <c r="AO701" s="53">
        <f t="shared" si="236"/>
        <v>0</v>
      </c>
      <c r="AP701" s="53" t="str">
        <f>+IF($A701="Compra",SUMIF($AC$3:$AM$3,VLOOKUP($R700,desplegable!$N$3:$Q$8,4,FALSE),$AC701:$AM701)*$T701/VLOOKUP($R700,desplegable!$N$3:$O$8,2,FALSE),"")</f>
        <v/>
      </c>
      <c r="AQ701" s="55">
        <f>+IFERROR(SUMIF($AC$3:$AM$3,VLOOKUP($R701,desplegable!$N$3:$Q$8,4,FALSE),$AC701:$AM701)/$S701,0)</f>
        <v>0</v>
      </c>
      <c r="AR701" s="55">
        <f ca="1">IFERROR((SUMIF($AC$3:$AM$3,VLOOKUP($R701,desplegable!$N$3:$Q$8,4,FALSE),$AC701:$AM701)/($H701-$G701))*((TODAY())-$G701)/$S701,0)</f>
        <v>0</v>
      </c>
      <c r="AS701" s="56" t="str">
        <f t="shared" si="240"/>
        <v>-</v>
      </c>
      <c r="AT701" s="56" t="str">
        <f t="shared" si="241"/>
        <v>-</v>
      </c>
      <c r="AU701" s="56" t="str">
        <f t="shared" si="242"/>
        <v>-</v>
      </c>
      <c r="AV701" s="56" t="str">
        <f t="shared" si="243"/>
        <v>-</v>
      </c>
      <c r="AW701" s="53" t="str">
        <f t="shared" si="244"/>
        <v>-</v>
      </c>
      <c r="AX701" s="53" t="str">
        <f t="shared" si="245"/>
        <v/>
      </c>
      <c r="AY701" s="57" t="str">
        <f t="shared" si="246"/>
        <v/>
      </c>
      <c r="AZ701" s="54">
        <f>+IF(SUMIF($AC$3:$AM$3,VLOOKUP($R701,desplegable!$N$3:$Q$8,4,FALSE),$AC701:$AM701)&gt;=$S701,$S701,SUMIF($AC$3:$AM$3,VLOOKUP($R701,desplegable!$N$3:$Q$8,4,FALSE),$AC701:$AM701))</f>
        <v>0</v>
      </c>
      <c r="BA701" s="78"/>
      <c r="BB701" s="54">
        <f t="shared" si="247"/>
        <v>0</v>
      </c>
      <c r="BC701" s="53">
        <f>+IFERROR($BB701*$T701/VLOOKUP($R701,desplegable!$N$3:$O$8,2,FALSE),0)</f>
        <v>0</v>
      </c>
      <c r="BD701" s="53" t="str">
        <f t="shared" si="237"/>
        <v/>
      </c>
      <c r="BE701" s="57" t="str">
        <f t="shared" si="248"/>
        <v/>
      </c>
    </row>
    <row r="702" spans="1:57" ht="15" customHeight="1" x14ac:dyDescent="0.25">
      <c r="A702" s="26" t="s">
        <v>117</v>
      </c>
      <c r="B702" s="21"/>
      <c r="C702" s="21" t="s">
        <v>117</v>
      </c>
      <c r="D702" s="21"/>
      <c r="E702" s="21" t="s">
        <v>117</v>
      </c>
      <c r="F702" s="21"/>
      <c r="G702" s="27"/>
      <c r="H702" s="27"/>
      <c r="I702" s="28" t="s">
        <v>246</v>
      </c>
      <c r="J702" s="28" t="s">
        <v>117</v>
      </c>
      <c r="K702" s="21"/>
      <c r="L702" s="21"/>
      <c r="M702" s="28" t="s">
        <v>117</v>
      </c>
      <c r="N702" s="28" t="s">
        <v>117</v>
      </c>
      <c r="O702" s="28" t="s">
        <v>117</v>
      </c>
      <c r="P702" s="21" t="s">
        <v>117</v>
      </c>
      <c r="Q702" s="21" t="s">
        <v>117</v>
      </c>
      <c r="R702" s="28" t="s">
        <v>117</v>
      </c>
      <c r="S702" s="78"/>
      <c r="T702" s="30"/>
      <c r="U702" s="52">
        <f t="shared" si="238"/>
        <v>0</v>
      </c>
      <c r="V702" s="29"/>
      <c r="W702" s="29" t="s">
        <v>117</v>
      </c>
      <c r="X702" s="29"/>
      <c r="Y702" s="29"/>
      <c r="Z702" s="53" t="str">
        <f t="shared" si="230"/>
        <v/>
      </c>
      <c r="AA702" s="55" t="str">
        <f t="shared" si="239"/>
        <v/>
      </c>
      <c r="AB702" s="27"/>
      <c r="AC702" s="54">
        <f t="shared" si="231"/>
        <v>0</v>
      </c>
      <c r="AD702" s="78"/>
      <c r="AE702" s="54">
        <f t="shared" si="232"/>
        <v>0</v>
      </c>
      <c r="AF702" s="78"/>
      <c r="AG702" s="54">
        <f t="shared" si="233"/>
        <v>0</v>
      </c>
      <c r="AH702" s="78"/>
      <c r="AI702" s="54">
        <f t="shared" si="234"/>
        <v>0</v>
      </c>
      <c r="AJ702" s="78"/>
      <c r="AK702" s="54">
        <f t="shared" si="235"/>
        <v>0</v>
      </c>
      <c r="AL702" s="78"/>
      <c r="AM702" s="78"/>
      <c r="AN702" s="53" t="str">
        <f>+IF($A702="Venta",SUMIF($AC$3:$AM$3,VLOOKUP($R702,desplegable!$N$3:$Q$8,4,FALSE),$AC702:$AM702)*$T702/VLOOKUP($R702,desplegable!$N$3:$O$8,2,FALSE),"")</f>
        <v/>
      </c>
      <c r="AO702" s="53">
        <f t="shared" si="236"/>
        <v>0</v>
      </c>
      <c r="AP702" s="53" t="str">
        <f>+IF($A702="Compra",SUMIF($AC$3:$AM$3,VLOOKUP($R701,desplegable!$N$3:$Q$8,4,FALSE),$AC702:$AM702)*$T702/VLOOKUP($R701,desplegable!$N$3:$O$8,2,FALSE),"")</f>
        <v/>
      </c>
      <c r="AQ702" s="55">
        <f>+IFERROR(SUMIF($AC$3:$AM$3,VLOOKUP($R702,desplegable!$N$3:$Q$8,4,FALSE),$AC702:$AM702)/$S702,0)</f>
        <v>0</v>
      </c>
      <c r="AR702" s="55">
        <f ca="1">IFERROR((SUMIF($AC$3:$AM$3,VLOOKUP($R702,desplegable!$N$3:$Q$8,4,FALSE),$AC702:$AM702)/($H702-$G702))*((TODAY())-$G702)/$S702,0)</f>
        <v>0</v>
      </c>
      <c r="AS702" s="56" t="str">
        <f t="shared" si="240"/>
        <v>-</v>
      </c>
      <c r="AT702" s="56" t="str">
        <f t="shared" si="241"/>
        <v>-</v>
      </c>
      <c r="AU702" s="56" t="str">
        <f t="shared" si="242"/>
        <v>-</v>
      </c>
      <c r="AV702" s="56" t="str">
        <f t="shared" si="243"/>
        <v>-</v>
      </c>
      <c r="AW702" s="53" t="str">
        <f t="shared" si="244"/>
        <v>-</v>
      </c>
      <c r="AX702" s="53" t="str">
        <f t="shared" si="245"/>
        <v/>
      </c>
      <c r="AY702" s="57" t="str">
        <f t="shared" si="246"/>
        <v/>
      </c>
      <c r="AZ702" s="54">
        <f>+IF(SUMIF($AC$3:$AM$3,VLOOKUP($R702,desplegable!$N$3:$Q$8,4,FALSE),$AC702:$AM702)&gt;=$S702,$S702,SUMIF($AC$3:$AM$3,VLOOKUP($R702,desplegable!$N$3:$Q$8,4,FALSE),$AC702:$AM702))</f>
        <v>0</v>
      </c>
      <c r="BA702" s="78"/>
      <c r="BB702" s="54">
        <f t="shared" si="247"/>
        <v>0</v>
      </c>
      <c r="BC702" s="53">
        <f>+IFERROR($BB702*$T702/VLOOKUP($R702,desplegable!$N$3:$O$8,2,FALSE),0)</f>
        <v>0</v>
      </c>
      <c r="BD702" s="53" t="str">
        <f t="shared" si="237"/>
        <v/>
      </c>
      <c r="BE702" s="57" t="str">
        <f t="shared" si="248"/>
        <v/>
      </c>
    </row>
    <row r="703" spans="1:57" ht="15" customHeight="1" x14ac:dyDescent="0.25">
      <c r="A703" s="26" t="s">
        <v>117</v>
      </c>
      <c r="B703" s="21"/>
      <c r="C703" s="21" t="s">
        <v>117</v>
      </c>
      <c r="D703" s="21"/>
      <c r="E703" s="21" t="s">
        <v>117</v>
      </c>
      <c r="F703" s="21"/>
      <c r="G703" s="27"/>
      <c r="H703" s="27"/>
      <c r="I703" s="28" t="s">
        <v>246</v>
      </c>
      <c r="J703" s="28" t="s">
        <v>117</v>
      </c>
      <c r="K703" s="21"/>
      <c r="L703" s="21"/>
      <c r="M703" s="28" t="s">
        <v>117</v>
      </c>
      <c r="N703" s="28" t="s">
        <v>117</v>
      </c>
      <c r="O703" s="28" t="s">
        <v>117</v>
      </c>
      <c r="P703" s="21" t="s">
        <v>117</v>
      </c>
      <c r="Q703" s="21" t="s">
        <v>117</v>
      </c>
      <c r="R703" s="28" t="s">
        <v>117</v>
      </c>
      <c r="S703" s="78"/>
      <c r="T703" s="30"/>
      <c r="U703" s="52">
        <f t="shared" si="238"/>
        <v>0</v>
      </c>
      <c r="V703" s="29"/>
      <c r="W703" s="29" t="s">
        <v>117</v>
      </c>
      <c r="X703" s="29"/>
      <c r="Y703" s="29"/>
      <c r="Z703" s="53" t="str">
        <f t="shared" si="230"/>
        <v/>
      </c>
      <c r="AA703" s="55" t="str">
        <f t="shared" si="239"/>
        <v/>
      </c>
      <c r="AB703" s="27"/>
      <c r="AC703" s="54">
        <f t="shared" si="231"/>
        <v>0</v>
      </c>
      <c r="AD703" s="78"/>
      <c r="AE703" s="54">
        <f t="shared" si="232"/>
        <v>0</v>
      </c>
      <c r="AF703" s="78"/>
      <c r="AG703" s="54">
        <f t="shared" si="233"/>
        <v>0</v>
      </c>
      <c r="AH703" s="78"/>
      <c r="AI703" s="54">
        <f t="shared" si="234"/>
        <v>0</v>
      </c>
      <c r="AJ703" s="78"/>
      <c r="AK703" s="54">
        <f t="shared" si="235"/>
        <v>0</v>
      </c>
      <c r="AL703" s="78"/>
      <c r="AM703" s="78"/>
      <c r="AN703" s="53" t="str">
        <f>+IF($A703="Venta",SUMIF($AC$3:$AM$3,VLOOKUP($R703,desplegable!$N$3:$Q$8,4,FALSE),$AC703:$AM703)*$T703/VLOOKUP($R703,desplegable!$N$3:$O$8,2,FALSE),"")</f>
        <v/>
      </c>
      <c r="AO703" s="53">
        <f t="shared" si="236"/>
        <v>0</v>
      </c>
      <c r="AP703" s="53" t="str">
        <f>+IF($A703="Compra",SUMIF($AC$3:$AM$3,VLOOKUP($R702,desplegable!$N$3:$Q$8,4,FALSE),$AC703:$AM703)*$T703/VLOOKUP($R702,desplegable!$N$3:$O$8,2,FALSE),"")</f>
        <v/>
      </c>
      <c r="AQ703" s="55">
        <f>+IFERROR(SUMIF($AC$3:$AM$3,VLOOKUP($R703,desplegable!$N$3:$Q$8,4,FALSE),$AC703:$AM703)/$S703,0)</f>
        <v>0</v>
      </c>
      <c r="AR703" s="55">
        <f ca="1">IFERROR((SUMIF($AC$3:$AM$3,VLOOKUP($R703,desplegable!$N$3:$Q$8,4,FALSE),$AC703:$AM703)/($H703-$G703))*((TODAY())-$G703)/$S703,0)</f>
        <v>0</v>
      </c>
      <c r="AS703" s="56" t="str">
        <f t="shared" si="240"/>
        <v>-</v>
      </c>
      <c r="AT703" s="56" t="str">
        <f t="shared" si="241"/>
        <v>-</v>
      </c>
      <c r="AU703" s="56" t="str">
        <f t="shared" si="242"/>
        <v>-</v>
      </c>
      <c r="AV703" s="56" t="str">
        <f t="shared" si="243"/>
        <v>-</v>
      </c>
      <c r="AW703" s="53" t="str">
        <f t="shared" si="244"/>
        <v>-</v>
      </c>
      <c r="AX703" s="53" t="str">
        <f t="shared" si="245"/>
        <v/>
      </c>
      <c r="AY703" s="57" t="str">
        <f t="shared" si="246"/>
        <v/>
      </c>
      <c r="AZ703" s="54">
        <f>+IF(SUMIF($AC$3:$AM$3,VLOOKUP($R703,desplegable!$N$3:$Q$8,4,FALSE),$AC703:$AM703)&gt;=$S703,$S703,SUMIF($AC$3:$AM$3,VLOOKUP($R703,desplegable!$N$3:$Q$8,4,FALSE),$AC703:$AM703))</f>
        <v>0</v>
      </c>
      <c r="BA703" s="78"/>
      <c r="BB703" s="54">
        <f t="shared" si="247"/>
        <v>0</v>
      </c>
      <c r="BC703" s="53">
        <f>+IFERROR($BB703*$T703/VLOOKUP($R703,desplegable!$N$3:$O$8,2,FALSE),0)</f>
        <v>0</v>
      </c>
      <c r="BD703" s="53" t="str">
        <f t="shared" si="237"/>
        <v/>
      </c>
      <c r="BE703" s="57" t="str">
        <f t="shared" si="248"/>
        <v/>
      </c>
    </row>
    <row r="704" spans="1:57" ht="15" customHeight="1" x14ac:dyDescent="0.25">
      <c r="A704" s="26" t="s">
        <v>117</v>
      </c>
      <c r="B704" s="21"/>
      <c r="C704" s="21" t="s">
        <v>117</v>
      </c>
      <c r="D704" s="21"/>
      <c r="E704" s="21" t="s">
        <v>117</v>
      </c>
      <c r="F704" s="21"/>
      <c r="G704" s="27"/>
      <c r="H704" s="27"/>
      <c r="I704" s="28" t="s">
        <v>246</v>
      </c>
      <c r="J704" s="28" t="s">
        <v>117</v>
      </c>
      <c r="K704" s="21"/>
      <c r="L704" s="21"/>
      <c r="M704" s="28" t="s">
        <v>117</v>
      </c>
      <c r="N704" s="28" t="s">
        <v>117</v>
      </c>
      <c r="O704" s="28" t="s">
        <v>117</v>
      </c>
      <c r="P704" s="21" t="s">
        <v>117</v>
      </c>
      <c r="Q704" s="21" t="s">
        <v>117</v>
      </c>
      <c r="R704" s="28" t="s">
        <v>117</v>
      </c>
      <c r="S704" s="78"/>
      <c r="T704" s="30"/>
      <c r="U704" s="52">
        <f t="shared" si="238"/>
        <v>0</v>
      </c>
      <c r="V704" s="29"/>
      <c r="W704" s="29" t="s">
        <v>117</v>
      </c>
      <c r="X704" s="29"/>
      <c r="Y704" s="29"/>
      <c r="Z704" s="53" t="str">
        <f t="shared" si="230"/>
        <v/>
      </c>
      <c r="AA704" s="55" t="str">
        <f t="shared" si="239"/>
        <v/>
      </c>
      <c r="AB704" s="27"/>
      <c r="AC704" s="54">
        <f t="shared" si="231"/>
        <v>0</v>
      </c>
      <c r="AD704" s="78"/>
      <c r="AE704" s="54">
        <f t="shared" si="232"/>
        <v>0</v>
      </c>
      <c r="AF704" s="78"/>
      <c r="AG704" s="54">
        <f t="shared" si="233"/>
        <v>0</v>
      </c>
      <c r="AH704" s="78"/>
      <c r="AI704" s="54">
        <f t="shared" si="234"/>
        <v>0</v>
      </c>
      <c r="AJ704" s="78"/>
      <c r="AK704" s="54">
        <f t="shared" si="235"/>
        <v>0</v>
      </c>
      <c r="AL704" s="78"/>
      <c r="AM704" s="78"/>
      <c r="AN704" s="53" t="str">
        <f>+IF($A704="Venta",SUMIF($AC$3:$AM$3,VLOOKUP($R704,desplegable!$N$3:$Q$8,4,FALSE),$AC704:$AM704)*$T704/VLOOKUP($R704,desplegable!$N$3:$O$8,2,FALSE),"")</f>
        <v/>
      </c>
      <c r="AO704" s="53">
        <f t="shared" si="236"/>
        <v>0</v>
      </c>
      <c r="AP704" s="53" t="str">
        <f>+IF($A704="Compra",SUMIF($AC$3:$AM$3,VLOOKUP($R703,desplegable!$N$3:$Q$8,4,FALSE),$AC704:$AM704)*$T704/VLOOKUP($R703,desplegable!$N$3:$O$8,2,FALSE),"")</f>
        <v/>
      </c>
      <c r="AQ704" s="55">
        <f>+IFERROR(SUMIF($AC$3:$AM$3,VLOOKUP($R704,desplegable!$N$3:$Q$8,4,FALSE),$AC704:$AM704)/$S704,0)</f>
        <v>0</v>
      </c>
      <c r="AR704" s="55">
        <f ca="1">IFERROR((SUMIF($AC$3:$AM$3,VLOOKUP($R704,desplegable!$N$3:$Q$8,4,FALSE),$AC704:$AM704)/($H704-$G704))*((TODAY())-$G704)/$S704,0)</f>
        <v>0</v>
      </c>
      <c r="AS704" s="56" t="str">
        <f t="shared" si="240"/>
        <v>-</v>
      </c>
      <c r="AT704" s="56" t="str">
        <f t="shared" si="241"/>
        <v>-</v>
      </c>
      <c r="AU704" s="56" t="str">
        <f t="shared" si="242"/>
        <v>-</v>
      </c>
      <c r="AV704" s="56" t="str">
        <f t="shared" si="243"/>
        <v>-</v>
      </c>
      <c r="AW704" s="53" t="str">
        <f t="shared" si="244"/>
        <v>-</v>
      </c>
      <c r="AX704" s="53" t="str">
        <f t="shared" si="245"/>
        <v/>
      </c>
      <c r="AY704" s="57" t="str">
        <f t="shared" si="246"/>
        <v/>
      </c>
      <c r="AZ704" s="54">
        <f>+IF(SUMIF($AC$3:$AM$3,VLOOKUP($R704,desplegable!$N$3:$Q$8,4,FALSE),$AC704:$AM704)&gt;=$S704,$S704,SUMIF($AC$3:$AM$3,VLOOKUP($R704,desplegable!$N$3:$Q$8,4,FALSE),$AC704:$AM704))</f>
        <v>0</v>
      </c>
      <c r="BA704" s="78"/>
      <c r="BB704" s="54">
        <f t="shared" si="247"/>
        <v>0</v>
      </c>
      <c r="BC704" s="53">
        <f>+IFERROR($BB704*$T704/VLOOKUP($R704,desplegable!$N$3:$O$8,2,FALSE),0)</f>
        <v>0</v>
      </c>
      <c r="BD704" s="53" t="str">
        <f t="shared" si="237"/>
        <v/>
      </c>
      <c r="BE704" s="57" t="str">
        <f t="shared" si="248"/>
        <v/>
      </c>
    </row>
    <row r="705" spans="1:57" ht="15" customHeight="1" x14ac:dyDescent="0.25">
      <c r="A705" s="26" t="s">
        <v>117</v>
      </c>
      <c r="B705" s="21"/>
      <c r="C705" s="21" t="s">
        <v>117</v>
      </c>
      <c r="D705" s="21"/>
      <c r="E705" s="21" t="s">
        <v>117</v>
      </c>
      <c r="F705" s="21"/>
      <c r="G705" s="27"/>
      <c r="H705" s="27"/>
      <c r="I705" s="28" t="s">
        <v>246</v>
      </c>
      <c r="J705" s="28" t="s">
        <v>117</v>
      </c>
      <c r="K705" s="21"/>
      <c r="L705" s="21"/>
      <c r="M705" s="28" t="s">
        <v>117</v>
      </c>
      <c r="N705" s="28" t="s">
        <v>117</v>
      </c>
      <c r="O705" s="28" t="s">
        <v>117</v>
      </c>
      <c r="P705" s="21" t="s">
        <v>117</v>
      </c>
      <c r="Q705" s="21" t="s">
        <v>117</v>
      </c>
      <c r="R705" s="28" t="s">
        <v>117</v>
      </c>
      <c r="S705" s="78"/>
      <c r="T705" s="30"/>
      <c r="U705" s="52">
        <f t="shared" si="238"/>
        <v>0</v>
      </c>
      <c r="V705" s="29"/>
      <c r="W705" s="29" t="s">
        <v>117</v>
      </c>
      <c r="X705" s="29"/>
      <c r="Y705" s="29"/>
      <c r="Z705" s="53" t="str">
        <f t="shared" si="230"/>
        <v/>
      </c>
      <c r="AA705" s="55" t="str">
        <f t="shared" si="239"/>
        <v/>
      </c>
      <c r="AB705" s="27"/>
      <c r="AC705" s="54">
        <f t="shared" si="231"/>
        <v>0</v>
      </c>
      <c r="AD705" s="78"/>
      <c r="AE705" s="54">
        <f t="shared" si="232"/>
        <v>0</v>
      </c>
      <c r="AF705" s="78"/>
      <c r="AG705" s="54">
        <f t="shared" si="233"/>
        <v>0</v>
      </c>
      <c r="AH705" s="78"/>
      <c r="AI705" s="54">
        <f t="shared" si="234"/>
        <v>0</v>
      </c>
      <c r="AJ705" s="78"/>
      <c r="AK705" s="54">
        <f t="shared" si="235"/>
        <v>0</v>
      </c>
      <c r="AL705" s="78"/>
      <c r="AM705" s="78"/>
      <c r="AN705" s="53" t="str">
        <f>+IF($A705="Venta",SUMIF($AC$3:$AM$3,VLOOKUP($R705,desplegable!$N$3:$Q$8,4,FALSE),$AC705:$AM705)*$T705/VLOOKUP($R705,desplegable!$N$3:$O$8,2,FALSE),"")</f>
        <v/>
      </c>
      <c r="AO705" s="53">
        <f t="shared" si="236"/>
        <v>0</v>
      </c>
      <c r="AP705" s="53" t="str">
        <f>+IF($A705="Compra",SUMIF($AC$3:$AM$3,VLOOKUP($R704,desplegable!$N$3:$Q$8,4,FALSE),$AC705:$AM705)*$T705/VLOOKUP($R704,desplegable!$N$3:$O$8,2,FALSE),"")</f>
        <v/>
      </c>
      <c r="AQ705" s="55">
        <f>+IFERROR(SUMIF($AC$3:$AM$3,VLOOKUP($R705,desplegable!$N$3:$Q$8,4,FALSE),$AC705:$AM705)/$S705,0)</f>
        <v>0</v>
      </c>
      <c r="AR705" s="55">
        <f ca="1">IFERROR((SUMIF($AC$3:$AM$3,VLOOKUP($R705,desplegable!$N$3:$Q$8,4,FALSE),$AC705:$AM705)/($H705-$G705))*((TODAY())-$G705)/$S705,0)</f>
        <v>0</v>
      </c>
      <c r="AS705" s="56" t="str">
        <f t="shared" si="240"/>
        <v>-</v>
      </c>
      <c r="AT705" s="56" t="str">
        <f t="shared" si="241"/>
        <v>-</v>
      </c>
      <c r="AU705" s="56" t="str">
        <f t="shared" si="242"/>
        <v>-</v>
      </c>
      <c r="AV705" s="56" t="str">
        <f t="shared" si="243"/>
        <v>-</v>
      </c>
      <c r="AW705" s="53" t="str">
        <f t="shared" si="244"/>
        <v>-</v>
      </c>
      <c r="AX705" s="53" t="str">
        <f t="shared" si="245"/>
        <v/>
      </c>
      <c r="AY705" s="57" t="str">
        <f t="shared" si="246"/>
        <v/>
      </c>
      <c r="AZ705" s="54">
        <f>+IF(SUMIF($AC$3:$AM$3,VLOOKUP($R705,desplegable!$N$3:$Q$8,4,FALSE),$AC705:$AM705)&gt;=$S705,$S705,SUMIF($AC$3:$AM$3,VLOOKUP($R705,desplegable!$N$3:$Q$8,4,FALSE),$AC705:$AM705))</f>
        <v>0</v>
      </c>
      <c r="BA705" s="78"/>
      <c r="BB705" s="54">
        <f t="shared" si="247"/>
        <v>0</v>
      </c>
      <c r="BC705" s="53">
        <f>+IFERROR($BB705*$T705/VLOOKUP($R705,desplegable!$N$3:$O$8,2,FALSE),0)</f>
        <v>0</v>
      </c>
      <c r="BD705" s="53" t="str">
        <f t="shared" si="237"/>
        <v/>
      </c>
      <c r="BE705" s="57" t="str">
        <f t="shared" si="248"/>
        <v/>
      </c>
    </row>
    <row r="706" spans="1:57" ht="15" customHeight="1" x14ac:dyDescent="0.25">
      <c r="A706" s="26" t="s">
        <v>117</v>
      </c>
      <c r="B706" s="21"/>
      <c r="C706" s="21" t="s">
        <v>117</v>
      </c>
      <c r="D706" s="21"/>
      <c r="E706" s="21" t="s">
        <v>117</v>
      </c>
      <c r="F706" s="21"/>
      <c r="G706" s="27"/>
      <c r="H706" s="27"/>
      <c r="I706" s="28" t="s">
        <v>246</v>
      </c>
      <c r="J706" s="28" t="s">
        <v>117</v>
      </c>
      <c r="K706" s="21"/>
      <c r="L706" s="21"/>
      <c r="M706" s="28" t="s">
        <v>117</v>
      </c>
      <c r="N706" s="28" t="s">
        <v>117</v>
      </c>
      <c r="O706" s="28" t="s">
        <v>117</v>
      </c>
      <c r="P706" s="21" t="s">
        <v>117</v>
      </c>
      <c r="Q706" s="21" t="s">
        <v>117</v>
      </c>
      <c r="R706" s="28" t="s">
        <v>117</v>
      </c>
      <c r="S706" s="78"/>
      <c r="T706" s="30"/>
      <c r="U706" s="52">
        <f t="shared" si="238"/>
        <v>0</v>
      </c>
      <c r="V706" s="29"/>
      <c r="W706" s="29" t="s">
        <v>117</v>
      </c>
      <c r="X706" s="29"/>
      <c r="Y706" s="29"/>
      <c r="Z706" s="53" t="str">
        <f t="shared" si="230"/>
        <v/>
      </c>
      <c r="AA706" s="55" t="str">
        <f t="shared" si="239"/>
        <v/>
      </c>
      <c r="AB706" s="27"/>
      <c r="AC706" s="54">
        <f t="shared" si="231"/>
        <v>0</v>
      </c>
      <c r="AD706" s="78"/>
      <c r="AE706" s="54">
        <f t="shared" si="232"/>
        <v>0</v>
      </c>
      <c r="AF706" s="78"/>
      <c r="AG706" s="54">
        <f t="shared" si="233"/>
        <v>0</v>
      </c>
      <c r="AH706" s="78"/>
      <c r="AI706" s="54">
        <f t="shared" si="234"/>
        <v>0</v>
      </c>
      <c r="AJ706" s="78"/>
      <c r="AK706" s="54">
        <f t="shared" si="235"/>
        <v>0</v>
      </c>
      <c r="AL706" s="78"/>
      <c r="AM706" s="78"/>
      <c r="AN706" s="53" t="str">
        <f>+IF($A706="Venta",SUMIF($AC$3:$AM$3,VLOOKUP($R706,desplegable!$N$3:$Q$8,4,FALSE),$AC706:$AM706)*$T706/VLOOKUP($R706,desplegable!$N$3:$O$8,2,FALSE),"")</f>
        <v/>
      </c>
      <c r="AO706" s="53">
        <f t="shared" si="236"/>
        <v>0</v>
      </c>
      <c r="AP706" s="53" t="str">
        <f>+IF($A706="Compra",SUMIF($AC$3:$AM$3,VLOOKUP($R705,desplegable!$N$3:$Q$8,4,FALSE),$AC706:$AM706)*$T706/VLOOKUP($R705,desplegable!$N$3:$O$8,2,FALSE),"")</f>
        <v/>
      </c>
      <c r="AQ706" s="55">
        <f>+IFERROR(SUMIF($AC$3:$AM$3,VLOOKUP($R706,desplegable!$N$3:$Q$8,4,FALSE),$AC706:$AM706)/$S706,0)</f>
        <v>0</v>
      </c>
      <c r="AR706" s="55">
        <f ca="1">IFERROR((SUMIF($AC$3:$AM$3,VLOOKUP($R706,desplegable!$N$3:$Q$8,4,FALSE),$AC706:$AM706)/($H706-$G706))*((TODAY())-$G706)/$S706,0)</f>
        <v>0</v>
      </c>
      <c r="AS706" s="56" t="str">
        <f t="shared" si="240"/>
        <v>-</v>
      </c>
      <c r="AT706" s="56" t="str">
        <f t="shared" si="241"/>
        <v>-</v>
      </c>
      <c r="AU706" s="56" t="str">
        <f t="shared" si="242"/>
        <v>-</v>
      </c>
      <c r="AV706" s="56" t="str">
        <f t="shared" si="243"/>
        <v>-</v>
      </c>
      <c r="AW706" s="53" t="str">
        <f t="shared" si="244"/>
        <v>-</v>
      </c>
      <c r="AX706" s="53" t="str">
        <f t="shared" si="245"/>
        <v/>
      </c>
      <c r="AY706" s="57" t="str">
        <f t="shared" si="246"/>
        <v/>
      </c>
      <c r="AZ706" s="54">
        <f>+IF(SUMIF($AC$3:$AM$3,VLOOKUP($R706,desplegable!$N$3:$Q$8,4,FALSE),$AC706:$AM706)&gt;=$S706,$S706,SUMIF($AC$3:$AM$3,VLOOKUP($R706,desplegable!$N$3:$Q$8,4,FALSE),$AC706:$AM706))</f>
        <v>0</v>
      </c>
      <c r="BA706" s="78"/>
      <c r="BB706" s="54">
        <f t="shared" si="247"/>
        <v>0</v>
      </c>
      <c r="BC706" s="53">
        <f>+IFERROR($BB706*$T706/VLOOKUP($R706,desplegable!$N$3:$O$8,2,FALSE),0)</f>
        <v>0</v>
      </c>
      <c r="BD706" s="53" t="str">
        <f t="shared" si="237"/>
        <v/>
      </c>
      <c r="BE706" s="57" t="str">
        <f t="shared" si="248"/>
        <v/>
      </c>
    </row>
    <row r="707" spans="1:57" ht="15" customHeight="1" x14ac:dyDescent="0.25">
      <c r="A707" s="26" t="s">
        <v>117</v>
      </c>
      <c r="B707" s="21"/>
      <c r="C707" s="21" t="s">
        <v>117</v>
      </c>
      <c r="D707" s="21"/>
      <c r="E707" s="21" t="s">
        <v>117</v>
      </c>
      <c r="F707" s="21"/>
      <c r="G707" s="27"/>
      <c r="H707" s="27"/>
      <c r="I707" s="28" t="s">
        <v>246</v>
      </c>
      <c r="J707" s="28" t="s">
        <v>117</v>
      </c>
      <c r="K707" s="21"/>
      <c r="L707" s="21"/>
      <c r="M707" s="28" t="s">
        <v>117</v>
      </c>
      <c r="N707" s="28" t="s">
        <v>117</v>
      </c>
      <c r="O707" s="28" t="s">
        <v>117</v>
      </c>
      <c r="P707" s="21" t="s">
        <v>117</v>
      </c>
      <c r="Q707" s="21" t="s">
        <v>117</v>
      </c>
      <c r="R707" s="28" t="s">
        <v>117</v>
      </c>
      <c r="S707" s="78"/>
      <c r="T707" s="30"/>
      <c r="U707" s="52">
        <f t="shared" si="238"/>
        <v>0</v>
      </c>
      <c r="V707" s="29"/>
      <c r="W707" s="29" t="s">
        <v>117</v>
      </c>
      <c r="X707" s="29"/>
      <c r="Y707" s="29"/>
      <c r="Z707" s="53" t="str">
        <f t="shared" si="230"/>
        <v/>
      </c>
      <c r="AA707" s="55" t="str">
        <f t="shared" si="239"/>
        <v/>
      </c>
      <c r="AB707" s="27"/>
      <c r="AC707" s="54">
        <f t="shared" si="231"/>
        <v>0</v>
      </c>
      <c r="AD707" s="78"/>
      <c r="AE707" s="54">
        <f t="shared" si="232"/>
        <v>0</v>
      </c>
      <c r="AF707" s="78"/>
      <c r="AG707" s="54">
        <f t="shared" si="233"/>
        <v>0</v>
      </c>
      <c r="AH707" s="78"/>
      <c r="AI707" s="54">
        <f t="shared" si="234"/>
        <v>0</v>
      </c>
      <c r="AJ707" s="78"/>
      <c r="AK707" s="54">
        <f t="shared" si="235"/>
        <v>0</v>
      </c>
      <c r="AL707" s="78"/>
      <c r="AM707" s="78"/>
      <c r="AN707" s="53" t="str">
        <f>+IF($A707="Venta",SUMIF($AC$3:$AM$3,VLOOKUP($R707,desplegable!$N$3:$Q$8,4,FALSE),$AC707:$AM707)*$T707/VLOOKUP($R707,desplegable!$N$3:$O$8,2,FALSE),"")</f>
        <v/>
      </c>
      <c r="AO707" s="53">
        <f t="shared" si="236"/>
        <v>0</v>
      </c>
      <c r="AP707" s="53" t="str">
        <f>+IF($A707="Compra",SUMIF($AC$3:$AM$3,VLOOKUP($R706,desplegable!$N$3:$Q$8,4,FALSE),$AC707:$AM707)*$T707/VLOOKUP($R706,desplegable!$N$3:$O$8,2,FALSE),"")</f>
        <v/>
      </c>
      <c r="AQ707" s="55">
        <f>+IFERROR(SUMIF($AC$3:$AM$3,VLOOKUP($R707,desplegable!$N$3:$Q$8,4,FALSE),$AC707:$AM707)/$S707,0)</f>
        <v>0</v>
      </c>
      <c r="AR707" s="55">
        <f ca="1">IFERROR((SUMIF($AC$3:$AM$3,VLOOKUP($R707,desplegable!$N$3:$Q$8,4,FALSE),$AC707:$AM707)/($H707-$G707))*((TODAY())-$G707)/$S707,0)</f>
        <v>0</v>
      </c>
      <c r="AS707" s="56" t="str">
        <f t="shared" si="240"/>
        <v>-</v>
      </c>
      <c r="AT707" s="56" t="str">
        <f t="shared" si="241"/>
        <v>-</v>
      </c>
      <c r="AU707" s="56" t="str">
        <f t="shared" si="242"/>
        <v>-</v>
      </c>
      <c r="AV707" s="56" t="str">
        <f t="shared" si="243"/>
        <v>-</v>
      </c>
      <c r="AW707" s="53" t="str">
        <f t="shared" si="244"/>
        <v>-</v>
      </c>
      <c r="AX707" s="53" t="str">
        <f t="shared" si="245"/>
        <v/>
      </c>
      <c r="AY707" s="57" t="str">
        <f t="shared" si="246"/>
        <v/>
      </c>
      <c r="AZ707" s="54">
        <f>+IF(SUMIF($AC$3:$AM$3,VLOOKUP($R707,desplegable!$N$3:$Q$8,4,FALSE),$AC707:$AM707)&gt;=$S707,$S707,SUMIF($AC$3:$AM$3,VLOOKUP($R707,desplegable!$N$3:$Q$8,4,FALSE),$AC707:$AM707))</f>
        <v>0</v>
      </c>
      <c r="BA707" s="78"/>
      <c r="BB707" s="54">
        <f t="shared" si="247"/>
        <v>0</v>
      </c>
      <c r="BC707" s="53">
        <f>+IFERROR($BB707*$T707/VLOOKUP($R707,desplegable!$N$3:$O$8,2,FALSE),0)</f>
        <v>0</v>
      </c>
      <c r="BD707" s="53" t="str">
        <f t="shared" si="237"/>
        <v/>
      </c>
      <c r="BE707" s="57" t="str">
        <f t="shared" si="248"/>
        <v/>
      </c>
    </row>
    <row r="708" spans="1:57" ht="15" customHeight="1" x14ac:dyDescent="0.25">
      <c r="A708" s="26" t="s">
        <v>117</v>
      </c>
      <c r="B708" s="21"/>
      <c r="C708" s="21" t="s">
        <v>117</v>
      </c>
      <c r="D708" s="21"/>
      <c r="E708" s="21" t="s">
        <v>117</v>
      </c>
      <c r="F708" s="21"/>
      <c r="G708" s="27"/>
      <c r="H708" s="27"/>
      <c r="I708" s="28" t="s">
        <v>246</v>
      </c>
      <c r="J708" s="28" t="s">
        <v>117</v>
      </c>
      <c r="K708" s="21"/>
      <c r="L708" s="21"/>
      <c r="M708" s="28" t="s">
        <v>117</v>
      </c>
      <c r="N708" s="28" t="s">
        <v>117</v>
      </c>
      <c r="O708" s="28" t="s">
        <v>117</v>
      </c>
      <c r="P708" s="21" t="s">
        <v>117</v>
      </c>
      <c r="Q708" s="21" t="s">
        <v>117</v>
      </c>
      <c r="R708" s="28" t="s">
        <v>117</v>
      </c>
      <c r="S708" s="78"/>
      <c r="T708" s="30"/>
      <c r="U708" s="52">
        <f t="shared" si="238"/>
        <v>0</v>
      </c>
      <c r="V708" s="29"/>
      <c r="W708" s="29" t="s">
        <v>117</v>
      </c>
      <c r="X708" s="29"/>
      <c r="Y708" s="29"/>
      <c r="Z708" s="53" t="str">
        <f t="shared" ref="Z708:Z771" si="249">IF($A708="Venta",$U708-SUMIFS($U:$U,$K:$K,$K708,$L:$L,$L708,$M:$M,$M708,$N:$N,$N708,$A:$A,"Compra"),IF($A708="Compra","",""))</f>
        <v/>
      </c>
      <c r="AA708" s="55" t="str">
        <f t="shared" si="239"/>
        <v/>
      </c>
      <c r="AB708" s="27"/>
      <c r="AC708" s="54">
        <f t="shared" ref="AC708:AC771" si="250">+IF($A708="Venta",SUMIFS($AD:$AD,$K:$K,$K708,$L:$L,$L708,$M:$M,$M708,$N:$N,$N708),IF($A708="Compra",$AD708,0))</f>
        <v>0</v>
      </c>
      <c r="AD708" s="78"/>
      <c r="AE708" s="54">
        <f t="shared" ref="AE708:AE771" si="251">+IF($A708="Venta",SUMIFS($AF:$AF,$K:$K,$K708,$L:$L,$L708,$M:$M,$M708,$N:$N,$N708),IF($A708="Compra",$AF708,0))</f>
        <v>0</v>
      </c>
      <c r="AF708" s="78"/>
      <c r="AG708" s="54">
        <f t="shared" ref="AG708:AG771" si="252">+IF($A708="Venta",SUMIFS($AH:$AH,$K:$K,$K708,$L:$L,$L708,$M:$M,$M708,$N:$N,$N708),IF($A708="Compra",$AH708,0))</f>
        <v>0</v>
      </c>
      <c r="AH708" s="78"/>
      <c r="AI708" s="54">
        <f t="shared" ref="AI708:AI771" si="253">+IF($A708="Venta",SUMIFS($AJ:$AJ,$K:$K,$K708,$L:$L,$L708,$M:$M,$M708,$N:$N,$N708),IF($A708="Compra",$AJ708,0))</f>
        <v>0</v>
      </c>
      <c r="AJ708" s="78"/>
      <c r="AK708" s="54">
        <f t="shared" ref="AK708:AK771" si="254">+IF($A708="Venta",SUMIFS($AL:$AL,$K:$K,$K708,$L:$L,$L708,$M:$M,$M708,$N:$N,$N708),IF($A708="Compra",$AL708,0))</f>
        <v>0</v>
      </c>
      <c r="AL708" s="78"/>
      <c r="AM708" s="78"/>
      <c r="AN708" s="53" t="str">
        <f>+IF($A708="Venta",SUMIF($AC$3:$AM$3,VLOOKUP($R708,desplegable!$N$3:$Q$8,4,FALSE),$AC708:$AM708)*$T708/VLOOKUP($R708,desplegable!$N$3:$O$8,2,FALSE),"")</f>
        <v/>
      </c>
      <c r="AO708" s="53">
        <f t="shared" ref="AO708:AO771" si="255">+IF($A708="Venta",SUMIFS($AP:$AP,$K:$K,$K708,$L:$L,$L708,$M:$M,$M708,$N:$N,$N708),IF($A708="Compra",$AP708,0))</f>
        <v>0</v>
      </c>
      <c r="AP708" s="53" t="str">
        <f>+IF($A708="Compra",SUMIF($AC$3:$AM$3,VLOOKUP($R707,desplegable!$N$3:$Q$8,4,FALSE),$AC708:$AM708)*$T708/VLOOKUP($R707,desplegable!$N$3:$O$8,2,FALSE),"")</f>
        <v/>
      </c>
      <c r="AQ708" s="55">
        <f>+IFERROR(SUMIF($AC$3:$AM$3,VLOOKUP($R708,desplegable!$N$3:$Q$8,4,FALSE),$AC708:$AM708)/$S708,0)</f>
        <v>0</v>
      </c>
      <c r="AR708" s="55">
        <f ca="1">IFERROR((SUMIF($AC$3:$AM$3,VLOOKUP($R708,desplegable!$N$3:$Q$8,4,FALSE),$AC708:$AM708)/($H708-$G708))*((TODAY())-$G708)/$S708,0)</f>
        <v>0</v>
      </c>
      <c r="AS708" s="56" t="str">
        <f t="shared" si="240"/>
        <v>-</v>
      </c>
      <c r="AT708" s="56" t="str">
        <f t="shared" si="241"/>
        <v>-</v>
      </c>
      <c r="AU708" s="56" t="str">
        <f t="shared" si="242"/>
        <v>-</v>
      </c>
      <c r="AV708" s="56" t="str">
        <f t="shared" si="243"/>
        <v>-</v>
      </c>
      <c r="AW708" s="53" t="str">
        <f t="shared" si="244"/>
        <v>-</v>
      </c>
      <c r="AX708" s="53" t="str">
        <f t="shared" si="245"/>
        <v/>
      </c>
      <c r="AY708" s="57" t="str">
        <f t="shared" si="246"/>
        <v/>
      </c>
      <c r="AZ708" s="54">
        <f>+IF(SUMIF($AC$3:$AM$3,VLOOKUP($R708,desplegable!$N$3:$Q$8,4,FALSE),$AC708:$AM708)&gt;=$S708,$S708,SUMIF($AC$3:$AM$3,VLOOKUP($R708,desplegable!$N$3:$Q$8,4,FALSE),$AC708:$AM708))</f>
        <v>0</v>
      </c>
      <c r="BA708" s="78"/>
      <c r="BB708" s="54">
        <f t="shared" si="247"/>
        <v>0</v>
      </c>
      <c r="BC708" s="53">
        <f>+IFERROR($BB708*$T708/VLOOKUP($R708,desplegable!$N$3:$O$8,2,FALSE),0)</f>
        <v>0</v>
      </c>
      <c r="BD708" s="53" t="str">
        <f t="shared" ref="BD708:BD771" si="256">+IF($A708="Venta",$BC708-SUMIFS($BC:$BC,$K:$K,$K708,$L:$L,$L708,$M:$M,$M708,$N:$N,$N708,$A:$A,"Compra"),"")</f>
        <v/>
      </c>
      <c r="BE708" s="57" t="str">
        <f t="shared" si="248"/>
        <v/>
      </c>
    </row>
    <row r="709" spans="1:57" ht="15" customHeight="1" x14ac:dyDescent="0.25">
      <c r="A709" s="26" t="s">
        <v>117</v>
      </c>
      <c r="B709" s="21"/>
      <c r="C709" s="21" t="s">
        <v>117</v>
      </c>
      <c r="D709" s="21"/>
      <c r="E709" s="21" t="s">
        <v>117</v>
      </c>
      <c r="F709" s="21"/>
      <c r="G709" s="27"/>
      <c r="H709" s="27"/>
      <c r="I709" s="28" t="s">
        <v>246</v>
      </c>
      <c r="J709" s="28" t="s">
        <v>117</v>
      </c>
      <c r="K709" s="21"/>
      <c r="L709" s="21"/>
      <c r="M709" s="28" t="s">
        <v>117</v>
      </c>
      <c r="N709" s="28" t="s">
        <v>117</v>
      </c>
      <c r="O709" s="28" t="s">
        <v>117</v>
      </c>
      <c r="P709" s="21" t="s">
        <v>117</v>
      </c>
      <c r="Q709" s="21" t="s">
        <v>117</v>
      </c>
      <c r="R709" s="28" t="s">
        <v>117</v>
      </c>
      <c r="S709" s="78"/>
      <c r="T709" s="30"/>
      <c r="U709" s="52">
        <f t="shared" ref="U709:U772" si="257">IF($R709="CPM",$S709/1000*$T709,$S709*$T709)</f>
        <v>0</v>
      </c>
      <c r="V709" s="29"/>
      <c r="W709" s="29" t="s">
        <v>117</v>
      </c>
      <c r="X709" s="29"/>
      <c r="Y709" s="29"/>
      <c r="Z709" s="53" t="str">
        <f t="shared" si="249"/>
        <v/>
      </c>
      <c r="AA709" s="55" t="str">
        <f t="shared" si="239"/>
        <v/>
      </c>
      <c r="AB709" s="27"/>
      <c r="AC709" s="54">
        <f t="shared" si="250"/>
        <v>0</v>
      </c>
      <c r="AD709" s="78"/>
      <c r="AE709" s="54">
        <f t="shared" si="251"/>
        <v>0</v>
      </c>
      <c r="AF709" s="78"/>
      <c r="AG709" s="54">
        <f t="shared" si="252"/>
        <v>0</v>
      </c>
      <c r="AH709" s="78"/>
      <c r="AI709" s="54">
        <f t="shared" si="253"/>
        <v>0</v>
      </c>
      <c r="AJ709" s="78"/>
      <c r="AK709" s="54">
        <f t="shared" si="254"/>
        <v>0</v>
      </c>
      <c r="AL709" s="78"/>
      <c r="AM709" s="78"/>
      <c r="AN709" s="53" t="str">
        <f>+IF($A709="Venta",SUMIF($AC$3:$AM$3,VLOOKUP($R709,desplegable!$N$3:$Q$8,4,FALSE),$AC709:$AM709)*$T709/VLOOKUP($R709,desplegable!$N$3:$O$8,2,FALSE),"")</f>
        <v/>
      </c>
      <c r="AO709" s="53">
        <f t="shared" si="255"/>
        <v>0</v>
      </c>
      <c r="AP709" s="53" t="str">
        <f>+IF($A709="Compra",SUMIF($AC$3:$AM$3,VLOOKUP($R708,desplegable!$N$3:$Q$8,4,FALSE),$AC709:$AM709)*$T709/VLOOKUP($R708,desplegable!$N$3:$O$8,2,FALSE),"")</f>
        <v/>
      </c>
      <c r="AQ709" s="55">
        <f>+IFERROR(SUMIF($AC$3:$AM$3,VLOOKUP($R709,desplegable!$N$3:$Q$8,4,FALSE),$AC709:$AM709)/$S709,0)</f>
        <v>0</v>
      </c>
      <c r="AR709" s="55">
        <f ca="1">IFERROR((SUMIF($AC$3:$AM$3,VLOOKUP($R709,desplegable!$N$3:$Q$8,4,FALSE),$AC709:$AM709)/($H709-$G709))*((TODAY())-$G709)/$S709,0)</f>
        <v>0</v>
      </c>
      <c r="AS709" s="56" t="str">
        <f t="shared" si="240"/>
        <v>-</v>
      </c>
      <c r="AT709" s="56" t="str">
        <f t="shared" si="241"/>
        <v>-</v>
      </c>
      <c r="AU709" s="56" t="str">
        <f t="shared" si="242"/>
        <v>-</v>
      </c>
      <c r="AV709" s="56" t="str">
        <f t="shared" si="243"/>
        <v>-</v>
      </c>
      <c r="AW709" s="53" t="str">
        <f t="shared" si="244"/>
        <v>-</v>
      </c>
      <c r="AX709" s="53" t="str">
        <f t="shared" si="245"/>
        <v/>
      </c>
      <c r="AY709" s="57" t="str">
        <f t="shared" si="246"/>
        <v/>
      </c>
      <c r="AZ709" s="54">
        <f>+IF(SUMIF($AC$3:$AM$3,VLOOKUP($R709,desplegable!$N$3:$Q$8,4,FALSE),$AC709:$AM709)&gt;=$S709,$S709,SUMIF($AC$3:$AM$3,VLOOKUP($R709,desplegable!$N$3:$Q$8,4,FALSE),$AC709:$AM709))</f>
        <v>0</v>
      </c>
      <c r="BA709" s="78"/>
      <c r="BB709" s="54">
        <f t="shared" si="247"/>
        <v>0</v>
      </c>
      <c r="BC709" s="53">
        <f>+IFERROR($BB709*$T709/VLOOKUP($R709,desplegable!$N$3:$O$8,2,FALSE),0)</f>
        <v>0</v>
      </c>
      <c r="BD709" s="53" t="str">
        <f t="shared" si="256"/>
        <v/>
      </c>
      <c r="BE709" s="57" t="str">
        <f t="shared" si="248"/>
        <v/>
      </c>
    </row>
    <row r="710" spans="1:57" ht="15" customHeight="1" x14ac:dyDescent="0.25">
      <c r="A710" s="26" t="s">
        <v>117</v>
      </c>
      <c r="B710" s="21"/>
      <c r="C710" s="21" t="s">
        <v>117</v>
      </c>
      <c r="D710" s="21"/>
      <c r="E710" s="21" t="s">
        <v>117</v>
      </c>
      <c r="F710" s="21"/>
      <c r="G710" s="27"/>
      <c r="H710" s="27"/>
      <c r="I710" s="28" t="s">
        <v>246</v>
      </c>
      <c r="J710" s="28" t="s">
        <v>117</v>
      </c>
      <c r="K710" s="21"/>
      <c r="L710" s="21"/>
      <c r="M710" s="28" t="s">
        <v>117</v>
      </c>
      <c r="N710" s="28" t="s">
        <v>117</v>
      </c>
      <c r="O710" s="28" t="s">
        <v>117</v>
      </c>
      <c r="P710" s="21" t="s">
        <v>117</v>
      </c>
      <c r="Q710" s="21" t="s">
        <v>117</v>
      </c>
      <c r="R710" s="28" t="s">
        <v>117</v>
      </c>
      <c r="S710" s="78"/>
      <c r="T710" s="30"/>
      <c r="U710" s="52">
        <f t="shared" si="257"/>
        <v>0</v>
      </c>
      <c r="V710" s="29"/>
      <c r="W710" s="29" t="s">
        <v>117</v>
      </c>
      <c r="X710" s="29"/>
      <c r="Y710" s="29"/>
      <c r="Z710" s="53" t="str">
        <f t="shared" si="249"/>
        <v/>
      </c>
      <c r="AA710" s="55" t="str">
        <f t="shared" si="239"/>
        <v/>
      </c>
      <c r="AB710" s="27"/>
      <c r="AC710" s="54">
        <f t="shared" si="250"/>
        <v>0</v>
      </c>
      <c r="AD710" s="78"/>
      <c r="AE710" s="54">
        <f t="shared" si="251"/>
        <v>0</v>
      </c>
      <c r="AF710" s="78"/>
      <c r="AG710" s="54">
        <f t="shared" si="252"/>
        <v>0</v>
      </c>
      <c r="AH710" s="78"/>
      <c r="AI710" s="54">
        <f t="shared" si="253"/>
        <v>0</v>
      </c>
      <c r="AJ710" s="78"/>
      <c r="AK710" s="54">
        <f t="shared" si="254"/>
        <v>0</v>
      </c>
      <c r="AL710" s="78"/>
      <c r="AM710" s="78"/>
      <c r="AN710" s="53" t="str">
        <f>+IF($A710="Venta",SUMIF($AC$3:$AM$3,VLOOKUP($R710,desplegable!$N$3:$Q$8,4,FALSE),$AC710:$AM710)*$T710/VLOOKUP($R710,desplegable!$N$3:$O$8,2,FALSE),"")</f>
        <v/>
      </c>
      <c r="AO710" s="53">
        <f t="shared" si="255"/>
        <v>0</v>
      </c>
      <c r="AP710" s="53" t="str">
        <f>+IF($A710="Compra",SUMIF($AC$3:$AM$3,VLOOKUP($R709,desplegable!$N$3:$Q$8,4,FALSE),$AC710:$AM710)*$T710/VLOOKUP($R709,desplegable!$N$3:$O$8,2,FALSE),"")</f>
        <v/>
      </c>
      <c r="AQ710" s="55">
        <f>+IFERROR(SUMIF($AC$3:$AM$3,VLOOKUP($R710,desplegable!$N$3:$Q$8,4,FALSE),$AC710:$AM710)/$S710,0)</f>
        <v>0</v>
      </c>
      <c r="AR710" s="55">
        <f ca="1">IFERROR((SUMIF($AC$3:$AM$3,VLOOKUP($R710,desplegable!$N$3:$Q$8,4,FALSE),$AC710:$AM710)/($H710-$G710))*((TODAY())-$G710)/$S710,0)</f>
        <v>0</v>
      </c>
      <c r="AS710" s="56" t="str">
        <f t="shared" si="240"/>
        <v>-</v>
      </c>
      <c r="AT710" s="56" t="str">
        <f t="shared" si="241"/>
        <v>-</v>
      </c>
      <c r="AU710" s="56" t="str">
        <f t="shared" si="242"/>
        <v>-</v>
      </c>
      <c r="AV710" s="56" t="str">
        <f t="shared" si="243"/>
        <v>-</v>
      </c>
      <c r="AW710" s="53" t="str">
        <f t="shared" si="244"/>
        <v>-</v>
      </c>
      <c r="AX710" s="53" t="str">
        <f t="shared" si="245"/>
        <v/>
      </c>
      <c r="AY710" s="57" t="str">
        <f t="shared" si="246"/>
        <v/>
      </c>
      <c r="AZ710" s="54">
        <f>+IF(SUMIF($AC$3:$AM$3,VLOOKUP($R710,desplegable!$N$3:$Q$8,4,FALSE),$AC710:$AM710)&gt;=$S710,$S710,SUMIF($AC$3:$AM$3,VLOOKUP($R710,desplegable!$N$3:$Q$8,4,FALSE),$AC710:$AM710))</f>
        <v>0</v>
      </c>
      <c r="BA710" s="78"/>
      <c r="BB710" s="54">
        <f t="shared" si="247"/>
        <v>0</v>
      </c>
      <c r="BC710" s="53">
        <f>+IFERROR($BB710*$T710/VLOOKUP($R710,desplegable!$N$3:$O$8,2,FALSE),0)</f>
        <v>0</v>
      </c>
      <c r="BD710" s="53" t="str">
        <f t="shared" si="256"/>
        <v/>
      </c>
      <c r="BE710" s="57" t="str">
        <f t="shared" si="248"/>
        <v/>
      </c>
    </row>
    <row r="711" spans="1:57" ht="15" customHeight="1" x14ac:dyDescent="0.25">
      <c r="A711" s="26" t="s">
        <v>117</v>
      </c>
      <c r="B711" s="21"/>
      <c r="C711" s="21" t="s">
        <v>117</v>
      </c>
      <c r="D711" s="21"/>
      <c r="E711" s="21" t="s">
        <v>117</v>
      </c>
      <c r="F711" s="21"/>
      <c r="G711" s="27"/>
      <c r="H711" s="27"/>
      <c r="I711" s="28" t="s">
        <v>246</v>
      </c>
      <c r="J711" s="28" t="s">
        <v>117</v>
      </c>
      <c r="K711" s="21"/>
      <c r="L711" s="21"/>
      <c r="M711" s="28" t="s">
        <v>117</v>
      </c>
      <c r="N711" s="28" t="s">
        <v>117</v>
      </c>
      <c r="O711" s="28" t="s">
        <v>117</v>
      </c>
      <c r="P711" s="21" t="s">
        <v>117</v>
      </c>
      <c r="Q711" s="21" t="s">
        <v>117</v>
      </c>
      <c r="R711" s="28" t="s">
        <v>117</v>
      </c>
      <c r="S711" s="78"/>
      <c r="T711" s="30"/>
      <c r="U711" s="52">
        <f t="shared" si="257"/>
        <v>0</v>
      </c>
      <c r="V711" s="29"/>
      <c r="W711" s="29" t="s">
        <v>117</v>
      </c>
      <c r="X711" s="29"/>
      <c r="Y711" s="29"/>
      <c r="Z711" s="53" t="str">
        <f t="shared" si="249"/>
        <v/>
      </c>
      <c r="AA711" s="55" t="str">
        <f t="shared" si="239"/>
        <v/>
      </c>
      <c r="AB711" s="27"/>
      <c r="AC711" s="54">
        <f t="shared" si="250"/>
        <v>0</v>
      </c>
      <c r="AD711" s="78"/>
      <c r="AE711" s="54">
        <f t="shared" si="251"/>
        <v>0</v>
      </c>
      <c r="AF711" s="78"/>
      <c r="AG711" s="54">
        <f t="shared" si="252"/>
        <v>0</v>
      </c>
      <c r="AH711" s="78"/>
      <c r="AI711" s="54">
        <f t="shared" si="253"/>
        <v>0</v>
      </c>
      <c r="AJ711" s="78"/>
      <c r="AK711" s="54">
        <f t="shared" si="254"/>
        <v>0</v>
      </c>
      <c r="AL711" s="78"/>
      <c r="AM711" s="78"/>
      <c r="AN711" s="53" t="str">
        <f>+IF($A711="Venta",SUMIF($AC$3:$AM$3,VLOOKUP($R711,desplegable!$N$3:$Q$8,4,FALSE),$AC711:$AM711)*$T711/VLOOKUP($R711,desplegable!$N$3:$O$8,2,FALSE),"")</f>
        <v/>
      </c>
      <c r="AO711" s="53">
        <f t="shared" si="255"/>
        <v>0</v>
      </c>
      <c r="AP711" s="53" t="str">
        <f>+IF($A711="Compra",SUMIF($AC$3:$AM$3,VLOOKUP($R710,desplegable!$N$3:$Q$8,4,FALSE),$AC711:$AM711)*$T711/VLOOKUP($R710,desplegable!$N$3:$O$8,2,FALSE),"")</f>
        <v/>
      </c>
      <c r="AQ711" s="55">
        <f>+IFERROR(SUMIF($AC$3:$AM$3,VLOOKUP($R711,desplegable!$N$3:$Q$8,4,FALSE),$AC711:$AM711)/$S711,0)</f>
        <v>0</v>
      </c>
      <c r="AR711" s="55">
        <f ca="1">IFERROR((SUMIF($AC$3:$AM$3,VLOOKUP($R711,desplegable!$N$3:$Q$8,4,FALSE),$AC711:$AM711)/($H711-$G711))*((TODAY())-$G711)/$S711,0)</f>
        <v>0</v>
      </c>
      <c r="AS711" s="56" t="str">
        <f t="shared" si="240"/>
        <v>-</v>
      </c>
      <c r="AT711" s="56" t="str">
        <f t="shared" si="241"/>
        <v>-</v>
      </c>
      <c r="AU711" s="56" t="str">
        <f t="shared" si="242"/>
        <v>-</v>
      </c>
      <c r="AV711" s="56" t="str">
        <f t="shared" si="243"/>
        <v>-</v>
      </c>
      <c r="AW711" s="53" t="str">
        <f t="shared" si="244"/>
        <v>-</v>
      </c>
      <c r="AX711" s="53" t="str">
        <f t="shared" si="245"/>
        <v/>
      </c>
      <c r="AY711" s="57" t="str">
        <f t="shared" si="246"/>
        <v/>
      </c>
      <c r="AZ711" s="54">
        <f>+IF(SUMIF($AC$3:$AM$3,VLOOKUP($R711,desplegable!$N$3:$Q$8,4,FALSE),$AC711:$AM711)&gt;=$S711,$S711,SUMIF($AC$3:$AM$3,VLOOKUP($R711,desplegable!$N$3:$Q$8,4,FALSE),$AC711:$AM711))</f>
        <v>0</v>
      </c>
      <c r="BA711" s="78"/>
      <c r="BB711" s="54">
        <f t="shared" si="247"/>
        <v>0</v>
      </c>
      <c r="BC711" s="53">
        <f>+IFERROR($BB711*$T711/VLOOKUP($R711,desplegable!$N$3:$O$8,2,FALSE),0)</f>
        <v>0</v>
      </c>
      <c r="BD711" s="53" t="str">
        <f t="shared" si="256"/>
        <v/>
      </c>
      <c r="BE711" s="57" t="str">
        <f t="shared" si="248"/>
        <v/>
      </c>
    </row>
    <row r="712" spans="1:57" ht="15" customHeight="1" x14ac:dyDescent="0.25">
      <c r="A712" s="26" t="s">
        <v>117</v>
      </c>
      <c r="B712" s="21"/>
      <c r="C712" s="21" t="s">
        <v>117</v>
      </c>
      <c r="D712" s="21"/>
      <c r="E712" s="21" t="s">
        <v>117</v>
      </c>
      <c r="F712" s="21"/>
      <c r="G712" s="27"/>
      <c r="H712" s="27"/>
      <c r="I712" s="28" t="s">
        <v>246</v>
      </c>
      <c r="J712" s="28" t="s">
        <v>117</v>
      </c>
      <c r="K712" s="21"/>
      <c r="L712" s="21"/>
      <c r="M712" s="28" t="s">
        <v>117</v>
      </c>
      <c r="N712" s="28" t="s">
        <v>117</v>
      </c>
      <c r="O712" s="28" t="s">
        <v>117</v>
      </c>
      <c r="P712" s="21" t="s">
        <v>117</v>
      </c>
      <c r="Q712" s="21" t="s">
        <v>117</v>
      </c>
      <c r="R712" s="28" t="s">
        <v>117</v>
      </c>
      <c r="S712" s="78"/>
      <c r="T712" s="30"/>
      <c r="U712" s="52">
        <f t="shared" si="257"/>
        <v>0</v>
      </c>
      <c r="V712" s="29"/>
      <c r="W712" s="29" t="s">
        <v>117</v>
      </c>
      <c r="X712" s="29"/>
      <c r="Y712" s="29"/>
      <c r="Z712" s="53" t="str">
        <f t="shared" si="249"/>
        <v/>
      </c>
      <c r="AA712" s="55" t="str">
        <f t="shared" si="239"/>
        <v/>
      </c>
      <c r="AB712" s="27"/>
      <c r="AC712" s="54">
        <f t="shared" si="250"/>
        <v>0</v>
      </c>
      <c r="AD712" s="78"/>
      <c r="AE712" s="54">
        <f t="shared" si="251"/>
        <v>0</v>
      </c>
      <c r="AF712" s="78"/>
      <c r="AG712" s="54">
        <f t="shared" si="252"/>
        <v>0</v>
      </c>
      <c r="AH712" s="78"/>
      <c r="AI712" s="54">
        <f t="shared" si="253"/>
        <v>0</v>
      </c>
      <c r="AJ712" s="78"/>
      <c r="AK712" s="54">
        <f t="shared" si="254"/>
        <v>0</v>
      </c>
      <c r="AL712" s="78"/>
      <c r="AM712" s="78"/>
      <c r="AN712" s="53" t="str">
        <f>+IF($A712="Venta",SUMIF($AC$3:$AM$3,VLOOKUP($R712,desplegable!$N$3:$Q$8,4,FALSE),$AC712:$AM712)*$T712/VLOOKUP($R712,desplegable!$N$3:$O$8,2,FALSE),"")</f>
        <v/>
      </c>
      <c r="AO712" s="53">
        <f t="shared" si="255"/>
        <v>0</v>
      </c>
      <c r="AP712" s="53" t="str">
        <f>+IF($A712="Compra",SUMIF($AC$3:$AM$3,VLOOKUP($R711,desplegable!$N$3:$Q$8,4,FALSE),$AC712:$AM712)*$T712/VLOOKUP($R711,desplegable!$N$3:$O$8,2,FALSE),"")</f>
        <v/>
      </c>
      <c r="AQ712" s="55">
        <f>+IFERROR(SUMIF($AC$3:$AM$3,VLOOKUP($R712,desplegable!$N$3:$Q$8,4,FALSE),$AC712:$AM712)/$S712,0)</f>
        <v>0</v>
      </c>
      <c r="AR712" s="55">
        <f ca="1">IFERROR((SUMIF($AC$3:$AM$3,VLOOKUP($R712,desplegable!$N$3:$Q$8,4,FALSE),$AC712:$AM712)/($H712-$G712))*((TODAY())-$G712)/$S712,0)</f>
        <v>0</v>
      </c>
      <c r="AS712" s="56" t="str">
        <f t="shared" si="240"/>
        <v>-</v>
      </c>
      <c r="AT712" s="56" t="str">
        <f t="shared" si="241"/>
        <v>-</v>
      </c>
      <c r="AU712" s="56" t="str">
        <f t="shared" si="242"/>
        <v>-</v>
      </c>
      <c r="AV712" s="56" t="str">
        <f t="shared" si="243"/>
        <v>-</v>
      </c>
      <c r="AW712" s="53" t="str">
        <f t="shared" si="244"/>
        <v>-</v>
      </c>
      <c r="AX712" s="53" t="str">
        <f t="shared" si="245"/>
        <v/>
      </c>
      <c r="AY712" s="57" t="str">
        <f t="shared" si="246"/>
        <v/>
      </c>
      <c r="AZ712" s="54">
        <f>+IF(SUMIF($AC$3:$AM$3,VLOOKUP($R712,desplegable!$N$3:$Q$8,4,FALSE),$AC712:$AM712)&gt;=$S712,$S712,SUMIF($AC$3:$AM$3,VLOOKUP($R712,desplegable!$N$3:$Q$8,4,FALSE),$AC712:$AM712))</f>
        <v>0</v>
      </c>
      <c r="BA712" s="78"/>
      <c r="BB712" s="54">
        <f t="shared" si="247"/>
        <v>0</v>
      </c>
      <c r="BC712" s="53">
        <f>+IFERROR($BB712*$T712/VLOOKUP($R712,desplegable!$N$3:$O$8,2,FALSE),0)</f>
        <v>0</v>
      </c>
      <c r="BD712" s="53" t="str">
        <f t="shared" si="256"/>
        <v/>
      </c>
      <c r="BE712" s="57" t="str">
        <f t="shared" si="248"/>
        <v/>
      </c>
    </row>
    <row r="713" spans="1:57" ht="15" customHeight="1" x14ac:dyDescent="0.25">
      <c r="A713" s="26" t="s">
        <v>117</v>
      </c>
      <c r="B713" s="21"/>
      <c r="C713" s="21" t="s">
        <v>117</v>
      </c>
      <c r="D713" s="21"/>
      <c r="E713" s="21" t="s">
        <v>117</v>
      </c>
      <c r="F713" s="21"/>
      <c r="G713" s="27"/>
      <c r="H713" s="27"/>
      <c r="I713" s="28" t="s">
        <v>246</v>
      </c>
      <c r="J713" s="28" t="s">
        <v>117</v>
      </c>
      <c r="K713" s="21"/>
      <c r="L713" s="21"/>
      <c r="M713" s="28" t="s">
        <v>117</v>
      </c>
      <c r="N713" s="28" t="s">
        <v>117</v>
      </c>
      <c r="O713" s="28" t="s">
        <v>117</v>
      </c>
      <c r="P713" s="21" t="s">
        <v>117</v>
      </c>
      <c r="Q713" s="21" t="s">
        <v>117</v>
      </c>
      <c r="R713" s="28" t="s">
        <v>117</v>
      </c>
      <c r="S713" s="78"/>
      <c r="T713" s="30"/>
      <c r="U713" s="52">
        <f t="shared" si="257"/>
        <v>0</v>
      </c>
      <c r="V713" s="29"/>
      <c r="W713" s="29" t="s">
        <v>117</v>
      </c>
      <c r="X713" s="29"/>
      <c r="Y713" s="29"/>
      <c r="Z713" s="53" t="str">
        <f t="shared" si="249"/>
        <v/>
      </c>
      <c r="AA713" s="55" t="str">
        <f t="shared" si="239"/>
        <v/>
      </c>
      <c r="AB713" s="27"/>
      <c r="AC713" s="54">
        <f t="shared" si="250"/>
        <v>0</v>
      </c>
      <c r="AD713" s="78"/>
      <c r="AE713" s="54">
        <f t="shared" si="251"/>
        <v>0</v>
      </c>
      <c r="AF713" s="78"/>
      <c r="AG713" s="54">
        <f t="shared" si="252"/>
        <v>0</v>
      </c>
      <c r="AH713" s="78"/>
      <c r="AI713" s="54">
        <f t="shared" si="253"/>
        <v>0</v>
      </c>
      <c r="AJ713" s="78"/>
      <c r="AK713" s="54">
        <f t="shared" si="254"/>
        <v>0</v>
      </c>
      <c r="AL713" s="78"/>
      <c r="AM713" s="78"/>
      <c r="AN713" s="53" t="str">
        <f>+IF($A713="Venta",SUMIF($AC$3:$AM$3,VLOOKUP($R713,desplegable!$N$3:$Q$8,4,FALSE),$AC713:$AM713)*$T713/VLOOKUP($R713,desplegable!$N$3:$O$8,2,FALSE),"")</f>
        <v/>
      </c>
      <c r="AO713" s="53">
        <f t="shared" si="255"/>
        <v>0</v>
      </c>
      <c r="AP713" s="53" t="str">
        <f>+IF($A713="Compra",SUMIF($AC$3:$AM$3,VLOOKUP($R712,desplegable!$N$3:$Q$8,4,FALSE),$AC713:$AM713)*$T713/VLOOKUP($R712,desplegable!$N$3:$O$8,2,FALSE),"")</f>
        <v/>
      </c>
      <c r="AQ713" s="55">
        <f>+IFERROR(SUMIF($AC$3:$AM$3,VLOOKUP($R713,desplegable!$N$3:$Q$8,4,FALSE),$AC713:$AM713)/$S713,0)</f>
        <v>0</v>
      </c>
      <c r="AR713" s="55">
        <f ca="1">IFERROR((SUMIF($AC$3:$AM$3,VLOOKUP($R713,desplegable!$N$3:$Q$8,4,FALSE),$AC713:$AM713)/($H713-$G713))*((TODAY())-$G713)/$S713,0)</f>
        <v>0</v>
      </c>
      <c r="AS713" s="56" t="str">
        <f t="shared" si="240"/>
        <v>-</v>
      </c>
      <c r="AT713" s="56" t="str">
        <f t="shared" si="241"/>
        <v>-</v>
      </c>
      <c r="AU713" s="56" t="str">
        <f t="shared" si="242"/>
        <v>-</v>
      </c>
      <c r="AV713" s="56" t="str">
        <f t="shared" si="243"/>
        <v>-</v>
      </c>
      <c r="AW713" s="53" t="str">
        <f t="shared" si="244"/>
        <v>-</v>
      </c>
      <c r="AX713" s="53" t="str">
        <f t="shared" si="245"/>
        <v/>
      </c>
      <c r="AY713" s="57" t="str">
        <f t="shared" si="246"/>
        <v/>
      </c>
      <c r="AZ713" s="54">
        <f>+IF(SUMIF($AC$3:$AM$3,VLOOKUP($R713,desplegable!$N$3:$Q$8,4,FALSE),$AC713:$AM713)&gt;=$S713,$S713,SUMIF($AC$3:$AM$3,VLOOKUP($R713,desplegable!$N$3:$Q$8,4,FALSE),$AC713:$AM713))</f>
        <v>0</v>
      </c>
      <c r="BA713" s="78"/>
      <c r="BB713" s="54">
        <f t="shared" si="247"/>
        <v>0</v>
      </c>
      <c r="BC713" s="53">
        <f>+IFERROR($BB713*$T713/VLOOKUP($R713,desplegable!$N$3:$O$8,2,FALSE),0)</f>
        <v>0</v>
      </c>
      <c r="BD713" s="53" t="str">
        <f t="shared" si="256"/>
        <v/>
      </c>
      <c r="BE713" s="57" t="str">
        <f t="shared" si="248"/>
        <v/>
      </c>
    </row>
    <row r="714" spans="1:57" ht="15" customHeight="1" x14ac:dyDescent="0.25">
      <c r="A714" s="26" t="s">
        <v>117</v>
      </c>
      <c r="B714" s="21"/>
      <c r="C714" s="21" t="s">
        <v>117</v>
      </c>
      <c r="D714" s="21"/>
      <c r="E714" s="21" t="s">
        <v>117</v>
      </c>
      <c r="F714" s="21"/>
      <c r="G714" s="27"/>
      <c r="H714" s="27"/>
      <c r="I714" s="28" t="s">
        <v>246</v>
      </c>
      <c r="J714" s="28" t="s">
        <v>117</v>
      </c>
      <c r="K714" s="21"/>
      <c r="L714" s="21"/>
      <c r="M714" s="28" t="s">
        <v>117</v>
      </c>
      <c r="N714" s="28" t="s">
        <v>117</v>
      </c>
      <c r="O714" s="28" t="s">
        <v>117</v>
      </c>
      <c r="P714" s="21" t="s">
        <v>117</v>
      </c>
      <c r="Q714" s="21" t="s">
        <v>117</v>
      </c>
      <c r="R714" s="28" t="s">
        <v>117</v>
      </c>
      <c r="S714" s="78"/>
      <c r="T714" s="30"/>
      <c r="U714" s="52">
        <f t="shared" si="257"/>
        <v>0</v>
      </c>
      <c r="V714" s="29"/>
      <c r="W714" s="29" t="s">
        <v>117</v>
      </c>
      <c r="X714" s="29"/>
      <c r="Y714" s="29"/>
      <c r="Z714" s="53" t="str">
        <f t="shared" si="249"/>
        <v/>
      </c>
      <c r="AA714" s="55" t="str">
        <f t="shared" si="239"/>
        <v/>
      </c>
      <c r="AB714" s="27"/>
      <c r="AC714" s="54">
        <f t="shared" si="250"/>
        <v>0</v>
      </c>
      <c r="AD714" s="78"/>
      <c r="AE714" s="54">
        <f t="shared" si="251"/>
        <v>0</v>
      </c>
      <c r="AF714" s="78"/>
      <c r="AG714" s="54">
        <f t="shared" si="252"/>
        <v>0</v>
      </c>
      <c r="AH714" s="78"/>
      <c r="AI714" s="54">
        <f t="shared" si="253"/>
        <v>0</v>
      </c>
      <c r="AJ714" s="78"/>
      <c r="AK714" s="54">
        <f t="shared" si="254"/>
        <v>0</v>
      </c>
      <c r="AL714" s="78"/>
      <c r="AM714" s="78"/>
      <c r="AN714" s="53" t="str">
        <f>+IF($A714="Venta",SUMIF($AC$3:$AM$3,VLOOKUP($R714,desplegable!$N$3:$Q$8,4,FALSE),$AC714:$AM714)*$T714/VLOOKUP($R714,desplegable!$N$3:$O$8,2,FALSE),"")</f>
        <v/>
      </c>
      <c r="AO714" s="53">
        <f t="shared" si="255"/>
        <v>0</v>
      </c>
      <c r="AP714" s="53" t="str">
        <f>+IF($A714="Compra",SUMIF($AC$3:$AM$3,VLOOKUP($R713,desplegable!$N$3:$Q$8,4,FALSE),$AC714:$AM714)*$T714/VLOOKUP($R713,desplegable!$N$3:$O$8,2,FALSE),"")</f>
        <v/>
      </c>
      <c r="AQ714" s="55">
        <f>+IFERROR(SUMIF($AC$3:$AM$3,VLOOKUP($R714,desplegable!$N$3:$Q$8,4,FALSE),$AC714:$AM714)/$S714,0)</f>
        <v>0</v>
      </c>
      <c r="AR714" s="55">
        <f ca="1">IFERROR((SUMIF($AC$3:$AM$3,VLOOKUP($R714,desplegable!$N$3:$Q$8,4,FALSE),$AC714:$AM714)/($H714-$G714))*((TODAY())-$G714)/$S714,0)</f>
        <v>0</v>
      </c>
      <c r="AS714" s="56" t="str">
        <f t="shared" si="240"/>
        <v>-</v>
      </c>
      <c r="AT714" s="56" t="str">
        <f t="shared" si="241"/>
        <v>-</v>
      </c>
      <c r="AU714" s="56" t="str">
        <f t="shared" si="242"/>
        <v>-</v>
      </c>
      <c r="AV714" s="56" t="str">
        <f t="shared" si="243"/>
        <v>-</v>
      </c>
      <c r="AW714" s="53" t="str">
        <f t="shared" si="244"/>
        <v>-</v>
      </c>
      <c r="AX714" s="53" t="str">
        <f t="shared" si="245"/>
        <v/>
      </c>
      <c r="AY714" s="57" t="str">
        <f t="shared" si="246"/>
        <v/>
      </c>
      <c r="AZ714" s="54">
        <f>+IF(SUMIF($AC$3:$AM$3,VLOOKUP($R714,desplegable!$N$3:$Q$8,4,FALSE),$AC714:$AM714)&gt;=$S714,$S714,SUMIF($AC$3:$AM$3,VLOOKUP($R714,desplegable!$N$3:$Q$8,4,FALSE),$AC714:$AM714))</f>
        <v>0</v>
      </c>
      <c r="BA714" s="78"/>
      <c r="BB714" s="54">
        <f t="shared" si="247"/>
        <v>0</v>
      </c>
      <c r="BC714" s="53">
        <f>+IFERROR($BB714*$T714/VLOOKUP($R714,desplegable!$N$3:$O$8,2,FALSE),0)</f>
        <v>0</v>
      </c>
      <c r="BD714" s="53" t="str">
        <f t="shared" si="256"/>
        <v/>
      </c>
      <c r="BE714" s="57" t="str">
        <f t="shared" si="248"/>
        <v/>
      </c>
    </row>
    <row r="715" spans="1:57" ht="15" customHeight="1" x14ac:dyDescent="0.25">
      <c r="A715" s="26" t="s">
        <v>117</v>
      </c>
      <c r="B715" s="21"/>
      <c r="C715" s="21" t="s">
        <v>117</v>
      </c>
      <c r="D715" s="21"/>
      <c r="E715" s="21" t="s">
        <v>117</v>
      </c>
      <c r="F715" s="21"/>
      <c r="G715" s="27"/>
      <c r="H715" s="27"/>
      <c r="I715" s="28" t="s">
        <v>246</v>
      </c>
      <c r="J715" s="28" t="s">
        <v>117</v>
      </c>
      <c r="K715" s="21"/>
      <c r="L715" s="21"/>
      <c r="M715" s="28" t="s">
        <v>117</v>
      </c>
      <c r="N715" s="28" t="s">
        <v>117</v>
      </c>
      <c r="O715" s="28" t="s">
        <v>117</v>
      </c>
      <c r="P715" s="21" t="s">
        <v>117</v>
      </c>
      <c r="Q715" s="21" t="s">
        <v>117</v>
      </c>
      <c r="R715" s="28" t="s">
        <v>117</v>
      </c>
      <c r="S715" s="78"/>
      <c r="T715" s="30"/>
      <c r="U715" s="52">
        <f t="shared" si="257"/>
        <v>0</v>
      </c>
      <c r="V715" s="29"/>
      <c r="W715" s="29" t="s">
        <v>117</v>
      </c>
      <c r="X715" s="29"/>
      <c r="Y715" s="29"/>
      <c r="Z715" s="53" t="str">
        <f t="shared" si="249"/>
        <v/>
      </c>
      <c r="AA715" s="55" t="str">
        <f t="shared" si="239"/>
        <v/>
      </c>
      <c r="AB715" s="27"/>
      <c r="AC715" s="54">
        <f t="shared" si="250"/>
        <v>0</v>
      </c>
      <c r="AD715" s="78"/>
      <c r="AE715" s="54">
        <f t="shared" si="251"/>
        <v>0</v>
      </c>
      <c r="AF715" s="78"/>
      <c r="AG715" s="54">
        <f t="shared" si="252"/>
        <v>0</v>
      </c>
      <c r="AH715" s="78"/>
      <c r="AI715" s="54">
        <f t="shared" si="253"/>
        <v>0</v>
      </c>
      <c r="AJ715" s="78"/>
      <c r="AK715" s="54">
        <f t="shared" si="254"/>
        <v>0</v>
      </c>
      <c r="AL715" s="78"/>
      <c r="AM715" s="78"/>
      <c r="AN715" s="53" t="str">
        <f>+IF($A715="Venta",SUMIF($AC$3:$AM$3,VLOOKUP($R715,desplegable!$N$3:$Q$8,4,FALSE),$AC715:$AM715)*$T715/VLOOKUP($R715,desplegable!$N$3:$O$8,2,FALSE),"")</f>
        <v/>
      </c>
      <c r="AO715" s="53">
        <f t="shared" si="255"/>
        <v>0</v>
      </c>
      <c r="AP715" s="53" t="str">
        <f>+IF($A715="Compra",SUMIF($AC$3:$AM$3,VLOOKUP($R714,desplegable!$N$3:$Q$8,4,FALSE),$AC715:$AM715)*$T715/VLOOKUP($R714,desplegable!$N$3:$O$8,2,FALSE),"")</f>
        <v/>
      </c>
      <c r="AQ715" s="55">
        <f>+IFERROR(SUMIF($AC$3:$AM$3,VLOOKUP($R715,desplegable!$N$3:$Q$8,4,FALSE),$AC715:$AM715)/$S715,0)</f>
        <v>0</v>
      </c>
      <c r="AR715" s="55">
        <f ca="1">IFERROR((SUMIF($AC$3:$AM$3,VLOOKUP($R715,desplegable!$N$3:$Q$8,4,FALSE),$AC715:$AM715)/($H715-$G715))*((TODAY())-$G715)/$S715,0)</f>
        <v>0</v>
      </c>
      <c r="AS715" s="56" t="str">
        <f t="shared" si="240"/>
        <v>-</v>
      </c>
      <c r="AT715" s="56" t="str">
        <f t="shared" si="241"/>
        <v>-</v>
      </c>
      <c r="AU715" s="56" t="str">
        <f t="shared" si="242"/>
        <v>-</v>
      </c>
      <c r="AV715" s="56" t="str">
        <f t="shared" si="243"/>
        <v>-</v>
      </c>
      <c r="AW715" s="53" t="str">
        <f t="shared" si="244"/>
        <v>-</v>
      </c>
      <c r="AX715" s="53" t="str">
        <f t="shared" si="245"/>
        <v/>
      </c>
      <c r="AY715" s="57" t="str">
        <f t="shared" si="246"/>
        <v/>
      </c>
      <c r="AZ715" s="54">
        <f>+IF(SUMIF($AC$3:$AM$3,VLOOKUP($R715,desplegable!$N$3:$Q$8,4,FALSE),$AC715:$AM715)&gt;=$S715,$S715,SUMIF($AC$3:$AM$3,VLOOKUP($R715,desplegable!$N$3:$Q$8,4,FALSE),$AC715:$AM715))</f>
        <v>0</v>
      </c>
      <c r="BA715" s="78"/>
      <c r="BB715" s="54">
        <f t="shared" si="247"/>
        <v>0</v>
      </c>
      <c r="BC715" s="53">
        <f>+IFERROR($BB715*$T715/VLOOKUP($R715,desplegable!$N$3:$O$8,2,FALSE),0)</f>
        <v>0</v>
      </c>
      <c r="BD715" s="53" t="str">
        <f t="shared" si="256"/>
        <v/>
      </c>
      <c r="BE715" s="57" t="str">
        <f t="shared" si="248"/>
        <v/>
      </c>
    </row>
    <row r="716" spans="1:57" ht="15" customHeight="1" x14ac:dyDescent="0.25">
      <c r="A716" s="26" t="s">
        <v>117</v>
      </c>
      <c r="B716" s="21"/>
      <c r="C716" s="21" t="s">
        <v>117</v>
      </c>
      <c r="D716" s="21"/>
      <c r="E716" s="21" t="s">
        <v>117</v>
      </c>
      <c r="F716" s="21"/>
      <c r="G716" s="27"/>
      <c r="H716" s="27"/>
      <c r="I716" s="28" t="s">
        <v>246</v>
      </c>
      <c r="J716" s="28" t="s">
        <v>117</v>
      </c>
      <c r="K716" s="21"/>
      <c r="L716" s="21"/>
      <c r="M716" s="28" t="s">
        <v>117</v>
      </c>
      <c r="N716" s="28" t="s">
        <v>117</v>
      </c>
      <c r="O716" s="28" t="s">
        <v>117</v>
      </c>
      <c r="P716" s="21" t="s">
        <v>117</v>
      </c>
      <c r="Q716" s="21" t="s">
        <v>117</v>
      </c>
      <c r="R716" s="28" t="s">
        <v>117</v>
      </c>
      <c r="S716" s="78"/>
      <c r="T716" s="30"/>
      <c r="U716" s="52">
        <f t="shared" si="257"/>
        <v>0</v>
      </c>
      <c r="V716" s="29"/>
      <c r="W716" s="29" t="s">
        <v>117</v>
      </c>
      <c r="X716" s="29"/>
      <c r="Y716" s="29"/>
      <c r="Z716" s="53" t="str">
        <f t="shared" si="249"/>
        <v/>
      </c>
      <c r="AA716" s="55" t="str">
        <f t="shared" si="239"/>
        <v/>
      </c>
      <c r="AB716" s="27"/>
      <c r="AC716" s="54">
        <f t="shared" si="250"/>
        <v>0</v>
      </c>
      <c r="AD716" s="78"/>
      <c r="AE716" s="54">
        <f t="shared" si="251"/>
        <v>0</v>
      </c>
      <c r="AF716" s="78"/>
      <c r="AG716" s="54">
        <f t="shared" si="252"/>
        <v>0</v>
      </c>
      <c r="AH716" s="78"/>
      <c r="AI716" s="54">
        <f t="shared" si="253"/>
        <v>0</v>
      </c>
      <c r="AJ716" s="78"/>
      <c r="AK716" s="54">
        <f t="shared" si="254"/>
        <v>0</v>
      </c>
      <c r="AL716" s="78"/>
      <c r="AM716" s="78"/>
      <c r="AN716" s="53" t="str">
        <f>+IF($A716="Venta",SUMIF($AC$3:$AM$3,VLOOKUP($R716,desplegable!$N$3:$Q$8,4,FALSE),$AC716:$AM716)*$T716/VLOOKUP($R716,desplegable!$N$3:$O$8,2,FALSE),"")</f>
        <v/>
      </c>
      <c r="AO716" s="53">
        <f t="shared" si="255"/>
        <v>0</v>
      </c>
      <c r="AP716" s="53" t="str">
        <f>+IF($A716="Compra",SUMIF($AC$3:$AM$3,VLOOKUP($R715,desplegable!$N$3:$Q$8,4,FALSE),$AC716:$AM716)*$T716/VLOOKUP($R715,desplegable!$N$3:$O$8,2,FALSE),"")</f>
        <v/>
      </c>
      <c r="AQ716" s="55">
        <f>+IFERROR(SUMIF($AC$3:$AM$3,VLOOKUP($R716,desplegable!$N$3:$Q$8,4,FALSE),$AC716:$AM716)/$S716,0)</f>
        <v>0</v>
      </c>
      <c r="AR716" s="55">
        <f ca="1">IFERROR((SUMIF($AC$3:$AM$3,VLOOKUP($R716,desplegable!$N$3:$Q$8,4,FALSE),$AC716:$AM716)/($H716-$G716))*((TODAY())-$G716)/$S716,0)</f>
        <v>0</v>
      </c>
      <c r="AS716" s="56" t="str">
        <f t="shared" si="240"/>
        <v>-</v>
      </c>
      <c r="AT716" s="56" t="str">
        <f t="shared" si="241"/>
        <v>-</v>
      </c>
      <c r="AU716" s="56" t="str">
        <f t="shared" si="242"/>
        <v>-</v>
      </c>
      <c r="AV716" s="56" t="str">
        <f t="shared" si="243"/>
        <v>-</v>
      </c>
      <c r="AW716" s="53" t="str">
        <f t="shared" si="244"/>
        <v>-</v>
      </c>
      <c r="AX716" s="53" t="str">
        <f t="shared" si="245"/>
        <v/>
      </c>
      <c r="AY716" s="57" t="str">
        <f t="shared" si="246"/>
        <v/>
      </c>
      <c r="AZ716" s="54">
        <f>+IF(SUMIF($AC$3:$AM$3,VLOOKUP($R716,desplegable!$N$3:$Q$8,4,FALSE),$AC716:$AM716)&gt;=$S716,$S716,SUMIF($AC$3:$AM$3,VLOOKUP($R716,desplegable!$N$3:$Q$8,4,FALSE),$AC716:$AM716))</f>
        <v>0</v>
      </c>
      <c r="BA716" s="78"/>
      <c r="BB716" s="54">
        <f t="shared" si="247"/>
        <v>0</v>
      </c>
      <c r="BC716" s="53">
        <f>+IFERROR($BB716*$T716/VLOOKUP($R716,desplegable!$N$3:$O$8,2,FALSE),0)</f>
        <v>0</v>
      </c>
      <c r="BD716" s="53" t="str">
        <f t="shared" si="256"/>
        <v/>
      </c>
      <c r="BE716" s="57" t="str">
        <f t="shared" si="248"/>
        <v/>
      </c>
    </row>
    <row r="717" spans="1:57" ht="15" customHeight="1" x14ac:dyDescent="0.25">
      <c r="A717" s="26" t="s">
        <v>117</v>
      </c>
      <c r="B717" s="21"/>
      <c r="C717" s="21" t="s">
        <v>117</v>
      </c>
      <c r="D717" s="21"/>
      <c r="E717" s="21" t="s">
        <v>117</v>
      </c>
      <c r="F717" s="21"/>
      <c r="G717" s="27"/>
      <c r="H717" s="27"/>
      <c r="I717" s="28" t="s">
        <v>246</v>
      </c>
      <c r="J717" s="28" t="s">
        <v>117</v>
      </c>
      <c r="K717" s="21"/>
      <c r="L717" s="21"/>
      <c r="M717" s="28" t="s">
        <v>117</v>
      </c>
      <c r="N717" s="28" t="s">
        <v>117</v>
      </c>
      <c r="O717" s="28" t="s">
        <v>117</v>
      </c>
      <c r="P717" s="21" t="s">
        <v>117</v>
      </c>
      <c r="Q717" s="21" t="s">
        <v>117</v>
      </c>
      <c r="R717" s="28" t="s">
        <v>117</v>
      </c>
      <c r="S717" s="78"/>
      <c r="T717" s="30"/>
      <c r="U717" s="52">
        <f t="shared" si="257"/>
        <v>0</v>
      </c>
      <c r="V717" s="29"/>
      <c r="W717" s="29" t="s">
        <v>117</v>
      </c>
      <c r="X717" s="29"/>
      <c r="Y717" s="29"/>
      <c r="Z717" s="53" t="str">
        <f t="shared" si="249"/>
        <v/>
      </c>
      <c r="AA717" s="55" t="str">
        <f t="shared" si="239"/>
        <v/>
      </c>
      <c r="AB717" s="27"/>
      <c r="AC717" s="54">
        <f t="shared" si="250"/>
        <v>0</v>
      </c>
      <c r="AD717" s="78"/>
      <c r="AE717" s="54">
        <f t="shared" si="251"/>
        <v>0</v>
      </c>
      <c r="AF717" s="78"/>
      <c r="AG717" s="54">
        <f t="shared" si="252"/>
        <v>0</v>
      </c>
      <c r="AH717" s="78"/>
      <c r="AI717" s="54">
        <f t="shared" si="253"/>
        <v>0</v>
      </c>
      <c r="AJ717" s="78"/>
      <c r="AK717" s="54">
        <f t="shared" si="254"/>
        <v>0</v>
      </c>
      <c r="AL717" s="78"/>
      <c r="AM717" s="78"/>
      <c r="AN717" s="53" t="str">
        <f>+IF($A717="Venta",SUMIF($AC$3:$AM$3,VLOOKUP($R717,desplegable!$N$3:$Q$8,4,FALSE),$AC717:$AM717)*$T717/VLOOKUP($R717,desplegable!$N$3:$O$8,2,FALSE),"")</f>
        <v/>
      </c>
      <c r="AO717" s="53">
        <f t="shared" si="255"/>
        <v>0</v>
      </c>
      <c r="AP717" s="53" t="str">
        <f>+IF($A717="Compra",SUMIF($AC$3:$AM$3,VLOOKUP($R716,desplegable!$N$3:$Q$8,4,FALSE),$AC717:$AM717)*$T717/VLOOKUP($R716,desplegable!$N$3:$O$8,2,FALSE),"")</f>
        <v/>
      </c>
      <c r="AQ717" s="55">
        <f>+IFERROR(SUMIF($AC$3:$AM$3,VLOOKUP($R717,desplegable!$N$3:$Q$8,4,FALSE),$AC717:$AM717)/$S717,0)</f>
        <v>0</v>
      </c>
      <c r="AR717" s="55">
        <f ca="1">IFERROR((SUMIF($AC$3:$AM$3,VLOOKUP($R717,desplegable!$N$3:$Q$8,4,FALSE),$AC717:$AM717)/($H717-$G717))*((TODAY())-$G717)/$S717,0)</f>
        <v>0</v>
      </c>
      <c r="AS717" s="56" t="str">
        <f t="shared" si="240"/>
        <v>-</v>
      </c>
      <c r="AT717" s="56" t="str">
        <f t="shared" si="241"/>
        <v>-</v>
      </c>
      <c r="AU717" s="56" t="str">
        <f t="shared" si="242"/>
        <v>-</v>
      </c>
      <c r="AV717" s="56" t="str">
        <f t="shared" si="243"/>
        <v>-</v>
      </c>
      <c r="AW717" s="53" t="str">
        <f t="shared" si="244"/>
        <v>-</v>
      </c>
      <c r="AX717" s="53" t="str">
        <f t="shared" si="245"/>
        <v/>
      </c>
      <c r="AY717" s="57" t="str">
        <f t="shared" si="246"/>
        <v/>
      </c>
      <c r="AZ717" s="54">
        <f>+IF(SUMIF($AC$3:$AM$3,VLOOKUP($R717,desplegable!$N$3:$Q$8,4,FALSE),$AC717:$AM717)&gt;=$S717,$S717,SUMIF($AC$3:$AM$3,VLOOKUP($R717,desplegable!$N$3:$Q$8,4,FALSE),$AC717:$AM717))</f>
        <v>0</v>
      </c>
      <c r="BA717" s="78"/>
      <c r="BB717" s="54">
        <f t="shared" si="247"/>
        <v>0</v>
      </c>
      <c r="BC717" s="53">
        <f>+IFERROR($BB717*$T717/VLOOKUP($R717,desplegable!$N$3:$O$8,2,FALSE),0)</f>
        <v>0</v>
      </c>
      <c r="BD717" s="53" t="str">
        <f t="shared" si="256"/>
        <v/>
      </c>
      <c r="BE717" s="57" t="str">
        <f t="shared" si="248"/>
        <v/>
      </c>
    </row>
    <row r="718" spans="1:57" ht="15" customHeight="1" x14ac:dyDescent="0.25">
      <c r="A718" s="26" t="s">
        <v>117</v>
      </c>
      <c r="B718" s="21"/>
      <c r="C718" s="21" t="s">
        <v>117</v>
      </c>
      <c r="D718" s="21"/>
      <c r="E718" s="21" t="s">
        <v>117</v>
      </c>
      <c r="F718" s="21"/>
      <c r="G718" s="27"/>
      <c r="H718" s="27"/>
      <c r="I718" s="28" t="s">
        <v>246</v>
      </c>
      <c r="J718" s="28" t="s">
        <v>117</v>
      </c>
      <c r="K718" s="21"/>
      <c r="L718" s="21"/>
      <c r="M718" s="28" t="s">
        <v>117</v>
      </c>
      <c r="N718" s="28" t="s">
        <v>117</v>
      </c>
      <c r="O718" s="28" t="s">
        <v>117</v>
      </c>
      <c r="P718" s="21" t="s">
        <v>117</v>
      </c>
      <c r="Q718" s="21" t="s">
        <v>117</v>
      </c>
      <c r="R718" s="28" t="s">
        <v>117</v>
      </c>
      <c r="S718" s="78"/>
      <c r="T718" s="30"/>
      <c r="U718" s="52">
        <f t="shared" si="257"/>
        <v>0</v>
      </c>
      <c r="V718" s="29"/>
      <c r="W718" s="29" t="s">
        <v>117</v>
      </c>
      <c r="X718" s="29"/>
      <c r="Y718" s="29"/>
      <c r="Z718" s="53" t="str">
        <f t="shared" si="249"/>
        <v/>
      </c>
      <c r="AA718" s="55" t="str">
        <f t="shared" si="239"/>
        <v/>
      </c>
      <c r="AB718" s="27"/>
      <c r="AC718" s="54">
        <f t="shared" si="250"/>
        <v>0</v>
      </c>
      <c r="AD718" s="78"/>
      <c r="AE718" s="54">
        <f t="shared" si="251"/>
        <v>0</v>
      </c>
      <c r="AF718" s="78"/>
      <c r="AG718" s="54">
        <f t="shared" si="252"/>
        <v>0</v>
      </c>
      <c r="AH718" s="78"/>
      <c r="AI718" s="54">
        <f t="shared" si="253"/>
        <v>0</v>
      </c>
      <c r="AJ718" s="78"/>
      <c r="AK718" s="54">
        <f t="shared" si="254"/>
        <v>0</v>
      </c>
      <c r="AL718" s="78"/>
      <c r="AM718" s="78"/>
      <c r="AN718" s="53" t="str">
        <f>+IF($A718="Venta",SUMIF($AC$3:$AM$3,VLOOKUP($R718,desplegable!$N$3:$Q$8,4,FALSE),$AC718:$AM718)*$T718/VLOOKUP($R718,desplegable!$N$3:$O$8,2,FALSE),"")</f>
        <v/>
      </c>
      <c r="AO718" s="53">
        <f t="shared" si="255"/>
        <v>0</v>
      </c>
      <c r="AP718" s="53" t="str">
        <f>+IF($A718="Compra",SUMIF($AC$3:$AM$3,VLOOKUP($R717,desplegable!$N$3:$Q$8,4,FALSE),$AC718:$AM718)*$T718/VLOOKUP($R717,desplegable!$N$3:$O$8,2,FALSE),"")</f>
        <v/>
      </c>
      <c r="AQ718" s="55">
        <f>+IFERROR(SUMIF($AC$3:$AM$3,VLOOKUP($R718,desplegable!$N$3:$Q$8,4,FALSE),$AC718:$AM718)/$S718,0)</f>
        <v>0</v>
      </c>
      <c r="AR718" s="55">
        <f ca="1">IFERROR((SUMIF($AC$3:$AM$3,VLOOKUP($R718,desplegable!$N$3:$Q$8,4,FALSE),$AC718:$AM718)/($H718-$G718))*((TODAY())-$G718)/$S718,0)</f>
        <v>0</v>
      </c>
      <c r="AS718" s="56" t="str">
        <f t="shared" si="240"/>
        <v>-</v>
      </c>
      <c r="AT718" s="56" t="str">
        <f t="shared" si="241"/>
        <v>-</v>
      </c>
      <c r="AU718" s="56" t="str">
        <f t="shared" si="242"/>
        <v>-</v>
      </c>
      <c r="AV718" s="56" t="str">
        <f t="shared" si="243"/>
        <v>-</v>
      </c>
      <c r="AW718" s="53" t="str">
        <f t="shared" si="244"/>
        <v>-</v>
      </c>
      <c r="AX718" s="53" t="str">
        <f t="shared" si="245"/>
        <v/>
      </c>
      <c r="AY718" s="57" t="str">
        <f t="shared" si="246"/>
        <v/>
      </c>
      <c r="AZ718" s="54">
        <f>+IF(SUMIF($AC$3:$AM$3,VLOOKUP($R718,desplegable!$N$3:$Q$8,4,FALSE),$AC718:$AM718)&gt;=$S718,$S718,SUMIF($AC$3:$AM$3,VLOOKUP($R718,desplegable!$N$3:$Q$8,4,FALSE),$AC718:$AM718))</f>
        <v>0</v>
      </c>
      <c r="BA718" s="78"/>
      <c r="BB718" s="54">
        <f t="shared" si="247"/>
        <v>0</v>
      </c>
      <c r="BC718" s="53">
        <f>+IFERROR($BB718*$T718/VLOOKUP($R718,desplegable!$N$3:$O$8,2,FALSE),0)</f>
        <v>0</v>
      </c>
      <c r="BD718" s="53" t="str">
        <f t="shared" si="256"/>
        <v/>
      </c>
      <c r="BE718" s="57" t="str">
        <f t="shared" si="248"/>
        <v/>
      </c>
    </row>
    <row r="719" spans="1:57" ht="15" customHeight="1" x14ac:dyDescent="0.25">
      <c r="A719" s="26" t="s">
        <v>117</v>
      </c>
      <c r="B719" s="21"/>
      <c r="C719" s="21" t="s">
        <v>117</v>
      </c>
      <c r="D719" s="21"/>
      <c r="E719" s="21" t="s">
        <v>117</v>
      </c>
      <c r="F719" s="21"/>
      <c r="G719" s="27"/>
      <c r="H719" s="27"/>
      <c r="I719" s="28" t="s">
        <v>246</v>
      </c>
      <c r="J719" s="28" t="s">
        <v>117</v>
      </c>
      <c r="K719" s="21"/>
      <c r="L719" s="21"/>
      <c r="M719" s="28" t="s">
        <v>117</v>
      </c>
      <c r="N719" s="28" t="s">
        <v>117</v>
      </c>
      <c r="O719" s="28" t="s">
        <v>117</v>
      </c>
      <c r="P719" s="21" t="s">
        <v>117</v>
      </c>
      <c r="Q719" s="21" t="s">
        <v>117</v>
      </c>
      <c r="R719" s="28" t="s">
        <v>117</v>
      </c>
      <c r="S719" s="78"/>
      <c r="T719" s="30"/>
      <c r="U719" s="52">
        <f t="shared" si="257"/>
        <v>0</v>
      </c>
      <c r="V719" s="29"/>
      <c r="W719" s="29" t="s">
        <v>117</v>
      </c>
      <c r="X719" s="29"/>
      <c r="Y719" s="29"/>
      <c r="Z719" s="53" t="str">
        <f t="shared" si="249"/>
        <v/>
      </c>
      <c r="AA719" s="55" t="str">
        <f t="shared" si="239"/>
        <v/>
      </c>
      <c r="AB719" s="27"/>
      <c r="AC719" s="54">
        <f t="shared" si="250"/>
        <v>0</v>
      </c>
      <c r="AD719" s="78"/>
      <c r="AE719" s="54">
        <f t="shared" si="251"/>
        <v>0</v>
      </c>
      <c r="AF719" s="78"/>
      <c r="AG719" s="54">
        <f t="shared" si="252"/>
        <v>0</v>
      </c>
      <c r="AH719" s="78"/>
      <c r="AI719" s="54">
        <f t="shared" si="253"/>
        <v>0</v>
      </c>
      <c r="AJ719" s="78"/>
      <c r="AK719" s="54">
        <f t="shared" si="254"/>
        <v>0</v>
      </c>
      <c r="AL719" s="78"/>
      <c r="AM719" s="78"/>
      <c r="AN719" s="53" t="str">
        <f>+IF($A719="Venta",SUMIF($AC$3:$AM$3,VLOOKUP($R719,desplegable!$N$3:$Q$8,4,FALSE),$AC719:$AM719)*$T719/VLOOKUP($R719,desplegable!$N$3:$O$8,2,FALSE),"")</f>
        <v/>
      </c>
      <c r="AO719" s="53">
        <f t="shared" si="255"/>
        <v>0</v>
      </c>
      <c r="AP719" s="53" t="str">
        <f>+IF($A719="Compra",SUMIF($AC$3:$AM$3,VLOOKUP($R718,desplegable!$N$3:$Q$8,4,FALSE),$AC719:$AM719)*$T719/VLOOKUP($R718,desplegable!$N$3:$O$8,2,FALSE),"")</f>
        <v/>
      </c>
      <c r="AQ719" s="55">
        <f>+IFERROR(SUMIF($AC$3:$AM$3,VLOOKUP($R719,desplegable!$N$3:$Q$8,4,FALSE),$AC719:$AM719)/$S719,0)</f>
        <v>0</v>
      </c>
      <c r="AR719" s="55">
        <f ca="1">IFERROR((SUMIF($AC$3:$AM$3,VLOOKUP($R719,desplegable!$N$3:$Q$8,4,FALSE),$AC719:$AM719)/($H719-$G719))*((TODAY())-$G719)/$S719,0)</f>
        <v>0</v>
      </c>
      <c r="AS719" s="56" t="str">
        <f t="shared" si="240"/>
        <v>-</v>
      </c>
      <c r="AT719" s="56" t="str">
        <f t="shared" si="241"/>
        <v>-</v>
      </c>
      <c r="AU719" s="56" t="str">
        <f t="shared" si="242"/>
        <v>-</v>
      </c>
      <c r="AV719" s="56" t="str">
        <f t="shared" si="243"/>
        <v>-</v>
      </c>
      <c r="AW719" s="53" t="str">
        <f t="shared" si="244"/>
        <v>-</v>
      </c>
      <c r="AX719" s="53" t="str">
        <f t="shared" si="245"/>
        <v/>
      </c>
      <c r="AY719" s="57" t="str">
        <f t="shared" si="246"/>
        <v/>
      </c>
      <c r="AZ719" s="54">
        <f>+IF(SUMIF($AC$3:$AM$3,VLOOKUP($R719,desplegable!$N$3:$Q$8,4,FALSE),$AC719:$AM719)&gt;=$S719,$S719,SUMIF($AC$3:$AM$3,VLOOKUP($R719,desplegable!$N$3:$Q$8,4,FALSE),$AC719:$AM719))</f>
        <v>0</v>
      </c>
      <c r="BA719" s="78"/>
      <c r="BB719" s="54">
        <f t="shared" si="247"/>
        <v>0</v>
      </c>
      <c r="BC719" s="53">
        <f>+IFERROR($BB719*$T719/VLOOKUP($R719,desplegable!$N$3:$O$8,2,FALSE),0)</f>
        <v>0</v>
      </c>
      <c r="BD719" s="53" t="str">
        <f t="shared" si="256"/>
        <v/>
      </c>
      <c r="BE719" s="57" t="str">
        <f t="shared" si="248"/>
        <v/>
      </c>
    </row>
    <row r="720" spans="1:57" ht="15" customHeight="1" x14ac:dyDescent="0.25">
      <c r="A720" s="26" t="s">
        <v>117</v>
      </c>
      <c r="B720" s="21"/>
      <c r="C720" s="21" t="s">
        <v>117</v>
      </c>
      <c r="D720" s="21"/>
      <c r="E720" s="21" t="s">
        <v>117</v>
      </c>
      <c r="F720" s="21"/>
      <c r="G720" s="27"/>
      <c r="H720" s="27"/>
      <c r="I720" s="28" t="s">
        <v>246</v>
      </c>
      <c r="J720" s="28" t="s">
        <v>117</v>
      </c>
      <c r="K720" s="21"/>
      <c r="L720" s="21"/>
      <c r="M720" s="28" t="s">
        <v>117</v>
      </c>
      <c r="N720" s="28" t="s">
        <v>117</v>
      </c>
      <c r="O720" s="28" t="s">
        <v>117</v>
      </c>
      <c r="P720" s="21" t="s">
        <v>117</v>
      </c>
      <c r="Q720" s="21" t="s">
        <v>117</v>
      </c>
      <c r="R720" s="28" t="s">
        <v>117</v>
      </c>
      <c r="S720" s="78"/>
      <c r="T720" s="30"/>
      <c r="U720" s="52">
        <f t="shared" si="257"/>
        <v>0</v>
      </c>
      <c r="V720" s="29"/>
      <c r="W720" s="29" t="s">
        <v>117</v>
      </c>
      <c r="X720" s="29"/>
      <c r="Y720" s="29"/>
      <c r="Z720" s="53" t="str">
        <f t="shared" si="249"/>
        <v/>
      </c>
      <c r="AA720" s="55" t="str">
        <f t="shared" si="239"/>
        <v/>
      </c>
      <c r="AB720" s="27"/>
      <c r="AC720" s="54">
        <f t="shared" si="250"/>
        <v>0</v>
      </c>
      <c r="AD720" s="78"/>
      <c r="AE720" s="54">
        <f t="shared" si="251"/>
        <v>0</v>
      </c>
      <c r="AF720" s="78"/>
      <c r="AG720" s="54">
        <f t="shared" si="252"/>
        <v>0</v>
      </c>
      <c r="AH720" s="78"/>
      <c r="AI720" s="54">
        <f t="shared" si="253"/>
        <v>0</v>
      </c>
      <c r="AJ720" s="78"/>
      <c r="AK720" s="54">
        <f t="shared" si="254"/>
        <v>0</v>
      </c>
      <c r="AL720" s="78"/>
      <c r="AM720" s="78"/>
      <c r="AN720" s="53" t="str">
        <f>+IF($A720="Venta",SUMIF($AC$3:$AM$3,VLOOKUP($R720,desplegable!$N$3:$Q$8,4,FALSE),$AC720:$AM720)*$T720/VLOOKUP($R720,desplegable!$N$3:$O$8,2,FALSE),"")</f>
        <v/>
      </c>
      <c r="AO720" s="53">
        <f t="shared" si="255"/>
        <v>0</v>
      </c>
      <c r="AP720" s="53" t="str">
        <f>+IF($A720="Compra",SUMIF($AC$3:$AM$3,VLOOKUP($R719,desplegable!$N$3:$Q$8,4,FALSE),$AC720:$AM720)*$T720/VLOOKUP($R719,desplegable!$N$3:$O$8,2,FALSE),"")</f>
        <v/>
      </c>
      <c r="AQ720" s="55">
        <f>+IFERROR(SUMIF($AC$3:$AM$3,VLOOKUP($R720,desplegable!$N$3:$Q$8,4,FALSE),$AC720:$AM720)/$S720,0)</f>
        <v>0</v>
      </c>
      <c r="AR720" s="55">
        <f ca="1">IFERROR((SUMIF($AC$3:$AM$3,VLOOKUP($R720,desplegable!$N$3:$Q$8,4,FALSE),$AC720:$AM720)/($H720-$G720))*((TODAY())-$G720)/$S720,0)</f>
        <v>0</v>
      </c>
      <c r="AS720" s="56" t="str">
        <f t="shared" si="240"/>
        <v>-</v>
      </c>
      <c r="AT720" s="56" t="str">
        <f t="shared" si="241"/>
        <v>-</v>
      </c>
      <c r="AU720" s="56" t="str">
        <f t="shared" si="242"/>
        <v>-</v>
      </c>
      <c r="AV720" s="56" t="str">
        <f t="shared" si="243"/>
        <v>-</v>
      </c>
      <c r="AW720" s="53" t="str">
        <f t="shared" si="244"/>
        <v>-</v>
      </c>
      <c r="AX720" s="53" t="str">
        <f t="shared" si="245"/>
        <v/>
      </c>
      <c r="AY720" s="57" t="str">
        <f t="shared" si="246"/>
        <v/>
      </c>
      <c r="AZ720" s="54">
        <f>+IF(SUMIF($AC$3:$AM$3,VLOOKUP($R720,desplegable!$N$3:$Q$8,4,FALSE),$AC720:$AM720)&gt;=$S720,$S720,SUMIF($AC$3:$AM$3,VLOOKUP($R720,desplegable!$N$3:$Q$8,4,FALSE),$AC720:$AM720))</f>
        <v>0</v>
      </c>
      <c r="BA720" s="78"/>
      <c r="BB720" s="54">
        <f t="shared" si="247"/>
        <v>0</v>
      </c>
      <c r="BC720" s="53">
        <f>+IFERROR($BB720*$T720/VLOOKUP($R720,desplegable!$N$3:$O$8,2,FALSE),0)</f>
        <v>0</v>
      </c>
      <c r="BD720" s="53" t="str">
        <f t="shared" si="256"/>
        <v/>
      </c>
      <c r="BE720" s="57" t="str">
        <f t="shared" si="248"/>
        <v/>
      </c>
    </row>
    <row r="721" spans="1:57" ht="15" customHeight="1" x14ac:dyDescent="0.25">
      <c r="A721" s="26" t="s">
        <v>117</v>
      </c>
      <c r="B721" s="21"/>
      <c r="C721" s="21" t="s">
        <v>117</v>
      </c>
      <c r="D721" s="21"/>
      <c r="E721" s="21" t="s">
        <v>117</v>
      </c>
      <c r="F721" s="21"/>
      <c r="G721" s="27"/>
      <c r="H721" s="27"/>
      <c r="I721" s="28" t="s">
        <v>246</v>
      </c>
      <c r="J721" s="28" t="s">
        <v>117</v>
      </c>
      <c r="K721" s="21"/>
      <c r="L721" s="21"/>
      <c r="M721" s="28" t="s">
        <v>117</v>
      </c>
      <c r="N721" s="28" t="s">
        <v>117</v>
      </c>
      <c r="O721" s="28" t="s">
        <v>117</v>
      </c>
      <c r="P721" s="21" t="s">
        <v>117</v>
      </c>
      <c r="Q721" s="21" t="s">
        <v>117</v>
      </c>
      <c r="R721" s="28" t="s">
        <v>117</v>
      </c>
      <c r="S721" s="78"/>
      <c r="T721" s="30"/>
      <c r="U721" s="52">
        <f t="shared" si="257"/>
        <v>0</v>
      </c>
      <c r="V721" s="29"/>
      <c r="W721" s="29" t="s">
        <v>117</v>
      </c>
      <c r="X721" s="29"/>
      <c r="Y721" s="29"/>
      <c r="Z721" s="53" t="str">
        <f t="shared" si="249"/>
        <v/>
      </c>
      <c r="AA721" s="55" t="str">
        <f t="shared" si="239"/>
        <v/>
      </c>
      <c r="AB721" s="27"/>
      <c r="AC721" s="54">
        <f t="shared" si="250"/>
        <v>0</v>
      </c>
      <c r="AD721" s="78"/>
      <c r="AE721" s="54">
        <f t="shared" si="251"/>
        <v>0</v>
      </c>
      <c r="AF721" s="78"/>
      <c r="AG721" s="54">
        <f t="shared" si="252"/>
        <v>0</v>
      </c>
      <c r="AH721" s="78"/>
      <c r="AI721" s="54">
        <f t="shared" si="253"/>
        <v>0</v>
      </c>
      <c r="AJ721" s="78"/>
      <c r="AK721" s="54">
        <f t="shared" si="254"/>
        <v>0</v>
      </c>
      <c r="AL721" s="78"/>
      <c r="AM721" s="78"/>
      <c r="AN721" s="53" t="str">
        <f>+IF($A721="Venta",SUMIF($AC$3:$AM$3,VLOOKUP($R721,desplegable!$N$3:$Q$8,4,FALSE),$AC721:$AM721)*$T721/VLOOKUP($R721,desplegable!$N$3:$O$8,2,FALSE),"")</f>
        <v/>
      </c>
      <c r="AO721" s="53">
        <f t="shared" si="255"/>
        <v>0</v>
      </c>
      <c r="AP721" s="53" t="str">
        <f>+IF($A721="Compra",SUMIF($AC$3:$AM$3,VLOOKUP($R720,desplegable!$N$3:$Q$8,4,FALSE),$AC721:$AM721)*$T721/VLOOKUP($R720,desplegable!$N$3:$O$8,2,FALSE),"")</f>
        <v/>
      </c>
      <c r="AQ721" s="55">
        <f>+IFERROR(SUMIF($AC$3:$AM$3,VLOOKUP($R721,desplegable!$N$3:$Q$8,4,FALSE),$AC721:$AM721)/$S721,0)</f>
        <v>0</v>
      </c>
      <c r="AR721" s="55">
        <f ca="1">IFERROR((SUMIF($AC$3:$AM$3,VLOOKUP($R721,desplegable!$N$3:$Q$8,4,FALSE),$AC721:$AM721)/($H721-$G721))*((TODAY())-$G721)/$S721,0)</f>
        <v>0</v>
      </c>
      <c r="AS721" s="56" t="str">
        <f t="shared" si="240"/>
        <v>-</v>
      </c>
      <c r="AT721" s="56" t="str">
        <f t="shared" si="241"/>
        <v>-</v>
      </c>
      <c r="AU721" s="56" t="str">
        <f t="shared" si="242"/>
        <v>-</v>
      </c>
      <c r="AV721" s="56" t="str">
        <f t="shared" si="243"/>
        <v>-</v>
      </c>
      <c r="AW721" s="53" t="str">
        <f t="shared" si="244"/>
        <v>-</v>
      </c>
      <c r="AX721" s="53" t="str">
        <f t="shared" si="245"/>
        <v/>
      </c>
      <c r="AY721" s="57" t="str">
        <f t="shared" si="246"/>
        <v/>
      </c>
      <c r="AZ721" s="54">
        <f>+IF(SUMIF($AC$3:$AM$3,VLOOKUP($R721,desplegable!$N$3:$Q$8,4,FALSE),$AC721:$AM721)&gt;=$S721,$S721,SUMIF($AC$3:$AM$3,VLOOKUP($R721,desplegable!$N$3:$Q$8,4,FALSE),$AC721:$AM721))</f>
        <v>0</v>
      </c>
      <c r="BA721" s="78"/>
      <c r="BB721" s="54">
        <f t="shared" si="247"/>
        <v>0</v>
      </c>
      <c r="BC721" s="53">
        <f>+IFERROR($BB721*$T721/VLOOKUP($R721,desplegable!$N$3:$O$8,2,FALSE),0)</f>
        <v>0</v>
      </c>
      <c r="BD721" s="53" t="str">
        <f t="shared" si="256"/>
        <v/>
      </c>
      <c r="BE721" s="57" t="str">
        <f t="shared" si="248"/>
        <v/>
      </c>
    </row>
    <row r="722" spans="1:57" ht="15" customHeight="1" x14ac:dyDescent="0.25">
      <c r="A722" s="26" t="s">
        <v>117</v>
      </c>
      <c r="B722" s="21"/>
      <c r="C722" s="21" t="s">
        <v>117</v>
      </c>
      <c r="D722" s="21"/>
      <c r="E722" s="21" t="s">
        <v>117</v>
      </c>
      <c r="F722" s="21"/>
      <c r="G722" s="27"/>
      <c r="H722" s="27"/>
      <c r="I722" s="28" t="s">
        <v>246</v>
      </c>
      <c r="J722" s="28" t="s">
        <v>117</v>
      </c>
      <c r="K722" s="21"/>
      <c r="L722" s="21"/>
      <c r="M722" s="28" t="s">
        <v>117</v>
      </c>
      <c r="N722" s="28" t="s">
        <v>117</v>
      </c>
      <c r="O722" s="28" t="s">
        <v>117</v>
      </c>
      <c r="P722" s="21" t="s">
        <v>117</v>
      </c>
      <c r="Q722" s="21" t="s">
        <v>117</v>
      </c>
      <c r="R722" s="28" t="s">
        <v>117</v>
      </c>
      <c r="S722" s="78"/>
      <c r="T722" s="30"/>
      <c r="U722" s="52">
        <f t="shared" si="257"/>
        <v>0</v>
      </c>
      <c r="V722" s="29"/>
      <c r="W722" s="29" t="s">
        <v>117</v>
      </c>
      <c r="X722" s="29"/>
      <c r="Y722" s="29"/>
      <c r="Z722" s="53" t="str">
        <f t="shared" si="249"/>
        <v/>
      </c>
      <c r="AA722" s="55" t="str">
        <f t="shared" ref="AA722:AA785" si="258">+IF($A722="Venta",IFERROR($Z722/$U722,0),IF($A722="Compra","",""))</f>
        <v/>
      </c>
      <c r="AB722" s="27"/>
      <c r="AC722" s="54">
        <f t="shared" si="250"/>
        <v>0</v>
      </c>
      <c r="AD722" s="78"/>
      <c r="AE722" s="54">
        <f t="shared" si="251"/>
        <v>0</v>
      </c>
      <c r="AF722" s="78"/>
      <c r="AG722" s="54">
        <f t="shared" si="252"/>
        <v>0</v>
      </c>
      <c r="AH722" s="78"/>
      <c r="AI722" s="54">
        <f t="shared" si="253"/>
        <v>0</v>
      </c>
      <c r="AJ722" s="78"/>
      <c r="AK722" s="54">
        <f t="shared" si="254"/>
        <v>0</v>
      </c>
      <c r="AL722" s="78"/>
      <c r="AM722" s="78"/>
      <c r="AN722" s="53" t="str">
        <f>+IF($A722="Venta",SUMIF($AC$3:$AM$3,VLOOKUP($R722,desplegable!$N$3:$Q$8,4,FALSE),$AC722:$AM722)*$T722/VLOOKUP($R722,desplegable!$N$3:$O$8,2,FALSE),"")</f>
        <v/>
      </c>
      <c r="AO722" s="53">
        <f t="shared" si="255"/>
        <v>0</v>
      </c>
      <c r="AP722" s="53" t="str">
        <f>+IF($A722="Compra",SUMIF($AC$3:$AM$3,VLOOKUP($R721,desplegable!$N$3:$Q$8,4,FALSE),$AC722:$AM722)*$T722/VLOOKUP($R721,desplegable!$N$3:$O$8,2,FALSE),"")</f>
        <v/>
      </c>
      <c r="AQ722" s="55">
        <f>+IFERROR(SUMIF($AC$3:$AM$3,VLOOKUP($R722,desplegable!$N$3:$Q$8,4,FALSE),$AC722:$AM722)/$S722,0)</f>
        <v>0</v>
      </c>
      <c r="AR722" s="55">
        <f ca="1">IFERROR((SUMIF($AC$3:$AM$3,VLOOKUP($R722,desplegable!$N$3:$Q$8,4,FALSE),$AC722:$AM722)/($H722-$G722))*((TODAY())-$G722)/$S722,0)</f>
        <v>0</v>
      </c>
      <c r="AS722" s="56" t="str">
        <f t="shared" si="240"/>
        <v>-</v>
      </c>
      <c r="AT722" s="56" t="str">
        <f t="shared" si="241"/>
        <v>-</v>
      </c>
      <c r="AU722" s="56" t="str">
        <f t="shared" si="242"/>
        <v>-</v>
      </c>
      <c r="AV722" s="56" t="str">
        <f t="shared" si="243"/>
        <v>-</v>
      </c>
      <c r="AW722" s="53" t="str">
        <f t="shared" si="244"/>
        <v>-</v>
      </c>
      <c r="AX722" s="53" t="str">
        <f t="shared" si="245"/>
        <v/>
      </c>
      <c r="AY722" s="57" t="str">
        <f t="shared" si="246"/>
        <v/>
      </c>
      <c r="AZ722" s="54">
        <f>+IF(SUMIF($AC$3:$AM$3,VLOOKUP($R722,desplegable!$N$3:$Q$8,4,FALSE),$AC722:$AM722)&gt;=$S722,$S722,SUMIF($AC$3:$AM$3,VLOOKUP($R722,desplegable!$N$3:$Q$8,4,FALSE),$AC722:$AM722))</f>
        <v>0</v>
      </c>
      <c r="BA722" s="78"/>
      <c r="BB722" s="54">
        <f t="shared" si="247"/>
        <v>0</v>
      </c>
      <c r="BC722" s="53">
        <f>+IFERROR($BB722*$T722/VLOOKUP($R722,desplegable!$N$3:$O$8,2,FALSE),0)</f>
        <v>0</v>
      </c>
      <c r="BD722" s="53" t="str">
        <f t="shared" si="256"/>
        <v/>
      </c>
      <c r="BE722" s="57" t="str">
        <f t="shared" si="248"/>
        <v/>
      </c>
    </row>
    <row r="723" spans="1:57" ht="15" customHeight="1" x14ac:dyDescent="0.25">
      <c r="A723" s="26" t="s">
        <v>117</v>
      </c>
      <c r="B723" s="21"/>
      <c r="C723" s="21" t="s">
        <v>117</v>
      </c>
      <c r="D723" s="21"/>
      <c r="E723" s="21" t="s">
        <v>117</v>
      </c>
      <c r="F723" s="21"/>
      <c r="G723" s="27"/>
      <c r="H723" s="27"/>
      <c r="I723" s="28" t="s">
        <v>246</v>
      </c>
      <c r="J723" s="28" t="s">
        <v>117</v>
      </c>
      <c r="K723" s="21"/>
      <c r="L723" s="21"/>
      <c r="M723" s="28" t="s">
        <v>117</v>
      </c>
      <c r="N723" s="28" t="s">
        <v>117</v>
      </c>
      <c r="O723" s="28" t="s">
        <v>117</v>
      </c>
      <c r="P723" s="21" t="s">
        <v>117</v>
      </c>
      <c r="Q723" s="21" t="s">
        <v>117</v>
      </c>
      <c r="R723" s="28" t="s">
        <v>117</v>
      </c>
      <c r="S723" s="78"/>
      <c r="T723" s="30"/>
      <c r="U723" s="52">
        <f t="shared" si="257"/>
        <v>0</v>
      </c>
      <c r="V723" s="29"/>
      <c r="W723" s="29" t="s">
        <v>117</v>
      </c>
      <c r="X723" s="29"/>
      <c r="Y723" s="29"/>
      <c r="Z723" s="53" t="str">
        <f t="shared" si="249"/>
        <v/>
      </c>
      <c r="AA723" s="55" t="str">
        <f t="shared" si="258"/>
        <v/>
      </c>
      <c r="AB723" s="27"/>
      <c r="AC723" s="54">
        <f t="shared" si="250"/>
        <v>0</v>
      </c>
      <c r="AD723" s="78"/>
      <c r="AE723" s="54">
        <f t="shared" si="251"/>
        <v>0</v>
      </c>
      <c r="AF723" s="78"/>
      <c r="AG723" s="54">
        <f t="shared" si="252"/>
        <v>0</v>
      </c>
      <c r="AH723" s="78"/>
      <c r="AI723" s="54">
        <f t="shared" si="253"/>
        <v>0</v>
      </c>
      <c r="AJ723" s="78"/>
      <c r="AK723" s="54">
        <f t="shared" si="254"/>
        <v>0</v>
      </c>
      <c r="AL723" s="78"/>
      <c r="AM723" s="78"/>
      <c r="AN723" s="53" t="str">
        <f>+IF($A723="Venta",SUMIF($AC$3:$AM$3,VLOOKUP($R723,desplegable!$N$3:$Q$8,4,FALSE),$AC723:$AM723)*$T723/VLOOKUP($R723,desplegable!$N$3:$O$8,2,FALSE),"")</f>
        <v/>
      </c>
      <c r="AO723" s="53">
        <f t="shared" si="255"/>
        <v>0</v>
      </c>
      <c r="AP723" s="53" t="str">
        <f>+IF($A723="Compra",SUMIF($AC$3:$AM$3,VLOOKUP($R722,desplegable!$N$3:$Q$8,4,FALSE),$AC723:$AM723)*$T723/VLOOKUP($R722,desplegable!$N$3:$O$8,2,FALSE),"")</f>
        <v/>
      </c>
      <c r="AQ723" s="55">
        <f>+IFERROR(SUMIF($AC$3:$AM$3,VLOOKUP($R723,desplegable!$N$3:$Q$8,4,FALSE),$AC723:$AM723)/$S723,0)</f>
        <v>0</v>
      </c>
      <c r="AR723" s="55">
        <f ca="1">IFERROR((SUMIF($AC$3:$AM$3,VLOOKUP($R723,desplegable!$N$3:$Q$8,4,FALSE),$AC723:$AM723)/($H723-$G723))*((TODAY())-$G723)/$S723,0)</f>
        <v>0</v>
      </c>
      <c r="AS723" s="56" t="str">
        <f t="shared" si="240"/>
        <v>-</v>
      </c>
      <c r="AT723" s="56" t="str">
        <f t="shared" si="241"/>
        <v>-</v>
      </c>
      <c r="AU723" s="56" t="str">
        <f t="shared" si="242"/>
        <v>-</v>
      </c>
      <c r="AV723" s="56" t="str">
        <f t="shared" si="243"/>
        <v>-</v>
      </c>
      <c r="AW723" s="53" t="str">
        <f t="shared" si="244"/>
        <v>-</v>
      </c>
      <c r="AX723" s="53" t="str">
        <f t="shared" si="245"/>
        <v/>
      </c>
      <c r="AY723" s="57" t="str">
        <f t="shared" si="246"/>
        <v/>
      </c>
      <c r="AZ723" s="54">
        <f>+IF(SUMIF($AC$3:$AM$3,VLOOKUP($R723,desplegable!$N$3:$Q$8,4,FALSE),$AC723:$AM723)&gt;=$S723,$S723,SUMIF($AC$3:$AM$3,VLOOKUP($R723,desplegable!$N$3:$Q$8,4,FALSE),$AC723:$AM723))</f>
        <v>0</v>
      </c>
      <c r="BA723" s="78"/>
      <c r="BB723" s="54">
        <f t="shared" si="247"/>
        <v>0</v>
      </c>
      <c r="BC723" s="53">
        <f>+IFERROR($BB723*$T723/VLOOKUP($R723,desplegable!$N$3:$O$8,2,FALSE),0)</f>
        <v>0</v>
      </c>
      <c r="BD723" s="53" t="str">
        <f t="shared" si="256"/>
        <v/>
      </c>
      <c r="BE723" s="57" t="str">
        <f t="shared" si="248"/>
        <v/>
      </c>
    </row>
    <row r="724" spans="1:57" ht="15" customHeight="1" x14ac:dyDescent="0.25">
      <c r="A724" s="26" t="s">
        <v>117</v>
      </c>
      <c r="B724" s="21"/>
      <c r="C724" s="21" t="s">
        <v>117</v>
      </c>
      <c r="D724" s="21"/>
      <c r="E724" s="21" t="s">
        <v>117</v>
      </c>
      <c r="F724" s="21"/>
      <c r="G724" s="27"/>
      <c r="H724" s="27"/>
      <c r="I724" s="28" t="s">
        <v>246</v>
      </c>
      <c r="J724" s="28" t="s">
        <v>117</v>
      </c>
      <c r="K724" s="21"/>
      <c r="L724" s="21"/>
      <c r="M724" s="28" t="s">
        <v>117</v>
      </c>
      <c r="N724" s="28" t="s">
        <v>117</v>
      </c>
      <c r="O724" s="28" t="s">
        <v>117</v>
      </c>
      <c r="P724" s="21" t="s">
        <v>117</v>
      </c>
      <c r="Q724" s="21" t="s">
        <v>117</v>
      </c>
      <c r="R724" s="28" t="s">
        <v>117</v>
      </c>
      <c r="S724" s="78"/>
      <c r="T724" s="30"/>
      <c r="U724" s="52">
        <f t="shared" si="257"/>
        <v>0</v>
      </c>
      <c r="V724" s="29"/>
      <c r="W724" s="29" t="s">
        <v>117</v>
      </c>
      <c r="X724" s="29"/>
      <c r="Y724" s="29"/>
      <c r="Z724" s="53" t="str">
        <f t="shared" si="249"/>
        <v/>
      </c>
      <c r="AA724" s="55" t="str">
        <f t="shared" si="258"/>
        <v/>
      </c>
      <c r="AB724" s="27"/>
      <c r="AC724" s="54">
        <f t="shared" si="250"/>
        <v>0</v>
      </c>
      <c r="AD724" s="78"/>
      <c r="AE724" s="54">
        <f t="shared" si="251"/>
        <v>0</v>
      </c>
      <c r="AF724" s="78"/>
      <c r="AG724" s="54">
        <f t="shared" si="252"/>
        <v>0</v>
      </c>
      <c r="AH724" s="78"/>
      <c r="AI724" s="54">
        <f t="shared" si="253"/>
        <v>0</v>
      </c>
      <c r="AJ724" s="78"/>
      <c r="AK724" s="54">
        <f t="shared" si="254"/>
        <v>0</v>
      </c>
      <c r="AL724" s="78"/>
      <c r="AM724" s="78"/>
      <c r="AN724" s="53" t="str">
        <f>+IF($A724="Venta",SUMIF($AC$3:$AM$3,VLOOKUP($R724,desplegable!$N$3:$Q$8,4,FALSE),$AC724:$AM724)*$T724/VLOOKUP($R724,desplegable!$N$3:$O$8,2,FALSE),"")</f>
        <v/>
      </c>
      <c r="AO724" s="53">
        <f t="shared" si="255"/>
        <v>0</v>
      </c>
      <c r="AP724" s="53" t="str">
        <f>+IF($A724="Compra",SUMIF($AC$3:$AM$3,VLOOKUP($R723,desplegable!$N$3:$Q$8,4,FALSE),$AC724:$AM724)*$T724/VLOOKUP($R723,desplegable!$N$3:$O$8,2,FALSE),"")</f>
        <v/>
      </c>
      <c r="AQ724" s="55">
        <f>+IFERROR(SUMIF($AC$3:$AM$3,VLOOKUP($R724,desplegable!$N$3:$Q$8,4,FALSE),$AC724:$AM724)/$S724,0)</f>
        <v>0</v>
      </c>
      <c r="AR724" s="55">
        <f ca="1">IFERROR((SUMIF($AC$3:$AM$3,VLOOKUP($R724,desplegable!$N$3:$Q$8,4,FALSE),$AC724:$AM724)/($H724-$G724))*((TODAY())-$G724)/$S724,0)</f>
        <v>0</v>
      </c>
      <c r="AS724" s="56" t="str">
        <f t="shared" si="240"/>
        <v>-</v>
      </c>
      <c r="AT724" s="56" t="str">
        <f t="shared" si="241"/>
        <v>-</v>
      </c>
      <c r="AU724" s="56" t="str">
        <f t="shared" si="242"/>
        <v>-</v>
      </c>
      <c r="AV724" s="56" t="str">
        <f t="shared" si="243"/>
        <v>-</v>
      </c>
      <c r="AW724" s="53" t="str">
        <f t="shared" si="244"/>
        <v>-</v>
      </c>
      <c r="AX724" s="53" t="str">
        <f t="shared" si="245"/>
        <v/>
      </c>
      <c r="AY724" s="57" t="str">
        <f t="shared" si="246"/>
        <v/>
      </c>
      <c r="AZ724" s="54">
        <f>+IF(SUMIF($AC$3:$AM$3,VLOOKUP($R724,desplegable!$N$3:$Q$8,4,FALSE),$AC724:$AM724)&gt;=$S724,$S724,SUMIF($AC$3:$AM$3,VLOOKUP($R724,desplegable!$N$3:$Q$8,4,FALSE),$AC724:$AM724))</f>
        <v>0</v>
      </c>
      <c r="BA724" s="78"/>
      <c r="BB724" s="54">
        <f t="shared" si="247"/>
        <v>0</v>
      </c>
      <c r="BC724" s="53">
        <f>+IFERROR($BB724*$T724/VLOOKUP($R724,desplegable!$N$3:$O$8,2,FALSE),0)</f>
        <v>0</v>
      </c>
      <c r="BD724" s="53" t="str">
        <f t="shared" si="256"/>
        <v/>
      </c>
      <c r="BE724" s="57" t="str">
        <f t="shared" si="248"/>
        <v/>
      </c>
    </row>
    <row r="725" spans="1:57" ht="15" customHeight="1" x14ac:dyDescent="0.25">
      <c r="A725" s="26" t="s">
        <v>117</v>
      </c>
      <c r="B725" s="21"/>
      <c r="C725" s="21" t="s">
        <v>117</v>
      </c>
      <c r="D725" s="21"/>
      <c r="E725" s="21" t="s">
        <v>117</v>
      </c>
      <c r="F725" s="21"/>
      <c r="G725" s="27"/>
      <c r="H725" s="27"/>
      <c r="I725" s="28" t="s">
        <v>246</v>
      </c>
      <c r="J725" s="28" t="s">
        <v>117</v>
      </c>
      <c r="K725" s="21"/>
      <c r="L725" s="21"/>
      <c r="M725" s="28" t="s">
        <v>117</v>
      </c>
      <c r="N725" s="28" t="s">
        <v>117</v>
      </c>
      <c r="O725" s="28" t="s">
        <v>117</v>
      </c>
      <c r="P725" s="21" t="s">
        <v>117</v>
      </c>
      <c r="Q725" s="21" t="s">
        <v>117</v>
      </c>
      <c r="R725" s="28" t="s">
        <v>117</v>
      </c>
      <c r="S725" s="78"/>
      <c r="T725" s="30"/>
      <c r="U725" s="52">
        <f t="shared" si="257"/>
        <v>0</v>
      </c>
      <c r="V725" s="29"/>
      <c r="W725" s="29" t="s">
        <v>117</v>
      </c>
      <c r="X725" s="29"/>
      <c r="Y725" s="29"/>
      <c r="Z725" s="53" t="str">
        <f t="shared" si="249"/>
        <v/>
      </c>
      <c r="AA725" s="55" t="str">
        <f t="shared" si="258"/>
        <v/>
      </c>
      <c r="AB725" s="27"/>
      <c r="AC725" s="54">
        <f t="shared" si="250"/>
        <v>0</v>
      </c>
      <c r="AD725" s="78"/>
      <c r="AE725" s="54">
        <f t="shared" si="251"/>
        <v>0</v>
      </c>
      <c r="AF725" s="78"/>
      <c r="AG725" s="54">
        <f t="shared" si="252"/>
        <v>0</v>
      </c>
      <c r="AH725" s="78"/>
      <c r="AI725" s="54">
        <f t="shared" si="253"/>
        <v>0</v>
      </c>
      <c r="AJ725" s="78"/>
      <c r="AK725" s="54">
        <f t="shared" si="254"/>
        <v>0</v>
      </c>
      <c r="AL725" s="78"/>
      <c r="AM725" s="78"/>
      <c r="AN725" s="53" t="str">
        <f>+IF($A725="Venta",SUMIF($AC$3:$AM$3,VLOOKUP($R725,desplegable!$N$3:$Q$8,4,FALSE),$AC725:$AM725)*$T725/VLOOKUP($R725,desplegable!$N$3:$O$8,2,FALSE),"")</f>
        <v/>
      </c>
      <c r="AO725" s="53">
        <f t="shared" si="255"/>
        <v>0</v>
      </c>
      <c r="AP725" s="53" t="str">
        <f>+IF($A725="Compra",SUMIF($AC$3:$AM$3,VLOOKUP($R724,desplegable!$N$3:$Q$8,4,FALSE),$AC725:$AM725)*$T725/VLOOKUP($R724,desplegable!$N$3:$O$8,2,FALSE),"")</f>
        <v/>
      </c>
      <c r="AQ725" s="55">
        <f>+IFERROR(SUMIF($AC$3:$AM$3,VLOOKUP($R725,desplegable!$N$3:$Q$8,4,FALSE),$AC725:$AM725)/$S725,0)</f>
        <v>0</v>
      </c>
      <c r="AR725" s="55">
        <f ca="1">IFERROR((SUMIF($AC$3:$AM$3,VLOOKUP($R725,desplegable!$N$3:$Q$8,4,FALSE),$AC725:$AM725)/($H725-$G725))*((TODAY())-$G725)/$S725,0)</f>
        <v>0</v>
      </c>
      <c r="AS725" s="56" t="str">
        <f t="shared" ref="AS725:AS788" si="259">+IFERROR(IF($AE725=0,"-",$AE725/$AC725),"-")</f>
        <v>-</v>
      </c>
      <c r="AT725" s="56" t="str">
        <f t="shared" ref="AT725:AT788" si="260">+IFERROR(IF($AG725=0,"-",$AG725/$AC725),"-")</f>
        <v>-</v>
      </c>
      <c r="AU725" s="56" t="str">
        <f t="shared" ref="AU725:AU788" si="261">+IFERROR(IF($AI725=0,"-",$AI725/$AC725),"-")</f>
        <v>-</v>
      </c>
      <c r="AV725" s="56" t="str">
        <f t="shared" ref="AV725:AV788" si="262">+IFERROR(IF($AK725=0,"-",$AK725/$AC725),"-")</f>
        <v>-</v>
      </c>
      <c r="AW725" s="53" t="str">
        <f t="shared" ref="AW725:AW788" si="263">+IF($A725="Venta",IFERROR($AN725/$AK725,"-"),IFERROR($AO725/$AK725,"-"))</f>
        <v>-</v>
      </c>
      <c r="AX725" s="53" t="str">
        <f t="shared" ref="AX725:AX788" si="264">IF($A725="Venta",$AN725-$AO725,IF($A725="Compra","",""))</f>
        <v/>
      </c>
      <c r="AY725" s="57" t="str">
        <f t="shared" ref="AY725:AY788" si="265">+IF($A725="Venta",IFERROR($AX725/$AN725,0),IF($A725="Compra","",""))</f>
        <v/>
      </c>
      <c r="AZ725" s="54">
        <f>+IF(SUMIF($AC$3:$AM$3,VLOOKUP($R725,desplegable!$N$3:$Q$8,4,FALSE),$AC725:$AM725)&gt;=$S725,$S725,SUMIF($AC$3:$AM$3,VLOOKUP($R725,desplegable!$N$3:$Q$8,4,FALSE),$AC725:$AM725))</f>
        <v>0</v>
      </c>
      <c r="BA725" s="78"/>
      <c r="BB725" s="54">
        <f t="shared" ref="BB725:BB788" si="266">+IF($BA725=0,$AZ725,$BA725)</f>
        <v>0</v>
      </c>
      <c r="BC725" s="53">
        <f>+IFERROR($BB725*$T725/VLOOKUP($R725,desplegable!$N$3:$O$8,2,FALSE),0)</f>
        <v>0</v>
      </c>
      <c r="BD725" s="53" t="str">
        <f t="shared" si="256"/>
        <v/>
      </c>
      <c r="BE725" s="57" t="str">
        <f t="shared" ref="BE725:BE788" si="267">+IF($A725="Venta",IFERROR($BD725/$BC725,0),IF($A725="Compra","",""))</f>
        <v/>
      </c>
    </row>
    <row r="726" spans="1:57" ht="15" customHeight="1" x14ac:dyDescent="0.25">
      <c r="A726" s="26" t="s">
        <v>117</v>
      </c>
      <c r="B726" s="21"/>
      <c r="C726" s="21" t="s">
        <v>117</v>
      </c>
      <c r="D726" s="21"/>
      <c r="E726" s="21" t="s">
        <v>117</v>
      </c>
      <c r="F726" s="21"/>
      <c r="G726" s="27"/>
      <c r="H726" s="27"/>
      <c r="I726" s="28" t="s">
        <v>246</v>
      </c>
      <c r="J726" s="28" t="s">
        <v>117</v>
      </c>
      <c r="K726" s="21"/>
      <c r="L726" s="21"/>
      <c r="M726" s="28" t="s">
        <v>117</v>
      </c>
      <c r="N726" s="28" t="s">
        <v>117</v>
      </c>
      <c r="O726" s="28" t="s">
        <v>117</v>
      </c>
      <c r="P726" s="21" t="s">
        <v>117</v>
      </c>
      <c r="Q726" s="21" t="s">
        <v>117</v>
      </c>
      <c r="R726" s="28" t="s">
        <v>117</v>
      </c>
      <c r="S726" s="78"/>
      <c r="T726" s="30"/>
      <c r="U726" s="52">
        <f t="shared" si="257"/>
        <v>0</v>
      </c>
      <c r="V726" s="29"/>
      <c r="W726" s="29" t="s">
        <v>117</v>
      </c>
      <c r="X726" s="29"/>
      <c r="Y726" s="29"/>
      <c r="Z726" s="53" t="str">
        <f t="shared" si="249"/>
        <v/>
      </c>
      <c r="AA726" s="55" t="str">
        <f t="shared" si="258"/>
        <v/>
      </c>
      <c r="AB726" s="27"/>
      <c r="AC726" s="54">
        <f t="shared" si="250"/>
        <v>0</v>
      </c>
      <c r="AD726" s="78"/>
      <c r="AE726" s="54">
        <f t="shared" si="251"/>
        <v>0</v>
      </c>
      <c r="AF726" s="78"/>
      <c r="AG726" s="54">
        <f t="shared" si="252"/>
        <v>0</v>
      </c>
      <c r="AH726" s="78"/>
      <c r="AI726" s="54">
        <f t="shared" si="253"/>
        <v>0</v>
      </c>
      <c r="AJ726" s="78"/>
      <c r="AK726" s="54">
        <f t="shared" si="254"/>
        <v>0</v>
      </c>
      <c r="AL726" s="78"/>
      <c r="AM726" s="78"/>
      <c r="AN726" s="53" t="str">
        <f>+IF($A726="Venta",SUMIF($AC$3:$AM$3,VLOOKUP($R726,desplegable!$N$3:$Q$8,4,FALSE),$AC726:$AM726)*$T726/VLOOKUP($R726,desplegable!$N$3:$O$8,2,FALSE),"")</f>
        <v/>
      </c>
      <c r="AO726" s="53">
        <f t="shared" si="255"/>
        <v>0</v>
      </c>
      <c r="AP726" s="53" t="str">
        <f>+IF($A726="Compra",SUMIF($AC$3:$AM$3,VLOOKUP($R725,desplegable!$N$3:$Q$8,4,FALSE),$AC726:$AM726)*$T726/VLOOKUP($R725,desplegable!$N$3:$O$8,2,FALSE),"")</f>
        <v/>
      </c>
      <c r="AQ726" s="55">
        <f>+IFERROR(SUMIF($AC$3:$AM$3,VLOOKUP($R726,desplegable!$N$3:$Q$8,4,FALSE),$AC726:$AM726)/$S726,0)</f>
        <v>0</v>
      </c>
      <c r="AR726" s="55">
        <f ca="1">IFERROR((SUMIF($AC$3:$AM$3,VLOOKUP($R726,desplegable!$N$3:$Q$8,4,FALSE),$AC726:$AM726)/($H726-$G726))*((TODAY())-$G726)/$S726,0)</f>
        <v>0</v>
      </c>
      <c r="AS726" s="56" t="str">
        <f t="shared" si="259"/>
        <v>-</v>
      </c>
      <c r="AT726" s="56" t="str">
        <f t="shared" si="260"/>
        <v>-</v>
      </c>
      <c r="AU726" s="56" t="str">
        <f t="shared" si="261"/>
        <v>-</v>
      </c>
      <c r="AV726" s="56" t="str">
        <f t="shared" si="262"/>
        <v>-</v>
      </c>
      <c r="AW726" s="53" t="str">
        <f t="shared" si="263"/>
        <v>-</v>
      </c>
      <c r="AX726" s="53" t="str">
        <f t="shared" si="264"/>
        <v/>
      </c>
      <c r="AY726" s="57" t="str">
        <f t="shared" si="265"/>
        <v/>
      </c>
      <c r="AZ726" s="54">
        <f>+IF(SUMIF($AC$3:$AM$3,VLOOKUP($R726,desplegable!$N$3:$Q$8,4,FALSE),$AC726:$AM726)&gt;=$S726,$S726,SUMIF($AC$3:$AM$3,VLOOKUP($R726,desplegable!$N$3:$Q$8,4,FALSE),$AC726:$AM726))</f>
        <v>0</v>
      </c>
      <c r="BA726" s="78"/>
      <c r="BB726" s="54">
        <f t="shared" si="266"/>
        <v>0</v>
      </c>
      <c r="BC726" s="53">
        <f>+IFERROR($BB726*$T726/VLOOKUP($R726,desplegable!$N$3:$O$8,2,FALSE),0)</f>
        <v>0</v>
      </c>
      <c r="BD726" s="53" t="str">
        <f t="shared" si="256"/>
        <v/>
      </c>
      <c r="BE726" s="57" t="str">
        <f t="shared" si="267"/>
        <v/>
      </c>
    </row>
    <row r="727" spans="1:57" ht="15" customHeight="1" x14ac:dyDescent="0.25">
      <c r="A727" s="26" t="s">
        <v>117</v>
      </c>
      <c r="B727" s="21"/>
      <c r="C727" s="21" t="s">
        <v>117</v>
      </c>
      <c r="D727" s="21"/>
      <c r="E727" s="21" t="s">
        <v>117</v>
      </c>
      <c r="F727" s="21"/>
      <c r="G727" s="27"/>
      <c r="H727" s="27"/>
      <c r="I727" s="28" t="s">
        <v>246</v>
      </c>
      <c r="J727" s="28" t="s">
        <v>117</v>
      </c>
      <c r="K727" s="21"/>
      <c r="L727" s="21"/>
      <c r="M727" s="28" t="s">
        <v>117</v>
      </c>
      <c r="N727" s="28" t="s">
        <v>117</v>
      </c>
      <c r="O727" s="28" t="s">
        <v>117</v>
      </c>
      <c r="P727" s="21" t="s">
        <v>117</v>
      </c>
      <c r="Q727" s="21" t="s">
        <v>117</v>
      </c>
      <c r="R727" s="28" t="s">
        <v>117</v>
      </c>
      <c r="S727" s="78"/>
      <c r="T727" s="30"/>
      <c r="U727" s="52">
        <f t="shared" si="257"/>
        <v>0</v>
      </c>
      <c r="V727" s="29"/>
      <c r="W727" s="29" t="s">
        <v>117</v>
      </c>
      <c r="X727" s="29"/>
      <c r="Y727" s="29"/>
      <c r="Z727" s="53" t="str">
        <f t="shared" si="249"/>
        <v/>
      </c>
      <c r="AA727" s="55" t="str">
        <f t="shared" si="258"/>
        <v/>
      </c>
      <c r="AB727" s="27"/>
      <c r="AC727" s="54">
        <f t="shared" si="250"/>
        <v>0</v>
      </c>
      <c r="AD727" s="78"/>
      <c r="AE727" s="54">
        <f t="shared" si="251"/>
        <v>0</v>
      </c>
      <c r="AF727" s="78"/>
      <c r="AG727" s="54">
        <f t="shared" si="252"/>
        <v>0</v>
      </c>
      <c r="AH727" s="78"/>
      <c r="AI727" s="54">
        <f t="shared" si="253"/>
        <v>0</v>
      </c>
      <c r="AJ727" s="78"/>
      <c r="AK727" s="54">
        <f t="shared" si="254"/>
        <v>0</v>
      </c>
      <c r="AL727" s="78"/>
      <c r="AM727" s="78"/>
      <c r="AN727" s="53" t="str">
        <f>+IF($A727="Venta",SUMIF($AC$3:$AM$3,VLOOKUP($R727,desplegable!$N$3:$Q$8,4,FALSE),$AC727:$AM727)*$T727/VLOOKUP($R727,desplegable!$N$3:$O$8,2,FALSE),"")</f>
        <v/>
      </c>
      <c r="AO727" s="53">
        <f t="shared" si="255"/>
        <v>0</v>
      </c>
      <c r="AP727" s="53" t="str">
        <f>+IF($A727="Compra",SUMIF($AC$3:$AM$3,VLOOKUP($R726,desplegable!$N$3:$Q$8,4,FALSE),$AC727:$AM727)*$T727/VLOOKUP($R726,desplegable!$N$3:$O$8,2,FALSE),"")</f>
        <v/>
      </c>
      <c r="AQ727" s="55">
        <f>+IFERROR(SUMIF($AC$3:$AM$3,VLOOKUP($R727,desplegable!$N$3:$Q$8,4,FALSE),$AC727:$AM727)/$S727,0)</f>
        <v>0</v>
      </c>
      <c r="AR727" s="55">
        <f ca="1">IFERROR((SUMIF($AC$3:$AM$3,VLOOKUP($R727,desplegable!$N$3:$Q$8,4,FALSE),$AC727:$AM727)/($H727-$G727))*((TODAY())-$G727)/$S727,0)</f>
        <v>0</v>
      </c>
      <c r="AS727" s="56" t="str">
        <f t="shared" si="259"/>
        <v>-</v>
      </c>
      <c r="AT727" s="56" t="str">
        <f t="shared" si="260"/>
        <v>-</v>
      </c>
      <c r="AU727" s="56" t="str">
        <f t="shared" si="261"/>
        <v>-</v>
      </c>
      <c r="AV727" s="56" t="str">
        <f t="shared" si="262"/>
        <v>-</v>
      </c>
      <c r="AW727" s="53" t="str">
        <f t="shared" si="263"/>
        <v>-</v>
      </c>
      <c r="AX727" s="53" t="str">
        <f t="shared" si="264"/>
        <v/>
      </c>
      <c r="AY727" s="57" t="str">
        <f t="shared" si="265"/>
        <v/>
      </c>
      <c r="AZ727" s="54">
        <f>+IF(SUMIF($AC$3:$AM$3,VLOOKUP($R727,desplegable!$N$3:$Q$8,4,FALSE),$AC727:$AM727)&gt;=$S727,$S727,SUMIF($AC$3:$AM$3,VLOOKUP($R727,desplegable!$N$3:$Q$8,4,FALSE),$AC727:$AM727))</f>
        <v>0</v>
      </c>
      <c r="BA727" s="78"/>
      <c r="BB727" s="54">
        <f t="shared" si="266"/>
        <v>0</v>
      </c>
      <c r="BC727" s="53">
        <f>+IFERROR($BB727*$T727/VLOOKUP($R727,desplegable!$N$3:$O$8,2,FALSE),0)</f>
        <v>0</v>
      </c>
      <c r="BD727" s="53" t="str">
        <f t="shared" si="256"/>
        <v/>
      </c>
      <c r="BE727" s="57" t="str">
        <f t="shared" si="267"/>
        <v/>
      </c>
    </row>
    <row r="728" spans="1:57" ht="15" customHeight="1" x14ac:dyDescent="0.25">
      <c r="A728" s="26" t="s">
        <v>117</v>
      </c>
      <c r="B728" s="21"/>
      <c r="C728" s="21" t="s">
        <v>117</v>
      </c>
      <c r="D728" s="21"/>
      <c r="E728" s="21" t="s">
        <v>117</v>
      </c>
      <c r="F728" s="21"/>
      <c r="G728" s="27"/>
      <c r="H728" s="27"/>
      <c r="I728" s="28" t="s">
        <v>246</v>
      </c>
      <c r="J728" s="28" t="s">
        <v>117</v>
      </c>
      <c r="K728" s="21"/>
      <c r="L728" s="21"/>
      <c r="M728" s="28" t="s">
        <v>117</v>
      </c>
      <c r="N728" s="28" t="s">
        <v>117</v>
      </c>
      <c r="O728" s="28" t="s">
        <v>117</v>
      </c>
      <c r="P728" s="21" t="s">
        <v>117</v>
      </c>
      <c r="Q728" s="21" t="s">
        <v>117</v>
      </c>
      <c r="R728" s="28" t="s">
        <v>117</v>
      </c>
      <c r="S728" s="78"/>
      <c r="T728" s="30"/>
      <c r="U728" s="52">
        <f t="shared" si="257"/>
        <v>0</v>
      </c>
      <c r="V728" s="29"/>
      <c r="W728" s="29" t="s">
        <v>117</v>
      </c>
      <c r="X728" s="29"/>
      <c r="Y728" s="29"/>
      <c r="Z728" s="53" t="str">
        <f t="shared" si="249"/>
        <v/>
      </c>
      <c r="AA728" s="55" t="str">
        <f t="shared" si="258"/>
        <v/>
      </c>
      <c r="AB728" s="27"/>
      <c r="AC728" s="54">
        <f t="shared" si="250"/>
        <v>0</v>
      </c>
      <c r="AD728" s="78"/>
      <c r="AE728" s="54">
        <f t="shared" si="251"/>
        <v>0</v>
      </c>
      <c r="AF728" s="78"/>
      <c r="AG728" s="54">
        <f t="shared" si="252"/>
        <v>0</v>
      </c>
      <c r="AH728" s="78"/>
      <c r="AI728" s="54">
        <f t="shared" si="253"/>
        <v>0</v>
      </c>
      <c r="AJ728" s="78"/>
      <c r="AK728" s="54">
        <f t="shared" si="254"/>
        <v>0</v>
      </c>
      <c r="AL728" s="78"/>
      <c r="AM728" s="78"/>
      <c r="AN728" s="53" t="str">
        <f>+IF($A728="Venta",SUMIF($AC$3:$AM$3,VLOOKUP($R728,desplegable!$N$3:$Q$8,4,FALSE),$AC728:$AM728)*$T728/VLOOKUP($R728,desplegable!$N$3:$O$8,2,FALSE),"")</f>
        <v/>
      </c>
      <c r="AO728" s="53">
        <f t="shared" si="255"/>
        <v>0</v>
      </c>
      <c r="AP728" s="53" t="str">
        <f>+IF($A728="Compra",SUMIF($AC$3:$AM$3,VLOOKUP($R727,desplegable!$N$3:$Q$8,4,FALSE),$AC728:$AM728)*$T728/VLOOKUP($R727,desplegable!$N$3:$O$8,2,FALSE),"")</f>
        <v/>
      </c>
      <c r="AQ728" s="55">
        <f>+IFERROR(SUMIF($AC$3:$AM$3,VLOOKUP($R728,desplegable!$N$3:$Q$8,4,FALSE),$AC728:$AM728)/$S728,0)</f>
        <v>0</v>
      </c>
      <c r="AR728" s="55">
        <f ca="1">IFERROR((SUMIF($AC$3:$AM$3,VLOOKUP($R728,desplegable!$N$3:$Q$8,4,FALSE),$AC728:$AM728)/($H728-$G728))*((TODAY())-$G728)/$S728,0)</f>
        <v>0</v>
      </c>
      <c r="AS728" s="56" t="str">
        <f t="shared" si="259"/>
        <v>-</v>
      </c>
      <c r="AT728" s="56" t="str">
        <f t="shared" si="260"/>
        <v>-</v>
      </c>
      <c r="AU728" s="56" t="str">
        <f t="shared" si="261"/>
        <v>-</v>
      </c>
      <c r="AV728" s="56" t="str">
        <f t="shared" si="262"/>
        <v>-</v>
      </c>
      <c r="AW728" s="53" t="str">
        <f t="shared" si="263"/>
        <v>-</v>
      </c>
      <c r="AX728" s="53" t="str">
        <f t="shared" si="264"/>
        <v/>
      </c>
      <c r="AY728" s="57" t="str">
        <f t="shared" si="265"/>
        <v/>
      </c>
      <c r="AZ728" s="54">
        <f>+IF(SUMIF($AC$3:$AM$3,VLOOKUP($R728,desplegable!$N$3:$Q$8,4,FALSE),$AC728:$AM728)&gt;=$S728,$S728,SUMIF($AC$3:$AM$3,VLOOKUP($R728,desplegable!$N$3:$Q$8,4,FALSE),$AC728:$AM728))</f>
        <v>0</v>
      </c>
      <c r="BA728" s="78"/>
      <c r="BB728" s="54">
        <f t="shared" si="266"/>
        <v>0</v>
      </c>
      <c r="BC728" s="53">
        <f>+IFERROR($BB728*$T728/VLOOKUP($R728,desplegable!$N$3:$O$8,2,FALSE),0)</f>
        <v>0</v>
      </c>
      <c r="BD728" s="53" t="str">
        <f t="shared" si="256"/>
        <v/>
      </c>
      <c r="BE728" s="57" t="str">
        <f t="shared" si="267"/>
        <v/>
      </c>
    </row>
    <row r="729" spans="1:57" ht="15" customHeight="1" x14ac:dyDescent="0.25">
      <c r="A729" s="26" t="s">
        <v>117</v>
      </c>
      <c r="B729" s="21"/>
      <c r="C729" s="21" t="s">
        <v>117</v>
      </c>
      <c r="D729" s="21"/>
      <c r="E729" s="21" t="s">
        <v>117</v>
      </c>
      <c r="F729" s="21"/>
      <c r="G729" s="27"/>
      <c r="H729" s="27"/>
      <c r="I729" s="28" t="s">
        <v>246</v>
      </c>
      <c r="J729" s="28" t="s">
        <v>117</v>
      </c>
      <c r="K729" s="21"/>
      <c r="L729" s="21"/>
      <c r="M729" s="28" t="s">
        <v>117</v>
      </c>
      <c r="N729" s="28" t="s">
        <v>117</v>
      </c>
      <c r="O729" s="28" t="s">
        <v>117</v>
      </c>
      <c r="P729" s="21" t="s">
        <v>117</v>
      </c>
      <c r="Q729" s="21" t="s">
        <v>117</v>
      </c>
      <c r="R729" s="28" t="s">
        <v>117</v>
      </c>
      <c r="S729" s="78"/>
      <c r="T729" s="30"/>
      <c r="U729" s="52">
        <f t="shared" si="257"/>
        <v>0</v>
      </c>
      <c r="V729" s="29"/>
      <c r="W729" s="29" t="s">
        <v>117</v>
      </c>
      <c r="X729" s="29"/>
      <c r="Y729" s="29"/>
      <c r="Z729" s="53" t="str">
        <f t="shared" si="249"/>
        <v/>
      </c>
      <c r="AA729" s="55" t="str">
        <f t="shared" si="258"/>
        <v/>
      </c>
      <c r="AB729" s="27"/>
      <c r="AC729" s="54">
        <f t="shared" si="250"/>
        <v>0</v>
      </c>
      <c r="AD729" s="78"/>
      <c r="AE729" s="54">
        <f t="shared" si="251"/>
        <v>0</v>
      </c>
      <c r="AF729" s="78"/>
      <c r="AG729" s="54">
        <f t="shared" si="252"/>
        <v>0</v>
      </c>
      <c r="AH729" s="78"/>
      <c r="AI729" s="54">
        <f t="shared" si="253"/>
        <v>0</v>
      </c>
      <c r="AJ729" s="78"/>
      <c r="AK729" s="54">
        <f t="shared" si="254"/>
        <v>0</v>
      </c>
      <c r="AL729" s="78"/>
      <c r="AM729" s="78"/>
      <c r="AN729" s="53" t="str">
        <f>+IF($A729="Venta",SUMIF($AC$3:$AM$3,VLOOKUP($R729,desplegable!$N$3:$Q$8,4,FALSE),$AC729:$AM729)*$T729/VLOOKUP($R729,desplegable!$N$3:$O$8,2,FALSE),"")</f>
        <v/>
      </c>
      <c r="AO729" s="53">
        <f t="shared" si="255"/>
        <v>0</v>
      </c>
      <c r="AP729" s="53" t="str">
        <f>+IF($A729="Compra",SUMIF($AC$3:$AM$3,VLOOKUP($R728,desplegable!$N$3:$Q$8,4,FALSE),$AC729:$AM729)*$T729/VLOOKUP($R728,desplegable!$N$3:$O$8,2,FALSE),"")</f>
        <v/>
      </c>
      <c r="AQ729" s="55">
        <f>+IFERROR(SUMIF($AC$3:$AM$3,VLOOKUP($R729,desplegable!$N$3:$Q$8,4,FALSE),$AC729:$AM729)/$S729,0)</f>
        <v>0</v>
      </c>
      <c r="AR729" s="55">
        <f ca="1">IFERROR((SUMIF($AC$3:$AM$3,VLOOKUP($R729,desplegable!$N$3:$Q$8,4,FALSE),$AC729:$AM729)/($H729-$G729))*((TODAY())-$G729)/$S729,0)</f>
        <v>0</v>
      </c>
      <c r="AS729" s="56" t="str">
        <f t="shared" si="259"/>
        <v>-</v>
      </c>
      <c r="AT729" s="56" t="str">
        <f t="shared" si="260"/>
        <v>-</v>
      </c>
      <c r="AU729" s="56" t="str">
        <f t="shared" si="261"/>
        <v>-</v>
      </c>
      <c r="AV729" s="56" t="str">
        <f t="shared" si="262"/>
        <v>-</v>
      </c>
      <c r="AW729" s="53" t="str">
        <f t="shared" si="263"/>
        <v>-</v>
      </c>
      <c r="AX729" s="53" t="str">
        <f t="shared" si="264"/>
        <v/>
      </c>
      <c r="AY729" s="57" t="str">
        <f t="shared" si="265"/>
        <v/>
      </c>
      <c r="AZ729" s="54">
        <f>+IF(SUMIF($AC$3:$AM$3,VLOOKUP($R729,desplegable!$N$3:$Q$8,4,FALSE),$AC729:$AM729)&gt;=$S729,$S729,SUMIF($AC$3:$AM$3,VLOOKUP($R729,desplegable!$N$3:$Q$8,4,FALSE),$AC729:$AM729))</f>
        <v>0</v>
      </c>
      <c r="BA729" s="78"/>
      <c r="BB729" s="54">
        <f t="shared" si="266"/>
        <v>0</v>
      </c>
      <c r="BC729" s="53">
        <f>+IFERROR($BB729*$T729/VLOOKUP($R729,desplegable!$N$3:$O$8,2,FALSE),0)</f>
        <v>0</v>
      </c>
      <c r="BD729" s="53" t="str">
        <f t="shared" si="256"/>
        <v/>
      </c>
      <c r="BE729" s="57" t="str">
        <f t="shared" si="267"/>
        <v/>
      </c>
    </row>
    <row r="730" spans="1:57" ht="15" customHeight="1" x14ac:dyDescent="0.25">
      <c r="A730" s="26" t="s">
        <v>117</v>
      </c>
      <c r="B730" s="21"/>
      <c r="C730" s="21" t="s">
        <v>117</v>
      </c>
      <c r="D730" s="21"/>
      <c r="E730" s="21" t="s">
        <v>117</v>
      </c>
      <c r="F730" s="21"/>
      <c r="G730" s="27"/>
      <c r="H730" s="27"/>
      <c r="I730" s="28" t="s">
        <v>246</v>
      </c>
      <c r="J730" s="28" t="s">
        <v>117</v>
      </c>
      <c r="K730" s="21"/>
      <c r="L730" s="21"/>
      <c r="M730" s="28" t="s">
        <v>117</v>
      </c>
      <c r="N730" s="28" t="s">
        <v>117</v>
      </c>
      <c r="O730" s="28" t="s">
        <v>117</v>
      </c>
      <c r="P730" s="21" t="s">
        <v>117</v>
      </c>
      <c r="Q730" s="21" t="s">
        <v>117</v>
      </c>
      <c r="R730" s="28" t="s">
        <v>117</v>
      </c>
      <c r="S730" s="78"/>
      <c r="T730" s="30"/>
      <c r="U730" s="52">
        <f t="shared" si="257"/>
        <v>0</v>
      </c>
      <c r="V730" s="29"/>
      <c r="W730" s="29" t="s">
        <v>117</v>
      </c>
      <c r="X730" s="29"/>
      <c r="Y730" s="29"/>
      <c r="Z730" s="53" t="str">
        <f t="shared" si="249"/>
        <v/>
      </c>
      <c r="AA730" s="55" t="str">
        <f t="shared" si="258"/>
        <v/>
      </c>
      <c r="AB730" s="27"/>
      <c r="AC730" s="54">
        <f t="shared" si="250"/>
        <v>0</v>
      </c>
      <c r="AD730" s="78"/>
      <c r="AE730" s="54">
        <f t="shared" si="251"/>
        <v>0</v>
      </c>
      <c r="AF730" s="78"/>
      <c r="AG730" s="54">
        <f t="shared" si="252"/>
        <v>0</v>
      </c>
      <c r="AH730" s="78"/>
      <c r="AI730" s="54">
        <f t="shared" si="253"/>
        <v>0</v>
      </c>
      <c r="AJ730" s="78"/>
      <c r="AK730" s="54">
        <f t="shared" si="254"/>
        <v>0</v>
      </c>
      <c r="AL730" s="78"/>
      <c r="AM730" s="78"/>
      <c r="AN730" s="53" t="str">
        <f>+IF($A730="Venta",SUMIF($AC$3:$AM$3,VLOOKUP($R730,desplegable!$N$3:$Q$8,4,FALSE),$AC730:$AM730)*$T730/VLOOKUP($R730,desplegable!$N$3:$O$8,2,FALSE),"")</f>
        <v/>
      </c>
      <c r="AO730" s="53">
        <f t="shared" si="255"/>
        <v>0</v>
      </c>
      <c r="AP730" s="53" t="str">
        <f>+IF($A730="Compra",SUMIF($AC$3:$AM$3,VLOOKUP($R729,desplegable!$N$3:$Q$8,4,FALSE),$AC730:$AM730)*$T730/VLOOKUP($R729,desplegable!$N$3:$O$8,2,FALSE),"")</f>
        <v/>
      </c>
      <c r="AQ730" s="55">
        <f>+IFERROR(SUMIF($AC$3:$AM$3,VLOOKUP($R730,desplegable!$N$3:$Q$8,4,FALSE),$AC730:$AM730)/$S730,0)</f>
        <v>0</v>
      </c>
      <c r="AR730" s="55">
        <f ca="1">IFERROR((SUMIF($AC$3:$AM$3,VLOOKUP($R730,desplegable!$N$3:$Q$8,4,FALSE),$AC730:$AM730)/($H730-$G730))*((TODAY())-$G730)/$S730,0)</f>
        <v>0</v>
      </c>
      <c r="AS730" s="56" t="str">
        <f t="shared" si="259"/>
        <v>-</v>
      </c>
      <c r="AT730" s="56" t="str">
        <f t="shared" si="260"/>
        <v>-</v>
      </c>
      <c r="AU730" s="56" t="str">
        <f t="shared" si="261"/>
        <v>-</v>
      </c>
      <c r="AV730" s="56" t="str">
        <f t="shared" si="262"/>
        <v>-</v>
      </c>
      <c r="AW730" s="53" t="str">
        <f t="shared" si="263"/>
        <v>-</v>
      </c>
      <c r="AX730" s="53" t="str">
        <f t="shared" si="264"/>
        <v/>
      </c>
      <c r="AY730" s="57" t="str">
        <f t="shared" si="265"/>
        <v/>
      </c>
      <c r="AZ730" s="54">
        <f>+IF(SUMIF($AC$3:$AM$3,VLOOKUP($R730,desplegable!$N$3:$Q$8,4,FALSE),$AC730:$AM730)&gt;=$S730,$S730,SUMIF($AC$3:$AM$3,VLOOKUP($R730,desplegable!$N$3:$Q$8,4,FALSE),$AC730:$AM730))</f>
        <v>0</v>
      </c>
      <c r="BA730" s="78"/>
      <c r="BB730" s="54">
        <f t="shared" si="266"/>
        <v>0</v>
      </c>
      <c r="BC730" s="53">
        <f>+IFERROR($BB730*$T730/VLOOKUP($R730,desplegable!$N$3:$O$8,2,FALSE),0)</f>
        <v>0</v>
      </c>
      <c r="BD730" s="53" t="str">
        <f t="shared" si="256"/>
        <v/>
      </c>
      <c r="BE730" s="57" t="str">
        <f t="shared" si="267"/>
        <v/>
      </c>
    </row>
    <row r="731" spans="1:57" ht="15" customHeight="1" x14ac:dyDescent="0.25">
      <c r="A731" s="26" t="s">
        <v>117</v>
      </c>
      <c r="B731" s="21"/>
      <c r="C731" s="21" t="s">
        <v>117</v>
      </c>
      <c r="D731" s="21"/>
      <c r="E731" s="21" t="s">
        <v>117</v>
      </c>
      <c r="F731" s="21"/>
      <c r="G731" s="27"/>
      <c r="H731" s="27"/>
      <c r="I731" s="28" t="s">
        <v>246</v>
      </c>
      <c r="J731" s="28" t="s">
        <v>117</v>
      </c>
      <c r="K731" s="21"/>
      <c r="L731" s="21"/>
      <c r="M731" s="28" t="s">
        <v>117</v>
      </c>
      <c r="N731" s="28" t="s">
        <v>117</v>
      </c>
      <c r="O731" s="28" t="s">
        <v>117</v>
      </c>
      <c r="P731" s="21" t="s">
        <v>117</v>
      </c>
      <c r="Q731" s="21" t="s">
        <v>117</v>
      </c>
      <c r="R731" s="28" t="s">
        <v>117</v>
      </c>
      <c r="S731" s="78"/>
      <c r="T731" s="30"/>
      <c r="U731" s="52">
        <f t="shared" si="257"/>
        <v>0</v>
      </c>
      <c r="V731" s="29"/>
      <c r="W731" s="29" t="s">
        <v>117</v>
      </c>
      <c r="X731" s="29"/>
      <c r="Y731" s="29"/>
      <c r="Z731" s="53" t="str">
        <f t="shared" si="249"/>
        <v/>
      </c>
      <c r="AA731" s="55" t="str">
        <f t="shared" si="258"/>
        <v/>
      </c>
      <c r="AB731" s="27"/>
      <c r="AC731" s="54">
        <f t="shared" si="250"/>
        <v>0</v>
      </c>
      <c r="AD731" s="78"/>
      <c r="AE731" s="54">
        <f t="shared" si="251"/>
        <v>0</v>
      </c>
      <c r="AF731" s="78"/>
      <c r="AG731" s="54">
        <f t="shared" si="252"/>
        <v>0</v>
      </c>
      <c r="AH731" s="78"/>
      <c r="AI731" s="54">
        <f t="shared" si="253"/>
        <v>0</v>
      </c>
      <c r="AJ731" s="78"/>
      <c r="AK731" s="54">
        <f t="shared" si="254"/>
        <v>0</v>
      </c>
      <c r="AL731" s="78"/>
      <c r="AM731" s="78"/>
      <c r="AN731" s="53" t="str">
        <f>+IF($A731="Venta",SUMIF($AC$3:$AM$3,VLOOKUP($R731,desplegable!$N$3:$Q$8,4,FALSE),$AC731:$AM731)*$T731/VLOOKUP($R731,desplegable!$N$3:$O$8,2,FALSE),"")</f>
        <v/>
      </c>
      <c r="AO731" s="53">
        <f t="shared" si="255"/>
        <v>0</v>
      </c>
      <c r="AP731" s="53" t="str">
        <f>+IF($A731="Compra",SUMIF($AC$3:$AM$3,VLOOKUP($R730,desplegable!$N$3:$Q$8,4,FALSE),$AC731:$AM731)*$T731/VLOOKUP($R730,desplegable!$N$3:$O$8,2,FALSE),"")</f>
        <v/>
      </c>
      <c r="AQ731" s="55">
        <f>+IFERROR(SUMIF($AC$3:$AM$3,VLOOKUP($R731,desplegable!$N$3:$Q$8,4,FALSE),$AC731:$AM731)/$S731,0)</f>
        <v>0</v>
      </c>
      <c r="AR731" s="55">
        <f ca="1">IFERROR((SUMIF($AC$3:$AM$3,VLOOKUP($R731,desplegable!$N$3:$Q$8,4,FALSE),$AC731:$AM731)/($H731-$G731))*((TODAY())-$G731)/$S731,0)</f>
        <v>0</v>
      </c>
      <c r="AS731" s="56" t="str">
        <f t="shared" si="259"/>
        <v>-</v>
      </c>
      <c r="AT731" s="56" t="str">
        <f t="shared" si="260"/>
        <v>-</v>
      </c>
      <c r="AU731" s="56" t="str">
        <f t="shared" si="261"/>
        <v>-</v>
      </c>
      <c r="AV731" s="56" t="str">
        <f t="shared" si="262"/>
        <v>-</v>
      </c>
      <c r="AW731" s="53" t="str">
        <f t="shared" si="263"/>
        <v>-</v>
      </c>
      <c r="AX731" s="53" t="str">
        <f t="shared" si="264"/>
        <v/>
      </c>
      <c r="AY731" s="57" t="str">
        <f t="shared" si="265"/>
        <v/>
      </c>
      <c r="AZ731" s="54">
        <f>+IF(SUMIF($AC$3:$AM$3,VLOOKUP($R731,desplegable!$N$3:$Q$8,4,FALSE),$AC731:$AM731)&gt;=$S731,$S731,SUMIF($AC$3:$AM$3,VLOOKUP($R731,desplegable!$N$3:$Q$8,4,FALSE),$AC731:$AM731))</f>
        <v>0</v>
      </c>
      <c r="BA731" s="78"/>
      <c r="BB731" s="54">
        <f t="shared" si="266"/>
        <v>0</v>
      </c>
      <c r="BC731" s="53">
        <f>+IFERROR($BB731*$T731/VLOOKUP($R731,desplegable!$N$3:$O$8,2,FALSE),0)</f>
        <v>0</v>
      </c>
      <c r="BD731" s="53" t="str">
        <f t="shared" si="256"/>
        <v/>
      </c>
      <c r="BE731" s="57" t="str">
        <f t="shared" si="267"/>
        <v/>
      </c>
    </row>
    <row r="732" spans="1:57" ht="15" customHeight="1" x14ac:dyDescent="0.25">
      <c r="A732" s="26" t="s">
        <v>117</v>
      </c>
      <c r="B732" s="21"/>
      <c r="C732" s="21" t="s">
        <v>117</v>
      </c>
      <c r="D732" s="21"/>
      <c r="E732" s="21" t="s">
        <v>117</v>
      </c>
      <c r="F732" s="21"/>
      <c r="G732" s="27"/>
      <c r="H732" s="27"/>
      <c r="I732" s="28" t="s">
        <v>246</v>
      </c>
      <c r="J732" s="28" t="s">
        <v>117</v>
      </c>
      <c r="K732" s="21"/>
      <c r="L732" s="21"/>
      <c r="M732" s="28" t="s">
        <v>117</v>
      </c>
      <c r="N732" s="28" t="s">
        <v>117</v>
      </c>
      <c r="O732" s="28" t="s">
        <v>117</v>
      </c>
      <c r="P732" s="21" t="s">
        <v>117</v>
      </c>
      <c r="Q732" s="21" t="s">
        <v>117</v>
      </c>
      <c r="R732" s="28" t="s">
        <v>117</v>
      </c>
      <c r="S732" s="78"/>
      <c r="T732" s="30"/>
      <c r="U732" s="52">
        <f t="shared" si="257"/>
        <v>0</v>
      </c>
      <c r="V732" s="29"/>
      <c r="W732" s="29" t="s">
        <v>117</v>
      </c>
      <c r="X732" s="29"/>
      <c r="Y732" s="29"/>
      <c r="Z732" s="53" t="str">
        <f t="shared" si="249"/>
        <v/>
      </c>
      <c r="AA732" s="55" t="str">
        <f t="shared" si="258"/>
        <v/>
      </c>
      <c r="AB732" s="27"/>
      <c r="AC732" s="54">
        <f t="shared" si="250"/>
        <v>0</v>
      </c>
      <c r="AD732" s="78"/>
      <c r="AE732" s="54">
        <f t="shared" si="251"/>
        <v>0</v>
      </c>
      <c r="AF732" s="78"/>
      <c r="AG732" s="54">
        <f t="shared" si="252"/>
        <v>0</v>
      </c>
      <c r="AH732" s="78"/>
      <c r="AI732" s="54">
        <f t="shared" si="253"/>
        <v>0</v>
      </c>
      <c r="AJ732" s="78"/>
      <c r="AK732" s="54">
        <f t="shared" si="254"/>
        <v>0</v>
      </c>
      <c r="AL732" s="78"/>
      <c r="AM732" s="78"/>
      <c r="AN732" s="53" t="str">
        <f>+IF($A732="Venta",SUMIF($AC$3:$AM$3,VLOOKUP($R732,desplegable!$N$3:$Q$8,4,FALSE),$AC732:$AM732)*$T732/VLOOKUP($R732,desplegable!$N$3:$O$8,2,FALSE),"")</f>
        <v/>
      </c>
      <c r="AO732" s="53">
        <f t="shared" si="255"/>
        <v>0</v>
      </c>
      <c r="AP732" s="53" t="str">
        <f>+IF($A732="Compra",SUMIF($AC$3:$AM$3,VLOOKUP($R731,desplegable!$N$3:$Q$8,4,FALSE),$AC732:$AM732)*$T732/VLOOKUP($R731,desplegable!$N$3:$O$8,2,FALSE),"")</f>
        <v/>
      </c>
      <c r="AQ732" s="55">
        <f>+IFERROR(SUMIF($AC$3:$AM$3,VLOOKUP($R732,desplegable!$N$3:$Q$8,4,FALSE),$AC732:$AM732)/$S732,0)</f>
        <v>0</v>
      </c>
      <c r="AR732" s="55">
        <f ca="1">IFERROR((SUMIF($AC$3:$AM$3,VLOOKUP($R732,desplegable!$N$3:$Q$8,4,FALSE),$AC732:$AM732)/($H732-$G732))*((TODAY())-$G732)/$S732,0)</f>
        <v>0</v>
      </c>
      <c r="AS732" s="56" t="str">
        <f t="shared" si="259"/>
        <v>-</v>
      </c>
      <c r="AT732" s="56" t="str">
        <f t="shared" si="260"/>
        <v>-</v>
      </c>
      <c r="AU732" s="56" t="str">
        <f t="shared" si="261"/>
        <v>-</v>
      </c>
      <c r="AV732" s="56" t="str">
        <f t="shared" si="262"/>
        <v>-</v>
      </c>
      <c r="AW732" s="53" t="str">
        <f t="shared" si="263"/>
        <v>-</v>
      </c>
      <c r="AX732" s="53" t="str">
        <f t="shared" si="264"/>
        <v/>
      </c>
      <c r="AY732" s="57" t="str">
        <f t="shared" si="265"/>
        <v/>
      </c>
      <c r="AZ732" s="54">
        <f>+IF(SUMIF($AC$3:$AM$3,VLOOKUP($R732,desplegable!$N$3:$Q$8,4,FALSE),$AC732:$AM732)&gt;=$S732,$S732,SUMIF($AC$3:$AM$3,VLOOKUP($R732,desplegable!$N$3:$Q$8,4,FALSE),$AC732:$AM732))</f>
        <v>0</v>
      </c>
      <c r="BA732" s="78"/>
      <c r="BB732" s="54">
        <f t="shared" si="266"/>
        <v>0</v>
      </c>
      <c r="BC732" s="53">
        <f>+IFERROR($BB732*$T732/VLOOKUP($R732,desplegable!$N$3:$O$8,2,FALSE),0)</f>
        <v>0</v>
      </c>
      <c r="BD732" s="53" t="str">
        <f t="shared" si="256"/>
        <v/>
      </c>
      <c r="BE732" s="57" t="str">
        <f t="shared" si="267"/>
        <v/>
      </c>
    </row>
    <row r="733" spans="1:57" ht="15" customHeight="1" x14ac:dyDescent="0.25">
      <c r="A733" s="26" t="s">
        <v>117</v>
      </c>
      <c r="B733" s="21"/>
      <c r="C733" s="21" t="s">
        <v>117</v>
      </c>
      <c r="D733" s="21"/>
      <c r="E733" s="21" t="s">
        <v>117</v>
      </c>
      <c r="F733" s="21"/>
      <c r="G733" s="27"/>
      <c r="H733" s="27"/>
      <c r="I733" s="28" t="s">
        <v>246</v>
      </c>
      <c r="J733" s="28" t="s">
        <v>117</v>
      </c>
      <c r="K733" s="21"/>
      <c r="L733" s="21"/>
      <c r="M733" s="28" t="s">
        <v>117</v>
      </c>
      <c r="N733" s="28" t="s">
        <v>117</v>
      </c>
      <c r="O733" s="28" t="s">
        <v>117</v>
      </c>
      <c r="P733" s="21" t="s">
        <v>117</v>
      </c>
      <c r="Q733" s="21" t="s">
        <v>117</v>
      </c>
      <c r="R733" s="28" t="s">
        <v>117</v>
      </c>
      <c r="S733" s="78"/>
      <c r="T733" s="30"/>
      <c r="U733" s="52">
        <f t="shared" si="257"/>
        <v>0</v>
      </c>
      <c r="V733" s="29"/>
      <c r="W733" s="29" t="s">
        <v>117</v>
      </c>
      <c r="X733" s="29"/>
      <c r="Y733" s="29"/>
      <c r="Z733" s="53" t="str">
        <f t="shared" si="249"/>
        <v/>
      </c>
      <c r="AA733" s="55" t="str">
        <f t="shared" si="258"/>
        <v/>
      </c>
      <c r="AB733" s="27"/>
      <c r="AC733" s="54">
        <f t="shared" si="250"/>
        <v>0</v>
      </c>
      <c r="AD733" s="78"/>
      <c r="AE733" s="54">
        <f t="shared" si="251"/>
        <v>0</v>
      </c>
      <c r="AF733" s="78"/>
      <c r="AG733" s="54">
        <f t="shared" si="252"/>
        <v>0</v>
      </c>
      <c r="AH733" s="78"/>
      <c r="AI733" s="54">
        <f t="shared" si="253"/>
        <v>0</v>
      </c>
      <c r="AJ733" s="78"/>
      <c r="AK733" s="54">
        <f t="shared" si="254"/>
        <v>0</v>
      </c>
      <c r="AL733" s="78"/>
      <c r="AM733" s="78"/>
      <c r="AN733" s="53" t="str">
        <f>+IF($A733="Venta",SUMIF($AC$3:$AM$3,VLOOKUP($R733,desplegable!$N$3:$Q$8,4,FALSE),$AC733:$AM733)*$T733/VLOOKUP($R733,desplegable!$N$3:$O$8,2,FALSE),"")</f>
        <v/>
      </c>
      <c r="AO733" s="53">
        <f t="shared" si="255"/>
        <v>0</v>
      </c>
      <c r="AP733" s="53" t="str">
        <f>+IF($A733="Compra",SUMIF($AC$3:$AM$3,VLOOKUP($R732,desplegable!$N$3:$Q$8,4,FALSE),$AC733:$AM733)*$T733/VLOOKUP($R732,desplegable!$N$3:$O$8,2,FALSE),"")</f>
        <v/>
      </c>
      <c r="AQ733" s="55">
        <f>+IFERROR(SUMIF($AC$3:$AM$3,VLOOKUP($R733,desplegable!$N$3:$Q$8,4,FALSE),$AC733:$AM733)/$S733,0)</f>
        <v>0</v>
      </c>
      <c r="AR733" s="55">
        <f ca="1">IFERROR((SUMIF($AC$3:$AM$3,VLOOKUP($R733,desplegable!$N$3:$Q$8,4,FALSE),$AC733:$AM733)/($H733-$G733))*((TODAY())-$G733)/$S733,0)</f>
        <v>0</v>
      </c>
      <c r="AS733" s="56" t="str">
        <f t="shared" si="259"/>
        <v>-</v>
      </c>
      <c r="AT733" s="56" t="str">
        <f t="shared" si="260"/>
        <v>-</v>
      </c>
      <c r="AU733" s="56" t="str">
        <f t="shared" si="261"/>
        <v>-</v>
      </c>
      <c r="AV733" s="56" t="str">
        <f t="shared" si="262"/>
        <v>-</v>
      </c>
      <c r="AW733" s="53" t="str">
        <f t="shared" si="263"/>
        <v>-</v>
      </c>
      <c r="AX733" s="53" t="str">
        <f t="shared" si="264"/>
        <v/>
      </c>
      <c r="AY733" s="57" t="str">
        <f t="shared" si="265"/>
        <v/>
      </c>
      <c r="AZ733" s="54">
        <f>+IF(SUMIF($AC$3:$AM$3,VLOOKUP($R733,desplegable!$N$3:$Q$8,4,FALSE),$AC733:$AM733)&gt;=$S733,$S733,SUMIF($AC$3:$AM$3,VLOOKUP($R733,desplegable!$N$3:$Q$8,4,FALSE),$AC733:$AM733))</f>
        <v>0</v>
      </c>
      <c r="BA733" s="78"/>
      <c r="BB733" s="54">
        <f t="shared" si="266"/>
        <v>0</v>
      </c>
      <c r="BC733" s="53">
        <f>+IFERROR($BB733*$T733/VLOOKUP($R733,desplegable!$N$3:$O$8,2,FALSE),0)</f>
        <v>0</v>
      </c>
      <c r="BD733" s="53" t="str">
        <f t="shared" si="256"/>
        <v/>
      </c>
      <c r="BE733" s="57" t="str">
        <f t="shared" si="267"/>
        <v/>
      </c>
    </row>
    <row r="734" spans="1:57" ht="15" customHeight="1" x14ac:dyDescent="0.25">
      <c r="A734" s="26" t="s">
        <v>117</v>
      </c>
      <c r="B734" s="21"/>
      <c r="C734" s="21" t="s">
        <v>117</v>
      </c>
      <c r="D734" s="21"/>
      <c r="E734" s="21" t="s">
        <v>117</v>
      </c>
      <c r="F734" s="21"/>
      <c r="G734" s="27"/>
      <c r="H734" s="27"/>
      <c r="I734" s="28" t="s">
        <v>246</v>
      </c>
      <c r="J734" s="28" t="s">
        <v>117</v>
      </c>
      <c r="K734" s="21"/>
      <c r="L734" s="21"/>
      <c r="M734" s="28" t="s">
        <v>117</v>
      </c>
      <c r="N734" s="28" t="s">
        <v>117</v>
      </c>
      <c r="O734" s="28" t="s">
        <v>117</v>
      </c>
      <c r="P734" s="21" t="s">
        <v>117</v>
      </c>
      <c r="Q734" s="21" t="s">
        <v>117</v>
      </c>
      <c r="R734" s="28" t="s">
        <v>117</v>
      </c>
      <c r="S734" s="78"/>
      <c r="T734" s="30"/>
      <c r="U734" s="52">
        <f t="shared" si="257"/>
        <v>0</v>
      </c>
      <c r="V734" s="29"/>
      <c r="W734" s="29" t="s">
        <v>117</v>
      </c>
      <c r="X734" s="29"/>
      <c r="Y734" s="29"/>
      <c r="Z734" s="53" t="str">
        <f t="shared" si="249"/>
        <v/>
      </c>
      <c r="AA734" s="55" t="str">
        <f t="shared" si="258"/>
        <v/>
      </c>
      <c r="AB734" s="27"/>
      <c r="AC734" s="54">
        <f t="shared" si="250"/>
        <v>0</v>
      </c>
      <c r="AD734" s="78"/>
      <c r="AE734" s="54">
        <f t="shared" si="251"/>
        <v>0</v>
      </c>
      <c r="AF734" s="78"/>
      <c r="AG734" s="54">
        <f t="shared" si="252"/>
        <v>0</v>
      </c>
      <c r="AH734" s="78"/>
      <c r="AI734" s="54">
        <f t="shared" si="253"/>
        <v>0</v>
      </c>
      <c r="AJ734" s="78"/>
      <c r="AK734" s="54">
        <f t="shared" si="254"/>
        <v>0</v>
      </c>
      <c r="AL734" s="78"/>
      <c r="AM734" s="78"/>
      <c r="AN734" s="53" t="str">
        <f>+IF($A734="Venta",SUMIF($AC$3:$AM$3,VLOOKUP($R734,desplegable!$N$3:$Q$8,4,FALSE),$AC734:$AM734)*$T734/VLOOKUP($R734,desplegable!$N$3:$O$8,2,FALSE),"")</f>
        <v/>
      </c>
      <c r="AO734" s="53">
        <f t="shared" si="255"/>
        <v>0</v>
      </c>
      <c r="AP734" s="53" t="str">
        <f>+IF($A734="Compra",SUMIF($AC$3:$AM$3,VLOOKUP($R733,desplegable!$N$3:$Q$8,4,FALSE),$AC734:$AM734)*$T734/VLOOKUP($R733,desplegable!$N$3:$O$8,2,FALSE),"")</f>
        <v/>
      </c>
      <c r="AQ734" s="55">
        <f>+IFERROR(SUMIF($AC$3:$AM$3,VLOOKUP($R734,desplegable!$N$3:$Q$8,4,FALSE),$AC734:$AM734)/$S734,0)</f>
        <v>0</v>
      </c>
      <c r="AR734" s="55">
        <f ca="1">IFERROR((SUMIF($AC$3:$AM$3,VLOOKUP($R734,desplegable!$N$3:$Q$8,4,FALSE),$AC734:$AM734)/($H734-$G734))*((TODAY())-$G734)/$S734,0)</f>
        <v>0</v>
      </c>
      <c r="AS734" s="56" t="str">
        <f t="shared" si="259"/>
        <v>-</v>
      </c>
      <c r="AT734" s="56" t="str">
        <f t="shared" si="260"/>
        <v>-</v>
      </c>
      <c r="AU734" s="56" t="str">
        <f t="shared" si="261"/>
        <v>-</v>
      </c>
      <c r="AV734" s="56" t="str">
        <f t="shared" si="262"/>
        <v>-</v>
      </c>
      <c r="AW734" s="53" t="str">
        <f t="shared" si="263"/>
        <v>-</v>
      </c>
      <c r="AX734" s="53" t="str">
        <f t="shared" si="264"/>
        <v/>
      </c>
      <c r="AY734" s="57" t="str">
        <f t="shared" si="265"/>
        <v/>
      </c>
      <c r="AZ734" s="54">
        <f>+IF(SUMIF($AC$3:$AM$3,VLOOKUP($R734,desplegable!$N$3:$Q$8,4,FALSE),$AC734:$AM734)&gt;=$S734,$S734,SUMIF($AC$3:$AM$3,VLOOKUP($R734,desplegable!$N$3:$Q$8,4,FALSE),$AC734:$AM734))</f>
        <v>0</v>
      </c>
      <c r="BA734" s="78"/>
      <c r="BB734" s="54">
        <f t="shared" si="266"/>
        <v>0</v>
      </c>
      <c r="BC734" s="53">
        <f>+IFERROR($BB734*$T734/VLOOKUP($R734,desplegable!$N$3:$O$8,2,FALSE),0)</f>
        <v>0</v>
      </c>
      <c r="BD734" s="53" t="str">
        <f t="shared" si="256"/>
        <v/>
      </c>
      <c r="BE734" s="57" t="str">
        <f t="shared" si="267"/>
        <v/>
      </c>
    </row>
    <row r="735" spans="1:57" ht="15" customHeight="1" x14ac:dyDescent="0.25">
      <c r="A735" s="26" t="s">
        <v>117</v>
      </c>
      <c r="B735" s="21"/>
      <c r="C735" s="21" t="s">
        <v>117</v>
      </c>
      <c r="D735" s="21"/>
      <c r="E735" s="21" t="s">
        <v>117</v>
      </c>
      <c r="F735" s="21"/>
      <c r="G735" s="27"/>
      <c r="H735" s="27"/>
      <c r="I735" s="28" t="s">
        <v>246</v>
      </c>
      <c r="J735" s="28" t="s">
        <v>117</v>
      </c>
      <c r="K735" s="21"/>
      <c r="L735" s="21"/>
      <c r="M735" s="28" t="s">
        <v>117</v>
      </c>
      <c r="N735" s="28" t="s">
        <v>117</v>
      </c>
      <c r="O735" s="28" t="s">
        <v>117</v>
      </c>
      <c r="P735" s="21" t="s">
        <v>117</v>
      </c>
      <c r="Q735" s="21" t="s">
        <v>117</v>
      </c>
      <c r="R735" s="28" t="s">
        <v>117</v>
      </c>
      <c r="S735" s="78"/>
      <c r="T735" s="30"/>
      <c r="U735" s="52">
        <f t="shared" si="257"/>
        <v>0</v>
      </c>
      <c r="V735" s="29"/>
      <c r="W735" s="29" t="s">
        <v>117</v>
      </c>
      <c r="X735" s="29"/>
      <c r="Y735" s="29"/>
      <c r="Z735" s="53" t="str">
        <f t="shared" si="249"/>
        <v/>
      </c>
      <c r="AA735" s="55" t="str">
        <f t="shared" si="258"/>
        <v/>
      </c>
      <c r="AB735" s="27"/>
      <c r="AC735" s="54">
        <f t="shared" si="250"/>
        <v>0</v>
      </c>
      <c r="AD735" s="78"/>
      <c r="AE735" s="54">
        <f t="shared" si="251"/>
        <v>0</v>
      </c>
      <c r="AF735" s="78"/>
      <c r="AG735" s="54">
        <f t="shared" si="252"/>
        <v>0</v>
      </c>
      <c r="AH735" s="78"/>
      <c r="AI735" s="54">
        <f t="shared" si="253"/>
        <v>0</v>
      </c>
      <c r="AJ735" s="78"/>
      <c r="AK735" s="54">
        <f t="shared" si="254"/>
        <v>0</v>
      </c>
      <c r="AL735" s="78"/>
      <c r="AM735" s="78"/>
      <c r="AN735" s="53" t="str">
        <f>+IF($A735="Venta",SUMIF($AC$3:$AM$3,VLOOKUP($R735,desplegable!$N$3:$Q$8,4,FALSE),$AC735:$AM735)*$T735/VLOOKUP($R735,desplegable!$N$3:$O$8,2,FALSE),"")</f>
        <v/>
      </c>
      <c r="AO735" s="53">
        <f t="shared" si="255"/>
        <v>0</v>
      </c>
      <c r="AP735" s="53" t="str">
        <f>+IF($A735="Compra",SUMIF($AC$3:$AM$3,VLOOKUP(#REF!,desplegable!$N$3:$Q$8,4,FALSE),$AC735:$AM735)*$T735/VLOOKUP(#REF!,desplegable!$N$3:$O$8,2,FALSE),"")</f>
        <v/>
      </c>
      <c r="AQ735" s="55">
        <f>+IFERROR(SUMIF($AC$3:$AM$3,VLOOKUP($R735,desplegable!$N$3:$Q$8,4,FALSE),$AC735:$AM735)/$S735,0)</f>
        <v>0</v>
      </c>
      <c r="AR735" s="55">
        <f ca="1">IFERROR((SUMIF($AC$3:$AM$3,VLOOKUP($R735,desplegable!$N$3:$Q$8,4,FALSE),$AC735:$AM735)/($H735-$G735))*((TODAY())-$G735)/$S735,0)</f>
        <v>0</v>
      </c>
      <c r="AS735" s="56" t="str">
        <f t="shared" si="259"/>
        <v>-</v>
      </c>
      <c r="AT735" s="56" t="str">
        <f t="shared" si="260"/>
        <v>-</v>
      </c>
      <c r="AU735" s="56" t="str">
        <f t="shared" si="261"/>
        <v>-</v>
      </c>
      <c r="AV735" s="56" t="str">
        <f t="shared" si="262"/>
        <v>-</v>
      </c>
      <c r="AW735" s="53" t="str">
        <f t="shared" si="263"/>
        <v>-</v>
      </c>
      <c r="AX735" s="53" t="str">
        <f t="shared" si="264"/>
        <v/>
      </c>
      <c r="AY735" s="57" t="str">
        <f t="shared" si="265"/>
        <v/>
      </c>
      <c r="AZ735" s="54">
        <f>+IF(SUMIF($AC$3:$AM$3,VLOOKUP($R735,desplegable!$N$3:$Q$8,4,FALSE),$AC735:$AM735)&gt;=$S735,$S735,SUMIF($AC$3:$AM$3,VLOOKUP($R735,desplegable!$N$3:$Q$8,4,FALSE),$AC735:$AM735))</f>
        <v>0</v>
      </c>
      <c r="BA735" s="78"/>
      <c r="BB735" s="54">
        <f t="shared" si="266"/>
        <v>0</v>
      </c>
      <c r="BC735" s="53">
        <f>+IFERROR($BB735*$T735/VLOOKUP($R735,desplegable!$N$3:$O$8,2,FALSE),0)</f>
        <v>0</v>
      </c>
      <c r="BD735" s="53" t="str">
        <f t="shared" si="256"/>
        <v/>
      </c>
      <c r="BE735" s="57" t="str">
        <f t="shared" si="267"/>
        <v/>
      </c>
    </row>
    <row r="736" spans="1:57" ht="15" customHeight="1" x14ac:dyDescent="0.25">
      <c r="A736" s="26" t="s">
        <v>117</v>
      </c>
      <c r="B736" s="21"/>
      <c r="C736" s="21" t="s">
        <v>117</v>
      </c>
      <c r="D736" s="21"/>
      <c r="E736" s="21" t="s">
        <v>117</v>
      </c>
      <c r="F736" s="21"/>
      <c r="G736" s="27"/>
      <c r="H736" s="27"/>
      <c r="I736" s="28" t="s">
        <v>246</v>
      </c>
      <c r="J736" s="28" t="s">
        <v>117</v>
      </c>
      <c r="K736" s="21"/>
      <c r="L736" s="21"/>
      <c r="M736" s="28" t="s">
        <v>117</v>
      </c>
      <c r="N736" s="28" t="s">
        <v>117</v>
      </c>
      <c r="O736" s="28" t="s">
        <v>117</v>
      </c>
      <c r="P736" s="21" t="s">
        <v>117</v>
      </c>
      <c r="Q736" s="21" t="s">
        <v>117</v>
      </c>
      <c r="R736" s="28" t="s">
        <v>117</v>
      </c>
      <c r="S736" s="78"/>
      <c r="T736" s="30"/>
      <c r="U736" s="52">
        <f t="shared" si="257"/>
        <v>0</v>
      </c>
      <c r="V736" s="29"/>
      <c r="W736" s="29" t="s">
        <v>117</v>
      </c>
      <c r="X736" s="29"/>
      <c r="Y736" s="29"/>
      <c r="Z736" s="53" t="str">
        <f t="shared" si="249"/>
        <v/>
      </c>
      <c r="AA736" s="55" t="str">
        <f t="shared" si="258"/>
        <v/>
      </c>
      <c r="AB736" s="27"/>
      <c r="AC736" s="54">
        <f t="shared" si="250"/>
        <v>0</v>
      </c>
      <c r="AD736" s="78"/>
      <c r="AE736" s="54">
        <f t="shared" si="251"/>
        <v>0</v>
      </c>
      <c r="AF736" s="78"/>
      <c r="AG736" s="54">
        <f t="shared" si="252"/>
        <v>0</v>
      </c>
      <c r="AH736" s="78"/>
      <c r="AI736" s="54">
        <f t="shared" si="253"/>
        <v>0</v>
      </c>
      <c r="AJ736" s="78"/>
      <c r="AK736" s="54">
        <f t="shared" si="254"/>
        <v>0</v>
      </c>
      <c r="AL736" s="78"/>
      <c r="AM736" s="78"/>
      <c r="AN736" s="53" t="str">
        <f>+IF($A736="Venta",SUMIF($AC$3:$AM$3,VLOOKUP($R736,desplegable!$N$3:$Q$8,4,FALSE),$AC736:$AM736)*$T736/VLOOKUP($R736,desplegable!$N$3:$O$8,2,FALSE),"")</f>
        <v/>
      </c>
      <c r="AO736" s="53">
        <f t="shared" si="255"/>
        <v>0</v>
      </c>
      <c r="AP736" s="53" t="str">
        <f>+IF($A736="Compra",SUMIF($AC$3:$AM$3,VLOOKUP($R735,desplegable!$N$3:$Q$8,4,FALSE),$AC736:$AM736)*$T736/VLOOKUP($R735,desplegable!$N$3:$O$8,2,FALSE),"")</f>
        <v/>
      </c>
      <c r="AQ736" s="55">
        <f>+IFERROR(SUMIF($AC$3:$AM$3,VLOOKUP($R736,desplegable!$N$3:$Q$8,4,FALSE),$AC736:$AM736)/$S736,0)</f>
        <v>0</v>
      </c>
      <c r="AR736" s="55">
        <f ca="1">IFERROR((SUMIF($AC$3:$AM$3,VLOOKUP($R736,desplegable!$N$3:$Q$8,4,FALSE),$AC736:$AM736)/($H736-$G736))*((TODAY())-$G736)/$S736,0)</f>
        <v>0</v>
      </c>
      <c r="AS736" s="56" t="str">
        <f t="shared" si="259"/>
        <v>-</v>
      </c>
      <c r="AT736" s="56" t="str">
        <f t="shared" si="260"/>
        <v>-</v>
      </c>
      <c r="AU736" s="56" t="str">
        <f t="shared" si="261"/>
        <v>-</v>
      </c>
      <c r="AV736" s="56" t="str">
        <f t="shared" si="262"/>
        <v>-</v>
      </c>
      <c r="AW736" s="53" t="str">
        <f t="shared" si="263"/>
        <v>-</v>
      </c>
      <c r="AX736" s="53" t="str">
        <f t="shared" si="264"/>
        <v/>
      </c>
      <c r="AY736" s="57" t="str">
        <f t="shared" si="265"/>
        <v/>
      </c>
      <c r="AZ736" s="54">
        <f>+IF(SUMIF($AC$3:$AM$3,VLOOKUP($R736,desplegable!$N$3:$Q$8,4,FALSE),$AC736:$AM736)&gt;=$S736,$S736,SUMIF($AC$3:$AM$3,VLOOKUP($R736,desplegable!$N$3:$Q$8,4,FALSE),$AC736:$AM736))</f>
        <v>0</v>
      </c>
      <c r="BA736" s="78"/>
      <c r="BB736" s="54">
        <f t="shared" si="266"/>
        <v>0</v>
      </c>
      <c r="BC736" s="53">
        <f>+IFERROR($BB736*$T736/VLOOKUP($R736,desplegable!$N$3:$O$8,2,FALSE),0)</f>
        <v>0</v>
      </c>
      <c r="BD736" s="53" t="str">
        <f t="shared" si="256"/>
        <v/>
      </c>
      <c r="BE736" s="57" t="str">
        <f t="shared" si="267"/>
        <v/>
      </c>
    </row>
    <row r="737" spans="1:57" ht="15" customHeight="1" x14ac:dyDescent="0.25">
      <c r="A737" s="26" t="s">
        <v>117</v>
      </c>
      <c r="B737" s="21"/>
      <c r="C737" s="21" t="s">
        <v>117</v>
      </c>
      <c r="D737" s="21"/>
      <c r="E737" s="21" t="s">
        <v>117</v>
      </c>
      <c r="F737" s="21"/>
      <c r="G737" s="27"/>
      <c r="H737" s="27"/>
      <c r="I737" s="28" t="s">
        <v>246</v>
      </c>
      <c r="J737" s="28" t="s">
        <v>117</v>
      </c>
      <c r="K737" s="21"/>
      <c r="L737" s="21"/>
      <c r="M737" s="28" t="s">
        <v>117</v>
      </c>
      <c r="N737" s="28" t="s">
        <v>117</v>
      </c>
      <c r="O737" s="28" t="s">
        <v>117</v>
      </c>
      <c r="P737" s="21" t="s">
        <v>117</v>
      </c>
      <c r="Q737" s="21" t="s">
        <v>117</v>
      </c>
      <c r="R737" s="28" t="s">
        <v>117</v>
      </c>
      <c r="S737" s="78"/>
      <c r="T737" s="30"/>
      <c r="U737" s="52">
        <f t="shared" si="257"/>
        <v>0</v>
      </c>
      <c r="V737" s="29"/>
      <c r="W737" s="29" t="s">
        <v>117</v>
      </c>
      <c r="X737" s="29"/>
      <c r="Y737" s="29"/>
      <c r="Z737" s="53" t="str">
        <f t="shared" si="249"/>
        <v/>
      </c>
      <c r="AA737" s="55" t="str">
        <f t="shared" si="258"/>
        <v/>
      </c>
      <c r="AB737" s="27"/>
      <c r="AC737" s="54">
        <f t="shared" si="250"/>
        <v>0</v>
      </c>
      <c r="AD737" s="78"/>
      <c r="AE737" s="54">
        <f t="shared" si="251"/>
        <v>0</v>
      </c>
      <c r="AF737" s="78"/>
      <c r="AG737" s="54">
        <f t="shared" si="252"/>
        <v>0</v>
      </c>
      <c r="AH737" s="78"/>
      <c r="AI737" s="54">
        <f t="shared" si="253"/>
        <v>0</v>
      </c>
      <c r="AJ737" s="78"/>
      <c r="AK737" s="54">
        <f t="shared" si="254"/>
        <v>0</v>
      </c>
      <c r="AL737" s="78"/>
      <c r="AM737" s="78"/>
      <c r="AN737" s="53" t="str">
        <f>+IF($A737="Venta",SUMIF($AC$3:$AM$3,VLOOKUP($R737,desplegable!$N$3:$Q$8,4,FALSE),$AC737:$AM737)*$T737/VLOOKUP($R737,desplegable!$N$3:$O$8,2,FALSE),"")</f>
        <v/>
      </c>
      <c r="AO737" s="53">
        <f t="shared" si="255"/>
        <v>0</v>
      </c>
      <c r="AP737" s="53" t="str">
        <f>+IF($A737="Compra",SUMIF($AC$3:$AM$3,VLOOKUP($R736,desplegable!$N$3:$Q$8,4,FALSE),$AC737:$AM737)*$T737/VLOOKUP($R736,desplegable!$N$3:$O$8,2,FALSE),"")</f>
        <v/>
      </c>
      <c r="AQ737" s="55">
        <f>+IFERROR(SUMIF($AC$3:$AM$3,VLOOKUP($R737,desplegable!$N$3:$Q$8,4,FALSE),$AC737:$AM737)/$S737,0)</f>
        <v>0</v>
      </c>
      <c r="AR737" s="55">
        <f ca="1">IFERROR((SUMIF($AC$3:$AM$3,VLOOKUP($R737,desplegable!$N$3:$Q$8,4,FALSE),$AC737:$AM737)/($H737-$G737))*((TODAY())-$G737)/$S737,0)</f>
        <v>0</v>
      </c>
      <c r="AS737" s="56" t="str">
        <f t="shared" si="259"/>
        <v>-</v>
      </c>
      <c r="AT737" s="56" t="str">
        <f t="shared" si="260"/>
        <v>-</v>
      </c>
      <c r="AU737" s="56" t="str">
        <f t="shared" si="261"/>
        <v>-</v>
      </c>
      <c r="AV737" s="56" t="str">
        <f t="shared" si="262"/>
        <v>-</v>
      </c>
      <c r="AW737" s="53" t="str">
        <f t="shared" si="263"/>
        <v>-</v>
      </c>
      <c r="AX737" s="53" t="str">
        <f t="shared" si="264"/>
        <v/>
      </c>
      <c r="AY737" s="57" t="str">
        <f t="shared" si="265"/>
        <v/>
      </c>
      <c r="AZ737" s="54">
        <f>+IF(SUMIF($AC$3:$AM$3,VLOOKUP($R737,desplegable!$N$3:$Q$8,4,FALSE),$AC737:$AM737)&gt;=$S737,$S737,SUMIF($AC$3:$AM$3,VLOOKUP($R737,desplegable!$N$3:$Q$8,4,FALSE),$AC737:$AM737))</f>
        <v>0</v>
      </c>
      <c r="BA737" s="78"/>
      <c r="BB737" s="54">
        <f t="shared" si="266"/>
        <v>0</v>
      </c>
      <c r="BC737" s="53">
        <f>+IFERROR($BB737*$T737/VLOOKUP($R737,desplegable!$N$3:$O$8,2,FALSE),0)</f>
        <v>0</v>
      </c>
      <c r="BD737" s="53" t="str">
        <f t="shared" si="256"/>
        <v/>
      </c>
      <c r="BE737" s="57" t="str">
        <f t="shared" si="267"/>
        <v/>
      </c>
    </row>
    <row r="738" spans="1:57" ht="15" customHeight="1" x14ac:dyDescent="0.25">
      <c r="A738" s="26" t="s">
        <v>117</v>
      </c>
      <c r="B738" s="21"/>
      <c r="C738" s="21" t="s">
        <v>117</v>
      </c>
      <c r="D738" s="21"/>
      <c r="E738" s="21" t="s">
        <v>117</v>
      </c>
      <c r="F738" s="21"/>
      <c r="G738" s="27"/>
      <c r="H738" s="27"/>
      <c r="I738" s="28" t="s">
        <v>246</v>
      </c>
      <c r="J738" s="28" t="s">
        <v>117</v>
      </c>
      <c r="K738" s="21"/>
      <c r="L738" s="21"/>
      <c r="M738" s="28" t="s">
        <v>117</v>
      </c>
      <c r="N738" s="28" t="s">
        <v>117</v>
      </c>
      <c r="O738" s="28" t="s">
        <v>117</v>
      </c>
      <c r="P738" s="21" t="s">
        <v>117</v>
      </c>
      <c r="Q738" s="21" t="s">
        <v>117</v>
      </c>
      <c r="R738" s="28" t="s">
        <v>117</v>
      </c>
      <c r="S738" s="78"/>
      <c r="T738" s="30"/>
      <c r="U738" s="52">
        <f t="shared" si="257"/>
        <v>0</v>
      </c>
      <c r="V738" s="29"/>
      <c r="W738" s="29" t="s">
        <v>117</v>
      </c>
      <c r="X738" s="29"/>
      <c r="Y738" s="29"/>
      <c r="Z738" s="53" t="str">
        <f t="shared" si="249"/>
        <v/>
      </c>
      <c r="AA738" s="55" t="str">
        <f t="shared" si="258"/>
        <v/>
      </c>
      <c r="AB738" s="27"/>
      <c r="AC738" s="54">
        <f t="shared" si="250"/>
        <v>0</v>
      </c>
      <c r="AD738" s="78"/>
      <c r="AE738" s="54">
        <f t="shared" si="251"/>
        <v>0</v>
      </c>
      <c r="AF738" s="78"/>
      <c r="AG738" s="54">
        <f t="shared" si="252"/>
        <v>0</v>
      </c>
      <c r="AH738" s="78"/>
      <c r="AI738" s="54">
        <f t="shared" si="253"/>
        <v>0</v>
      </c>
      <c r="AJ738" s="78"/>
      <c r="AK738" s="54">
        <f t="shared" si="254"/>
        <v>0</v>
      </c>
      <c r="AL738" s="78"/>
      <c r="AM738" s="78"/>
      <c r="AN738" s="53" t="str">
        <f>+IF($A738="Venta",SUMIF($AC$3:$AM$3,VLOOKUP($R738,desplegable!$N$3:$Q$8,4,FALSE),$AC738:$AM738)*$T738/VLOOKUP($R738,desplegable!$N$3:$O$8,2,FALSE),"")</f>
        <v/>
      </c>
      <c r="AO738" s="53">
        <f t="shared" si="255"/>
        <v>0</v>
      </c>
      <c r="AP738" s="53" t="str">
        <f>+IF($A738="Compra",SUMIF($AC$3:$AM$3,VLOOKUP($R737,desplegable!$N$3:$Q$8,4,FALSE),$AC738:$AM738)*$T738/VLOOKUP($R737,desplegable!$N$3:$O$8,2,FALSE),"")</f>
        <v/>
      </c>
      <c r="AQ738" s="55">
        <f>+IFERROR(SUMIF($AC$3:$AM$3,VLOOKUP($R738,desplegable!$N$3:$Q$8,4,FALSE),$AC738:$AM738)/$S738,0)</f>
        <v>0</v>
      </c>
      <c r="AR738" s="55">
        <f ca="1">IFERROR((SUMIF($AC$3:$AM$3,VLOOKUP($R738,desplegable!$N$3:$Q$8,4,FALSE),$AC738:$AM738)/($H738-$G738))*((TODAY())-$G738)/$S738,0)</f>
        <v>0</v>
      </c>
      <c r="AS738" s="56" t="str">
        <f t="shared" si="259"/>
        <v>-</v>
      </c>
      <c r="AT738" s="56" t="str">
        <f t="shared" si="260"/>
        <v>-</v>
      </c>
      <c r="AU738" s="56" t="str">
        <f t="shared" si="261"/>
        <v>-</v>
      </c>
      <c r="AV738" s="56" t="str">
        <f t="shared" si="262"/>
        <v>-</v>
      </c>
      <c r="AW738" s="53" t="str">
        <f t="shared" si="263"/>
        <v>-</v>
      </c>
      <c r="AX738" s="53" t="str">
        <f t="shared" si="264"/>
        <v/>
      </c>
      <c r="AY738" s="57" t="str">
        <f t="shared" si="265"/>
        <v/>
      </c>
      <c r="AZ738" s="54">
        <f>+IF(SUMIF($AC$3:$AM$3,VLOOKUP($R738,desplegable!$N$3:$Q$8,4,FALSE),$AC738:$AM738)&gt;=$S738,$S738,SUMIF($AC$3:$AM$3,VLOOKUP($R738,desplegable!$N$3:$Q$8,4,FALSE),$AC738:$AM738))</f>
        <v>0</v>
      </c>
      <c r="BA738" s="78"/>
      <c r="BB738" s="54">
        <f t="shared" si="266"/>
        <v>0</v>
      </c>
      <c r="BC738" s="53">
        <f>+IFERROR($BB738*$T738/VLOOKUP($R738,desplegable!$N$3:$O$8,2,FALSE),0)</f>
        <v>0</v>
      </c>
      <c r="BD738" s="53" t="str">
        <f t="shared" si="256"/>
        <v/>
      </c>
      <c r="BE738" s="57" t="str">
        <f t="shared" si="267"/>
        <v/>
      </c>
    </row>
    <row r="739" spans="1:57" ht="15" customHeight="1" x14ac:dyDescent="0.25">
      <c r="A739" s="26" t="s">
        <v>117</v>
      </c>
      <c r="B739" s="21"/>
      <c r="C739" s="21" t="s">
        <v>117</v>
      </c>
      <c r="D739" s="21"/>
      <c r="E739" s="21" t="s">
        <v>117</v>
      </c>
      <c r="F739" s="21"/>
      <c r="G739" s="27"/>
      <c r="H739" s="27"/>
      <c r="I739" s="28" t="s">
        <v>246</v>
      </c>
      <c r="J739" s="28" t="s">
        <v>117</v>
      </c>
      <c r="K739" s="21"/>
      <c r="L739" s="21"/>
      <c r="M739" s="28" t="s">
        <v>117</v>
      </c>
      <c r="N739" s="28" t="s">
        <v>117</v>
      </c>
      <c r="O739" s="28" t="s">
        <v>117</v>
      </c>
      <c r="P739" s="21" t="s">
        <v>117</v>
      </c>
      <c r="Q739" s="21" t="s">
        <v>117</v>
      </c>
      <c r="R739" s="28" t="s">
        <v>117</v>
      </c>
      <c r="S739" s="78"/>
      <c r="T739" s="30"/>
      <c r="U739" s="52">
        <f t="shared" si="257"/>
        <v>0</v>
      </c>
      <c r="V739" s="29"/>
      <c r="W739" s="29" t="s">
        <v>117</v>
      </c>
      <c r="X739" s="29"/>
      <c r="Y739" s="29"/>
      <c r="Z739" s="53" t="str">
        <f t="shared" si="249"/>
        <v/>
      </c>
      <c r="AA739" s="55" t="str">
        <f t="shared" si="258"/>
        <v/>
      </c>
      <c r="AB739" s="27"/>
      <c r="AC739" s="54">
        <f t="shared" si="250"/>
        <v>0</v>
      </c>
      <c r="AD739" s="78"/>
      <c r="AE739" s="54">
        <f t="shared" si="251"/>
        <v>0</v>
      </c>
      <c r="AF739" s="78"/>
      <c r="AG739" s="54">
        <f t="shared" si="252"/>
        <v>0</v>
      </c>
      <c r="AH739" s="78"/>
      <c r="AI739" s="54">
        <f t="shared" si="253"/>
        <v>0</v>
      </c>
      <c r="AJ739" s="78"/>
      <c r="AK739" s="54">
        <f t="shared" si="254"/>
        <v>0</v>
      </c>
      <c r="AL739" s="78"/>
      <c r="AM739" s="78"/>
      <c r="AN739" s="53" t="str">
        <f>+IF($A739="Venta",SUMIF($AC$3:$AM$3,VLOOKUP($R739,desplegable!$N$3:$Q$8,4,FALSE),$AC739:$AM739)*$T739/VLOOKUP($R739,desplegable!$N$3:$O$8,2,FALSE),"")</f>
        <v/>
      </c>
      <c r="AO739" s="53">
        <f t="shared" si="255"/>
        <v>0</v>
      </c>
      <c r="AP739" s="53" t="str">
        <f>+IF($A739="Compra",SUMIF($AC$3:$AM$3,VLOOKUP($R738,desplegable!$N$3:$Q$8,4,FALSE),$AC739:$AM739)*$T739/VLOOKUP($R738,desplegable!$N$3:$O$8,2,FALSE),"")</f>
        <v/>
      </c>
      <c r="AQ739" s="55">
        <f>+IFERROR(SUMIF($AC$3:$AM$3,VLOOKUP($R739,desplegable!$N$3:$Q$8,4,FALSE),$AC739:$AM739)/$S739,0)</f>
        <v>0</v>
      </c>
      <c r="AR739" s="55">
        <f ca="1">IFERROR((SUMIF($AC$3:$AM$3,VLOOKUP($R739,desplegable!$N$3:$Q$8,4,FALSE),$AC739:$AM739)/($H739-$G739))*((TODAY())-$G739)/$S739,0)</f>
        <v>0</v>
      </c>
      <c r="AS739" s="56" t="str">
        <f t="shared" si="259"/>
        <v>-</v>
      </c>
      <c r="AT739" s="56" t="str">
        <f t="shared" si="260"/>
        <v>-</v>
      </c>
      <c r="AU739" s="56" t="str">
        <f t="shared" si="261"/>
        <v>-</v>
      </c>
      <c r="AV739" s="56" t="str">
        <f t="shared" si="262"/>
        <v>-</v>
      </c>
      <c r="AW739" s="53" t="str">
        <f t="shared" si="263"/>
        <v>-</v>
      </c>
      <c r="AX739" s="53" t="str">
        <f t="shared" si="264"/>
        <v/>
      </c>
      <c r="AY739" s="57" t="str">
        <f t="shared" si="265"/>
        <v/>
      </c>
      <c r="AZ739" s="54">
        <f>+IF(SUMIF($AC$3:$AM$3,VLOOKUP($R739,desplegable!$N$3:$Q$8,4,FALSE),$AC739:$AM739)&gt;=$S739,$S739,SUMIF($AC$3:$AM$3,VLOOKUP($R739,desplegable!$N$3:$Q$8,4,FALSE),$AC739:$AM739))</f>
        <v>0</v>
      </c>
      <c r="BA739" s="78"/>
      <c r="BB739" s="54">
        <f t="shared" si="266"/>
        <v>0</v>
      </c>
      <c r="BC739" s="53">
        <f>+IFERROR($BB739*$T739/VLOOKUP($R739,desplegable!$N$3:$O$8,2,FALSE),0)</f>
        <v>0</v>
      </c>
      <c r="BD739" s="53" t="str">
        <f t="shared" si="256"/>
        <v/>
      </c>
      <c r="BE739" s="57" t="str">
        <f t="shared" si="267"/>
        <v/>
      </c>
    </row>
    <row r="740" spans="1:57" ht="15" customHeight="1" x14ac:dyDescent="0.25">
      <c r="A740" s="26" t="s">
        <v>117</v>
      </c>
      <c r="B740" s="21"/>
      <c r="C740" s="21" t="s">
        <v>117</v>
      </c>
      <c r="D740" s="21"/>
      <c r="E740" s="21" t="s">
        <v>117</v>
      </c>
      <c r="F740" s="21"/>
      <c r="G740" s="27"/>
      <c r="H740" s="27"/>
      <c r="I740" s="28" t="s">
        <v>246</v>
      </c>
      <c r="J740" s="28" t="s">
        <v>117</v>
      </c>
      <c r="K740" s="21"/>
      <c r="L740" s="21"/>
      <c r="M740" s="28" t="s">
        <v>117</v>
      </c>
      <c r="N740" s="28" t="s">
        <v>117</v>
      </c>
      <c r="O740" s="28" t="s">
        <v>117</v>
      </c>
      <c r="P740" s="21" t="s">
        <v>117</v>
      </c>
      <c r="Q740" s="21" t="s">
        <v>117</v>
      </c>
      <c r="R740" s="28" t="s">
        <v>117</v>
      </c>
      <c r="S740" s="78"/>
      <c r="T740" s="30"/>
      <c r="U740" s="52">
        <f t="shared" si="257"/>
        <v>0</v>
      </c>
      <c r="V740" s="29"/>
      <c r="W740" s="29" t="s">
        <v>117</v>
      </c>
      <c r="X740" s="29"/>
      <c r="Y740" s="29"/>
      <c r="Z740" s="53" t="str">
        <f t="shared" si="249"/>
        <v/>
      </c>
      <c r="AA740" s="55" t="str">
        <f t="shared" si="258"/>
        <v/>
      </c>
      <c r="AB740" s="27"/>
      <c r="AC740" s="54">
        <f t="shared" si="250"/>
        <v>0</v>
      </c>
      <c r="AD740" s="78"/>
      <c r="AE740" s="54">
        <f t="shared" si="251"/>
        <v>0</v>
      </c>
      <c r="AF740" s="78"/>
      <c r="AG740" s="54">
        <f t="shared" si="252"/>
        <v>0</v>
      </c>
      <c r="AH740" s="78"/>
      <c r="AI740" s="54">
        <f t="shared" si="253"/>
        <v>0</v>
      </c>
      <c r="AJ740" s="78"/>
      <c r="AK740" s="54">
        <f t="shared" si="254"/>
        <v>0</v>
      </c>
      <c r="AL740" s="78"/>
      <c r="AM740" s="78"/>
      <c r="AN740" s="53" t="str">
        <f>+IF($A740="Venta",SUMIF($AC$3:$AM$3,VLOOKUP($R740,desplegable!$N$3:$Q$8,4,FALSE),$AC740:$AM740)*$T740/VLOOKUP($R740,desplegable!$N$3:$O$8,2,FALSE),"")</f>
        <v/>
      </c>
      <c r="AO740" s="53">
        <f t="shared" si="255"/>
        <v>0</v>
      </c>
      <c r="AP740" s="53" t="str">
        <f>+IF($A740="Compra",SUMIF($AC$3:$AM$3,VLOOKUP($R739,desplegable!$N$3:$Q$8,4,FALSE),$AC740:$AM740)*$T740/VLOOKUP($R739,desplegable!$N$3:$O$8,2,FALSE),"")</f>
        <v/>
      </c>
      <c r="AQ740" s="55">
        <f>+IFERROR(SUMIF($AC$3:$AM$3,VLOOKUP($R740,desplegable!$N$3:$Q$8,4,FALSE),$AC740:$AM740)/$S740,0)</f>
        <v>0</v>
      </c>
      <c r="AR740" s="55">
        <f ca="1">IFERROR((SUMIF($AC$3:$AM$3,VLOOKUP($R740,desplegable!$N$3:$Q$8,4,FALSE),$AC740:$AM740)/($H740-$G740))*((TODAY())-$G740)/$S740,0)</f>
        <v>0</v>
      </c>
      <c r="AS740" s="56" t="str">
        <f t="shared" si="259"/>
        <v>-</v>
      </c>
      <c r="AT740" s="56" t="str">
        <f t="shared" si="260"/>
        <v>-</v>
      </c>
      <c r="AU740" s="56" t="str">
        <f t="shared" si="261"/>
        <v>-</v>
      </c>
      <c r="AV740" s="56" t="str">
        <f t="shared" si="262"/>
        <v>-</v>
      </c>
      <c r="AW740" s="53" t="str">
        <f t="shared" si="263"/>
        <v>-</v>
      </c>
      <c r="AX740" s="53" t="str">
        <f t="shared" si="264"/>
        <v/>
      </c>
      <c r="AY740" s="57" t="str">
        <f t="shared" si="265"/>
        <v/>
      </c>
      <c r="AZ740" s="54">
        <f>+IF(SUMIF($AC$3:$AM$3,VLOOKUP($R740,desplegable!$N$3:$Q$8,4,FALSE),$AC740:$AM740)&gt;=$S740,$S740,SUMIF($AC$3:$AM$3,VLOOKUP($R740,desplegable!$N$3:$Q$8,4,FALSE),$AC740:$AM740))</f>
        <v>0</v>
      </c>
      <c r="BA740" s="78"/>
      <c r="BB740" s="54">
        <f t="shared" si="266"/>
        <v>0</v>
      </c>
      <c r="BC740" s="53">
        <f>+IFERROR($BB740*$T740/VLOOKUP($R740,desplegable!$N$3:$O$8,2,FALSE),0)</f>
        <v>0</v>
      </c>
      <c r="BD740" s="53" t="str">
        <f t="shared" si="256"/>
        <v/>
      </c>
      <c r="BE740" s="57" t="str">
        <f t="shared" si="267"/>
        <v/>
      </c>
    </row>
    <row r="741" spans="1:57" ht="15" customHeight="1" x14ac:dyDescent="0.25">
      <c r="A741" s="26" t="s">
        <v>117</v>
      </c>
      <c r="B741" s="21"/>
      <c r="C741" s="21" t="s">
        <v>117</v>
      </c>
      <c r="D741" s="21"/>
      <c r="E741" s="21" t="s">
        <v>117</v>
      </c>
      <c r="F741" s="21"/>
      <c r="G741" s="27"/>
      <c r="H741" s="27"/>
      <c r="I741" s="28" t="s">
        <v>246</v>
      </c>
      <c r="J741" s="28" t="s">
        <v>117</v>
      </c>
      <c r="K741" s="21"/>
      <c r="L741" s="21"/>
      <c r="M741" s="28" t="s">
        <v>117</v>
      </c>
      <c r="N741" s="28" t="s">
        <v>117</v>
      </c>
      <c r="O741" s="28" t="s">
        <v>117</v>
      </c>
      <c r="P741" s="21" t="s">
        <v>117</v>
      </c>
      <c r="Q741" s="21" t="s">
        <v>117</v>
      </c>
      <c r="R741" s="28" t="s">
        <v>117</v>
      </c>
      <c r="S741" s="78"/>
      <c r="T741" s="30"/>
      <c r="U741" s="52">
        <f t="shared" si="257"/>
        <v>0</v>
      </c>
      <c r="V741" s="29"/>
      <c r="W741" s="29" t="s">
        <v>117</v>
      </c>
      <c r="X741" s="29"/>
      <c r="Y741" s="29"/>
      <c r="Z741" s="53" t="str">
        <f t="shared" si="249"/>
        <v/>
      </c>
      <c r="AA741" s="55" t="str">
        <f t="shared" si="258"/>
        <v/>
      </c>
      <c r="AB741" s="27"/>
      <c r="AC741" s="54">
        <f t="shared" si="250"/>
        <v>0</v>
      </c>
      <c r="AD741" s="78"/>
      <c r="AE741" s="54">
        <f t="shared" si="251"/>
        <v>0</v>
      </c>
      <c r="AF741" s="78"/>
      <c r="AG741" s="54">
        <f t="shared" si="252"/>
        <v>0</v>
      </c>
      <c r="AH741" s="78"/>
      <c r="AI741" s="54">
        <f t="shared" si="253"/>
        <v>0</v>
      </c>
      <c r="AJ741" s="78"/>
      <c r="AK741" s="54">
        <f t="shared" si="254"/>
        <v>0</v>
      </c>
      <c r="AL741" s="78"/>
      <c r="AM741" s="78"/>
      <c r="AN741" s="53" t="str">
        <f>+IF($A741="Venta",SUMIF($AC$3:$AM$3,VLOOKUP($R741,desplegable!$N$3:$Q$8,4,FALSE),$AC741:$AM741)*$T741/VLOOKUP($R741,desplegable!$N$3:$O$8,2,FALSE),"")</f>
        <v/>
      </c>
      <c r="AO741" s="53">
        <f t="shared" si="255"/>
        <v>0</v>
      </c>
      <c r="AP741" s="53" t="str">
        <f>+IF($A741="Compra",SUMIF($AC$3:$AM$3,VLOOKUP($R740,desplegable!$N$3:$Q$8,4,FALSE),$AC741:$AM741)*$T741/VLOOKUP($R740,desplegable!$N$3:$O$8,2,FALSE),"")</f>
        <v/>
      </c>
      <c r="AQ741" s="55">
        <f>+IFERROR(SUMIF($AC$3:$AM$3,VLOOKUP($R741,desplegable!$N$3:$Q$8,4,FALSE),$AC741:$AM741)/$S741,0)</f>
        <v>0</v>
      </c>
      <c r="AR741" s="55">
        <f ca="1">IFERROR((SUMIF($AC$3:$AM$3,VLOOKUP($R741,desplegable!$N$3:$Q$8,4,FALSE),$AC741:$AM741)/($H741-$G741))*((TODAY())-$G741)/$S741,0)</f>
        <v>0</v>
      </c>
      <c r="AS741" s="56" t="str">
        <f t="shared" si="259"/>
        <v>-</v>
      </c>
      <c r="AT741" s="56" t="str">
        <f t="shared" si="260"/>
        <v>-</v>
      </c>
      <c r="AU741" s="56" t="str">
        <f t="shared" si="261"/>
        <v>-</v>
      </c>
      <c r="AV741" s="56" t="str">
        <f t="shared" si="262"/>
        <v>-</v>
      </c>
      <c r="AW741" s="53" t="str">
        <f t="shared" si="263"/>
        <v>-</v>
      </c>
      <c r="AX741" s="53" t="str">
        <f t="shared" si="264"/>
        <v/>
      </c>
      <c r="AY741" s="57" t="str">
        <f t="shared" si="265"/>
        <v/>
      </c>
      <c r="AZ741" s="54">
        <f>+IF(SUMIF($AC$3:$AM$3,VLOOKUP($R741,desplegable!$N$3:$Q$8,4,FALSE),$AC741:$AM741)&gt;=$S741,$S741,SUMIF($AC$3:$AM$3,VLOOKUP($R741,desplegable!$N$3:$Q$8,4,FALSE),$AC741:$AM741))</f>
        <v>0</v>
      </c>
      <c r="BA741" s="78"/>
      <c r="BB741" s="54">
        <f t="shared" si="266"/>
        <v>0</v>
      </c>
      <c r="BC741" s="53">
        <f>+IFERROR($BB741*$T741/VLOOKUP($R741,desplegable!$N$3:$O$8,2,FALSE),0)</f>
        <v>0</v>
      </c>
      <c r="BD741" s="53" t="str">
        <f t="shared" si="256"/>
        <v/>
      </c>
      <c r="BE741" s="57" t="str">
        <f t="shared" si="267"/>
        <v/>
      </c>
    </row>
    <row r="742" spans="1:57" ht="15" customHeight="1" x14ac:dyDescent="0.25">
      <c r="A742" s="26" t="s">
        <v>117</v>
      </c>
      <c r="B742" s="21"/>
      <c r="C742" s="21" t="s">
        <v>117</v>
      </c>
      <c r="D742" s="21"/>
      <c r="E742" s="21" t="s">
        <v>117</v>
      </c>
      <c r="F742" s="21"/>
      <c r="G742" s="27"/>
      <c r="H742" s="27"/>
      <c r="I742" s="28" t="s">
        <v>246</v>
      </c>
      <c r="J742" s="28" t="s">
        <v>117</v>
      </c>
      <c r="K742" s="21"/>
      <c r="L742" s="21"/>
      <c r="M742" s="28" t="s">
        <v>117</v>
      </c>
      <c r="N742" s="28" t="s">
        <v>117</v>
      </c>
      <c r="O742" s="28" t="s">
        <v>117</v>
      </c>
      <c r="P742" s="21" t="s">
        <v>117</v>
      </c>
      <c r="Q742" s="21" t="s">
        <v>117</v>
      </c>
      <c r="R742" s="28" t="s">
        <v>117</v>
      </c>
      <c r="S742" s="78"/>
      <c r="T742" s="30"/>
      <c r="U742" s="52">
        <f t="shared" si="257"/>
        <v>0</v>
      </c>
      <c r="V742" s="29"/>
      <c r="W742" s="29" t="s">
        <v>117</v>
      </c>
      <c r="X742" s="29"/>
      <c r="Y742" s="29"/>
      <c r="Z742" s="53" t="str">
        <f t="shared" si="249"/>
        <v/>
      </c>
      <c r="AA742" s="55" t="str">
        <f t="shared" si="258"/>
        <v/>
      </c>
      <c r="AB742" s="27"/>
      <c r="AC742" s="54">
        <f t="shared" si="250"/>
        <v>0</v>
      </c>
      <c r="AD742" s="78"/>
      <c r="AE742" s="54">
        <f t="shared" si="251"/>
        <v>0</v>
      </c>
      <c r="AF742" s="78"/>
      <c r="AG742" s="54">
        <f t="shared" si="252"/>
        <v>0</v>
      </c>
      <c r="AH742" s="78"/>
      <c r="AI742" s="54">
        <f t="shared" si="253"/>
        <v>0</v>
      </c>
      <c r="AJ742" s="78"/>
      <c r="AK742" s="54">
        <f t="shared" si="254"/>
        <v>0</v>
      </c>
      <c r="AL742" s="78"/>
      <c r="AM742" s="78"/>
      <c r="AN742" s="53" t="str">
        <f>+IF($A742="Venta",SUMIF($AC$3:$AM$3,VLOOKUP($R742,desplegable!$N$3:$Q$8,4,FALSE),$AC742:$AM742)*$T742/VLOOKUP($R742,desplegable!$N$3:$O$8,2,FALSE),"")</f>
        <v/>
      </c>
      <c r="AO742" s="53">
        <f t="shared" si="255"/>
        <v>0</v>
      </c>
      <c r="AP742" s="53" t="str">
        <f>+IF($A742="Compra",SUMIF($AC$3:$AM$3,VLOOKUP($R741,desplegable!$N$3:$Q$8,4,FALSE),$AC742:$AM742)*$T742/VLOOKUP($R741,desplegable!$N$3:$O$8,2,FALSE),"")</f>
        <v/>
      </c>
      <c r="AQ742" s="55">
        <f>+IFERROR(SUMIF($AC$3:$AM$3,VLOOKUP($R742,desplegable!$N$3:$Q$8,4,FALSE),$AC742:$AM742)/$S742,0)</f>
        <v>0</v>
      </c>
      <c r="AR742" s="55">
        <f ca="1">IFERROR((SUMIF($AC$3:$AM$3,VLOOKUP($R742,desplegable!$N$3:$Q$8,4,FALSE),$AC742:$AM742)/($H742-$G742))*((TODAY())-$G742)/$S742,0)</f>
        <v>0</v>
      </c>
      <c r="AS742" s="56" t="str">
        <f t="shared" si="259"/>
        <v>-</v>
      </c>
      <c r="AT742" s="56" t="str">
        <f t="shared" si="260"/>
        <v>-</v>
      </c>
      <c r="AU742" s="56" t="str">
        <f t="shared" si="261"/>
        <v>-</v>
      </c>
      <c r="AV742" s="56" t="str">
        <f t="shared" si="262"/>
        <v>-</v>
      </c>
      <c r="AW742" s="53" t="str">
        <f t="shared" si="263"/>
        <v>-</v>
      </c>
      <c r="AX742" s="53" t="str">
        <f t="shared" si="264"/>
        <v/>
      </c>
      <c r="AY742" s="57" t="str">
        <f t="shared" si="265"/>
        <v/>
      </c>
      <c r="AZ742" s="54">
        <f>+IF(SUMIF($AC$3:$AM$3,VLOOKUP($R742,desplegable!$N$3:$Q$8,4,FALSE),$AC742:$AM742)&gt;=$S742,$S742,SUMIF($AC$3:$AM$3,VLOOKUP($R742,desplegable!$N$3:$Q$8,4,FALSE),$AC742:$AM742))</f>
        <v>0</v>
      </c>
      <c r="BA742" s="78"/>
      <c r="BB742" s="54">
        <f t="shared" si="266"/>
        <v>0</v>
      </c>
      <c r="BC742" s="53">
        <f>+IFERROR($BB742*$T742/VLOOKUP($R742,desplegable!$N$3:$O$8,2,FALSE),0)</f>
        <v>0</v>
      </c>
      <c r="BD742" s="53" t="str">
        <f t="shared" si="256"/>
        <v/>
      </c>
      <c r="BE742" s="57" t="str">
        <f t="shared" si="267"/>
        <v/>
      </c>
    </row>
    <row r="743" spans="1:57" ht="15" customHeight="1" x14ac:dyDescent="0.25">
      <c r="A743" s="26" t="s">
        <v>117</v>
      </c>
      <c r="B743" s="21"/>
      <c r="C743" s="21" t="s">
        <v>117</v>
      </c>
      <c r="D743" s="21"/>
      <c r="E743" s="21" t="s">
        <v>117</v>
      </c>
      <c r="F743" s="21"/>
      <c r="G743" s="27"/>
      <c r="H743" s="27"/>
      <c r="I743" s="28" t="s">
        <v>246</v>
      </c>
      <c r="J743" s="28" t="s">
        <v>117</v>
      </c>
      <c r="K743" s="21"/>
      <c r="L743" s="21"/>
      <c r="M743" s="28" t="s">
        <v>117</v>
      </c>
      <c r="N743" s="28" t="s">
        <v>117</v>
      </c>
      <c r="O743" s="28" t="s">
        <v>117</v>
      </c>
      <c r="P743" s="21" t="s">
        <v>117</v>
      </c>
      <c r="Q743" s="21" t="s">
        <v>117</v>
      </c>
      <c r="R743" s="28" t="s">
        <v>117</v>
      </c>
      <c r="S743" s="78"/>
      <c r="T743" s="30"/>
      <c r="U743" s="52">
        <f t="shared" si="257"/>
        <v>0</v>
      </c>
      <c r="V743" s="29"/>
      <c r="W743" s="29" t="s">
        <v>117</v>
      </c>
      <c r="X743" s="29"/>
      <c r="Y743" s="29"/>
      <c r="Z743" s="53" t="str">
        <f t="shared" si="249"/>
        <v/>
      </c>
      <c r="AA743" s="55" t="str">
        <f t="shared" si="258"/>
        <v/>
      </c>
      <c r="AB743" s="27"/>
      <c r="AC743" s="54">
        <f t="shared" si="250"/>
        <v>0</v>
      </c>
      <c r="AD743" s="78"/>
      <c r="AE743" s="54">
        <f t="shared" si="251"/>
        <v>0</v>
      </c>
      <c r="AF743" s="78"/>
      <c r="AG743" s="54">
        <f t="shared" si="252"/>
        <v>0</v>
      </c>
      <c r="AH743" s="78"/>
      <c r="AI743" s="54">
        <f t="shared" si="253"/>
        <v>0</v>
      </c>
      <c r="AJ743" s="78"/>
      <c r="AK743" s="54">
        <f t="shared" si="254"/>
        <v>0</v>
      </c>
      <c r="AL743" s="78"/>
      <c r="AM743" s="78"/>
      <c r="AN743" s="53" t="str">
        <f>+IF($A743="Venta",SUMIF($AC$3:$AM$3,VLOOKUP($R743,desplegable!$N$3:$Q$8,4,FALSE),$AC743:$AM743)*$T743/VLOOKUP($R743,desplegable!$N$3:$O$8,2,FALSE),"")</f>
        <v/>
      </c>
      <c r="AO743" s="53">
        <f t="shared" si="255"/>
        <v>0</v>
      </c>
      <c r="AP743" s="53" t="str">
        <f>+IF($A743="Compra",SUMIF($AC$3:$AM$3,VLOOKUP($R742,desplegable!$N$3:$Q$8,4,FALSE),$AC743:$AM743)*$T743/VLOOKUP($R742,desplegable!$N$3:$O$8,2,FALSE),"")</f>
        <v/>
      </c>
      <c r="AQ743" s="55">
        <f>+IFERROR(SUMIF($AC$3:$AM$3,VLOOKUP($R743,desplegable!$N$3:$Q$8,4,FALSE),$AC743:$AM743)/$S743,0)</f>
        <v>0</v>
      </c>
      <c r="AR743" s="55">
        <f ca="1">IFERROR((SUMIF($AC$3:$AM$3,VLOOKUP($R743,desplegable!$N$3:$Q$8,4,FALSE),$AC743:$AM743)/($H743-$G743))*((TODAY())-$G743)/$S743,0)</f>
        <v>0</v>
      </c>
      <c r="AS743" s="56" t="str">
        <f t="shared" si="259"/>
        <v>-</v>
      </c>
      <c r="AT743" s="56" t="str">
        <f t="shared" si="260"/>
        <v>-</v>
      </c>
      <c r="AU743" s="56" t="str">
        <f t="shared" si="261"/>
        <v>-</v>
      </c>
      <c r="AV743" s="56" t="str">
        <f t="shared" si="262"/>
        <v>-</v>
      </c>
      <c r="AW743" s="53" t="str">
        <f t="shared" si="263"/>
        <v>-</v>
      </c>
      <c r="AX743" s="53" t="str">
        <f t="shared" si="264"/>
        <v/>
      </c>
      <c r="AY743" s="57" t="str">
        <f t="shared" si="265"/>
        <v/>
      </c>
      <c r="AZ743" s="54">
        <f>+IF(SUMIF($AC$3:$AM$3,VLOOKUP($R743,desplegable!$N$3:$Q$8,4,FALSE),$AC743:$AM743)&gt;=$S743,$S743,SUMIF($AC$3:$AM$3,VLOOKUP($R743,desplegable!$N$3:$Q$8,4,FALSE),$AC743:$AM743))</f>
        <v>0</v>
      </c>
      <c r="BA743" s="78"/>
      <c r="BB743" s="54">
        <f t="shared" si="266"/>
        <v>0</v>
      </c>
      <c r="BC743" s="53">
        <f>+IFERROR($BB743*$T743/VLOOKUP($R743,desplegable!$N$3:$O$8,2,FALSE),0)</f>
        <v>0</v>
      </c>
      <c r="BD743" s="53" t="str">
        <f t="shared" si="256"/>
        <v/>
      </c>
      <c r="BE743" s="57" t="str">
        <f t="shared" si="267"/>
        <v/>
      </c>
    </row>
    <row r="744" spans="1:57" ht="15" customHeight="1" x14ac:dyDescent="0.25">
      <c r="A744" s="26" t="s">
        <v>117</v>
      </c>
      <c r="B744" s="21"/>
      <c r="C744" s="21" t="s">
        <v>117</v>
      </c>
      <c r="D744" s="21"/>
      <c r="E744" s="21" t="s">
        <v>117</v>
      </c>
      <c r="F744" s="21"/>
      <c r="G744" s="27"/>
      <c r="H744" s="27"/>
      <c r="I744" s="28" t="s">
        <v>246</v>
      </c>
      <c r="J744" s="28" t="s">
        <v>117</v>
      </c>
      <c r="K744" s="21"/>
      <c r="L744" s="21"/>
      <c r="M744" s="28" t="s">
        <v>117</v>
      </c>
      <c r="N744" s="28" t="s">
        <v>117</v>
      </c>
      <c r="O744" s="28" t="s">
        <v>117</v>
      </c>
      <c r="P744" s="21" t="s">
        <v>117</v>
      </c>
      <c r="Q744" s="21" t="s">
        <v>117</v>
      </c>
      <c r="R744" s="28" t="s">
        <v>117</v>
      </c>
      <c r="S744" s="78"/>
      <c r="T744" s="30"/>
      <c r="U744" s="52">
        <f t="shared" si="257"/>
        <v>0</v>
      </c>
      <c r="V744" s="29"/>
      <c r="W744" s="29" t="s">
        <v>117</v>
      </c>
      <c r="X744" s="29"/>
      <c r="Y744" s="29"/>
      <c r="Z744" s="53" t="str">
        <f t="shared" si="249"/>
        <v/>
      </c>
      <c r="AA744" s="55" t="str">
        <f t="shared" si="258"/>
        <v/>
      </c>
      <c r="AB744" s="27"/>
      <c r="AC744" s="54">
        <f t="shared" si="250"/>
        <v>0</v>
      </c>
      <c r="AD744" s="78"/>
      <c r="AE744" s="54">
        <f t="shared" si="251"/>
        <v>0</v>
      </c>
      <c r="AF744" s="78"/>
      <c r="AG744" s="54">
        <f t="shared" si="252"/>
        <v>0</v>
      </c>
      <c r="AH744" s="78"/>
      <c r="AI744" s="54">
        <f t="shared" si="253"/>
        <v>0</v>
      </c>
      <c r="AJ744" s="78"/>
      <c r="AK744" s="54">
        <f t="shared" si="254"/>
        <v>0</v>
      </c>
      <c r="AL744" s="78"/>
      <c r="AM744" s="78"/>
      <c r="AN744" s="53" t="str">
        <f>+IF($A744="Venta",SUMIF($AC$3:$AM$3,VLOOKUP($R744,desplegable!$N$3:$Q$8,4,FALSE),$AC744:$AM744)*$T744/VLOOKUP($R744,desplegable!$N$3:$O$8,2,FALSE),"")</f>
        <v/>
      </c>
      <c r="AO744" s="53">
        <f t="shared" si="255"/>
        <v>0</v>
      </c>
      <c r="AP744" s="53" t="str">
        <f>+IF($A744="Compra",SUMIF($AC$3:$AM$3,VLOOKUP($R743,desplegable!$N$3:$Q$8,4,FALSE),$AC744:$AM744)*$T744/VLOOKUP($R743,desplegable!$N$3:$O$8,2,FALSE),"")</f>
        <v/>
      </c>
      <c r="AQ744" s="55">
        <f>+IFERROR(SUMIF($AC$3:$AM$3,VLOOKUP($R744,desplegable!$N$3:$Q$8,4,FALSE),$AC744:$AM744)/$S744,0)</f>
        <v>0</v>
      </c>
      <c r="AR744" s="55">
        <f ca="1">IFERROR((SUMIF($AC$3:$AM$3,VLOOKUP($R744,desplegable!$N$3:$Q$8,4,FALSE),$AC744:$AM744)/($H744-$G744))*((TODAY())-$G744)/$S744,0)</f>
        <v>0</v>
      </c>
      <c r="AS744" s="56" t="str">
        <f t="shared" si="259"/>
        <v>-</v>
      </c>
      <c r="AT744" s="56" t="str">
        <f t="shared" si="260"/>
        <v>-</v>
      </c>
      <c r="AU744" s="56" t="str">
        <f t="shared" si="261"/>
        <v>-</v>
      </c>
      <c r="AV744" s="56" t="str">
        <f t="shared" si="262"/>
        <v>-</v>
      </c>
      <c r="AW744" s="53" t="str">
        <f t="shared" si="263"/>
        <v>-</v>
      </c>
      <c r="AX744" s="53" t="str">
        <f t="shared" si="264"/>
        <v/>
      </c>
      <c r="AY744" s="57" t="str">
        <f t="shared" si="265"/>
        <v/>
      </c>
      <c r="AZ744" s="54">
        <f>+IF(SUMIF($AC$3:$AM$3,VLOOKUP($R744,desplegable!$N$3:$Q$8,4,FALSE),$AC744:$AM744)&gt;=$S744,$S744,SUMIF($AC$3:$AM$3,VLOOKUP($R744,desplegable!$N$3:$Q$8,4,FALSE),$AC744:$AM744))</f>
        <v>0</v>
      </c>
      <c r="BA744" s="78"/>
      <c r="BB744" s="54">
        <f t="shared" si="266"/>
        <v>0</v>
      </c>
      <c r="BC744" s="53">
        <f>+IFERROR($BB744*$T744/VLOOKUP($R744,desplegable!$N$3:$O$8,2,FALSE),0)</f>
        <v>0</v>
      </c>
      <c r="BD744" s="53" t="str">
        <f t="shared" si="256"/>
        <v/>
      </c>
      <c r="BE744" s="57" t="str">
        <f t="shared" si="267"/>
        <v/>
      </c>
    </row>
    <row r="745" spans="1:57" ht="15" customHeight="1" x14ac:dyDescent="0.25">
      <c r="A745" s="26" t="s">
        <v>117</v>
      </c>
      <c r="B745" s="21"/>
      <c r="C745" s="21" t="s">
        <v>117</v>
      </c>
      <c r="D745" s="21"/>
      <c r="E745" s="21" t="s">
        <v>117</v>
      </c>
      <c r="F745" s="21"/>
      <c r="G745" s="27"/>
      <c r="H745" s="27"/>
      <c r="I745" s="28" t="s">
        <v>246</v>
      </c>
      <c r="J745" s="28" t="s">
        <v>117</v>
      </c>
      <c r="K745" s="21"/>
      <c r="L745" s="21"/>
      <c r="M745" s="28" t="s">
        <v>117</v>
      </c>
      <c r="N745" s="28" t="s">
        <v>117</v>
      </c>
      <c r="O745" s="28" t="s">
        <v>117</v>
      </c>
      <c r="P745" s="21" t="s">
        <v>117</v>
      </c>
      <c r="Q745" s="21" t="s">
        <v>117</v>
      </c>
      <c r="R745" s="28" t="s">
        <v>117</v>
      </c>
      <c r="S745" s="78"/>
      <c r="T745" s="30"/>
      <c r="U745" s="52">
        <f t="shared" si="257"/>
        <v>0</v>
      </c>
      <c r="V745" s="29"/>
      <c r="W745" s="29" t="s">
        <v>117</v>
      </c>
      <c r="X745" s="29"/>
      <c r="Y745" s="29"/>
      <c r="Z745" s="53" t="str">
        <f t="shared" si="249"/>
        <v/>
      </c>
      <c r="AA745" s="55" t="str">
        <f t="shared" si="258"/>
        <v/>
      </c>
      <c r="AB745" s="27"/>
      <c r="AC745" s="54">
        <f t="shared" si="250"/>
        <v>0</v>
      </c>
      <c r="AD745" s="78"/>
      <c r="AE745" s="54">
        <f t="shared" si="251"/>
        <v>0</v>
      </c>
      <c r="AF745" s="78"/>
      <c r="AG745" s="54">
        <f t="shared" si="252"/>
        <v>0</v>
      </c>
      <c r="AH745" s="78"/>
      <c r="AI745" s="54">
        <f t="shared" si="253"/>
        <v>0</v>
      </c>
      <c r="AJ745" s="78"/>
      <c r="AK745" s="54">
        <f t="shared" si="254"/>
        <v>0</v>
      </c>
      <c r="AL745" s="78"/>
      <c r="AM745" s="78"/>
      <c r="AN745" s="53" t="str">
        <f>+IF($A745="Venta",SUMIF($AC$3:$AM$3,VLOOKUP($R745,desplegable!$N$3:$Q$8,4,FALSE),$AC745:$AM745)*$T745/VLOOKUP($R745,desplegable!$N$3:$O$8,2,FALSE),"")</f>
        <v/>
      </c>
      <c r="AO745" s="53">
        <f t="shared" si="255"/>
        <v>0</v>
      </c>
      <c r="AP745" s="53" t="str">
        <f>+IF($A745="Compra",SUMIF($AC$3:$AM$3,VLOOKUP($R744,desplegable!$N$3:$Q$8,4,FALSE),$AC745:$AM745)*$T745/VLOOKUP($R744,desplegable!$N$3:$O$8,2,FALSE),"")</f>
        <v/>
      </c>
      <c r="AQ745" s="55">
        <f>+IFERROR(SUMIF($AC$3:$AM$3,VLOOKUP($R745,desplegable!$N$3:$Q$8,4,FALSE),$AC745:$AM745)/$S745,0)</f>
        <v>0</v>
      </c>
      <c r="AR745" s="55">
        <f ca="1">IFERROR((SUMIF($AC$3:$AM$3,VLOOKUP($R745,desplegable!$N$3:$Q$8,4,FALSE),$AC745:$AM745)/($H745-$G745))*((TODAY())-$G745)/$S745,0)</f>
        <v>0</v>
      </c>
      <c r="AS745" s="56" t="str">
        <f t="shared" si="259"/>
        <v>-</v>
      </c>
      <c r="AT745" s="56" t="str">
        <f t="shared" si="260"/>
        <v>-</v>
      </c>
      <c r="AU745" s="56" t="str">
        <f t="shared" si="261"/>
        <v>-</v>
      </c>
      <c r="AV745" s="56" t="str">
        <f t="shared" si="262"/>
        <v>-</v>
      </c>
      <c r="AW745" s="53" t="str">
        <f t="shared" si="263"/>
        <v>-</v>
      </c>
      <c r="AX745" s="53" t="str">
        <f t="shared" si="264"/>
        <v/>
      </c>
      <c r="AY745" s="57" t="str">
        <f t="shared" si="265"/>
        <v/>
      </c>
      <c r="AZ745" s="54">
        <f>+IF(SUMIF($AC$3:$AM$3,VLOOKUP($R745,desplegable!$N$3:$Q$8,4,FALSE),$AC745:$AM745)&gt;=$S745,$S745,SUMIF($AC$3:$AM$3,VLOOKUP($R745,desplegable!$N$3:$Q$8,4,FALSE),$AC745:$AM745))</f>
        <v>0</v>
      </c>
      <c r="BA745" s="78"/>
      <c r="BB745" s="54">
        <f t="shared" si="266"/>
        <v>0</v>
      </c>
      <c r="BC745" s="53">
        <f>+IFERROR($BB745*$T745/VLOOKUP($R745,desplegable!$N$3:$O$8,2,FALSE),0)</f>
        <v>0</v>
      </c>
      <c r="BD745" s="53" t="str">
        <f t="shared" si="256"/>
        <v/>
      </c>
      <c r="BE745" s="57" t="str">
        <f t="shared" si="267"/>
        <v/>
      </c>
    </row>
    <row r="746" spans="1:57" ht="15" customHeight="1" x14ac:dyDescent="0.25">
      <c r="A746" s="26" t="s">
        <v>117</v>
      </c>
      <c r="B746" s="21"/>
      <c r="C746" s="21" t="s">
        <v>117</v>
      </c>
      <c r="D746" s="21"/>
      <c r="E746" s="21" t="s">
        <v>117</v>
      </c>
      <c r="F746" s="21"/>
      <c r="G746" s="27"/>
      <c r="H746" s="27"/>
      <c r="I746" s="28" t="s">
        <v>246</v>
      </c>
      <c r="J746" s="28" t="s">
        <v>117</v>
      </c>
      <c r="K746" s="21"/>
      <c r="L746" s="21"/>
      <c r="M746" s="28" t="s">
        <v>117</v>
      </c>
      <c r="N746" s="28" t="s">
        <v>117</v>
      </c>
      <c r="O746" s="28" t="s">
        <v>117</v>
      </c>
      <c r="P746" s="21" t="s">
        <v>117</v>
      </c>
      <c r="Q746" s="21" t="s">
        <v>117</v>
      </c>
      <c r="R746" s="28" t="s">
        <v>117</v>
      </c>
      <c r="S746" s="78"/>
      <c r="T746" s="30"/>
      <c r="U746" s="52">
        <f t="shared" si="257"/>
        <v>0</v>
      </c>
      <c r="V746" s="29"/>
      <c r="W746" s="29" t="s">
        <v>117</v>
      </c>
      <c r="X746" s="29"/>
      <c r="Y746" s="29"/>
      <c r="Z746" s="53" t="str">
        <f t="shared" si="249"/>
        <v/>
      </c>
      <c r="AA746" s="55" t="str">
        <f t="shared" si="258"/>
        <v/>
      </c>
      <c r="AB746" s="27"/>
      <c r="AC746" s="54">
        <f t="shared" si="250"/>
        <v>0</v>
      </c>
      <c r="AD746" s="78"/>
      <c r="AE746" s="54">
        <f t="shared" si="251"/>
        <v>0</v>
      </c>
      <c r="AF746" s="78"/>
      <c r="AG746" s="54">
        <f t="shared" si="252"/>
        <v>0</v>
      </c>
      <c r="AH746" s="78"/>
      <c r="AI746" s="54">
        <f t="shared" si="253"/>
        <v>0</v>
      </c>
      <c r="AJ746" s="78"/>
      <c r="AK746" s="54">
        <f t="shared" si="254"/>
        <v>0</v>
      </c>
      <c r="AL746" s="78"/>
      <c r="AM746" s="78"/>
      <c r="AN746" s="53" t="str">
        <f>+IF($A746="Venta",SUMIF($AC$3:$AM$3,VLOOKUP($R746,desplegable!$N$3:$Q$8,4,FALSE),$AC746:$AM746)*$T746/VLOOKUP($R746,desplegable!$N$3:$O$8,2,FALSE),"")</f>
        <v/>
      </c>
      <c r="AO746" s="53">
        <f t="shared" si="255"/>
        <v>0</v>
      </c>
      <c r="AP746" s="53" t="str">
        <f>+IF($A746="Compra",SUMIF($AC$3:$AM$3,VLOOKUP($R745,desplegable!$N$3:$Q$8,4,FALSE),$AC746:$AM746)*$T746/VLOOKUP($R745,desplegable!$N$3:$O$8,2,FALSE),"")</f>
        <v/>
      </c>
      <c r="AQ746" s="55">
        <f>+IFERROR(SUMIF($AC$3:$AM$3,VLOOKUP($R746,desplegable!$N$3:$Q$8,4,FALSE),$AC746:$AM746)/$S746,0)</f>
        <v>0</v>
      </c>
      <c r="AR746" s="55">
        <f ca="1">IFERROR((SUMIF($AC$3:$AM$3,VLOOKUP($R746,desplegable!$N$3:$Q$8,4,FALSE),$AC746:$AM746)/($H746-$G746))*((TODAY())-$G746)/$S746,0)</f>
        <v>0</v>
      </c>
      <c r="AS746" s="56" t="str">
        <f t="shared" si="259"/>
        <v>-</v>
      </c>
      <c r="AT746" s="56" t="str">
        <f t="shared" si="260"/>
        <v>-</v>
      </c>
      <c r="AU746" s="56" t="str">
        <f t="shared" si="261"/>
        <v>-</v>
      </c>
      <c r="AV746" s="56" t="str">
        <f t="shared" si="262"/>
        <v>-</v>
      </c>
      <c r="AW746" s="53" t="str">
        <f t="shared" si="263"/>
        <v>-</v>
      </c>
      <c r="AX746" s="53" t="str">
        <f t="shared" si="264"/>
        <v/>
      </c>
      <c r="AY746" s="57" t="str">
        <f t="shared" si="265"/>
        <v/>
      </c>
      <c r="AZ746" s="54">
        <f>+IF(SUMIF($AC$3:$AM$3,VLOOKUP($R746,desplegable!$N$3:$Q$8,4,FALSE),$AC746:$AM746)&gt;=$S746,$S746,SUMIF($AC$3:$AM$3,VLOOKUP($R746,desplegable!$N$3:$Q$8,4,FALSE),$AC746:$AM746))</f>
        <v>0</v>
      </c>
      <c r="BA746" s="78"/>
      <c r="BB746" s="54">
        <f t="shared" si="266"/>
        <v>0</v>
      </c>
      <c r="BC746" s="53">
        <f>+IFERROR($BB746*$T746/VLOOKUP($R746,desplegable!$N$3:$O$8,2,FALSE),0)</f>
        <v>0</v>
      </c>
      <c r="BD746" s="53" t="str">
        <f t="shared" si="256"/>
        <v/>
      </c>
      <c r="BE746" s="57" t="str">
        <f t="shared" si="267"/>
        <v/>
      </c>
    </row>
    <row r="747" spans="1:57" ht="15" customHeight="1" x14ac:dyDescent="0.25">
      <c r="A747" s="26" t="s">
        <v>117</v>
      </c>
      <c r="B747" s="21"/>
      <c r="C747" s="21" t="s">
        <v>117</v>
      </c>
      <c r="D747" s="21"/>
      <c r="E747" s="21" t="s">
        <v>117</v>
      </c>
      <c r="F747" s="21"/>
      <c r="G747" s="27"/>
      <c r="H747" s="27"/>
      <c r="I747" s="28" t="s">
        <v>246</v>
      </c>
      <c r="J747" s="28" t="s">
        <v>117</v>
      </c>
      <c r="K747" s="21"/>
      <c r="L747" s="21"/>
      <c r="M747" s="28" t="s">
        <v>117</v>
      </c>
      <c r="N747" s="28" t="s">
        <v>117</v>
      </c>
      <c r="O747" s="28" t="s">
        <v>117</v>
      </c>
      <c r="P747" s="21" t="s">
        <v>117</v>
      </c>
      <c r="Q747" s="21" t="s">
        <v>117</v>
      </c>
      <c r="R747" s="28" t="s">
        <v>117</v>
      </c>
      <c r="S747" s="78"/>
      <c r="T747" s="30"/>
      <c r="U747" s="52">
        <f t="shared" si="257"/>
        <v>0</v>
      </c>
      <c r="V747" s="29"/>
      <c r="W747" s="29" t="s">
        <v>117</v>
      </c>
      <c r="X747" s="29"/>
      <c r="Y747" s="29"/>
      <c r="Z747" s="53" t="str">
        <f t="shared" si="249"/>
        <v/>
      </c>
      <c r="AA747" s="55" t="str">
        <f t="shared" si="258"/>
        <v/>
      </c>
      <c r="AB747" s="27"/>
      <c r="AC747" s="54">
        <f t="shared" si="250"/>
        <v>0</v>
      </c>
      <c r="AD747" s="78"/>
      <c r="AE747" s="54">
        <f t="shared" si="251"/>
        <v>0</v>
      </c>
      <c r="AF747" s="78"/>
      <c r="AG747" s="54">
        <f t="shared" si="252"/>
        <v>0</v>
      </c>
      <c r="AH747" s="78"/>
      <c r="AI747" s="54">
        <f t="shared" si="253"/>
        <v>0</v>
      </c>
      <c r="AJ747" s="78"/>
      <c r="AK747" s="54">
        <f t="shared" si="254"/>
        <v>0</v>
      </c>
      <c r="AL747" s="78"/>
      <c r="AM747" s="78"/>
      <c r="AN747" s="53" t="str">
        <f>+IF($A747="Venta",SUMIF($AC$3:$AM$3,VLOOKUP($R747,desplegable!$N$3:$Q$8,4,FALSE),$AC747:$AM747)*$T747/VLOOKUP($R747,desplegable!$N$3:$O$8,2,FALSE),"")</f>
        <v/>
      </c>
      <c r="AO747" s="53">
        <f t="shared" si="255"/>
        <v>0</v>
      </c>
      <c r="AP747" s="53" t="str">
        <f>+IF($A747="Compra",SUMIF($AC$3:$AM$3,VLOOKUP($R746,desplegable!$N$3:$Q$8,4,FALSE),$AC747:$AM747)*$T747/VLOOKUP($R746,desplegable!$N$3:$O$8,2,FALSE),"")</f>
        <v/>
      </c>
      <c r="AQ747" s="55">
        <f>+IFERROR(SUMIF($AC$3:$AM$3,VLOOKUP($R747,desplegable!$N$3:$Q$8,4,FALSE),$AC747:$AM747)/$S747,0)</f>
        <v>0</v>
      </c>
      <c r="AR747" s="55">
        <f ca="1">IFERROR((SUMIF($AC$3:$AM$3,VLOOKUP($R747,desplegable!$N$3:$Q$8,4,FALSE),$AC747:$AM747)/($H747-$G747))*((TODAY())-$G747)/$S747,0)</f>
        <v>0</v>
      </c>
      <c r="AS747" s="56" t="str">
        <f t="shared" si="259"/>
        <v>-</v>
      </c>
      <c r="AT747" s="56" t="str">
        <f t="shared" si="260"/>
        <v>-</v>
      </c>
      <c r="AU747" s="56" t="str">
        <f t="shared" si="261"/>
        <v>-</v>
      </c>
      <c r="AV747" s="56" t="str">
        <f t="shared" si="262"/>
        <v>-</v>
      </c>
      <c r="AW747" s="53" t="str">
        <f t="shared" si="263"/>
        <v>-</v>
      </c>
      <c r="AX747" s="53" t="str">
        <f t="shared" si="264"/>
        <v/>
      </c>
      <c r="AY747" s="57" t="str">
        <f t="shared" si="265"/>
        <v/>
      </c>
      <c r="AZ747" s="54">
        <f>+IF(SUMIF($AC$3:$AM$3,VLOOKUP($R747,desplegable!$N$3:$Q$8,4,FALSE),$AC747:$AM747)&gt;=$S747,$S747,SUMIF($AC$3:$AM$3,VLOOKUP($R747,desplegable!$N$3:$Q$8,4,FALSE),$AC747:$AM747))</f>
        <v>0</v>
      </c>
      <c r="BA747" s="78"/>
      <c r="BB747" s="54">
        <f t="shared" si="266"/>
        <v>0</v>
      </c>
      <c r="BC747" s="53">
        <f>+IFERROR($BB747*$T747/VLOOKUP($R747,desplegable!$N$3:$O$8,2,FALSE),0)</f>
        <v>0</v>
      </c>
      <c r="BD747" s="53" t="str">
        <f t="shared" si="256"/>
        <v/>
      </c>
      <c r="BE747" s="57" t="str">
        <f t="shared" si="267"/>
        <v/>
      </c>
    </row>
    <row r="748" spans="1:57" ht="15" customHeight="1" x14ac:dyDescent="0.25">
      <c r="A748" s="26" t="s">
        <v>117</v>
      </c>
      <c r="B748" s="21"/>
      <c r="C748" s="21" t="s">
        <v>117</v>
      </c>
      <c r="D748" s="21"/>
      <c r="E748" s="21" t="s">
        <v>117</v>
      </c>
      <c r="F748" s="21"/>
      <c r="G748" s="27"/>
      <c r="H748" s="27"/>
      <c r="I748" s="28" t="s">
        <v>246</v>
      </c>
      <c r="J748" s="28" t="s">
        <v>117</v>
      </c>
      <c r="K748" s="21"/>
      <c r="L748" s="21"/>
      <c r="M748" s="28" t="s">
        <v>117</v>
      </c>
      <c r="N748" s="28" t="s">
        <v>117</v>
      </c>
      <c r="O748" s="28" t="s">
        <v>117</v>
      </c>
      <c r="P748" s="21" t="s">
        <v>117</v>
      </c>
      <c r="Q748" s="21" t="s">
        <v>117</v>
      </c>
      <c r="R748" s="28" t="s">
        <v>117</v>
      </c>
      <c r="S748" s="78"/>
      <c r="T748" s="30"/>
      <c r="U748" s="52">
        <f t="shared" si="257"/>
        <v>0</v>
      </c>
      <c r="V748" s="29"/>
      <c r="W748" s="29" t="s">
        <v>117</v>
      </c>
      <c r="X748" s="29"/>
      <c r="Y748" s="29"/>
      <c r="Z748" s="53" t="str">
        <f t="shared" si="249"/>
        <v/>
      </c>
      <c r="AA748" s="55" t="str">
        <f t="shared" si="258"/>
        <v/>
      </c>
      <c r="AB748" s="27"/>
      <c r="AC748" s="54">
        <f t="shared" si="250"/>
        <v>0</v>
      </c>
      <c r="AD748" s="78"/>
      <c r="AE748" s="54">
        <f t="shared" si="251"/>
        <v>0</v>
      </c>
      <c r="AF748" s="78"/>
      <c r="AG748" s="54">
        <f t="shared" si="252"/>
        <v>0</v>
      </c>
      <c r="AH748" s="78"/>
      <c r="AI748" s="54">
        <f t="shared" si="253"/>
        <v>0</v>
      </c>
      <c r="AJ748" s="78"/>
      <c r="AK748" s="54">
        <f t="shared" si="254"/>
        <v>0</v>
      </c>
      <c r="AL748" s="78"/>
      <c r="AM748" s="78"/>
      <c r="AN748" s="53" t="str">
        <f>+IF($A748="Venta",SUMIF($AC$3:$AM$3,VLOOKUP($R748,desplegable!$N$3:$Q$8,4,FALSE),$AC748:$AM748)*$T748/VLOOKUP($R748,desplegable!$N$3:$O$8,2,FALSE),"")</f>
        <v/>
      </c>
      <c r="AO748" s="53">
        <f t="shared" si="255"/>
        <v>0</v>
      </c>
      <c r="AP748" s="53" t="str">
        <f>+IF($A748="Compra",SUMIF($AC$3:$AM$3,VLOOKUP($R747,desplegable!$N$3:$Q$8,4,FALSE),$AC748:$AM748)*$T748/VLOOKUP($R747,desplegable!$N$3:$O$8,2,FALSE),"")</f>
        <v/>
      </c>
      <c r="AQ748" s="55">
        <f>+IFERROR(SUMIF($AC$3:$AM$3,VLOOKUP($R748,desplegable!$N$3:$Q$8,4,FALSE),$AC748:$AM748)/$S748,0)</f>
        <v>0</v>
      </c>
      <c r="AR748" s="55">
        <f ca="1">IFERROR((SUMIF($AC$3:$AM$3,VLOOKUP($R748,desplegable!$N$3:$Q$8,4,FALSE),$AC748:$AM748)/($H748-$G748))*((TODAY())-$G748)/$S748,0)</f>
        <v>0</v>
      </c>
      <c r="AS748" s="56" t="str">
        <f t="shared" si="259"/>
        <v>-</v>
      </c>
      <c r="AT748" s="56" t="str">
        <f t="shared" si="260"/>
        <v>-</v>
      </c>
      <c r="AU748" s="56" t="str">
        <f t="shared" si="261"/>
        <v>-</v>
      </c>
      <c r="AV748" s="56" t="str">
        <f t="shared" si="262"/>
        <v>-</v>
      </c>
      <c r="AW748" s="53" t="str">
        <f t="shared" si="263"/>
        <v>-</v>
      </c>
      <c r="AX748" s="53" t="str">
        <f t="shared" si="264"/>
        <v/>
      </c>
      <c r="AY748" s="57" t="str">
        <f t="shared" si="265"/>
        <v/>
      </c>
      <c r="AZ748" s="54">
        <f>+IF(SUMIF($AC$3:$AM$3,VLOOKUP($R748,desplegable!$N$3:$Q$8,4,FALSE),$AC748:$AM748)&gt;=$S748,$S748,SUMIF($AC$3:$AM$3,VLOOKUP($R748,desplegable!$N$3:$Q$8,4,FALSE),$AC748:$AM748))</f>
        <v>0</v>
      </c>
      <c r="BA748" s="78"/>
      <c r="BB748" s="54">
        <f t="shared" si="266"/>
        <v>0</v>
      </c>
      <c r="BC748" s="53">
        <f>+IFERROR($BB748*$T748/VLOOKUP($R748,desplegable!$N$3:$O$8,2,FALSE),0)</f>
        <v>0</v>
      </c>
      <c r="BD748" s="53" t="str">
        <f t="shared" si="256"/>
        <v/>
      </c>
      <c r="BE748" s="57" t="str">
        <f t="shared" si="267"/>
        <v/>
      </c>
    </row>
    <row r="749" spans="1:57" ht="15" customHeight="1" x14ac:dyDescent="0.25">
      <c r="A749" s="26" t="s">
        <v>117</v>
      </c>
      <c r="B749" s="21"/>
      <c r="C749" s="21" t="s">
        <v>117</v>
      </c>
      <c r="D749" s="21"/>
      <c r="E749" s="21" t="s">
        <v>117</v>
      </c>
      <c r="F749" s="21"/>
      <c r="G749" s="27"/>
      <c r="H749" s="27"/>
      <c r="I749" s="28" t="s">
        <v>246</v>
      </c>
      <c r="J749" s="28" t="s">
        <v>117</v>
      </c>
      <c r="K749" s="21"/>
      <c r="L749" s="21"/>
      <c r="M749" s="28" t="s">
        <v>117</v>
      </c>
      <c r="N749" s="28" t="s">
        <v>117</v>
      </c>
      <c r="O749" s="28" t="s">
        <v>117</v>
      </c>
      <c r="P749" s="21" t="s">
        <v>117</v>
      </c>
      <c r="Q749" s="21" t="s">
        <v>117</v>
      </c>
      <c r="R749" s="28" t="s">
        <v>117</v>
      </c>
      <c r="S749" s="78"/>
      <c r="T749" s="30"/>
      <c r="U749" s="52">
        <f t="shared" si="257"/>
        <v>0</v>
      </c>
      <c r="V749" s="29"/>
      <c r="W749" s="29" t="s">
        <v>117</v>
      </c>
      <c r="X749" s="29"/>
      <c r="Y749" s="29"/>
      <c r="Z749" s="53" t="str">
        <f t="shared" si="249"/>
        <v/>
      </c>
      <c r="AA749" s="55" t="str">
        <f t="shared" si="258"/>
        <v/>
      </c>
      <c r="AB749" s="27"/>
      <c r="AC749" s="54">
        <f t="shared" si="250"/>
        <v>0</v>
      </c>
      <c r="AD749" s="78"/>
      <c r="AE749" s="54">
        <f t="shared" si="251"/>
        <v>0</v>
      </c>
      <c r="AF749" s="78"/>
      <c r="AG749" s="54">
        <f t="shared" si="252"/>
        <v>0</v>
      </c>
      <c r="AH749" s="78"/>
      <c r="AI749" s="54">
        <f t="shared" si="253"/>
        <v>0</v>
      </c>
      <c r="AJ749" s="78"/>
      <c r="AK749" s="54">
        <f t="shared" si="254"/>
        <v>0</v>
      </c>
      <c r="AL749" s="78"/>
      <c r="AM749" s="78"/>
      <c r="AN749" s="53" t="str">
        <f>+IF($A749="Venta",SUMIF($AC$3:$AM$3,VLOOKUP($R749,desplegable!$N$3:$Q$8,4,FALSE),$AC749:$AM749)*$T749/VLOOKUP($R749,desplegable!$N$3:$O$8,2,FALSE),"")</f>
        <v/>
      </c>
      <c r="AO749" s="53">
        <f t="shared" si="255"/>
        <v>0</v>
      </c>
      <c r="AP749" s="53" t="str">
        <f>+IF($A749="Compra",SUMIF($AC$3:$AM$3,VLOOKUP($R748,desplegable!$N$3:$Q$8,4,FALSE),$AC749:$AM749)*$T749/VLOOKUP($R748,desplegable!$N$3:$O$8,2,FALSE),"")</f>
        <v/>
      </c>
      <c r="AQ749" s="55">
        <f>+IFERROR(SUMIF($AC$3:$AM$3,VLOOKUP($R749,desplegable!$N$3:$Q$8,4,FALSE),$AC749:$AM749)/$S749,0)</f>
        <v>0</v>
      </c>
      <c r="AR749" s="55">
        <f ca="1">IFERROR((SUMIF($AC$3:$AM$3,VLOOKUP($R749,desplegable!$N$3:$Q$8,4,FALSE),$AC749:$AM749)/($H749-$G749))*((TODAY())-$G749)/$S749,0)</f>
        <v>0</v>
      </c>
      <c r="AS749" s="56" t="str">
        <f t="shared" si="259"/>
        <v>-</v>
      </c>
      <c r="AT749" s="56" t="str">
        <f t="shared" si="260"/>
        <v>-</v>
      </c>
      <c r="AU749" s="56" t="str">
        <f t="shared" si="261"/>
        <v>-</v>
      </c>
      <c r="AV749" s="56" t="str">
        <f t="shared" si="262"/>
        <v>-</v>
      </c>
      <c r="AW749" s="53" t="str">
        <f t="shared" si="263"/>
        <v>-</v>
      </c>
      <c r="AX749" s="53" t="str">
        <f t="shared" si="264"/>
        <v/>
      </c>
      <c r="AY749" s="57" t="str">
        <f t="shared" si="265"/>
        <v/>
      </c>
      <c r="AZ749" s="54">
        <f>+IF(SUMIF($AC$3:$AM$3,VLOOKUP($R749,desplegable!$N$3:$Q$8,4,FALSE),$AC749:$AM749)&gt;=$S749,$S749,SUMIF($AC$3:$AM$3,VLOOKUP($R749,desplegable!$N$3:$Q$8,4,FALSE),$AC749:$AM749))</f>
        <v>0</v>
      </c>
      <c r="BA749" s="78"/>
      <c r="BB749" s="54">
        <f t="shared" si="266"/>
        <v>0</v>
      </c>
      <c r="BC749" s="53">
        <f>+IFERROR($BB749*$T749/VLOOKUP($R749,desplegable!$N$3:$O$8,2,FALSE),0)</f>
        <v>0</v>
      </c>
      <c r="BD749" s="53" t="str">
        <f t="shared" si="256"/>
        <v/>
      </c>
      <c r="BE749" s="57" t="str">
        <f t="shared" si="267"/>
        <v/>
      </c>
    </row>
    <row r="750" spans="1:57" ht="15" customHeight="1" x14ac:dyDescent="0.25">
      <c r="A750" s="26" t="s">
        <v>117</v>
      </c>
      <c r="B750" s="21"/>
      <c r="C750" s="21" t="s">
        <v>117</v>
      </c>
      <c r="D750" s="21"/>
      <c r="E750" s="21" t="s">
        <v>117</v>
      </c>
      <c r="F750" s="21"/>
      <c r="G750" s="27"/>
      <c r="H750" s="27"/>
      <c r="I750" s="28" t="s">
        <v>246</v>
      </c>
      <c r="J750" s="28" t="s">
        <v>117</v>
      </c>
      <c r="K750" s="21"/>
      <c r="L750" s="21"/>
      <c r="M750" s="28" t="s">
        <v>117</v>
      </c>
      <c r="N750" s="28" t="s">
        <v>117</v>
      </c>
      <c r="O750" s="28" t="s">
        <v>117</v>
      </c>
      <c r="P750" s="21" t="s">
        <v>117</v>
      </c>
      <c r="Q750" s="21" t="s">
        <v>117</v>
      </c>
      <c r="R750" s="28" t="s">
        <v>117</v>
      </c>
      <c r="S750" s="78"/>
      <c r="T750" s="30"/>
      <c r="U750" s="52">
        <f t="shared" si="257"/>
        <v>0</v>
      </c>
      <c r="V750" s="29"/>
      <c r="W750" s="29" t="s">
        <v>117</v>
      </c>
      <c r="X750" s="29"/>
      <c r="Y750" s="29"/>
      <c r="Z750" s="53" t="str">
        <f t="shared" si="249"/>
        <v/>
      </c>
      <c r="AA750" s="55" t="str">
        <f t="shared" si="258"/>
        <v/>
      </c>
      <c r="AB750" s="27"/>
      <c r="AC750" s="54">
        <f t="shared" si="250"/>
        <v>0</v>
      </c>
      <c r="AD750" s="78"/>
      <c r="AE750" s="54">
        <f t="shared" si="251"/>
        <v>0</v>
      </c>
      <c r="AF750" s="78"/>
      <c r="AG750" s="54">
        <f t="shared" si="252"/>
        <v>0</v>
      </c>
      <c r="AH750" s="78"/>
      <c r="AI750" s="54">
        <f t="shared" si="253"/>
        <v>0</v>
      </c>
      <c r="AJ750" s="78"/>
      <c r="AK750" s="54">
        <f t="shared" si="254"/>
        <v>0</v>
      </c>
      <c r="AL750" s="78"/>
      <c r="AM750" s="78"/>
      <c r="AN750" s="53" t="str">
        <f>+IF($A750="Venta",SUMIF($AC$3:$AM$3,VLOOKUP($R750,desplegable!$N$3:$Q$8,4,FALSE),$AC750:$AM750)*$T750/VLOOKUP($R750,desplegable!$N$3:$O$8,2,FALSE),"")</f>
        <v/>
      </c>
      <c r="AO750" s="53">
        <f t="shared" si="255"/>
        <v>0</v>
      </c>
      <c r="AP750" s="53" t="str">
        <f>+IF($A750="Compra",SUMIF($AC$3:$AM$3,VLOOKUP($R749,desplegable!$N$3:$Q$8,4,FALSE),$AC750:$AM750)*$T750/VLOOKUP($R749,desplegable!$N$3:$O$8,2,FALSE),"")</f>
        <v/>
      </c>
      <c r="AQ750" s="55">
        <f>+IFERROR(SUMIF($AC$3:$AM$3,VLOOKUP($R750,desplegable!$N$3:$Q$8,4,FALSE),$AC750:$AM750)/$S750,0)</f>
        <v>0</v>
      </c>
      <c r="AR750" s="55">
        <f ca="1">IFERROR((SUMIF($AC$3:$AM$3,VLOOKUP($R750,desplegable!$N$3:$Q$8,4,FALSE),$AC750:$AM750)/($H750-$G750))*((TODAY())-$G750)/$S750,0)</f>
        <v>0</v>
      </c>
      <c r="AS750" s="56" t="str">
        <f t="shared" si="259"/>
        <v>-</v>
      </c>
      <c r="AT750" s="56" t="str">
        <f t="shared" si="260"/>
        <v>-</v>
      </c>
      <c r="AU750" s="56" t="str">
        <f t="shared" si="261"/>
        <v>-</v>
      </c>
      <c r="AV750" s="56" t="str">
        <f t="shared" si="262"/>
        <v>-</v>
      </c>
      <c r="AW750" s="53" t="str">
        <f t="shared" si="263"/>
        <v>-</v>
      </c>
      <c r="AX750" s="53" t="str">
        <f t="shared" si="264"/>
        <v/>
      </c>
      <c r="AY750" s="57" t="str">
        <f t="shared" si="265"/>
        <v/>
      </c>
      <c r="AZ750" s="54">
        <f>+IF(SUMIF($AC$3:$AM$3,VLOOKUP($R750,desplegable!$N$3:$Q$8,4,FALSE),$AC750:$AM750)&gt;=$S750,$S750,SUMIF($AC$3:$AM$3,VLOOKUP($R750,desplegable!$N$3:$Q$8,4,FALSE),$AC750:$AM750))</f>
        <v>0</v>
      </c>
      <c r="BA750" s="78"/>
      <c r="BB750" s="54">
        <f t="shared" si="266"/>
        <v>0</v>
      </c>
      <c r="BC750" s="53">
        <f>+IFERROR($BB750*$T750/VLOOKUP($R750,desplegable!$N$3:$O$8,2,FALSE),0)</f>
        <v>0</v>
      </c>
      <c r="BD750" s="53" t="str">
        <f t="shared" si="256"/>
        <v/>
      </c>
      <c r="BE750" s="57" t="str">
        <f t="shared" si="267"/>
        <v/>
      </c>
    </row>
    <row r="751" spans="1:57" ht="15" customHeight="1" x14ac:dyDescent="0.25">
      <c r="A751" s="26" t="s">
        <v>117</v>
      </c>
      <c r="B751" s="21"/>
      <c r="C751" s="21" t="s">
        <v>117</v>
      </c>
      <c r="D751" s="21"/>
      <c r="E751" s="21" t="s">
        <v>117</v>
      </c>
      <c r="F751" s="21"/>
      <c r="G751" s="27"/>
      <c r="H751" s="27"/>
      <c r="I751" s="28" t="s">
        <v>246</v>
      </c>
      <c r="J751" s="28" t="s">
        <v>117</v>
      </c>
      <c r="K751" s="21"/>
      <c r="L751" s="21"/>
      <c r="M751" s="28" t="s">
        <v>117</v>
      </c>
      <c r="N751" s="28" t="s">
        <v>117</v>
      </c>
      <c r="O751" s="28" t="s">
        <v>117</v>
      </c>
      <c r="P751" s="21" t="s">
        <v>117</v>
      </c>
      <c r="Q751" s="21" t="s">
        <v>117</v>
      </c>
      <c r="R751" s="28" t="s">
        <v>117</v>
      </c>
      <c r="S751" s="78"/>
      <c r="T751" s="30"/>
      <c r="U751" s="52">
        <f t="shared" si="257"/>
        <v>0</v>
      </c>
      <c r="V751" s="29"/>
      <c r="W751" s="29" t="s">
        <v>117</v>
      </c>
      <c r="X751" s="29"/>
      <c r="Y751" s="29"/>
      <c r="Z751" s="53" t="str">
        <f t="shared" si="249"/>
        <v/>
      </c>
      <c r="AA751" s="55" t="str">
        <f t="shared" si="258"/>
        <v/>
      </c>
      <c r="AB751" s="27"/>
      <c r="AC751" s="54">
        <f t="shared" si="250"/>
        <v>0</v>
      </c>
      <c r="AD751" s="78"/>
      <c r="AE751" s="54">
        <f t="shared" si="251"/>
        <v>0</v>
      </c>
      <c r="AF751" s="78"/>
      <c r="AG751" s="54">
        <f t="shared" si="252"/>
        <v>0</v>
      </c>
      <c r="AH751" s="78"/>
      <c r="AI751" s="54">
        <f t="shared" si="253"/>
        <v>0</v>
      </c>
      <c r="AJ751" s="78"/>
      <c r="AK751" s="54">
        <f t="shared" si="254"/>
        <v>0</v>
      </c>
      <c r="AL751" s="78"/>
      <c r="AM751" s="78"/>
      <c r="AN751" s="53" t="str">
        <f>+IF($A751="Venta",SUMIF($AC$3:$AM$3,VLOOKUP($R751,desplegable!$N$3:$Q$8,4,FALSE),$AC751:$AM751)*$T751/VLOOKUP($R751,desplegable!$N$3:$O$8,2,FALSE),"")</f>
        <v/>
      </c>
      <c r="AO751" s="53">
        <f t="shared" si="255"/>
        <v>0</v>
      </c>
      <c r="AP751" s="53" t="str">
        <f>+IF($A751="Compra",SUMIF($AC$3:$AM$3,VLOOKUP($R750,desplegable!$N$3:$Q$8,4,FALSE),$AC751:$AM751)*$T751/VLOOKUP($R750,desplegable!$N$3:$O$8,2,FALSE),"")</f>
        <v/>
      </c>
      <c r="AQ751" s="55">
        <f>+IFERROR(SUMIF($AC$3:$AM$3,VLOOKUP($R751,desplegable!$N$3:$Q$8,4,FALSE),$AC751:$AM751)/$S751,0)</f>
        <v>0</v>
      </c>
      <c r="AR751" s="55">
        <f ca="1">IFERROR((SUMIF($AC$3:$AM$3,VLOOKUP($R751,desplegable!$N$3:$Q$8,4,FALSE),$AC751:$AM751)/($H751-$G751))*((TODAY())-$G751)/$S751,0)</f>
        <v>0</v>
      </c>
      <c r="AS751" s="56" t="str">
        <f t="shared" si="259"/>
        <v>-</v>
      </c>
      <c r="AT751" s="56" t="str">
        <f t="shared" si="260"/>
        <v>-</v>
      </c>
      <c r="AU751" s="56" t="str">
        <f t="shared" si="261"/>
        <v>-</v>
      </c>
      <c r="AV751" s="56" t="str">
        <f t="shared" si="262"/>
        <v>-</v>
      </c>
      <c r="AW751" s="53" t="str">
        <f t="shared" si="263"/>
        <v>-</v>
      </c>
      <c r="AX751" s="53" t="str">
        <f t="shared" si="264"/>
        <v/>
      </c>
      <c r="AY751" s="57" t="str">
        <f t="shared" si="265"/>
        <v/>
      </c>
      <c r="AZ751" s="54">
        <f>+IF(SUMIF($AC$3:$AM$3,VLOOKUP($R751,desplegable!$N$3:$Q$8,4,FALSE),$AC751:$AM751)&gt;=$S751,$S751,SUMIF($AC$3:$AM$3,VLOOKUP($R751,desplegable!$N$3:$Q$8,4,FALSE),$AC751:$AM751))</f>
        <v>0</v>
      </c>
      <c r="BA751" s="78"/>
      <c r="BB751" s="54">
        <f t="shared" si="266"/>
        <v>0</v>
      </c>
      <c r="BC751" s="53">
        <f>+IFERROR($BB751*$T751/VLOOKUP($R751,desplegable!$N$3:$O$8,2,FALSE),0)</f>
        <v>0</v>
      </c>
      <c r="BD751" s="53" t="str">
        <f t="shared" si="256"/>
        <v/>
      </c>
      <c r="BE751" s="57" t="str">
        <f t="shared" si="267"/>
        <v/>
      </c>
    </row>
    <row r="752" spans="1:57" ht="15" customHeight="1" x14ac:dyDescent="0.25">
      <c r="A752" s="26" t="s">
        <v>117</v>
      </c>
      <c r="B752" s="21"/>
      <c r="C752" s="21" t="s">
        <v>117</v>
      </c>
      <c r="D752" s="21"/>
      <c r="E752" s="21" t="s">
        <v>117</v>
      </c>
      <c r="F752" s="21"/>
      <c r="G752" s="27"/>
      <c r="H752" s="27"/>
      <c r="I752" s="28" t="s">
        <v>246</v>
      </c>
      <c r="J752" s="28" t="s">
        <v>117</v>
      </c>
      <c r="K752" s="21"/>
      <c r="L752" s="21"/>
      <c r="M752" s="28" t="s">
        <v>117</v>
      </c>
      <c r="N752" s="28" t="s">
        <v>117</v>
      </c>
      <c r="O752" s="28" t="s">
        <v>117</v>
      </c>
      <c r="P752" s="21" t="s">
        <v>117</v>
      </c>
      <c r="Q752" s="21" t="s">
        <v>117</v>
      </c>
      <c r="R752" s="28" t="s">
        <v>117</v>
      </c>
      <c r="S752" s="78"/>
      <c r="T752" s="30"/>
      <c r="U752" s="52">
        <f t="shared" si="257"/>
        <v>0</v>
      </c>
      <c r="V752" s="29"/>
      <c r="W752" s="29" t="s">
        <v>117</v>
      </c>
      <c r="X752" s="29"/>
      <c r="Y752" s="29"/>
      <c r="Z752" s="53" t="str">
        <f t="shared" si="249"/>
        <v/>
      </c>
      <c r="AA752" s="55" t="str">
        <f t="shared" si="258"/>
        <v/>
      </c>
      <c r="AB752" s="27"/>
      <c r="AC752" s="54">
        <f t="shared" si="250"/>
        <v>0</v>
      </c>
      <c r="AD752" s="78"/>
      <c r="AE752" s="54">
        <f t="shared" si="251"/>
        <v>0</v>
      </c>
      <c r="AF752" s="78"/>
      <c r="AG752" s="54">
        <f t="shared" si="252"/>
        <v>0</v>
      </c>
      <c r="AH752" s="78"/>
      <c r="AI752" s="54">
        <f t="shared" si="253"/>
        <v>0</v>
      </c>
      <c r="AJ752" s="78"/>
      <c r="AK752" s="54">
        <f t="shared" si="254"/>
        <v>0</v>
      </c>
      <c r="AL752" s="78"/>
      <c r="AM752" s="78"/>
      <c r="AN752" s="53" t="str">
        <f>+IF($A752="Venta",SUMIF($AC$3:$AM$3,VLOOKUP($R752,desplegable!$N$3:$Q$8,4,FALSE),$AC752:$AM752)*$T752/VLOOKUP($R752,desplegable!$N$3:$O$8,2,FALSE),"")</f>
        <v/>
      </c>
      <c r="AO752" s="53">
        <f t="shared" si="255"/>
        <v>0</v>
      </c>
      <c r="AP752" s="53" t="str">
        <f>+IF($A752="Compra",SUMIF($AC$3:$AM$3,VLOOKUP($R751,desplegable!$N$3:$Q$8,4,FALSE),$AC752:$AM752)*$T752/VLOOKUP($R751,desplegable!$N$3:$O$8,2,FALSE),"")</f>
        <v/>
      </c>
      <c r="AQ752" s="55">
        <f>+IFERROR(SUMIF($AC$3:$AM$3,VLOOKUP($R752,desplegable!$N$3:$Q$8,4,FALSE),$AC752:$AM752)/$S752,0)</f>
        <v>0</v>
      </c>
      <c r="AR752" s="55">
        <f ca="1">IFERROR((SUMIF($AC$3:$AM$3,VLOOKUP($R752,desplegable!$N$3:$Q$8,4,FALSE),$AC752:$AM752)/($H752-$G752))*((TODAY())-$G752)/$S752,0)</f>
        <v>0</v>
      </c>
      <c r="AS752" s="56" t="str">
        <f t="shared" si="259"/>
        <v>-</v>
      </c>
      <c r="AT752" s="56" t="str">
        <f t="shared" si="260"/>
        <v>-</v>
      </c>
      <c r="AU752" s="56" t="str">
        <f t="shared" si="261"/>
        <v>-</v>
      </c>
      <c r="AV752" s="56" t="str">
        <f t="shared" si="262"/>
        <v>-</v>
      </c>
      <c r="AW752" s="53" t="str">
        <f t="shared" si="263"/>
        <v>-</v>
      </c>
      <c r="AX752" s="53" t="str">
        <f t="shared" si="264"/>
        <v/>
      </c>
      <c r="AY752" s="57" t="str">
        <f t="shared" si="265"/>
        <v/>
      </c>
      <c r="AZ752" s="54">
        <f>+IF(SUMIF($AC$3:$AM$3,VLOOKUP($R752,desplegable!$N$3:$Q$8,4,FALSE),$AC752:$AM752)&gt;=$S752,$S752,SUMIF($AC$3:$AM$3,VLOOKUP($R752,desplegable!$N$3:$Q$8,4,FALSE),$AC752:$AM752))</f>
        <v>0</v>
      </c>
      <c r="BA752" s="78"/>
      <c r="BB752" s="54">
        <f t="shared" si="266"/>
        <v>0</v>
      </c>
      <c r="BC752" s="53">
        <f>+IFERROR($BB752*$T752/VLOOKUP($R752,desplegable!$N$3:$O$8,2,FALSE),0)</f>
        <v>0</v>
      </c>
      <c r="BD752" s="53" t="str">
        <f t="shared" si="256"/>
        <v/>
      </c>
      <c r="BE752" s="57" t="str">
        <f t="shared" si="267"/>
        <v/>
      </c>
    </row>
    <row r="753" spans="1:57" ht="15" customHeight="1" x14ac:dyDescent="0.25">
      <c r="A753" s="26" t="s">
        <v>117</v>
      </c>
      <c r="B753" s="21"/>
      <c r="C753" s="21" t="s">
        <v>117</v>
      </c>
      <c r="D753" s="21"/>
      <c r="E753" s="21" t="s">
        <v>117</v>
      </c>
      <c r="F753" s="21"/>
      <c r="G753" s="27"/>
      <c r="H753" s="27"/>
      <c r="I753" s="28" t="s">
        <v>246</v>
      </c>
      <c r="J753" s="28" t="s">
        <v>117</v>
      </c>
      <c r="K753" s="21"/>
      <c r="L753" s="21"/>
      <c r="M753" s="28" t="s">
        <v>117</v>
      </c>
      <c r="N753" s="28" t="s">
        <v>117</v>
      </c>
      <c r="O753" s="28" t="s">
        <v>117</v>
      </c>
      <c r="P753" s="21" t="s">
        <v>117</v>
      </c>
      <c r="Q753" s="21" t="s">
        <v>117</v>
      </c>
      <c r="R753" s="28" t="s">
        <v>117</v>
      </c>
      <c r="S753" s="78"/>
      <c r="T753" s="30"/>
      <c r="U753" s="52">
        <f t="shared" si="257"/>
        <v>0</v>
      </c>
      <c r="V753" s="29"/>
      <c r="W753" s="29" t="s">
        <v>117</v>
      </c>
      <c r="X753" s="29"/>
      <c r="Y753" s="29"/>
      <c r="Z753" s="53" t="str">
        <f t="shared" si="249"/>
        <v/>
      </c>
      <c r="AA753" s="55" t="str">
        <f t="shared" si="258"/>
        <v/>
      </c>
      <c r="AB753" s="27"/>
      <c r="AC753" s="54">
        <f t="shared" si="250"/>
        <v>0</v>
      </c>
      <c r="AD753" s="78"/>
      <c r="AE753" s="54">
        <f t="shared" si="251"/>
        <v>0</v>
      </c>
      <c r="AF753" s="78"/>
      <c r="AG753" s="54">
        <f t="shared" si="252"/>
        <v>0</v>
      </c>
      <c r="AH753" s="78"/>
      <c r="AI753" s="54">
        <f t="shared" si="253"/>
        <v>0</v>
      </c>
      <c r="AJ753" s="78"/>
      <c r="AK753" s="54">
        <f t="shared" si="254"/>
        <v>0</v>
      </c>
      <c r="AL753" s="78"/>
      <c r="AM753" s="78"/>
      <c r="AN753" s="53" t="str">
        <f>+IF($A753="Venta",SUMIF($AC$3:$AM$3,VLOOKUP($R753,desplegable!$N$3:$Q$8,4,FALSE),$AC753:$AM753)*$T753/VLOOKUP($R753,desplegable!$N$3:$O$8,2,FALSE),"")</f>
        <v/>
      </c>
      <c r="AO753" s="53">
        <f t="shared" si="255"/>
        <v>0</v>
      </c>
      <c r="AP753" s="53" t="str">
        <f>+IF($A753="Compra",SUMIF($AC$3:$AM$3,VLOOKUP($R752,desplegable!$N$3:$Q$8,4,FALSE),$AC753:$AM753)*$T753/VLOOKUP($R752,desplegable!$N$3:$O$8,2,FALSE),"")</f>
        <v/>
      </c>
      <c r="AQ753" s="55">
        <f>+IFERROR(SUMIF($AC$3:$AM$3,VLOOKUP($R753,desplegable!$N$3:$Q$8,4,FALSE),$AC753:$AM753)/$S753,0)</f>
        <v>0</v>
      </c>
      <c r="AR753" s="55">
        <f ca="1">IFERROR((SUMIF($AC$3:$AM$3,VLOOKUP($R753,desplegable!$N$3:$Q$8,4,FALSE),$AC753:$AM753)/($H753-$G753))*((TODAY())-$G753)/$S753,0)</f>
        <v>0</v>
      </c>
      <c r="AS753" s="56" t="str">
        <f t="shared" si="259"/>
        <v>-</v>
      </c>
      <c r="AT753" s="56" t="str">
        <f t="shared" si="260"/>
        <v>-</v>
      </c>
      <c r="AU753" s="56" t="str">
        <f t="shared" si="261"/>
        <v>-</v>
      </c>
      <c r="AV753" s="56" t="str">
        <f t="shared" si="262"/>
        <v>-</v>
      </c>
      <c r="AW753" s="53" t="str">
        <f t="shared" si="263"/>
        <v>-</v>
      </c>
      <c r="AX753" s="53" t="str">
        <f t="shared" si="264"/>
        <v/>
      </c>
      <c r="AY753" s="57" t="str">
        <f t="shared" si="265"/>
        <v/>
      </c>
      <c r="AZ753" s="54">
        <f>+IF(SUMIF($AC$3:$AM$3,VLOOKUP($R753,desplegable!$N$3:$Q$8,4,FALSE),$AC753:$AM753)&gt;=$S753,$S753,SUMIF($AC$3:$AM$3,VLOOKUP($R753,desplegable!$N$3:$Q$8,4,FALSE),$AC753:$AM753))</f>
        <v>0</v>
      </c>
      <c r="BA753" s="78"/>
      <c r="BB753" s="54">
        <f t="shared" si="266"/>
        <v>0</v>
      </c>
      <c r="BC753" s="53">
        <f>+IFERROR($BB753*$T753/VLOOKUP($R753,desplegable!$N$3:$O$8,2,FALSE),0)</f>
        <v>0</v>
      </c>
      <c r="BD753" s="53" t="str">
        <f t="shared" si="256"/>
        <v/>
      </c>
      <c r="BE753" s="57" t="str">
        <f t="shared" si="267"/>
        <v/>
      </c>
    </row>
    <row r="754" spans="1:57" ht="15" customHeight="1" x14ac:dyDescent="0.25">
      <c r="A754" s="26" t="s">
        <v>117</v>
      </c>
      <c r="B754" s="21"/>
      <c r="C754" s="21" t="s">
        <v>117</v>
      </c>
      <c r="D754" s="21"/>
      <c r="E754" s="21" t="s">
        <v>117</v>
      </c>
      <c r="F754" s="21"/>
      <c r="G754" s="27"/>
      <c r="H754" s="27"/>
      <c r="I754" s="28" t="s">
        <v>246</v>
      </c>
      <c r="J754" s="28" t="s">
        <v>117</v>
      </c>
      <c r="K754" s="21"/>
      <c r="L754" s="21"/>
      <c r="M754" s="28" t="s">
        <v>117</v>
      </c>
      <c r="N754" s="28" t="s">
        <v>117</v>
      </c>
      <c r="O754" s="28" t="s">
        <v>117</v>
      </c>
      <c r="P754" s="21" t="s">
        <v>117</v>
      </c>
      <c r="Q754" s="21" t="s">
        <v>117</v>
      </c>
      <c r="R754" s="28" t="s">
        <v>117</v>
      </c>
      <c r="S754" s="78"/>
      <c r="T754" s="30"/>
      <c r="U754" s="52">
        <f t="shared" si="257"/>
        <v>0</v>
      </c>
      <c r="V754" s="29"/>
      <c r="W754" s="29" t="s">
        <v>117</v>
      </c>
      <c r="X754" s="29"/>
      <c r="Y754" s="29"/>
      <c r="Z754" s="53" t="str">
        <f t="shared" si="249"/>
        <v/>
      </c>
      <c r="AA754" s="55" t="str">
        <f t="shared" si="258"/>
        <v/>
      </c>
      <c r="AB754" s="27"/>
      <c r="AC754" s="54">
        <f t="shared" si="250"/>
        <v>0</v>
      </c>
      <c r="AD754" s="78"/>
      <c r="AE754" s="54">
        <f t="shared" si="251"/>
        <v>0</v>
      </c>
      <c r="AF754" s="78"/>
      <c r="AG754" s="54">
        <f t="shared" si="252"/>
        <v>0</v>
      </c>
      <c r="AH754" s="78"/>
      <c r="AI754" s="54">
        <f t="shared" si="253"/>
        <v>0</v>
      </c>
      <c r="AJ754" s="78"/>
      <c r="AK754" s="54">
        <f t="shared" si="254"/>
        <v>0</v>
      </c>
      <c r="AL754" s="78"/>
      <c r="AM754" s="78"/>
      <c r="AN754" s="53" t="str">
        <f>+IF($A754="Venta",SUMIF($AC$3:$AM$3,VLOOKUP($R754,desplegable!$N$3:$Q$8,4,FALSE),$AC754:$AM754)*$T754/VLOOKUP($R754,desplegable!$N$3:$O$8,2,FALSE),"")</f>
        <v/>
      </c>
      <c r="AO754" s="53">
        <f t="shared" si="255"/>
        <v>0</v>
      </c>
      <c r="AP754" s="53" t="str">
        <f>+IF($A754="Compra",SUMIF($AC$3:$AM$3,VLOOKUP($R753,desplegable!$N$3:$Q$8,4,FALSE),$AC754:$AM754)*$T754/VLOOKUP($R753,desplegable!$N$3:$O$8,2,FALSE),"")</f>
        <v/>
      </c>
      <c r="AQ754" s="55">
        <f>+IFERROR(SUMIF($AC$3:$AM$3,VLOOKUP($R754,desplegable!$N$3:$Q$8,4,FALSE),$AC754:$AM754)/$S754,0)</f>
        <v>0</v>
      </c>
      <c r="AR754" s="55">
        <f ca="1">IFERROR((SUMIF($AC$3:$AM$3,VLOOKUP($R754,desplegable!$N$3:$Q$8,4,FALSE),$AC754:$AM754)/($H754-$G754))*((TODAY())-$G754)/$S754,0)</f>
        <v>0</v>
      </c>
      <c r="AS754" s="56" t="str">
        <f t="shared" si="259"/>
        <v>-</v>
      </c>
      <c r="AT754" s="56" t="str">
        <f t="shared" si="260"/>
        <v>-</v>
      </c>
      <c r="AU754" s="56" t="str">
        <f t="shared" si="261"/>
        <v>-</v>
      </c>
      <c r="AV754" s="56" t="str">
        <f t="shared" si="262"/>
        <v>-</v>
      </c>
      <c r="AW754" s="53" t="str">
        <f t="shared" si="263"/>
        <v>-</v>
      </c>
      <c r="AX754" s="53" t="str">
        <f t="shared" si="264"/>
        <v/>
      </c>
      <c r="AY754" s="57" t="str">
        <f t="shared" si="265"/>
        <v/>
      </c>
      <c r="AZ754" s="54">
        <f>+IF(SUMIF($AC$3:$AM$3,VLOOKUP($R754,desplegable!$N$3:$Q$8,4,FALSE),$AC754:$AM754)&gt;=$S754,$S754,SUMIF($AC$3:$AM$3,VLOOKUP($R754,desplegable!$N$3:$Q$8,4,FALSE),$AC754:$AM754))</f>
        <v>0</v>
      </c>
      <c r="BA754" s="78"/>
      <c r="BB754" s="54">
        <f t="shared" si="266"/>
        <v>0</v>
      </c>
      <c r="BC754" s="53">
        <f>+IFERROR($BB754*$T754/VLOOKUP($R754,desplegable!$N$3:$O$8,2,FALSE),0)</f>
        <v>0</v>
      </c>
      <c r="BD754" s="53" t="str">
        <f t="shared" si="256"/>
        <v/>
      </c>
      <c r="BE754" s="57" t="str">
        <f t="shared" si="267"/>
        <v/>
      </c>
    </row>
    <row r="755" spans="1:57" ht="15" customHeight="1" x14ac:dyDescent="0.25">
      <c r="A755" s="26" t="s">
        <v>117</v>
      </c>
      <c r="B755" s="21"/>
      <c r="C755" s="21" t="s">
        <v>117</v>
      </c>
      <c r="D755" s="21"/>
      <c r="E755" s="21" t="s">
        <v>117</v>
      </c>
      <c r="F755" s="21"/>
      <c r="G755" s="27"/>
      <c r="H755" s="27"/>
      <c r="I755" s="28" t="s">
        <v>246</v>
      </c>
      <c r="J755" s="28" t="s">
        <v>117</v>
      </c>
      <c r="K755" s="21"/>
      <c r="L755" s="21"/>
      <c r="M755" s="28" t="s">
        <v>117</v>
      </c>
      <c r="N755" s="28" t="s">
        <v>117</v>
      </c>
      <c r="O755" s="28" t="s">
        <v>117</v>
      </c>
      <c r="P755" s="21" t="s">
        <v>117</v>
      </c>
      <c r="Q755" s="21" t="s">
        <v>117</v>
      </c>
      <c r="R755" s="28" t="s">
        <v>117</v>
      </c>
      <c r="S755" s="78"/>
      <c r="T755" s="30"/>
      <c r="U755" s="52">
        <f t="shared" si="257"/>
        <v>0</v>
      </c>
      <c r="V755" s="29"/>
      <c r="W755" s="29" t="s">
        <v>117</v>
      </c>
      <c r="X755" s="29"/>
      <c r="Y755" s="29"/>
      <c r="Z755" s="53" t="str">
        <f t="shared" si="249"/>
        <v/>
      </c>
      <c r="AA755" s="55" t="str">
        <f t="shared" si="258"/>
        <v/>
      </c>
      <c r="AB755" s="27"/>
      <c r="AC755" s="54">
        <f t="shared" si="250"/>
        <v>0</v>
      </c>
      <c r="AD755" s="78"/>
      <c r="AE755" s="54">
        <f t="shared" si="251"/>
        <v>0</v>
      </c>
      <c r="AF755" s="78"/>
      <c r="AG755" s="54">
        <f t="shared" si="252"/>
        <v>0</v>
      </c>
      <c r="AH755" s="78"/>
      <c r="AI755" s="54">
        <f t="shared" si="253"/>
        <v>0</v>
      </c>
      <c r="AJ755" s="78"/>
      <c r="AK755" s="54">
        <f t="shared" si="254"/>
        <v>0</v>
      </c>
      <c r="AL755" s="78"/>
      <c r="AM755" s="78"/>
      <c r="AN755" s="53" t="str">
        <f>+IF($A755="Venta",SUMIF($AC$3:$AM$3,VLOOKUP($R755,desplegable!$N$3:$Q$8,4,FALSE),$AC755:$AM755)*$T755/VLOOKUP($R755,desplegable!$N$3:$O$8,2,FALSE),"")</f>
        <v/>
      </c>
      <c r="AO755" s="53">
        <f t="shared" si="255"/>
        <v>0</v>
      </c>
      <c r="AP755" s="53" t="str">
        <f>+IF($A755="Compra",SUMIF($AC$3:$AM$3,VLOOKUP($R754,desplegable!$N$3:$Q$8,4,FALSE),$AC755:$AM755)*$T755/VLOOKUP($R754,desplegable!$N$3:$O$8,2,FALSE),"")</f>
        <v/>
      </c>
      <c r="AQ755" s="55">
        <f>+IFERROR(SUMIF($AC$3:$AM$3,VLOOKUP($R755,desplegable!$N$3:$Q$8,4,FALSE),$AC755:$AM755)/$S755,0)</f>
        <v>0</v>
      </c>
      <c r="AR755" s="55">
        <f ca="1">IFERROR((SUMIF($AC$3:$AM$3,VLOOKUP($R755,desplegable!$N$3:$Q$8,4,FALSE),$AC755:$AM755)/($H755-$G755))*((TODAY())-$G755)/$S755,0)</f>
        <v>0</v>
      </c>
      <c r="AS755" s="56" t="str">
        <f t="shared" si="259"/>
        <v>-</v>
      </c>
      <c r="AT755" s="56" t="str">
        <f t="shared" si="260"/>
        <v>-</v>
      </c>
      <c r="AU755" s="56" t="str">
        <f t="shared" si="261"/>
        <v>-</v>
      </c>
      <c r="AV755" s="56" t="str">
        <f t="shared" si="262"/>
        <v>-</v>
      </c>
      <c r="AW755" s="53" t="str">
        <f t="shared" si="263"/>
        <v>-</v>
      </c>
      <c r="AX755" s="53" t="str">
        <f t="shared" si="264"/>
        <v/>
      </c>
      <c r="AY755" s="57" t="str">
        <f t="shared" si="265"/>
        <v/>
      </c>
      <c r="AZ755" s="54">
        <f>+IF(SUMIF($AC$3:$AM$3,VLOOKUP($R755,desplegable!$N$3:$Q$8,4,FALSE),$AC755:$AM755)&gt;=$S755,$S755,SUMIF($AC$3:$AM$3,VLOOKUP($R755,desplegable!$N$3:$Q$8,4,FALSE),$AC755:$AM755))</f>
        <v>0</v>
      </c>
      <c r="BA755" s="78"/>
      <c r="BB755" s="54">
        <f t="shared" si="266"/>
        <v>0</v>
      </c>
      <c r="BC755" s="53">
        <f>+IFERROR($BB755*$T755/VLOOKUP($R755,desplegable!$N$3:$O$8,2,FALSE),0)</f>
        <v>0</v>
      </c>
      <c r="BD755" s="53" t="str">
        <f t="shared" si="256"/>
        <v/>
      </c>
      <c r="BE755" s="57" t="str">
        <f t="shared" si="267"/>
        <v/>
      </c>
    </row>
    <row r="756" spans="1:57" ht="15" customHeight="1" x14ac:dyDescent="0.25">
      <c r="A756" s="26" t="s">
        <v>117</v>
      </c>
      <c r="B756" s="21"/>
      <c r="C756" s="21" t="s">
        <v>117</v>
      </c>
      <c r="D756" s="21"/>
      <c r="E756" s="21" t="s">
        <v>117</v>
      </c>
      <c r="F756" s="21"/>
      <c r="G756" s="27"/>
      <c r="H756" s="27"/>
      <c r="I756" s="28" t="s">
        <v>246</v>
      </c>
      <c r="J756" s="28" t="s">
        <v>117</v>
      </c>
      <c r="K756" s="21"/>
      <c r="L756" s="21"/>
      <c r="M756" s="28" t="s">
        <v>117</v>
      </c>
      <c r="N756" s="28" t="s">
        <v>117</v>
      </c>
      <c r="O756" s="28" t="s">
        <v>117</v>
      </c>
      <c r="P756" s="21" t="s">
        <v>117</v>
      </c>
      <c r="Q756" s="21" t="s">
        <v>117</v>
      </c>
      <c r="R756" s="28" t="s">
        <v>117</v>
      </c>
      <c r="S756" s="78"/>
      <c r="T756" s="30"/>
      <c r="U756" s="52">
        <f t="shared" si="257"/>
        <v>0</v>
      </c>
      <c r="V756" s="29"/>
      <c r="W756" s="29" t="s">
        <v>117</v>
      </c>
      <c r="X756" s="29"/>
      <c r="Y756" s="29"/>
      <c r="Z756" s="53" t="str">
        <f t="shared" si="249"/>
        <v/>
      </c>
      <c r="AA756" s="55" t="str">
        <f t="shared" si="258"/>
        <v/>
      </c>
      <c r="AB756" s="27"/>
      <c r="AC756" s="54">
        <f t="shared" si="250"/>
        <v>0</v>
      </c>
      <c r="AD756" s="78"/>
      <c r="AE756" s="54">
        <f t="shared" si="251"/>
        <v>0</v>
      </c>
      <c r="AF756" s="78"/>
      <c r="AG756" s="54">
        <f t="shared" si="252"/>
        <v>0</v>
      </c>
      <c r="AH756" s="78"/>
      <c r="AI756" s="54">
        <f t="shared" si="253"/>
        <v>0</v>
      </c>
      <c r="AJ756" s="78"/>
      <c r="AK756" s="54">
        <f t="shared" si="254"/>
        <v>0</v>
      </c>
      <c r="AL756" s="78"/>
      <c r="AM756" s="78"/>
      <c r="AN756" s="53" t="str">
        <f>+IF($A756="Venta",SUMIF($AC$3:$AM$3,VLOOKUP($R756,desplegable!$N$3:$Q$8,4,FALSE),$AC756:$AM756)*$T756/VLOOKUP($R756,desplegable!$N$3:$O$8,2,FALSE),"")</f>
        <v/>
      </c>
      <c r="AO756" s="53">
        <f t="shared" si="255"/>
        <v>0</v>
      </c>
      <c r="AP756" s="53" t="str">
        <f>+IF($A756="Compra",SUMIF($AC$3:$AM$3,VLOOKUP($R755,desplegable!$N$3:$Q$8,4,FALSE),$AC756:$AM756)*$T756/VLOOKUP($R755,desplegable!$N$3:$O$8,2,FALSE),"")</f>
        <v/>
      </c>
      <c r="AQ756" s="55">
        <f>+IFERROR(SUMIF($AC$3:$AM$3,VLOOKUP($R756,desplegable!$N$3:$Q$8,4,FALSE),$AC756:$AM756)/$S756,0)</f>
        <v>0</v>
      </c>
      <c r="AR756" s="55">
        <f ca="1">IFERROR((SUMIF($AC$3:$AM$3,VLOOKUP($R756,desplegable!$N$3:$Q$8,4,FALSE),$AC756:$AM756)/($H756-$G756))*((TODAY())-$G756)/$S756,0)</f>
        <v>0</v>
      </c>
      <c r="AS756" s="56" t="str">
        <f t="shared" si="259"/>
        <v>-</v>
      </c>
      <c r="AT756" s="56" t="str">
        <f t="shared" si="260"/>
        <v>-</v>
      </c>
      <c r="AU756" s="56" t="str">
        <f t="shared" si="261"/>
        <v>-</v>
      </c>
      <c r="AV756" s="56" t="str">
        <f t="shared" si="262"/>
        <v>-</v>
      </c>
      <c r="AW756" s="53" t="str">
        <f t="shared" si="263"/>
        <v>-</v>
      </c>
      <c r="AX756" s="53" t="str">
        <f t="shared" si="264"/>
        <v/>
      </c>
      <c r="AY756" s="57" t="str">
        <f t="shared" si="265"/>
        <v/>
      </c>
      <c r="AZ756" s="54">
        <f>+IF(SUMIF($AC$3:$AM$3,VLOOKUP($R756,desplegable!$N$3:$Q$8,4,FALSE),$AC756:$AM756)&gt;=$S756,$S756,SUMIF($AC$3:$AM$3,VLOOKUP($R756,desplegable!$N$3:$Q$8,4,FALSE),$AC756:$AM756))</f>
        <v>0</v>
      </c>
      <c r="BA756" s="78"/>
      <c r="BB756" s="54">
        <f t="shared" si="266"/>
        <v>0</v>
      </c>
      <c r="BC756" s="53">
        <f>+IFERROR($BB756*$T756/VLOOKUP($R756,desplegable!$N$3:$O$8,2,FALSE),0)</f>
        <v>0</v>
      </c>
      <c r="BD756" s="53" t="str">
        <f t="shared" si="256"/>
        <v/>
      </c>
      <c r="BE756" s="57" t="str">
        <f t="shared" si="267"/>
        <v/>
      </c>
    </row>
    <row r="757" spans="1:57" ht="15" customHeight="1" x14ac:dyDescent="0.25">
      <c r="A757" s="26" t="s">
        <v>117</v>
      </c>
      <c r="B757" s="21"/>
      <c r="C757" s="21" t="s">
        <v>117</v>
      </c>
      <c r="D757" s="21"/>
      <c r="E757" s="21" t="s">
        <v>117</v>
      </c>
      <c r="F757" s="21"/>
      <c r="G757" s="27"/>
      <c r="H757" s="27"/>
      <c r="I757" s="28" t="s">
        <v>246</v>
      </c>
      <c r="J757" s="28" t="s">
        <v>117</v>
      </c>
      <c r="K757" s="21"/>
      <c r="L757" s="21"/>
      <c r="M757" s="28" t="s">
        <v>117</v>
      </c>
      <c r="N757" s="28" t="s">
        <v>117</v>
      </c>
      <c r="O757" s="28" t="s">
        <v>117</v>
      </c>
      <c r="P757" s="21" t="s">
        <v>117</v>
      </c>
      <c r="Q757" s="21" t="s">
        <v>117</v>
      </c>
      <c r="R757" s="28" t="s">
        <v>117</v>
      </c>
      <c r="S757" s="78"/>
      <c r="T757" s="30"/>
      <c r="U757" s="52">
        <f t="shared" si="257"/>
        <v>0</v>
      </c>
      <c r="V757" s="29"/>
      <c r="W757" s="29" t="s">
        <v>117</v>
      </c>
      <c r="X757" s="29"/>
      <c r="Y757" s="29"/>
      <c r="Z757" s="53" t="str">
        <f t="shared" si="249"/>
        <v/>
      </c>
      <c r="AA757" s="55" t="str">
        <f t="shared" si="258"/>
        <v/>
      </c>
      <c r="AB757" s="27"/>
      <c r="AC757" s="54">
        <f t="shared" si="250"/>
        <v>0</v>
      </c>
      <c r="AD757" s="78"/>
      <c r="AE757" s="54">
        <f t="shared" si="251"/>
        <v>0</v>
      </c>
      <c r="AF757" s="78"/>
      <c r="AG757" s="54">
        <f t="shared" si="252"/>
        <v>0</v>
      </c>
      <c r="AH757" s="78"/>
      <c r="AI757" s="54">
        <f t="shared" si="253"/>
        <v>0</v>
      </c>
      <c r="AJ757" s="78"/>
      <c r="AK757" s="54">
        <f t="shared" si="254"/>
        <v>0</v>
      </c>
      <c r="AL757" s="78"/>
      <c r="AM757" s="78"/>
      <c r="AN757" s="53" t="str">
        <f>+IF($A757="Venta",SUMIF($AC$3:$AM$3,VLOOKUP($R757,desplegable!$N$3:$Q$8,4,FALSE),$AC757:$AM757)*$T757/VLOOKUP($R757,desplegable!$N$3:$O$8,2,FALSE),"")</f>
        <v/>
      </c>
      <c r="AO757" s="53">
        <f t="shared" si="255"/>
        <v>0</v>
      </c>
      <c r="AP757" s="53" t="str">
        <f>+IF($A757="Compra",SUMIF($AC$3:$AM$3,VLOOKUP($R756,desplegable!$N$3:$Q$8,4,FALSE),$AC757:$AM757)*$T757/VLOOKUP($R756,desplegable!$N$3:$O$8,2,FALSE),"")</f>
        <v/>
      </c>
      <c r="AQ757" s="55">
        <f>+IFERROR(SUMIF($AC$3:$AM$3,VLOOKUP($R757,desplegable!$N$3:$Q$8,4,FALSE),$AC757:$AM757)/$S757,0)</f>
        <v>0</v>
      </c>
      <c r="AR757" s="55">
        <f ca="1">IFERROR((SUMIF($AC$3:$AM$3,VLOOKUP($R757,desplegable!$N$3:$Q$8,4,FALSE),$AC757:$AM757)/($H757-$G757))*((TODAY())-$G757)/$S757,0)</f>
        <v>0</v>
      </c>
      <c r="AS757" s="56" t="str">
        <f t="shared" si="259"/>
        <v>-</v>
      </c>
      <c r="AT757" s="56" t="str">
        <f t="shared" si="260"/>
        <v>-</v>
      </c>
      <c r="AU757" s="56" t="str">
        <f t="shared" si="261"/>
        <v>-</v>
      </c>
      <c r="AV757" s="56" t="str">
        <f t="shared" si="262"/>
        <v>-</v>
      </c>
      <c r="AW757" s="53" t="str">
        <f t="shared" si="263"/>
        <v>-</v>
      </c>
      <c r="AX757" s="53" t="str">
        <f t="shared" si="264"/>
        <v/>
      </c>
      <c r="AY757" s="57" t="str">
        <f t="shared" si="265"/>
        <v/>
      </c>
      <c r="AZ757" s="54">
        <f>+IF(SUMIF($AC$3:$AM$3,VLOOKUP($R757,desplegable!$N$3:$Q$8,4,FALSE),$AC757:$AM757)&gt;=$S757,$S757,SUMIF($AC$3:$AM$3,VLOOKUP($R757,desplegable!$N$3:$Q$8,4,FALSE),$AC757:$AM757))</f>
        <v>0</v>
      </c>
      <c r="BA757" s="78"/>
      <c r="BB757" s="54">
        <f t="shared" si="266"/>
        <v>0</v>
      </c>
      <c r="BC757" s="53">
        <f>+IFERROR($BB757*$T757/VLOOKUP($R757,desplegable!$N$3:$O$8,2,FALSE),0)</f>
        <v>0</v>
      </c>
      <c r="BD757" s="53" t="str">
        <f t="shared" si="256"/>
        <v/>
      </c>
      <c r="BE757" s="57" t="str">
        <f t="shared" si="267"/>
        <v/>
      </c>
    </row>
    <row r="758" spans="1:57" ht="15" customHeight="1" x14ac:dyDescent="0.25">
      <c r="A758" s="26" t="s">
        <v>117</v>
      </c>
      <c r="B758" s="21"/>
      <c r="C758" s="21" t="s">
        <v>117</v>
      </c>
      <c r="D758" s="21"/>
      <c r="E758" s="21" t="s">
        <v>117</v>
      </c>
      <c r="F758" s="21"/>
      <c r="G758" s="27"/>
      <c r="H758" s="27"/>
      <c r="I758" s="28" t="s">
        <v>246</v>
      </c>
      <c r="J758" s="28" t="s">
        <v>117</v>
      </c>
      <c r="K758" s="21"/>
      <c r="L758" s="21"/>
      <c r="M758" s="28" t="s">
        <v>117</v>
      </c>
      <c r="N758" s="28" t="s">
        <v>117</v>
      </c>
      <c r="O758" s="28" t="s">
        <v>117</v>
      </c>
      <c r="P758" s="21" t="s">
        <v>117</v>
      </c>
      <c r="Q758" s="21" t="s">
        <v>117</v>
      </c>
      <c r="R758" s="28" t="s">
        <v>117</v>
      </c>
      <c r="S758" s="78"/>
      <c r="T758" s="30"/>
      <c r="U758" s="52">
        <f t="shared" si="257"/>
        <v>0</v>
      </c>
      <c r="V758" s="29"/>
      <c r="W758" s="29" t="s">
        <v>117</v>
      </c>
      <c r="X758" s="29"/>
      <c r="Y758" s="29"/>
      <c r="Z758" s="53" t="str">
        <f t="shared" si="249"/>
        <v/>
      </c>
      <c r="AA758" s="55" t="str">
        <f t="shared" si="258"/>
        <v/>
      </c>
      <c r="AB758" s="27"/>
      <c r="AC758" s="54">
        <f t="shared" si="250"/>
        <v>0</v>
      </c>
      <c r="AD758" s="78"/>
      <c r="AE758" s="54">
        <f t="shared" si="251"/>
        <v>0</v>
      </c>
      <c r="AF758" s="78"/>
      <c r="AG758" s="54">
        <f t="shared" si="252"/>
        <v>0</v>
      </c>
      <c r="AH758" s="78"/>
      <c r="AI758" s="54">
        <f t="shared" si="253"/>
        <v>0</v>
      </c>
      <c r="AJ758" s="78"/>
      <c r="AK758" s="54">
        <f t="shared" si="254"/>
        <v>0</v>
      </c>
      <c r="AL758" s="78"/>
      <c r="AM758" s="78"/>
      <c r="AN758" s="53" t="str">
        <f>+IF($A758="Venta",SUMIF($AC$3:$AM$3,VLOOKUP($R758,desplegable!$N$3:$Q$8,4,FALSE),$AC758:$AM758)*$T758/VLOOKUP($R758,desplegable!$N$3:$O$8,2,FALSE),"")</f>
        <v/>
      </c>
      <c r="AO758" s="53">
        <f t="shared" si="255"/>
        <v>0</v>
      </c>
      <c r="AP758" s="53" t="str">
        <f>+IF($A758="Compra",SUMIF($AC$3:$AM$3,VLOOKUP($R757,desplegable!$N$3:$Q$8,4,FALSE),$AC758:$AM758)*$T758/VLOOKUP($R757,desplegable!$N$3:$O$8,2,FALSE),"")</f>
        <v/>
      </c>
      <c r="AQ758" s="55">
        <f>+IFERROR(SUMIF($AC$3:$AM$3,VLOOKUP($R758,desplegable!$N$3:$Q$8,4,FALSE),$AC758:$AM758)/$S758,0)</f>
        <v>0</v>
      </c>
      <c r="AR758" s="55">
        <f ca="1">IFERROR((SUMIF($AC$3:$AM$3,VLOOKUP($R758,desplegable!$N$3:$Q$8,4,FALSE),$AC758:$AM758)/($H758-$G758))*((TODAY())-$G758)/$S758,0)</f>
        <v>0</v>
      </c>
      <c r="AS758" s="56" t="str">
        <f t="shared" si="259"/>
        <v>-</v>
      </c>
      <c r="AT758" s="56" t="str">
        <f t="shared" si="260"/>
        <v>-</v>
      </c>
      <c r="AU758" s="56" t="str">
        <f t="shared" si="261"/>
        <v>-</v>
      </c>
      <c r="AV758" s="56" t="str">
        <f t="shared" si="262"/>
        <v>-</v>
      </c>
      <c r="AW758" s="53" t="str">
        <f t="shared" si="263"/>
        <v>-</v>
      </c>
      <c r="AX758" s="53" t="str">
        <f t="shared" si="264"/>
        <v/>
      </c>
      <c r="AY758" s="57" t="str">
        <f t="shared" si="265"/>
        <v/>
      </c>
      <c r="AZ758" s="54">
        <f>+IF(SUMIF($AC$3:$AM$3,VLOOKUP($R758,desplegable!$N$3:$Q$8,4,FALSE),$AC758:$AM758)&gt;=$S758,$S758,SUMIF($AC$3:$AM$3,VLOOKUP($R758,desplegable!$N$3:$Q$8,4,FALSE),$AC758:$AM758))</f>
        <v>0</v>
      </c>
      <c r="BA758" s="78"/>
      <c r="BB758" s="54">
        <f t="shared" si="266"/>
        <v>0</v>
      </c>
      <c r="BC758" s="53">
        <f>+IFERROR($BB758*$T758/VLOOKUP($R758,desplegable!$N$3:$O$8,2,FALSE),0)</f>
        <v>0</v>
      </c>
      <c r="BD758" s="53" t="str">
        <f t="shared" si="256"/>
        <v/>
      </c>
      <c r="BE758" s="57" t="str">
        <f t="shared" si="267"/>
        <v/>
      </c>
    </row>
    <row r="759" spans="1:57" ht="15" customHeight="1" x14ac:dyDescent="0.25">
      <c r="A759" s="26" t="s">
        <v>117</v>
      </c>
      <c r="B759" s="21"/>
      <c r="C759" s="21" t="s">
        <v>117</v>
      </c>
      <c r="D759" s="21"/>
      <c r="E759" s="21" t="s">
        <v>117</v>
      </c>
      <c r="F759" s="21"/>
      <c r="G759" s="27"/>
      <c r="H759" s="27"/>
      <c r="I759" s="28" t="s">
        <v>246</v>
      </c>
      <c r="J759" s="28" t="s">
        <v>117</v>
      </c>
      <c r="K759" s="21"/>
      <c r="L759" s="21"/>
      <c r="M759" s="28" t="s">
        <v>117</v>
      </c>
      <c r="N759" s="28" t="s">
        <v>117</v>
      </c>
      <c r="O759" s="28" t="s">
        <v>117</v>
      </c>
      <c r="P759" s="21" t="s">
        <v>117</v>
      </c>
      <c r="Q759" s="21" t="s">
        <v>117</v>
      </c>
      <c r="R759" s="28" t="s">
        <v>117</v>
      </c>
      <c r="S759" s="78"/>
      <c r="T759" s="30"/>
      <c r="U759" s="52">
        <f t="shared" si="257"/>
        <v>0</v>
      </c>
      <c r="V759" s="29"/>
      <c r="W759" s="29" t="s">
        <v>117</v>
      </c>
      <c r="X759" s="29"/>
      <c r="Y759" s="29"/>
      <c r="Z759" s="53" t="str">
        <f t="shared" si="249"/>
        <v/>
      </c>
      <c r="AA759" s="55" t="str">
        <f t="shared" si="258"/>
        <v/>
      </c>
      <c r="AB759" s="27"/>
      <c r="AC759" s="54">
        <f t="shared" si="250"/>
        <v>0</v>
      </c>
      <c r="AD759" s="78"/>
      <c r="AE759" s="54">
        <f t="shared" si="251"/>
        <v>0</v>
      </c>
      <c r="AF759" s="78"/>
      <c r="AG759" s="54">
        <f t="shared" si="252"/>
        <v>0</v>
      </c>
      <c r="AH759" s="78"/>
      <c r="AI759" s="54">
        <f t="shared" si="253"/>
        <v>0</v>
      </c>
      <c r="AJ759" s="78"/>
      <c r="AK759" s="54">
        <f t="shared" si="254"/>
        <v>0</v>
      </c>
      <c r="AL759" s="78"/>
      <c r="AM759" s="78"/>
      <c r="AN759" s="53" t="str">
        <f>+IF($A759="Venta",SUMIF($AC$3:$AM$3,VLOOKUP($R759,desplegable!$N$3:$Q$8,4,FALSE),$AC759:$AM759)*$T759/VLOOKUP($R759,desplegable!$N$3:$O$8,2,FALSE),"")</f>
        <v/>
      </c>
      <c r="AO759" s="53">
        <f t="shared" si="255"/>
        <v>0</v>
      </c>
      <c r="AP759" s="53" t="str">
        <f>+IF($A759="Compra",SUMIF($AC$3:$AM$3,VLOOKUP($R758,desplegable!$N$3:$Q$8,4,FALSE),$AC759:$AM759)*$T759/VLOOKUP($R758,desplegable!$N$3:$O$8,2,FALSE),"")</f>
        <v/>
      </c>
      <c r="AQ759" s="55">
        <f>+IFERROR(SUMIF($AC$3:$AM$3,VLOOKUP($R759,desplegable!$N$3:$Q$8,4,FALSE),$AC759:$AM759)/$S759,0)</f>
        <v>0</v>
      </c>
      <c r="AR759" s="55">
        <f ca="1">IFERROR((SUMIF($AC$3:$AM$3,VLOOKUP($R759,desplegable!$N$3:$Q$8,4,FALSE),$AC759:$AM759)/($H759-$G759))*((TODAY())-$G759)/$S759,0)</f>
        <v>0</v>
      </c>
      <c r="AS759" s="56" t="str">
        <f t="shared" si="259"/>
        <v>-</v>
      </c>
      <c r="AT759" s="56" t="str">
        <f t="shared" si="260"/>
        <v>-</v>
      </c>
      <c r="AU759" s="56" t="str">
        <f t="shared" si="261"/>
        <v>-</v>
      </c>
      <c r="AV759" s="56" t="str">
        <f t="shared" si="262"/>
        <v>-</v>
      </c>
      <c r="AW759" s="53" t="str">
        <f t="shared" si="263"/>
        <v>-</v>
      </c>
      <c r="AX759" s="53" t="str">
        <f t="shared" si="264"/>
        <v/>
      </c>
      <c r="AY759" s="57" t="str">
        <f t="shared" si="265"/>
        <v/>
      </c>
      <c r="AZ759" s="54">
        <f>+IF(SUMIF($AC$3:$AM$3,VLOOKUP($R759,desplegable!$N$3:$Q$8,4,FALSE),$AC759:$AM759)&gt;=$S759,$S759,SUMIF($AC$3:$AM$3,VLOOKUP($R759,desplegable!$N$3:$Q$8,4,FALSE),$AC759:$AM759))</f>
        <v>0</v>
      </c>
      <c r="BA759" s="78"/>
      <c r="BB759" s="54">
        <f t="shared" si="266"/>
        <v>0</v>
      </c>
      <c r="BC759" s="53">
        <f>+IFERROR($BB759*$T759/VLOOKUP($R759,desplegable!$N$3:$O$8,2,FALSE),0)</f>
        <v>0</v>
      </c>
      <c r="BD759" s="53" t="str">
        <f t="shared" si="256"/>
        <v/>
      </c>
      <c r="BE759" s="57" t="str">
        <f t="shared" si="267"/>
        <v/>
      </c>
    </row>
    <row r="760" spans="1:57" ht="15" customHeight="1" x14ac:dyDescent="0.25">
      <c r="A760" s="26" t="s">
        <v>117</v>
      </c>
      <c r="B760" s="21"/>
      <c r="C760" s="21" t="s">
        <v>117</v>
      </c>
      <c r="D760" s="21"/>
      <c r="E760" s="21" t="s">
        <v>117</v>
      </c>
      <c r="F760" s="21"/>
      <c r="G760" s="27"/>
      <c r="H760" s="27"/>
      <c r="I760" s="28" t="s">
        <v>246</v>
      </c>
      <c r="J760" s="28" t="s">
        <v>117</v>
      </c>
      <c r="K760" s="21"/>
      <c r="L760" s="21"/>
      <c r="M760" s="28" t="s">
        <v>117</v>
      </c>
      <c r="N760" s="28" t="s">
        <v>117</v>
      </c>
      <c r="O760" s="28" t="s">
        <v>117</v>
      </c>
      <c r="P760" s="21" t="s">
        <v>117</v>
      </c>
      <c r="Q760" s="21" t="s">
        <v>117</v>
      </c>
      <c r="R760" s="28" t="s">
        <v>117</v>
      </c>
      <c r="S760" s="78"/>
      <c r="T760" s="30"/>
      <c r="U760" s="52">
        <f t="shared" si="257"/>
        <v>0</v>
      </c>
      <c r="V760" s="29"/>
      <c r="W760" s="29" t="s">
        <v>117</v>
      </c>
      <c r="X760" s="29"/>
      <c r="Y760" s="29"/>
      <c r="Z760" s="53" t="str">
        <f t="shared" si="249"/>
        <v/>
      </c>
      <c r="AA760" s="55" t="str">
        <f t="shared" si="258"/>
        <v/>
      </c>
      <c r="AB760" s="27"/>
      <c r="AC760" s="54">
        <f t="shared" si="250"/>
        <v>0</v>
      </c>
      <c r="AD760" s="78"/>
      <c r="AE760" s="54">
        <f t="shared" si="251"/>
        <v>0</v>
      </c>
      <c r="AF760" s="78"/>
      <c r="AG760" s="54">
        <f t="shared" si="252"/>
        <v>0</v>
      </c>
      <c r="AH760" s="78"/>
      <c r="AI760" s="54">
        <f t="shared" si="253"/>
        <v>0</v>
      </c>
      <c r="AJ760" s="78"/>
      <c r="AK760" s="54">
        <f t="shared" si="254"/>
        <v>0</v>
      </c>
      <c r="AL760" s="78"/>
      <c r="AM760" s="78"/>
      <c r="AN760" s="53" t="str">
        <f>+IF($A760="Venta",SUMIF($AC$3:$AM$3,VLOOKUP($R760,desplegable!$N$3:$Q$8,4,FALSE),$AC760:$AM760)*$T760/VLOOKUP($R760,desplegable!$N$3:$O$8,2,FALSE),"")</f>
        <v/>
      </c>
      <c r="AO760" s="53">
        <f t="shared" si="255"/>
        <v>0</v>
      </c>
      <c r="AP760" s="53" t="str">
        <f>+IF($A760="Compra",SUMIF($AC$3:$AM$3,VLOOKUP($R759,desplegable!$N$3:$Q$8,4,FALSE),$AC760:$AM760)*$T760/VLOOKUP($R759,desplegable!$N$3:$O$8,2,FALSE),"")</f>
        <v/>
      </c>
      <c r="AQ760" s="55">
        <f>+IFERROR(SUMIF($AC$3:$AM$3,VLOOKUP($R760,desplegable!$N$3:$Q$8,4,FALSE),$AC760:$AM760)/$S760,0)</f>
        <v>0</v>
      </c>
      <c r="AR760" s="55">
        <f ca="1">IFERROR((SUMIF($AC$3:$AM$3,VLOOKUP($R760,desplegable!$N$3:$Q$8,4,FALSE),$AC760:$AM760)/($H760-$G760))*((TODAY())-$G760)/$S760,0)</f>
        <v>0</v>
      </c>
      <c r="AS760" s="56" t="str">
        <f t="shared" si="259"/>
        <v>-</v>
      </c>
      <c r="AT760" s="56" t="str">
        <f t="shared" si="260"/>
        <v>-</v>
      </c>
      <c r="AU760" s="56" t="str">
        <f t="shared" si="261"/>
        <v>-</v>
      </c>
      <c r="AV760" s="56" t="str">
        <f t="shared" si="262"/>
        <v>-</v>
      </c>
      <c r="AW760" s="53" t="str">
        <f t="shared" si="263"/>
        <v>-</v>
      </c>
      <c r="AX760" s="53" t="str">
        <f t="shared" si="264"/>
        <v/>
      </c>
      <c r="AY760" s="57" t="str">
        <f t="shared" si="265"/>
        <v/>
      </c>
      <c r="AZ760" s="54">
        <f>+IF(SUMIF($AC$3:$AM$3,VLOOKUP($R760,desplegable!$N$3:$Q$8,4,FALSE),$AC760:$AM760)&gt;=$S760,$S760,SUMIF($AC$3:$AM$3,VLOOKUP($R760,desplegable!$N$3:$Q$8,4,FALSE),$AC760:$AM760))</f>
        <v>0</v>
      </c>
      <c r="BA760" s="78"/>
      <c r="BB760" s="54">
        <f t="shared" si="266"/>
        <v>0</v>
      </c>
      <c r="BC760" s="53">
        <f>+IFERROR($BB760*$T760/VLOOKUP($R760,desplegable!$N$3:$O$8,2,FALSE),0)</f>
        <v>0</v>
      </c>
      <c r="BD760" s="53" t="str">
        <f t="shared" si="256"/>
        <v/>
      </c>
      <c r="BE760" s="57" t="str">
        <f t="shared" si="267"/>
        <v/>
      </c>
    </row>
    <row r="761" spans="1:57" ht="15" customHeight="1" x14ac:dyDescent="0.25">
      <c r="A761" s="26" t="s">
        <v>117</v>
      </c>
      <c r="B761" s="21"/>
      <c r="C761" s="21" t="s">
        <v>117</v>
      </c>
      <c r="D761" s="21"/>
      <c r="E761" s="21" t="s">
        <v>117</v>
      </c>
      <c r="F761" s="21"/>
      <c r="G761" s="27"/>
      <c r="H761" s="27"/>
      <c r="I761" s="28" t="s">
        <v>246</v>
      </c>
      <c r="J761" s="28" t="s">
        <v>117</v>
      </c>
      <c r="K761" s="21"/>
      <c r="L761" s="21"/>
      <c r="M761" s="28" t="s">
        <v>117</v>
      </c>
      <c r="N761" s="28" t="s">
        <v>117</v>
      </c>
      <c r="O761" s="28" t="s">
        <v>117</v>
      </c>
      <c r="P761" s="21" t="s">
        <v>117</v>
      </c>
      <c r="Q761" s="21" t="s">
        <v>117</v>
      </c>
      <c r="R761" s="28" t="s">
        <v>117</v>
      </c>
      <c r="S761" s="78"/>
      <c r="T761" s="30"/>
      <c r="U761" s="52">
        <f t="shared" si="257"/>
        <v>0</v>
      </c>
      <c r="V761" s="29"/>
      <c r="W761" s="29" t="s">
        <v>117</v>
      </c>
      <c r="X761" s="29"/>
      <c r="Y761" s="29"/>
      <c r="Z761" s="53" t="str">
        <f t="shared" si="249"/>
        <v/>
      </c>
      <c r="AA761" s="55" t="str">
        <f t="shared" si="258"/>
        <v/>
      </c>
      <c r="AB761" s="27"/>
      <c r="AC761" s="54">
        <f t="shared" si="250"/>
        <v>0</v>
      </c>
      <c r="AD761" s="78"/>
      <c r="AE761" s="54">
        <f t="shared" si="251"/>
        <v>0</v>
      </c>
      <c r="AF761" s="78"/>
      <c r="AG761" s="54">
        <f t="shared" si="252"/>
        <v>0</v>
      </c>
      <c r="AH761" s="78"/>
      <c r="AI761" s="54">
        <f t="shared" si="253"/>
        <v>0</v>
      </c>
      <c r="AJ761" s="78"/>
      <c r="AK761" s="54">
        <f t="shared" si="254"/>
        <v>0</v>
      </c>
      <c r="AL761" s="78"/>
      <c r="AM761" s="78"/>
      <c r="AN761" s="53" t="str">
        <f>+IF($A761="Venta",SUMIF($AC$3:$AM$3,VLOOKUP($R761,desplegable!$N$3:$Q$8,4,FALSE),$AC761:$AM761)*$T761/VLOOKUP($R761,desplegable!$N$3:$O$8,2,FALSE),"")</f>
        <v/>
      </c>
      <c r="AO761" s="53">
        <f t="shared" si="255"/>
        <v>0</v>
      </c>
      <c r="AP761" s="53" t="str">
        <f>+IF($A761="Compra",SUMIF($AC$3:$AM$3,VLOOKUP($R760,desplegable!$N$3:$Q$8,4,FALSE),$AC761:$AM761)*$T761/VLOOKUP($R760,desplegable!$N$3:$O$8,2,FALSE),"")</f>
        <v/>
      </c>
      <c r="AQ761" s="55">
        <f>+IFERROR(SUMIF($AC$3:$AM$3,VLOOKUP($R761,desplegable!$N$3:$Q$8,4,FALSE),$AC761:$AM761)/$S761,0)</f>
        <v>0</v>
      </c>
      <c r="AR761" s="55">
        <f ca="1">IFERROR((SUMIF($AC$3:$AM$3,VLOOKUP($R761,desplegable!$N$3:$Q$8,4,FALSE),$AC761:$AM761)/($H761-$G761))*((TODAY())-$G761)/$S761,0)</f>
        <v>0</v>
      </c>
      <c r="AS761" s="56" t="str">
        <f t="shared" si="259"/>
        <v>-</v>
      </c>
      <c r="AT761" s="56" t="str">
        <f t="shared" si="260"/>
        <v>-</v>
      </c>
      <c r="AU761" s="56" t="str">
        <f t="shared" si="261"/>
        <v>-</v>
      </c>
      <c r="AV761" s="56" t="str">
        <f t="shared" si="262"/>
        <v>-</v>
      </c>
      <c r="AW761" s="53" t="str">
        <f t="shared" si="263"/>
        <v>-</v>
      </c>
      <c r="AX761" s="53" t="str">
        <f t="shared" si="264"/>
        <v/>
      </c>
      <c r="AY761" s="57" t="str">
        <f t="shared" si="265"/>
        <v/>
      </c>
      <c r="AZ761" s="54">
        <f>+IF(SUMIF($AC$3:$AM$3,VLOOKUP($R761,desplegable!$N$3:$Q$8,4,FALSE),$AC761:$AM761)&gt;=$S761,$S761,SUMIF($AC$3:$AM$3,VLOOKUP($R761,desplegable!$N$3:$Q$8,4,FALSE),$AC761:$AM761))</f>
        <v>0</v>
      </c>
      <c r="BA761" s="78"/>
      <c r="BB761" s="54">
        <f t="shared" si="266"/>
        <v>0</v>
      </c>
      <c r="BC761" s="53">
        <f>+IFERROR($BB761*$T761/VLOOKUP($R761,desplegable!$N$3:$O$8,2,FALSE),0)</f>
        <v>0</v>
      </c>
      <c r="BD761" s="53" t="str">
        <f t="shared" si="256"/>
        <v/>
      </c>
      <c r="BE761" s="57" t="str">
        <f t="shared" si="267"/>
        <v/>
      </c>
    </row>
    <row r="762" spans="1:57" ht="15" customHeight="1" x14ac:dyDescent="0.25">
      <c r="A762" s="26" t="s">
        <v>117</v>
      </c>
      <c r="B762" s="21"/>
      <c r="C762" s="21" t="s">
        <v>117</v>
      </c>
      <c r="D762" s="21"/>
      <c r="E762" s="21" t="s">
        <v>117</v>
      </c>
      <c r="F762" s="21"/>
      <c r="G762" s="27"/>
      <c r="H762" s="27"/>
      <c r="I762" s="28" t="s">
        <v>246</v>
      </c>
      <c r="J762" s="28" t="s">
        <v>117</v>
      </c>
      <c r="K762" s="21"/>
      <c r="L762" s="21"/>
      <c r="M762" s="28" t="s">
        <v>117</v>
      </c>
      <c r="N762" s="28" t="s">
        <v>117</v>
      </c>
      <c r="O762" s="28" t="s">
        <v>117</v>
      </c>
      <c r="P762" s="21" t="s">
        <v>117</v>
      </c>
      <c r="Q762" s="21" t="s">
        <v>117</v>
      </c>
      <c r="R762" s="28" t="s">
        <v>117</v>
      </c>
      <c r="S762" s="78"/>
      <c r="T762" s="30"/>
      <c r="U762" s="52">
        <f t="shared" si="257"/>
        <v>0</v>
      </c>
      <c r="V762" s="29"/>
      <c r="W762" s="29" t="s">
        <v>117</v>
      </c>
      <c r="X762" s="29"/>
      <c r="Y762" s="29"/>
      <c r="Z762" s="53" t="str">
        <f t="shared" si="249"/>
        <v/>
      </c>
      <c r="AA762" s="55" t="str">
        <f t="shared" si="258"/>
        <v/>
      </c>
      <c r="AB762" s="27"/>
      <c r="AC762" s="54">
        <f t="shared" si="250"/>
        <v>0</v>
      </c>
      <c r="AD762" s="78"/>
      <c r="AE762" s="54">
        <f t="shared" si="251"/>
        <v>0</v>
      </c>
      <c r="AF762" s="78"/>
      <c r="AG762" s="54">
        <f t="shared" si="252"/>
        <v>0</v>
      </c>
      <c r="AH762" s="78"/>
      <c r="AI762" s="54">
        <f t="shared" si="253"/>
        <v>0</v>
      </c>
      <c r="AJ762" s="78"/>
      <c r="AK762" s="54">
        <f t="shared" si="254"/>
        <v>0</v>
      </c>
      <c r="AL762" s="78"/>
      <c r="AM762" s="78"/>
      <c r="AN762" s="53" t="str">
        <f>+IF($A762="Venta",SUMIF($AC$3:$AM$3,VLOOKUP($R762,desplegable!$N$3:$Q$8,4,FALSE),$AC762:$AM762)*$T762/VLOOKUP($R762,desplegable!$N$3:$O$8,2,FALSE),"")</f>
        <v/>
      </c>
      <c r="AO762" s="53">
        <f t="shared" si="255"/>
        <v>0</v>
      </c>
      <c r="AP762" s="53" t="str">
        <f>+IF($A762="Compra",SUMIF($AC$3:$AM$3,VLOOKUP($R761,desplegable!$N$3:$Q$8,4,FALSE),$AC762:$AM762)*$T762/VLOOKUP($R761,desplegable!$N$3:$O$8,2,FALSE),"")</f>
        <v/>
      </c>
      <c r="AQ762" s="55">
        <f>+IFERROR(SUMIF($AC$3:$AM$3,VLOOKUP($R762,desplegable!$N$3:$Q$8,4,FALSE),$AC762:$AM762)/$S762,0)</f>
        <v>0</v>
      </c>
      <c r="AR762" s="55">
        <f ca="1">IFERROR((SUMIF($AC$3:$AM$3,VLOOKUP($R762,desplegable!$N$3:$Q$8,4,FALSE),$AC762:$AM762)/($H762-$G762))*((TODAY())-$G762)/$S762,0)</f>
        <v>0</v>
      </c>
      <c r="AS762" s="56" t="str">
        <f t="shared" si="259"/>
        <v>-</v>
      </c>
      <c r="AT762" s="56" t="str">
        <f t="shared" si="260"/>
        <v>-</v>
      </c>
      <c r="AU762" s="56" t="str">
        <f t="shared" si="261"/>
        <v>-</v>
      </c>
      <c r="AV762" s="56" t="str">
        <f t="shared" si="262"/>
        <v>-</v>
      </c>
      <c r="AW762" s="53" t="str">
        <f t="shared" si="263"/>
        <v>-</v>
      </c>
      <c r="AX762" s="53" t="str">
        <f t="shared" si="264"/>
        <v/>
      </c>
      <c r="AY762" s="57" t="str">
        <f t="shared" si="265"/>
        <v/>
      </c>
      <c r="AZ762" s="54">
        <f>+IF(SUMIF($AC$3:$AM$3,VLOOKUP($R762,desplegable!$N$3:$Q$8,4,FALSE),$AC762:$AM762)&gt;=$S762,$S762,SUMIF($AC$3:$AM$3,VLOOKUP($R762,desplegable!$N$3:$Q$8,4,FALSE),$AC762:$AM762))</f>
        <v>0</v>
      </c>
      <c r="BA762" s="78"/>
      <c r="BB762" s="54">
        <f t="shared" si="266"/>
        <v>0</v>
      </c>
      <c r="BC762" s="53">
        <f>+IFERROR($BB762*$T762/VLOOKUP($R762,desplegable!$N$3:$O$8,2,FALSE),0)</f>
        <v>0</v>
      </c>
      <c r="BD762" s="53" t="str">
        <f t="shared" si="256"/>
        <v/>
      </c>
      <c r="BE762" s="57" t="str">
        <f t="shared" si="267"/>
        <v/>
      </c>
    </row>
    <row r="763" spans="1:57" ht="15" customHeight="1" x14ac:dyDescent="0.25">
      <c r="A763" s="26" t="s">
        <v>117</v>
      </c>
      <c r="B763" s="21"/>
      <c r="C763" s="21" t="s">
        <v>117</v>
      </c>
      <c r="D763" s="21"/>
      <c r="E763" s="21" t="s">
        <v>117</v>
      </c>
      <c r="F763" s="21"/>
      <c r="G763" s="27"/>
      <c r="H763" s="27"/>
      <c r="I763" s="28" t="s">
        <v>246</v>
      </c>
      <c r="J763" s="28" t="s">
        <v>117</v>
      </c>
      <c r="K763" s="21"/>
      <c r="L763" s="21"/>
      <c r="M763" s="28" t="s">
        <v>117</v>
      </c>
      <c r="N763" s="28" t="s">
        <v>117</v>
      </c>
      <c r="O763" s="28" t="s">
        <v>117</v>
      </c>
      <c r="P763" s="21" t="s">
        <v>117</v>
      </c>
      <c r="Q763" s="21" t="s">
        <v>117</v>
      </c>
      <c r="R763" s="28" t="s">
        <v>117</v>
      </c>
      <c r="S763" s="78"/>
      <c r="T763" s="30"/>
      <c r="U763" s="52">
        <f t="shared" si="257"/>
        <v>0</v>
      </c>
      <c r="V763" s="29"/>
      <c r="W763" s="29" t="s">
        <v>117</v>
      </c>
      <c r="X763" s="29"/>
      <c r="Y763" s="29"/>
      <c r="Z763" s="53" t="str">
        <f t="shared" si="249"/>
        <v/>
      </c>
      <c r="AA763" s="55" t="str">
        <f t="shared" si="258"/>
        <v/>
      </c>
      <c r="AB763" s="27"/>
      <c r="AC763" s="54">
        <f t="shared" si="250"/>
        <v>0</v>
      </c>
      <c r="AD763" s="78"/>
      <c r="AE763" s="54">
        <f t="shared" si="251"/>
        <v>0</v>
      </c>
      <c r="AF763" s="78"/>
      <c r="AG763" s="54">
        <f t="shared" si="252"/>
        <v>0</v>
      </c>
      <c r="AH763" s="78"/>
      <c r="AI763" s="54">
        <f t="shared" si="253"/>
        <v>0</v>
      </c>
      <c r="AJ763" s="78"/>
      <c r="AK763" s="54">
        <f t="shared" si="254"/>
        <v>0</v>
      </c>
      <c r="AL763" s="78"/>
      <c r="AM763" s="78"/>
      <c r="AN763" s="53" t="str">
        <f>+IF($A763="Venta",SUMIF($AC$3:$AM$3,VLOOKUP($R763,desplegable!$N$3:$Q$8,4,FALSE),$AC763:$AM763)*$T763/VLOOKUP($R763,desplegable!$N$3:$O$8,2,FALSE),"")</f>
        <v/>
      </c>
      <c r="AO763" s="53">
        <f t="shared" si="255"/>
        <v>0</v>
      </c>
      <c r="AP763" s="53" t="str">
        <f>+IF($A763="Compra",SUMIF($AC$3:$AM$3,VLOOKUP($R762,desplegable!$N$3:$Q$8,4,FALSE),$AC763:$AM763)*$T763/VLOOKUP($R762,desplegable!$N$3:$O$8,2,FALSE),"")</f>
        <v/>
      </c>
      <c r="AQ763" s="55">
        <f>+IFERROR(SUMIF($AC$3:$AM$3,VLOOKUP($R763,desplegable!$N$3:$Q$8,4,FALSE),$AC763:$AM763)/$S763,0)</f>
        <v>0</v>
      </c>
      <c r="AR763" s="55">
        <f ca="1">IFERROR((SUMIF($AC$3:$AM$3,VLOOKUP($R763,desplegable!$N$3:$Q$8,4,FALSE),$AC763:$AM763)/($H763-$G763))*((TODAY())-$G763)/$S763,0)</f>
        <v>0</v>
      </c>
      <c r="AS763" s="56" t="str">
        <f t="shared" si="259"/>
        <v>-</v>
      </c>
      <c r="AT763" s="56" t="str">
        <f t="shared" si="260"/>
        <v>-</v>
      </c>
      <c r="AU763" s="56" t="str">
        <f t="shared" si="261"/>
        <v>-</v>
      </c>
      <c r="AV763" s="56" t="str">
        <f t="shared" si="262"/>
        <v>-</v>
      </c>
      <c r="AW763" s="53" t="str">
        <f t="shared" si="263"/>
        <v>-</v>
      </c>
      <c r="AX763" s="53" t="str">
        <f t="shared" si="264"/>
        <v/>
      </c>
      <c r="AY763" s="57" t="str">
        <f t="shared" si="265"/>
        <v/>
      </c>
      <c r="AZ763" s="54">
        <f>+IF(SUMIF($AC$3:$AM$3,VLOOKUP($R763,desplegable!$N$3:$Q$8,4,FALSE),$AC763:$AM763)&gt;=$S763,$S763,SUMIF($AC$3:$AM$3,VLOOKUP($R763,desplegable!$N$3:$Q$8,4,FALSE),$AC763:$AM763))</f>
        <v>0</v>
      </c>
      <c r="BA763" s="78"/>
      <c r="BB763" s="54">
        <f t="shared" si="266"/>
        <v>0</v>
      </c>
      <c r="BC763" s="53">
        <f>+IFERROR($BB763*$T763/VLOOKUP($R763,desplegable!$N$3:$O$8,2,FALSE),0)</f>
        <v>0</v>
      </c>
      <c r="BD763" s="53" t="str">
        <f t="shared" si="256"/>
        <v/>
      </c>
      <c r="BE763" s="57" t="str">
        <f t="shared" si="267"/>
        <v/>
      </c>
    </row>
    <row r="764" spans="1:57" ht="15" customHeight="1" x14ac:dyDescent="0.25">
      <c r="A764" s="26" t="s">
        <v>117</v>
      </c>
      <c r="B764" s="21"/>
      <c r="C764" s="21" t="s">
        <v>117</v>
      </c>
      <c r="D764" s="21"/>
      <c r="E764" s="21" t="s">
        <v>117</v>
      </c>
      <c r="F764" s="21"/>
      <c r="G764" s="27"/>
      <c r="H764" s="27"/>
      <c r="I764" s="28" t="s">
        <v>246</v>
      </c>
      <c r="J764" s="28" t="s">
        <v>117</v>
      </c>
      <c r="K764" s="21"/>
      <c r="L764" s="21"/>
      <c r="M764" s="28" t="s">
        <v>117</v>
      </c>
      <c r="N764" s="28" t="s">
        <v>117</v>
      </c>
      <c r="O764" s="28" t="s">
        <v>117</v>
      </c>
      <c r="P764" s="21" t="s">
        <v>117</v>
      </c>
      <c r="Q764" s="21" t="s">
        <v>117</v>
      </c>
      <c r="R764" s="28" t="s">
        <v>117</v>
      </c>
      <c r="S764" s="78"/>
      <c r="T764" s="30"/>
      <c r="U764" s="52">
        <f t="shared" si="257"/>
        <v>0</v>
      </c>
      <c r="V764" s="29"/>
      <c r="W764" s="29" t="s">
        <v>117</v>
      </c>
      <c r="X764" s="29"/>
      <c r="Y764" s="29"/>
      <c r="Z764" s="53" t="str">
        <f t="shared" si="249"/>
        <v/>
      </c>
      <c r="AA764" s="55" t="str">
        <f t="shared" si="258"/>
        <v/>
      </c>
      <c r="AB764" s="27"/>
      <c r="AC764" s="54">
        <f t="shared" si="250"/>
        <v>0</v>
      </c>
      <c r="AD764" s="78"/>
      <c r="AE764" s="54">
        <f t="shared" si="251"/>
        <v>0</v>
      </c>
      <c r="AF764" s="78"/>
      <c r="AG764" s="54">
        <f t="shared" si="252"/>
        <v>0</v>
      </c>
      <c r="AH764" s="78"/>
      <c r="AI764" s="54">
        <f t="shared" si="253"/>
        <v>0</v>
      </c>
      <c r="AJ764" s="78"/>
      <c r="AK764" s="54">
        <f t="shared" si="254"/>
        <v>0</v>
      </c>
      <c r="AL764" s="78"/>
      <c r="AM764" s="78"/>
      <c r="AN764" s="53" t="str">
        <f>+IF($A764="Venta",SUMIF($AC$3:$AM$3,VLOOKUP($R764,desplegable!$N$3:$Q$8,4,FALSE),$AC764:$AM764)*$T764/VLOOKUP($R764,desplegable!$N$3:$O$8,2,FALSE),"")</f>
        <v/>
      </c>
      <c r="AO764" s="53">
        <f t="shared" si="255"/>
        <v>0</v>
      </c>
      <c r="AP764" s="53" t="str">
        <f>+IF($A764="Compra",SUMIF($AC$3:$AM$3,VLOOKUP($R763,desplegable!$N$3:$Q$8,4,FALSE),$AC764:$AM764)*$T764/VLOOKUP($R763,desplegable!$N$3:$O$8,2,FALSE),"")</f>
        <v/>
      </c>
      <c r="AQ764" s="55">
        <f>+IFERROR(SUMIF($AC$3:$AM$3,VLOOKUP($R764,desplegable!$N$3:$Q$8,4,FALSE),$AC764:$AM764)/$S764,0)</f>
        <v>0</v>
      </c>
      <c r="AR764" s="55">
        <f ca="1">IFERROR((SUMIF($AC$3:$AM$3,VLOOKUP($R764,desplegable!$N$3:$Q$8,4,FALSE),$AC764:$AM764)/($H764-$G764))*((TODAY())-$G764)/$S764,0)</f>
        <v>0</v>
      </c>
      <c r="AS764" s="56" t="str">
        <f t="shared" si="259"/>
        <v>-</v>
      </c>
      <c r="AT764" s="56" t="str">
        <f t="shared" si="260"/>
        <v>-</v>
      </c>
      <c r="AU764" s="56" t="str">
        <f t="shared" si="261"/>
        <v>-</v>
      </c>
      <c r="AV764" s="56" t="str">
        <f t="shared" si="262"/>
        <v>-</v>
      </c>
      <c r="AW764" s="53" t="str">
        <f t="shared" si="263"/>
        <v>-</v>
      </c>
      <c r="AX764" s="53" t="str">
        <f t="shared" si="264"/>
        <v/>
      </c>
      <c r="AY764" s="57" t="str">
        <f t="shared" si="265"/>
        <v/>
      </c>
      <c r="AZ764" s="54">
        <f>+IF(SUMIF($AC$3:$AM$3,VLOOKUP($R764,desplegable!$N$3:$Q$8,4,FALSE),$AC764:$AM764)&gt;=$S764,$S764,SUMIF($AC$3:$AM$3,VLOOKUP($R764,desplegable!$N$3:$Q$8,4,FALSE),$AC764:$AM764))</f>
        <v>0</v>
      </c>
      <c r="BA764" s="78"/>
      <c r="BB764" s="54">
        <f t="shared" si="266"/>
        <v>0</v>
      </c>
      <c r="BC764" s="53">
        <f>+IFERROR($BB764*$T764/VLOOKUP($R764,desplegable!$N$3:$O$8,2,FALSE),0)</f>
        <v>0</v>
      </c>
      <c r="BD764" s="53" t="str">
        <f t="shared" si="256"/>
        <v/>
      </c>
      <c r="BE764" s="57" t="str">
        <f t="shared" si="267"/>
        <v/>
      </c>
    </row>
    <row r="765" spans="1:57" ht="15" customHeight="1" x14ac:dyDescent="0.25">
      <c r="A765" s="26" t="s">
        <v>117</v>
      </c>
      <c r="B765" s="21"/>
      <c r="C765" s="21" t="s">
        <v>117</v>
      </c>
      <c r="D765" s="21"/>
      <c r="E765" s="21" t="s">
        <v>117</v>
      </c>
      <c r="F765" s="21"/>
      <c r="G765" s="27"/>
      <c r="H765" s="27"/>
      <c r="I765" s="28" t="s">
        <v>246</v>
      </c>
      <c r="J765" s="28" t="s">
        <v>117</v>
      </c>
      <c r="K765" s="21"/>
      <c r="L765" s="21"/>
      <c r="M765" s="28" t="s">
        <v>117</v>
      </c>
      <c r="N765" s="28" t="s">
        <v>117</v>
      </c>
      <c r="O765" s="28" t="s">
        <v>117</v>
      </c>
      <c r="P765" s="21" t="s">
        <v>117</v>
      </c>
      <c r="Q765" s="21" t="s">
        <v>117</v>
      </c>
      <c r="R765" s="28" t="s">
        <v>117</v>
      </c>
      <c r="S765" s="78"/>
      <c r="T765" s="30"/>
      <c r="U765" s="52">
        <f t="shared" si="257"/>
        <v>0</v>
      </c>
      <c r="V765" s="29"/>
      <c r="W765" s="29" t="s">
        <v>117</v>
      </c>
      <c r="X765" s="29"/>
      <c r="Y765" s="29"/>
      <c r="Z765" s="53" t="str">
        <f t="shared" si="249"/>
        <v/>
      </c>
      <c r="AA765" s="55" t="str">
        <f t="shared" si="258"/>
        <v/>
      </c>
      <c r="AB765" s="27"/>
      <c r="AC765" s="54">
        <f t="shared" si="250"/>
        <v>0</v>
      </c>
      <c r="AD765" s="78"/>
      <c r="AE765" s="54">
        <f t="shared" si="251"/>
        <v>0</v>
      </c>
      <c r="AF765" s="78"/>
      <c r="AG765" s="54">
        <f t="shared" si="252"/>
        <v>0</v>
      </c>
      <c r="AH765" s="78"/>
      <c r="AI765" s="54">
        <f t="shared" si="253"/>
        <v>0</v>
      </c>
      <c r="AJ765" s="78"/>
      <c r="AK765" s="54">
        <f t="shared" si="254"/>
        <v>0</v>
      </c>
      <c r="AL765" s="78"/>
      <c r="AM765" s="78"/>
      <c r="AN765" s="53" t="str">
        <f>+IF($A765="Venta",SUMIF($AC$3:$AM$3,VLOOKUP($R765,desplegable!$N$3:$Q$8,4,FALSE),$AC765:$AM765)*$T765/VLOOKUP($R765,desplegable!$N$3:$O$8,2,FALSE),"")</f>
        <v/>
      </c>
      <c r="AO765" s="53">
        <f t="shared" si="255"/>
        <v>0</v>
      </c>
      <c r="AP765" s="53" t="str">
        <f>+IF($A765="Compra",SUMIF($AC$3:$AM$3,VLOOKUP($R764,desplegable!$N$3:$Q$8,4,FALSE),$AC765:$AM765)*$T765/VLOOKUP($R764,desplegable!$N$3:$O$8,2,FALSE),"")</f>
        <v/>
      </c>
      <c r="AQ765" s="55">
        <f>+IFERROR(SUMIF($AC$3:$AM$3,VLOOKUP($R765,desplegable!$N$3:$Q$8,4,FALSE),$AC765:$AM765)/$S765,0)</f>
        <v>0</v>
      </c>
      <c r="AR765" s="55">
        <f ca="1">IFERROR((SUMIF($AC$3:$AM$3,VLOOKUP($R765,desplegable!$N$3:$Q$8,4,FALSE),$AC765:$AM765)/($H765-$G765))*((TODAY())-$G765)/$S765,0)</f>
        <v>0</v>
      </c>
      <c r="AS765" s="56" t="str">
        <f t="shared" si="259"/>
        <v>-</v>
      </c>
      <c r="AT765" s="56" t="str">
        <f t="shared" si="260"/>
        <v>-</v>
      </c>
      <c r="AU765" s="56" t="str">
        <f t="shared" si="261"/>
        <v>-</v>
      </c>
      <c r="AV765" s="56" t="str">
        <f t="shared" si="262"/>
        <v>-</v>
      </c>
      <c r="AW765" s="53" t="str">
        <f t="shared" si="263"/>
        <v>-</v>
      </c>
      <c r="AX765" s="53" t="str">
        <f t="shared" si="264"/>
        <v/>
      </c>
      <c r="AY765" s="57" t="str">
        <f t="shared" si="265"/>
        <v/>
      </c>
      <c r="AZ765" s="54">
        <f>+IF(SUMIF($AC$3:$AM$3,VLOOKUP($R765,desplegable!$N$3:$Q$8,4,FALSE),$AC765:$AM765)&gt;=$S765,$S765,SUMIF($AC$3:$AM$3,VLOOKUP($R765,desplegable!$N$3:$Q$8,4,FALSE),$AC765:$AM765))</f>
        <v>0</v>
      </c>
      <c r="BA765" s="78"/>
      <c r="BB765" s="54">
        <f t="shared" si="266"/>
        <v>0</v>
      </c>
      <c r="BC765" s="53">
        <f>+IFERROR($BB765*$T765/VLOOKUP($R765,desplegable!$N$3:$O$8,2,FALSE),0)</f>
        <v>0</v>
      </c>
      <c r="BD765" s="53" t="str">
        <f t="shared" si="256"/>
        <v/>
      </c>
      <c r="BE765" s="57" t="str">
        <f t="shared" si="267"/>
        <v/>
      </c>
    </row>
    <row r="766" spans="1:57" ht="15" customHeight="1" x14ac:dyDescent="0.25">
      <c r="A766" s="26" t="s">
        <v>117</v>
      </c>
      <c r="B766" s="21"/>
      <c r="C766" s="21" t="s">
        <v>117</v>
      </c>
      <c r="D766" s="21"/>
      <c r="E766" s="21" t="s">
        <v>117</v>
      </c>
      <c r="F766" s="21"/>
      <c r="G766" s="27"/>
      <c r="H766" s="27"/>
      <c r="I766" s="28" t="s">
        <v>246</v>
      </c>
      <c r="J766" s="28" t="s">
        <v>117</v>
      </c>
      <c r="K766" s="21"/>
      <c r="L766" s="21"/>
      <c r="M766" s="28" t="s">
        <v>117</v>
      </c>
      <c r="N766" s="28" t="s">
        <v>117</v>
      </c>
      <c r="O766" s="28" t="s">
        <v>117</v>
      </c>
      <c r="P766" s="21" t="s">
        <v>117</v>
      </c>
      <c r="Q766" s="21" t="s">
        <v>117</v>
      </c>
      <c r="R766" s="28" t="s">
        <v>117</v>
      </c>
      <c r="S766" s="78"/>
      <c r="T766" s="30"/>
      <c r="U766" s="52">
        <f t="shared" si="257"/>
        <v>0</v>
      </c>
      <c r="V766" s="29"/>
      <c r="W766" s="29" t="s">
        <v>117</v>
      </c>
      <c r="X766" s="29"/>
      <c r="Y766" s="29"/>
      <c r="Z766" s="53" t="str">
        <f t="shared" si="249"/>
        <v/>
      </c>
      <c r="AA766" s="55" t="str">
        <f t="shared" si="258"/>
        <v/>
      </c>
      <c r="AB766" s="27"/>
      <c r="AC766" s="54">
        <f t="shared" si="250"/>
        <v>0</v>
      </c>
      <c r="AD766" s="78"/>
      <c r="AE766" s="54">
        <f t="shared" si="251"/>
        <v>0</v>
      </c>
      <c r="AF766" s="78"/>
      <c r="AG766" s="54">
        <f t="shared" si="252"/>
        <v>0</v>
      </c>
      <c r="AH766" s="78"/>
      <c r="AI766" s="54">
        <f t="shared" si="253"/>
        <v>0</v>
      </c>
      <c r="AJ766" s="78"/>
      <c r="AK766" s="54">
        <f t="shared" si="254"/>
        <v>0</v>
      </c>
      <c r="AL766" s="78"/>
      <c r="AM766" s="78"/>
      <c r="AN766" s="53" t="str">
        <f>+IF($A766="Venta",SUMIF($AC$3:$AM$3,VLOOKUP($R766,desplegable!$N$3:$Q$8,4,FALSE),$AC766:$AM766)*$T766/VLOOKUP($R766,desplegable!$N$3:$O$8,2,FALSE),"")</f>
        <v/>
      </c>
      <c r="AO766" s="53">
        <f t="shared" si="255"/>
        <v>0</v>
      </c>
      <c r="AP766" s="53" t="str">
        <f>+IF($A766="Compra",SUMIF($AC$3:$AM$3,VLOOKUP($R765,desplegable!$N$3:$Q$8,4,FALSE),$AC766:$AM766)*$T766/VLOOKUP($R765,desplegable!$N$3:$O$8,2,FALSE),"")</f>
        <v/>
      </c>
      <c r="AQ766" s="55">
        <f>+IFERROR(SUMIF($AC$3:$AM$3,VLOOKUP($R766,desplegable!$N$3:$Q$8,4,FALSE),$AC766:$AM766)/$S766,0)</f>
        <v>0</v>
      </c>
      <c r="AR766" s="55">
        <f ca="1">IFERROR((SUMIF($AC$3:$AM$3,VLOOKUP($R766,desplegable!$N$3:$Q$8,4,FALSE),$AC766:$AM766)/($H766-$G766))*((TODAY())-$G766)/$S766,0)</f>
        <v>0</v>
      </c>
      <c r="AS766" s="56" t="str">
        <f t="shared" si="259"/>
        <v>-</v>
      </c>
      <c r="AT766" s="56" t="str">
        <f t="shared" si="260"/>
        <v>-</v>
      </c>
      <c r="AU766" s="56" t="str">
        <f t="shared" si="261"/>
        <v>-</v>
      </c>
      <c r="AV766" s="56" t="str">
        <f t="shared" si="262"/>
        <v>-</v>
      </c>
      <c r="AW766" s="53" t="str">
        <f t="shared" si="263"/>
        <v>-</v>
      </c>
      <c r="AX766" s="53" t="str">
        <f t="shared" si="264"/>
        <v/>
      </c>
      <c r="AY766" s="57" t="str">
        <f t="shared" si="265"/>
        <v/>
      </c>
      <c r="AZ766" s="54">
        <f>+IF(SUMIF($AC$3:$AM$3,VLOOKUP($R766,desplegable!$N$3:$Q$8,4,FALSE),$AC766:$AM766)&gt;=$S766,$S766,SUMIF($AC$3:$AM$3,VLOOKUP($R766,desplegable!$N$3:$Q$8,4,FALSE),$AC766:$AM766))</f>
        <v>0</v>
      </c>
      <c r="BA766" s="78"/>
      <c r="BB766" s="54">
        <f t="shared" si="266"/>
        <v>0</v>
      </c>
      <c r="BC766" s="53">
        <f>+IFERROR($BB766*$T766/VLOOKUP($R766,desplegable!$N$3:$O$8,2,FALSE),0)</f>
        <v>0</v>
      </c>
      <c r="BD766" s="53" t="str">
        <f t="shared" si="256"/>
        <v/>
      </c>
      <c r="BE766" s="57" t="str">
        <f t="shared" si="267"/>
        <v/>
      </c>
    </row>
    <row r="767" spans="1:57" ht="15" customHeight="1" x14ac:dyDescent="0.25">
      <c r="A767" s="26" t="s">
        <v>117</v>
      </c>
      <c r="B767" s="21"/>
      <c r="C767" s="21" t="s">
        <v>117</v>
      </c>
      <c r="D767" s="21"/>
      <c r="E767" s="21" t="s">
        <v>117</v>
      </c>
      <c r="F767" s="21"/>
      <c r="G767" s="27"/>
      <c r="H767" s="27"/>
      <c r="I767" s="28" t="s">
        <v>246</v>
      </c>
      <c r="J767" s="28" t="s">
        <v>117</v>
      </c>
      <c r="K767" s="21"/>
      <c r="L767" s="21"/>
      <c r="M767" s="28" t="s">
        <v>117</v>
      </c>
      <c r="N767" s="28" t="s">
        <v>117</v>
      </c>
      <c r="O767" s="28" t="s">
        <v>117</v>
      </c>
      <c r="P767" s="21" t="s">
        <v>117</v>
      </c>
      <c r="Q767" s="21" t="s">
        <v>117</v>
      </c>
      <c r="R767" s="28" t="s">
        <v>117</v>
      </c>
      <c r="S767" s="78"/>
      <c r="T767" s="30"/>
      <c r="U767" s="52">
        <f t="shared" si="257"/>
        <v>0</v>
      </c>
      <c r="V767" s="29"/>
      <c r="W767" s="29" t="s">
        <v>117</v>
      </c>
      <c r="X767" s="29"/>
      <c r="Y767" s="29"/>
      <c r="Z767" s="53" t="str">
        <f t="shared" si="249"/>
        <v/>
      </c>
      <c r="AA767" s="55" t="str">
        <f t="shared" si="258"/>
        <v/>
      </c>
      <c r="AB767" s="27"/>
      <c r="AC767" s="54">
        <f t="shared" si="250"/>
        <v>0</v>
      </c>
      <c r="AD767" s="78"/>
      <c r="AE767" s="54">
        <f t="shared" si="251"/>
        <v>0</v>
      </c>
      <c r="AF767" s="78"/>
      <c r="AG767" s="54">
        <f t="shared" si="252"/>
        <v>0</v>
      </c>
      <c r="AH767" s="78"/>
      <c r="AI767" s="54">
        <f t="shared" si="253"/>
        <v>0</v>
      </c>
      <c r="AJ767" s="78"/>
      <c r="AK767" s="54">
        <f t="shared" si="254"/>
        <v>0</v>
      </c>
      <c r="AL767" s="78"/>
      <c r="AM767" s="78"/>
      <c r="AN767" s="53" t="str">
        <f>+IF($A767="Venta",SUMIF($AC$3:$AM$3,VLOOKUP($R767,desplegable!$N$3:$Q$8,4,FALSE),$AC767:$AM767)*$T767/VLOOKUP($R767,desplegable!$N$3:$O$8,2,FALSE),"")</f>
        <v/>
      </c>
      <c r="AO767" s="53">
        <f t="shared" si="255"/>
        <v>0</v>
      </c>
      <c r="AP767" s="53" t="str">
        <f>+IF($A767="Compra",SUMIF($AC$3:$AM$3,VLOOKUP($R766,desplegable!$N$3:$Q$8,4,FALSE),$AC767:$AM767)*$T767/VLOOKUP($R766,desplegable!$N$3:$O$8,2,FALSE),"")</f>
        <v/>
      </c>
      <c r="AQ767" s="55">
        <f>+IFERROR(SUMIF($AC$3:$AM$3,VLOOKUP($R767,desplegable!$N$3:$Q$8,4,FALSE),$AC767:$AM767)/$S767,0)</f>
        <v>0</v>
      </c>
      <c r="AR767" s="55">
        <f ca="1">IFERROR((SUMIF($AC$3:$AM$3,VLOOKUP($R767,desplegable!$N$3:$Q$8,4,FALSE),$AC767:$AM767)/($H767-$G767))*((TODAY())-$G767)/$S767,0)</f>
        <v>0</v>
      </c>
      <c r="AS767" s="56" t="str">
        <f t="shared" si="259"/>
        <v>-</v>
      </c>
      <c r="AT767" s="56" t="str">
        <f t="shared" si="260"/>
        <v>-</v>
      </c>
      <c r="AU767" s="56" t="str">
        <f t="shared" si="261"/>
        <v>-</v>
      </c>
      <c r="AV767" s="56" t="str">
        <f t="shared" si="262"/>
        <v>-</v>
      </c>
      <c r="AW767" s="53" t="str">
        <f t="shared" si="263"/>
        <v>-</v>
      </c>
      <c r="AX767" s="53" t="str">
        <f t="shared" si="264"/>
        <v/>
      </c>
      <c r="AY767" s="57" t="str">
        <f t="shared" si="265"/>
        <v/>
      </c>
      <c r="AZ767" s="54">
        <f>+IF(SUMIF($AC$3:$AM$3,VLOOKUP($R767,desplegable!$N$3:$Q$8,4,FALSE),$AC767:$AM767)&gt;=$S767,$S767,SUMIF($AC$3:$AM$3,VLOOKUP($R767,desplegable!$N$3:$Q$8,4,FALSE),$AC767:$AM767))</f>
        <v>0</v>
      </c>
      <c r="BA767" s="78"/>
      <c r="BB767" s="54">
        <f t="shared" si="266"/>
        <v>0</v>
      </c>
      <c r="BC767" s="53">
        <f>+IFERROR($BB767*$T767/VLOOKUP($R767,desplegable!$N$3:$O$8,2,FALSE),0)</f>
        <v>0</v>
      </c>
      <c r="BD767" s="53" t="str">
        <f t="shared" si="256"/>
        <v/>
      </c>
      <c r="BE767" s="57" t="str">
        <f t="shared" si="267"/>
        <v/>
      </c>
    </row>
    <row r="768" spans="1:57" ht="15" customHeight="1" x14ac:dyDescent="0.25">
      <c r="A768" s="26" t="s">
        <v>117</v>
      </c>
      <c r="B768" s="21"/>
      <c r="C768" s="21" t="s">
        <v>117</v>
      </c>
      <c r="D768" s="21"/>
      <c r="E768" s="21" t="s">
        <v>117</v>
      </c>
      <c r="F768" s="21"/>
      <c r="G768" s="27"/>
      <c r="H768" s="27"/>
      <c r="I768" s="28" t="s">
        <v>246</v>
      </c>
      <c r="J768" s="28" t="s">
        <v>117</v>
      </c>
      <c r="K768" s="21"/>
      <c r="L768" s="21"/>
      <c r="M768" s="28" t="s">
        <v>117</v>
      </c>
      <c r="N768" s="28" t="s">
        <v>117</v>
      </c>
      <c r="O768" s="28" t="s">
        <v>117</v>
      </c>
      <c r="P768" s="21" t="s">
        <v>117</v>
      </c>
      <c r="Q768" s="21" t="s">
        <v>117</v>
      </c>
      <c r="R768" s="28" t="s">
        <v>117</v>
      </c>
      <c r="S768" s="78"/>
      <c r="T768" s="30"/>
      <c r="U768" s="52">
        <f t="shared" si="257"/>
        <v>0</v>
      </c>
      <c r="V768" s="29"/>
      <c r="W768" s="29" t="s">
        <v>117</v>
      </c>
      <c r="X768" s="29"/>
      <c r="Y768" s="29"/>
      <c r="Z768" s="53" t="str">
        <f t="shared" si="249"/>
        <v/>
      </c>
      <c r="AA768" s="55" t="str">
        <f t="shared" si="258"/>
        <v/>
      </c>
      <c r="AB768" s="27"/>
      <c r="AC768" s="54">
        <f t="shared" si="250"/>
        <v>0</v>
      </c>
      <c r="AD768" s="78"/>
      <c r="AE768" s="54">
        <f t="shared" si="251"/>
        <v>0</v>
      </c>
      <c r="AF768" s="78"/>
      <c r="AG768" s="54">
        <f t="shared" si="252"/>
        <v>0</v>
      </c>
      <c r="AH768" s="78"/>
      <c r="AI768" s="54">
        <f t="shared" si="253"/>
        <v>0</v>
      </c>
      <c r="AJ768" s="78"/>
      <c r="AK768" s="54">
        <f t="shared" si="254"/>
        <v>0</v>
      </c>
      <c r="AL768" s="78"/>
      <c r="AM768" s="78"/>
      <c r="AN768" s="53" t="str">
        <f>+IF($A768="Venta",SUMIF($AC$3:$AM$3,VLOOKUP($R768,desplegable!$N$3:$Q$8,4,FALSE),$AC768:$AM768)*$T768/VLOOKUP($R768,desplegable!$N$3:$O$8,2,FALSE),"")</f>
        <v/>
      </c>
      <c r="AO768" s="53">
        <f t="shared" si="255"/>
        <v>0</v>
      </c>
      <c r="AP768" s="53" t="str">
        <f>+IF($A768="Compra",SUMIF($AC$3:$AM$3,VLOOKUP($R767,desplegable!$N$3:$Q$8,4,FALSE),$AC768:$AM768)*$T768/VLOOKUP($R767,desplegable!$N$3:$O$8,2,FALSE),"")</f>
        <v/>
      </c>
      <c r="AQ768" s="55">
        <f>+IFERROR(SUMIF($AC$3:$AM$3,VLOOKUP($R768,desplegable!$N$3:$Q$8,4,FALSE),$AC768:$AM768)/$S768,0)</f>
        <v>0</v>
      </c>
      <c r="AR768" s="55">
        <f ca="1">IFERROR((SUMIF($AC$3:$AM$3,VLOOKUP($R768,desplegable!$N$3:$Q$8,4,FALSE),$AC768:$AM768)/($H768-$G768))*((TODAY())-$G768)/$S768,0)</f>
        <v>0</v>
      </c>
      <c r="AS768" s="56" t="str">
        <f t="shared" si="259"/>
        <v>-</v>
      </c>
      <c r="AT768" s="56" t="str">
        <f t="shared" si="260"/>
        <v>-</v>
      </c>
      <c r="AU768" s="56" t="str">
        <f t="shared" si="261"/>
        <v>-</v>
      </c>
      <c r="AV768" s="56" t="str">
        <f t="shared" si="262"/>
        <v>-</v>
      </c>
      <c r="AW768" s="53" t="str">
        <f t="shared" si="263"/>
        <v>-</v>
      </c>
      <c r="AX768" s="53" t="str">
        <f t="shared" si="264"/>
        <v/>
      </c>
      <c r="AY768" s="57" t="str">
        <f t="shared" si="265"/>
        <v/>
      </c>
      <c r="AZ768" s="54">
        <f>+IF(SUMIF($AC$3:$AM$3,VLOOKUP($R768,desplegable!$N$3:$Q$8,4,FALSE),$AC768:$AM768)&gt;=$S768,$S768,SUMIF($AC$3:$AM$3,VLOOKUP($R768,desplegable!$N$3:$Q$8,4,FALSE),$AC768:$AM768))</f>
        <v>0</v>
      </c>
      <c r="BA768" s="78"/>
      <c r="BB768" s="54">
        <f t="shared" si="266"/>
        <v>0</v>
      </c>
      <c r="BC768" s="53">
        <f>+IFERROR($BB768*$T768/VLOOKUP($R768,desplegable!$N$3:$O$8,2,FALSE),0)</f>
        <v>0</v>
      </c>
      <c r="BD768" s="53" t="str">
        <f t="shared" si="256"/>
        <v/>
      </c>
      <c r="BE768" s="57" t="str">
        <f t="shared" si="267"/>
        <v/>
      </c>
    </row>
    <row r="769" spans="1:57" ht="15" customHeight="1" x14ac:dyDescent="0.25">
      <c r="A769" s="26" t="s">
        <v>117</v>
      </c>
      <c r="B769" s="21"/>
      <c r="C769" s="21" t="s">
        <v>117</v>
      </c>
      <c r="D769" s="21"/>
      <c r="E769" s="21" t="s">
        <v>117</v>
      </c>
      <c r="F769" s="21"/>
      <c r="G769" s="27"/>
      <c r="H769" s="27"/>
      <c r="I769" s="28" t="s">
        <v>246</v>
      </c>
      <c r="J769" s="28" t="s">
        <v>117</v>
      </c>
      <c r="K769" s="21"/>
      <c r="L769" s="21"/>
      <c r="M769" s="28" t="s">
        <v>117</v>
      </c>
      <c r="N769" s="28" t="s">
        <v>117</v>
      </c>
      <c r="O769" s="28" t="s">
        <v>117</v>
      </c>
      <c r="P769" s="21" t="s">
        <v>117</v>
      </c>
      <c r="Q769" s="21" t="s">
        <v>117</v>
      </c>
      <c r="R769" s="28" t="s">
        <v>117</v>
      </c>
      <c r="S769" s="78"/>
      <c r="T769" s="30"/>
      <c r="U769" s="52">
        <f t="shared" si="257"/>
        <v>0</v>
      </c>
      <c r="V769" s="29"/>
      <c r="W769" s="29" t="s">
        <v>117</v>
      </c>
      <c r="X769" s="29"/>
      <c r="Y769" s="29"/>
      <c r="Z769" s="53" t="str">
        <f t="shared" si="249"/>
        <v/>
      </c>
      <c r="AA769" s="55" t="str">
        <f t="shared" si="258"/>
        <v/>
      </c>
      <c r="AB769" s="27"/>
      <c r="AC769" s="54">
        <f t="shared" si="250"/>
        <v>0</v>
      </c>
      <c r="AD769" s="78"/>
      <c r="AE769" s="54">
        <f t="shared" si="251"/>
        <v>0</v>
      </c>
      <c r="AF769" s="78"/>
      <c r="AG769" s="54">
        <f t="shared" si="252"/>
        <v>0</v>
      </c>
      <c r="AH769" s="78"/>
      <c r="AI769" s="54">
        <f t="shared" si="253"/>
        <v>0</v>
      </c>
      <c r="AJ769" s="78"/>
      <c r="AK769" s="54">
        <f t="shared" si="254"/>
        <v>0</v>
      </c>
      <c r="AL769" s="78"/>
      <c r="AM769" s="78"/>
      <c r="AN769" s="53" t="str">
        <f>+IF($A769="Venta",SUMIF($AC$3:$AM$3,VLOOKUP($R769,desplegable!$N$3:$Q$8,4,FALSE),$AC769:$AM769)*$T769/VLOOKUP($R769,desplegable!$N$3:$O$8,2,FALSE),"")</f>
        <v/>
      </c>
      <c r="AO769" s="53">
        <f t="shared" si="255"/>
        <v>0</v>
      </c>
      <c r="AP769" s="53" t="str">
        <f>+IF($A769="Compra",SUMIF($AC$3:$AM$3,VLOOKUP($R768,desplegable!$N$3:$Q$8,4,FALSE),$AC769:$AM769)*$T769/VLOOKUP($R768,desplegable!$N$3:$O$8,2,FALSE),"")</f>
        <v/>
      </c>
      <c r="AQ769" s="55">
        <f>+IFERROR(SUMIF($AC$3:$AM$3,VLOOKUP($R769,desplegable!$N$3:$Q$8,4,FALSE),$AC769:$AM769)/$S769,0)</f>
        <v>0</v>
      </c>
      <c r="AR769" s="55">
        <f ca="1">IFERROR((SUMIF($AC$3:$AM$3,VLOOKUP($R769,desplegable!$N$3:$Q$8,4,FALSE),$AC769:$AM769)/($H769-$G769))*((TODAY())-$G769)/$S769,0)</f>
        <v>0</v>
      </c>
      <c r="AS769" s="56" t="str">
        <f t="shared" si="259"/>
        <v>-</v>
      </c>
      <c r="AT769" s="56" t="str">
        <f t="shared" si="260"/>
        <v>-</v>
      </c>
      <c r="AU769" s="56" t="str">
        <f t="shared" si="261"/>
        <v>-</v>
      </c>
      <c r="AV769" s="56" t="str">
        <f t="shared" si="262"/>
        <v>-</v>
      </c>
      <c r="AW769" s="53" t="str">
        <f t="shared" si="263"/>
        <v>-</v>
      </c>
      <c r="AX769" s="53" t="str">
        <f t="shared" si="264"/>
        <v/>
      </c>
      <c r="AY769" s="57" t="str">
        <f t="shared" si="265"/>
        <v/>
      </c>
      <c r="AZ769" s="54">
        <f>+IF(SUMIF($AC$3:$AM$3,VLOOKUP($R769,desplegable!$N$3:$Q$8,4,FALSE),$AC769:$AM769)&gt;=$S769,$S769,SUMIF($AC$3:$AM$3,VLOOKUP($R769,desplegable!$N$3:$Q$8,4,FALSE),$AC769:$AM769))</f>
        <v>0</v>
      </c>
      <c r="BA769" s="78"/>
      <c r="BB769" s="54">
        <f t="shared" si="266"/>
        <v>0</v>
      </c>
      <c r="BC769" s="53">
        <f>+IFERROR($BB769*$T769/VLOOKUP($R769,desplegable!$N$3:$O$8,2,FALSE),0)</f>
        <v>0</v>
      </c>
      <c r="BD769" s="53" t="str">
        <f t="shared" si="256"/>
        <v/>
      </c>
      <c r="BE769" s="57" t="str">
        <f t="shared" si="267"/>
        <v/>
      </c>
    </row>
    <row r="770" spans="1:57" ht="15" customHeight="1" x14ac:dyDescent="0.25">
      <c r="A770" s="26" t="s">
        <v>117</v>
      </c>
      <c r="B770" s="21"/>
      <c r="C770" s="21" t="s">
        <v>117</v>
      </c>
      <c r="D770" s="21"/>
      <c r="E770" s="21" t="s">
        <v>117</v>
      </c>
      <c r="F770" s="21"/>
      <c r="G770" s="27"/>
      <c r="H770" s="27"/>
      <c r="I770" s="28" t="s">
        <v>246</v>
      </c>
      <c r="J770" s="28" t="s">
        <v>117</v>
      </c>
      <c r="K770" s="21"/>
      <c r="L770" s="21"/>
      <c r="M770" s="28" t="s">
        <v>117</v>
      </c>
      <c r="N770" s="28" t="s">
        <v>117</v>
      </c>
      <c r="O770" s="28" t="s">
        <v>117</v>
      </c>
      <c r="P770" s="21" t="s">
        <v>117</v>
      </c>
      <c r="Q770" s="21" t="s">
        <v>117</v>
      </c>
      <c r="R770" s="28" t="s">
        <v>117</v>
      </c>
      <c r="S770" s="78"/>
      <c r="T770" s="30"/>
      <c r="U770" s="52">
        <f t="shared" si="257"/>
        <v>0</v>
      </c>
      <c r="V770" s="29"/>
      <c r="W770" s="29" t="s">
        <v>117</v>
      </c>
      <c r="X770" s="29"/>
      <c r="Y770" s="29"/>
      <c r="Z770" s="53" t="str">
        <f t="shared" si="249"/>
        <v/>
      </c>
      <c r="AA770" s="55" t="str">
        <f t="shared" si="258"/>
        <v/>
      </c>
      <c r="AB770" s="27"/>
      <c r="AC770" s="54">
        <f t="shared" si="250"/>
        <v>0</v>
      </c>
      <c r="AD770" s="78"/>
      <c r="AE770" s="54">
        <f t="shared" si="251"/>
        <v>0</v>
      </c>
      <c r="AF770" s="78"/>
      <c r="AG770" s="54">
        <f t="shared" si="252"/>
        <v>0</v>
      </c>
      <c r="AH770" s="78"/>
      <c r="AI770" s="54">
        <f t="shared" si="253"/>
        <v>0</v>
      </c>
      <c r="AJ770" s="78"/>
      <c r="AK770" s="54">
        <f t="shared" si="254"/>
        <v>0</v>
      </c>
      <c r="AL770" s="78"/>
      <c r="AM770" s="78"/>
      <c r="AN770" s="53" t="str">
        <f>+IF($A770="Venta",SUMIF($AC$3:$AM$3,VLOOKUP($R770,desplegable!$N$3:$Q$8,4,FALSE),$AC770:$AM770)*$T770/VLOOKUP($R770,desplegable!$N$3:$O$8,2,FALSE),"")</f>
        <v/>
      </c>
      <c r="AO770" s="53">
        <f t="shared" si="255"/>
        <v>0</v>
      </c>
      <c r="AP770" s="53" t="str">
        <f>+IF($A770="Compra",SUMIF($AC$3:$AM$3,VLOOKUP($R769,desplegable!$N$3:$Q$8,4,FALSE),$AC770:$AM770)*$T770/VLOOKUP($R769,desplegable!$N$3:$O$8,2,FALSE),"")</f>
        <v/>
      </c>
      <c r="AQ770" s="55">
        <f>+IFERROR(SUMIF($AC$3:$AM$3,VLOOKUP($R770,desplegable!$N$3:$Q$8,4,FALSE),$AC770:$AM770)/$S770,0)</f>
        <v>0</v>
      </c>
      <c r="AR770" s="55">
        <f ca="1">IFERROR((SUMIF($AC$3:$AM$3,VLOOKUP($R770,desplegable!$N$3:$Q$8,4,FALSE),$AC770:$AM770)/($H770-$G770))*((TODAY())-$G770)/$S770,0)</f>
        <v>0</v>
      </c>
      <c r="AS770" s="56" t="str">
        <f t="shared" si="259"/>
        <v>-</v>
      </c>
      <c r="AT770" s="56" t="str">
        <f t="shared" si="260"/>
        <v>-</v>
      </c>
      <c r="AU770" s="56" t="str">
        <f t="shared" si="261"/>
        <v>-</v>
      </c>
      <c r="AV770" s="56" t="str">
        <f t="shared" si="262"/>
        <v>-</v>
      </c>
      <c r="AW770" s="53" t="str">
        <f t="shared" si="263"/>
        <v>-</v>
      </c>
      <c r="AX770" s="53" t="str">
        <f t="shared" si="264"/>
        <v/>
      </c>
      <c r="AY770" s="57" t="str">
        <f t="shared" si="265"/>
        <v/>
      </c>
      <c r="AZ770" s="54">
        <f>+IF(SUMIF($AC$3:$AM$3,VLOOKUP($R770,desplegable!$N$3:$Q$8,4,FALSE),$AC770:$AM770)&gt;=$S770,$S770,SUMIF($AC$3:$AM$3,VLOOKUP($R770,desplegable!$N$3:$Q$8,4,FALSE),$AC770:$AM770))</f>
        <v>0</v>
      </c>
      <c r="BA770" s="78"/>
      <c r="BB770" s="54">
        <f t="shared" si="266"/>
        <v>0</v>
      </c>
      <c r="BC770" s="53">
        <f>+IFERROR($BB770*$T770/VLOOKUP($R770,desplegable!$N$3:$O$8,2,FALSE),0)</f>
        <v>0</v>
      </c>
      <c r="BD770" s="53" t="str">
        <f t="shared" si="256"/>
        <v/>
      </c>
      <c r="BE770" s="57" t="str">
        <f t="shared" si="267"/>
        <v/>
      </c>
    </row>
    <row r="771" spans="1:57" ht="15" customHeight="1" x14ac:dyDescent="0.25">
      <c r="A771" s="26" t="s">
        <v>117</v>
      </c>
      <c r="B771" s="21"/>
      <c r="C771" s="21" t="s">
        <v>117</v>
      </c>
      <c r="D771" s="21"/>
      <c r="E771" s="21" t="s">
        <v>117</v>
      </c>
      <c r="F771" s="21"/>
      <c r="G771" s="27"/>
      <c r="H771" s="27"/>
      <c r="I771" s="28" t="s">
        <v>246</v>
      </c>
      <c r="J771" s="28" t="s">
        <v>117</v>
      </c>
      <c r="K771" s="21"/>
      <c r="L771" s="21"/>
      <c r="M771" s="28" t="s">
        <v>117</v>
      </c>
      <c r="N771" s="28" t="s">
        <v>117</v>
      </c>
      <c r="O771" s="28" t="s">
        <v>117</v>
      </c>
      <c r="P771" s="21" t="s">
        <v>117</v>
      </c>
      <c r="Q771" s="21" t="s">
        <v>117</v>
      </c>
      <c r="R771" s="28" t="s">
        <v>117</v>
      </c>
      <c r="S771" s="78"/>
      <c r="T771" s="30"/>
      <c r="U771" s="52">
        <f t="shared" si="257"/>
        <v>0</v>
      </c>
      <c r="V771" s="29"/>
      <c r="W771" s="29" t="s">
        <v>117</v>
      </c>
      <c r="X771" s="29"/>
      <c r="Y771" s="29"/>
      <c r="Z771" s="53" t="str">
        <f t="shared" si="249"/>
        <v/>
      </c>
      <c r="AA771" s="55" t="str">
        <f t="shared" si="258"/>
        <v/>
      </c>
      <c r="AB771" s="27"/>
      <c r="AC771" s="54">
        <f t="shared" si="250"/>
        <v>0</v>
      </c>
      <c r="AD771" s="78"/>
      <c r="AE771" s="54">
        <f t="shared" si="251"/>
        <v>0</v>
      </c>
      <c r="AF771" s="78"/>
      <c r="AG771" s="54">
        <f t="shared" si="252"/>
        <v>0</v>
      </c>
      <c r="AH771" s="78"/>
      <c r="AI771" s="54">
        <f t="shared" si="253"/>
        <v>0</v>
      </c>
      <c r="AJ771" s="78"/>
      <c r="AK771" s="54">
        <f t="shared" si="254"/>
        <v>0</v>
      </c>
      <c r="AL771" s="78"/>
      <c r="AM771" s="78"/>
      <c r="AN771" s="53" t="str">
        <f>+IF($A771="Venta",SUMIF($AC$3:$AM$3,VLOOKUP($R771,desplegable!$N$3:$Q$8,4,FALSE),$AC771:$AM771)*$T771/VLOOKUP($R771,desplegable!$N$3:$O$8,2,FALSE),"")</f>
        <v/>
      </c>
      <c r="AO771" s="53">
        <f t="shared" si="255"/>
        <v>0</v>
      </c>
      <c r="AP771" s="53" t="str">
        <f>+IF($A771="Compra",SUMIF($AC$3:$AM$3,VLOOKUP($R770,desplegable!$N$3:$Q$8,4,FALSE),$AC771:$AM771)*$T771/VLOOKUP($R770,desplegable!$N$3:$O$8,2,FALSE),"")</f>
        <v/>
      </c>
      <c r="AQ771" s="55">
        <f>+IFERROR(SUMIF($AC$3:$AM$3,VLOOKUP($R771,desplegable!$N$3:$Q$8,4,FALSE),$AC771:$AM771)/$S771,0)</f>
        <v>0</v>
      </c>
      <c r="AR771" s="55">
        <f ca="1">IFERROR((SUMIF($AC$3:$AM$3,VLOOKUP($R771,desplegable!$N$3:$Q$8,4,FALSE),$AC771:$AM771)/($H771-$G771))*((TODAY())-$G771)/$S771,0)</f>
        <v>0</v>
      </c>
      <c r="AS771" s="56" t="str">
        <f t="shared" si="259"/>
        <v>-</v>
      </c>
      <c r="AT771" s="56" t="str">
        <f t="shared" si="260"/>
        <v>-</v>
      </c>
      <c r="AU771" s="56" t="str">
        <f t="shared" si="261"/>
        <v>-</v>
      </c>
      <c r="AV771" s="56" t="str">
        <f t="shared" si="262"/>
        <v>-</v>
      </c>
      <c r="AW771" s="53" t="str">
        <f t="shared" si="263"/>
        <v>-</v>
      </c>
      <c r="AX771" s="53" t="str">
        <f t="shared" si="264"/>
        <v/>
      </c>
      <c r="AY771" s="57" t="str">
        <f t="shared" si="265"/>
        <v/>
      </c>
      <c r="AZ771" s="54">
        <f>+IF(SUMIF($AC$3:$AM$3,VLOOKUP($R771,desplegable!$N$3:$Q$8,4,FALSE),$AC771:$AM771)&gt;=$S771,$S771,SUMIF($AC$3:$AM$3,VLOOKUP($R771,desplegable!$N$3:$Q$8,4,FALSE),$AC771:$AM771))</f>
        <v>0</v>
      </c>
      <c r="BA771" s="78"/>
      <c r="BB771" s="54">
        <f t="shared" si="266"/>
        <v>0</v>
      </c>
      <c r="BC771" s="53">
        <f>+IFERROR($BB771*$T771/VLOOKUP($R771,desplegable!$N$3:$O$8,2,FALSE),0)</f>
        <v>0</v>
      </c>
      <c r="BD771" s="53" t="str">
        <f t="shared" si="256"/>
        <v/>
      </c>
      <c r="BE771" s="57" t="str">
        <f t="shared" si="267"/>
        <v/>
      </c>
    </row>
    <row r="772" spans="1:57" ht="15" customHeight="1" x14ac:dyDescent="0.25">
      <c r="A772" s="26" t="s">
        <v>117</v>
      </c>
      <c r="B772" s="21"/>
      <c r="C772" s="21" t="s">
        <v>117</v>
      </c>
      <c r="D772" s="21"/>
      <c r="E772" s="21" t="s">
        <v>117</v>
      </c>
      <c r="F772" s="21"/>
      <c r="G772" s="27"/>
      <c r="H772" s="27"/>
      <c r="I772" s="28" t="s">
        <v>246</v>
      </c>
      <c r="J772" s="28" t="s">
        <v>117</v>
      </c>
      <c r="K772" s="21"/>
      <c r="L772" s="21"/>
      <c r="M772" s="28" t="s">
        <v>117</v>
      </c>
      <c r="N772" s="28" t="s">
        <v>117</v>
      </c>
      <c r="O772" s="28" t="s">
        <v>117</v>
      </c>
      <c r="P772" s="21" t="s">
        <v>117</v>
      </c>
      <c r="Q772" s="21" t="s">
        <v>117</v>
      </c>
      <c r="R772" s="28" t="s">
        <v>117</v>
      </c>
      <c r="S772" s="78"/>
      <c r="T772" s="30"/>
      <c r="U772" s="52">
        <f t="shared" si="257"/>
        <v>0</v>
      </c>
      <c r="V772" s="29"/>
      <c r="W772" s="29" t="s">
        <v>117</v>
      </c>
      <c r="X772" s="29"/>
      <c r="Y772" s="29"/>
      <c r="Z772" s="53" t="str">
        <f t="shared" ref="Z772:Z835" si="268">IF($A772="Venta",$U772-SUMIFS($U:$U,$K:$K,$K772,$L:$L,$L772,$M:$M,$M772,$N:$N,$N772,$A:$A,"Compra"),IF($A772="Compra","",""))</f>
        <v/>
      </c>
      <c r="AA772" s="55" t="str">
        <f t="shared" si="258"/>
        <v/>
      </c>
      <c r="AB772" s="27"/>
      <c r="AC772" s="54">
        <f t="shared" ref="AC772:AC835" si="269">+IF($A772="Venta",SUMIFS($AD:$AD,$K:$K,$K772,$L:$L,$L772,$M:$M,$M772,$N:$N,$N772),IF($A772="Compra",$AD772,0))</f>
        <v>0</v>
      </c>
      <c r="AD772" s="78"/>
      <c r="AE772" s="54">
        <f t="shared" ref="AE772:AE835" si="270">+IF($A772="Venta",SUMIFS($AF:$AF,$K:$K,$K772,$L:$L,$L772,$M:$M,$M772,$N:$N,$N772),IF($A772="Compra",$AF772,0))</f>
        <v>0</v>
      </c>
      <c r="AF772" s="78"/>
      <c r="AG772" s="54">
        <f t="shared" ref="AG772:AG835" si="271">+IF($A772="Venta",SUMIFS($AH:$AH,$K:$K,$K772,$L:$L,$L772,$M:$M,$M772,$N:$N,$N772),IF($A772="Compra",$AH772,0))</f>
        <v>0</v>
      </c>
      <c r="AH772" s="78"/>
      <c r="AI772" s="54">
        <f t="shared" ref="AI772:AI835" si="272">+IF($A772="Venta",SUMIFS($AJ:$AJ,$K:$K,$K772,$L:$L,$L772,$M:$M,$M772,$N:$N,$N772),IF($A772="Compra",$AJ772,0))</f>
        <v>0</v>
      </c>
      <c r="AJ772" s="78"/>
      <c r="AK772" s="54">
        <f t="shared" ref="AK772:AK835" si="273">+IF($A772="Venta",SUMIFS($AL:$AL,$K:$K,$K772,$L:$L,$L772,$M:$M,$M772,$N:$N,$N772),IF($A772="Compra",$AL772,0))</f>
        <v>0</v>
      </c>
      <c r="AL772" s="78"/>
      <c r="AM772" s="78"/>
      <c r="AN772" s="53" t="str">
        <f>+IF($A772="Venta",SUMIF($AC$3:$AM$3,VLOOKUP($R772,desplegable!$N$3:$Q$8,4,FALSE),$AC772:$AM772)*$T772/VLOOKUP($R772,desplegable!$N$3:$O$8,2,FALSE),"")</f>
        <v/>
      </c>
      <c r="AO772" s="53">
        <f t="shared" ref="AO772:AO835" si="274">+IF($A772="Venta",SUMIFS($AP:$AP,$K:$K,$K772,$L:$L,$L772,$M:$M,$M772,$N:$N,$N772),IF($A772="Compra",$AP772,0))</f>
        <v>0</v>
      </c>
      <c r="AP772" s="53" t="str">
        <f>+IF($A772="Compra",SUMIF($AC$3:$AM$3,VLOOKUP($R771,desplegable!$N$3:$Q$8,4,FALSE),$AC772:$AM772)*$T772/VLOOKUP($R771,desplegable!$N$3:$O$8,2,FALSE),"")</f>
        <v/>
      </c>
      <c r="AQ772" s="55">
        <f>+IFERROR(SUMIF($AC$3:$AM$3,VLOOKUP($R772,desplegable!$N$3:$Q$8,4,FALSE),$AC772:$AM772)/$S772,0)</f>
        <v>0</v>
      </c>
      <c r="AR772" s="55">
        <f ca="1">IFERROR((SUMIF($AC$3:$AM$3,VLOOKUP($R772,desplegable!$N$3:$Q$8,4,FALSE),$AC772:$AM772)/($H772-$G772))*((TODAY())-$G772)/$S772,0)</f>
        <v>0</v>
      </c>
      <c r="AS772" s="56" t="str">
        <f t="shared" si="259"/>
        <v>-</v>
      </c>
      <c r="AT772" s="56" t="str">
        <f t="shared" si="260"/>
        <v>-</v>
      </c>
      <c r="AU772" s="56" t="str">
        <f t="shared" si="261"/>
        <v>-</v>
      </c>
      <c r="AV772" s="56" t="str">
        <f t="shared" si="262"/>
        <v>-</v>
      </c>
      <c r="AW772" s="53" t="str">
        <f t="shared" si="263"/>
        <v>-</v>
      </c>
      <c r="AX772" s="53" t="str">
        <f t="shared" si="264"/>
        <v/>
      </c>
      <c r="AY772" s="57" t="str">
        <f t="shared" si="265"/>
        <v/>
      </c>
      <c r="AZ772" s="54">
        <f>+IF(SUMIF($AC$3:$AM$3,VLOOKUP($R772,desplegable!$N$3:$Q$8,4,FALSE),$AC772:$AM772)&gt;=$S772,$S772,SUMIF($AC$3:$AM$3,VLOOKUP($R772,desplegable!$N$3:$Q$8,4,FALSE),$AC772:$AM772))</f>
        <v>0</v>
      </c>
      <c r="BA772" s="78"/>
      <c r="BB772" s="54">
        <f t="shared" si="266"/>
        <v>0</v>
      </c>
      <c r="BC772" s="53">
        <f>+IFERROR($BB772*$T772/VLOOKUP($R772,desplegable!$N$3:$O$8,2,FALSE),0)</f>
        <v>0</v>
      </c>
      <c r="BD772" s="53" t="str">
        <f t="shared" ref="BD772:BD835" si="275">+IF($A772="Venta",$BC772-SUMIFS($BC:$BC,$K:$K,$K772,$L:$L,$L772,$M:$M,$M772,$N:$N,$N772,$A:$A,"Compra"),"")</f>
        <v/>
      </c>
      <c r="BE772" s="57" t="str">
        <f t="shared" si="267"/>
        <v/>
      </c>
    </row>
    <row r="773" spans="1:57" ht="15" customHeight="1" x14ac:dyDescent="0.25">
      <c r="A773" s="26" t="s">
        <v>117</v>
      </c>
      <c r="B773" s="21"/>
      <c r="C773" s="21" t="s">
        <v>117</v>
      </c>
      <c r="D773" s="21"/>
      <c r="E773" s="21" t="s">
        <v>117</v>
      </c>
      <c r="F773" s="21"/>
      <c r="G773" s="27"/>
      <c r="H773" s="27"/>
      <c r="I773" s="28" t="s">
        <v>246</v>
      </c>
      <c r="J773" s="28" t="s">
        <v>117</v>
      </c>
      <c r="K773" s="21"/>
      <c r="L773" s="21"/>
      <c r="M773" s="28" t="s">
        <v>117</v>
      </c>
      <c r="N773" s="28" t="s">
        <v>117</v>
      </c>
      <c r="O773" s="28" t="s">
        <v>117</v>
      </c>
      <c r="P773" s="21" t="s">
        <v>117</v>
      </c>
      <c r="Q773" s="21" t="s">
        <v>117</v>
      </c>
      <c r="R773" s="28" t="s">
        <v>117</v>
      </c>
      <c r="S773" s="78"/>
      <c r="T773" s="30"/>
      <c r="U773" s="52">
        <f t="shared" ref="U773:U836" si="276">IF($R773="CPM",$S773/1000*$T773,$S773*$T773)</f>
        <v>0</v>
      </c>
      <c r="V773" s="29"/>
      <c r="W773" s="29" t="s">
        <v>117</v>
      </c>
      <c r="X773" s="29"/>
      <c r="Y773" s="29"/>
      <c r="Z773" s="53" t="str">
        <f t="shared" si="268"/>
        <v/>
      </c>
      <c r="AA773" s="55" t="str">
        <f t="shared" si="258"/>
        <v/>
      </c>
      <c r="AB773" s="27"/>
      <c r="AC773" s="54">
        <f t="shared" si="269"/>
        <v>0</v>
      </c>
      <c r="AD773" s="78"/>
      <c r="AE773" s="54">
        <f t="shared" si="270"/>
        <v>0</v>
      </c>
      <c r="AF773" s="78"/>
      <c r="AG773" s="54">
        <f t="shared" si="271"/>
        <v>0</v>
      </c>
      <c r="AH773" s="78"/>
      <c r="AI773" s="54">
        <f t="shared" si="272"/>
        <v>0</v>
      </c>
      <c r="AJ773" s="78"/>
      <c r="AK773" s="54">
        <f t="shared" si="273"/>
        <v>0</v>
      </c>
      <c r="AL773" s="78"/>
      <c r="AM773" s="78"/>
      <c r="AN773" s="53" t="str">
        <f>+IF($A773="Venta",SUMIF($AC$3:$AM$3,VLOOKUP($R773,desplegable!$N$3:$Q$8,4,FALSE),$AC773:$AM773)*$T773/VLOOKUP($R773,desplegable!$N$3:$O$8,2,FALSE),"")</f>
        <v/>
      </c>
      <c r="AO773" s="53">
        <f t="shared" si="274"/>
        <v>0</v>
      </c>
      <c r="AP773" s="53" t="str">
        <f>+IF($A773="Compra",SUMIF($AC$3:$AM$3,VLOOKUP($R772,desplegable!$N$3:$Q$8,4,FALSE),$AC773:$AM773)*$T773/VLOOKUP($R772,desplegable!$N$3:$O$8,2,FALSE),"")</f>
        <v/>
      </c>
      <c r="AQ773" s="55">
        <f>+IFERROR(SUMIF($AC$3:$AM$3,VLOOKUP($R773,desplegable!$N$3:$Q$8,4,FALSE),$AC773:$AM773)/$S773,0)</f>
        <v>0</v>
      </c>
      <c r="AR773" s="55">
        <f ca="1">IFERROR((SUMIF($AC$3:$AM$3,VLOOKUP($R773,desplegable!$N$3:$Q$8,4,FALSE),$AC773:$AM773)/($H773-$G773))*((TODAY())-$G773)/$S773,0)</f>
        <v>0</v>
      </c>
      <c r="AS773" s="56" t="str">
        <f t="shared" si="259"/>
        <v>-</v>
      </c>
      <c r="AT773" s="56" t="str">
        <f t="shared" si="260"/>
        <v>-</v>
      </c>
      <c r="AU773" s="56" t="str">
        <f t="shared" si="261"/>
        <v>-</v>
      </c>
      <c r="AV773" s="56" t="str">
        <f t="shared" si="262"/>
        <v>-</v>
      </c>
      <c r="AW773" s="53" t="str">
        <f t="shared" si="263"/>
        <v>-</v>
      </c>
      <c r="AX773" s="53" t="str">
        <f t="shared" si="264"/>
        <v/>
      </c>
      <c r="AY773" s="57" t="str">
        <f t="shared" si="265"/>
        <v/>
      </c>
      <c r="AZ773" s="54">
        <f>+IF(SUMIF($AC$3:$AM$3,VLOOKUP($R773,desplegable!$N$3:$Q$8,4,FALSE),$AC773:$AM773)&gt;=$S773,$S773,SUMIF($AC$3:$AM$3,VLOOKUP($R773,desplegable!$N$3:$Q$8,4,FALSE),$AC773:$AM773))</f>
        <v>0</v>
      </c>
      <c r="BA773" s="78"/>
      <c r="BB773" s="54">
        <f t="shared" si="266"/>
        <v>0</v>
      </c>
      <c r="BC773" s="53">
        <f>+IFERROR($BB773*$T773/VLOOKUP($R773,desplegable!$N$3:$O$8,2,FALSE),0)</f>
        <v>0</v>
      </c>
      <c r="BD773" s="53" t="str">
        <f t="shared" si="275"/>
        <v/>
      </c>
      <c r="BE773" s="57" t="str">
        <f t="shared" si="267"/>
        <v/>
      </c>
    </row>
    <row r="774" spans="1:57" ht="15" customHeight="1" x14ac:dyDescent="0.25">
      <c r="A774" s="26" t="s">
        <v>117</v>
      </c>
      <c r="B774" s="21"/>
      <c r="C774" s="21" t="s">
        <v>117</v>
      </c>
      <c r="D774" s="21"/>
      <c r="E774" s="21" t="s">
        <v>117</v>
      </c>
      <c r="F774" s="21"/>
      <c r="G774" s="27"/>
      <c r="H774" s="27"/>
      <c r="I774" s="28" t="s">
        <v>246</v>
      </c>
      <c r="J774" s="28" t="s">
        <v>117</v>
      </c>
      <c r="K774" s="21"/>
      <c r="L774" s="21"/>
      <c r="M774" s="28" t="s">
        <v>117</v>
      </c>
      <c r="N774" s="28" t="s">
        <v>117</v>
      </c>
      <c r="O774" s="28" t="s">
        <v>117</v>
      </c>
      <c r="P774" s="21" t="s">
        <v>117</v>
      </c>
      <c r="Q774" s="21" t="s">
        <v>117</v>
      </c>
      <c r="R774" s="28" t="s">
        <v>117</v>
      </c>
      <c r="S774" s="78"/>
      <c r="T774" s="30"/>
      <c r="U774" s="52">
        <f t="shared" si="276"/>
        <v>0</v>
      </c>
      <c r="V774" s="29"/>
      <c r="W774" s="29" t="s">
        <v>117</v>
      </c>
      <c r="X774" s="29"/>
      <c r="Y774" s="29"/>
      <c r="Z774" s="53" t="str">
        <f t="shared" si="268"/>
        <v/>
      </c>
      <c r="AA774" s="55" t="str">
        <f t="shared" si="258"/>
        <v/>
      </c>
      <c r="AB774" s="27"/>
      <c r="AC774" s="54">
        <f t="shared" si="269"/>
        <v>0</v>
      </c>
      <c r="AD774" s="78"/>
      <c r="AE774" s="54">
        <f t="shared" si="270"/>
        <v>0</v>
      </c>
      <c r="AF774" s="78"/>
      <c r="AG774" s="54">
        <f t="shared" si="271"/>
        <v>0</v>
      </c>
      <c r="AH774" s="78"/>
      <c r="AI774" s="54">
        <f t="shared" si="272"/>
        <v>0</v>
      </c>
      <c r="AJ774" s="78"/>
      <c r="AK774" s="54">
        <f t="shared" si="273"/>
        <v>0</v>
      </c>
      <c r="AL774" s="78"/>
      <c r="AM774" s="78"/>
      <c r="AN774" s="53" t="str">
        <f>+IF($A774="Venta",SUMIF($AC$3:$AM$3,VLOOKUP($R774,desplegable!$N$3:$Q$8,4,FALSE),$AC774:$AM774)*$T774/VLOOKUP($R774,desplegable!$N$3:$O$8,2,FALSE),"")</f>
        <v/>
      </c>
      <c r="AO774" s="53">
        <f t="shared" si="274"/>
        <v>0</v>
      </c>
      <c r="AP774" s="53" t="str">
        <f>+IF($A774="Compra",SUMIF($AC$3:$AM$3,VLOOKUP($R773,desplegable!$N$3:$Q$8,4,FALSE),$AC774:$AM774)*$T774/VLOOKUP($R773,desplegable!$N$3:$O$8,2,FALSE),"")</f>
        <v/>
      </c>
      <c r="AQ774" s="55">
        <f>+IFERROR(SUMIF($AC$3:$AM$3,VLOOKUP($R774,desplegable!$N$3:$Q$8,4,FALSE),$AC774:$AM774)/$S774,0)</f>
        <v>0</v>
      </c>
      <c r="AR774" s="55">
        <f ca="1">IFERROR((SUMIF($AC$3:$AM$3,VLOOKUP($R774,desplegable!$N$3:$Q$8,4,FALSE),$AC774:$AM774)/($H774-$G774))*((TODAY())-$G774)/$S774,0)</f>
        <v>0</v>
      </c>
      <c r="AS774" s="56" t="str">
        <f t="shared" si="259"/>
        <v>-</v>
      </c>
      <c r="AT774" s="56" t="str">
        <f t="shared" si="260"/>
        <v>-</v>
      </c>
      <c r="AU774" s="56" t="str">
        <f t="shared" si="261"/>
        <v>-</v>
      </c>
      <c r="AV774" s="56" t="str">
        <f t="shared" si="262"/>
        <v>-</v>
      </c>
      <c r="AW774" s="53" t="str">
        <f t="shared" si="263"/>
        <v>-</v>
      </c>
      <c r="AX774" s="53" t="str">
        <f t="shared" si="264"/>
        <v/>
      </c>
      <c r="AY774" s="57" t="str">
        <f t="shared" si="265"/>
        <v/>
      </c>
      <c r="AZ774" s="54">
        <f>+IF(SUMIF($AC$3:$AM$3,VLOOKUP($R774,desplegable!$N$3:$Q$8,4,FALSE),$AC774:$AM774)&gt;=$S774,$S774,SUMIF($AC$3:$AM$3,VLOOKUP($R774,desplegable!$N$3:$Q$8,4,FALSE),$AC774:$AM774))</f>
        <v>0</v>
      </c>
      <c r="BA774" s="78"/>
      <c r="BB774" s="54">
        <f t="shared" si="266"/>
        <v>0</v>
      </c>
      <c r="BC774" s="53">
        <f>+IFERROR($BB774*$T774/VLOOKUP($R774,desplegable!$N$3:$O$8,2,FALSE),0)</f>
        <v>0</v>
      </c>
      <c r="BD774" s="53" t="str">
        <f t="shared" si="275"/>
        <v/>
      </c>
      <c r="BE774" s="57" t="str">
        <f t="shared" si="267"/>
        <v/>
      </c>
    </row>
    <row r="775" spans="1:57" ht="15" customHeight="1" x14ac:dyDescent="0.25">
      <c r="A775" s="26" t="s">
        <v>117</v>
      </c>
      <c r="B775" s="21"/>
      <c r="C775" s="21" t="s">
        <v>117</v>
      </c>
      <c r="D775" s="21"/>
      <c r="E775" s="21" t="s">
        <v>117</v>
      </c>
      <c r="F775" s="21"/>
      <c r="G775" s="27"/>
      <c r="H775" s="27"/>
      <c r="I775" s="28" t="s">
        <v>246</v>
      </c>
      <c r="J775" s="28" t="s">
        <v>117</v>
      </c>
      <c r="K775" s="21"/>
      <c r="L775" s="21"/>
      <c r="M775" s="28" t="s">
        <v>117</v>
      </c>
      <c r="N775" s="28" t="s">
        <v>117</v>
      </c>
      <c r="O775" s="28" t="s">
        <v>117</v>
      </c>
      <c r="P775" s="21" t="s">
        <v>117</v>
      </c>
      <c r="Q775" s="21" t="s">
        <v>117</v>
      </c>
      <c r="R775" s="28" t="s">
        <v>117</v>
      </c>
      <c r="S775" s="78"/>
      <c r="T775" s="30"/>
      <c r="U775" s="52">
        <f t="shared" si="276"/>
        <v>0</v>
      </c>
      <c r="V775" s="29"/>
      <c r="W775" s="29" t="s">
        <v>117</v>
      </c>
      <c r="X775" s="29"/>
      <c r="Y775" s="29"/>
      <c r="Z775" s="53" t="str">
        <f t="shared" si="268"/>
        <v/>
      </c>
      <c r="AA775" s="55" t="str">
        <f t="shared" si="258"/>
        <v/>
      </c>
      <c r="AB775" s="27"/>
      <c r="AC775" s="54">
        <f t="shared" si="269"/>
        <v>0</v>
      </c>
      <c r="AD775" s="78"/>
      <c r="AE775" s="54">
        <f t="shared" si="270"/>
        <v>0</v>
      </c>
      <c r="AF775" s="78"/>
      <c r="AG775" s="54">
        <f t="shared" si="271"/>
        <v>0</v>
      </c>
      <c r="AH775" s="78"/>
      <c r="AI775" s="54">
        <f t="shared" si="272"/>
        <v>0</v>
      </c>
      <c r="AJ775" s="78"/>
      <c r="AK775" s="54">
        <f t="shared" si="273"/>
        <v>0</v>
      </c>
      <c r="AL775" s="78"/>
      <c r="AM775" s="78"/>
      <c r="AN775" s="53" t="str">
        <f>+IF($A775="Venta",SUMIF($AC$3:$AM$3,VLOOKUP($R775,desplegable!$N$3:$Q$8,4,FALSE),$AC775:$AM775)*$T775/VLOOKUP($R775,desplegable!$N$3:$O$8,2,FALSE),"")</f>
        <v/>
      </c>
      <c r="AO775" s="53">
        <f t="shared" si="274"/>
        <v>0</v>
      </c>
      <c r="AP775" s="53" t="str">
        <f>+IF($A775="Compra",SUMIF($AC$3:$AM$3,VLOOKUP($R774,desplegable!$N$3:$Q$8,4,FALSE),$AC775:$AM775)*$T775/VLOOKUP($R774,desplegable!$N$3:$O$8,2,FALSE),"")</f>
        <v/>
      </c>
      <c r="AQ775" s="55">
        <f>+IFERROR(SUMIF($AC$3:$AM$3,VLOOKUP($R775,desplegable!$N$3:$Q$8,4,FALSE),$AC775:$AM775)/$S775,0)</f>
        <v>0</v>
      </c>
      <c r="AR775" s="55">
        <f ca="1">IFERROR((SUMIF($AC$3:$AM$3,VLOOKUP($R775,desplegable!$N$3:$Q$8,4,FALSE),$AC775:$AM775)/($H775-$G775))*((TODAY())-$G775)/$S775,0)</f>
        <v>0</v>
      </c>
      <c r="AS775" s="56" t="str">
        <f t="shared" si="259"/>
        <v>-</v>
      </c>
      <c r="AT775" s="56" t="str">
        <f t="shared" si="260"/>
        <v>-</v>
      </c>
      <c r="AU775" s="56" t="str">
        <f t="shared" si="261"/>
        <v>-</v>
      </c>
      <c r="AV775" s="56" t="str">
        <f t="shared" si="262"/>
        <v>-</v>
      </c>
      <c r="AW775" s="53" t="str">
        <f t="shared" si="263"/>
        <v>-</v>
      </c>
      <c r="AX775" s="53" t="str">
        <f t="shared" si="264"/>
        <v/>
      </c>
      <c r="AY775" s="57" t="str">
        <f t="shared" si="265"/>
        <v/>
      </c>
      <c r="AZ775" s="54">
        <f>+IF(SUMIF($AC$3:$AM$3,VLOOKUP($R775,desplegable!$N$3:$Q$8,4,FALSE),$AC775:$AM775)&gt;=$S775,$S775,SUMIF($AC$3:$AM$3,VLOOKUP($R775,desplegable!$N$3:$Q$8,4,FALSE),$AC775:$AM775))</f>
        <v>0</v>
      </c>
      <c r="BA775" s="78"/>
      <c r="BB775" s="54">
        <f t="shared" si="266"/>
        <v>0</v>
      </c>
      <c r="BC775" s="53">
        <f>+IFERROR($BB775*$T775/VLOOKUP($R775,desplegable!$N$3:$O$8,2,FALSE),0)</f>
        <v>0</v>
      </c>
      <c r="BD775" s="53" t="str">
        <f t="shared" si="275"/>
        <v/>
      </c>
      <c r="BE775" s="57" t="str">
        <f t="shared" si="267"/>
        <v/>
      </c>
    </row>
    <row r="776" spans="1:57" ht="15" customHeight="1" x14ac:dyDescent="0.25">
      <c r="A776" s="26" t="s">
        <v>117</v>
      </c>
      <c r="B776" s="21"/>
      <c r="C776" s="21" t="s">
        <v>117</v>
      </c>
      <c r="D776" s="21"/>
      <c r="E776" s="21" t="s">
        <v>117</v>
      </c>
      <c r="F776" s="21"/>
      <c r="G776" s="27"/>
      <c r="H776" s="27"/>
      <c r="I776" s="28" t="s">
        <v>246</v>
      </c>
      <c r="J776" s="28" t="s">
        <v>117</v>
      </c>
      <c r="K776" s="21"/>
      <c r="L776" s="21"/>
      <c r="M776" s="28" t="s">
        <v>117</v>
      </c>
      <c r="N776" s="28" t="s">
        <v>117</v>
      </c>
      <c r="O776" s="28" t="s">
        <v>117</v>
      </c>
      <c r="P776" s="21" t="s">
        <v>117</v>
      </c>
      <c r="Q776" s="21" t="s">
        <v>117</v>
      </c>
      <c r="R776" s="28" t="s">
        <v>117</v>
      </c>
      <c r="S776" s="78"/>
      <c r="T776" s="30"/>
      <c r="U776" s="52">
        <f t="shared" si="276"/>
        <v>0</v>
      </c>
      <c r="V776" s="29"/>
      <c r="W776" s="29" t="s">
        <v>117</v>
      </c>
      <c r="X776" s="29"/>
      <c r="Y776" s="29"/>
      <c r="Z776" s="53" t="str">
        <f t="shared" si="268"/>
        <v/>
      </c>
      <c r="AA776" s="55" t="str">
        <f t="shared" si="258"/>
        <v/>
      </c>
      <c r="AB776" s="27"/>
      <c r="AC776" s="54">
        <f t="shared" si="269"/>
        <v>0</v>
      </c>
      <c r="AD776" s="78"/>
      <c r="AE776" s="54">
        <f t="shared" si="270"/>
        <v>0</v>
      </c>
      <c r="AF776" s="78"/>
      <c r="AG776" s="54">
        <f t="shared" si="271"/>
        <v>0</v>
      </c>
      <c r="AH776" s="78"/>
      <c r="AI776" s="54">
        <f t="shared" si="272"/>
        <v>0</v>
      </c>
      <c r="AJ776" s="78"/>
      <c r="AK776" s="54">
        <f t="shared" si="273"/>
        <v>0</v>
      </c>
      <c r="AL776" s="78"/>
      <c r="AM776" s="78"/>
      <c r="AN776" s="53" t="str">
        <f>+IF($A776="Venta",SUMIF($AC$3:$AM$3,VLOOKUP($R776,desplegable!$N$3:$Q$8,4,FALSE),$AC776:$AM776)*$T776/VLOOKUP($R776,desplegable!$N$3:$O$8,2,FALSE),"")</f>
        <v/>
      </c>
      <c r="AO776" s="53">
        <f t="shared" si="274"/>
        <v>0</v>
      </c>
      <c r="AP776" s="53" t="str">
        <f>+IF($A776="Compra",SUMIF($AC$3:$AM$3,VLOOKUP($R775,desplegable!$N$3:$Q$8,4,FALSE),$AC776:$AM776)*$T776/VLOOKUP($R775,desplegable!$N$3:$O$8,2,FALSE),"")</f>
        <v/>
      </c>
      <c r="AQ776" s="55">
        <f>+IFERROR(SUMIF($AC$3:$AM$3,VLOOKUP($R776,desplegable!$N$3:$Q$8,4,FALSE),$AC776:$AM776)/$S776,0)</f>
        <v>0</v>
      </c>
      <c r="AR776" s="55">
        <f ca="1">IFERROR((SUMIF($AC$3:$AM$3,VLOOKUP($R776,desplegable!$N$3:$Q$8,4,FALSE),$AC776:$AM776)/($H776-$G776))*((TODAY())-$G776)/$S776,0)</f>
        <v>0</v>
      </c>
      <c r="AS776" s="56" t="str">
        <f t="shared" si="259"/>
        <v>-</v>
      </c>
      <c r="AT776" s="56" t="str">
        <f t="shared" si="260"/>
        <v>-</v>
      </c>
      <c r="AU776" s="56" t="str">
        <f t="shared" si="261"/>
        <v>-</v>
      </c>
      <c r="AV776" s="56" t="str">
        <f t="shared" si="262"/>
        <v>-</v>
      </c>
      <c r="AW776" s="53" t="str">
        <f t="shared" si="263"/>
        <v>-</v>
      </c>
      <c r="AX776" s="53" t="str">
        <f t="shared" si="264"/>
        <v/>
      </c>
      <c r="AY776" s="57" t="str">
        <f t="shared" si="265"/>
        <v/>
      </c>
      <c r="AZ776" s="54">
        <f>+IF(SUMIF($AC$3:$AM$3,VLOOKUP($R776,desplegable!$N$3:$Q$8,4,FALSE),$AC776:$AM776)&gt;=$S776,$S776,SUMIF($AC$3:$AM$3,VLOOKUP($R776,desplegable!$N$3:$Q$8,4,FALSE),$AC776:$AM776))</f>
        <v>0</v>
      </c>
      <c r="BA776" s="78"/>
      <c r="BB776" s="54">
        <f t="shared" si="266"/>
        <v>0</v>
      </c>
      <c r="BC776" s="53">
        <f>+IFERROR($BB776*$T776/VLOOKUP($R776,desplegable!$N$3:$O$8,2,FALSE),0)</f>
        <v>0</v>
      </c>
      <c r="BD776" s="53" t="str">
        <f t="shared" si="275"/>
        <v/>
      </c>
      <c r="BE776" s="57" t="str">
        <f t="shared" si="267"/>
        <v/>
      </c>
    </row>
    <row r="777" spans="1:57" ht="15" customHeight="1" x14ac:dyDescent="0.25">
      <c r="A777" s="26" t="s">
        <v>117</v>
      </c>
      <c r="B777" s="21"/>
      <c r="C777" s="21" t="s">
        <v>117</v>
      </c>
      <c r="D777" s="21"/>
      <c r="E777" s="21" t="s">
        <v>117</v>
      </c>
      <c r="F777" s="21"/>
      <c r="G777" s="27"/>
      <c r="H777" s="27"/>
      <c r="I777" s="28" t="s">
        <v>246</v>
      </c>
      <c r="J777" s="28" t="s">
        <v>117</v>
      </c>
      <c r="K777" s="21"/>
      <c r="L777" s="21"/>
      <c r="M777" s="28" t="s">
        <v>117</v>
      </c>
      <c r="N777" s="28" t="s">
        <v>117</v>
      </c>
      <c r="O777" s="28" t="s">
        <v>117</v>
      </c>
      <c r="P777" s="21" t="s">
        <v>117</v>
      </c>
      <c r="Q777" s="21" t="s">
        <v>117</v>
      </c>
      <c r="R777" s="28" t="s">
        <v>117</v>
      </c>
      <c r="S777" s="78"/>
      <c r="T777" s="30"/>
      <c r="U777" s="52">
        <f t="shared" si="276"/>
        <v>0</v>
      </c>
      <c r="V777" s="29"/>
      <c r="W777" s="29" t="s">
        <v>117</v>
      </c>
      <c r="X777" s="29"/>
      <c r="Y777" s="29"/>
      <c r="Z777" s="53" t="str">
        <f t="shared" si="268"/>
        <v/>
      </c>
      <c r="AA777" s="55" t="str">
        <f t="shared" si="258"/>
        <v/>
      </c>
      <c r="AB777" s="27"/>
      <c r="AC777" s="54">
        <f t="shared" si="269"/>
        <v>0</v>
      </c>
      <c r="AD777" s="78"/>
      <c r="AE777" s="54">
        <f t="shared" si="270"/>
        <v>0</v>
      </c>
      <c r="AF777" s="78"/>
      <c r="AG777" s="54">
        <f t="shared" si="271"/>
        <v>0</v>
      </c>
      <c r="AH777" s="78"/>
      <c r="AI777" s="54">
        <f t="shared" si="272"/>
        <v>0</v>
      </c>
      <c r="AJ777" s="78"/>
      <c r="AK777" s="54">
        <f t="shared" si="273"/>
        <v>0</v>
      </c>
      <c r="AL777" s="78"/>
      <c r="AM777" s="78"/>
      <c r="AN777" s="53" t="str">
        <f>+IF($A777="Venta",SUMIF($AC$3:$AM$3,VLOOKUP($R777,desplegable!$N$3:$Q$8,4,FALSE),$AC777:$AM777)*$T777/VLOOKUP($R777,desplegable!$N$3:$O$8,2,FALSE),"")</f>
        <v/>
      </c>
      <c r="AO777" s="53">
        <f t="shared" si="274"/>
        <v>0</v>
      </c>
      <c r="AP777" s="53" t="str">
        <f>+IF($A777="Compra",SUMIF($AC$3:$AM$3,VLOOKUP($R776,desplegable!$N$3:$Q$8,4,FALSE),$AC777:$AM777)*$T777/VLOOKUP($R776,desplegable!$N$3:$O$8,2,FALSE),"")</f>
        <v/>
      </c>
      <c r="AQ777" s="55">
        <f>+IFERROR(SUMIF($AC$3:$AM$3,VLOOKUP($R777,desplegable!$N$3:$Q$8,4,FALSE),$AC777:$AM777)/$S777,0)</f>
        <v>0</v>
      </c>
      <c r="AR777" s="55">
        <f ca="1">IFERROR((SUMIF($AC$3:$AM$3,VLOOKUP($R777,desplegable!$N$3:$Q$8,4,FALSE),$AC777:$AM777)/($H777-$G777))*((TODAY())-$G777)/$S777,0)</f>
        <v>0</v>
      </c>
      <c r="AS777" s="56" t="str">
        <f t="shared" si="259"/>
        <v>-</v>
      </c>
      <c r="AT777" s="56" t="str">
        <f t="shared" si="260"/>
        <v>-</v>
      </c>
      <c r="AU777" s="56" t="str">
        <f t="shared" si="261"/>
        <v>-</v>
      </c>
      <c r="AV777" s="56" t="str">
        <f t="shared" si="262"/>
        <v>-</v>
      </c>
      <c r="AW777" s="53" t="str">
        <f t="shared" si="263"/>
        <v>-</v>
      </c>
      <c r="AX777" s="53" t="str">
        <f t="shared" si="264"/>
        <v/>
      </c>
      <c r="AY777" s="57" t="str">
        <f t="shared" si="265"/>
        <v/>
      </c>
      <c r="AZ777" s="54">
        <f>+IF(SUMIF($AC$3:$AM$3,VLOOKUP($R777,desplegable!$N$3:$Q$8,4,FALSE),$AC777:$AM777)&gt;=$S777,$S777,SUMIF($AC$3:$AM$3,VLOOKUP($R777,desplegable!$N$3:$Q$8,4,FALSE),$AC777:$AM777))</f>
        <v>0</v>
      </c>
      <c r="BA777" s="78"/>
      <c r="BB777" s="54">
        <f t="shared" si="266"/>
        <v>0</v>
      </c>
      <c r="BC777" s="53">
        <f>+IFERROR($BB777*$T777/VLOOKUP($R777,desplegable!$N$3:$O$8,2,FALSE),0)</f>
        <v>0</v>
      </c>
      <c r="BD777" s="53" t="str">
        <f t="shared" si="275"/>
        <v/>
      </c>
      <c r="BE777" s="57" t="str">
        <f t="shared" si="267"/>
        <v/>
      </c>
    </row>
    <row r="778" spans="1:57" ht="15" customHeight="1" x14ac:dyDescent="0.25">
      <c r="A778" s="26" t="s">
        <v>117</v>
      </c>
      <c r="B778" s="21"/>
      <c r="C778" s="21" t="s">
        <v>117</v>
      </c>
      <c r="D778" s="21"/>
      <c r="E778" s="21" t="s">
        <v>117</v>
      </c>
      <c r="F778" s="21"/>
      <c r="G778" s="27"/>
      <c r="H778" s="27"/>
      <c r="I778" s="28" t="s">
        <v>246</v>
      </c>
      <c r="J778" s="28" t="s">
        <v>117</v>
      </c>
      <c r="K778" s="21"/>
      <c r="L778" s="21"/>
      <c r="M778" s="28" t="s">
        <v>117</v>
      </c>
      <c r="N778" s="28" t="s">
        <v>117</v>
      </c>
      <c r="O778" s="28" t="s">
        <v>117</v>
      </c>
      <c r="P778" s="21" t="s">
        <v>117</v>
      </c>
      <c r="Q778" s="21" t="s">
        <v>117</v>
      </c>
      <c r="R778" s="28" t="s">
        <v>117</v>
      </c>
      <c r="S778" s="78"/>
      <c r="T778" s="30"/>
      <c r="U778" s="52">
        <f t="shared" si="276"/>
        <v>0</v>
      </c>
      <c r="V778" s="29"/>
      <c r="W778" s="29" t="s">
        <v>117</v>
      </c>
      <c r="X778" s="29"/>
      <c r="Y778" s="29"/>
      <c r="Z778" s="53" t="str">
        <f t="shared" si="268"/>
        <v/>
      </c>
      <c r="AA778" s="55" t="str">
        <f t="shared" si="258"/>
        <v/>
      </c>
      <c r="AB778" s="27"/>
      <c r="AC778" s="54">
        <f t="shared" si="269"/>
        <v>0</v>
      </c>
      <c r="AD778" s="78"/>
      <c r="AE778" s="54">
        <f t="shared" si="270"/>
        <v>0</v>
      </c>
      <c r="AF778" s="78"/>
      <c r="AG778" s="54">
        <f t="shared" si="271"/>
        <v>0</v>
      </c>
      <c r="AH778" s="78"/>
      <c r="AI778" s="54">
        <f t="shared" si="272"/>
        <v>0</v>
      </c>
      <c r="AJ778" s="78"/>
      <c r="AK778" s="54">
        <f t="shared" si="273"/>
        <v>0</v>
      </c>
      <c r="AL778" s="78"/>
      <c r="AM778" s="78"/>
      <c r="AN778" s="53" t="str">
        <f>+IF($A778="Venta",SUMIF($AC$3:$AM$3,VLOOKUP($R778,desplegable!$N$3:$Q$8,4,FALSE),$AC778:$AM778)*$T778/VLOOKUP($R778,desplegable!$N$3:$O$8,2,FALSE),"")</f>
        <v/>
      </c>
      <c r="AO778" s="53">
        <f t="shared" si="274"/>
        <v>0</v>
      </c>
      <c r="AP778" s="53" t="str">
        <f>+IF($A778="Compra",SUMIF($AC$3:$AM$3,VLOOKUP($R777,desplegable!$N$3:$Q$8,4,FALSE),$AC778:$AM778)*$T778/VLOOKUP($R777,desplegable!$N$3:$O$8,2,FALSE),"")</f>
        <v/>
      </c>
      <c r="AQ778" s="55">
        <f>+IFERROR(SUMIF($AC$3:$AM$3,VLOOKUP($R778,desplegable!$N$3:$Q$8,4,FALSE),$AC778:$AM778)/$S778,0)</f>
        <v>0</v>
      </c>
      <c r="AR778" s="55">
        <f ca="1">IFERROR((SUMIF($AC$3:$AM$3,VLOOKUP($R778,desplegable!$N$3:$Q$8,4,FALSE),$AC778:$AM778)/($H778-$G778))*((TODAY())-$G778)/$S778,0)</f>
        <v>0</v>
      </c>
      <c r="AS778" s="56" t="str">
        <f t="shared" si="259"/>
        <v>-</v>
      </c>
      <c r="AT778" s="56" t="str">
        <f t="shared" si="260"/>
        <v>-</v>
      </c>
      <c r="AU778" s="56" t="str">
        <f t="shared" si="261"/>
        <v>-</v>
      </c>
      <c r="AV778" s="56" t="str">
        <f t="shared" si="262"/>
        <v>-</v>
      </c>
      <c r="AW778" s="53" t="str">
        <f t="shared" si="263"/>
        <v>-</v>
      </c>
      <c r="AX778" s="53" t="str">
        <f t="shared" si="264"/>
        <v/>
      </c>
      <c r="AY778" s="57" t="str">
        <f t="shared" si="265"/>
        <v/>
      </c>
      <c r="AZ778" s="54">
        <f>+IF(SUMIF($AC$3:$AM$3,VLOOKUP($R778,desplegable!$N$3:$Q$8,4,FALSE),$AC778:$AM778)&gt;=$S778,$S778,SUMIF($AC$3:$AM$3,VLOOKUP($R778,desplegable!$N$3:$Q$8,4,FALSE),$AC778:$AM778))</f>
        <v>0</v>
      </c>
      <c r="BA778" s="78"/>
      <c r="BB778" s="54">
        <f t="shared" si="266"/>
        <v>0</v>
      </c>
      <c r="BC778" s="53">
        <f>+IFERROR($BB778*$T778/VLOOKUP($R778,desplegable!$N$3:$O$8,2,FALSE),0)</f>
        <v>0</v>
      </c>
      <c r="BD778" s="53" t="str">
        <f t="shared" si="275"/>
        <v/>
      </c>
      <c r="BE778" s="57" t="str">
        <f t="shared" si="267"/>
        <v/>
      </c>
    </row>
    <row r="779" spans="1:57" ht="15" customHeight="1" x14ac:dyDescent="0.25">
      <c r="A779" s="26" t="s">
        <v>117</v>
      </c>
      <c r="B779" s="21"/>
      <c r="C779" s="21" t="s">
        <v>117</v>
      </c>
      <c r="D779" s="21"/>
      <c r="E779" s="21" t="s">
        <v>117</v>
      </c>
      <c r="F779" s="21"/>
      <c r="G779" s="27"/>
      <c r="H779" s="27"/>
      <c r="I779" s="28" t="s">
        <v>246</v>
      </c>
      <c r="J779" s="28" t="s">
        <v>117</v>
      </c>
      <c r="K779" s="21"/>
      <c r="L779" s="21"/>
      <c r="M779" s="28" t="s">
        <v>117</v>
      </c>
      <c r="N779" s="28" t="s">
        <v>117</v>
      </c>
      <c r="O779" s="28" t="s">
        <v>117</v>
      </c>
      <c r="P779" s="21" t="s">
        <v>117</v>
      </c>
      <c r="Q779" s="21" t="s">
        <v>117</v>
      </c>
      <c r="R779" s="28" t="s">
        <v>117</v>
      </c>
      <c r="S779" s="78"/>
      <c r="T779" s="30"/>
      <c r="U779" s="52">
        <f t="shared" si="276"/>
        <v>0</v>
      </c>
      <c r="V779" s="29"/>
      <c r="W779" s="29" t="s">
        <v>117</v>
      </c>
      <c r="X779" s="29"/>
      <c r="Y779" s="29"/>
      <c r="Z779" s="53" t="str">
        <f t="shared" si="268"/>
        <v/>
      </c>
      <c r="AA779" s="55" t="str">
        <f t="shared" si="258"/>
        <v/>
      </c>
      <c r="AB779" s="27"/>
      <c r="AC779" s="54">
        <f t="shared" si="269"/>
        <v>0</v>
      </c>
      <c r="AD779" s="78"/>
      <c r="AE779" s="54">
        <f t="shared" si="270"/>
        <v>0</v>
      </c>
      <c r="AF779" s="78"/>
      <c r="AG779" s="54">
        <f t="shared" si="271"/>
        <v>0</v>
      </c>
      <c r="AH779" s="78"/>
      <c r="AI779" s="54">
        <f t="shared" si="272"/>
        <v>0</v>
      </c>
      <c r="AJ779" s="78"/>
      <c r="AK779" s="54">
        <f t="shared" si="273"/>
        <v>0</v>
      </c>
      <c r="AL779" s="78"/>
      <c r="AM779" s="78"/>
      <c r="AN779" s="53" t="str">
        <f>+IF($A779="Venta",SUMIF($AC$3:$AM$3,VLOOKUP($R779,desplegable!$N$3:$Q$8,4,FALSE),$AC779:$AM779)*$T779/VLOOKUP($R779,desplegable!$N$3:$O$8,2,FALSE),"")</f>
        <v/>
      </c>
      <c r="AO779" s="53">
        <f t="shared" si="274"/>
        <v>0</v>
      </c>
      <c r="AP779" s="53" t="str">
        <f>+IF($A779="Compra",SUMIF($AC$3:$AM$3,VLOOKUP($R778,desplegable!$N$3:$Q$8,4,FALSE),$AC779:$AM779)*$T779/VLOOKUP($R778,desplegable!$N$3:$O$8,2,FALSE),"")</f>
        <v/>
      </c>
      <c r="AQ779" s="55">
        <f>+IFERROR(SUMIF($AC$3:$AM$3,VLOOKUP($R779,desplegable!$N$3:$Q$8,4,FALSE),$AC779:$AM779)/$S779,0)</f>
        <v>0</v>
      </c>
      <c r="AR779" s="55">
        <f ca="1">IFERROR((SUMIF($AC$3:$AM$3,VLOOKUP($R779,desplegable!$N$3:$Q$8,4,FALSE),$AC779:$AM779)/($H779-$G779))*((TODAY())-$G779)/$S779,0)</f>
        <v>0</v>
      </c>
      <c r="AS779" s="56" t="str">
        <f t="shared" si="259"/>
        <v>-</v>
      </c>
      <c r="AT779" s="56" t="str">
        <f t="shared" si="260"/>
        <v>-</v>
      </c>
      <c r="AU779" s="56" t="str">
        <f t="shared" si="261"/>
        <v>-</v>
      </c>
      <c r="AV779" s="56" t="str">
        <f t="shared" si="262"/>
        <v>-</v>
      </c>
      <c r="AW779" s="53" t="str">
        <f t="shared" si="263"/>
        <v>-</v>
      </c>
      <c r="AX779" s="53" t="str">
        <f t="shared" si="264"/>
        <v/>
      </c>
      <c r="AY779" s="57" t="str">
        <f t="shared" si="265"/>
        <v/>
      </c>
      <c r="AZ779" s="54">
        <f>+IF(SUMIF($AC$3:$AM$3,VLOOKUP($R779,desplegable!$N$3:$Q$8,4,FALSE),$AC779:$AM779)&gt;=$S779,$S779,SUMIF($AC$3:$AM$3,VLOOKUP($R779,desplegable!$N$3:$Q$8,4,FALSE),$AC779:$AM779))</f>
        <v>0</v>
      </c>
      <c r="BA779" s="78"/>
      <c r="BB779" s="54">
        <f t="shared" si="266"/>
        <v>0</v>
      </c>
      <c r="BC779" s="53">
        <f>+IFERROR($BB779*$T779/VLOOKUP($R779,desplegable!$N$3:$O$8,2,FALSE),0)</f>
        <v>0</v>
      </c>
      <c r="BD779" s="53" t="str">
        <f t="shared" si="275"/>
        <v/>
      </c>
      <c r="BE779" s="57" t="str">
        <f t="shared" si="267"/>
        <v/>
      </c>
    </row>
    <row r="780" spans="1:57" ht="15" customHeight="1" x14ac:dyDescent="0.25">
      <c r="A780" s="26" t="s">
        <v>117</v>
      </c>
      <c r="B780" s="21"/>
      <c r="C780" s="21" t="s">
        <v>117</v>
      </c>
      <c r="D780" s="21"/>
      <c r="E780" s="21" t="s">
        <v>117</v>
      </c>
      <c r="F780" s="21"/>
      <c r="G780" s="27"/>
      <c r="H780" s="27"/>
      <c r="I780" s="28" t="s">
        <v>246</v>
      </c>
      <c r="J780" s="28" t="s">
        <v>117</v>
      </c>
      <c r="K780" s="21"/>
      <c r="L780" s="21"/>
      <c r="M780" s="28" t="s">
        <v>117</v>
      </c>
      <c r="N780" s="28" t="s">
        <v>117</v>
      </c>
      <c r="O780" s="28" t="s">
        <v>117</v>
      </c>
      <c r="P780" s="21" t="s">
        <v>117</v>
      </c>
      <c r="Q780" s="21" t="s">
        <v>117</v>
      </c>
      <c r="R780" s="28" t="s">
        <v>117</v>
      </c>
      <c r="S780" s="78"/>
      <c r="T780" s="30"/>
      <c r="U780" s="52">
        <f t="shared" si="276"/>
        <v>0</v>
      </c>
      <c r="V780" s="29"/>
      <c r="W780" s="29" t="s">
        <v>117</v>
      </c>
      <c r="X780" s="29"/>
      <c r="Y780" s="29"/>
      <c r="Z780" s="53" t="str">
        <f t="shared" si="268"/>
        <v/>
      </c>
      <c r="AA780" s="55" t="str">
        <f t="shared" si="258"/>
        <v/>
      </c>
      <c r="AB780" s="27"/>
      <c r="AC780" s="54">
        <f t="shared" si="269"/>
        <v>0</v>
      </c>
      <c r="AD780" s="78"/>
      <c r="AE780" s="54">
        <f t="shared" si="270"/>
        <v>0</v>
      </c>
      <c r="AF780" s="78"/>
      <c r="AG780" s="54">
        <f t="shared" si="271"/>
        <v>0</v>
      </c>
      <c r="AH780" s="78"/>
      <c r="AI780" s="54">
        <f t="shared" si="272"/>
        <v>0</v>
      </c>
      <c r="AJ780" s="78"/>
      <c r="AK780" s="54">
        <f t="shared" si="273"/>
        <v>0</v>
      </c>
      <c r="AL780" s="78"/>
      <c r="AM780" s="78"/>
      <c r="AN780" s="53" t="str">
        <f>+IF($A780="Venta",SUMIF($AC$3:$AM$3,VLOOKUP($R780,desplegable!$N$3:$Q$8,4,FALSE),$AC780:$AM780)*$T780/VLOOKUP($R780,desplegable!$N$3:$O$8,2,FALSE),"")</f>
        <v/>
      </c>
      <c r="AO780" s="53">
        <f t="shared" si="274"/>
        <v>0</v>
      </c>
      <c r="AP780" s="53" t="str">
        <f>+IF($A780="Compra",SUMIF($AC$3:$AM$3,VLOOKUP($R779,desplegable!$N$3:$Q$8,4,FALSE),$AC780:$AM780)*$T780/VLOOKUP($R779,desplegable!$N$3:$O$8,2,FALSE),"")</f>
        <v/>
      </c>
      <c r="AQ780" s="55">
        <f>+IFERROR(SUMIF($AC$3:$AM$3,VLOOKUP($R780,desplegable!$N$3:$Q$8,4,FALSE),$AC780:$AM780)/$S780,0)</f>
        <v>0</v>
      </c>
      <c r="AR780" s="55">
        <f ca="1">IFERROR((SUMIF($AC$3:$AM$3,VLOOKUP($R780,desplegable!$N$3:$Q$8,4,FALSE),$AC780:$AM780)/($H780-$G780))*((TODAY())-$G780)/$S780,0)</f>
        <v>0</v>
      </c>
      <c r="AS780" s="56" t="str">
        <f t="shared" si="259"/>
        <v>-</v>
      </c>
      <c r="AT780" s="56" t="str">
        <f t="shared" si="260"/>
        <v>-</v>
      </c>
      <c r="AU780" s="56" t="str">
        <f t="shared" si="261"/>
        <v>-</v>
      </c>
      <c r="AV780" s="56" t="str">
        <f t="shared" si="262"/>
        <v>-</v>
      </c>
      <c r="AW780" s="53" t="str">
        <f t="shared" si="263"/>
        <v>-</v>
      </c>
      <c r="AX780" s="53" t="str">
        <f t="shared" si="264"/>
        <v/>
      </c>
      <c r="AY780" s="57" t="str">
        <f t="shared" si="265"/>
        <v/>
      </c>
      <c r="AZ780" s="54">
        <f>+IF(SUMIF($AC$3:$AM$3,VLOOKUP($R780,desplegable!$N$3:$Q$8,4,FALSE),$AC780:$AM780)&gt;=$S780,$S780,SUMIF($AC$3:$AM$3,VLOOKUP($R780,desplegable!$N$3:$Q$8,4,FALSE),$AC780:$AM780))</f>
        <v>0</v>
      </c>
      <c r="BA780" s="78"/>
      <c r="BB780" s="54">
        <f t="shared" si="266"/>
        <v>0</v>
      </c>
      <c r="BC780" s="53">
        <f>+IFERROR($BB780*$T780/VLOOKUP($R780,desplegable!$N$3:$O$8,2,FALSE),0)</f>
        <v>0</v>
      </c>
      <c r="BD780" s="53" t="str">
        <f t="shared" si="275"/>
        <v/>
      </c>
      <c r="BE780" s="57" t="str">
        <f t="shared" si="267"/>
        <v/>
      </c>
    </row>
    <row r="781" spans="1:57" ht="15" customHeight="1" x14ac:dyDescent="0.25">
      <c r="A781" s="26" t="s">
        <v>117</v>
      </c>
      <c r="B781" s="21"/>
      <c r="C781" s="21" t="s">
        <v>117</v>
      </c>
      <c r="D781" s="21"/>
      <c r="E781" s="21" t="s">
        <v>117</v>
      </c>
      <c r="F781" s="21"/>
      <c r="G781" s="27"/>
      <c r="H781" s="27"/>
      <c r="I781" s="28" t="s">
        <v>246</v>
      </c>
      <c r="J781" s="28" t="s">
        <v>117</v>
      </c>
      <c r="K781" s="21"/>
      <c r="L781" s="21"/>
      <c r="M781" s="28" t="s">
        <v>117</v>
      </c>
      <c r="N781" s="28" t="s">
        <v>117</v>
      </c>
      <c r="O781" s="28" t="s">
        <v>117</v>
      </c>
      <c r="P781" s="21" t="s">
        <v>117</v>
      </c>
      <c r="Q781" s="21" t="s">
        <v>117</v>
      </c>
      <c r="R781" s="28" t="s">
        <v>117</v>
      </c>
      <c r="S781" s="78"/>
      <c r="T781" s="30"/>
      <c r="U781" s="52">
        <f t="shared" si="276"/>
        <v>0</v>
      </c>
      <c r="V781" s="29"/>
      <c r="W781" s="29" t="s">
        <v>117</v>
      </c>
      <c r="X781" s="29"/>
      <c r="Y781" s="29"/>
      <c r="Z781" s="53" t="str">
        <f t="shared" si="268"/>
        <v/>
      </c>
      <c r="AA781" s="55" t="str">
        <f t="shared" si="258"/>
        <v/>
      </c>
      <c r="AB781" s="27"/>
      <c r="AC781" s="54">
        <f t="shared" si="269"/>
        <v>0</v>
      </c>
      <c r="AD781" s="78"/>
      <c r="AE781" s="54">
        <f t="shared" si="270"/>
        <v>0</v>
      </c>
      <c r="AF781" s="78"/>
      <c r="AG781" s="54">
        <f t="shared" si="271"/>
        <v>0</v>
      </c>
      <c r="AH781" s="78"/>
      <c r="AI781" s="54">
        <f t="shared" si="272"/>
        <v>0</v>
      </c>
      <c r="AJ781" s="78"/>
      <c r="AK781" s="54">
        <f t="shared" si="273"/>
        <v>0</v>
      </c>
      <c r="AL781" s="78"/>
      <c r="AM781" s="78"/>
      <c r="AN781" s="53" t="str">
        <f>+IF($A781="Venta",SUMIF($AC$3:$AM$3,VLOOKUP($R781,desplegable!$N$3:$Q$8,4,FALSE),$AC781:$AM781)*$T781/VLOOKUP($R781,desplegable!$N$3:$O$8,2,FALSE),"")</f>
        <v/>
      </c>
      <c r="AO781" s="53">
        <f t="shared" si="274"/>
        <v>0</v>
      </c>
      <c r="AP781" s="53" t="str">
        <f>+IF($A781="Compra",SUMIF($AC$3:$AM$3,VLOOKUP($R780,desplegable!$N$3:$Q$8,4,FALSE),$AC781:$AM781)*$T781/VLOOKUP($R780,desplegable!$N$3:$O$8,2,FALSE),"")</f>
        <v/>
      </c>
      <c r="AQ781" s="55">
        <f>+IFERROR(SUMIF($AC$3:$AM$3,VLOOKUP($R781,desplegable!$N$3:$Q$8,4,FALSE),$AC781:$AM781)/$S781,0)</f>
        <v>0</v>
      </c>
      <c r="AR781" s="55">
        <f ca="1">IFERROR((SUMIF($AC$3:$AM$3,VLOOKUP($R781,desplegable!$N$3:$Q$8,4,FALSE),$AC781:$AM781)/($H781-$G781))*((TODAY())-$G781)/$S781,0)</f>
        <v>0</v>
      </c>
      <c r="AS781" s="56" t="str">
        <f t="shared" si="259"/>
        <v>-</v>
      </c>
      <c r="AT781" s="56" t="str">
        <f t="shared" si="260"/>
        <v>-</v>
      </c>
      <c r="AU781" s="56" t="str">
        <f t="shared" si="261"/>
        <v>-</v>
      </c>
      <c r="AV781" s="56" t="str">
        <f t="shared" si="262"/>
        <v>-</v>
      </c>
      <c r="AW781" s="53" t="str">
        <f t="shared" si="263"/>
        <v>-</v>
      </c>
      <c r="AX781" s="53" t="str">
        <f t="shared" si="264"/>
        <v/>
      </c>
      <c r="AY781" s="57" t="str">
        <f t="shared" si="265"/>
        <v/>
      </c>
      <c r="AZ781" s="54">
        <f>+IF(SUMIF($AC$3:$AM$3,VLOOKUP($R781,desplegable!$N$3:$Q$8,4,FALSE),$AC781:$AM781)&gt;=$S781,$S781,SUMIF($AC$3:$AM$3,VLOOKUP($R781,desplegable!$N$3:$Q$8,4,FALSE),$AC781:$AM781))</f>
        <v>0</v>
      </c>
      <c r="BA781" s="78"/>
      <c r="BB781" s="54">
        <f t="shared" si="266"/>
        <v>0</v>
      </c>
      <c r="BC781" s="53">
        <f>+IFERROR($BB781*$T781/VLOOKUP($R781,desplegable!$N$3:$O$8,2,FALSE),0)</f>
        <v>0</v>
      </c>
      <c r="BD781" s="53" t="str">
        <f t="shared" si="275"/>
        <v/>
      </c>
      <c r="BE781" s="57" t="str">
        <f t="shared" si="267"/>
        <v/>
      </c>
    </row>
    <row r="782" spans="1:57" ht="15" customHeight="1" x14ac:dyDescent="0.25">
      <c r="A782" s="26" t="s">
        <v>117</v>
      </c>
      <c r="B782" s="21"/>
      <c r="C782" s="21" t="s">
        <v>117</v>
      </c>
      <c r="D782" s="21"/>
      <c r="E782" s="21" t="s">
        <v>117</v>
      </c>
      <c r="F782" s="21"/>
      <c r="G782" s="27"/>
      <c r="H782" s="27"/>
      <c r="I782" s="28" t="s">
        <v>246</v>
      </c>
      <c r="J782" s="28" t="s">
        <v>117</v>
      </c>
      <c r="K782" s="21"/>
      <c r="L782" s="21"/>
      <c r="M782" s="28" t="s">
        <v>117</v>
      </c>
      <c r="N782" s="28" t="s">
        <v>117</v>
      </c>
      <c r="O782" s="28" t="s">
        <v>117</v>
      </c>
      <c r="P782" s="21" t="s">
        <v>117</v>
      </c>
      <c r="Q782" s="21" t="s">
        <v>117</v>
      </c>
      <c r="R782" s="28" t="s">
        <v>117</v>
      </c>
      <c r="S782" s="78"/>
      <c r="T782" s="30"/>
      <c r="U782" s="52">
        <f t="shared" si="276"/>
        <v>0</v>
      </c>
      <c r="V782" s="29"/>
      <c r="W782" s="29" t="s">
        <v>117</v>
      </c>
      <c r="X782" s="29"/>
      <c r="Y782" s="29"/>
      <c r="Z782" s="53" t="str">
        <f t="shared" si="268"/>
        <v/>
      </c>
      <c r="AA782" s="55" t="str">
        <f t="shared" si="258"/>
        <v/>
      </c>
      <c r="AB782" s="27"/>
      <c r="AC782" s="54">
        <f t="shared" si="269"/>
        <v>0</v>
      </c>
      <c r="AD782" s="78"/>
      <c r="AE782" s="54">
        <f t="shared" si="270"/>
        <v>0</v>
      </c>
      <c r="AF782" s="78"/>
      <c r="AG782" s="54">
        <f t="shared" si="271"/>
        <v>0</v>
      </c>
      <c r="AH782" s="78"/>
      <c r="AI782" s="54">
        <f t="shared" si="272"/>
        <v>0</v>
      </c>
      <c r="AJ782" s="78"/>
      <c r="AK782" s="54">
        <f t="shared" si="273"/>
        <v>0</v>
      </c>
      <c r="AL782" s="78"/>
      <c r="AM782" s="78"/>
      <c r="AN782" s="53" t="str">
        <f>+IF($A782="Venta",SUMIF($AC$3:$AM$3,VLOOKUP($R782,desplegable!$N$3:$Q$8,4,FALSE),$AC782:$AM782)*$T782/VLOOKUP($R782,desplegable!$N$3:$O$8,2,FALSE),"")</f>
        <v/>
      </c>
      <c r="AO782" s="53">
        <f t="shared" si="274"/>
        <v>0</v>
      </c>
      <c r="AP782" s="53" t="str">
        <f>+IF($A782="Compra",SUMIF($AC$3:$AM$3,VLOOKUP($R781,desplegable!$N$3:$Q$8,4,FALSE),$AC782:$AM782)*$T782/VLOOKUP($R781,desplegable!$N$3:$O$8,2,FALSE),"")</f>
        <v/>
      </c>
      <c r="AQ782" s="55">
        <f>+IFERROR(SUMIF($AC$3:$AM$3,VLOOKUP($R782,desplegable!$N$3:$Q$8,4,FALSE),$AC782:$AM782)/$S782,0)</f>
        <v>0</v>
      </c>
      <c r="AR782" s="55">
        <f ca="1">IFERROR((SUMIF($AC$3:$AM$3,VLOOKUP($R782,desplegable!$N$3:$Q$8,4,FALSE),$AC782:$AM782)/($H782-$G782))*((TODAY())-$G782)/$S782,0)</f>
        <v>0</v>
      </c>
      <c r="AS782" s="56" t="str">
        <f t="shared" si="259"/>
        <v>-</v>
      </c>
      <c r="AT782" s="56" t="str">
        <f t="shared" si="260"/>
        <v>-</v>
      </c>
      <c r="AU782" s="56" t="str">
        <f t="shared" si="261"/>
        <v>-</v>
      </c>
      <c r="AV782" s="56" t="str">
        <f t="shared" si="262"/>
        <v>-</v>
      </c>
      <c r="AW782" s="53" t="str">
        <f t="shared" si="263"/>
        <v>-</v>
      </c>
      <c r="AX782" s="53" t="str">
        <f t="shared" si="264"/>
        <v/>
      </c>
      <c r="AY782" s="57" t="str">
        <f t="shared" si="265"/>
        <v/>
      </c>
      <c r="AZ782" s="54">
        <f>+IF(SUMIF($AC$3:$AM$3,VLOOKUP($R782,desplegable!$N$3:$Q$8,4,FALSE),$AC782:$AM782)&gt;=$S782,$S782,SUMIF($AC$3:$AM$3,VLOOKUP($R782,desplegable!$N$3:$Q$8,4,FALSE),$AC782:$AM782))</f>
        <v>0</v>
      </c>
      <c r="BA782" s="78"/>
      <c r="BB782" s="54">
        <f t="shared" si="266"/>
        <v>0</v>
      </c>
      <c r="BC782" s="53">
        <f>+IFERROR($BB782*$T782/VLOOKUP($R782,desplegable!$N$3:$O$8,2,FALSE),0)</f>
        <v>0</v>
      </c>
      <c r="BD782" s="53" t="str">
        <f t="shared" si="275"/>
        <v/>
      </c>
      <c r="BE782" s="57" t="str">
        <f t="shared" si="267"/>
        <v/>
      </c>
    </row>
    <row r="783" spans="1:57" ht="15" customHeight="1" x14ac:dyDescent="0.25">
      <c r="A783" s="26" t="s">
        <v>117</v>
      </c>
      <c r="B783" s="21"/>
      <c r="C783" s="21" t="s">
        <v>117</v>
      </c>
      <c r="D783" s="21"/>
      <c r="E783" s="21" t="s">
        <v>117</v>
      </c>
      <c r="F783" s="21"/>
      <c r="G783" s="27"/>
      <c r="H783" s="27"/>
      <c r="I783" s="28" t="s">
        <v>246</v>
      </c>
      <c r="J783" s="28" t="s">
        <v>117</v>
      </c>
      <c r="K783" s="21"/>
      <c r="L783" s="21"/>
      <c r="M783" s="28" t="s">
        <v>117</v>
      </c>
      <c r="N783" s="28" t="s">
        <v>117</v>
      </c>
      <c r="O783" s="28" t="s">
        <v>117</v>
      </c>
      <c r="P783" s="21" t="s">
        <v>117</v>
      </c>
      <c r="Q783" s="21" t="s">
        <v>117</v>
      </c>
      <c r="R783" s="28" t="s">
        <v>117</v>
      </c>
      <c r="S783" s="78"/>
      <c r="T783" s="30"/>
      <c r="U783" s="52">
        <f t="shared" si="276"/>
        <v>0</v>
      </c>
      <c r="V783" s="29"/>
      <c r="W783" s="29" t="s">
        <v>117</v>
      </c>
      <c r="X783" s="29"/>
      <c r="Y783" s="29"/>
      <c r="Z783" s="53" t="str">
        <f t="shared" si="268"/>
        <v/>
      </c>
      <c r="AA783" s="55" t="str">
        <f t="shared" si="258"/>
        <v/>
      </c>
      <c r="AB783" s="27"/>
      <c r="AC783" s="54">
        <f t="shared" si="269"/>
        <v>0</v>
      </c>
      <c r="AD783" s="78"/>
      <c r="AE783" s="54">
        <f t="shared" si="270"/>
        <v>0</v>
      </c>
      <c r="AF783" s="78"/>
      <c r="AG783" s="54">
        <f t="shared" si="271"/>
        <v>0</v>
      </c>
      <c r="AH783" s="78"/>
      <c r="AI783" s="54">
        <f t="shared" si="272"/>
        <v>0</v>
      </c>
      <c r="AJ783" s="78"/>
      <c r="AK783" s="54">
        <f t="shared" si="273"/>
        <v>0</v>
      </c>
      <c r="AL783" s="78"/>
      <c r="AM783" s="78"/>
      <c r="AN783" s="53" t="str">
        <f>+IF($A783="Venta",SUMIF($AC$3:$AM$3,VLOOKUP($R783,desplegable!$N$3:$Q$8,4,FALSE),$AC783:$AM783)*$T783/VLOOKUP($R783,desplegable!$N$3:$O$8,2,FALSE),"")</f>
        <v/>
      </c>
      <c r="AO783" s="53">
        <f t="shared" si="274"/>
        <v>0</v>
      </c>
      <c r="AP783" s="53" t="str">
        <f>+IF($A783="Compra",SUMIF($AC$3:$AM$3,VLOOKUP($R782,desplegable!$N$3:$Q$8,4,FALSE),$AC783:$AM783)*$T783/VLOOKUP($R782,desplegable!$N$3:$O$8,2,FALSE),"")</f>
        <v/>
      </c>
      <c r="AQ783" s="55">
        <f>+IFERROR(SUMIF($AC$3:$AM$3,VLOOKUP($R783,desplegable!$N$3:$Q$8,4,FALSE),$AC783:$AM783)/$S783,0)</f>
        <v>0</v>
      </c>
      <c r="AR783" s="55">
        <f ca="1">IFERROR((SUMIF($AC$3:$AM$3,VLOOKUP($R783,desplegable!$N$3:$Q$8,4,FALSE),$AC783:$AM783)/($H783-$G783))*((TODAY())-$G783)/$S783,0)</f>
        <v>0</v>
      </c>
      <c r="AS783" s="56" t="str">
        <f t="shared" si="259"/>
        <v>-</v>
      </c>
      <c r="AT783" s="56" t="str">
        <f t="shared" si="260"/>
        <v>-</v>
      </c>
      <c r="AU783" s="56" t="str">
        <f t="shared" si="261"/>
        <v>-</v>
      </c>
      <c r="AV783" s="56" t="str">
        <f t="shared" si="262"/>
        <v>-</v>
      </c>
      <c r="AW783" s="53" t="str">
        <f t="shared" si="263"/>
        <v>-</v>
      </c>
      <c r="AX783" s="53" t="str">
        <f t="shared" si="264"/>
        <v/>
      </c>
      <c r="AY783" s="57" t="str">
        <f t="shared" si="265"/>
        <v/>
      </c>
      <c r="AZ783" s="54">
        <f>+IF(SUMIF($AC$3:$AM$3,VLOOKUP($R783,desplegable!$N$3:$Q$8,4,FALSE),$AC783:$AM783)&gt;=$S783,$S783,SUMIF($AC$3:$AM$3,VLOOKUP($R783,desplegable!$N$3:$Q$8,4,FALSE),$AC783:$AM783))</f>
        <v>0</v>
      </c>
      <c r="BA783" s="78"/>
      <c r="BB783" s="54">
        <f t="shared" si="266"/>
        <v>0</v>
      </c>
      <c r="BC783" s="53">
        <f>+IFERROR($BB783*$T783/VLOOKUP($R783,desplegable!$N$3:$O$8,2,FALSE),0)</f>
        <v>0</v>
      </c>
      <c r="BD783" s="53" t="str">
        <f t="shared" si="275"/>
        <v/>
      </c>
      <c r="BE783" s="57" t="str">
        <f t="shared" si="267"/>
        <v/>
      </c>
    </row>
    <row r="784" spans="1:57" ht="15" customHeight="1" x14ac:dyDescent="0.25">
      <c r="A784" s="26" t="s">
        <v>117</v>
      </c>
      <c r="B784" s="21"/>
      <c r="C784" s="21" t="s">
        <v>117</v>
      </c>
      <c r="D784" s="21"/>
      <c r="E784" s="21" t="s">
        <v>117</v>
      </c>
      <c r="F784" s="21"/>
      <c r="G784" s="27"/>
      <c r="H784" s="27"/>
      <c r="I784" s="28" t="s">
        <v>246</v>
      </c>
      <c r="J784" s="28" t="s">
        <v>117</v>
      </c>
      <c r="K784" s="21"/>
      <c r="L784" s="21"/>
      <c r="M784" s="28" t="s">
        <v>117</v>
      </c>
      <c r="N784" s="28" t="s">
        <v>117</v>
      </c>
      <c r="O784" s="28" t="s">
        <v>117</v>
      </c>
      <c r="P784" s="21" t="s">
        <v>117</v>
      </c>
      <c r="Q784" s="21" t="s">
        <v>117</v>
      </c>
      <c r="R784" s="28" t="s">
        <v>117</v>
      </c>
      <c r="S784" s="78"/>
      <c r="T784" s="30"/>
      <c r="U784" s="52">
        <f t="shared" si="276"/>
        <v>0</v>
      </c>
      <c r="V784" s="29"/>
      <c r="W784" s="29" t="s">
        <v>117</v>
      </c>
      <c r="X784" s="29"/>
      <c r="Y784" s="29"/>
      <c r="Z784" s="53" t="str">
        <f t="shared" si="268"/>
        <v/>
      </c>
      <c r="AA784" s="55" t="str">
        <f t="shared" si="258"/>
        <v/>
      </c>
      <c r="AB784" s="27"/>
      <c r="AC784" s="54">
        <f t="shared" si="269"/>
        <v>0</v>
      </c>
      <c r="AD784" s="78"/>
      <c r="AE784" s="54">
        <f t="shared" si="270"/>
        <v>0</v>
      </c>
      <c r="AF784" s="78"/>
      <c r="AG784" s="54">
        <f t="shared" si="271"/>
        <v>0</v>
      </c>
      <c r="AH784" s="78"/>
      <c r="AI784" s="54">
        <f t="shared" si="272"/>
        <v>0</v>
      </c>
      <c r="AJ784" s="78"/>
      <c r="AK784" s="54">
        <f t="shared" si="273"/>
        <v>0</v>
      </c>
      <c r="AL784" s="78"/>
      <c r="AM784" s="78"/>
      <c r="AN784" s="53" t="str">
        <f>+IF($A784="Venta",SUMIF($AC$3:$AM$3,VLOOKUP($R784,desplegable!$N$3:$Q$8,4,FALSE),$AC784:$AM784)*$T784/VLOOKUP($R784,desplegable!$N$3:$O$8,2,FALSE),"")</f>
        <v/>
      </c>
      <c r="AO784" s="53">
        <f t="shared" si="274"/>
        <v>0</v>
      </c>
      <c r="AP784" s="53" t="str">
        <f>+IF($A784="Compra",SUMIF($AC$3:$AM$3,VLOOKUP($R783,desplegable!$N$3:$Q$8,4,FALSE),$AC784:$AM784)*$T784/VLOOKUP($R783,desplegable!$N$3:$O$8,2,FALSE),"")</f>
        <v/>
      </c>
      <c r="AQ784" s="55">
        <f>+IFERROR(SUMIF($AC$3:$AM$3,VLOOKUP($R784,desplegable!$N$3:$Q$8,4,FALSE),$AC784:$AM784)/$S784,0)</f>
        <v>0</v>
      </c>
      <c r="AR784" s="55">
        <f ca="1">IFERROR((SUMIF($AC$3:$AM$3,VLOOKUP($R784,desplegable!$N$3:$Q$8,4,FALSE),$AC784:$AM784)/($H784-$G784))*((TODAY())-$G784)/$S784,0)</f>
        <v>0</v>
      </c>
      <c r="AS784" s="56" t="str">
        <f t="shared" si="259"/>
        <v>-</v>
      </c>
      <c r="AT784" s="56" t="str">
        <f t="shared" si="260"/>
        <v>-</v>
      </c>
      <c r="AU784" s="56" t="str">
        <f t="shared" si="261"/>
        <v>-</v>
      </c>
      <c r="AV784" s="56" t="str">
        <f t="shared" si="262"/>
        <v>-</v>
      </c>
      <c r="AW784" s="53" t="str">
        <f t="shared" si="263"/>
        <v>-</v>
      </c>
      <c r="AX784" s="53" t="str">
        <f t="shared" si="264"/>
        <v/>
      </c>
      <c r="AY784" s="57" t="str">
        <f t="shared" si="265"/>
        <v/>
      </c>
      <c r="AZ784" s="54">
        <f>+IF(SUMIF($AC$3:$AM$3,VLOOKUP($R784,desplegable!$N$3:$Q$8,4,FALSE),$AC784:$AM784)&gt;=$S784,$S784,SUMIF($AC$3:$AM$3,VLOOKUP($R784,desplegable!$N$3:$Q$8,4,FALSE),$AC784:$AM784))</f>
        <v>0</v>
      </c>
      <c r="BA784" s="78"/>
      <c r="BB784" s="54">
        <f t="shared" si="266"/>
        <v>0</v>
      </c>
      <c r="BC784" s="53">
        <f>+IFERROR($BB784*$T784/VLOOKUP($R784,desplegable!$N$3:$O$8,2,FALSE),0)</f>
        <v>0</v>
      </c>
      <c r="BD784" s="53" t="str">
        <f t="shared" si="275"/>
        <v/>
      </c>
      <c r="BE784" s="57" t="str">
        <f t="shared" si="267"/>
        <v/>
      </c>
    </row>
    <row r="785" spans="1:57" ht="15" customHeight="1" x14ac:dyDescent="0.25">
      <c r="A785" s="26" t="s">
        <v>117</v>
      </c>
      <c r="B785" s="21"/>
      <c r="C785" s="21" t="s">
        <v>117</v>
      </c>
      <c r="D785" s="21"/>
      <c r="E785" s="21" t="s">
        <v>117</v>
      </c>
      <c r="F785" s="21"/>
      <c r="G785" s="27"/>
      <c r="H785" s="27"/>
      <c r="I785" s="28" t="s">
        <v>246</v>
      </c>
      <c r="J785" s="28" t="s">
        <v>117</v>
      </c>
      <c r="K785" s="21"/>
      <c r="L785" s="21"/>
      <c r="M785" s="28" t="s">
        <v>117</v>
      </c>
      <c r="N785" s="28" t="s">
        <v>117</v>
      </c>
      <c r="O785" s="28" t="s">
        <v>117</v>
      </c>
      <c r="P785" s="21" t="s">
        <v>117</v>
      </c>
      <c r="Q785" s="21" t="s">
        <v>117</v>
      </c>
      <c r="R785" s="28" t="s">
        <v>117</v>
      </c>
      <c r="S785" s="78"/>
      <c r="T785" s="30"/>
      <c r="U785" s="52">
        <f t="shared" si="276"/>
        <v>0</v>
      </c>
      <c r="V785" s="29"/>
      <c r="W785" s="29" t="s">
        <v>117</v>
      </c>
      <c r="X785" s="29"/>
      <c r="Y785" s="29"/>
      <c r="Z785" s="53" t="str">
        <f t="shared" si="268"/>
        <v/>
      </c>
      <c r="AA785" s="55" t="str">
        <f t="shared" si="258"/>
        <v/>
      </c>
      <c r="AB785" s="27"/>
      <c r="AC785" s="54">
        <f t="shared" si="269"/>
        <v>0</v>
      </c>
      <c r="AD785" s="78"/>
      <c r="AE785" s="54">
        <f t="shared" si="270"/>
        <v>0</v>
      </c>
      <c r="AF785" s="78"/>
      <c r="AG785" s="54">
        <f t="shared" si="271"/>
        <v>0</v>
      </c>
      <c r="AH785" s="78"/>
      <c r="AI785" s="54">
        <f t="shared" si="272"/>
        <v>0</v>
      </c>
      <c r="AJ785" s="78"/>
      <c r="AK785" s="54">
        <f t="shared" si="273"/>
        <v>0</v>
      </c>
      <c r="AL785" s="78"/>
      <c r="AM785" s="78"/>
      <c r="AN785" s="53" t="str">
        <f>+IF($A785="Venta",SUMIF($AC$3:$AM$3,VLOOKUP($R785,desplegable!$N$3:$Q$8,4,FALSE),$AC785:$AM785)*$T785/VLOOKUP($R785,desplegable!$N$3:$O$8,2,FALSE),"")</f>
        <v/>
      </c>
      <c r="AO785" s="53">
        <f t="shared" si="274"/>
        <v>0</v>
      </c>
      <c r="AP785" s="53" t="str">
        <f>+IF($A785="Compra",SUMIF($AC$3:$AM$3,VLOOKUP($R784,desplegable!$N$3:$Q$8,4,FALSE),$AC785:$AM785)*$T785/VLOOKUP($R784,desplegable!$N$3:$O$8,2,FALSE),"")</f>
        <v/>
      </c>
      <c r="AQ785" s="55">
        <f>+IFERROR(SUMIF($AC$3:$AM$3,VLOOKUP($R785,desplegable!$N$3:$Q$8,4,FALSE),$AC785:$AM785)/$S785,0)</f>
        <v>0</v>
      </c>
      <c r="AR785" s="55">
        <f ca="1">IFERROR((SUMIF($AC$3:$AM$3,VLOOKUP($R785,desplegable!$N$3:$Q$8,4,FALSE),$AC785:$AM785)/($H785-$G785))*((TODAY())-$G785)/$S785,0)</f>
        <v>0</v>
      </c>
      <c r="AS785" s="56" t="str">
        <f t="shared" si="259"/>
        <v>-</v>
      </c>
      <c r="AT785" s="56" t="str">
        <f t="shared" si="260"/>
        <v>-</v>
      </c>
      <c r="AU785" s="56" t="str">
        <f t="shared" si="261"/>
        <v>-</v>
      </c>
      <c r="AV785" s="56" t="str">
        <f t="shared" si="262"/>
        <v>-</v>
      </c>
      <c r="AW785" s="53" t="str">
        <f t="shared" si="263"/>
        <v>-</v>
      </c>
      <c r="AX785" s="53" t="str">
        <f t="shared" si="264"/>
        <v/>
      </c>
      <c r="AY785" s="57" t="str">
        <f t="shared" si="265"/>
        <v/>
      </c>
      <c r="AZ785" s="54">
        <f>+IF(SUMIF($AC$3:$AM$3,VLOOKUP($R785,desplegable!$N$3:$Q$8,4,FALSE),$AC785:$AM785)&gt;=$S785,$S785,SUMIF($AC$3:$AM$3,VLOOKUP($R785,desplegable!$N$3:$Q$8,4,FALSE),$AC785:$AM785))</f>
        <v>0</v>
      </c>
      <c r="BA785" s="78"/>
      <c r="BB785" s="54">
        <f t="shared" si="266"/>
        <v>0</v>
      </c>
      <c r="BC785" s="53">
        <f>+IFERROR($BB785*$T785/VLOOKUP($R785,desplegable!$N$3:$O$8,2,FALSE),0)</f>
        <v>0</v>
      </c>
      <c r="BD785" s="53" t="str">
        <f t="shared" si="275"/>
        <v/>
      </c>
      <c r="BE785" s="57" t="str">
        <f t="shared" si="267"/>
        <v/>
      </c>
    </row>
    <row r="786" spans="1:57" ht="15" customHeight="1" x14ac:dyDescent="0.25">
      <c r="A786" s="26" t="s">
        <v>117</v>
      </c>
      <c r="B786" s="21"/>
      <c r="C786" s="21" t="s">
        <v>117</v>
      </c>
      <c r="D786" s="21"/>
      <c r="E786" s="21" t="s">
        <v>117</v>
      </c>
      <c r="F786" s="21"/>
      <c r="G786" s="27"/>
      <c r="H786" s="27"/>
      <c r="I786" s="28" t="s">
        <v>246</v>
      </c>
      <c r="J786" s="28" t="s">
        <v>117</v>
      </c>
      <c r="K786" s="21"/>
      <c r="L786" s="21"/>
      <c r="M786" s="28" t="s">
        <v>117</v>
      </c>
      <c r="N786" s="28" t="s">
        <v>117</v>
      </c>
      <c r="O786" s="28" t="s">
        <v>117</v>
      </c>
      <c r="P786" s="21" t="s">
        <v>117</v>
      </c>
      <c r="Q786" s="21" t="s">
        <v>117</v>
      </c>
      <c r="R786" s="28" t="s">
        <v>117</v>
      </c>
      <c r="S786" s="78"/>
      <c r="T786" s="30"/>
      <c r="U786" s="52">
        <f t="shared" si="276"/>
        <v>0</v>
      </c>
      <c r="V786" s="29"/>
      <c r="W786" s="29" t="s">
        <v>117</v>
      </c>
      <c r="X786" s="29"/>
      <c r="Y786" s="29"/>
      <c r="Z786" s="53" t="str">
        <f t="shared" si="268"/>
        <v/>
      </c>
      <c r="AA786" s="55" t="str">
        <f t="shared" ref="AA786:AA849" si="277">+IF($A786="Venta",IFERROR($Z786/$U786,0),IF($A786="Compra","",""))</f>
        <v/>
      </c>
      <c r="AB786" s="27"/>
      <c r="AC786" s="54">
        <f t="shared" si="269"/>
        <v>0</v>
      </c>
      <c r="AD786" s="78"/>
      <c r="AE786" s="54">
        <f t="shared" si="270"/>
        <v>0</v>
      </c>
      <c r="AF786" s="78"/>
      <c r="AG786" s="54">
        <f t="shared" si="271"/>
        <v>0</v>
      </c>
      <c r="AH786" s="78"/>
      <c r="AI786" s="54">
        <f t="shared" si="272"/>
        <v>0</v>
      </c>
      <c r="AJ786" s="78"/>
      <c r="AK786" s="54">
        <f t="shared" si="273"/>
        <v>0</v>
      </c>
      <c r="AL786" s="78"/>
      <c r="AM786" s="78"/>
      <c r="AN786" s="53" t="str">
        <f>+IF($A786="Venta",SUMIF($AC$3:$AM$3,VLOOKUP($R786,desplegable!$N$3:$Q$8,4,FALSE),$AC786:$AM786)*$T786/VLOOKUP($R786,desplegable!$N$3:$O$8,2,FALSE),"")</f>
        <v/>
      </c>
      <c r="AO786" s="53">
        <f t="shared" si="274"/>
        <v>0</v>
      </c>
      <c r="AP786" s="53" t="str">
        <f>+IF($A786="Compra",SUMIF($AC$3:$AM$3,VLOOKUP($R785,desplegable!$N$3:$Q$8,4,FALSE),$AC786:$AM786)*$T786/VLOOKUP($R785,desplegable!$N$3:$O$8,2,FALSE),"")</f>
        <v/>
      </c>
      <c r="AQ786" s="55">
        <f>+IFERROR(SUMIF($AC$3:$AM$3,VLOOKUP($R786,desplegable!$N$3:$Q$8,4,FALSE),$AC786:$AM786)/$S786,0)</f>
        <v>0</v>
      </c>
      <c r="AR786" s="55">
        <f ca="1">IFERROR((SUMIF($AC$3:$AM$3,VLOOKUP($R786,desplegable!$N$3:$Q$8,4,FALSE),$AC786:$AM786)/($H786-$G786))*((TODAY())-$G786)/$S786,0)</f>
        <v>0</v>
      </c>
      <c r="AS786" s="56" t="str">
        <f t="shared" si="259"/>
        <v>-</v>
      </c>
      <c r="AT786" s="56" t="str">
        <f t="shared" si="260"/>
        <v>-</v>
      </c>
      <c r="AU786" s="56" t="str">
        <f t="shared" si="261"/>
        <v>-</v>
      </c>
      <c r="AV786" s="56" t="str">
        <f t="shared" si="262"/>
        <v>-</v>
      </c>
      <c r="AW786" s="53" t="str">
        <f t="shared" si="263"/>
        <v>-</v>
      </c>
      <c r="AX786" s="53" t="str">
        <f t="shared" si="264"/>
        <v/>
      </c>
      <c r="AY786" s="57" t="str">
        <f t="shared" si="265"/>
        <v/>
      </c>
      <c r="AZ786" s="54">
        <f>+IF(SUMIF($AC$3:$AM$3,VLOOKUP($R786,desplegable!$N$3:$Q$8,4,FALSE),$AC786:$AM786)&gt;=$S786,$S786,SUMIF($AC$3:$AM$3,VLOOKUP($R786,desplegable!$N$3:$Q$8,4,FALSE),$AC786:$AM786))</f>
        <v>0</v>
      </c>
      <c r="BA786" s="78"/>
      <c r="BB786" s="54">
        <f t="shared" si="266"/>
        <v>0</v>
      </c>
      <c r="BC786" s="53">
        <f>+IFERROR($BB786*$T786/VLOOKUP($R786,desplegable!$N$3:$O$8,2,FALSE),0)</f>
        <v>0</v>
      </c>
      <c r="BD786" s="53" t="str">
        <f t="shared" si="275"/>
        <v/>
      </c>
      <c r="BE786" s="57" t="str">
        <f t="shared" si="267"/>
        <v/>
      </c>
    </row>
    <row r="787" spans="1:57" ht="15" customHeight="1" x14ac:dyDescent="0.25">
      <c r="A787" s="26" t="s">
        <v>117</v>
      </c>
      <c r="B787" s="21"/>
      <c r="C787" s="21" t="s">
        <v>117</v>
      </c>
      <c r="D787" s="21"/>
      <c r="E787" s="21" t="s">
        <v>117</v>
      </c>
      <c r="F787" s="21"/>
      <c r="G787" s="27"/>
      <c r="H787" s="27"/>
      <c r="I787" s="28" t="s">
        <v>246</v>
      </c>
      <c r="J787" s="28" t="s">
        <v>117</v>
      </c>
      <c r="K787" s="21"/>
      <c r="L787" s="21"/>
      <c r="M787" s="28" t="s">
        <v>117</v>
      </c>
      <c r="N787" s="28" t="s">
        <v>117</v>
      </c>
      <c r="O787" s="28" t="s">
        <v>117</v>
      </c>
      <c r="P787" s="21" t="s">
        <v>117</v>
      </c>
      <c r="Q787" s="21" t="s">
        <v>117</v>
      </c>
      <c r="R787" s="28" t="s">
        <v>117</v>
      </c>
      <c r="S787" s="78"/>
      <c r="T787" s="30"/>
      <c r="U787" s="52">
        <f t="shared" si="276"/>
        <v>0</v>
      </c>
      <c r="V787" s="29"/>
      <c r="W787" s="29" t="s">
        <v>117</v>
      </c>
      <c r="X787" s="29"/>
      <c r="Y787" s="29"/>
      <c r="Z787" s="53" t="str">
        <f t="shared" si="268"/>
        <v/>
      </c>
      <c r="AA787" s="55" t="str">
        <f t="shared" si="277"/>
        <v/>
      </c>
      <c r="AB787" s="27"/>
      <c r="AC787" s="54">
        <f t="shared" si="269"/>
        <v>0</v>
      </c>
      <c r="AD787" s="78"/>
      <c r="AE787" s="54">
        <f t="shared" si="270"/>
        <v>0</v>
      </c>
      <c r="AF787" s="78"/>
      <c r="AG787" s="54">
        <f t="shared" si="271"/>
        <v>0</v>
      </c>
      <c r="AH787" s="78"/>
      <c r="AI787" s="54">
        <f t="shared" si="272"/>
        <v>0</v>
      </c>
      <c r="AJ787" s="78"/>
      <c r="AK787" s="54">
        <f t="shared" si="273"/>
        <v>0</v>
      </c>
      <c r="AL787" s="78"/>
      <c r="AM787" s="78"/>
      <c r="AN787" s="53" t="str">
        <f>+IF($A787="Venta",SUMIF($AC$3:$AM$3,VLOOKUP($R787,desplegable!$N$3:$Q$8,4,FALSE),$AC787:$AM787)*$T787/VLOOKUP($R787,desplegable!$N$3:$O$8,2,FALSE),"")</f>
        <v/>
      </c>
      <c r="AO787" s="53">
        <f t="shared" si="274"/>
        <v>0</v>
      </c>
      <c r="AP787" s="53" t="str">
        <f>+IF($A787="Compra",SUMIF($AC$3:$AM$3,VLOOKUP($R786,desplegable!$N$3:$Q$8,4,FALSE),$AC787:$AM787)*$T787/VLOOKUP($R786,desplegable!$N$3:$O$8,2,FALSE),"")</f>
        <v/>
      </c>
      <c r="AQ787" s="55">
        <f>+IFERROR(SUMIF($AC$3:$AM$3,VLOOKUP($R787,desplegable!$N$3:$Q$8,4,FALSE),$AC787:$AM787)/$S787,0)</f>
        <v>0</v>
      </c>
      <c r="AR787" s="55">
        <f ca="1">IFERROR((SUMIF($AC$3:$AM$3,VLOOKUP($R787,desplegable!$N$3:$Q$8,4,FALSE),$AC787:$AM787)/($H787-$G787))*((TODAY())-$G787)/$S787,0)</f>
        <v>0</v>
      </c>
      <c r="AS787" s="56" t="str">
        <f t="shared" si="259"/>
        <v>-</v>
      </c>
      <c r="AT787" s="56" t="str">
        <f t="shared" si="260"/>
        <v>-</v>
      </c>
      <c r="AU787" s="56" t="str">
        <f t="shared" si="261"/>
        <v>-</v>
      </c>
      <c r="AV787" s="56" t="str">
        <f t="shared" si="262"/>
        <v>-</v>
      </c>
      <c r="AW787" s="53" t="str">
        <f t="shared" si="263"/>
        <v>-</v>
      </c>
      <c r="AX787" s="53" t="str">
        <f t="shared" si="264"/>
        <v/>
      </c>
      <c r="AY787" s="57" t="str">
        <f t="shared" si="265"/>
        <v/>
      </c>
      <c r="AZ787" s="54">
        <f>+IF(SUMIF($AC$3:$AM$3,VLOOKUP($R787,desplegable!$N$3:$Q$8,4,FALSE),$AC787:$AM787)&gt;=$S787,$S787,SUMIF($AC$3:$AM$3,VLOOKUP($R787,desplegable!$N$3:$Q$8,4,FALSE),$AC787:$AM787))</f>
        <v>0</v>
      </c>
      <c r="BA787" s="78"/>
      <c r="BB787" s="54">
        <f t="shared" si="266"/>
        <v>0</v>
      </c>
      <c r="BC787" s="53">
        <f>+IFERROR($BB787*$T787/VLOOKUP($R787,desplegable!$N$3:$O$8,2,FALSE),0)</f>
        <v>0</v>
      </c>
      <c r="BD787" s="53" t="str">
        <f t="shared" si="275"/>
        <v/>
      </c>
      <c r="BE787" s="57" t="str">
        <f t="shared" si="267"/>
        <v/>
      </c>
    </row>
    <row r="788" spans="1:57" ht="15" customHeight="1" x14ac:dyDescent="0.25">
      <c r="A788" s="26" t="s">
        <v>117</v>
      </c>
      <c r="B788" s="21"/>
      <c r="C788" s="21" t="s">
        <v>117</v>
      </c>
      <c r="D788" s="21"/>
      <c r="E788" s="21" t="s">
        <v>117</v>
      </c>
      <c r="F788" s="21"/>
      <c r="G788" s="27"/>
      <c r="H788" s="27"/>
      <c r="I788" s="28" t="s">
        <v>246</v>
      </c>
      <c r="J788" s="28" t="s">
        <v>117</v>
      </c>
      <c r="K788" s="21"/>
      <c r="L788" s="21"/>
      <c r="M788" s="28" t="s">
        <v>117</v>
      </c>
      <c r="N788" s="28" t="s">
        <v>117</v>
      </c>
      <c r="O788" s="28" t="s">
        <v>117</v>
      </c>
      <c r="P788" s="21" t="s">
        <v>117</v>
      </c>
      <c r="Q788" s="21" t="s">
        <v>117</v>
      </c>
      <c r="R788" s="28" t="s">
        <v>117</v>
      </c>
      <c r="S788" s="78"/>
      <c r="T788" s="30"/>
      <c r="U788" s="52">
        <f t="shared" si="276"/>
        <v>0</v>
      </c>
      <c r="V788" s="29"/>
      <c r="W788" s="29" t="s">
        <v>117</v>
      </c>
      <c r="X788" s="29"/>
      <c r="Y788" s="29"/>
      <c r="Z788" s="53" t="str">
        <f t="shared" si="268"/>
        <v/>
      </c>
      <c r="AA788" s="55" t="str">
        <f t="shared" si="277"/>
        <v/>
      </c>
      <c r="AB788" s="27"/>
      <c r="AC788" s="54">
        <f t="shared" si="269"/>
        <v>0</v>
      </c>
      <c r="AD788" s="78"/>
      <c r="AE788" s="54">
        <f t="shared" si="270"/>
        <v>0</v>
      </c>
      <c r="AF788" s="78"/>
      <c r="AG788" s="54">
        <f t="shared" si="271"/>
        <v>0</v>
      </c>
      <c r="AH788" s="78"/>
      <c r="AI788" s="54">
        <f t="shared" si="272"/>
        <v>0</v>
      </c>
      <c r="AJ788" s="78"/>
      <c r="AK788" s="54">
        <f t="shared" si="273"/>
        <v>0</v>
      </c>
      <c r="AL788" s="78"/>
      <c r="AM788" s="78"/>
      <c r="AN788" s="53" t="str">
        <f>+IF($A788="Venta",SUMIF($AC$3:$AM$3,VLOOKUP($R788,desplegable!$N$3:$Q$8,4,FALSE),$AC788:$AM788)*$T788/VLOOKUP($R788,desplegable!$N$3:$O$8,2,FALSE),"")</f>
        <v/>
      </c>
      <c r="AO788" s="53">
        <f t="shared" si="274"/>
        <v>0</v>
      </c>
      <c r="AP788" s="53" t="str">
        <f>+IF($A788="Compra",SUMIF($AC$3:$AM$3,VLOOKUP($R787,desplegable!$N$3:$Q$8,4,FALSE),$AC788:$AM788)*$T788/VLOOKUP($R787,desplegable!$N$3:$O$8,2,FALSE),"")</f>
        <v/>
      </c>
      <c r="AQ788" s="55">
        <f>+IFERROR(SUMIF($AC$3:$AM$3,VLOOKUP($R788,desplegable!$N$3:$Q$8,4,FALSE),$AC788:$AM788)/$S788,0)</f>
        <v>0</v>
      </c>
      <c r="AR788" s="55">
        <f ca="1">IFERROR((SUMIF($AC$3:$AM$3,VLOOKUP($R788,desplegable!$N$3:$Q$8,4,FALSE),$AC788:$AM788)/($H788-$G788))*((TODAY())-$G788)/$S788,0)</f>
        <v>0</v>
      </c>
      <c r="AS788" s="56" t="str">
        <f t="shared" si="259"/>
        <v>-</v>
      </c>
      <c r="AT788" s="56" t="str">
        <f t="shared" si="260"/>
        <v>-</v>
      </c>
      <c r="AU788" s="56" t="str">
        <f t="shared" si="261"/>
        <v>-</v>
      </c>
      <c r="AV788" s="56" t="str">
        <f t="shared" si="262"/>
        <v>-</v>
      </c>
      <c r="AW788" s="53" t="str">
        <f t="shared" si="263"/>
        <v>-</v>
      </c>
      <c r="AX788" s="53" t="str">
        <f t="shared" si="264"/>
        <v/>
      </c>
      <c r="AY788" s="57" t="str">
        <f t="shared" si="265"/>
        <v/>
      </c>
      <c r="AZ788" s="54">
        <f>+IF(SUMIF($AC$3:$AM$3,VLOOKUP($R788,desplegable!$N$3:$Q$8,4,FALSE),$AC788:$AM788)&gt;=$S788,$S788,SUMIF($AC$3:$AM$3,VLOOKUP($R788,desplegable!$N$3:$Q$8,4,FALSE),$AC788:$AM788))</f>
        <v>0</v>
      </c>
      <c r="BA788" s="78"/>
      <c r="BB788" s="54">
        <f t="shared" si="266"/>
        <v>0</v>
      </c>
      <c r="BC788" s="53">
        <f>+IFERROR($BB788*$T788/VLOOKUP($R788,desplegable!$N$3:$O$8,2,FALSE),0)</f>
        <v>0</v>
      </c>
      <c r="BD788" s="53" t="str">
        <f t="shared" si="275"/>
        <v/>
      </c>
      <c r="BE788" s="57" t="str">
        <f t="shared" si="267"/>
        <v/>
      </c>
    </row>
    <row r="789" spans="1:57" ht="15" customHeight="1" x14ac:dyDescent="0.25">
      <c r="A789" s="26" t="s">
        <v>117</v>
      </c>
      <c r="B789" s="21"/>
      <c r="C789" s="21" t="s">
        <v>117</v>
      </c>
      <c r="D789" s="21"/>
      <c r="E789" s="21" t="s">
        <v>117</v>
      </c>
      <c r="F789" s="21"/>
      <c r="G789" s="27"/>
      <c r="H789" s="27"/>
      <c r="I789" s="28" t="s">
        <v>246</v>
      </c>
      <c r="J789" s="28" t="s">
        <v>117</v>
      </c>
      <c r="K789" s="21"/>
      <c r="L789" s="21"/>
      <c r="M789" s="28" t="s">
        <v>117</v>
      </c>
      <c r="N789" s="28" t="s">
        <v>117</v>
      </c>
      <c r="O789" s="28" t="s">
        <v>117</v>
      </c>
      <c r="P789" s="21" t="s">
        <v>117</v>
      </c>
      <c r="Q789" s="21" t="s">
        <v>117</v>
      </c>
      <c r="R789" s="28" t="s">
        <v>117</v>
      </c>
      <c r="S789" s="78"/>
      <c r="T789" s="30"/>
      <c r="U789" s="52">
        <f t="shared" si="276"/>
        <v>0</v>
      </c>
      <c r="V789" s="29"/>
      <c r="W789" s="29" t="s">
        <v>117</v>
      </c>
      <c r="X789" s="29"/>
      <c r="Y789" s="29"/>
      <c r="Z789" s="53" t="str">
        <f t="shared" si="268"/>
        <v/>
      </c>
      <c r="AA789" s="55" t="str">
        <f t="shared" si="277"/>
        <v/>
      </c>
      <c r="AB789" s="27"/>
      <c r="AC789" s="54">
        <f t="shared" si="269"/>
        <v>0</v>
      </c>
      <c r="AD789" s="78"/>
      <c r="AE789" s="54">
        <f t="shared" si="270"/>
        <v>0</v>
      </c>
      <c r="AF789" s="78"/>
      <c r="AG789" s="54">
        <f t="shared" si="271"/>
        <v>0</v>
      </c>
      <c r="AH789" s="78"/>
      <c r="AI789" s="54">
        <f t="shared" si="272"/>
        <v>0</v>
      </c>
      <c r="AJ789" s="78"/>
      <c r="AK789" s="54">
        <f t="shared" si="273"/>
        <v>0</v>
      </c>
      <c r="AL789" s="78"/>
      <c r="AM789" s="78"/>
      <c r="AN789" s="53" t="str">
        <f>+IF($A789="Venta",SUMIF($AC$3:$AM$3,VLOOKUP($R789,desplegable!$N$3:$Q$8,4,FALSE),$AC789:$AM789)*$T789/VLOOKUP($R789,desplegable!$N$3:$O$8,2,FALSE),"")</f>
        <v/>
      </c>
      <c r="AO789" s="53">
        <f t="shared" si="274"/>
        <v>0</v>
      </c>
      <c r="AP789" s="53" t="str">
        <f>+IF($A789="Compra",SUMIF($AC$3:$AM$3,VLOOKUP($R788,desplegable!$N$3:$Q$8,4,FALSE),$AC789:$AM789)*$T789/VLOOKUP($R788,desplegable!$N$3:$O$8,2,FALSE),"")</f>
        <v/>
      </c>
      <c r="AQ789" s="55">
        <f>+IFERROR(SUMIF($AC$3:$AM$3,VLOOKUP($R789,desplegable!$N$3:$Q$8,4,FALSE),$AC789:$AM789)/$S789,0)</f>
        <v>0</v>
      </c>
      <c r="AR789" s="55">
        <f ca="1">IFERROR((SUMIF($AC$3:$AM$3,VLOOKUP($R789,desplegable!$N$3:$Q$8,4,FALSE),$AC789:$AM789)/($H789-$G789))*((TODAY())-$G789)/$S789,0)</f>
        <v>0</v>
      </c>
      <c r="AS789" s="56" t="str">
        <f t="shared" ref="AS789:AS852" si="278">+IFERROR(IF($AE789=0,"-",$AE789/$AC789),"-")</f>
        <v>-</v>
      </c>
      <c r="AT789" s="56" t="str">
        <f t="shared" ref="AT789:AT852" si="279">+IFERROR(IF($AG789=0,"-",$AG789/$AC789),"-")</f>
        <v>-</v>
      </c>
      <c r="AU789" s="56" t="str">
        <f t="shared" ref="AU789:AU852" si="280">+IFERROR(IF($AI789=0,"-",$AI789/$AC789),"-")</f>
        <v>-</v>
      </c>
      <c r="AV789" s="56" t="str">
        <f t="shared" ref="AV789:AV852" si="281">+IFERROR(IF($AK789=0,"-",$AK789/$AC789),"-")</f>
        <v>-</v>
      </c>
      <c r="AW789" s="53" t="str">
        <f t="shared" ref="AW789:AW852" si="282">+IF($A789="Venta",IFERROR($AN789/$AK789,"-"),IFERROR($AO789/$AK789,"-"))</f>
        <v>-</v>
      </c>
      <c r="AX789" s="53" t="str">
        <f t="shared" ref="AX789:AX852" si="283">IF($A789="Venta",$AN789-$AO789,IF($A789="Compra","",""))</f>
        <v/>
      </c>
      <c r="AY789" s="57" t="str">
        <f t="shared" ref="AY789:AY852" si="284">+IF($A789="Venta",IFERROR($AX789/$AN789,0),IF($A789="Compra","",""))</f>
        <v/>
      </c>
      <c r="AZ789" s="54">
        <f>+IF(SUMIF($AC$3:$AM$3,VLOOKUP($R789,desplegable!$N$3:$Q$8,4,FALSE),$AC789:$AM789)&gt;=$S789,$S789,SUMIF($AC$3:$AM$3,VLOOKUP($R789,desplegable!$N$3:$Q$8,4,FALSE),$AC789:$AM789))</f>
        <v>0</v>
      </c>
      <c r="BA789" s="78"/>
      <c r="BB789" s="54">
        <f t="shared" ref="BB789:BB852" si="285">+IF($BA789=0,$AZ789,$BA789)</f>
        <v>0</v>
      </c>
      <c r="BC789" s="53">
        <f>+IFERROR($BB789*$T789/VLOOKUP($R789,desplegable!$N$3:$O$8,2,FALSE),0)</f>
        <v>0</v>
      </c>
      <c r="BD789" s="53" t="str">
        <f t="shared" si="275"/>
        <v/>
      </c>
      <c r="BE789" s="57" t="str">
        <f t="shared" ref="BE789:BE852" si="286">+IF($A789="Venta",IFERROR($BD789/$BC789,0),IF($A789="Compra","",""))</f>
        <v/>
      </c>
    </row>
    <row r="790" spans="1:57" ht="15" customHeight="1" x14ac:dyDescent="0.25">
      <c r="A790" s="26" t="s">
        <v>117</v>
      </c>
      <c r="B790" s="21"/>
      <c r="C790" s="21" t="s">
        <v>117</v>
      </c>
      <c r="D790" s="21"/>
      <c r="E790" s="21" t="s">
        <v>117</v>
      </c>
      <c r="F790" s="21"/>
      <c r="G790" s="27"/>
      <c r="H790" s="27"/>
      <c r="I790" s="28" t="s">
        <v>246</v>
      </c>
      <c r="J790" s="28" t="s">
        <v>117</v>
      </c>
      <c r="K790" s="21"/>
      <c r="L790" s="21"/>
      <c r="M790" s="28" t="s">
        <v>117</v>
      </c>
      <c r="N790" s="28" t="s">
        <v>117</v>
      </c>
      <c r="O790" s="28" t="s">
        <v>117</v>
      </c>
      <c r="P790" s="21" t="s">
        <v>117</v>
      </c>
      <c r="Q790" s="21" t="s">
        <v>117</v>
      </c>
      <c r="R790" s="28" t="s">
        <v>117</v>
      </c>
      <c r="S790" s="78"/>
      <c r="T790" s="30"/>
      <c r="U790" s="52">
        <f t="shared" si="276"/>
        <v>0</v>
      </c>
      <c r="V790" s="29"/>
      <c r="W790" s="29" t="s">
        <v>117</v>
      </c>
      <c r="X790" s="29"/>
      <c r="Y790" s="29"/>
      <c r="Z790" s="53" t="str">
        <f t="shared" si="268"/>
        <v/>
      </c>
      <c r="AA790" s="55" t="str">
        <f t="shared" si="277"/>
        <v/>
      </c>
      <c r="AB790" s="27"/>
      <c r="AC790" s="54">
        <f t="shared" si="269"/>
        <v>0</v>
      </c>
      <c r="AD790" s="78"/>
      <c r="AE790" s="54">
        <f t="shared" si="270"/>
        <v>0</v>
      </c>
      <c r="AF790" s="78"/>
      <c r="AG790" s="54">
        <f t="shared" si="271"/>
        <v>0</v>
      </c>
      <c r="AH790" s="78"/>
      <c r="AI790" s="54">
        <f t="shared" si="272"/>
        <v>0</v>
      </c>
      <c r="AJ790" s="78"/>
      <c r="AK790" s="54">
        <f t="shared" si="273"/>
        <v>0</v>
      </c>
      <c r="AL790" s="78"/>
      <c r="AM790" s="78"/>
      <c r="AN790" s="53" t="str">
        <f>+IF($A790="Venta",SUMIF($AC$3:$AM$3,VLOOKUP($R790,desplegable!$N$3:$Q$8,4,FALSE),$AC790:$AM790)*$T790/VLOOKUP($R790,desplegable!$N$3:$O$8,2,FALSE),"")</f>
        <v/>
      </c>
      <c r="AO790" s="53">
        <f t="shared" si="274"/>
        <v>0</v>
      </c>
      <c r="AP790" s="53" t="str">
        <f>+IF($A790="Compra",SUMIF($AC$3:$AM$3,VLOOKUP($R789,desplegable!$N$3:$Q$8,4,FALSE),$AC790:$AM790)*$T790/VLOOKUP($R789,desplegable!$N$3:$O$8,2,FALSE),"")</f>
        <v/>
      </c>
      <c r="AQ790" s="55">
        <f>+IFERROR(SUMIF($AC$3:$AM$3,VLOOKUP($R790,desplegable!$N$3:$Q$8,4,FALSE),$AC790:$AM790)/$S790,0)</f>
        <v>0</v>
      </c>
      <c r="AR790" s="55">
        <f ca="1">IFERROR((SUMIF($AC$3:$AM$3,VLOOKUP($R790,desplegable!$N$3:$Q$8,4,FALSE),$AC790:$AM790)/($H790-$G790))*((TODAY())-$G790)/$S790,0)</f>
        <v>0</v>
      </c>
      <c r="AS790" s="56" t="str">
        <f t="shared" si="278"/>
        <v>-</v>
      </c>
      <c r="AT790" s="56" t="str">
        <f t="shared" si="279"/>
        <v>-</v>
      </c>
      <c r="AU790" s="56" t="str">
        <f t="shared" si="280"/>
        <v>-</v>
      </c>
      <c r="AV790" s="56" t="str">
        <f t="shared" si="281"/>
        <v>-</v>
      </c>
      <c r="AW790" s="53" t="str">
        <f t="shared" si="282"/>
        <v>-</v>
      </c>
      <c r="AX790" s="53" t="str">
        <f t="shared" si="283"/>
        <v/>
      </c>
      <c r="AY790" s="57" t="str">
        <f t="shared" si="284"/>
        <v/>
      </c>
      <c r="AZ790" s="54">
        <f>+IF(SUMIF($AC$3:$AM$3,VLOOKUP($R790,desplegable!$N$3:$Q$8,4,FALSE),$AC790:$AM790)&gt;=$S790,$S790,SUMIF($AC$3:$AM$3,VLOOKUP($R790,desplegable!$N$3:$Q$8,4,FALSE),$AC790:$AM790))</f>
        <v>0</v>
      </c>
      <c r="BA790" s="78"/>
      <c r="BB790" s="54">
        <f t="shared" si="285"/>
        <v>0</v>
      </c>
      <c r="BC790" s="53">
        <f>+IFERROR($BB790*$T790/VLOOKUP($R790,desplegable!$N$3:$O$8,2,FALSE),0)</f>
        <v>0</v>
      </c>
      <c r="BD790" s="53" t="str">
        <f t="shared" si="275"/>
        <v/>
      </c>
      <c r="BE790" s="57" t="str">
        <f t="shared" si="286"/>
        <v/>
      </c>
    </row>
    <row r="791" spans="1:57" ht="15" customHeight="1" x14ac:dyDescent="0.25">
      <c r="A791" s="26" t="s">
        <v>117</v>
      </c>
      <c r="B791" s="21"/>
      <c r="C791" s="21" t="s">
        <v>117</v>
      </c>
      <c r="D791" s="21"/>
      <c r="E791" s="21" t="s">
        <v>117</v>
      </c>
      <c r="F791" s="21"/>
      <c r="G791" s="27"/>
      <c r="H791" s="27"/>
      <c r="I791" s="28" t="s">
        <v>246</v>
      </c>
      <c r="J791" s="28" t="s">
        <v>117</v>
      </c>
      <c r="K791" s="21"/>
      <c r="L791" s="21"/>
      <c r="M791" s="28" t="s">
        <v>117</v>
      </c>
      <c r="N791" s="28" t="s">
        <v>117</v>
      </c>
      <c r="O791" s="28" t="s">
        <v>117</v>
      </c>
      <c r="P791" s="21" t="s">
        <v>117</v>
      </c>
      <c r="Q791" s="21" t="s">
        <v>117</v>
      </c>
      <c r="R791" s="28" t="s">
        <v>117</v>
      </c>
      <c r="S791" s="78"/>
      <c r="T791" s="30"/>
      <c r="U791" s="52">
        <f t="shared" si="276"/>
        <v>0</v>
      </c>
      <c r="V791" s="29"/>
      <c r="W791" s="29" t="s">
        <v>117</v>
      </c>
      <c r="X791" s="29"/>
      <c r="Y791" s="29"/>
      <c r="Z791" s="53" t="str">
        <f t="shared" si="268"/>
        <v/>
      </c>
      <c r="AA791" s="55" t="str">
        <f t="shared" si="277"/>
        <v/>
      </c>
      <c r="AB791" s="27"/>
      <c r="AC791" s="54">
        <f t="shared" si="269"/>
        <v>0</v>
      </c>
      <c r="AD791" s="78"/>
      <c r="AE791" s="54">
        <f t="shared" si="270"/>
        <v>0</v>
      </c>
      <c r="AF791" s="78"/>
      <c r="AG791" s="54">
        <f t="shared" si="271"/>
        <v>0</v>
      </c>
      <c r="AH791" s="78"/>
      <c r="AI791" s="54">
        <f t="shared" si="272"/>
        <v>0</v>
      </c>
      <c r="AJ791" s="78"/>
      <c r="AK791" s="54">
        <f t="shared" si="273"/>
        <v>0</v>
      </c>
      <c r="AL791" s="78"/>
      <c r="AM791" s="78"/>
      <c r="AN791" s="53" t="str">
        <f>+IF($A791="Venta",SUMIF($AC$3:$AM$3,VLOOKUP($R791,desplegable!$N$3:$Q$8,4,FALSE),$AC791:$AM791)*$T791/VLOOKUP($R791,desplegable!$N$3:$O$8,2,FALSE),"")</f>
        <v/>
      </c>
      <c r="AO791" s="53">
        <f t="shared" si="274"/>
        <v>0</v>
      </c>
      <c r="AP791" s="53" t="str">
        <f>+IF($A791="Compra",SUMIF($AC$3:$AM$3,VLOOKUP($R790,desplegable!$N$3:$Q$8,4,FALSE),$AC791:$AM791)*$T791/VLOOKUP($R790,desplegable!$N$3:$O$8,2,FALSE),"")</f>
        <v/>
      </c>
      <c r="AQ791" s="55">
        <f>+IFERROR(SUMIF($AC$3:$AM$3,VLOOKUP($R791,desplegable!$N$3:$Q$8,4,FALSE),$AC791:$AM791)/$S791,0)</f>
        <v>0</v>
      </c>
      <c r="AR791" s="55">
        <f ca="1">IFERROR((SUMIF($AC$3:$AM$3,VLOOKUP($R791,desplegable!$N$3:$Q$8,4,FALSE),$AC791:$AM791)/($H791-$G791))*((TODAY())-$G791)/$S791,0)</f>
        <v>0</v>
      </c>
      <c r="AS791" s="56" t="str">
        <f t="shared" si="278"/>
        <v>-</v>
      </c>
      <c r="AT791" s="56" t="str">
        <f t="shared" si="279"/>
        <v>-</v>
      </c>
      <c r="AU791" s="56" t="str">
        <f t="shared" si="280"/>
        <v>-</v>
      </c>
      <c r="AV791" s="56" t="str">
        <f t="shared" si="281"/>
        <v>-</v>
      </c>
      <c r="AW791" s="53" t="str">
        <f t="shared" si="282"/>
        <v>-</v>
      </c>
      <c r="AX791" s="53" t="str">
        <f t="shared" si="283"/>
        <v/>
      </c>
      <c r="AY791" s="57" t="str">
        <f t="shared" si="284"/>
        <v/>
      </c>
      <c r="AZ791" s="54">
        <f>+IF(SUMIF($AC$3:$AM$3,VLOOKUP($R791,desplegable!$N$3:$Q$8,4,FALSE),$AC791:$AM791)&gt;=$S791,$S791,SUMIF($AC$3:$AM$3,VLOOKUP($R791,desplegable!$N$3:$Q$8,4,FALSE),$AC791:$AM791))</f>
        <v>0</v>
      </c>
      <c r="BA791" s="78"/>
      <c r="BB791" s="54">
        <f t="shared" si="285"/>
        <v>0</v>
      </c>
      <c r="BC791" s="53">
        <f>+IFERROR($BB791*$T791/VLOOKUP($R791,desplegable!$N$3:$O$8,2,FALSE),0)</f>
        <v>0</v>
      </c>
      <c r="BD791" s="53" t="str">
        <f t="shared" si="275"/>
        <v/>
      </c>
      <c r="BE791" s="57" t="str">
        <f t="shared" si="286"/>
        <v/>
      </c>
    </row>
    <row r="792" spans="1:57" ht="15" customHeight="1" x14ac:dyDescent="0.25">
      <c r="A792" s="26" t="s">
        <v>117</v>
      </c>
      <c r="B792" s="21"/>
      <c r="C792" s="21" t="s">
        <v>117</v>
      </c>
      <c r="D792" s="21"/>
      <c r="E792" s="21" t="s">
        <v>117</v>
      </c>
      <c r="F792" s="21"/>
      <c r="G792" s="27"/>
      <c r="H792" s="27"/>
      <c r="I792" s="28" t="s">
        <v>246</v>
      </c>
      <c r="J792" s="28" t="s">
        <v>117</v>
      </c>
      <c r="K792" s="21"/>
      <c r="L792" s="21"/>
      <c r="M792" s="28" t="s">
        <v>117</v>
      </c>
      <c r="N792" s="28" t="s">
        <v>117</v>
      </c>
      <c r="O792" s="28" t="s">
        <v>117</v>
      </c>
      <c r="P792" s="21" t="s">
        <v>117</v>
      </c>
      <c r="Q792" s="21" t="s">
        <v>117</v>
      </c>
      <c r="R792" s="28" t="s">
        <v>117</v>
      </c>
      <c r="S792" s="78"/>
      <c r="T792" s="30"/>
      <c r="U792" s="52">
        <f t="shared" si="276"/>
        <v>0</v>
      </c>
      <c r="V792" s="29"/>
      <c r="W792" s="29" t="s">
        <v>117</v>
      </c>
      <c r="X792" s="29"/>
      <c r="Y792" s="29"/>
      <c r="Z792" s="53" t="str">
        <f t="shared" si="268"/>
        <v/>
      </c>
      <c r="AA792" s="55" t="str">
        <f t="shared" si="277"/>
        <v/>
      </c>
      <c r="AB792" s="27"/>
      <c r="AC792" s="54">
        <f t="shared" si="269"/>
        <v>0</v>
      </c>
      <c r="AD792" s="78"/>
      <c r="AE792" s="54">
        <f t="shared" si="270"/>
        <v>0</v>
      </c>
      <c r="AF792" s="78"/>
      <c r="AG792" s="54">
        <f t="shared" si="271"/>
        <v>0</v>
      </c>
      <c r="AH792" s="78"/>
      <c r="AI792" s="54">
        <f t="shared" si="272"/>
        <v>0</v>
      </c>
      <c r="AJ792" s="78"/>
      <c r="AK792" s="54">
        <f t="shared" si="273"/>
        <v>0</v>
      </c>
      <c r="AL792" s="78"/>
      <c r="AM792" s="78"/>
      <c r="AN792" s="53" t="str">
        <f>+IF($A792="Venta",SUMIF($AC$3:$AM$3,VLOOKUP($R792,desplegable!$N$3:$Q$8,4,FALSE),$AC792:$AM792)*$T792/VLOOKUP($R792,desplegable!$N$3:$O$8,2,FALSE),"")</f>
        <v/>
      </c>
      <c r="AO792" s="53">
        <f t="shared" si="274"/>
        <v>0</v>
      </c>
      <c r="AP792" s="53" t="str">
        <f>+IF($A792="Compra",SUMIF($AC$3:$AM$3,VLOOKUP($R791,desplegable!$N$3:$Q$8,4,FALSE),$AC792:$AM792)*$T792/VLOOKUP($R791,desplegable!$N$3:$O$8,2,FALSE),"")</f>
        <v/>
      </c>
      <c r="AQ792" s="55">
        <f>+IFERROR(SUMIF($AC$3:$AM$3,VLOOKUP($R792,desplegable!$N$3:$Q$8,4,FALSE),$AC792:$AM792)/$S792,0)</f>
        <v>0</v>
      </c>
      <c r="AR792" s="55">
        <f ca="1">IFERROR((SUMIF($AC$3:$AM$3,VLOOKUP($R792,desplegable!$N$3:$Q$8,4,FALSE),$AC792:$AM792)/($H792-$G792))*((TODAY())-$G792)/$S792,0)</f>
        <v>0</v>
      </c>
      <c r="AS792" s="56" t="str">
        <f t="shared" si="278"/>
        <v>-</v>
      </c>
      <c r="AT792" s="56" t="str">
        <f t="shared" si="279"/>
        <v>-</v>
      </c>
      <c r="AU792" s="56" t="str">
        <f t="shared" si="280"/>
        <v>-</v>
      </c>
      <c r="AV792" s="56" t="str">
        <f t="shared" si="281"/>
        <v>-</v>
      </c>
      <c r="AW792" s="53" t="str">
        <f t="shared" si="282"/>
        <v>-</v>
      </c>
      <c r="AX792" s="53" t="str">
        <f t="shared" si="283"/>
        <v/>
      </c>
      <c r="AY792" s="57" t="str">
        <f t="shared" si="284"/>
        <v/>
      </c>
      <c r="AZ792" s="54">
        <f>+IF(SUMIF($AC$3:$AM$3,VLOOKUP($R792,desplegable!$N$3:$Q$8,4,FALSE),$AC792:$AM792)&gt;=$S792,$S792,SUMIF($AC$3:$AM$3,VLOOKUP($R792,desplegable!$N$3:$Q$8,4,FALSE),$AC792:$AM792))</f>
        <v>0</v>
      </c>
      <c r="BA792" s="78"/>
      <c r="BB792" s="54">
        <f t="shared" si="285"/>
        <v>0</v>
      </c>
      <c r="BC792" s="53">
        <f>+IFERROR($BB792*$T792/VLOOKUP($R792,desplegable!$N$3:$O$8,2,FALSE),0)</f>
        <v>0</v>
      </c>
      <c r="BD792" s="53" t="str">
        <f t="shared" si="275"/>
        <v/>
      </c>
      <c r="BE792" s="57" t="str">
        <f t="shared" si="286"/>
        <v/>
      </c>
    </row>
    <row r="793" spans="1:57" ht="15" customHeight="1" x14ac:dyDescent="0.25">
      <c r="A793" s="26" t="s">
        <v>117</v>
      </c>
      <c r="B793" s="21"/>
      <c r="C793" s="21" t="s">
        <v>117</v>
      </c>
      <c r="D793" s="21"/>
      <c r="E793" s="21" t="s">
        <v>117</v>
      </c>
      <c r="F793" s="21"/>
      <c r="G793" s="27"/>
      <c r="H793" s="27"/>
      <c r="I793" s="28" t="s">
        <v>246</v>
      </c>
      <c r="J793" s="28" t="s">
        <v>117</v>
      </c>
      <c r="K793" s="21"/>
      <c r="L793" s="21"/>
      <c r="M793" s="28" t="s">
        <v>117</v>
      </c>
      <c r="N793" s="28" t="s">
        <v>117</v>
      </c>
      <c r="O793" s="28" t="s">
        <v>117</v>
      </c>
      <c r="P793" s="21" t="s">
        <v>117</v>
      </c>
      <c r="Q793" s="21" t="s">
        <v>117</v>
      </c>
      <c r="R793" s="28" t="s">
        <v>117</v>
      </c>
      <c r="S793" s="78"/>
      <c r="T793" s="30"/>
      <c r="U793" s="52">
        <f t="shared" si="276"/>
        <v>0</v>
      </c>
      <c r="V793" s="29"/>
      <c r="W793" s="29" t="s">
        <v>117</v>
      </c>
      <c r="X793" s="29"/>
      <c r="Y793" s="29"/>
      <c r="Z793" s="53" t="str">
        <f t="shared" si="268"/>
        <v/>
      </c>
      <c r="AA793" s="55" t="str">
        <f t="shared" si="277"/>
        <v/>
      </c>
      <c r="AB793" s="27"/>
      <c r="AC793" s="54">
        <f t="shared" si="269"/>
        <v>0</v>
      </c>
      <c r="AD793" s="78"/>
      <c r="AE793" s="54">
        <f t="shared" si="270"/>
        <v>0</v>
      </c>
      <c r="AF793" s="78"/>
      <c r="AG793" s="54">
        <f t="shared" si="271"/>
        <v>0</v>
      </c>
      <c r="AH793" s="78"/>
      <c r="AI793" s="54">
        <f t="shared" si="272"/>
        <v>0</v>
      </c>
      <c r="AJ793" s="78"/>
      <c r="AK793" s="54">
        <f t="shared" si="273"/>
        <v>0</v>
      </c>
      <c r="AL793" s="78"/>
      <c r="AM793" s="78"/>
      <c r="AN793" s="53" t="str">
        <f>+IF($A793="Venta",SUMIF($AC$3:$AM$3,VLOOKUP($R793,desplegable!$N$3:$Q$8,4,FALSE),$AC793:$AM793)*$T793/VLOOKUP($R793,desplegable!$N$3:$O$8,2,FALSE),"")</f>
        <v/>
      </c>
      <c r="AO793" s="53">
        <f t="shared" si="274"/>
        <v>0</v>
      </c>
      <c r="AP793" s="53" t="str">
        <f>+IF($A793="Compra",SUMIF($AC$3:$AM$3,VLOOKUP($R792,desplegable!$N$3:$Q$8,4,FALSE),$AC793:$AM793)*$T793/VLOOKUP($R792,desplegable!$N$3:$O$8,2,FALSE),"")</f>
        <v/>
      </c>
      <c r="AQ793" s="55">
        <f>+IFERROR(SUMIF($AC$3:$AM$3,VLOOKUP($R793,desplegable!$N$3:$Q$8,4,FALSE),$AC793:$AM793)/$S793,0)</f>
        <v>0</v>
      </c>
      <c r="AR793" s="55">
        <f ca="1">IFERROR((SUMIF($AC$3:$AM$3,VLOOKUP($R793,desplegable!$N$3:$Q$8,4,FALSE),$AC793:$AM793)/($H793-$G793))*((TODAY())-$G793)/$S793,0)</f>
        <v>0</v>
      </c>
      <c r="AS793" s="56" t="str">
        <f t="shared" si="278"/>
        <v>-</v>
      </c>
      <c r="AT793" s="56" t="str">
        <f t="shared" si="279"/>
        <v>-</v>
      </c>
      <c r="AU793" s="56" t="str">
        <f t="shared" si="280"/>
        <v>-</v>
      </c>
      <c r="AV793" s="56" t="str">
        <f t="shared" si="281"/>
        <v>-</v>
      </c>
      <c r="AW793" s="53" t="str">
        <f t="shared" si="282"/>
        <v>-</v>
      </c>
      <c r="AX793" s="53" t="str">
        <f t="shared" si="283"/>
        <v/>
      </c>
      <c r="AY793" s="57" t="str">
        <f t="shared" si="284"/>
        <v/>
      </c>
      <c r="AZ793" s="54">
        <f>+IF(SUMIF($AC$3:$AM$3,VLOOKUP($R793,desplegable!$N$3:$Q$8,4,FALSE),$AC793:$AM793)&gt;=$S793,$S793,SUMIF($AC$3:$AM$3,VLOOKUP($R793,desplegable!$N$3:$Q$8,4,FALSE),$AC793:$AM793))</f>
        <v>0</v>
      </c>
      <c r="BA793" s="78"/>
      <c r="BB793" s="54">
        <f t="shared" si="285"/>
        <v>0</v>
      </c>
      <c r="BC793" s="53">
        <f>+IFERROR($BB793*$T793/VLOOKUP($R793,desplegable!$N$3:$O$8,2,FALSE),0)</f>
        <v>0</v>
      </c>
      <c r="BD793" s="53" t="str">
        <f t="shared" si="275"/>
        <v/>
      </c>
      <c r="BE793" s="57" t="str">
        <f t="shared" si="286"/>
        <v/>
      </c>
    </row>
    <row r="794" spans="1:57" ht="15" customHeight="1" x14ac:dyDescent="0.25">
      <c r="A794" s="26" t="s">
        <v>117</v>
      </c>
      <c r="B794" s="21"/>
      <c r="C794" s="21" t="s">
        <v>117</v>
      </c>
      <c r="D794" s="21"/>
      <c r="E794" s="21" t="s">
        <v>117</v>
      </c>
      <c r="F794" s="21"/>
      <c r="G794" s="27"/>
      <c r="H794" s="27"/>
      <c r="I794" s="28" t="s">
        <v>246</v>
      </c>
      <c r="J794" s="28" t="s">
        <v>117</v>
      </c>
      <c r="K794" s="21"/>
      <c r="L794" s="21"/>
      <c r="M794" s="28" t="s">
        <v>117</v>
      </c>
      <c r="N794" s="28" t="s">
        <v>117</v>
      </c>
      <c r="O794" s="28" t="s">
        <v>117</v>
      </c>
      <c r="P794" s="21" t="s">
        <v>117</v>
      </c>
      <c r="Q794" s="21" t="s">
        <v>117</v>
      </c>
      <c r="R794" s="28" t="s">
        <v>117</v>
      </c>
      <c r="S794" s="78"/>
      <c r="T794" s="30"/>
      <c r="U794" s="52">
        <f t="shared" si="276"/>
        <v>0</v>
      </c>
      <c r="V794" s="29"/>
      <c r="W794" s="29" t="s">
        <v>117</v>
      </c>
      <c r="X794" s="29"/>
      <c r="Y794" s="29"/>
      <c r="Z794" s="53" t="str">
        <f t="shared" si="268"/>
        <v/>
      </c>
      <c r="AA794" s="55" t="str">
        <f t="shared" si="277"/>
        <v/>
      </c>
      <c r="AB794" s="27"/>
      <c r="AC794" s="54">
        <f t="shared" si="269"/>
        <v>0</v>
      </c>
      <c r="AD794" s="78"/>
      <c r="AE794" s="54">
        <f t="shared" si="270"/>
        <v>0</v>
      </c>
      <c r="AF794" s="78"/>
      <c r="AG794" s="54">
        <f t="shared" si="271"/>
        <v>0</v>
      </c>
      <c r="AH794" s="78"/>
      <c r="AI794" s="54">
        <f t="shared" si="272"/>
        <v>0</v>
      </c>
      <c r="AJ794" s="78"/>
      <c r="AK794" s="54">
        <f t="shared" si="273"/>
        <v>0</v>
      </c>
      <c r="AL794" s="78"/>
      <c r="AM794" s="78"/>
      <c r="AN794" s="53" t="str">
        <f>+IF($A794="Venta",SUMIF($AC$3:$AM$3,VLOOKUP($R794,desplegable!$N$3:$Q$8,4,FALSE),$AC794:$AM794)*$T794/VLOOKUP($R794,desplegable!$N$3:$O$8,2,FALSE),"")</f>
        <v/>
      </c>
      <c r="AO794" s="53">
        <f t="shared" si="274"/>
        <v>0</v>
      </c>
      <c r="AP794" s="53" t="str">
        <f>+IF($A794="Compra",SUMIF($AC$3:$AM$3,VLOOKUP($R793,desplegable!$N$3:$Q$8,4,FALSE),$AC794:$AM794)*$T794/VLOOKUP($R793,desplegable!$N$3:$O$8,2,FALSE),"")</f>
        <v/>
      </c>
      <c r="AQ794" s="55">
        <f>+IFERROR(SUMIF($AC$3:$AM$3,VLOOKUP($R794,desplegable!$N$3:$Q$8,4,FALSE),$AC794:$AM794)/$S794,0)</f>
        <v>0</v>
      </c>
      <c r="AR794" s="55">
        <f ca="1">IFERROR((SUMIF($AC$3:$AM$3,VLOOKUP($R794,desplegable!$N$3:$Q$8,4,FALSE),$AC794:$AM794)/($H794-$G794))*((TODAY())-$G794)/$S794,0)</f>
        <v>0</v>
      </c>
      <c r="AS794" s="56" t="str">
        <f t="shared" si="278"/>
        <v>-</v>
      </c>
      <c r="AT794" s="56" t="str">
        <f t="shared" si="279"/>
        <v>-</v>
      </c>
      <c r="AU794" s="56" t="str">
        <f t="shared" si="280"/>
        <v>-</v>
      </c>
      <c r="AV794" s="56" t="str">
        <f t="shared" si="281"/>
        <v>-</v>
      </c>
      <c r="AW794" s="53" t="str">
        <f t="shared" si="282"/>
        <v>-</v>
      </c>
      <c r="AX794" s="53" t="str">
        <f t="shared" si="283"/>
        <v/>
      </c>
      <c r="AY794" s="57" t="str">
        <f t="shared" si="284"/>
        <v/>
      </c>
      <c r="AZ794" s="54">
        <f>+IF(SUMIF($AC$3:$AM$3,VLOOKUP($R794,desplegable!$N$3:$Q$8,4,FALSE),$AC794:$AM794)&gt;=$S794,$S794,SUMIF($AC$3:$AM$3,VLOOKUP($R794,desplegable!$N$3:$Q$8,4,FALSE),$AC794:$AM794))</f>
        <v>0</v>
      </c>
      <c r="BA794" s="78"/>
      <c r="BB794" s="54">
        <f t="shared" si="285"/>
        <v>0</v>
      </c>
      <c r="BC794" s="53">
        <f>+IFERROR($BB794*$T794/VLOOKUP($R794,desplegable!$N$3:$O$8,2,FALSE),0)</f>
        <v>0</v>
      </c>
      <c r="BD794" s="53" t="str">
        <f t="shared" si="275"/>
        <v/>
      </c>
      <c r="BE794" s="57" t="str">
        <f t="shared" si="286"/>
        <v/>
      </c>
    </row>
    <row r="795" spans="1:57" ht="15" customHeight="1" x14ac:dyDescent="0.25">
      <c r="A795" s="26" t="s">
        <v>117</v>
      </c>
      <c r="B795" s="21"/>
      <c r="C795" s="21" t="s">
        <v>117</v>
      </c>
      <c r="D795" s="21"/>
      <c r="E795" s="21" t="s">
        <v>117</v>
      </c>
      <c r="F795" s="21"/>
      <c r="G795" s="27"/>
      <c r="H795" s="27"/>
      <c r="I795" s="28" t="s">
        <v>246</v>
      </c>
      <c r="J795" s="28" t="s">
        <v>117</v>
      </c>
      <c r="K795" s="21"/>
      <c r="L795" s="21"/>
      <c r="M795" s="28" t="s">
        <v>117</v>
      </c>
      <c r="N795" s="28" t="s">
        <v>117</v>
      </c>
      <c r="O795" s="28" t="s">
        <v>117</v>
      </c>
      <c r="P795" s="21" t="s">
        <v>117</v>
      </c>
      <c r="Q795" s="21" t="s">
        <v>117</v>
      </c>
      <c r="R795" s="28" t="s">
        <v>117</v>
      </c>
      <c r="S795" s="78"/>
      <c r="T795" s="30"/>
      <c r="U795" s="52">
        <f t="shared" si="276"/>
        <v>0</v>
      </c>
      <c r="V795" s="29"/>
      <c r="W795" s="29" t="s">
        <v>117</v>
      </c>
      <c r="X795" s="29"/>
      <c r="Y795" s="29"/>
      <c r="Z795" s="53" t="str">
        <f t="shared" si="268"/>
        <v/>
      </c>
      <c r="AA795" s="55" t="str">
        <f t="shared" si="277"/>
        <v/>
      </c>
      <c r="AB795" s="27"/>
      <c r="AC795" s="54">
        <f t="shared" si="269"/>
        <v>0</v>
      </c>
      <c r="AD795" s="78"/>
      <c r="AE795" s="54">
        <f t="shared" si="270"/>
        <v>0</v>
      </c>
      <c r="AF795" s="78"/>
      <c r="AG795" s="54">
        <f t="shared" si="271"/>
        <v>0</v>
      </c>
      <c r="AH795" s="78"/>
      <c r="AI795" s="54">
        <f t="shared" si="272"/>
        <v>0</v>
      </c>
      <c r="AJ795" s="78"/>
      <c r="AK795" s="54">
        <f t="shared" si="273"/>
        <v>0</v>
      </c>
      <c r="AL795" s="78"/>
      <c r="AM795" s="78"/>
      <c r="AN795" s="53" t="str">
        <f>+IF($A795="Venta",SUMIF($AC$3:$AM$3,VLOOKUP($R795,desplegable!$N$3:$Q$8,4,FALSE),$AC795:$AM795)*$T795/VLOOKUP($R795,desplegable!$N$3:$O$8,2,FALSE),"")</f>
        <v/>
      </c>
      <c r="AO795" s="53">
        <f t="shared" si="274"/>
        <v>0</v>
      </c>
      <c r="AP795" s="53" t="str">
        <f>+IF($A795="Compra",SUMIF($AC$3:$AM$3,VLOOKUP($R794,desplegable!$N$3:$Q$8,4,FALSE),$AC795:$AM795)*$T795/VLOOKUP($R794,desplegable!$N$3:$O$8,2,FALSE),"")</f>
        <v/>
      </c>
      <c r="AQ795" s="55">
        <f>+IFERROR(SUMIF($AC$3:$AM$3,VLOOKUP($R795,desplegable!$N$3:$Q$8,4,FALSE),$AC795:$AM795)/$S795,0)</f>
        <v>0</v>
      </c>
      <c r="AR795" s="55">
        <f ca="1">IFERROR((SUMIF($AC$3:$AM$3,VLOOKUP($R795,desplegable!$N$3:$Q$8,4,FALSE),$AC795:$AM795)/($H795-$G795))*((TODAY())-$G795)/$S795,0)</f>
        <v>0</v>
      </c>
      <c r="AS795" s="56" t="str">
        <f t="shared" si="278"/>
        <v>-</v>
      </c>
      <c r="AT795" s="56" t="str">
        <f t="shared" si="279"/>
        <v>-</v>
      </c>
      <c r="AU795" s="56" t="str">
        <f t="shared" si="280"/>
        <v>-</v>
      </c>
      <c r="AV795" s="56" t="str">
        <f t="shared" si="281"/>
        <v>-</v>
      </c>
      <c r="AW795" s="53" t="str">
        <f t="shared" si="282"/>
        <v>-</v>
      </c>
      <c r="AX795" s="53" t="str">
        <f t="shared" si="283"/>
        <v/>
      </c>
      <c r="AY795" s="57" t="str">
        <f t="shared" si="284"/>
        <v/>
      </c>
      <c r="AZ795" s="54">
        <f>+IF(SUMIF($AC$3:$AM$3,VLOOKUP($R795,desplegable!$N$3:$Q$8,4,FALSE),$AC795:$AM795)&gt;=$S795,$S795,SUMIF($AC$3:$AM$3,VLOOKUP($R795,desplegable!$N$3:$Q$8,4,FALSE),$AC795:$AM795))</f>
        <v>0</v>
      </c>
      <c r="BA795" s="78"/>
      <c r="BB795" s="54">
        <f t="shared" si="285"/>
        <v>0</v>
      </c>
      <c r="BC795" s="53">
        <f>+IFERROR($BB795*$T795/VLOOKUP($R795,desplegable!$N$3:$O$8,2,FALSE),0)</f>
        <v>0</v>
      </c>
      <c r="BD795" s="53" t="str">
        <f t="shared" si="275"/>
        <v/>
      </c>
      <c r="BE795" s="57" t="str">
        <f t="shared" si="286"/>
        <v/>
      </c>
    </row>
    <row r="796" spans="1:57" ht="15" customHeight="1" x14ac:dyDescent="0.25">
      <c r="A796" s="26" t="s">
        <v>117</v>
      </c>
      <c r="B796" s="21"/>
      <c r="C796" s="21" t="s">
        <v>117</v>
      </c>
      <c r="D796" s="21"/>
      <c r="E796" s="21" t="s">
        <v>117</v>
      </c>
      <c r="F796" s="21"/>
      <c r="G796" s="27"/>
      <c r="H796" s="27"/>
      <c r="I796" s="28" t="s">
        <v>246</v>
      </c>
      <c r="J796" s="28" t="s">
        <v>117</v>
      </c>
      <c r="K796" s="21"/>
      <c r="L796" s="21"/>
      <c r="M796" s="28" t="s">
        <v>117</v>
      </c>
      <c r="N796" s="28" t="s">
        <v>117</v>
      </c>
      <c r="O796" s="28" t="s">
        <v>117</v>
      </c>
      <c r="P796" s="21" t="s">
        <v>117</v>
      </c>
      <c r="Q796" s="21" t="s">
        <v>117</v>
      </c>
      <c r="R796" s="28" t="s">
        <v>117</v>
      </c>
      <c r="S796" s="78"/>
      <c r="T796" s="30"/>
      <c r="U796" s="52">
        <f t="shared" si="276"/>
        <v>0</v>
      </c>
      <c r="V796" s="29"/>
      <c r="W796" s="29" t="s">
        <v>117</v>
      </c>
      <c r="X796" s="29"/>
      <c r="Y796" s="29"/>
      <c r="Z796" s="53" t="str">
        <f t="shared" si="268"/>
        <v/>
      </c>
      <c r="AA796" s="55" t="str">
        <f t="shared" si="277"/>
        <v/>
      </c>
      <c r="AB796" s="27"/>
      <c r="AC796" s="54">
        <f t="shared" si="269"/>
        <v>0</v>
      </c>
      <c r="AD796" s="78"/>
      <c r="AE796" s="54">
        <f t="shared" si="270"/>
        <v>0</v>
      </c>
      <c r="AF796" s="78"/>
      <c r="AG796" s="54">
        <f t="shared" si="271"/>
        <v>0</v>
      </c>
      <c r="AH796" s="78"/>
      <c r="AI796" s="54">
        <f t="shared" si="272"/>
        <v>0</v>
      </c>
      <c r="AJ796" s="78"/>
      <c r="AK796" s="54">
        <f t="shared" si="273"/>
        <v>0</v>
      </c>
      <c r="AL796" s="78"/>
      <c r="AM796" s="78"/>
      <c r="AN796" s="53" t="str">
        <f>+IF($A796="Venta",SUMIF($AC$3:$AM$3,VLOOKUP($R796,desplegable!$N$3:$Q$8,4,FALSE),$AC796:$AM796)*$T796/VLOOKUP($R796,desplegable!$N$3:$O$8,2,FALSE),"")</f>
        <v/>
      </c>
      <c r="AO796" s="53">
        <f t="shared" si="274"/>
        <v>0</v>
      </c>
      <c r="AP796" s="53" t="str">
        <f>+IF($A796="Compra",SUMIF($AC$3:$AM$3,VLOOKUP($R795,desplegable!$N$3:$Q$8,4,FALSE),$AC796:$AM796)*$T796/VLOOKUP($R795,desplegable!$N$3:$O$8,2,FALSE),"")</f>
        <v/>
      </c>
      <c r="AQ796" s="55">
        <f>+IFERROR(SUMIF($AC$3:$AM$3,VLOOKUP($R796,desplegable!$N$3:$Q$8,4,FALSE),$AC796:$AM796)/$S796,0)</f>
        <v>0</v>
      </c>
      <c r="AR796" s="55">
        <f ca="1">IFERROR((SUMIF($AC$3:$AM$3,VLOOKUP($R796,desplegable!$N$3:$Q$8,4,FALSE),$AC796:$AM796)/($H796-$G796))*((TODAY())-$G796)/$S796,0)</f>
        <v>0</v>
      </c>
      <c r="AS796" s="56" t="str">
        <f t="shared" si="278"/>
        <v>-</v>
      </c>
      <c r="AT796" s="56" t="str">
        <f t="shared" si="279"/>
        <v>-</v>
      </c>
      <c r="AU796" s="56" t="str">
        <f t="shared" si="280"/>
        <v>-</v>
      </c>
      <c r="AV796" s="56" t="str">
        <f t="shared" si="281"/>
        <v>-</v>
      </c>
      <c r="AW796" s="53" t="str">
        <f t="shared" si="282"/>
        <v>-</v>
      </c>
      <c r="AX796" s="53" t="str">
        <f t="shared" si="283"/>
        <v/>
      </c>
      <c r="AY796" s="57" t="str">
        <f t="shared" si="284"/>
        <v/>
      </c>
      <c r="AZ796" s="54">
        <f>+IF(SUMIF($AC$3:$AM$3,VLOOKUP($R796,desplegable!$N$3:$Q$8,4,FALSE),$AC796:$AM796)&gt;=$S796,$S796,SUMIF($AC$3:$AM$3,VLOOKUP($R796,desplegable!$N$3:$Q$8,4,FALSE),$AC796:$AM796))</f>
        <v>0</v>
      </c>
      <c r="BA796" s="78"/>
      <c r="BB796" s="54">
        <f t="shared" si="285"/>
        <v>0</v>
      </c>
      <c r="BC796" s="53">
        <f>+IFERROR($BB796*$T796/VLOOKUP($R796,desplegable!$N$3:$O$8,2,FALSE),0)</f>
        <v>0</v>
      </c>
      <c r="BD796" s="53" t="str">
        <f t="shared" si="275"/>
        <v/>
      </c>
      <c r="BE796" s="57" t="str">
        <f t="shared" si="286"/>
        <v/>
      </c>
    </row>
    <row r="797" spans="1:57" ht="15" customHeight="1" x14ac:dyDescent="0.25">
      <c r="A797" s="26" t="s">
        <v>117</v>
      </c>
      <c r="B797" s="21"/>
      <c r="C797" s="21" t="s">
        <v>117</v>
      </c>
      <c r="D797" s="21"/>
      <c r="E797" s="21" t="s">
        <v>117</v>
      </c>
      <c r="F797" s="21"/>
      <c r="G797" s="27"/>
      <c r="H797" s="27"/>
      <c r="I797" s="28" t="s">
        <v>246</v>
      </c>
      <c r="J797" s="28" t="s">
        <v>117</v>
      </c>
      <c r="K797" s="21"/>
      <c r="L797" s="21"/>
      <c r="M797" s="28" t="s">
        <v>117</v>
      </c>
      <c r="N797" s="28" t="s">
        <v>117</v>
      </c>
      <c r="O797" s="28" t="s">
        <v>117</v>
      </c>
      <c r="P797" s="21" t="s">
        <v>117</v>
      </c>
      <c r="Q797" s="21" t="s">
        <v>117</v>
      </c>
      <c r="R797" s="28" t="s">
        <v>117</v>
      </c>
      <c r="S797" s="78"/>
      <c r="T797" s="30"/>
      <c r="U797" s="52">
        <f t="shared" si="276"/>
        <v>0</v>
      </c>
      <c r="V797" s="29"/>
      <c r="W797" s="29" t="s">
        <v>117</v>
      </c>
      <c r="X797" s="29"/>
      <c r="Y797" s="29"/>
      <c r="Z797" s="53" t="str">
        <f t="shared" si="268"/>
        <v/>
      </c>
      <c r="AA797" s="55" t="str">
        <f t="shared" si="277"/>
        <v/>
      </c>
      <c r="AB797" s="27"/>
      <c r="AC797" s="54">
        <f t="shared" si="269"/>
        <v>0</v>
      </c>
      <c r="AD797" s="78"/>
      <c r="AE797" s="54">
        <f t="shared" si="270"/>
        <v>0</v>
      </c>
      <c r="AF797" s="78"/>
      <c r="AG797" s="54">
        <f t="shared" si="271"/>
        <v>0</v>
      </c>
      <c r="AH797" s="78"/>
      <c r="AI797" s="54">
        <f t="shared" si="272"/>
        <v>0</v>
      </c>
      <c r="AJ797" s="78"/>
      <c r="AK797" s="54">
        <f t="shared" si="273"/>
        <v>0</v>
      </c>
      <c r="AL797" s="78"/>
      <c r="AM797" s="78"/>
      <c r="AN797" s="53" t="str">
        <f>+IF($A797="Venta",SUMIF($AC$3:$AM$3,VLOOKUP($R797,desplegable!$N$3:$Q$8,4,FALSE),$AC797:$AM797)*$T797/VLOOKUP($R797,desplegable!$N$3:$O$8,2,FALSE),"")</f>
        <v/>
      </c>
      <c r="AO797" s="53">
        <f t="shared" si="274"/>
        <v>0</v>
      </c>
      <c r="AP797" s="53" t="str">
        <f>+IF($A797="Compra",SUMIF($AC$3:$AM$3,VLOOKUP($R796,desplegable!$N$3:$Q$8,4,FALSE),$AC797:$AM797)*$T797/VLOOKUP($R796,desplegable!$N$3:$O$8,2,FALSE),"")</f>
        <v/>
      </c>
      <c r="AQ797" s="55">
        <f>+IFERROR(SUMIF($AC$3:$AM$3,VLOOKUP($R797,desplegable!$N$3:$Q$8,4,FALSE),$AC797:$AM797)/$S797,0)</f>
        <v>0</v>
      </c>
      <c r="AR797" s="55">
        <f ca="1">IFERROR((SUMIF($AC$3:$AM$3,VLOOKUP($R797,desplegable!$N$3:$Q$8,4,FALSE),$AC797:$AM797)/($H797-$G797))*((TODAY())-$G797)/$S797,0)</f>
        <v>0</v>
      </c>
      <c r="AS797" s="56" t="str">
        <f t="shared" si="278"/>
        <v>-</v>
      </c>
      <c r="AT797" s="56" t="str">
        <f t="shared" si="279"/>
        <v>-</v>
      </c>
      <c r="AU797" s="56" t="str">
        <f t="shared" si="280"/>
        <v>-</v>
      </c>
      <c r="AV797" s="56" t="str">
        <f t="shared" si="281"/>
        <v>-</v>
      </c>
      <c r="AW797" s="53" t="str">
        <f t="shared" si="282"/>
        <v>-</v>
      </c>
      <c r="AX797" s="53" t="str">
        <f t="shared" si="283"/>
        <v/>
      </c>
      <c r="AY797" s="57" t="str">
        <f t="shared" si="284"/>
        <v/>
      </c>
      <c r="AZ797" s="54">
        <f>+IF(SUMIF($AC$3:$AM$3,VLOOKUP($R797,desplegable!$N$3:$Q$8,4,FALSE),$AC797:$AM797)&gt;=$S797,$S797,SUMIF($AC$3:$AM$3,VLOOKUP($R797,desplegable!$N$3:$Q$8,4,FALSE),$AC797:$AM797))</f>
        <v>0</v>
      </c>
      <c r="BA797" s="78"/>
      <c r="BB797" s="54">
        <f t="shared" si="285"/>
        <v>0</v>
      </c>
      <c r="BC797" s="53">
        <f>+IFERROR($BB797*$T797/VLOOKUP($R797,desplegable!$N$3:$O$8,2,FALSE),0)</f>
        <v>0</v>
      </c>
      <c r="BD797" s="53" t="str">
        <f t="shared" si="275"/>
        <v/>
      </c>
      <c r="BE797" s="57" t="str">
        <f t="shared" si="286"/>
        <v/>
      </c>
    </row>
    <row r="798" spans="1:57" ht="15" customHeight="1" x14ac:dyDescent="0.25">
      <c r="A798" s="26" t="s">
        <v>117</v>
      </c>
      <c r="B798" s="21"/>
      <c r="C798" s="21" t="s">
        <v>117</v>
      </c>
      <c r="D798" s="21"/>
      <c r="E798" s="21" t="s">
        <v>117</v>
      </c>
      <c r="F798" s="21"/>
      <c r="G798" s="27"/>
      <c r="H798" s="27"/>
      <c r="I798" s="28" t="s">
        <v>246</v>
      </c>
      <c r="J798" s="28" t="s">
        <v>117</v>
      </c>
      <c r="K798" s="21"/>
      <c r="L798" s="21"/>
      <c r="M798" s="28" t="s">
        <v>117</v>
      </c>
      <c r="N798" s="28" t="s">
        <v>117</v>
      </c>
      <c r="O798" s="28" t="s">
        <v>117</v>
      </c>
      <c r="P798" s="21" t="s">
        <v>117</v>
      </c>
      <c r="Q798" s="21" t="s">
        <v>117</v>
      </c>
      <c r="R798" s="28" t="s">
        <v>117</v>
      </c>
      <c r="S798" s="78"/>
      <c r="T798" s="30"/>
      <c r="U798" s="52">
        <f t="shared" si="276"/>
        <v>0</v>
      </c>
      <c r="V798" s="29"/>
      <c r="W798" s="29" t="s">
        <v>117</v>
      </c>
      <c r="X798" s="29"/>
      <c r="Y798" s="29"/>
      <c r="Z798" s="53" t="str">
        <f t="shared" si="268"/>
        <v/>
      </c>
      <c r="AA798" s="55" t="str">
        <f t="shared" si="277"/>
        <v/>
      </c>
      <c r="AB798" s="27"/>
      <c r="AC798" s="54">
        <f t="shared" si="269"/>
        <v>0</v>
      </c>
      <c r="AD798" s="78"/>
      <c r="AE798" s="54">
        <f t="shared" si="270"/>
        <v>0</v>
      </c>
      <c r="AF798" s="78"/>
      <c r="AG798" s="54">
        <f t="shared" si="271"/>
        <v>0</v>
      </c>
      <c r="AH798" s="78"/>
      <c r="AI798" s="54">
        <f t="shared" si="272"/>
        <v>0</v>
      </c>
      <c r="AJ798" s="78"/>
      <c r="AK798" s="54">
        <f t="shared" si="273"/>
        <v>0</v>
      </c>
      <c r="AL798" s="78"/>
      <c r="AM798" s="78"/>
      <c r="AN798" s="53" t="str">
        <f>+IF($A798="Venta",SUMIF($AC$3:$AM$3,VLOOKUP($R798,desplegable!$N$3:$Q$8,4,FALSE),$AC798:$AM798)*$T798/VLOOKUP($R798,desplegable!$N$3:$O$8,2,FALSE),"")</f>
        <v/>
      </c>
      <c r="AO798" s="53">
        <f t="shared" si="274"/>
        <v>0</v>
      </c>
      <c r="AP798" s="53" t="str">
        <f>+IF($A798="Compra",SUMIF($AC$3:$AM$3,VLOOKUP($R797,desplegable!$N$3:$Q$8,4,FALSE),$AC798:$AM798)*$T798/VLOOKUP($R797,desplegable!$N$3:$O$8,2,FALSE),"")</f>
        <v/>
      </c>
      <c r="AQ798" s="55">
        <f>+IFERROR(SUMIF($AC$3:$AM$3,VLOOKUP($R798,desplegable!$N$3:$Q$8,4,FALSE),$AC798:$AM798)/$S798,0)</f>
        <v>0</v>
      </c>
      <c r="AR798" s="55">
        <f ca="1">IFERROR((SUMIF($AC$3:$AM$3,VLOOKUP($R798,desplegable!$N$3:$Q$8,4,FALSE),$AC798:$AM798)/($H798-$G798))*((TODAY())-$G798)/$S798,0)</f>
        <v>0</v>
      </c>
      <c r="AS798" s="56" t="str">
        <f t="shared" si="278"/>
        <v>-</v>
      </c>
      <c r="AT798" s="56" t="str">
        <f t="shared" si="279"/>
        <v>-</v>
      </c>
      <c r="AU798" s="56" t="str">
        <f t="shared" si="280"/>
        <v>-</v>
      </c>
      <c r="AV798" s="56" t="str">
        <f t="shared" si="281"/>
        <v>-</v>
      </c>
      <c r="AW798" s="53" t="str">
        <f t="shared" si="282"/>
        <v>-</v>
      </c>
      <c r="AX798" s="53" t="str">
        <f t="shared" si="283"/>
        <v/>
      </c>
      <c r="AY798" s="57" t="str">
        <f t="shared" si="284"/>
        <v/>
      </c>
      <c r="AZ798" s="54">
        <f>+IF(SUMIF($AC$3:$AM$3,VLOOKUP($R798,desplegable!$N$3:$Q$8,4,FALSE),$AC798:$AM798)&gt;=$S798,$S798,SUMIF($AC$3:$AM$3,VLOOKUP($R798,desplegable!$N$3:$Q$8,4,FALSE),$AC798:$AM798))</f>
        <v>0</v>
      </c>
      <c r="BA798" s="78"/>
      <c r="BB798" s="54">
        <f t="shared" si="285"/>
        <v>0</v>
      </c>
      <c r="BC798" s="53">
        <f>+IFERROR($BB798*$T798/VLOOKUP($R798,desplegable!$N$3:$O$8,2,FALSE),0)</f>
        <v>0</v>
      </c>
      <c r="BD798" s="53" t="str">
        <f t="shared" si="275"/>
        <v/>
      </c>
      <c r="BE798" s="57" t="str">
        <f t="shared" si="286"/>
        <v/>
      </c>
    </row>
    <row r="799" spans="1:57" ht="15" customHeight="1" x14ac:dyDescent="0.25">
      <c r="A799" s="26" t="s">
        <v>117</v>
      </c>
      <c r="B799" s="21"/>
      <c r="C799" s="21" t="s">
        <v>117</v>
      </c>
      <c r="D799" s="21"/>
      <c r="E799" s="21" t="s">
        <v>117</v>
      </c>
      <c r="F799" s="21"/>
      <c r="G799" s="27"/>
      <c r="H799" s="27"/>
      <c r="I799" s="28" t="s">
        <v>246</v>
      </c>
      <c r="J799" s="28" t="s">
        <v>117</v>
      </c>
      <c r="K799" s="21"/>
      <c r="L799" s="21"/>
      <c r="M799" s="28" t="s">
        <v>117</v>
      </c>
      <c r="N799" s="28" t="s">
        <v>117</v>
      </c>
      <c r="O799" s="28" t="s">
        <v>117</v>
      </c>
      <c r="P799" s="21" t="s">
        <v>117</v>
      </c>
      <c r="Q799" s="21" t="s">
        <v>117</v>
      </c>
      <c r="R799" s="28" t="s">
        <v>117</v>
      </c>
      <c r="S799" s="78"/>
      <c r="T799" s="30"/>
      <c r="U799" s="52">
        <f t="shared" si="276"/>
        <v>0</v>
      </c>
      <c r="V799" s="29"/>
      <c r="W799" s="29" t="s">
        <v>117</v>
      </c>
      <c r="X799" s="29"/>
      <c r="Y799" s="29"/>
      <c r="Z799" s="53" t="str">
        <f t="shared" si="268"/>
        <v/>
      </c>
      <c r="AA799" s="55" t="str">
        <f t="shared" si="277"/>
        <v/>
      </c>
      <c r="AB799" s="27"/>
      <c r="AC799" s="54">
        <f t="shared" si="269"/>
        <v>0</v>
      </c>
      <c r="AD799" s="78"/>
      <c r="AE799" s="54">
        <f t="shared" si="270"/>
        <v>0</v>
      </c>
      <c r="AF799" s="78"/>
      <c r="AG799" s="54">
        <f t="shared" si="271"/>
        <v>0</v>
      </c>
      <c r="AH799" s="78"/>
      <c r="AI799" s="54">
        <f t="shared" si="272"/>
        <v>0</v>
      </c>
      <c r="AJ799" s="78"/>
      <c r="AK799" s="54">
        <f t="shared" si="273"/>
        <v>0</v>
      </c>
      <c r="AL799" s="78"/>
      <c r="AM799" s="78"/>
      <c r="AN799" s="53" t="str">
        <f>+IF($A799="Venta",SUMIF($AC$3:$AM$3,VLOOKUP($R799,desplegable!$N$3:$Q$8,4,FALSE),$AC799:$AM799)*$T799/VLOOKUP($R799,desplegable!$N$3:$O$8,2,FALSE),"")</f>
        <v/>
      </c>
      <c r="AO799" s="53">
        <f t="shared" si="274"/>
        <v>0</v>
      </c>
      <c r="AP799" s="53" t="str">
        <f>+IF($A799="Compra",SUMIF($AC$3:$AM$3,VLOOKUP($R798,desplegable!$N$3:$Q$8,4,FALSE),$AC799:$AM799)*$T799/VLOOKUP($R798,desplegable!$N$3:$O$8,2,FALSE),"")</f>
        <v/>
      </c>
      <c r="AQ799" s="55">
        <f>+IFERROR(SUMIF($AC$3:$AM$3,VLOOKUP($R799,desplegable!$N$3:$Q$8,4,FALSE),$AC799:$AM799)/$S799,0)</f>
        <v>0</v>
      </c>
      <c r="AR799" s="55">
        <f ca="1">IFERROR((SUMIF($AC$3:$AM$3,VLOOKUP($R799,desplegable!$N$3:$Q$8,4,FALSE),$AC799:$AM799)/($H799-$G799))*((TODAY())-$G799)/$S799,0)</f>
        <v>0</v>
      </c>
      <c r="AS799" s="56" t="str">
        <f t="shared" si="278"/>
        <v>-</v>
      </c>
      <c r="AT799" s="56" t="str">
        <f t="shared" si="279"/>
        <v>-</v>
      </c>
      <c r="AU799" s="56" t="str">
        <f t="shared" si="280"/>
        <v>-</v>
      </c>
      <c r="AV799" s="56" t="str">
        <f t="shared" si="281"/>
        <v>-</v>
      </c>
      <c r="AW799" s="53" t="str">
        <f t="shared" si="282"/>
        <v>-</v>
      </c>
      <c r="AX799" s="53" t="str">
        <f t="shared" si="283"/>
        <v/>
      </c>
      <c r="AY799" s="57" t="str">
        <f t="shared" si="284"/>
        <v/>
      </c>
      <c r="AZ799" s="54">
        <f>+IF(SUMIF($AC$3:$AM$3,VLOOKUP($R799,desplegable!$N$3:$Q$8,4,FALSE),$AC799:$AM799)&gt;=$S799,$S799,SUMIF($AC$3:$AM$3,VLOOKUP($R799,desplegable!$N$3:$Q$8,4,FALSE),$AC799:$AM799))</f>
        <v>0</v>
      </c>
      <c r="BA799" s="78"/>
      <c r="BB799" s="54">
        <f t="shared" si="285"/>
        <v>0</v>
      </c>
      <c r="BC799" s="53">
        <f>+IFERROR($BB799*$T799/VLOOKUP($R799,desplegable!$N$3:$O$8,2,FALSE),0)</f>
        <v>0</v>
      </c>
      <c r="BD799" s="53" t="str">
        <f t="shared" si="275"/>
        <v/>
      </c>
      <c r="BE799" s="57" t="str">
        <f t="shared" si="286"/>
        <v/>
      </c>
    </row>
    <row r="800" spans="1:57" ht="15" customHeight="1" x14ac:dyDescent="0.25">
      <c r="A800" s="26" t="s">
        <v>117</v>
      </c>
      <c r="B800" s="21"/>
      <c r="C800" s="21" t="s">
        <v>117</v>
      </c>
      <c r="D800" s="21"/>
      <c r="E800" s="21" t="s">
        <v>117</v>
      </c>
      <c r="F800" s="21"/>
      <c r="G800" s="27"/>
      <c r="H800" s="27"/>
      <c r="I800" s="28" t="s">
        <v>246</v>
      </c>
      <c r="J800" s="28" t="s">
        <v>117</v>
      </c>
      <c r="K800" s="21"/>
      <c r="L800" s="21"/>
      <c r="M800" s="28" t="s">
        <v>117</v>
      </c>
      <c r="N800" s="28" t="s">
        <v>117</v>
      </c>
      <c r="O800" s="28" t="s">
        <v>117</v>
      </c>
      <c r="P800" s="21" t="s">
        <v>117</v>
      </c>
      <c r="Q800" s="21" t="s">
        <v>117</v>
      </c>
      <c r="R800" s="28" t="s">
        <v>117</v>
      </c>
      <c r="S800" s="78"/>
      <c r="T800" s="30"/>
      <c r="U800" s="52">
        <f t="shared" si="276"/>
        <v>0</v>
      </c>
      <c r="V800" s="29"/>
      <c r="W800" s="29" t="s">
        <v>117</v>
      </c>
      <c r="X800" s="29"/>
      <c r="Y800" s="29"/>
      <c r="Z800" s="53" t="str">
        <f t="shared" si="268"/>
        <v/>
      </c>
      <c r="AA800" s="55" t="str">
        <f t="shared" si="277"/>
        <v/>
      </c>
      <c r="AB800" s="27"/>
      <c r="AC800" s="54">
        <f t="shared" si="269"/>
        <v>0</v>
      </c>
      <c r="AD800" s="78"/>
      <c r="AE800" s="54">
        <f t="shared" si="270"/>
        <v>0</v>
      </c>
      <c r="AF800" s="78"/>
      <c r="AG800" s="54">
        <f t="shared" si="271"/>
        <v>0</v>
      </c>
      <c r="AH800" s="78"/>
      <c r="AI800" s="54">
        <f t="shared" si="272"/>
        <v>0</v>
      </c>
      <c r="AJ800" s="78"/>
      <c r="AK800" s="54">
        <f t="shared" si="273"/>
        <v>0</v>
      </c>
      <c r="AL800" s="78"/>
      <c r="AM800" s="78"/>
      <c r="AN800" s="53" t="str">
        <f>+IF($A800="Venta",SUMIF($AC$3:$AM$3,VLOOKUP($R800,desplegable!$N$3:$Q$8,4,FALSE),$AC800:$AM800)*$T800/VLOOKUP($R800,desplegable!$N$3:$O$8,2,FALSE),"")</f>
        <v/>
      </c>
      <c r="AO800" s="53">
        <f t="shared" si="274"/>
        <v>0</v>
      </c>
      <c r="AP800" s="53" t="str">
        <f>+IF($A800="Compra",SUMIF($AC$3:$AM$3,VLOOKUP($R799,desplegable!$N$3:$Q$8,4,FALSE),$AC800:$AM800)*$T800/VLOOKUP($R799,desplegable!$N$3:$O$8,2,FALSE),"")</f>
        <v/>
      </c>
      <c r="AQ800" s="55">
        <f>+IFERROR(SUMIF($AC$3:$AM$3,VLOOKUP($R800,desplegable!$N$3:$Q$8,4,FALSE),$AC800:$AM800)/$S800,0)</f>
        <v>0</v>
      </c>
      <c r="AR800" s="55">
        <f ca="1">IFERROR((SUMIF($AC$3:$AM$3,VLOOKUP($R800,desplegable!$N$3:$Q$8,4,FALSE),$AC800:$AM800)/($H800-$G800))*((TODAY())-$G800)/$S800,0)</f>
        <v>0</v>
      </c>
      <c r="AS800" s="56" t="str">
        <f t="shared" si="278"/>
        <v>-</v>
      </c>
      <c r="AT800" s="56" t="str">
        <f t="shared" si="279"/>
        <v>-</v>
      </c>
      <c r="AU800" s="56" t="str">
        <f t="shared" si="280"/>
        <v>-</v>
      </c>
      <c r="AV800" s="56" t="str">
        <f t="shared" si="281"/>
        <v>-</v>
      </c>
      <c r="AW800" s="53" t="str">
        <f t="shared" si="282"/>
        <v>-</v>
      </c>
      <c r="AX800" s="53" t="str">
        <f t="shared" si="283"/>
        <v/>
      </c>
      <c r="AY800" s="57" t="str">
        <f t="shared" si="284"/>
        <v/>
      </c>
      <c r="AZ800" s="54">
        <f>+IF(SUMIF($AC$3:$AM$3,VLOOKUP($R800,desplegable!$N$3:$Q$8,4,FALSE),$AC800:$AM800)&gt;=$S800,$S800,SUMIF($AC$3:$AM$3,VLOOKUP($R800,desplegable!$N$3:$Q$8,4,FALSE),$AC800:$AM800))</f>
        <v>0</v>
      </c>
      <c r="BA800" s="78"/>
      <c r="BB800" s="54">
        <f t="shared" si="285"/>
        <v>0</v>
      </c>
      <c r="BC800" s="53">
        <f>+IFERROR($BB800*$T800/VLOOKUP($R800,desplegable!$N$3:$O$8,2,FALSE),0)</f>
        <v>0</v>
      </c>
      <c r="BD800" s="53" t="str">
        <f t="shared" si="275"/>
        <v/>
      </c>
      <c r="BE800" s="57" t="str">
        <f t="shared" si="286"/>
        <v/>
      </c>
    </row>
    <row r="801" spans="1:57" ht="15" customHeight="1" x14ac:dyDescent="0.25">
      <c r="A801" s="26" t="s">
        <v>117</v>
      </c>
      <c r="B801" s="21"/>
      <c r="C801" s="21" t="s">
        <v>117</v>
      </c>
      <c r="D801" s="21"/>
      <c r="E801" s="21" t="s">
        <v>117</v>
      </c>
      <c r="F801" s="21"/>
      <c r="G801" s="27"/>
      <c r="H801" s="27"/>
      <c r="I801" s="28" t="s">
        <v>246</v>
      </c>
      <c r="J801" s="28" t="s">
        <v>117</v>
      </c>
      <c r="K801" s="21"/>
      <c r="L801" s="21"/>
      <c r="M801" s="28" t="s">
        <v>117</v>
      </c>
      <c r="N801" s="28" t="s">
        <v>117</v>
      </c>
      <c r="O801" s="28" t="s">
        <v>117</v>
      </c>
      <c r="P801" s="21" t="s">
        <v>117</v>
      </c>
      <c r="Q801" s="21" t="s">
        <v>117</v>
      </c>
      <c r="R801" s="28" t="s">
        <v>117</v>
      </c>
      <c r="S801" s="78"/>
      <c r="T801" s="30"/>
      <c r="U801" s="52">
        <f t="shared" si="276"/>
        <v>0</v>
      </c>
      <c r="V801" s="29"/>
      <c r="W801" s="29" t="s">
        <v>117</v>
      </c>
      <c r="X801" s="29"/>
      <c r="Y801" s="29"/>
      <c r="Z801" s="53" t="str">
        <f t="shared" si="268"/>
        <v/>
      </c>
      <c r="AA801" s="55" t="str">
        <f t="shared" si="277"/>
        <v/>
      </c>
      <c r="AB801" s="27"/>
      <c r="AC801" s="54">
        <f t="shared" si="269"/>
        <v>0</v>
      </c>
      <c r="AD801" s="78"/>
      <c r="AE801" s="54">
        <f t="shared" si="270"/>
        <v>0</v>
      </c>
      <c r="AF801" s="78"/>
      <c r="AG801" s="54">
        <f t="shared" si="271"/>
        <v>0</v>
      </c>
      <c r="AH801" s="78"/>
      <c r="AI801" s="54">
        <f t="shared" si="272"/>
        <v>0</v>
      </c>
      <c r="AJ801" s="78"/>
      <c r="AK801" s="54">
        <f t="shared" si="273"/>
        <v>0</v>
      </c>
      <c r="AL801" s="78"/>
      <c r="AM801" s="78"/>
      <c r="AN801" s="53" t="str">
        <f>+IF($A801="Venta",SUMIF($AC$3:$AM$3,VLOOKUP($R801,desplegable!$N$3:$Q$8,4,FALSE),$AC801:$AM801)*$T801/VLOOKUP($R801,desplegable!$N$3:$O$8,2,FALSE),"")</f>
        <v/>
      </c>
      <c r="AO801" s="53">
        <f t="shared" si="274"/>
        <v>0</v>
      </c>
      <c r="AP801" s="53" t="str">
        <f>+IF($A801="Compra",SUMIF($AC$3:$AM$3,VLOOKUP($R800,desplegable!$N$3:$Q$8,4,FALSE),$AC801:$AM801)*$T801/VLOOKUP($R800,desplegable!$N$3:$O$8,2,FALSE),"")</f>
        <v/>
      </c>
      <c r="AQ801" s="55">
        <f>+IFERROR(SUMIF($AC$3:$AM$3,VLOOKUP($R801,desplegable!$N$3:$Q$8,4,FALSE),$AC801:$AM801)/$S801,0)</f>
        <v>0</v>
      </c>
      <c r="AR801" s="55">
        <f ca="1">IFERROR((SUMIF($AC$3:$AM$3,VLOOKUP($R801,desplegable!$N$3:$Q$8,4,FALSE),$AC801:$AM801)/($H801-$G801))*((TODAY())-$G801)/$S801,0)</f>
        <v>0</v>
      </c>
      <c r="AS801" s="56" t="str">
        <f t="shared" si="278"/>
        <v>-</v>
      </c>
      <c r="AT801" s="56" t="str">
        <f t="shared" si="279"/>
        <v>-</v>
      </c>
      <c r="AU801" s="56" t="str">
        <f t="shared" si="280"/>
        <v>-</v>
      </c>
      <c r="AV801" s="56" t="str">
        <f t="shared" si="281"/>
        <v>-</v>
      </c>
      <c r="AW801" s="53" t="str">
        <f t="shared" si="282"/>
        <v>-</v>
      </c>
      <c r="AX801" s="53" t="str">
        <f t="shared" si="283"/>
        <v/>
      </c>
      <c r="AY801" s="57" t="str">
        <f t="shared" si="284"/>
        <v/>
      </c>
      <c r="AZ801" s="54">
        <f>+IF(SUMIF($AC$3:$AM$3,VLOOKUP($R801,desplegable!$N$3:$Q$8,4,FALSE),$AC801:$AM801)&gt;=$S801,$S801,SUMIF($AC$3:$AM$3,VLOOKUP($R801,desplegable!$N$3:$Q$8,4,FALSE),$AC801:$AM801))</f>
        <v>0</v>
      </c>
      <c r="BA801" s="78"/>
      <c r="BB801" s="54">
        <f t="shared" si="285"/>
        <v>0</v>
      </c>
      <c r="BC801" s="53">
        <f>+IFERROR($BB801*$T801/VLOOKUP($R801,desplegable!$N$3:$O$8,2,FALSE),0)</f>
        <v>0</v>
      </c>
      <c r="BD801" s="53" t="str">
        <f t="shared" si="275"/>
        <v/>
      </c>
      <c r="BE801" s="57" t="str">
        <f t="shared" si="286"/>
        <v/>
      </c>
    </row>
    <row r="802" spans="1:57" ht="15" customHeight="1" x14ac:dyDescent="0.25">
      <c r="A802" s="26" t="s">
        <v>117</v>
      </c>
      <c r="B802" s="21"/>
      <c r="C802" s="21" t="s">
        <v>117</v>
      </c>
      <c r="D802" s="21"/>
      <c r="E802" s="21" t="s">
        <v>117</v>
      </c>
      <c r="F802" s="21"/>
      <c r="G802" s="27"/>
      <c r="H802" s="27"/>
      <c r="I802" s="28" t="s">
        <v>246</v>
      </c>
      <c r="J802" s="28" t="s">
        <v>117</v>
      </c>
      <c r="K802" s="21"/>
      <c r="L802" s="21"/>
      <c r="M802" s="28" t="s">
        <v>117</v>
      </c>
      <c r="N802" s="28" t="s">
        <v>117</v>
      </c>
      <c r="O802" s="28" t="s">
        <v>117</v>
      </c>
      <c r="P802" s="21" t="s">
        <v>117</v>
      </c>
      <c r="Q802" s="21" t="s">
        <v>117</v>
      </c>
      <c r="R802" s="28" t="s">
        <v>117</v>
      </c>
      <c r="S802" s="78"/>
      <c r="T802" s="30"/>
      <c r="U802" s="52">
        <f t="shared" si="276"/>
        <v>0</v>
      </c>
      <c r="V802" s="29"/>
      <c r="W802" s="29" t="s">
        <v>117</v>
      </c>
      <c r="X802" s="29"/>
      <c r="Y802" s="29"/>
      <c r="Z802" s="53" t="str">
        <f t="shared" si="268"/>
        <v/>
      </c>
      <c r="AA802" s="55" t="str">
        <f t="shared" si="277"/>
        <v/>
      </c>
      <c r="AB802" s="27"/>
      <c r="AC802" s="54">
        <f t="shared" si="269"/>
        <v>0</v>
      </c>
      <c r="AD802" s="78"/>
      <c r="AE802" s="54">
        <f t="shared" si="270"/>
        <v>0</v>
      </c>
      <c r="AF802" s="78"/>
      <c r="AG802" s="54">
        <f t="shared" si="271"/>
        <v>0</v>
      </c>
      <c r="AH802" s="78"/>
      <c r="AI802" s="54">
        <f t="shared" si="272"/>
        <v>0</v>
      </c>
      <c r="AJ802" s="78"/>
      <c r="AK802" s="54">
        <f t="shared" si="273"/>
        <v>0</v>
      </c>
      <c r="AL802" s="78"/>
      <c r="AM802" s="78"/>
      <c r="AN802" s="53" t="str">
        <f>+IF($A802="Venta",SUMIF($AC$3:$AM$3,VLOOKUP($R802,desplegable!$N$3:$Q$8,4,FALSE),$AC802:$AM802)*$T802/VLOOKUP($R802,desplegable!$N$3:$O$8,2,FALSE),"")</f>
        <v/>
      </c>
      <c r="AO802" s="53">
        <f t="shared" si="274"/>
        <v>0</v>
      </c>
      <c r="AP802" s="53" t="str">
        <f>+IF($A802="Compra",SUMIF($AC$3:$AM$3,VLOOKUP($R801,desplegable!$N$3:$Q$8,4,FALSE),$AC802:$AM802)*$T802/VLOOKUP($R801,desplegable!$N$3:$O$8,2,FALSE),"")</f>
        <v/>
      </c>
      <c r="AQ802" s="55">
        <f>+IFERROR(SUMIF($AC$3:$AM$3,VLOOKUP($R802,desplegable!$N$3:$Q$8,4,FALSE),$AC802:$AM802)/$S802,0)</f>
        <v>0</v>
      </c>
      <c r="AR802" s="55">
        <f ca="1">IFERROR((SUMIF($AC$3:$AM$3,VLOOKUP($R802,desplegable!$N$3:$Q$8,4,FALSE),$AC802:$AM802)/($H802-$G802))*((TODAY())-$G802)/$S802,0)</f>
        <v>0</v>
      </c>
      <c r="AS802" s="56" t="str">
        <f t="shared" si="278"/>
        <v>-</v>
      </c>
      <c r="AT802" s="56" t="str">
        <f t="shared" si="279"/>
        <v>-</v>
      </c>
      <c r="AU802" s="56" t="str">
        <f t="shared" si="280"/>
        <v>-</v>
      </c>
      <c r="AV802" s="56" t="str">
        <f t="shared" si="281"/>
        <v>-</v>
      </c>
      <c r="AW802" s="53" t="str">
        <f t="shared" si="282"/>
        <v>-</v>
      </c>
      <c r="AX802" s="53" t="str">
        <f t="shared" si="283"/>
        <v/>
      </c>
      <c r="AY802" s="57" t="str">
        <f t="shared" si="284"/>
        <v/>
      </c>
      <c r="AZ802" s="54">
        <f>+IF(SUMIF($AC$3:$AM$3,VLOOKUP($R802,desplegable!$N$3:$Q$8,4,FALSE),$AC802:$AM802)&gt;=$S802,$S802,SUMIF($AC$3:$AM$3,VLOOKUP($R802,desplegable!$N$3:$Q$8,4,FALSE),$AC802:$AM802))</f>
        <v>0</v>
      </c>
      <c r="BA802" s="78"/>
      <c r="BB802" s="54">
        <f t="shared" si="285"/>
        <v>0</v>
      </c>
      <c r="BC802" s="53">
        <f>+IFERROR($BB802*$T802/VLOOKUP($R802,desplegable!$N$3:$O$8,2,FALSE),0)</f>
        <v>0</v>
      </c>
      <c r="BD802" s="53" t="str">
        <f t="shared" si="275"/>
        <v/>
      </c>
      <c r="BE802" s="57" t="str">
        <f t="shared" si="286"/>
        <v/>
      </c>
    </row>
    <row r="803" spans="1:57" ht="15" customHeight="1" x14ac:dyDescent="0.25">
      <c r="A803" s="26" t="s">
        <v>117</v>
      </c>
      <c r="B803" s="21"/>
      <c r="C803" s="21" t="s">
        <v>117</v>
      </c>
      <c r="D803" s="21"/>
      <c r="E803" s="21" t="s">
        <v>117</v>
      </c>
      <c r="F803" s="21"/>
      <c r="G803" s="27"/>
      <c r="H803" s="27"/>
      <c r="I803" s="28" t="s">
        <v>246</v>
      </c>
      <c r="J803" s="28" t="s">
        <v>117</v>
      </c>
      <c r="K803" s="21"/>
      <c r="L803" s="21"/>
      <c r="M803" s="28" t="s">
        <v>117</v>
      </c>
      <c r="N803" s="28" t="s">
        <v>117</v>
      </c>
      <c r="O803" s="28" t="s">
        <v>117</v>
      </c>
      <c r="P803" s="21" t="s">
        <v>117</v>
      </c>
      <c r="Q803" s="21" t="s">
        <v>117</v>
      </c>
      <c r="R803" s="28" t="s">
        <v>117</v>
      </c>
      <c r="S803" s="78"/>
      <c r="T803" s="30"/>
      <c r="U803" s="52">
        <f t="shared" si="276"/>
        <v>0</v>
      </c>
      <c r="V803" s="29"/>
      <c r="W803" s="29" t="s">
        <v>117</v>
      </c>
      <c r="X803" s="29"/>
      <c r="Y803" s="29"/>
      <c r="Z803" s="53" t="str">
        <f t="shared" si="268"/>
        <v/>
      </c>
      <c r="AA803" s="55" t="str">
        <f t="shared" si="277"/>
        <v/>
      </c>
      <c r="AB803" s="27"/>
      <c r="AC803" s="54">
        <f t="shared" si="269"/>
        <v>0</v>
      </c>
      <c r="AD803" s="78"/>
      <c r="AE803" s="54">
        <f t="shared" si="270"/>
        <v>0</v>
      </c>
      <c r="AF803" s="78"/>
      <c r="AG803" s="54">
        <f t="shared" si="271"/>
        <v>0</v>
      </c>
      <c r="AH803" s="78"/>
      <c r="AI803" s="54">
        <f t="shared" si="272"/>
        <v>0</v>
      </c>
      <c r="AJ803" s="78"/>
      <c r="AK803" s="54">
        <f t="shared" si="273"/>
        <v>0</v>
      </c>
      <c r="AL803" s="78"/>
      <c r="AM803" s="78"/>
      <c r="AN803" s="53" t="str">
        <f>+IF($A803="Venta",SUMIF($AC$3:$AM$3,VLOOKUP($R803,desplegable!$N$3:$Q$8,4,FALSE),$AC803:$AM803)*$T803/VLOOKUP($R803,desplegable!$N$3:$O$8,2,FALSE),"")</f>
        <v/>
      </c>
      <c r="AO803" s="53">
        <f t="shared" si="274"/>
        <v>0</v>
      </c>
      <c r="AP803" s="53" t="str">
        <f>+IF($A803="Compra",SUMIF($AC$3:$AM$3,VLOOKUP($R802,desplegable!$N$3:$Q$8,4,FALSE),$AC803:$AM803)*$T803/VLOOKUP($R802,desplegable!$N$3:$O$8,2,FALSE),"")</f>
        <v/>
      </c>
      <c r="AQ803" s="55">
        <f>+IFERROR(SUMIF($AC$3:$AM$3,VLOOKUP($R803,desplegable!$N$3:$Q$8,4,FALSE),$AC803:$AM803)/$S803,0)</f>
        <v>0</v>
      </c>
      <c r="AR803" s="55">
        <f ca="1">IFERROR((SUMIF($AC$3:$AM$3,VLOOKUP($R803,desplegable!$N$3:$Q$8,4,FALSE),$AC803:$AM803)/($H803-$G803))*((TODAY())-$G803)/$S803,0)</f>
        <v>0</v>
      </c>
      <c r="AS803" s="56" t="str">
        <f t="shared" si="278"/>
        <v>-</v>
      </c>
      <c r="AT803" s="56" t="str">
        <f t="shared" si="279"/>
        <v>-</v>
      </c>
      <c r="AU803" s="56" t="str">
        <f t="shared" si="280"/>
        <v>-</v>
      </c>
      <c r="AV803" s="56" t="str">
        <f t="shared" si="281"/>
        <v>-</v>
      </c>
      <c r="AW803" s="53" t="str">
        <f t="shared" si="282"/>
        <v>-</v>
      </c>
      <c r="AX803" s="53" t="str">
        <f t="shared" si="283"/>
        <v/>
      </c>
      <c r="AY803" s="57" t="str">
        <f t="shared" si="284"/>
        <v/>
      </c>
      <c r="AZ803" s="54">
        <f>+IF(SUMIF($AC$3:$AM$3,VLOOKUP($R803,desplegable!$N$3:$Q$8,4,FALSE),$AC803:$AM803)&gt;=$S803,$S803,SUMIF($AC$3:$AM$3,VLOOKUP($R803,desplegable!$N$3:$Q$8,4,FALSE),$AC803:$AM803))</f>
        <v>0</v>
      </c>
      <c r="BA803" s="78"/>
      <c r="BB803" s="54">
        <f t="shared" si="285"/>
        <v>0</v>
      </c>
      <c r="BC803" s="53">
        <f>+IFERROR($BB803*$T803/VLOOKUP($R803,desplegable!$N$3:$O$8,2,FALSE),0)</f>
        <v>0</v>
      </c>
      <c r="BD803" s="53" t="str">
        <f t="shared" si="275"/>
        <v/>
      </c>
      <c r="BE803" s="57" t="str">
        <f t="shared" si="286"/>
        <v/>
      </c>
    </row>
    <row r="804" spans="1:57" ht="15" customHeight="1" x14ac:dyDescent="0.25">
      <c r="A804" s="26" t="s">
        <v>117</v>
      </c>
      <c r="B804" s="21"/>
      <c r="C804" s="21" t="s">
        <v>117</v>
      </c>
      <c r="D804" s="21"/>
      <c r="E804" s="21" t="s">
        <v>117</v>
      </c>
      <c r="F804" s="21"/>
      <c r="G804" s="27"/>
      <c r="H804" s="27"/>
      <c r="I804" s="28" t="s">
        <v>246</v>
      </c>
      <c r="J804" s="28" t="s">
        <v>117</v>
      </c>
      <c r="K804" s="21"/>
      <c r="L804" s="21"/>
      <c r="M804" s="28" t="s">
        <v>117</v>
      </c>
      <c r="N804" s="28" t="s">
        <v>117</v>
      </c>
      <c r="O804" s="28" t="s">
        <v>117</v>
      </c>
      <c r="P804" s="21" t="s">
        <v>117</v>
      </c>
      <c r="Q804" s="21" t="s">
        <v>117</v>
      </c>
      <c r="R804" s="28" t="s">
        <v>117</v>
      </c>
      <c r="S804" s="78"/>
      <c r="T804" s="30"/>
      <c r="U804" s="52">
        <f t="shared" si="276"/>
        <v>0</v>
      </c>
      <c r="V804" s="29"/>
      <c r="W804" s="29" t="s">
        <v>117</v>
      </c>
      <c r="X804" s="29"/>
      <c r="Y804" s="29"/>
      <c r="Z804" s="53" t="str">
        <f t="shared" si="268"/>
        <v/>
      </c>
      <c r="AA804" s="55" t="str">
        <f t="shared" si="277"/>
        <v/>
      </c>
      <c r="AB804" s="27"/>
      <c r="AC804" s="54">
        <f t="shared" si="269"/>
        <v>0</v>
      </c>
      <c r="AD804" s="78"/>
      <c r="AE804" s="54">
        <f t="shared" si="270"/>
        <v>0</v>
      </c>
      <c r="AF804" s="78"/>
      <c r="AG804" s="54">
        <f t="shared" si="271"/>
        <v>0</v>
      </c>
      <c r="AH804" s="78"/>
      <c r="AI804" s="54">
        <f t="shared" si="272"/>
        <v>0</v>
      </c>
      <c r="AJ804" s="78"/>
      <c r="AK804" s="54">
        <f t="shared" si="273"/>
        <v>0</v>
      </c>
      <c r="AL804" s="78"/>
      <c r="AM804" s="78"/>
      <c r="AN804" s="53" t="str">
        <f>+IF($A804="Venta",SUMIF($AC$3:$AM$3,VLOOKUP($R804,desplegable!$N$3:$Q$8,4,FALSE),$AC804:$AM804)*$T804/VLOOKUP($R804,desplegable!$N$3:$O$8,2,FALSE),"")</f>
        <v/>
      </c>
      <c r="AO804" s="53">
        <f t="shared" si="274"/>
        <v>0</v>
      </c>
      <c r="AP804" s="53" t="str">
        <f>+IF($A804="Compra",SUMIF($AC$3:$AM$3,VLOOKUP($R803,desplegable!$N$3:$Q$8,4,FALSE),$AC804:$AM804)*$T804/VLOOKUP($R803,desplegable!$N$3:$O$8,2,FALSE),"")</f>
        <v/>
      </c>
      <c r="AQ804" s="55">
        <f>+IFERROR(SUMIF($AC$3:$AM$3,VLOOKUP($R804,desplegable!$N$3:$Q$8,4,FALSE),$AC804:$AM804)/$S804,0)</f>
        <v>0</v>
      </c>
      <c r="AR804" s="55">
        <f ca="1">IFERROR((SUMIF($AC$3:$AM$3,VLOOKUP($R804,desplegable!$N$3:$Q$8,4,FALSE),$AC804:$AM804)/($H804-$G804))*((TODAY())-$G804)/$S804,0)</f>
        <v>0</v>
      </c>
      <c r="AS804" s="56" t="str">
        <f t="shared" si="278"/>
        <v>-</v>
      </c>
      <c r="AT804" s="56" t="str">
        <f t="shared" si="279"/>
        <v>-</v>
      </c>
      <c r="AU804" s="56" t="str">
        <f t="shared" si="280"/>
        <v>-</v>
      </c>
      <c r="AV804" s="56" t="str">
        <f t="shared" si="281"/>
        <v>-</v>
      </c>
      <c r="AW804" s="53" t="str">
        <f t="shared" si="282"/>
        <v>-</v>
      </c>
      <c r="AX804" s="53" t="str">
        <f t="shared" si="283"/>
        <v/>
      </c>
      <c r="AY804" s="57" t="str">
        <f t="shared" si="284"/>
        <v/>
      </c>
      <c r="AZ804" s="54">
        <f>+IF(SUMIF($AC$3:$AM$3,VLOOKUP($R804,desplegable!$N$3:$Q$8,4,FALSE),$AC804:$AM804)&gt;=$S804,$S804,SUMIF($AC$3:$AM$3,VLOOKUP($R804,desplegable!$N$3:$Q$8,4,FALSE),$AC804:$AM804))</f>
        <v>0</v>
      </c>
      <c r="BA804" s="78"/>
      <c r="BB804" s="54">
        <f t="shared" si="285"/>
        <v>0</v>
      </c>
      <c r="BC804" s="53">
        <f>+IFERROR($BB804*$T804/VLOOKUP($R804,desplegable!$N$3:$O$8,2,FALSE),0)</f>
        <v>0</v>
      </c>
      <c r="BD804" s="53" t="str">
        <f t="shared" si="275"/>
        <v/>
      </c>
      <c r="BE804" s="57" t="str">
        <f t="shared" si="286"/>
        <v/>
      </c>
    </row>
    <row r="805" spans="1:57" ht="15" customHeight="1" x14ac:dyDescent="0.25">
      <c r="A805" s="26" t="s">
        <v>117</v>
      </c>
      <c r="B805" s="21"/>
      <c r="C805" s="21" t="s">
        <v>117</v>
      </c>
      <c r="D805" s="21"/>
      <c r="E805" s="21" t="s">
        <v>117</v>
      </c>
      <c r="F805" s="21"/>
      <c r="G805" s="27"/>
      <c r="H805" s="27"/>
      <c r="I805" s="28" t="s">
        <v>246</v>
      </c>
      <c r="J805" s="28" t="s">
        <v>117</v>
      </c>
      <c r="K805" s="21"/>
      <c r="L805" s="21"/>
      <c r="M805" s="28" t="s">
        <v>117</v>
      </c>
      <c r="N805" s="28" t="s">
        <v>117</v>
      </c>
      <c r="O805" s="28" t="s">
        <v>117</v>
      </c>
      <c r="P805" s="21" t="s">
        <v>117</v>
      </c>
      <c r="Q805" s="21" t="s">
        <v>117</v>
      </c>
      <c r="R805" s="28" t="s">
        <v>117</v>
      </c>
      <c r="S805" s="78"/>
      <c r="T805" s="30"/>
      <c r="U805" s="52">
        <f t="shared" si="276"/>
        <v>0</v>
      </c>
      <c r="V805" s="29"/>
      <c r="W805" s="29" t="s">
        <v>117</v>
      </c>
      <c r="X805" s="29"/>
      <c r="Y805" s="29"/>
      <c r="Z805" s="53" t="str">
        <f t="shared" si="268"/>
        <v/>
      </c>
      <c r="AA805" s="55" t="str">
        <f t="shared" si="277"/>
        <v/>
      </c>
      <c r="AB805" s="27"/>
      <c r="AC805" s="54">
        <f t="shared" si="269"/>
        <v>0</v>
      </c>
      <c r="AD805" s="78"/>
      <c r="AE805" s="54">
        <f t="shared" si="270"/>
        <v>0</v>
      </c>
      <c r="AF805" s="78"/>
      <c r="AG805" s="54">
        <f t="shared" si="271"/>
        <v>0</v>
      </c>
      <c r="AH805" s="78"/>
      <c r="AI805" s="54">
        <f t="shared" si="272"/>
        <v>0</v>
      </c>
      <c r="AJ805" s="78"/>
      <c r="AK805" s="54">
        <f t="shared" si="273"/>
        <v>0</v>
      </c>
      <c r="AL805" s="78"/>
      <c r="AM805" s="78"/>
      <c r="AN805" s="53" t="str">
        <f>+IF($A805="Venta",SUMIF($AC$3:$AM$3,VLOOKUP($R805,desplegable!$N$3:$Q$8,4,FALSE),$AC805:$AM805)*$T805/VLOOKUP($R805,desplegable!$N$3:$O$8,2,FALSE),"")</f>
        <v/>
      </c>
      <c r="AO805" s="53">
        <f t="shared" si="274"/>
        <v>0</v>
      </c>
      <c r="AP805" s="53" t="str">
        <f>+IF($A805="Compra",SUMIF($AC$3:$AM$3,VLOOKUP($R804,desplegable!$N$3:$Q$8,4,FALSE),$AC805:$AM805)*$T805/VLOOKUP($R804,desplegable!$N$3:$O$8,2,FALSE),"")</f>
        <v/>
      </c>
      <c r="AQ805" s="55">
        <f>+IFERROR(SUMIF($AC$3:$AM$3,VLOOKUP($R805,desplegable!$N$3:$Q$8,4,FALSE),$AC805:$AM805)/$S805,0)</f>
        <v>0</v>
      </c>
      <c r="AR805" s="55">
        <f ca="1">IFERROR((SUMIF($AC$3:$AM$3,VLOOKUP($R805,desplegable!$N$3:$Q$8,4,FALSE),$AC805:$AM805)/($H805-$G805))*((TODAY())-$G805)/$S805,0)</f>
        <v>0</v>
      </c>
      <c r="AS805" s="56" t="str">
        <f t="shared" si="278"/>
        <v>-</v>
      </c>
      <c r="AT805" s="56" t="str">
        <f t="shared" si="279"/>
        <v>-</v>
      </c>
      <c r="AU805" s="56" t="str">
        <f t="shared" si="280"/>
        <v>-</v>
      </c>
      <c r="AV805" s="56" t="str">
        <f t="shared" si="281"/>
        <v>-</v>
      </c>
      <c r="AW805" s="53" t="str">
        <f t="shared" si="282"/>
        <v>-</v>
      </c>
      <c r="AX805" s="53" t="str">
        <f t="shared" si="283"/>
        <v/>
      </c>
      <c r="AY805" s="57" t="str">
        <f t="shared" si="284"/>
        <v/>
      </c>
      <c r="AZ805" s="54">
        <f>+IF(SUMIF($AC$3:$AM$3,VLOOKUP($R805,desplegable!$N$3:$Q$8,4,FALSE),$AC805:$AM805)&gt;=$S805,$S805,SUMIF($AC$3:$AM$3,VLOOKUP($R805,desplegable!$N$3:$Q$8,4,FALSE),$AC805:$AM805))</f>
        <v>0</v>
      </c>
      <c r="BA805" s="78"/>
      <c r="BB805" s="54">
        <f t="shared" si="285"/>
        <v>0</v>
      </c>
      <c r="BC805" s="53">
        <f>+IFERROR($BB805*$T805/VLOOKUP($R805,desplegable!$N$3:$O$8,2,FALSE),0)</f>
        <v>0</v>
      </c>
      <c r="BD805" s="53" t="str">
        <f t="shared" si="275"/>
        <v/>
      </c>
      <c r="BE805" s="57" t="str">
        <f t="shared" si="286"/>
        <v/>
      </c>
    </row>
    <row r="806" spans="1:57" ht="15" customHeight="1" x14ac:dyDescent="0.25">
      <c r="A806" s="26" t="s">
        <v>117</v>
      </c>
      <c r="B806" s="21"/>
      <c r="C806" s="21" t="s">
        <v>117</v>
      </c>
      <c r="D806" s="21"/>
      <c r="E806" s="21" t="s">
        <v>117</v>
      </c>
      <c r="F806" s="21"/>
      <c r="G806" s="27"/>
      <c r="H806" s="27"/>
      <c r="I806" s="28" t="s">
        <v>246</v>
      </c>
      <c r="J806" s="28" t="s">
        <v>117</v>
      </c>
      <c r="K806" s="21"/>
      <c r="L806" s="21"/>
      <c r="M806" s="28" t="s">
        <v>117</v>
      </c>
      <c r="N806" s="28" t="s">
        <v>117</v>
      </c>
      <c r="O806" s="28" t="s">
        <v>117</v>
      </c>
      <c r="P806" s="21" t="s">
        <v>117</v>
      </c>
      <c r="Q806" s="21" t="s">
        <v>117</v>
      </c>
      <c r="R806" s="28" t="s">
        <v>117</v>
      </c>
      <c r="S806" s="78"/>
      <c r="T806" s="30"/>
      <c r="U806" s="52">
        <f t="shared" si="276"/>
        <v>0</v>
      </c>
      <c r="V806" s="29"/>
      <c r="W806" s="29" t="s">
        <v>117</v>
      </c>
      <c r="X806" s="29"/>
      <c r="Y806" s="29"/>
      <c r="Z806" s="53" t="str">
        <f t="shared" si="268"/>
        <v/>
      </c>
      <c r="AA806" s="55" t="str">
        <f t="shared" si="277"/>
        <v/>
      </c>
      <c r="AB806" s="27"/>
      <c r="AC806" s="54">
        <f t="shared" si="269"/>
        <v>0</v>
      </c>
      <c r="AD806" s="78"/>
      <c r="AE806" s="54">
        <f t="shared" si="270"/>
        <v>0</v>
      </c>
      <c r="AF806" s="78"/>
      <c r="AG806" s="54">
        <f t="shared" si="271"/>
        <v>0</v>
      </c>
      <c r="AH806" s="78"/>
      <c r="AI806" s="54">
        <f t="shared" si="272"/>
        <v>0</v>
      </c>
      <c r="AJ806" s="78"/>
      <c r="AK806" s="54">
        <f t="shared" si="273"/>
        <v>0</v>
      </c>
      <c r="AL806" s="78"/>
      <c r="AM806" s="78"/>
      <c r="AN806" s="53" t="str">
        <f>+IF($A806="Venta",SUMIF($AC$3:$AM$3,VLOOKUP($R806,desplegable!$N$3:$Q$8,4,FALSE),$AC806:$AM806)*$T806/VLOOKUP($R806,desplegable!$N$3:$O$8,2,FALSE),"")</f>
        <v/>
      </c>
      <c r="AO806" s="53">
        <f t="shared" si="274"/>
        <v>0</v>
      </c>
      <c r="AP806" s="53" t="str">
        <f>+IF($A806="Compra",SUMIF($AC$3:$AM$3,VLOOKUP($R805,desplegable!$N$3:$Q$8,4,FALSE),$AC806:$AM806)*$T806/VLOOKUP($R805,desplegable!$N$3:$O$8,2,FALSE),"")</f>
        <v/>
      </c>
      <c r="AQ806" s="55">
        <f>+IFERROR(SUMIF($AC$3:$AM$3,VLOOKUP($R806,desplegable!$N$3:$Q$8,4,FALSE),$AC806:$AM806)/$S806,0)</f>
        <v>0</v>
      </c>
      <c r="AR806" s="55">
        <f ca="1">IFERROR((SUMIF($AC$3:$AM$3,VLOOKUP($R806,desplegable!$N$3:$Q$8,4,FALSE),$AC806:$AM806)/($H806-$G806))*((TODAY())-$G806)/$S806,0)</f>
        <v>0</v>
      </c>
      <c r="AS806" s="56" t="str">
        <f t="shared" si="278"/>
        <v>-</v>
      </c>
      <c r="AT806" s="56" t="str">
        <f t="shared" si="279"/>
        <v>-</v>
      </c>
      <c r="AU806" s="56" t="str">
        <f t="shared" si="280"/>
        <v>-</v>
      </c>
      <c r="AV806" s="56" t="str">
        <f t="shared" si="281"/>
        <v>-</v>
      </c>
      <c r="AW806" s="53" t="str">
        <f t="shared" si="282"/>
        <v>-</v>
      </c>
      <c r="AX806" s="53" t="str">
        <f t="shared" si="283"/>
        <v/>
      </c>
      <c r="AY806" s="57" t="str">
        <f t="shared" si="284"/>
        <v/>
      </c>
      <c r="AZ806" s="54">
        <f>+IF(SUMIF($AC$3:$AM$3,VLOOKUP($R806,desplegable!$N$3:$Q$8,4,FALSE),$AC806:$AM806)&gt;=$S806,$S806,SUMIF($AC$3:$AM$3,VLOOKUP($R806,desplegable!$N$3:$Q$8,4,FALSE),$AC806:$AM806))</f>
        <v>0</v>
      </c>
      <c r="BA806" s="78"/>
      <c r="BB806" s="54">
        <f t="shared" si="285"/>
        <v>0</v>
      </c>
      <c r="BC806" s="53">
        <f>+IFERROR($BB806*$T806/VLOOKUP($R806,desplegable!$N$3:$O$8,2,FALSE),0)</f>
        <v>0</v>
      </c>
      <c r="BD806" s="53" t="str">
        <f t="shared" si="275"/>
        <v/>
      </c>
      <c r="BE806" s="57" t="str">
        <f t="shared" si="286"/>
        <v/>
      </c>
    </row>
    <row r="807" spans="1:57" ht="15" customHeight="1" x14ac:dyDescent="0.25">
      <c r="A807" s="26" t="s">
        <v>117</v>
      </c>
      <c r="B807" s="21"/>
      <c r="C807" s="21" t="s">
        <v>117</v>
      </c>
      <c r="D807" s="21"/>
      <c r="E807" s="21" t="s">
        <v>117</v>
      </c>
      <c r="F807" s="21"/>
      <c r="G807" s="27"/>
      <c r="H807" s="27"/>
      <c r="I807" s="28" t="s">
        <v>246</v>
      </c>
      <c r="J807" s="28" t="s">
        <v>117</v>
      </c>
      <c r="K807" s="21"/>
      <c r="L807" s="21"/>
      <c r="M807" s="28" t="s">
        <v>117</v>
      </c>
      <c r="N807" s="28" t="s">
        <v>117</v>
      </c>
      <c r="O807" s="28" t="s">
        <v>117</v>
      </c>
      <c r="P807" s="21" t="s">
        <v>117</v>
      </c>
      <c r="Q807" s="21" t="s">
        <v>117</v>
      </c>
      <c r="R807" s="28" t="s">
        <v>117</v>
      </c>
      <c r="S807" s="78"/>
      <c r="T807" s="30"/>
      <c r="U807" s="52">
        <f t="shared" si="276"/>
        <v>0</v>
      </c>
      <c r="V807" s="29"/>
      <c r="W807" s="29" t="s">
        <v>117</v>
      </c>
      <c r="X807" s="29"/>
      <c r="Y807" s="29"/>
      <c r="Z807" s="53" t="str">
        <f t="shared" si="268"/>
        <v/>
      </c>
      <c r="AA807" s="55" t="str">
        <f t="shared" si="277"/>
        <v/>
      </c>
      <c r="AB807" s="27"/>
      <c r="AC807" s="54">
        <f t="shared" si="269"/>
        <v>0</v>
      </c>
      <c r="AD807" s="78"/>
      <c r="AE807" s="54">
        <f t="shared" si="270"/>
        <v>0</v>
      </c>
      <c r="AF807" s="78"/>
      <c r="AG807" s="54">
        <f t="shared" si="271"/>
        <v>0</v>
      </c>
      <c r="AH807" s="78"/>
      <c r="AI807" s="54">
        <f t="shared" si="272"/>
        <v>0</v>
      </c>
      <c r="AJ807" s="78"/>
      <c r="AK807" s="54">
        <f t="shared" si="273"/>
        <v>0</v>
      </c>
      <c r="AL807" s="78"/>
      <c r="AM807" s="78"/>
      <c r="AN807" s="53" t="str">
        <f>+IF($A807="Venta",SUMIF($AC$3:$AM$3,VLOOKUP($R807,desplegable!$N$3:$Q$8,4,FALSE),$AC807:$AM807)*$T807/VLOOKUP($R807,desplegable!$N$3:$O$8,2,FALSE),"")</f>
        <v/>
      </c>
      <c r="AO807" s="53">
        <f t="shared" si="274"/>
        <v>0</v>
      </c>
      <c r="AP807" s="53" t="str">
        <f>+IF($A807="Compra",SUMIF($AC$3:$AM$3,VLOOKUP($R806,desplegable!$N$3:$Q$8,4,FALSE),$AC807:$AM807)*$T807/VLOOKUP($R806,desplegable!$N$3:$O$8,2,FALSE),"")</f>
        <v/>
      </c>
      <c r="AQ807" s="55">
        <f>+IFERROR(SUMIF($AC$3:$AM$3,VLOOKUP($R807,desplegable!$N$3:$Q$8,4,FALSE),$AC807:$AM807)/$S807,0)</f>
        <v>0</v>
      </c>
      <c r="AR807" s="55">
        <f ca="1">IFERROR((SUMIF($AC$3:$AM$3,VLOOKUP($R807,desplegable!$N$3:$Q$8,4,FALSE),$AC807:$AM807)/($H807-$G807))*((TODAY())-$G807)/$S807,0)</f>
        <v>0</v>
      </c>
      <c r="AS807" s="56" t="str">
        <f t="shared" si="278"/>
        <v>-</v>
      </c>
      <c r="AT807" s="56" t="str">
        <f t="shared" si="279"/>
        <v>-</v>
      </c>
      <c r="AU807" s="56" t="str">
        <f t="shared" si="280"/>
        <v>-</v>
      </c>
      <c r="AV807" s="56" t="str">
        <f t="shared" si="281"/>
        <v>-</v>
      </c>
      <c r="AW807" s="53" t="str">
        <f t="shared" si="282"/>
        <v>-</v>
      </c>
      <c r="AX807" s="53" t="str">
        <f t="shared" si="283"/>
        <v/>
      </c>
      <c r="AY807" s="57" t="str">
        <f t="shared" si="284"/>
        <v/>
      </c>
      <c r="AZ807" s="54">
        <f>+IF(SUMIF($AC$3:$AM$3,VLOOKUP($R807,desplegable!$N$3:$Q$8,4,FALSE),$AC807:$AM807)&gt;=$S807,$S807,SUMIF($AC$3:$AM$3,VLOOKUP($R807,desplegable!$N$3:$Q$8,4,FALSE),$AC807:$AM807))</f>
        <v>0</v>
      </c>
      <c r="BA807" s="78"/>
      <c r="BB807" s="54">
        <f t="shared" si="285"/>
        <v>0</v>
      </c>
      <c r="BC807" s="53">
        <f>+IFERROR($BB807*$T807/VLOOKUP($R807,desplegable!$N$3:$O$8,2,FALSE),0)</f>
        <v>0</v>
      </c>
      <c r="BD807" s="53" t="str">
        <f t="shared" si="275"/>
        <v/>
      </c>
      <c r="BE807" s="57" t="str">
        <f t="shared" si="286"/>
        <v/>
      </c>
    </row>
    <row r="808" spans="1:57" ht="15" customHeight="1" x14ac:dyDescent="0.25">
      <c r="A808" s="26" t="s">
        <v>117</v>
      </c>
      <c r="B808" s="21"/>
      <c r="C808" s="21" t="s">
        <v>117</v>
      </c>
      <c r="D808" s="21"/>
      <c r="E808" s="21" t="s">
        <v>117</v>
      </c>
      <c r="F808" s="21"/>
      <c r="G808" s="27"/>
      <c r="H808" s="27"/>
      <c r="I808" s="28" t="s">
        <v>246</v>
      </c>
      <c r="J808" s="28" t="s">
        <v>117</v>
      </c>
      <c r="K808" s="21"/>
      <c r="L808" s="21"/>
      <c r="M808" s="28" t="s">
        <v>117</v>
      </c>
      <c r="N808" s="28" t="s">
        <v>117</v>
      </c>
      <c r="O808" s="28" t="s">
        <v>117</v>
      </c>
      <c r="P808" s="21" t="s">
        <v>117</v>
      </c>
      <c r="Q808" s="21" t="s">
        <v>117</v>
      </c>
      <c r="R808" s="28" t="s">
        <v>117</v>
      </c>
      <c r="S808" s="78"/>
      <c r="T808" s="30"/>
      <c r="U808" s="52">
        <f t="shared" si="276"/>
        <v>0</v>
      </c>
      <c r="V808" s="29"/>
      <c r="W808" s="29" t="s">
        <v>117</v>
      </c>
      <c r="X808" s="29"/>
      <c r="Y808" s="29"/>
      <c r="Z808" s="53" t="str">
        <f t="shared" si="268"/>
        <v/>
      </c>
      <c r="AA808" s="55" t="str">
        <f t="shared" si="277"/>
        <v/>
      </c>
      <c r="AB808" s="27"/>
      <c r="AC808" s="54">
        <f t="shared" si="269"/>
        <v>0</v>
      </c>
      <c r="AD808" s="78"/>
      <c r="AE808" s="54">
        <f t="shared" si="270"/>
        <v>0</v>
      </c>
      <c r="AF808" s="78"/>
      <c r="AG808" s="54">
        <f t="shared" si="271"/>
        <v>0</v>
      </c>
      <c r="AH808" s="78"/>
      <c r="AI808" s="54">
        <f t="shared" si="272"/>
        <v>0</v>
      </c>
      <c r="AJ808" s="78"/>
      <c r="AK808" s="54">
        <f t="shared" si="273"/>
        <v>0</v>
      </c>
      <c r="AL808" s="78"/>
      <c r="AM808" s="78"/>
      <c r="AN808" s="53" t="str">
        <f>+IF($A808="Venta",SUMIF($AC$3:$AM$3,VLOOKUP($R808,desplegable!$N$3:$Q$8,4,FALSE),$AC808:$AM808)*$T808/VLOOKUP($R808,desplegable!$N$3:$O$8,2,FALSE),"")</f>
        <v/>
      </c>
      <c r="AO808" s="53">
        <f t="shared" si="274"/>
        <v>0</v>
      </c>
      <c r="AP808" s="53" t="str">
        <f>+IF($A808="Compra",SUMIF($AC$3:$AM$3,VLOOKUP($R807,desplegable!$N$3:$Q$8,4,FALSE),$AC808:$AM808)*$T808/VLOOKUP($R807,desplegable!$N$3:$O$8,2,FALSE),"")</f>
        <v/>
      </c>
      <c r="AQ808" s="55">
        <f>+IFERROR(SUMIF($AC$3:$AM$3,VLOOKUP($R808,desplegable!$N$3:$Q$8,4,FALSE),$AC808:$AM808)/$S808,0)</f>
        <v>0</v>
      </c>
      <c r="AR808" s="55">
        <f ca="1">IFERROR((SUMIF($AC$3:$AM$3,VLOOKUP($R808,desplegable!$N$3:$Q$8,4,FALSE),$AC808:$AM808)/($H808-$G808))*((TODAY())-$G808)/$S808,0)</f>
        <v>0</v>
      </c>
      <c r="AS808" s="56" t="str">
        <f t="shared" si="278"/>
        <v>-</v>
      </c>
      <c r="AT808" s="56" t="str">
        <f t="shared" si="279"/>
        <v>-</v>
      </c>
      <c r="AU808" s="56" t="str">
        <f t="shared" si="280"/>
        <v>-</v>
      </c>
      <c r="AV808" s="56" t="str">
        <f t="shared" si="281"/>
        <v>-</v>
      </c>
      <c r="AW808" s="53" t="str">
        <f t="shared" si="282"/>
        <v>-</v>
      </c>
      <c r="AX808" s="53" t="str">
        <f t="shared" si="283"/>
        <v/>
      </c>
      <c r="AY808" s="57" t="str">
        <f t="shared" si="284"/>
        <v/>
      </c>
      <c r="AZ808" s="54">
        <f>+IF(SUMIF($AC$3:$AM$3,VLOOKUP($R808,desplegable!$N$3:$Q$8,4,FALSE),$AC808:$AM808)&gt;=$S808,$S808,SUMIF($AC$3:$AM$3,VLOOKUP($R808,desplegable!$N$3:$Q$8,4,FALSE),$AC808:$AM808))</f>
        <v>0</v>
      </c>
      <c r="BA808" s="78"/>
      <c r="BB808" s="54">
        <f t="shared" si="285"/>
        <v>0</v>
      </c>
      <c r="BC808" s="53">
        <f>+IFERROR($BB808*$T808/VLOOKUP($R808,desplegable!$N$3:$O$8,2,FALSE),0)</f>
        <v>0</v>
      </c>
      <c r="BD808" s="53" t="str">
        <f t="shared" si="275"/>
        <v/>
      </c>
      <c r="BE808" s="57" t="str">
        <f t="shared" si="286"/>
        <v/>
      </c>
    </row>
    <row r="809" spans="1:57" ht="15" customHeight="1" x14ac:dyDescent="0.25">
      <c r="A809" s="26" t="s">
        <v>117</v>
      </c>
      <c r="B809" s="21"/>
      <c r="C809" s="21" t="s">
        <v>117</v>
      </c>
      <c r="D809" s="21"/>
      <c r="E809" s="21" t="s">
        <v>117</v>
      </c>
      <c r="F809" s="21"/>
      <c r="G809" s="27"/>
      <c r="H809" s="27"/>
      <c r="I809" s="28" t="s">
        <v>246</v>
      </c>
      <c r="J809" s="28" t="s">
        <v>117</v>
      </c>
      <c r="K809" s="21"/>
      <c r="L809" s="21"/>
      <c r="M809" s="28" t="s">
        <v>117</v>
      </c>
      <c r="N809" s="28" t="s">
        <v>117</v>
      </c>
      <c r="O809" s="28" t="s">
        <v>117</v>
      </c>
      <c r="P809" s="21" t="s">
        <v>117</v>
      </c>
      <c r="Q809" s="21" t="s">
        <v>117</v>
      </c>
      <c r="R809" s="28" t="s">
        <v>117</v>
      </c>
      <c r="S809" s="78"/>
      <c r="T809" s="30"/>
      <c r="U809" s="52">
        <f t="shared" si="276"/>
        <v>0</v>
      </c>
      <c r="V809" s="29"/>
      <c r="W809" s="29" t="s">
        <v>117</v>
      </c>
      <c r="X809" s="29"/>
      <c r="Y809" s="29"/>
      <c r="Z809" s="53" t="str">
        <f t="shared" si="268"/>
        <v/>
      </c>
      <c r="AA809" s="55" t="str">
        <f t="shared" si="277"/>
        <v/>
      </c>
      <c r="AB809" s="27"/>
      <c r="AC809" s="54">
        <f t="shared" si="269"/>
        <v>0</v>
      </c>
      <c r="AD809" s="78"/>
      <c r="AE809" s="54">
        <f t="shared" si="270"/>
        <v>0</v>
      </c>
      <c r="AF809" s="78"/>
      <c r="AG809" s="54">
        <f t="shared" si="271"/>
        <v>0</v>
      </c>
      <c r="AH809" s="78"/>
      <c r="AI809" s="54">
        <f t="shared" si="272"/>
        <v>0</v>
      </c>
      <c r="AJ809" s="78"/>
      <c r="AK809" s="54">
        <f t="shared" si="273"/>
        <v>0</v>
      </c>
      <c r="AL809" s="78"/>
      <c r="AM809" s="78"/>
      <c r="AN809" s="53" t="str">
        <f>+IF($A809="Venta",SUMIF($AC$3:$AM$3,VLOOKUP($R809,desplegable!$N$3:$Q$8,4,FALSE),$AC809:$AM809)*$T809/VLOOKUP($R809,desplegable!$N$3:$O$8,2,FALSE),"")</f>
        <v/>
      </c>
      <c r="AO809" s="53">
        <f t="shared" si="274"/>
        <v>0</v>
      </c>
      <c r="AP809" s="53" t="str">
        <f>+IF($A809="Compra",SUMIF($AC$3:$AM$3,VLOOKUP($R808,desplegable!$N$3:$Q$8,4,FALSE),$AC809:$AM809)*$T809/VLOOKUP($R808,desplegable!$N$3:$O$8,2,FALSE),"")</f>
        <v/>
      </c>
      <c r="AQ809" s="55">
        <f>+IFERROR(SUMIF($AC$3:$AM$3,VLOOKUP($R809,desplegable!$N$3:$Q$8,4,FALSE),$AC809:$AM809)/$S809,0)</f>
        <v>0</v>
      </c>
      <c r="AR809" s="55">
        <f ca="1">IFERROR((SUMIF($AC$3:$AM$3,VLOOKUP($R809,desplegable!$N$3:$Q$8,4,FALSE),$AC809:$AM809)/($H809-$G809))*((TODAY())-$G809)/$S809,0)</f>
        <v>0</v>
      </c>
      <c r="AS809" s="56" t="str">
        <f t="shared" si="278"/>
        <v>-</v>
      </c>
      <c r="AT809" s="56" t="str">
        <f t="shared" si="279"/>
        <v>-</v>
      </c>
      <c r="AU809" s="56" t="str">
        <f t="shared" si="280"/>
        <v>-</v>
      </c>
      <c r="AV809" s="56" t="str">
        <f t="shared" si="281"/>
        <v>-</v>
      </c>
      <c r="AW809" s="53" t="str">
        <f t="shared" si="282"/>
        <v>-</v>
      </c>
      <c r="AX809" s="53" t="str">
        <f t="shared" si="283"/>
        <v/>
      </c>
      <c r="AY809" s="57" t="str">
        <f t="shared" si="284"/>
        <v/>
      </c>
      <c r="AZ809" s="54">
        <f>+IF(SUMIF($AC$3:$AM$3,VLOOKUP($R809,desplegable!$N$3:$Q$8,4,FALSE),$AC809:$AM809)&gt;=$S809,$S809,SUMIF($AC$3:$AM$3,VLOOKUP($R809,desplegable!$N$3:$Q$8,4,FALSE),$AC809:$AM809))</f>
        <v>0</v>
      </c>
      <c r="BA809" s="78"/>
      <c r="BB809" s="54">
        <f t="shared" si="285"/>
        <v>0</v>
      </c>
      <c r="BC809" s="53">
        <f>+IFERROR($BB809*$T809/VLOOKUP($R809,desplegable!$N$3:$O$8,2,FALSE),0)</f>
        <v>0</v>
      </c>
      <c r="BD809" s="53" t="str">
        <f t="shared" si="275"/>
        <v/>
      </c>
      <c r="BE809" s="57" t="str">
        <f t="shared" si="286"/>
        <v/>
      </c>
    </row>
    <row r="810" spans="1:57" ht="15" customHeight="1" x14ac:dyDescent="0.25">
      <c r="A810" s="26" t="s">
        <v>117</v>
      </c>
      <c r="B810" s="21"/>
      <c r="C810" s="21" t="s">
        <v>117</v>
      </c>
      <c r="D810" s="21"/>
      <c r="E810" s="21" t="s">
        <v>117</v>
      </c>
      <c r="F810" s="21"/>
      <c r="G810" s="27"/>
      <c r="H810" s="27"/>
      <c r="I810" s="28" t="s">
        <v>36</v>
      </c>
      <c r="J810" s="28" t="s">
        <v>117</v>
      </c>
      <c r="K810" s="21"/>
      <c r="L810" s="21"/>
      <c r="M810" s="28" t="s">
        <v>117</v>
      </c>
      <c r="N810" s="28" t="s">
        <v>117</v>
      </c>
      <c r="O810" s="28" t="s">
        <v>117</v>
      </c>
      <c r="P810" s="21" t="s">
        <v>117</v>
      </c>
      <c r="Q810" s="21" t="s">
        <v>117</v>
      </c>
      <c r="R810" s="28" t="s">
        <v>117</v>
      </c>
      <c r="S810" s="78"/>
      <c r="T810" s="30"/>
      <c r="U810" s="52">
        <f t="shared" si="276"/>
        <v>0</v>
      </c>
      <c r="V810" s="29"/>
      <c r="W810" s="29" t="s">
        <v>117</v>
      </c>
      <c r="X810" s="29"/>
      <c r="Y810" s="29"/>
      <c r="Z810" s="53" t="str">
        <f t="shared" si="268"/>
        <v/>
      </c>
      <c r="AA810" s="55" t="str">
        <f t="shared" si="277"/>
        <v/>
      </c>
      <c r="AB810" s="27"/>
      <c r="AC810" s="54">
        <f t="shared" si="269"/>
        <v>0</v>
      </c>
      <c r="AD810" s="78"/>
      <c r="AE810" s="54">
        <f t="shared" si="270"/>
        <v>0</v>
      </c>
      <c r="AF810" s="78"/>
      <c r="AG810" s="54">
        <f t="shared" si="271"/>
        <v>0</v>
      </c>
      <c r="AH810" s="78"/>
      <c r="AI810" s="54">
        <f t="shared" si="272"/>
        <v>0</v>
      </c>
      <c r="AJ810" s="78"/>
      <c r="AK810" s="54">
        <f t="shared" si="273"/>
        <v>0</v>
      </c>
      <c r="AL810" s="78"/>
      <c r="AM810" s="78"/>
      <c r="AN810" s="53" t="str">
        <f>+IF($A810="Venta",SUMIF($AC$3:$AM$3,VLOOKUP($R810,desplegable!$N$3:$Q$8,4,FALSE),$AC810:$AM810)*$T810/VLOOKUP($R810,desplegable!$N$3:$O$8,2,FALSE),"")</f>
        <v/>
      </c>
      <c r="AO810" s="53">
        <f t="shared" si="274"/>
        <v>0</v>
      </c>
      <c r="AP810" s="53" t="str">
        <f>+IF($A810="Compra",SUMIF($AC$3:$AM$3,VLOOKUP($R809,desplegable!$N$3:$Q$8,4,FALSE),$AC810:$AM810)*$T810/VLOOKUP($R809,desplegable!$N$3:$O$8,2,FALSE),"")</f>
        <v/>
      </c>
      <c r="AQ810" s="55">
        <f>+IFERROR(SUMIF($AC$3:$AM$3,VLOOKUP($R810,desplegable!$N$3:$Q$8,4,FALSE),$AC810:$AM810)/$S810,0)</f>
        <v>0</v>
      </c>
      <c r="AR810" s="55">
        <f ca="1">IFERROR((SUMIF($AC$3:$AM$3,VLOOKUP($R810,desplegable!$N$3:$Q$8,4,FALSE),$AC810:$AM810)/($H810-$G810))*((TODAY())-$G810)/$S810,0)</f>
        <v>0</v>
      </c>
      <c r="AS810" s="56" t="str">
        <f t="shared" si="278"/>
        <v>-</v>
      </c>
      <c r="AT810" s="56" t="str">
        <f t="shared" si="279"/>
        <v>-</v>
      </c>
      <c r="AU810" s="56" t="str">
        <f t="shared" si="280"/>
        <v>-</v>
      </c>
      <c r="AV810" s="56" t="str">
        <f t="shared" si="281"/>
        <v>-</v>
      </c>
      <c r="AW810" s="53" t="str">
        <f t="shared" si="282"/>
        <v>-</v>
      </c>
      <c r="AX810" s="53" t="str">
        <f t="shared" si="283"/>
        <v/>
      </c>
      <c r="AY810" s="57" t="str">
        <f t="shared" si="284"/>
        <v/>
      </c>
      <c r="AZ810" s="54">
        <f>+IF(SUMIF($AC$3:$AM$3,VLOOKUP($R810,desplegable!$N$3:$Q$8,4,FALSE),$AC810:$AM810)&gt;=$S810,$S810,SUMIF($AC$3:$AM$3,VLOOKUP($R810,desplegable!$N$3:$Q$8,4,FALSE),$AC810:$AM810))</f>
        <v>0</v>
      </c>
      <c r="BA810" s="78"/>
      <c r="BB810" s="54">
        <f t="shared" si="285"/>
        <v>0</v>
      </c>
      <c r="BC810" s="53">
        <f>+IFERROR($BB810*$T810/VLOOKUP($R810,desplegable!$N$3:$O$8,2,FALSE),0)</f>
        <v>0</v>
      </c>
      <c r="BD810" s="53" t="str">
        <f t="shared" si="275"/>
        <v/>
      </c>
      <c r="BE810" s="57" t="str">
        <f t="shared" si="286"/>
        <v/>
      </c>
    </row>
    <row r="811" spans="1:57" ht="15" customHeight="1" x14ac:dyDescent="0.25">
      <c r="A811" s="26" t="s">
        <v>117</v>
      </c>
      <c r="B811" s="21"/>
      <c r="C811" s="21" t="s">
        <v>117</v>
      </c>
      <c r="D811" s="21"/>
      <c r="E811" s="21" t="s">
        <v>117</v>
      </c>
      <c r="F811" s="21"/>
      <c r="G811" s="27"/>
      <c r="H811" s="27"/>
      <c r="I811" s="28" t="s">
        <v>36</v>
      </c>
      <c r="J811" s="28" t="s">
        <v>117</v>
      </c>
      <c r="K811" s="21"/>
      <c r="L811" s="21"/>
      <c r="M811" s="28" t="s">
        <v>117</v>
      </c>
      <c r="N811" s="28" t="s">
        <v>117</v>
      </c>
      <c r="O811" s="28" t="s">
        <v>117</v>
      </c>
      <c r="P811" s="21" t="s">
        <v>117</v>
      </c>
      <c r="Q811" s="21" t="s">
        <v>117</v>
      </c>
      <c r="R811" s="28" t="s">
        <v>117</v>
      </c>
      <c r="S811" s="78"/>
      <c r="T811" s="30"/>
      <c r="U811" s="52">
        <f t="shared" si="276"/>
        <v>0</v>
      </c>
      <c r="V811" s="29"/>
      <c r="W811" s="29" t="s">
        <v>117</v>
      </c>
      <c r="X811" s="29"/>
      <c r="Y811" s="29"/>
      <c r="Z811" s="53" t="str">
        <f t="shared" si="268"/>
        <v/>
      </c>
      <c r="AA811" s="55" t="str">
        <f t="shared" si="277"/>
        <v/>
      </c>
      <c r="AB811" s="27"/>
      <c r="AC811" s="54">
        <f t="shared" si="269"/>
        <v>0</v>
      </c>
      <c r="AD811" s="78"/>
      <c r="AE811" s="54">
        <f t="shared" si="270"/>
        <v>0</v>
      </c>
      <c r="AF811" s="78"/>
      <c r="AG811" s="54">
        <f t="shared" si="271"/>
        <v>0</v>
      </c>
      <c r="AH811" s="78"/>
      <c r="AI811" s="54">
        <f t="shared" si="272"/>
        <v>0</v>
      </c>
      <c r="AJ811" s="78"/>
      <c r="AK811" s="54">
        <f t="shared" si="273"/>
        <v>0</v>
      </c>
      <c r="AL811" s="78"/>
      <c r="AM811" s="78"/>
      <c r="AN811" s="53" t="str">
        <f>+IF($A811="Venta",SUMIF($AC$3:$AM$3,VLOOKUP($R811,desplegable!$N$3:$Q$8,4,FALSE),$AC811:$AM811)*$T811/VLOOKUP($R811,desplegable!$N$3:$O$8,2,FALSE),"")</f>
        <v/>
      </c>
      <c r="AO811" s="53">
        <f t="shared" si="274"/>
        <v>0</v>
      </c>
      <c r="AP811" s="53" t="str">
        <f>+IF($A811="Compra",SUMIF($AC$3:$AM$3,VLOOKUP($R810,desplegable!$N$3:$Q$8,4,FALSE),$AC811:$AM811)*$T811/VLOOKUP($R810,desplegable!$N$3:$O$8,2,FALSE),"")</f>
        <v/>
      </c>
      <c r="AQ811" s="55">
        <f>+IFERROR(SUMIF($AC$3:$AM$3,VLOOKUP($R811,desplegable!$N$3:$Q$8,4,FALSE),$AC811:$AM811)/$S811,0)</f>
        <v>0</v>
      </c>
      <c r="AR811" s="55">
        <f ca="1">IFERROR((SUMIF($AC$3:$AM$3,VLOOKUP($R811,desplegable!$N$3:$Q$8,4,FALSE),$AC811:$AM811)/($H811-$G811))*((TODAY())-$G811)/$S811,0)</f>
        <v>0</v>
      </c>
      <c r="AS811" s="56" t="str">
        <f t="shared" si="278"/>
        <v>-</v>
      </c>
      <c r="AT811" s="56" t="str">
        <f t="shared" si="279"/>
        <v>-</v>
      </c>
      <c r="AU811" s="56" t="str">
        <f t="shared" si="280"/>
        <v>-</v>
      </c>
      <c r="AV811" s="56" t="str">
        <f t="shared" si="281"/>
        <v>-</v>
      </c>
      <c r="AW811" s="53" t="str">
        <f t="shared" si="282"/>
        <v>-</v>
      </c>
      <c r="AX811" s="53" t="str">
        <f t="shared" si="283"/>
        <v/>
      </c>
      <c r="AY811" s="57" t="str">
        <f t="shared" si="284"/>
        <v/>
      </c>
      <c r="AZ811" s="54">
        <f>+IF(SUMIF($AC$3:$AM$3,VLOOKUP($R811,desplegable!$N$3:$Q$8,4,FALSE),$AC811:$AM811)&gt;=$S811,$S811,SUMIF($AC$3:$AM$3,VLOOKUP($R811,desplegable!$N$3:$Q$8,4,FALSE),$AC811:$AM811))</f>
        <v>0</v>
      </c>
      <c r="BA811" s="78"/>
      <c r="BB811" s="54">
        <f t="shared" si="285"/>
        <v>0</v>
      </c>
      <c r="BC811" s="53">
        <f>+IFERROR($BB811*$T811/VLOOKUP($R811,desplegable!$N$3:$O$8,2,FALSE),0)</f>
        <v>0</v>
      </c>
      <c r="BD811" s="53" t="str">
        <f t="shared" si="275"/>
        <v/>
      </c>
      <c r="BE811" s="57" t="str">
        <f t="shared" si="286"/>
        <v/>
      </c>
    </row>
    <row r="812" spans="1:57" ht="15" customHeight="1" x14ac:dyDescent="0.25">
      <c r="A812" s="26" t="s">
        <v>117</v>
      </c>
      <c r="B812" s="21"/>
      <c r="C812" s="21" t="s">
        <v>117</v>
      </c>
      <c r="D812" s="21"/>
      <c r="E812" s="21" t="s">
        <v>117</v>
      </c>
      <c r="F812" s="21"/>
      <c r="G812" s="27"/>
      <c r="H812" s="27"/>
      <c r="I812" s="28" t="s">
        <v>36</v>
      </c>
      <c r="J812" s="28" t="s">
        <v>117</v>
      </c>
      <c r="K812" s="21"/>
      <c r="L812" s="21"/>
      <c r="M812" s="28" t="s">
        <v>117</v>
      </c>
      <c r="N812" s="28" t="s">
        <v>117</v>
      </c>
      <c r="O812" s="28" t="s">
        <v>117</v>
      </c>
      <c r="P812" s="21" t="s">
        <v>117</v>
      </c>
      <c r="Q812" s="21" t="s">
        <v>117</v>
      </c>
      <c r="R812" s="28" t="s">
        <v>117</v>
      </c>
      <c r="S812" s="78"/>
      <c r="T812" s="30"/>
      <c r="U812" s="52">
        <f t="shared" si="276"/>
        <v>0</v>
      </c>
      <c r="V812" s="29"/>
      <c r="W812" s="29" t="s">
        <v>117</v>
      </c>
      <c r="X812" s="29"/>
      <c r="Y812" s="29"/>
      <c r="Z812" s="53" t="str">
        <f t="shared" si="268"/>
        <v/>
      </c>
      <c r="AA812" s="55" t="str">
        <f t="shared" si="277"/>
        <v/>
      </c>
      <c r="AB812" s="27"/>
      <c r="AC812" s="54">
        <f t="shared" si="269"/>
        <v>0</v>
      </c>
      <c r="AD812" s="78"/>
      <c r="AE812" s="54">
        <f t="shared" si="270"/>
        <v>0</v>
      </c>
      <c r="AF812" s="78"/>
      <c r="AG812" s="54">
        <f t="shared" si="271"/>
        <v>0</v>
      </c>
      <c r="AH812" s="78"/>
      <c r="AI812" s="54">
        <f t="shared" si="272"/>
        <v>0</v>
      </c>
      <c r="AJ812" s="78"/>
      <c r="AK812" s="54">
        <f t="shared" si="273"/>
        <v>0</v>
      </c>
      <c r="AL812" s="78"/>
      <c r="AM812" s="78"/>
      <c r="AN812" s="53" t="str">
        <f>+IF($A812="Venta",SUMIF($AC$3:$AM$3,VLOOKUP($R812,desplegable!$N$3:$Q$8,4,FALSE),$AC812:$AM812)*$T812/VLOOKUP($R812,desplegable!$N$3:$O$8,2,FALSE),"")</f>
        <v/>
      </c>
      <c r="AO812" s="53">
        <f t="shared" si="274"/>
        <v>0</v>
      </c>
      <c r="AP812" s="53" t="str">
        <f>+IF($A812="Compra",SUMIF($AC$3:$AM$3,VLOOKUP($R811,desplegable!$N$3:$Q$8,4,FALSE),$AC812:$AM812)*$T812/VLOOKUP($R811,desplegable!$N$3:$O$8,2,FALSE),"")</f>
        <v/>
      </c>
      <c r="AQ812" s="55">
        <f>+IFERROR(SUMIF($AC$3:$AM$3,VLOOKUP($R812,desplegable!$N$3:$Q$8,4,FALSE),$AC812:$AM812)/$S812,0)</f>
        <v>0</v>
      </c>
      <c r="AR812" s="55">
        <f ca="1">IFERROR((SUMIF($AC$3:$AM$3,VLOOKUP($R812,desplegable!$N$3:$Q$8,4,FALSE),$AC812:$AM812)/($H812-$G812))*((TODAY())-$G812)/$S812,0)</f>
        <v>0</v>
      </c>
      <c r="AS812" s="56" t="str">
        <f t="shared" si="278"/>
        <v>-</v>
      </c>
      <c r="AT812" s="56" t="str">
        <f t="shared" si="279"/>
        <v>-</v>
      </c>
      <c r="AU812" s="56" t="str">
        <f t="shared" si="280"/>
        <v>-</v>
      </c>
      <c r="AV812" s="56" t="str">
        <f t="shared" si="281"/>
        <v>-</v>
      </c>
      <c r="AW812" s="53" t="str">
        <f t="shared" si="282"/>
        <v>-</v>
      </c>
      <c r="AX812" s="53" t="str">
        <f t="shared" si="283"/>
        <v/>
      </c>
      <c r="AY812" s="57" t="str">
        <f t="shared" si="284"/>
        <v/>
      </c>
      <c r="AZ812" s="54">
        <f>+IF(SUMIF($AC$3:$AM$3,VLOOKUP($R812,desplegable!$N$3:$Q$8,4,FALSE),$AC812:$AM812)&gt;=$S812,$S812,SUMIF($AC$3:$AM$3,VLOOKUP($R812,desplegable!$N$3:$Q$8,4,FALSE),$AC812:$AM812))</f>
        <v>0</v>
      </c>
      <c r="BA812" s="78"/>
      <c r="BB812" s="54">
        <f t="shared" si="285"/>
        <v>0</v>
      </c>
      <c r="BC812" s="53">
        <f>+IFERROR($BB812*$T812/VLOOKUP($R812,desplegable!$N$3:$O$8,2,FALSE),0)</f>
        <v>0</v>
      </c>
      <c r="BD812" s="53" t="str">
        <f t="shared" si="275"/>
        <v/>
      </c>
      <c r="BE812" s="57" t="str">
        <f t="shared" si="286"/>
        <v/>
      </c>
    </row>
    <row r="813" spans="1:57" ht="15" customHeight="1" x14ac:dyDescent="0.25">
      <c r="A813" s="26" t="s">
        <v>117</v>
      </c>
      <c r="B813" s="21"/>
      <c r="C813" s="21" t="s">
        <v>117</v>
      </c>
      <c r="D813" s="21"/>
      <c r="E813" s="21" t="s">
        <v>117</v>
      </c>
      <c r="F813" s="21"/>
      <c r="G813" s="27"/>
      <c r="H813" s="27"/>
      <c r="I813" s="28" t="s">
        <v>36</v>
      </c>
      <c r="J813" s="28" t="s">
        <v>117</v>
      </c>
      <c r="K813" s="21"/>
      <c r="L813" s="21"/>
      <c r="M813" s="28" t="s">
        <v>117</v>
      </c>
      <c r="N813" s="28" t="s">
        <v>117</v>
      </c>
      <c r="O813" s="28" t="s">
        <v>117</v>
      </c>
      <c r="P813" s="21" t="s">
        <v>117</v>
      </c>
      <c r="Q813" s="21" t="s">
        <v>117</v>
      </c>
      <c r="R813" s="28" t="s">
        <v>117</v>
      </c>
      <c r="S813" s="78"/>
      <c r="T813" s="30"/>
      <c r="U813" s="52">
        <f t="shared" si="276"/>
        <v>0</v>
      </c>
      <c r="V813" s="29"/>
      <c r="W813" s="29" t="s">
        <v>117</v>
      </c>
      <c r="X813" s="29"/>
      <c r="Y813" s="29"/>
      <c r="Z813" s="53" t="str">
        <f t="shared" si="268"/>
        <v/>
      </c>
      <c r="AA813" s="55" t="str">
        <f t="shared" si="277"/>
        <v/>
      </c>
      <c r="AB813" s="27"/>
      <c r="AC813" s="54">
        <f t="shared" si="269"/>
        <v>0</v>
      </c>
      <c r="AD813" s="78"/>
      <c r="AE813" s="54">
        <f t="shared" si="270"/>
        <v>0</v>
      </c>
      <c r="AF813" s="78"/>
      <c r="AG813" s="54">
        <f t="shared" si="271"/>
        <v>0</v>
      </c>
      <c r="AH813" s="78"/>
      <c r="AI813" s="54">
        <f t="shared" si="272"/>
        <v>0</v>
      </c>
      <c r="AJ813" s="78"/>
      <c r="AK813" s="54">
        <f t="shared" si="273"/>
        <v>0</v>
      </c>
      <c r="AL813" s="78"/>
      <c r="AM813" s="78"/>
      <c r="AN813" s="53" t="str">
        <f>+IF($A813="Venta",SUMIF($AC$3:$AM$3,VLOOKUP($R813,desplegable!$N$3:$Q$8,4,FALSE),$AC813:$AM813)*$T813/VLOOKUP($R813,desplegable!$N$3:$O$8,2,FALSE),"")</f>
        <v/>
      </c>
      <c r="AO813" s="53">
        <f t="shared" si="274"/>
        <v>0</v>
      </c>
      <c r="AP813" s="53" t="str">
        <f>+IF($A813="Compra",SUMIF($AC$3:$AM$3,VLOOKUP($R812,desplegable!$N$3:$Q$8,4,FALSE),$AC813:$AM813)*$T813/VLOOKUP($R812,desplegable!$N$3:$O$8,2,FALSE),"")</f>
        <v/>
      </c>
      <c r="AQ813" s="55">
        <f>+IFERROR(SUMIF($AC$3:$AM$3,VLOOKUP($R813,desplegable!$N$3:$Q$8,4,FALSE),$AC813:$AM813)/$S813,0)</f>
        <v>0</v>
      </c>
      <c r="AR813" s="55">
        <f ca="1">IFERROR((SUMIF($AC$3:$AM$3,VLOOKUP($R813,desplegable!$N$3:$Q$8,4,FALSE),$AC813:$AM813)/($H813-$G813))*((TODAY())-$G813)/$S813,0)</f>
        <v>0</v>
      </c>
      <c r="AS813" s="56" t="str">
        <f t="shared" si="278"/>
        <v>-</v>
      </c>
      <c r="AT813" s="56" t="str">
        <f t="shared" si="279"/>
        <v>-</v>
      </c>
      <c r="AU813" s="56" t="str">
        <f t="shared" si="280"/>
        <v>-</v>
      </c>
      <c r="AV813" s="56" t="str">
        <f t="shared" si="281"/>
        <v>-</v>
      </c>
      <c r="AW813" s="53" t="str">
        <f t="shared" si="282"/>
        <v>-</v>
      </c>
      <c r="AX813" s="53" t="str">
        <f t="shared" si="283"/>
        <v/>
      </c>
      <c r="AY813" s="57" t="str">
        <f t="shared" si="284"/>
        <v/>
      </c>
      <c r="AZ813" s="54">
        <f>+IF(SUMIF($AC$3:$AM$3,VLOOKUP($R813,desplegable!$N$3:$Q$8,4,FALSE),$AC813:$AM813)&gt;=$S813,$S813,SUMIF($AC$3:$AM$3,VLOOKUP($R813,desplegable!$N$3:$Q$8,4,FALSE),$AC813:$AM813))</f>
        <v>0</v>
      </c>
      <c r="BA813" s="78"/>
      <c r="BB813" s="54">
        <f t="shared" si="285"/>
        <v>0</v>
      </c>
      <c r="BC813" s="53">
        <f>+IFERROR($BB813*$T813/VLOOKUP($R813,desplegable!$N$3:$O$8,2,FALSE),0)</f>
        <v>0</v>
      </c>
      <c r="BD813" s="53" t="str">
        <f t="shared" si="275"/>
        <v/>
      </c>
      <c r="BE813" s="57" t="str">
        <f t="shared" si="286"/>
        <v/>
      </c>
    </row>
    <row r="814" spans="1:57" ht="15" customHeight="1" x14ac:dyDescent="0.25">
      <c r="A814" s="26" t="s">
        <v>117</v>
      </c>
      <c r="B814" s="21"/>
      <c r="C814" s="21" t="s">
        <v>117</v>
      </c>
      <c r="D814" s="21"/>
      <c r="E814" s="21" t="s">
        <v>117</v>
      </c>
      <c r="F814" s="21"/>
      <c r="G814" s="27"/>
      <c r="H814" s="27"/>
      <c r="I814" s="28" t="s">
        <v>36</v>
      </c>
      <c r="J814" s="28" t="s">
        <v>117</v>
      </c>
      <c r="K814" s="21"/>
      <c r="L814" s="21"/>
      <c r="M814" s="28" t="s">
        <v>117</v>
      </c>
      <c r="N814" s="28" t="s">
        <v>117</v>
      </c>
      <c r="O814" s="28" t="s">
        <v>117</v>
      </c>
      <c r="P814" s="21" t="s">
        <v>117</v>
      </c>
      <c r="Q814" s="21" t="s">
        <v>117</v>
      </c>
      <c r="R814" s="28" t="s">
        <v>117</v>
      </c>
      <c r="S814" s="78"/>
      <c r="T814" s="30"/>
      <c r="U814" s="52">
        <f t="shared" si="276"/>
        <v>0</v>
      </c>
      <c r="V814" s="29"/>
      <c r="W814" s="29" t="s">
        <v>117</v>
      </c>
      <c r="X814" s="29"/>
      <c r="Y814" s="29"/>
      <c r="Z814" s="53" t="str">
        <f t="shared" si="268"/>
        <v/>
      </c>
      <c r="AA814" s="55" t="str">
        <f t="shared" si="277"/>
        <v/>
      </c>
      <c r="AB814" s="27"/>
      <c r="AC814" s="54">
        <f t="shared" si="269"/>
        <v>0</v>
      </c>
      <c r="AD814" s="78"/>
      <c r="AE814" s="54">
        <f t="shared" si="270"/>
        <v>0</v>
      </c>
      <c r="AF814" s="78"/>
      <c r="AG814" s="54">
        <f t="shared" si="271"/>
        <v>0</v>
      </c>
      <c r="AH814" s="78"/>
      <c r="AI814" s="54">
        <f t="shared" si="272"/>
        <v>0</v>
      </c>
      <c r="AJ814" s="78"/>
      <c r="AK814" s="54">
        <f t="shared" si="273"/>
        <v>0</v>
      </c>
      <c r="AL814" s="78"/>
      <c r="AM814" s="78"/>
      <c r="AN814" s="53" t="str">
        <f>+IF($A814="Venta",SUMIF($AC$3:$AM$3,VLOOKUP($R814,desplegable!$N$3:$Q$8,4,FALSE),$AC814:$AM814)*$T814/VLOOKUP($R814,desplegable!$N$3:$O$8,2,FALSE),"")</f>
        <v/>
      </c>
      <c r="AO814" s="53">
        <f t="shared" si="274"/>
        <v>0</v>
      </c>
      <c r="AP814" s="53" t="str">
        <f>+IF($A814="Compra",SUMIF($AC$3:$AM$3,VLOOKUP($R813,desplegable!$N$3:$Q$8,4,FALSE),$AC814:$AM814)*$T814/VLOOKUP($R813,desplegable!$N$3:$O$8,2,FALSE),"")</f>
        <v/>
      </c>
      <c r="AQ814" s="55">
        <f>+IFERROR(SUMIF($AC$3:$AM$3,VLOOKUP($R814,desplegable!$N$3:$Q$8,4,FALSE),$AC814:$AM814)/$S814,0)</f>
        <v>0</v>
      </c>
      <c r="AR814" s="55">
        <f ca="1">IFERROR((SUMIF($AC$3:$AM$3,VLOOKUP($R814,desplegable!$N$3:$Q$8,4,FALSE),$AC814:$AM814)/($H814-$G814))*((TODAY())-$G814)/$S814,0)</f>
        <v>0</v>
      </c>
      <c r="AS814" s="56" t="str">
        <f t="shared" si="278"/>
        <v>-</v>
      </c>
      <c r="AT814" s="56" t="str">
        <f t="shared" si="279"/>
        <v>-</v>
      </c>
      <c r="AU814" s="56" t="str">
        <f t="shared" si="280"/>
        <v>-</v>
      </c>
      <c r="AV814" s="56" t="str">
        <f t="shared" si="281"/>
        <v>-</v>
      </c>
      <c r="AW814" s="53" t="str">
        <f t="shared" si="282"/>
        <v>-</v>
      </c>
      <c r="AX814" s="53" t="str">
        <f t="shared" si="283"/>
        <v/>
      </c>
      <c r="AY814" s="57" t="str">
        <f t="shared" si="284"/>
        <v/>
      </c>
      <c r="AZ814" s="54">
        <f>+IF(SUMIF($AC$3:$AM$3,VLOOKUP($R814,desplegable!$N$3:$Q$8,4,FALSE),$AC814:$AM814)&gt;=$S814,$S814,SUMIF($AC$3:$AM$3,VLOOKUP($R814,desplegable!$N$3:$Q$8,4,FALSE),$AC814:$AM814))</f>
        <v>0</v>
      </c>
      <c r="BA814" s="78"/>
      <c r="BB814" s="54">
        <f t="shared" si="285"/>
        <v>0</v>
      </c>
      <c r="BC814" s="53">
        <f>+IFERROR($BB814*$T814/VLOOKUP($R814,desplegable!$N$3:$O$8,2,FALSE),0)</f>
        <v>0</v>
      </c>
      <c r="BD814" s="53" t="str">
        <f t="shared" si="275"/>
        <v/>
      </c>
      <c r="BE814" s="57" t="str">
        <f t="shared" si="286"/>
        <v/>
      </c>
    </row>
    <row r="815" spans="1:57" ht="15" customHeight="1" x14ac:dyDescent="0.25">
      <c r="A815" s="26" t="s">
        <v>117</v>
      </c>
      <c r="B815" s="21"/>
      <c r="C815" s="21" t="s">
        <v>117</v>
      </c>
      <c r="D815" s="21"/>
      <c r="E815" s="21" t="s">
        <v>117</v>
      </c>
      <c r="F815" s="21"/>
      <c r="G815" s="27"/>
      <c r="H815" s="27"/>
      <c r="I815" s="28" t="s">
        <v>36</v>
      </c>
      <c r="J815" s="28" t="s">
        <v>117</v>
      </c>
      <c r="K815" s="21"/>
      <c r="L815" s="21"/>
      <c r="M815" s="28" t="s">
        <v>117</v>
      </c>
      <c r="N815" s="28" t="s">
        <v>117</v>
      </c>
      <c r="O815" s="28" t="s">
        <v>117</v>
      </c>
      <c r="P815" s="21" t="s">
        <v>117</v>
      </c>
      <c r="Q815" s="21" t="s">
        <v>117</v>
      </c>
      <c r="R815" s="28" t="s">
        <v>117</v>
      </c>
      <c r="S815" s="78"/>
      <c r="T815" s="30"/>
      <c r="U815" s="52">
        <f t="shared" si="276"/>
        <v>0</v>
      </c>
      <c r="V815" s="29"/>
      <c r="W815" s="29" t="s">
        <v>117</v>
      </c>
      <c r="X815" s="29"/>
      <c r="Y815" s="29"/>
      <c r="Z815" s="53" t="str">
        <f t="shared" si="268"/>
        <v/>
      </c>
      <c r="AA815" s="55" t="str">
        <f t="shared" si="277"/>
        <v/>
      </c>
      <c r="AB815" s="27"/>
      <c r="AC815" s="54">
        <f t="shared" si="269"/>
        <v>0</v>
      </c>
      <c r="AD815" s="78"/>
      <c r="AE815" s="54">
        <f t="shared" si="270"/>
        <v>0</v>
      </c>
      <c r="AF815" s="78"/>
      <c r="AG815" s="54">
        <f t="shared" si="271"/>
        <v>0</v>
      </c>
      <c r="AH815" s="78"/>
      <c r="AI815" s="54">
        <f t="shared" si="272"/>
        <v>0</v>
      </c>
      <c r="AJ815" s="78"/>
      <c r="AK815" s="54">
        <f t="shared" si="273"/>
        <v>0</v>
      </c>
      <c r="AL815" s="78"/>
      <c r="AM815" s="78"/>
      <c r="AN815" s="53" t="str">
        <f>+IF($A815="Venta",SUMIF($AC$3:$AM$3,VLOOKUP($R815,desplegable!$N$3:$Q$8,4,FALSE),$AC815:$AM815)*$T815/VLOOKUP($R815,desplegable!$N$3:$O$8,2,FALSE),"")</f>
        <v/>
      </c>
      <c r="AO815" s="53">
        <f t="shared" si="274"/>
        <v>0</v>
      </c>
      <c r="AP815" s="53" t="str">
        <f>+IF($A815="Compra",SUMIF($AC$3:$AM$3,VLOOKUP($R814,desplegable!$N$3:$Q$8,4,FALSE),$AC815:$AM815)*$T815/VLOOKUP($R814,desplegable!$N$3:$O$8,2,FALSE),"")</f>
        <v/>
      </c>
      <c r="AQ815" s="55">
        <f>+IFERROR(SUMIF($AC$3:$AM$3,VLOOKUP($R815,desplegable!$N$3:$Q$8,4,FALSE),$AC815:$AM815)/$S815,0)</f>
        <v>0</v>
      </c>
      <c r="AR815" s="55">
        <f ca="1">IFERROR((SUMIF($AC$3:$AM$3,VLOOKUP($R815,desplegable!$N$3:$Q$8,4,FALSE),$AC815:$AM815)/($H815-$G815))*((TODAY())-$G815)/$S815,0)</f>
        <v>0</v>
      </c>
      <c r="AS815" s="56" t="str">
        <f t="shared" si="278"/>
        <v>-</v>
      </c>
      <c r="AT815" s="56" t="str">
        <f t="shared" si="279"/>
        <v>-</v>
      </c>
      <c r="AU815" s="56" t="str">
        <f t="shared" si="280"/>
        <v>-</v>
      </c>
      <c r="AV815" s="56" t="str">
        <f t="shared" si="281"/>
        <v>-</v>
      </c>
      <c r="AW815" s="53" t="str">
        <f t="shared" si="282"/>
        <v>-</v>
      </c>
      <c r="AX815" s="53" t="str">
        <f t="shared" si="283"/>
        <v/>
      </c>
      <c r="AY815" s="57" t="str">
        <f t="shared" si="284"/>
        <v/>
      </c>
      <c r="AZ815" s="54">
        <f>+IF(SUMIF($AC$3:$AM$3,VLOOKUP($R815,desplegable!$N$3:$Q$8,4,FALSE),$AC815:$AM815)&gt;=$S815,$S815,SUMIF($AC$3:$AM$3,VLOOKUP($R815,desplegable!$N$3:$Q$8,4,FALSE),$AC815:$AM815))</f>
        <v>0</v>
      </c>
      <c r="BA815" s="78"/>
      <c r="BB815" s="54">
        <f t="shared" si="285"/>
        <v>0</v>
      </c>
      <c r="BC815" s="53">
        <f>+IFERROR($BB815*$T815/VLOOKUP($R815,desplegable!$N$3:$O$8,2,FALSE),0)</f>
        <v>0</v>
      </c>
      <c r="BD815" s="53" t="str">
        <f t="shared" si="275"/>
        <v/>
      </c>
      <c r="BE815" s="57" t="str">
        <f t="shared" si="286"/>
        <v/>
      </c>
    </row>
    <row r="816" spans="1:57" ht="15" customHeight="1" x14ac:dyDescent="0.25">
      <c r="A816" s="26" t="s">
        <v>117</v>
      </c>
      <c r="B816" s="21"/>
      <c r="C816" s="21" t="s">
        <v>117</v>
      </c>
      <c r="D816" s="21"/>
      <c r="E816" s="21" t="s">
        <v>117</v>
      </c>
      <c r="F816" s="21"/>
      <c r="G816" s="27"/>
      <c r="H816" s="27"/>
      <c r="I816" s="28" t="s">
        <v>36</v>
      </c>
      <c r="J816" s="28" t="s">
        <v>117</v>
      </c>
      <c r="K816" s="21"/>
      <c r="L816" s="21"/>
      <c r="M816" s="28" t="s">
        <v>117</v>
      </c>
      <c r="N816" s="28" t="s">
        <v>117</v>
      </c>
      <c r="O816" s="28" t="s">
        <v>117</v>
      </c>
      <c r="P816" s="21" t="s">
        <v>117</v>
      </c>
      <c r="Q816" s="21" t="s">
        <v>117</v>
      </c>
      <c r="R816" s="28" t="s">
        <v>117</v>
      </c>
      <c r="S816" s="78"/>
      <c r="T816" s="30"/>
      <c r="U816" s="52">
        <f t="shared" si="276"/>
        <v>0</v>
      </c>
      <c r="V816" s="29"/>
      <c r="W816" s="29" t="s">
        <v>117</v>
      </c>
      <c r="X816" s="29"/>
      <c r="Y816" s="29"/>
      <c r="Z816" s="53" t="str">
        <f t="shared" si="268"/>
        <v/>
      </c>
      <c r="AA816" s="55" t="str">
        <f t="shared" si="277"/>
        <v/>
      </c>
      <c r="AB816" s="27"/>
      <c r="AC816" s="54">
        <f t="shared" si="269"/>
        <v>0</v>
      </c>
      <c r="AD816" s="78"/>
      <c r="AE816" s="54">
        <f t="shared" si="270"/>
        <v>0</v>
      </c>
      <c r="AF816" s="78"/>
      <c r="AG816" s="54">
        <f t="shared" si="271"/>
        <v>0</v>
      </c>
      <c r="AH816" s="78"/>
      <c r="AI816" s="54">
        <f t="shared" si="272"/>
        <v>0</v>
      </c>
      <c r="AJ816" s="78"/>
      <c r="AK816" s="54">
        <f t="shared" si="273"/>
        <v>0</v>
      </c>
      <c r="AL816" s="78"/>
      <c r="AM816" s="78"/>
      <c r="AN816" s="53" t="str">
        <f>+IF($A816="Venta",SUMIF($AC$3:$AM$3,VLOOKUP($R816,desplegable!$N$3:$Q$8,4,FALSE),$AC816:$AM816)*$T816/VLOOKUP($R816,desplegable!$N$3:$O$8,2,FALSE),"")</f>
        <v/>
      </c>
      <c r="AO816" s="53">
        <f t="shared" si="274"/>
        <v>0</v>
      </c>
      <c r="AP816" s="53" t="str">
        <f>+IF($A816="Compra",SUMIF($AC$3:$AM$3,VLOOKUP($R815,desplegable!$N$3:$Q$8,4,FALSE),$AC816:$AM816)*$T816/VLOOKUP($R815,desplegable!$N$3:$O$8,2,FALSE),"")</f>
        <v/>
      </c>
      <c r="AQ816" s="55">
        <f>+IFERROR(SUMIF($AC$3:$AM$3,VLOOKUP($R816,desplegable!$N$3:$Q$8,4,FALSE),$AC816:$AM816)/$S816,0)</f>
        <v>0</v>
      </c>
      <c r="AR816" s="55">
        <f ca="1">IFERROR((SUMIF($AC$3:$AM$3,VLOOKUP($R816,desplegable!$N$3:$Q$8,4,FALSE),$AC816:$AM816)/($H816-$G816))*((TODAY())-$G816)/$S816,0)</f>
        <v>0</v>
      </c>
      <c r="AS816" s="56" t="str">
        <f t="shared" si="278"/>
        <v>-</v>
      </c>
      <c r="AT816" s="56" t="str">
        <f t="shared" si="279"/>
        <v>-</v>
      </c>
      <c r="AU816" s="56" t="str">
        <f t="shared" si="280"/>
        <v>-</v>
      </c>
      <c r="AV816" s="56" t="str">
        <f t="shared" si="281"/>
        <v>-</v>
      </c>
      <c r="AW816" s="53" t="str">
        <f t="shared" si="282"/>
        <v>-</v>
      </c>
      <c r="AX816" s="53" t="str">
        <f t="shared" si="283"/>
        <v/>
      </c>
      <c r="AY816" s="57" t="str">
        <f t="shared" si="284"/>
        <v/>
      </c>
      <c r="AZ816" s="54">
        <f>+IF(SUMIF($AC$3:$AM$3,VLOOKUP($R816,desplegable!$N$3:$Q$8,4,FALSE),$AC816:$AM816)&gt;=$S816,$S816,SUMIF($AC$3:$AM$3,VLOOKUP($R816,desplegable!$N$3:$Q$8,4,FALSE),$AC816:$AM816))</f>
        <v>0</v>
      </c>
      <c r="BA816" s="78"/>
      <c r="BB816" s="54">
        <f t="shared" si="285"/>
        <v>0</v>
      </c>
      <c r="BC816" s="53">
        <f>+IFERROR($BB816*$T816/VLOOKUP($R816,desplegable!$N$3:$O$8,2,FALSE),0)</f>
        <v>0</v>
      </c>
      <c r="BD816" s="53" t="str">
        <f t="shared" si="275"/>
        <v/>
      </c>
      <c r="BE816" s="57" t="str">
        <f t="shared" si="286"/>
        <v/>
      </c>
    </row>
    <row r="817" spans="1:57" ht="15" customHeight="1" x14ac:dyDescent="0.25">
      <c r="A817" s="26" t="s">
        <v>117</v>
      </c>
      <c r="B817" s="21"/>
      <c r="C817" s="21" t="s">
        <v>117</v>
      </c>
      <c r="D817" s="21"/>
      <c r="E817" s="21" t="s">
        <v>117</v>
      </c>
      <c r="F817" s="21"/>
      <c r="G817" s="27"/>
      <c r="H817" s="27"/>
      <c r="I817" s="28" t="s">
        <v>36</v>
      </c>
      <c r="J817" s="28" t="s">
        <v>117</v>
      </c>
      <c r="K817" s="21"/>
      <c r="L817" s="21"/>
      <c r="M817" s="28" t="s">
        <v>117</v>
      </c>
      <c r="N817" s="28" t="s">
        <v>117</v>
      </c>
      <c r="O817" s="28" t="s">
        <v>117</v>
      </c>
      <c r="P817" s="21" t="s">
        <v>117</v>
      </c>
      <c r="Q817" s="21" t="s">
        <v>117</v>
      </c>
      <c r="R817" s="28" t="s">
        <v>117</v>
      </c>
      <c r="S817" s="78"/>
      <c r="T817" s="30"/>
      <c r="U817" s="52">
        <f t="shared" si="276"/>
        <v>0</v>
      </c>
      <c r="V817" s="29"/>
      <c r="W817" s="29" t="s">
        <v>117</v>
      </c>
      <c r="X817" s="29"/>
      <c r="Y817" s="29"/>
      <c r="Z817" s="53" t="str">
        <f t="shared" si="268"/>
        <v/>
      </c>
      <c r="AA817" s="55" t="str">
        <f t="shared" si="277"/>
        <v/>
      </c>
      <c r="AB817" s="27"/>
      <c r="AC817" s="54">
        <f t="shared" si="269"/>
        <v>0</v>
      </c>
      <c r="AD817" s="78"/>
      <c r="AE817" s="54">
        <f t="shared" si="270"/>
        <v>0</v>
      </c>
      <c r="AF817" s="78"/>
      <c r="AG817" s="54">
        <f t="shared" si="271"/>
        <v>0</v>
      </c>
      <c r="AH817" s="78"/>
      <c r="AI817" s="54">
        <f t="shared" si="272"/>
        <v>0</v>
      </c>
      <c r="AJ817" s="78"/>
      <c r="AK817" s="54">
        <f t="shared" si="273"/>
        <v>0</v>
      </c>
      <c r="AL817" s="78"/>
      <c r="AM817" s="78"/>
      <c r="AN817" s="53" t="str">
        <f>+IF($A817="Venta",SUMIF($AC$3:$AM$3,VLOOKUP($R817,desplegable!$N$3:$Q$8,4,FALSE),$AC817:$AM817)*$T817/VLOOKUP($R817,desplegable!$N$3:$O$8,2,FALSE),"")</f>
        <v/>
      </c>
      <c r="AO817" s="53">
        <f t="shared" si="274"/>
        <v>0</v>
      </c>
      <c r="AP817" s="53" t="str">
        <f>+IF($A817="Compra",SUMIF($AC$3:$AM$3,VLOOKUP($R816,desplegable!$N$3:$Q$8,4,FALSE),$AC817:$AM817)*$T817/VLOOKUP($R816,desplegable!$N$3:$O$8,2,FALSE),"")</f>
        <v/>
      </c>
      <c r="AQ817" s="55">
        <f>+IFERROR(SUMIF($AC$3:$AM$3,VLOOKUP($R817,desplegable!$N$3:$Q$8,4,FALSE),$AC817:$AM817)/$S817,0)</f>
        <v>0</v>
      </c>
      <c r="AR817" s="55">
        <f ca="1">IFERROR((SUMIF($AC$3:$AM$3,VLOOKUP($R817,desplegable!$N$3:$Q$8,4,FALSE),$AC817:$AM817)/($H817-$G817))*((TODAY())-$G817)/$S817,0)</f>
        <v>0</v>
      </c>
      <c r="AS817" s="56" t="str">
        <f t="shared" si="278"/>
        <v>-</v>
      </c>
      <c r="AT817" s="56" t="str">
        <f t="shared" si="279"/>
        <v>-</v>
      </c>
      <c r="AU817" s="56" t="str">
        <f t="shared" si="280"/>
        <v>-</v>
      </c>
      <c r="AV817" s="56" t="str">
        <f t="shared" si="281"/>
        <v>-</v>
      </c>
      <c r="AW817" s="53" t="str">
        <f t="shared" si="282"/>
        <v>-</v>
      </c>
      <c r="AX817" s="53" t="str">
        <f t="shared" si="283"/>
        <v/>
      </c>
      <c r="AY817" s="57" t="str">
        <f t="shared" si="284"/>
        <v/>
      </c>
      <c r="AZ817" s="54">
        <f>+IF(SUMIF($AC$3:$AM$3,VLOOKUP($R817,desplegable!$N$3:$Q$8,4,FALSE),$AC817:$AM817)&gt;=$S817,$S817,SUMIF($AC$3:$AM$3,VLOOKUP($R817,desplegable!$N$3:$Q$8,4,FALSE),$AC817:$AM817))</f>
        <v>0</v>
      </c>
      <c r="BA817" s="78"/>
      <c r="BB817" s="54">
        <f t="shared" si="285"/>
        <v>0</v>
      </c>
      <c r="BC817" s="53">
        <f>+IFERROR($BB817*$T817/VLOOKUP($R817,desplegable!$N$3:$O$8,2,FALSE),0)</f>
        <v>0</v>
      </c>
      <c r="BD817" s="53" t="str">
        <f t="shared" si="275"/>
        <v/>
      </c>
      <c r="BE817" s="57" t="str">
        <f t="shared" si="286"/>
        <v/>
      </c>
    </row>
    <row r="818" spans="1:57" ht="15" customHeight="1" x14ac:dyDescent="0.25">
      <c r="A818" s="26" t="s">
        <v>117</v>
      </c>
      <c r="B818" s="21"/>
      <c r="C818" s="21" t="s">
        <v>117</v>
      </c>
      <c r="D818" s="21"/>
      <c r="E818" s="21" t="s">
        <v>117</v>
      </c>
      <c r="F818" s="21"/>
      <c r="G818" s="27"/>
      <c r="H818" s="27"/>
      <c r="I818" s="28" t="s">
        <v>36</v>
      </c>
      <c r="J818" s="28" t="s">
        <v>117</v>
      </c>
      <c r="K818" s="21"/>
      <c r="L818" s="21"/>
      <c r="M818" s="28" t="s">
        <v>117</v>
      </c>
      <c r="N818" s="28" t="s">
        <v>117</v>
      </c>
      <c r="O818" s="28" t="s">
        <v>117</v>
      </c>
      <c r="P818" s="21" t="s">
        <v>117</v>
      </c>
      <c r="Q818" s="21" t="s">
        <v>117</v>
      </c>
      <c r="R818" s="28" t="s">
        <v>117</v>
      </c>
      <c r="S818" s="78"/>
      <c r="T818" s="30"/>
      <c r="U818" s="52">
        <f t="shared" si="276"/>
        <v>0</v>
      </c>
      <c r="V818" s="29"/>
      <c r="W818" s="29" t="s">
        <v>117</v>
      </c>
      <c r="X818" s="29"/>
      <c r="Y818" s="29"/>
      <c r="Z818" s="53" t="str">
        <f t="shared" si="268"/>
        <v/>
      </c>
      <c r="AA818" s="55" t="str">
        <f t="shared" si="277"/>
        <v/>
      </c>
      <c r="AB818" s="27"/>
      <c r="AC818" s="54">
        <f t="shared" si="269"/>
        <v>0</v>
      </c>
      <c r="AD818" s="78"/>
      <c r="AE818" s="54">
        <f t="shared" si="270"/>
        <v>0</v>
      </c>
      <c r="AF818" s="78"/>
      <c r="AG818" s="54">
        <f t="shared" si="271"/>
        <v>0</v>
      </c>
      <c r="AH818" s="78"/>
      <c r="AI818" s="54">
        <f t="shared" si="272"/>
        <v>0</v>
      </c>
      <c r="AJ818" s="78"/>
      <c r="AK818" s="54">
        <f t="shared" si="273"/>
        <v>0</v>
      </c>
      <c r="AL818" s="78"/>
      <c r="AM818" s="78"/>
      <c r="AN818" s="53" t="str">
        <f>+IF($A818="Venta",SUMIF($AC$3:$AM$3,VLOOKUP($R818,desplegable!$N$3:$Q$8,4,FALSE),$AC818:$AM818)*$T818/VLOOKUP($R818,desplegable!$N$3:$O$8,2,FALSE),"")</f>
        <v/>
      </c>
      <c r="AO818" s="53">
        <f t="shared" si="274"/>
        <v>0</v>
      </c>
      <c r="AP818" s="53" t="str">
        <f>+IF($A818="Compra",SUMIF($AC$3:$AM$3,VLOOKUP($R817,desplegable!$N$3:$Q$8,4,FALSE),$AC818:$AM818)*$T818/VLOOKUP($R817,desplegable!$N$3:$O$8,2,FALSE),"")</f>
        <v/>
      </c>
      <c r="AQ818" s="55">
        <f>+IFERROR(SUMIF($AC$3:$AM$3,VLOOKUP($R818,desplegable!$N$3:$Q$8,4,FALSE),$AC818:$AM818)/$S818,0)</f>
        <v>0</v>
      </c>
      <c r="AR818" s="55">
        <f ca="1">IFERROR((SUMIF($AC$3:$AM$3,VLOOKUP($R818,desplegable!$N$3:$Q$8,4,FALSE),$AC818:$AM818)/($H818-$G818))*((TODAY())-$G818)/$S818,0)</f>
        <v>0</v>
      </c>
      <c r="AS818" s="56" t="str">
        <f t="shared" si="278"/>
        <v>-</v>
      </c>
      <c r="AT818" s="56" t="str">
        <f t="shared" si="279"/>
        <v>-</v>
      </c>
      <c r="AU818" s="56" t="str">
        <f t="shared" si="280"/>
        <v>-</v>
      </c>
      <c r="AV818" s="56" t="str">
        <f t="shared" si="281"/>
        <v>-</v>
      </c>
      <c r="AW818" s="53" t="str">
        <f t="shared" si="282"/>
        <v>-</v>
      </c>
      <c r="AX818" s="53" t="str">
        <f t="shared" si="283"/>
        <v/>
      </c>
      <c r="AY818" s="57" t="str">
        <f t="shared" si="284"/>
        <v/>
      </c>
      <c r="AZ818" s="54">
        <f>+IF(SUMIF($AC$3:$AM$3,VLOOKUP($R818,desplegable!$N$3:$Q$8,4,FALSE),$AC818:$AM818)&gt;=$S818,$S818,SUMIF($AC$3:$AM$3,VLOOKUP($R818,desplegable!$N$3:$Q$8,4,FALSE),$AC818:$AM818))</f>
        <v>0</v>
      </c>
      <c r="BA818" s="78"/>
      <c r="BB818" s="54">
        <f t="shared" si="285"/>
        <v>0</v>
      </c>
      <c r="BC818" s="53">
        <f>+IFERROR($BB818*$T818/VLOOKUP($R818,desplegable!$N$3:$O$8,2,FALSE),0)</f>
        <v>0</v>
      </c>
      <c r="BD818" s="53" t="str">
        <f t="shared" si="275"/>
        <v/>
      </c>
      <c r="BE818" s="57" t="str">
        <f t="shared" si="286"/>
        <v/>
      </c>
    </row>
    <row r="819" spans="1:57" ht="15" customHeight="1" x14ac:dyDescent="0.25">
      <c r="A819" s="26" t="s">
        <v>117</v>
      </c>
      <c r="B819" s="21"/>
      <c r="C819" s="21" t="s">
        <v>117</v>
      </c>
      <c r="D819" s="21"/>
      <c r="E819" s="21" t="s">
        <v>117</v>
      </c>
      <c r="F819" s="21"/>
      <c r="G819" s="27"/>
      <c r="H819" s="27"/>
      <c r="I819" s="28" t="s">
        <v>36</v>
      </c>
      <c r="J819" s="28" t="s">
        <v>117</v>
      </c>
      <c r="K819" s="21"/>
      <c r="L819" s="21"/>
      <c r="M819" s="28" t="s">
        <v>117</v>
      </c>
      <c r="N819" s="28" t="s">
        <v>117</v>
      </c>
      <c r="O819" s="28" t="s">
        <v>117</v>
      </c>
      <c r="P819" s="21" t="s">
        <v>117</v>
      </c>
      <c r="Q819" s="21" t="s">
        <v>117</v>
      </c>
      <c r="R819" s="28" t="s">
        <v>117</v>
      </c>
      <c r="S819" s="78"/>
      <c r="T819" s="30"/>
      <c r="U819" s="52">
        <f t="shared" si="276"/>
        <v>0</v>
      </c>
      <c r="V819" s="29"/>
      <c r="W819" s="29" t="s">
        <v>117</v>
      </c>
      <c r="X819" s="29"/>
      <c r="Y819" s="29"/>
      <c r="Z819" s="53" t="str">
        <f t="shared" si="268"/>
        <v/>
      </c>
      <c r="AA819" s="55" t="str">
        <f t="shared" si="277"/>
        <v/>
      </c>
      <c r="AB819" s="27"/>
      <c r="AC819" s="54">
        <f t="shared" si="269"/>
        <v>0</v>
      </c>
      <c r="AD819" s="78"/>
      <c r="AE819" s="54">
        <f t="shared" si="270"/>
        <v>0</v>
      </c>
      <c r="AF819" s="78"/>
      <c r="AG819" s="54">
        <f t="shared" si="271"/>
        <v>0</v>
      </c>
      <c r="AH819" s="78"/>
      <c r="AI819" s="54">
        <f t="shared" si="272"/>
        <v>0</v>
      </c>
      <c r="AJ819" s="78"/>
      <c r="AK819" s="54">
        <f t="shared" si="273"/>
        <v>0</v>
      </c>
      <c r="AL819" s="78"/>
      <c r="AM819" s="78"/>
      <c r="AN819" s="53" t="str">
        <f>+IF($A819="Venta",SUMIF($AC$3:$AM$3,VLOOKUP($R819,desplegable!$N$3:$Q$8,4,FALSE),$AC819:$AM819)*$T819/VLOOKUP($R819,desplegable!$N$3:$O$8,2,FALSE),"")</f>
        <v/>
      </c>
      <c r="AO819" s="53">
        <f t="shared" si="274"/>
        <v>0</v>
      </c>
      <c r="AP819" s="53" t="str">
        <f>+IF($A819="Compra",SUMIF($AC$3:$AM$3,VLOOKUP($R818,desplegable!$N$3:$Q$8,4,FALSE),$AC819:$AM819)*$T819/VLOOKUP($R818,desplegable!$N$3:$O$8,2,FALSE),"")</f>
        <v/>
      </c>
      <c r="AQ819" s="55">
        <f>+IFERROR(SUMIF($AC$3:$AM$3,VLOOKUP($R819,desplegable!$N$3:$Q$8,4,FALSE),$AC819:$AM819)/$S819,0)</f>
        <v>0</v>
      </c>
      <c r="AR819" s="55">
        <f ca="1">IFERROR((SUMIF($AC$3:$AM$3,VLOOKUP($R819,desplegable!$N$3:$Q$8,4,FALSE),$AC819:$AM819)/($H819-$G819))*((TODAY())-$G819)/$S819,0)</f>
        <v>0</v>
      </c>
      <c r="AS819" s="56" t="str">
        <f t="shared" si="278"/>
        <v>-</v>
      </c>
      <c r="AT819" s="56" t="str">
        <f t="shared" si="279"/>
        <v>-</v>
      </c>
      <c r="AU819" s="56" t="str">
        <f t="shared" si="280"/>
        <v>-</v>
      </c>
      <c r="AV819" s="56" t="str">
        <f t="shared" si="281"/>
        <v>-</v>
      </c>
      <c r="AW819" s="53" t="str">
        <f t="shared" si="282"/>
        <v>-</v>
      </c>
      <c r="AX819" s="53" t="str">
        <f t="shared" si="283"/>
        <v/>
      </c>
      <c r="AY819" s="57" t="str">
        <f t="shared" si="284"/>
        <v/>
      </c>
      <c r="AZ819" s="54">
        <f>+IF(SUMIF($AC$3:$AM$3,VLOOKUP($R819,desplegable!$N$3:$Q$8,4,FALSE),$AC819:$AM819)&gt;=$S819,$S819,SUMIF($AC$3:$AM$3,VLOOKUP($R819,desplegable!$N$3:$Q$8,4,FALSE),$AC819:$AM819))</f>
        <v>0</v>
      </c>
      <c r="BA819" s="78"/>
      <c r="BB819" s="54">
        <f t="shared" si="285"/>
        <v>0</v>
      </c>
      <c r="BC819" s="53">
        <f>+IFERROR($BB819*$T819/VLOOKUP($R819,desplegable!$N$3:$O$8,2,FALSE),0)</f>
        <v>0</v>
      </c>
      <c r="BD819" s="53" t="str">
        <f t="shared" si="275"/>
        <v/>
      </c>
      <c r="BE819" s="57" t="str">
        <f t="shared" si="286"/>
        <v/>
      </c>
    </row>
    <row r="820" spans="1:57" ht="15" customHeight="1" x14ac:dyDescent="0.25">
      <c r="A820" s="26" t="s">
        <v>117</v>
      </c>
      <c r="B820" s="21"/>
      <c r="C820" s="21" t="s">
        <v>117</v>
      </c>
      <c r="D820" s="21"/>
      <c r="E820" s="21" t="s">
        <v>117</v>
      </c>
      <c r="F820" s="21"/>
      <c r="G820" s="27"/>
      <c r="H820" s="27"/>
      <c r="I820" s="28" t="s">
        <v>36</v>
      </c>
      <c r="J820" s="28" t="s">
        <v>117</v>
      </c>
      <c r="K820" s="21"/>
      <c r="L820" s="21"/>
      <c r="M820" s="28" t="s">
        <v>117</v>
      </c>
      <c r="N820" s="28" t="s">
        <v>117</v>
      </c>
      <c r="O820" s="28" t="s">
        <v>117</v>
      </c>
      <c r="P820" s="21" t="s">
        <v>117</v>
      </c>
      <c r="Q820" s="21" t="s">
        <v>117</v>
      </c>
      <c r="R820" s="28" t="s">
        <v>117</v>
      </c>
      <c r="S820" s="78"/>
      <c r="T820" s="30"/>
      <c r="U820" s="52">
        <f t="shared" si="276"/>
        <v>0</v>
      </c>
      <c r="V820" s="29"/>
      <c r="W820" s="29" t="s">
        <v>117</v>
      </c>
      <c r="X820" s="29"/>
      <c r="Y820" s="29"/>
      <c r="Z820" s="53" t="str">
        <f t="shared" si="268"/>
        <v/>
      </c>
      <c r="AA820" s="55" t="str">
        <f t="shared" si="277"/>
        <v/>
      </c>
      <c r="AB820" s="27"/>
      <c r="AC820" s="54">
        <f t="shared" si="269"/>
        <v>0</v>
      </c>
      <c r="AD820" s="78"/>
      <c r="AE820" s="54">
        <f t="shared" si="270"/>
        <v>0</v>
      </c>
      <c r="AF820" s="78"/>
      <c r="AG820" s="54">
        <f t="shared" si="271"/>
        <v>0</v>
      </c>
      <c r="AH820" s="78"/>
      <c r="AI820" s="54">
        <f t="shared" si="272"/>
        <v>0</v>
      </c>
      <c r="AJ820" s="78"/>
      <c r="AK820" s="54">
        <f t="shared" si="273"/>
        <v>0</v>
      </c>
      <c r="AL820" s="78"/>
      <c r="AM820" s="78"/>
      <c r="AN820" s="53" t="str">
        <f>+IF($A820="Venta",SUMIF($AC$3:$AM$3,VLOOKUP($R820,desplegable!$N$3:$Q$8,4,FALSE),$AC820:$AM820)*$T820/VLOOKUP($R820,desplegable!$N$3:$O$8,2,FALSE),"")</f>
        <v/>
      </c>
      <c r="AO820" s="53">
        <f t="shared" si="274"/>
        <v>0</v>
      </c>
      <c r="AP820" s="53" t="str">
        <f>+IF($A820="Compra",SUMIF($AC$3:$AM$3,VLOOKUP($R819,desplegable!$N$3:$Q$8,4,FALSE),$AC820:$AM820)*$T820/VLOOKUP($R819,desplegable!$N$3:$O$8,2,FALSE),"")</f>
        <v/>
      </c>
      <c r="AQ820" s="55">
        <f>+IFERROR(SUMIF($AC$3:$AM$3,VLOOKUP($R820,desplegable!$N$3:$Q$8,4,FALSE),$AC820:$AM820)/$S820,0)</f>
        <v>0</v>
      </c>
      <c r="AR820" s="55">
        <f ca="1">IFERROR((SUMIF($AC$3:$AM$3,VLOOKUP($R820,desplegable!$N$3:$Q$8,4,FALSE),$AC820:$AM820)/($H820-$G820))*((TODAY())-$G820)/$S820,0)</f>
        <v>0</v>
      </c>
      <c r="AS820" s="56" t="str">
        <f t="shared" si="278"/>
        <v>-</v>
      </c>
      <c r="AT820" s="56" t="str">
        <f t="shared" si="279"/>
        <v>-</v>
      </c>
      <c r="AU820" s="56" t="str">
        <f t="shared" si="280"/>
        <v>-</v>
      </c>
      <c r="AV820" s="56" t="str">
        <f t="shared" si="281"/>
        <v>-</v>
      </c>
      <c r="AW820" s="53" t="str">
        <f t="shared" si="282"/>
        <v>-</v>
      </c>
      <c r="AX820" s="53" t="str">
        <f t="shared" si="283"/>
        <v/>
      </c>
      <c r="AY820" s="57" t="str">
        <f t="shared" si="284"/>
        <v/>
      </c>
      <c r="AZ820" s="54">
        <f>+IF(SUMIF($AC$3:$AM$3,VLOOKUP($R820,desplegable!$N$3:$Q$8,4,FALSE),$AC820:$AM820)&gt;=$S820,$S820,SUMIF($AC$3:$AM$3,VLOOKUP($R820,desplegable!$N$3:$Q$8,4,FALSE),$AC820:$AM820))</f>
        <v>0</v>
      </c>
      <c r="BA820" s="78"/>
      <c r="BB820" s="54">
        <f t="shared" si="285"/>
        <v>0</v>
      </c>
      <c r="BC820" s="53">
        <f>+IFERROR($BB820*$T820/VLOOKUP($R820,desplegable!$N$3:$O$8,2,FALSE),0)</f>
        <v>0</v>
      </c>
      <c r="BD820" s="53" t="str">
        <f t="shared" si="275"/>
        <v/>
      </c>
      <c r="BE820" s="57" t="str">
        <f t="shared" si="286"/>
        <v/>
      </c>
    </row>
    <row r="821" spans="1:57" ht="15" customHeight="1" x14ac:dyDescent="0.25">
      <c r="A821" s="26" t="s">
        <v>117</v>
      </c>
      <c r="B821" s="21"/>
      <c r="C821" s="21" t="s">
        <v>117</v>
      </c>
      <c r="D821" s="21"/>
      <c r="E821" s="21" t="s">
        <v>117</v>
      </c>
      <c r="F821" s="21"/>
      <c r="G821" s="27"/>
      <c r="H821" s="27"/>
      <c r="I821" s="28" t="s">
        <v>36</v>
      </c>
      <c r="J821" s="28" t="s">
        <v>117</v>
      </c>
      <c r="K821" s="21"/>
      <c r="L821" s="21"/>
      <c r="M821" s="28" t="s">
        <v>117</v>
      </c>
      <c r="N821" s="28" t="s">
        <v>117</v>
      </c>
      <c r="O821" s="28" t="s">
        <v>117</v>
      </c>
      <c r="P821" s="21" t="s">
        <v>117</v>
      </c>
      <c r="Q821" s="21" t="s">
        <v>117</v>
      </c>
      <c r="R821" s="28" t="s">
        <v>117</v>
      </c>
      <c r="S821" s="78"/>
      <c r="T821" s="30"/>
      <c r="U821" s="52">
        <f t="shared" si="276"/>
        <v>0</v>
      </c>
      <c r="V821" s="29"/>
      <c r="W821" s="29" t="s">
        <v>117</v>
      </c>
      <c r="X821" s="29"/>
      <c r="Y821" s="29"/>
      <c r="Z821" s="53" t="str">
        <f t="shared" si="268"/>
        <v/>
      </c>
      <c r="AA821" s="55" t="str">
        <f t="shared" si="277"/>
        <v/>
      </c>
      <c r="AB821" s="27"/>
      <c r="AC821" s="54">
        <f t="shared" si="269"/>
        <v>0</v>
      </c>
      <c r="AD821" s="78"/>
      <c r="AE821" s="54">
        <f t="shared" si="270"/>
        <v>0</v>
      </c>
      <c r="AF821" s="78"/>
      <c r="AG821" s="54">
        <f t="shared" si="271"/>
        <v>0</v>
      </c>
      <c r="AH821" s="78"/>
      <c r="AI821" s="54">
        <f t="shared" si="272"/>
        <v>0</v>
      </c>
      <c r="AJ821" s="78"/>
      <c r="AK821" s="54">
        <f t="shared" si="273"/>
        <v>0</v>
      </c>
      <c r="AL821" s="78"/>
      <c r="AM821" s="78"/>
      <c r="AN821" s="53" t="str">
        <f>+IF($A821="Venta",SUMIF($AC$3:$AM$3,VLOOKUP($R821,desplegable!$N$3:$Q$8,4,FALSE),$AC821:$AM821)*$T821/VLOOKUP($R821,desplegable!$N$3:$O$8,2,FALSE),"")</f>
        <v/>
      </c>
      <c r="AO821" s="53">
        <f t="shared" si="274"/>
        <v>0</v>
      </c>
      <c r="AP821" s="53" t="str">
        <f>+IF($A821="Compra",SUMIF($AC$3:$AM$3,VLOOKUP($R820,desplegable!$N$3:$Q$8,4,FALSE),$AC821:$AM821)*$T821/VLOOKUP($R820,desplegable!$N$3:$O$8,2,FALSE),"")</f>
        <v/>
      </c>
      <c r="AQ821" s="55">
        <f>+IFERROR(SUMIF($AC$3:$AM$3,VLOOKUP($R821,desplegable!$N$3:$Q$8,4,FALSE),$AC821:$AM821)/$S821,0)</f>
        <v>0</v>
      </c>
      <c r="AR821" s="55">
        <f ca="1">IFERROR((SUMIF($AC$3:$AM$3,VLOOKUP($R821,desplegable!$N$3:$Q$8,4,FALSE),$AC821:$AM821)/($H821-$G821))*((TODAY())-$G821)/$S821,0)</f>
        <v>0</v>
      </c>
      <c r="AS821" s="56" t="str">
        <f t="shared" si="278"/>
        <v>-</v>
      </c>
      <c r="AT821" s="56" t="str">
        <f t="shared" si="279"/>
        <v>-</v>
      </c>
      <c r="AU821" s="56" t="str">
        <f t="shared" si="280"/>
        <v>-</v>
      </c>
      <c r="AV821" s="56" t="str">
        <f t="shared" si="281"/>
        <v>-</v>
      </c>
      <c r="AW821" s="53" t="str">
        <f t="shared" si="282"/>
        <v>-</v>
      </c>
      <c r="AX821" s="53" t="str">
        <f t="shared" si="283"/>
        <v/>
      </c>
      <c r="AY821" s="57" t="str">
        <f t="shared" si="284"/>
        <v/>
      </c>
      <c r="AZ821" s="54">
        <f>+IF(SUMIF($AC$3:$AM$3,VLOOKUP($R821,desplegable!$N$3:$Q$8,4,FALSE),$AC821:$AM821)&gt;=$S821,$S821,SUMIF($AC$3:$AM$3,VLOOKUP($R821,desplegable!$N$3:$Q$8,4,FALSE),$AC821:$AM821))</f>
        <v>0</v>
      </c>
      <c r="BA821" s="78"/>
      <c r="BB821" s="54">
        <f t="shared" si="285"/>
        <v>0</v>
      </c>
      <c r="BC821" s="53">
        <f>+IFERROR($BB821*$T821/VLOOKUP($R821,desplegable!$N$3:$O$8,2,FALSE),0)</f>
        <v>0</v>
      </c>
      <c r="BD821" s="53" t="str">
        <f t="shared" si="275"/>
        <v/>
      </c>
      <c r="BE821" s="57" t="str">
        <f t="shared" si="286"/>
        <v/>
      </c>
    </row>
    <row r="822" spans="1:57" ht="15" customHeight="1" x14ac:dyDescent="0.25">
      <c r="A822" s="26" t="s">
        <v>117</v>
      </c>
      <c r="B822" s="21"/>
      <c r="C822" s="21" t="s">
        <v>117</v>
      </c>
      <c r="D822" s="21"/>
      <c r="E822" s="21" t="s">
        <v>117</v>
      </c>
      <c r="F822" s="21"/>
      <c r="G822" s="27"/>
      <c r="H822" s="27"/>
      <c r="I822" s="28" t="s">
        <v>36</v>
      </c>
      <c r="J822" s="28" t="s">
        <v>117</v>
      </c>
      <c r="K822" s="21"/>
      <c r="L822" s="21"/>
      <c r="M822" s="28" t="s">
        <v>117</v>
      </c>
      <c r="N822" s="28" t="s">
        <v>117</v>
      </c>
      <c r="O822" s="28" t="s">
        <v>117</v>
      </c>
      <c r="P822" s="21" t="s">
        <v>117</v>
      </c>
      <c r="Q822" s="21" t="s">
        <v>117</v>
      </c>
      <c r="R822" s="28" t="s">
        <v>117</v>
      </c>
      <c r="S822" s="78"/>
      <c r="T822" s="30"/>
      <c r="U822" s="52">
        <f t="shared" si="276"/>
        <v>0</v>
      </c>
      <c r="V822" s="29"/>
      <c r="W822" s="29" t="s">
        <v>117</v>
      </c>
      <c r="X822" s="29"/>
      <c r="Y822" s="29"/>
      <c r="Z822" s="53" t="str">
        <f t="shared" si="268"/>
        <v/>
      </c>
      <c r="AA822" s="55" t="str">
        <f t="shared" si="277"/>
        <v/>
      </c>
      <c r="AB822" s="27"/>
      <c r="AC822" s="54">
        <f t="shared" si="269"/>
        <v>0</v>
      </c>
      <c r="AD822" s="78"/>
      <c r="AE822" s="54">
        <f t="shared" si="270"/>
        <v>0</v>
      </c>
      <c r="AF822" s="78"/>
      <c r="AG822" s="54">
        <f t="shared" si="271"/>
        <v>0</v>
      </c>
      <c r="AH822" s="78"/>
      <c r="AI822" s="54">
        <f t="shared" si="272"/>
        <v>0</v>
      </c>
      <c r="AJ822" s="78"/>
      <c r="AK822" s="54">
        <f t="shared" si="273"/>
        <v>0</v>
      </c>
      <c r="AL822" s="78"/>
      <c r="AM822" s="78"/>
      <c r="AN822" s="53" t="str">
        <f>+IF($A822="Venta",SUMIF($AC$3:$AM$3,VLOOKUP($R822,desplegable!$N$3:$Q$8,4,FALSE),$AC822:$AM822)*$T822/VLOOKUP($R822,desplegable!$N$3:$O$8,2,FALSE),"")</f>
        <v/>
      </c>
      <c r="AO822" s="53">
        <f t="shared" si="274"/>
        <v>0</v>
      </c>
      <c r="AP822" s="53" t="str">
        <f>+IF($A822="Compra",SUMIF($AC$3:$AM$3,VLOOKUP($R821,desplegable!$N$3:$Q$8,4,FALSE),$AC822:$AM822)*$T822/VLOOKUP($R821,desplegable!$N$3:$O$8,2,FALSE),"")</f>
        <v/>
      </c>
      <c r="AQ822" s="55">
        <f>+IFERROR(SUMIF($AC$3:$AM$3,VLOOKUP($R822,desplegable!$N$3:$Q$8,4,FALSE),$AC822:$AM822)/$S822,0)</f>
        <v>0</v>
      </c>
      <c r="AR822" s="55">
        <f ca="1">IFERROR((SUMIF($AC$3:$AM$3,VLOOKUP($R822,desplegable!$N$3:$Q$8,4,FALSE),$AC822:$AM822)/($H822-$G822))*((TODAY())-$G822)/$S822,0)</f>
        <v>0</v>
      </c>
      <c r="AS822" s="56" t="str">
        <f t="shared" si="278"/>
        <v>-</v>
      </c>
      <c r="AT822" s="56" t="str">
        <f t="shared" si="279"/>
        <v>-</v>
      </c>
      <c r="AU822" s="56" t="str">
        <f t="shared" si="280"/>
        <v>-</v>
      </c>
      <c r="AV822" s="56" t="str">
        <f t="shared" si="281"/>
        <v>-</v>
      </c>
      <c r="AW822" s="53" t="str">
        <f t="shared" si="282"/>
        <v>-</v>
      </c>
      <c r="AX822" s="53" t="str">
        <f t="shared" si="283"/>
        <v/>
      </c>
      <c r="AY822" s="57" t="str">
        <f t="shared" si="284"/>
        <v/>
      </c>
      <c r="AZ822" s="54">
        <f>+IF(SUMIF($AC$3:$AM$3,VLOOKUP($R822,desplegable!$N$3:$Q$8,4,FALSE),$AC822:$AM822)&gt;=$S822,$S822,SUMIF($AC$3:$AM$3,VLOOKUP($R822,desplegable!$N$3:$Q$8,4,FALSE),$AC822:$AM822))</f>
        <v>0</v>
      </c>
      <c r="BA822" s="78"/>
      <c r="BB822" s="54">
        <f t="shared" si="285"/>
        <v>0</v>
      </c>
      <c r="BC822" s="53">
        <f>+IFERROR($BB822*$T822/VLOOKUP($R822,desplegable!$N$3:$O$8,2,FALSE),0)</f>
        <v>0</v>
      </c>
      <c r="BD822" s="53" t="str">
        <f t="shared" si="275"/>
        <v/>
      </c>
      <c r="BE822" s="57" t="str">
        <f t="shared" si="286"/>
        <v/>
      </c>
    </row>
    <row r="823" spans="1:57" ht="15" customHeight="1" x14ac:dyDescent="0.25">
      <c r="A823" s="26" t="s">
        <v>117</v>
      </c>
      <c r="B823" s="21"/>
      <c r="C823" s="21" t="s">
        <v>117</v>
      </c>
      <c r="D823" s="21"/>
      <c r="E823" s="21" t="s">
        <v>117</v>
      </c>
      <c r="F823" s="21"/>
      <c r="G823" s="27"/>
      <c r="H823" s="27"/>
      <c r="I823" s="28" t="s">
        <v>36</v>
      </c>
      <c r="J823" s="28" t="s">
        <v>117</v>
      </c>
      <c r="K823" s="21"/>
      <c r="L823" s="21"/>
      <c r="M823" s="28" t="s">
        <v>117</v>
      </c>
      <c r="N823" s="28" t="s">
        <v>117</v>
      </c>
      <c r="O823" s="28" t="s">
        <v>117</v>
      </c>
      <c r="P823" s="21" t="s">
        <v>117</v>
      </c>
      <c r="Q823" s="21" t="s">
        <v>117</v>
      </c>
      <c r="R823" s="28" t="s">
        <v>117</v>
      </c>
      <c r="S823" s="78"/>
      <c r="T823" s="30"/>
      <c r="U823" s="52">
        <f t="shared" si="276"/>
        <v>0</v>
      </c>
      <c r="V823" s="29"/>
      <c r="W823" s="29" t="s">
        <v>117</v>
      </c>
      <c r="X823" s="29"/>
      <c r="Y823" s="29"/>
      <c r="Z823" s="53" t="str">
        <f t="shared" si="268"/>
        <v/>
      </c>
      <c r="AA823" s="55" t="str">
        <f t="shared" si="277"/>
        <v/>
      </c>
      <c r="AB823" s="27"/>
      <c r="AC823" s="54">
        <f t="shared" si="269"/>
        <v>0</v>
      </c>
      <c r="AD823" s="78"/>
      <c r="AE823" s="54">
        <f t="shared" si="270"/>
        <v>0</v>
      </c>
      <c r="AF823" s="78"/>
      <c r="AG823" s="54">
        <f t="shared" si="271"/>
        <v>0</v>
      </c>
      <c r="AH823" s="78"/>
      <c r="AI823" s="54">
        <f t="shared" si="272"/>
        <v>0</v>
      </c>
      <c r="AJ823" s="78"/>
      <c r="AK823" s="54">
        <f t="shared" si="273"/>
        <v>0</v>
      </c>
      <c r="AL823" s="78"/>
      <c r="AM823" s="78"/>
      <c r="AN823" s="53" t="str">
        <f>+IF($A823="Venta",SUMIF($AC$3:$AM$3,VLOOKUP($R823,desplegable!$N$3:$Q$8,4,FALSE),$AC823:$AM823)*$T823/VLOOKUP($R823,desplegable!$N$3:$O$8,2,FALSE),"")</f>
        <v/>
      </c>
      <c r="AO823" s="53">
        <f t="shared" si="274"/>
        <v>0</v>
      </c>
      <c r="AP823" s="53" t="str">
        <f>+IF($A823="Compra",SUMIF($AC$3:$AM$3,VLOOKUP($R822,desplegable!$N$3:$Q$8,4,FALSE),$AC823:$AM823)*$T823/VLOOKUP($R822,desplegable!$N$3:$O$8,2,FALSE),"")</f>
        <v/>
      </c>
      <c r="AQ823" s="55">
        <f>+IFERROR(SUMIF($AC$3:$AM$3,VLOOKUP($R823,desplegable!$N$3:$Q$8,4,FALSE),$AC823:$AM823)/$S823,0)</f>
        <v>0</v>
      </c>
      <c r="AR823" s="55">
        <f ca="1">IFERROR((SUMIF($AC$3:$AM$3,VLOOKUP($R823,desplegable!$N$3:$Q$8,4,FALSE),$AC823:$AM823)/($H823-$G823))*((TODAY())-$G823)/$S823,0)</f>
        <v>0</v>
      </c>
      <c r="AS823" s="56" t="str">
        <f t="shared" si="278"/>
        <v>-</v>
      </c>
      <c r="AT823" s="56" t="str">
        <f t="shared" si="279"/>
        <v>-</v>
      </c>
      <c r="AU823" s="56" t="str">
        <f t="shared" si="280"/>
        <v>-</v>
      </c>
      <c r="AV823" s="56" t="str">
        <f t="shared" si="281"/>
        <v>-</v>
      </c>
      <c r="AW823" s="53" t="str">
        <f t="shared" si="282"/>
        <v>-</v>
      </c>
      <c r="AX823" s="53" t="str">
        <f t="shared" si="283"/>
        <v/>
      </c>
      <c r="AY823" s="57" t="str">
        <f t="shared" si="284"/>
        <v/>
      </c>
      <c r="AZ823" s="54">
        <f>+IF(SUMIF($AC$3:$AM$3,VLOOKUP($R823,desplegable!$N$3:$Q$8,4,FALSE),$AC823:$AM823)&gt;=$S823,$S823,SUMIF($AC$3:$AM$3,VLOOKUP($R823,desplegable!$N$3:$Q$8,4,FALSE),$AC823:$AM823))</f>
        <v>0</v>
      </c>
      <c r="BA823" s="78"/>
      <c r="BB823" s="54">
        <f t="shared" si="285"/>
        <v>0</v>
      </c>
      <c r="BC823" s="53">
        <f>+IFERROR($BB823*$T823/VLOOKUP($R823,desplegable!$N$3:$O$8,2,FALSE),0)</f>
        <v>0</v>
      </c>
      <c r="BD823" s="53" t="str">
        <f t="shared" si="275"/>
        <v/>
      </c>
      <c r="BE823" s="57" t="str">
        <f t="shared" si="286"/>
        <v/>
      </c>
    </row>
    <row r="824" spans="1:57" ht="15" customHeight="1" x14ac:dyDescent="0.25">
      <c r="A824" s="26" t="s">
        <v>117</v>
      </c>
      <c r="B824" s="21"/>
      <c r="C824" s="21" t="s">
        <v>117</v>
      </c>
      <c r="D824" s="21"/>
      <c r="E824" s="21" t="s">
        <v>117</v>
      </c>
      <c r="F824" s="21"/>
      <c r="G824" s="27"/>
      <c r="H824" s="27"/>
      <c r="I824" s="28" t="s">
        <v>36</v>
      </c>
      <c r="J824" s="28" t="s">
        <v>117</v>
      </c>
      <c r="K824" s="21"/>
      <c r="L824" s="21"/>
      <c r="M824" s="28" t="s">
        <v>117</v>
      </c>
      <c r="N824" s="28" t="s">
        <v>117</v>
      </c>
      <c r="O824" s="28" t="s">
        <v>117</v>
      </c>
      <c r="P824" s="21" t="s">
        <v>117</v>
      </c>
      <c r="Q824" s="21" t="s">
        <v>117</v>
      </c>
      <c r="R824" s="28" t="s">
        <v>117</v>
      </c>
      <c r="S824" s="78"/>
      <c r="T824" s="30"/>
      <c r="U824" s="52">
        <f t="shared" si="276"/>
        <v>0</v>
      </c>
      <c r="V824" s="29"/>
      <c r="W824" s="29" t="s">
        <v>117</v>
      </c>
      <c r="X824" s="29"/>
      <c r="Y824" s="29"/>
      <c r="Z824" s="53" t="str">
        <f t="shared" si="268"/>
        <v/>
      </c>
      <c r="AA824" s="55" t="str">
        <f t="shared" si="277"/>
        <v/>
      </c>
      <c r="AB824" s="27"/>
      <c r="AC824" s="54">
        <f t="shared" si="269"/>
        <v>0</v>
      </c>
      <c r="AD824" s="78"/>
      <c r="AE824" s="54">
        <f t="shared" si="270"/>
        <v>0</v>
      </c>
      <c r="AF824" s="78"/>
      <c r="AG824" s="54">
        <f t="shared" si="271"/>
        <v>0</v>
      </c>
      <c r="AH824" s="78"/>
      <c r="AI824" s="54">
        <f t="shared" si="272"/>
        <v>0</v>
      </c>
      <c r="AJ824" s="78"/>
      <c r="AK824" s="54">
        <f t="shared" si="273"/>
        <v>0</v>
      </c>
      <c r="AL824" s="78"/>
      <c r="AM824" s="78"/>
      <c r="AN824" s="53" t="str">
        <f>+IF($A824="Venta",SUMIF($AC$3:$AM$3,VLOOKUP($R824,desplegable!$N$3:$Q$8,4,FALSE),$AC824:$AM824)*$T824/VLOOKUP($R824,desplegable!$N$3:$O$8,2,FALSE),"")</f>
        <v/>
      </c>
      <c r="AO824" s="53">
        <f t="shared" si="274"/>
        <v>0</v>
      </c>
      <c r="AP824" s="53" t="str">
        <f>+IF($A824="Compra",SUMIF($AC$3:$AM$3,VLOOKUP($R823,desplegable!$N$3:$Q$8,4,FALSE),$AC824:$AM824)*$T824/VLOOKUP($R823,desplegable!$N$3:$O$8,2,FALSE),"")</f>
        <v/>
      </c>
      <c r="AQ824" s="55">
        <f>+IFERROR(SUMIF($AC$3:$AM$3,VLOOKUP($R824,desplegable!$N$3:$Q$8,4,FALSE),$AC824:$AM824)/$S824,0)</f>
        <v>0</v>
      </c>
      <c r="AR824" s="55">
        <f ca="1">IFERROR((SUMIF($AC$3:$AM$3,VLOOKUP($R824,desplegable!$N$3:$Q$8,4,FALSE),$AC824:$AM824)/($H824-$G824))*((TODAY())-$G824)/$S824,0)</f>
        <v>0</v>
      </c>
      <c r="AS824" s="56" t="str">
        <f t="shared" si="278"/>
        <v>-</v>
      </c>
      <c r="AT824" s="56" t="str">
        <f t="shared" si="279"/>
        <v>-</v>
      </c>
      <c r="AU824" s="56" t="str">
        <f t="shared" si="280"/>
        <v>-</v>
      </c>
      <c r="AV824" s="56" t="str">
        <f t="shared" si="281"/>
        <v>-</v>
      </c>
      <c r="AW824" s="53" t="str">
        <f t="shared" si="282"/>
        <v>-</v>
      </c>
      <c r="AX824" s="53" t="str">
        <f t="shared" si="283"/>
        <v/>
      </c>
      <c r="AY824" s="57" t="str">
        <f t="shared" si="284"/>
        <v/>
      </c>
      <c r="AZ824" s="54">
        <f>+IF(SUMIF($AC$3:$AM$3,VLOOKUP($R824,desplegable!$N$3:$Q$8,4,FALSE),$AC824:$AM824)&gt;=$S824,$S824,SUMIF($AC$3:$AM$3,VLOOKUP($R824,desplegable!$N$3:$Q$8,4,FALSE),$AC824:$AM824))</f>
        <v>0</v>
      </c>
      <c r="BA824" s="78"/>
      <c r="BB824" s="54">
        <f t="shared" si="285"/>
        <v>0</v>
      </c>
      <c r="BC824" s="53">
        <f>+IFERROR($BB824*$T824/VLOOKUP($R824,desplegable!$N$3:$O$8,2,FALSE),0)</f>
        <v>0</v>
      </c>
      <c r="BD824" s="53" t="str">
        <f t="shared" si="275"/>
        <v/>
      </c>
      <c r="BE824" s="57" t="str">
        <f t="shared" si="286"/>
        <v/>
      </c>
    </row>
    <row r="825" spans="1:57" ht="15" customHeight="1" x14ac:dyDescent="0.25">
      <c r="A825" s="26" t="s">
        <v>117</v>
      </c>
      <c r="B825" s="21"/>
      <c r="C825" s="21" t="s">
        <v>117</v>
      </c>
      <c r="D825" s="21"/>
      <c r="E825" s="21" t="s">
        <v>117</v>
      </c>
      <c r="F825" s="21"/>
      <c r="G825" s="27"/>
      <c r="H825" s="27"/>
      <c r="I825" s="28" t="s">
        <v>36</v>
      </c>
      <c r="J825" s="28" t="s">
        <v>117</v>
      </c>
      <c r="K825" s="21"/>
      <c r="L825" s="21"/>
      <c r="M825" s="28" t="s">
        <v>117</v>
      </c>
      <c r="N825" s="28" t="s">
        <v>117</v>
      </c>
      <c r="O825" s="28" t="s">
        <v>117</v>
      </c>
      <c r="P825" s="21" t="s">
        <v>117</v>
      </c>
      <c r="Q825" s="21" t="s">
        <v>117</v>
      </c>
      <c r="R825" s="28" t="s">
        <v>117</v>
      </c>
      <c r="S825" s="78"/>
      <c r="T825" s="30"/>
      <c r="U825" s="52">
        <f t="shared" si="276"/>
        <v>0</v>
      </c>
      <c r="V825" s="29"/>
      <c r="W825" s="29" t="s">
        <v>117</v>
      </c>
      <c r="X825" s="29"/>
      <c r="Y825" s="29"/>
      <c r="Z825" s="53" t="str">
        <f t="shared" si="268"/>
        <v/>
      </c>
      <c r="AA825" s="55" t="str">
        <f t="shared" si="277"/>
        <v/>
      </c>
      <c r="AB825" s="27"/>
      <c r="AC825" s="54">
        <f t="shared" si="269"/>
        <v>0</v>
      </c>
      <c r="AD825" s="78"/>
      <c r="AE825" s="54">
        <f t="shared" si="270"/>
        <v>0</v>
      </c>
      <c r="AF825" s="78"/>
      <c r="AG825" s="54">
        <f t="shared" si="271"/>
        <v>0</v>
      </c>
      <c r="AH825" s="78"/>
      <c r="AI825" s="54">
        <f t="shared" si="272"/>
        <v>0</v>
      </c>
      <c r="AJ825" s="78"/>
      <c r="AK825" s="54">
        <f t="shared" si="273"/>
        <v>0</v>
      </c>
      <c r="AL825" s="78"/>
      <c r="AM825" s="78"/>
      <c r="AN825" s="53" t="str">
        <f>+IF($A825="Venta",SUMIF($AC$3:$AM$3,VLOOKUP($R825,desplegable!$N$3:$Q$8,4,FALSE),$AC825:$AM825)*$T825/VLOOKUP($R825,desplegable!$N$3:$O$8,2,FALSE),"")</f>
        <v/>
      </c>
      <c r="AO825" s="53">
        <f t="shared" si="274"/>
        <v>0</v>
      </c>
      <c r="AP825" s="53" t="str">
        <f>+IF($A825="Compra",SUMIF($AC$3:$AM$3,VLOOKUP($R824,desplegable!$N$3:$Q$8,4,FALSE),$AC825:$AM825)*$T825/VLOOKUP($R824,desplegable!$N$3:$O$8,2,FALSE),"")</f>
        <v/>
      </c>
      <c r="AQ825" s="55">
        <f>+IFERROR(SUMIF($AC$3:$AM$3,VLOOKUP($R825,desplegable!$N$3:$Q$8,4,FALSE),$AC825:$AM825)/$S825,0)</f>
        <v>0</v>
      </c>
      <c r="AR825" s="55">
        <f ca="1">IFERROR((SUMIF($AC$3:$AM$3,VLOOKUP($R825,desplegable!$N$3:$Q$8,4,FALSE),$AC825:$AM825)/($H825-$G825))*((TODAY())-$G825)/$S825,0)</f>
        <v>0</v>
      </c>
      <c r="AS825" s="56" t="str">
        <f t="shared" si="278"/>
        <v>-</v>
      </c>
      <c r="AT825" s="56" t="str">
        <f t="shared" si="279"/>
        <v>-</v>
      </c>
      <c r="AU825" s="56" t="str">
        <f t="shared" si="280"/>
        <v>-</v>
      </c>
      <c r="AV825" s="56" t="str">
        <f t="shared" si="281"/>
        <v>-</v>
      </c>
      <c r="AW825" s="53" t="str">
        <f t="shared" si="282"/>
        <v>-</v>
      </c>
      <c r="AX825" s="53" t="str">
        <f t="shared" si="283"/>
        <v/>
      </c>
      <c r="AY825" s="57" t="str">
        <f t="shared" si="284"/>
        <v/>
      </c>
      <c r="AZ825" s="54">
        <f>+IF(SUMIF($AC$3:$AM$3,VLOOKUP($R825,desplegable!$N$3:$Q$8,4,FALSE),$AC825:$AM825)&gt;=$S825,$S825,SUMIF($AC$3:$AM$3,VLOOKUP($R825,desplegable!$N$3:$Q$8,4,FALSE),$AC825:$AM825))</f>
        <v>0</v>
      </c>
      <c r="BA825" s="78"/>
      <c r="BB825" s="54">
        <f t="shared" si="285"/>
        <v>0</v>
      </c>
      <c r="BC825" s="53">
        <f>+IFERROR($BB825*$T825/VLOOKUP($R825,desplegable!$N$3:$O$8,2,FALSE),0)</f>
        <v>0</v>
      </c>
      <c r="BD825" s="53" t="str">
        <f t="shared" si="275"/>
        <v/>
      </c>
      <c r="BE825" s="57" t="str">
        <f t="shared" si="286"/>
        <v/>
      </c>
    </row>
    <row r="826" spans="1:57" ht="15" customHeight="1" x14ac:dyDescent="0.25">
      <c r="A826" s="26" t="s">
        <v>117</v>
      </c>
      <c r="B826" s="21"/>
      <c r="C826" s="21" t="s">
        <v>117</v>
      </c>
      <c r="D826" s="21"/>
      <c r="E826" s="21" t="s">
        <v>117</v>
      </c>
      <c r="F826" s="21"/>
      <c r="G826" s="27"/>
      <c r="H826" s="27"/>
      <c r="I826" s="28" t="s">
        <v>36</v>
      </c>
      <c r="J826" s="28" t="s">
        <v>117</v>
      </c>
      <c r="K826" s="21"/>
      <c r="L826" s="21"/>
      <c r="M826" s="28" t="s">
        <v>117</v>
      </c>
      <c r="N826" s="28" t="s">
        <v>117</v>
      </c>
      <c r="O826" s="28" t="s">
        <v>117</v>
      </c>
      <c r="P826" s="21" t="s">
        <v>117</v>
      </c>
      <c r="Q826" s="21" t="s">
        <v>117</v>
      </c>
      <c r="R826" s="28" t="s">
        <v>117</v>
      </c>
      <c r="S826" s="78"/>
      <c r="T826" s="30"/>
      <c r="U826" s="52">
        <f t="shared" si="276"/>
        <v>0</v>
      </c>
      <c r="V826" s="29"/>
      <c r="W826" s="29" t="s">
        <v>117</v>
      </c>
      <c r="X826" s="29"/>
      <c r="Y826" s="29"/>
      <c r="Z826" s="53" t="str">
        <f t="shared" si="268"/>
        <v/>
      </c>
      <c r="AA826" s="55" t="str">
        <f t="shared" si="277"/>
        <v/>
      </c>
      <c r="AB826" s="27"/>
      <c r="AC826" s="54">
        <f t="shared" si="269"/>
        <v>0</v>
      </c>
      <c r="AD826" s="78"/>
      <c r="AE826" s="54">
        <f t="shared" si="270"/>
        <v>0</v>
      </c>
      <c r="AF826" s="78"/>
      <c r="AG826" s="54">
        <f t="shared" si="271"/>
        <v>0</v>
      </c>
      <c r="AH826" s="78"/>
      <c r="AI826" s="54">
        <f t="shared" si="272"/>
        <v>0</v>
      </c>
      <c r="AJ826" s="78"/>
      <c r="AK826" s="54">
        <f t="shared" si="273"/>
        <v>0</v>
      </c>
      <c r="AL826" s="78"/>
      <c r="AM826" s="78"/>
      <c r="AN826" s="53" t="str">
        <f>+IF($A826="Venta",SUMIF($AC$3:$AM$3,VLOOKUP($R826,desplegable!$N$3:$Q$8,4,FALSE),$AC826:$AM826)*$T826/VLOOKUP($R826,desplegable!$N$3:$O$8,2,FALSE),"")</f>
        <v/>
      </c>
      <c r="AO826" s="53">
        <f t="shared" si="274"/>
        <v>0</v>
      </c>
      <c r="AP826" s="53" t="str">
        <f>+IF($A826="Compra",SUMIF($AC$3:$AM$3,VLOOKUP($R825,desplegable!$N$3:$Q$8,4,FALSE),$AC826:$AM826)*$T826/VLOOKUP($R825,desplegable!$N$3:$O$8,2,FALSE),"")</f>
        <v/>
      </c>
      <c r="AQ826" s="55">
        <f>+IFERROR(SUMIF($AC$3:$AM$3,VLOOKUP($R826,desplegable!$N$3:$Q$8,4,FALSE),$AC826:$AM826)/$S826,0)</f>
        <v>0</v>
      </c>
      <c r="AR826" s="55">
        <f ca="1">IFERROR((SUMIF($AC$3:$AM$3,VLOOKUP($R826,desplegable!$N$3:$Q$8,4,FALSE),$AC826:$AM826)/($H826-$G826))*((TODAY())-$G826)/$S826,0)</f>
        <v>0</v>
      </c>
      <c r="AS826" s="56" t="str">
        <f t="shared" si="278"/>
        <v>-</v>
      </c>
      <c r="AT826" s="56" t="str">
        <f t="shared" si="279"/>
        <v>-</v>
      </c>
      <c r="AU826" s="56" t="str">
        <f t="shared" si="280"/>
        <v>-</v>
      </c>
      <c r="AV826" s="56" t="str">
        <f t="shared" si="281"/>
        <v>-</v>
      </c>
      <c r="AW826" s="53" t="str">
        <f t="shared" si="282"/>
        <v>-</v>
      </c>
      <c r="AX826" s="53" t="str">
        <f t="shared" si="283"/>
        <v/>
      </c>
      <c r="AY826" s="57" t="str">
        <f t="shared" si="284"/>
        <v/>
      </c>
      <c r="AZ826" s="54">
        <f>+IF(SUMIF($AC$3:$AM$3,VLOOKUP($R826,desplegable!$N$3:$Q$8,4,FALSE),$AC826:$AM826)&gt;=$S826,$S826,SUMIF($AC$3:$AM$3,VLOOKUP($R826,desplegable!$N$3:$Q$8,4,FALSE),$AC826:$AM826))</f>
        <v>0</v>
      </c>
      <c r="BA826" s="78"/>
      <c r="BB826" s="54">
        <f t="shared" si="285"/>
        <v>0</v>
      </c>
      <c r="BC826" s="53">
        <f>+IFERROR($BB826*$T826/VLOOKUP($R826,desplegable!$N$3:$O$8,2,FALSE),0)</f>
        <v>0</v>
      </c>
      <c r="BD826" s="53" t="str">
        <f t="shared" si="275"/>
        <v/>
      </c>
      <c r="BE826" s="57" t="str">
        <f t="shared" si="286"/>
        <v/>
      </c>
    </row>
    <row r="827" spans="1:57" ht="15" customHeight="1" x14ac:dyDescent="0.25">
      <c r="A827" s="26" t="s">
        <v>117</v>
      </c>
      <c r="B827" s="21"/>
      <c r="C827" s="21" t="s">
        <v>117</v>
      </c>
      <c r="D827" s="21"/>
      <c r="E827" s="21" t="s">
        <v>117</v>
      </c>
      <c r="F827" s="21"/>
      <c r="G827" s="27"/>
      <c r="H827" s="27"/>
      <c r="I827" s="28" t="s">
        <v>36</v>
      </c>
      <c r="J827" s="28" t="s">
        <v>117</v>
      </c>
      <c r="K827" s="21"/>
      <c r="L827" s="21"/>
      <c r="M827" s="28" t="s">
        <v>117</v>
      </c>
      <c r="N827" s="28" t="s">
        <v>117</v>
      </c>
      <c r="O827" s="28" t="s">
        <v>117</v>
      </c>
      <c r="P827" s="21" t="s">
        <v>117</v>
      </c>
      <c r="Q827" s="21" t="s">
        <v>117</v>
      </c>
      <c r="R827" s="28" t="s">
        <v>117</v>
      </c>
      <c r="S827" s="78"/>
      <c r="T827" s="30"/>
      <c r="U827" s="52">
        <f t="shared" si="276"/>
        <v>0</v>
      </c>
      <c r="V827" s="29"/>
      <c r="W827" s="29" t="s">
        <v>117</v>
      </c>
      <c r="X827" s="29"/>
      <c r="Y827" s="29"/>
      <c r="Z827" s="53" t="str">
        <f t="shared" si="268"/>
        <v/>
      </c>
      <c r="AA827" s="55" t="str">
        <f t="shared" si="277"/>
        <v/>
      </c>
      <c r="AB827" s="27"/>
      <c r="AC827" s="54">
        <f t="shared" si="269"/>
        <v>0</v>
      </c>
      <c r="AD827" s="78"/>
      <c r="AE827" s="54">
        <f t="shared" si="270"/>
        <v>0</v>
      </c>
      <c r="AF827" s="78"/>
      <c r="AG827" s="54">
        <f t="shared" si="271"/>
        <v>0</v>
      </c>
      <c r="AH827" s="78"/>
      <c r="AI827" s="54">
        <f t="shared" si="272"/>
        <v>0</v>
      </c>
      <c r="AJ827" s="78"/>
      <c r="AK827" s="54">
        <f t="shared" si="273"/>
        <v>0</v>
      </c>
      <c r="AL827" s="78"/>
      <c r="AM827" s="78"/>
      <c r="AN827" s="53" t="str">
        <f>+IF($A827="Venta",SUMIF($AC$3:$AM$3,VLOOKUP($R827,desplegable!$N$3:$Q$8,4,FALSE),$AC827:$AM827)*$T827/VLOOKUP($R827,desplegable!$N$3:$O$8,2,FALSE),"")</f>
        <v/>
      </c>
      <c r="AO827" s="53">
        <f t="shared" si="274"/>
        <v>0</v>
      </c>
      <c r="AP827" s="53" t="str">
        <f>+IF($A827="Compra",SUMIF($AC$3:$AM$3,VLOOKUP($R826,desplegable!$N$3:$Q$8,4,FALSE),$AC827:$AM827)*$T827/VLOOKUP($R826,desplegable!$N$3:$O$8,2,FALSE),"")</f>
        <v/>
      </c>
      <c r="AQ827" s="55">
        <f>+IFERROR(SUMIF($AC$3:$AM$3,VLOOKUP($R827,desplegable!$N$3:$Q$8,4,FALSE),$AC827:$AM827)/$S827,0)</f>
        <v>0</v>
      </c>
      <c r="AR827" s="55">
        <f ca="1">IFERROR((SUMIF($AC$3:$AM$3,VLOOKUP($R827,desplegable!$N$3:$Q$8,4,FALSE),$AC827:$AM827)/($H827-$G827))*((TODAY())-$G827)/$S827,0)</f>
        <v>0</v>
      </c>
      <c r="AS827" s="56" t="str">
        <f t="shared" si="278"/>
        <v>-</v>
      </c>
      <c r="AT827" s="56" t="str">
        <f t="shared" si="279"/>
        <v>-</v>
      </c>
      <c r="AU827" s="56" t="str">
        <f t="shared" si="280"/>
        <v>-</v>
      </c>
      <c r="AV827" s="56" t="str">
        <f t="shared" si="281"/>
        <v>-</v>
      </c>
      <c r="AW827" s="53" t="str">
        <f t="shared" si="282"/>
        <v>-</v>
      </c>
      <c r="AX827" s="53" t="str">
        <f t="shared" si="283"/>
        <v/>
      </c>
      <c r="AY827" s="57" t="str">
        <f t="shared" si="284"/>
        <v/>
      </c>
      <c r="AZ827" s="54">
        <f>+IF(SUMIF($AC$3:$AM$3,VLOOKUP($R827,desplegable!$N$3:$Q$8,4,FALSE),$AC827:$AM827)&gt;=$S827,$S827,SUMIF($AC$3:$AM$3,VLOOKUP($R827,desplegable!$N$3:$Q$8,4,FALSE),$AC827:$AM827))</f>
        <v>0</v>
      </c>
      <c r="BA827" s="78"/>
      <c r="BB827" s="54">
        <f t="shared" si="285"/>
        <v>0</v>
      </c>
      <c r="BC827" s="53">
        <f>+IFERROR($BB827*$T827/VLOOKUP($R827,desplegable!$N$3:$O$8,2,FALSE),0)</f>
        <v>0</v>
      </c>
      <c r="BD827" s="53" t="str">
        <f t="shared" si="275"/>
        <v/>
      </c>
      <c r="BE827" s="57" t="str">
        <f t="shared" si="286"/>
        <v/>
      </c>
    </row>
    <row r="828" spans="1:57" ht="15" customHeight="1" x14ac:dyDescent="0.25">
      <c r="A828" s="26" t="s">
        <v>117</v>
      </c>
      <c r="B828" s="21"/>
      <c r="C828" s="21" t="s">
        <v>117</v>
      </c>
      <c r="D828" s="21"/>
      <c r="E828" s="21" t="s">
        <v>117</v>
      </c>
      <c r="F828" s="21"/>
      <c r="G828" s="27"/>
      <c r="H828" s="27"/>
      <c r="I828" s="28" t="s">
        <v>36</v>
      </c>
      <c r="J828" s="28" t="s">
        <v>117</v>
      </c>
      <c r="K828" s="21"/>
      <c r="L828" s="21"/>
      <c r="M828" s="28" t="s">
        <v>117</v>
      </c>
      <c r="N828" s="28" t="s">
        <v>117</v>
      </c>
      <c r="O828" s="28" t="s">
        <v>117</v>
      </c>
      <c r="P828" s="21" t="s">
        <v>117</v>
      </c>
      <c r="Q828" s="21" t="s">
        <v>117</v>
      </c>
      <c r="R828" s="28" t="s">
        <v>117</v>
      </c>
      <c r="S828" s="78"/>
      <c r="T828" s="30"/>
      <c r="U828" s="52">
        <f t="shared" si="276"/>
        <v>0</v>
      </c>
      <c r="V828" s="29"/>
      <c r="W828" s="29" t="s">
        <v>117</v>
      </c>
      <c r="X828" s="29"/>
      <c r="Y828" s="29"/>
      <c r="Z828" s="53" t="str">
        <f t="shared" si="268"/>
        <v/>
      </c>
      <c r="AA828" s="55" t="str">
        <f t="shared" si="277"/>
        <v/>
      </c>
      <c r="AB828" s="27"/>
      <c r="AC828" s="54">
        <f t="shared" si="269"/>
        <v>0</v>
      </c>
      <c r="AD828" s="78"/>
      <c r="AE828" s="54">
        <f t="shared" si="270"/>
        <v>0</v>
      </c>
      <c r="AF828" s="78"/>
      <c r="AG828" s="54">
        <f t="shared" si="271"/>
        <v>0</v>
      </c>
      <c r="AH828" s="78"/>
      <c r="AI828" s="54">
        <f t="shared" si="272"/>
        <v>0</v>
      </c>
      <c r="AJ828" s="78"/>
      <c r="AK828" s="54">
        <f t="shared" si="273"/>
        <v>0</v>
      </c>
      <c r="AL828" s="78"/>
      <c r="AM828" s="78"/>
      <c r="AN828" s="53" t="str">
        <f>+IF($A828="Venta",SUMIF($AC$3:$AM$3,VLOOKUP($R828,desplegable!$N$3:$Q$8,4,FALSE),$AC828:$AM828)*$T828/VLOOKUP($R828,desplegable!$N$3:$O$8,2,FALSE),"")</f>
        <v/>
      </c>
      <c r="AO828" s="53">
        <f t="shared" si="274"/>
        <v>0</v>
      </c>
      <c r="AP828" s="53" t="str">
        <f>+IF($A828="Compra",SUMIF($AC$3:$AM$3,VLOOKUP($R827,desplegable!$N$3:$Q$8,4,FALSE),$AC828:$AM828)*$T828/VLOOKUP($R827,desplegable!$N$3:$O$8,2,FALSE),"")</f>
        <v/>
      </c>
      <c r="AQ828" s="55">
        <f>+IFERROR(SUMIF($AC$3:$AM$3,VLOOKUP($R828,desplegable!$N$3:$Q$8,4,FALSE),$AC828:$AM828)/$S828,0)</f>
        <v>0</v>
      </c>
      <c r="AR828" s="55">
        <f ca="1">IFERROR((SUMIF($AC$3:$AM$3,VLOOKUP($R828,desplegable!$N$3:$Q$8,4,FALSE),$AC828:$AM828)/($H828-$G828))*((TODAY())-$G828)/$S828,0)</f>
        <v>0</v>
      </c>
      <c r="AS828" s="56" t="str">
        <f t="shared" si="278"/>
        <v>-</v>
      </c>
      <c r="AT828" s="56" t="str">
        <f t="shared" si="279"/>
        <v>-</v>
      </c>
      <c r="AU828" s="56" t="str">
        <f t="shared" si="280"/>
        <v>-</v>
      </c>
      <c r="AV828" s="56" t="str">
        <f t="shared" si="281"/>
        <v>-</v>
      </c>
      <c r="AW828" s="53" t="str">
        <f t="shared" si="282"/>
        <v>-</v>
      </c>
      <c r="AX828" s="53" t="str">
        <f t="shared" si="283"/>
        <v/>
      </c>
      <c r="AY828" s="57" t="str">
        <f t="shared" si="284"/>
        <v/>
      </c>
      <c r="AZ828" s="54">
        <f>+IF(SUMIF($AC$3:$AM$3,VLOOKUP($R828,desplegable!$N$3:$Q$8,4,FALSE),$AC828:$AM828)&gt;=$S828,$S828,SUMIF($AC$3:$AM$3,VLOOKUP($R828,desplegable!$N$3:$Q$8,4,FALSE),$AC828:$AM828))</f>
        <v>0</v>
      </c>
      <c r="BA828" s="78"/>
      <c r="BB828" s="54">
        <f t="shared" si="285"/>
        <v>0</v>
      </c>
      <c r="BC828" s="53">
        <f>+IFERROR($BB828*$T828/VLOOKUP($R828,desplegable!$N$3:$O$8,2,FALSE),0)</f>
        <v>0</v>
      </c>
      <c r="BD828" s="53" t="str">
        <f t="shared" si="275"/>
        <v/>
      </c>
      <c r="BE828" s="57" t="str">
        <f t="shared" si="286"/>
        <v/>
      </c>
    </row>
    <row r="829" spans="1:57" ht="15" customHeight="1" x14ac:dyDescent="0.25">
      <c r="A829" s="26" t="s">
        <v>117</v>
      </c>
      <c r="B829" s="21"/>
      <c r="C829" s="21" t="s">
        <v>117</v>
      </c>
      <c r="D829" s="21"/>
      <c r="E829" s="21" t="s">
        <v>117</v>
      </c>
      <c r="F829" s="21"/>
      <c r="G829" s="27"/>
      <c r="H829" s="27"/>
      <c r="I829" s="28" t="s">
        <v>36</v>
      </c>
      <c r="J829" s="28" t="s">
        <v>117</v>
      </c>
      <c r="K829" s="21"/>
      <c r="L829" s="21"/>
      <c r="M829" s="28" t="s">
        <v>117</v>
      </c>
      <c r="N829" s="28" t="s">
        <v>117</v>
      </c>
      <c r="O829" s="28" t="s">
        <v>117</v>
      </c>
      <c r="P829" s="21" t="s">
        <v>117</v>
      </c>
      <c r="Q829" s="21" t="s">
        <v>117</v>
      </c>
      <c r="R829" s="28" t="s">
        <v>117</v>
      </c>
      <c r="S829" s="78"/>
      <c r="T829" s="30"/>
      <c r="U829" s="52">
        <f t="shared" si="276"/>
        <v>0</v>
      </c>
      <c r="V829" s="29"/>
      <c r="W829" s="29" t="s">
        <v>117</v>
      </c>
      <c r="X829" s="29"/>
      <c r="Y829" s="29"/>
      <c r="Z829" s="53" t="str">
        <f t="shared" si="268"/>
        <v/>
      </c>
      <c r="AA829" s="55" t="str">
        <f t="shared" si="277"/>
        <v/>
      </c>
      <c r="AB829" s="27"/>
      <c r="AC829" s="54">
        <f t="shared" si="269"/>
        <v>0</v>
      </c>
      <c r="AD829" s="78"/>
      <c r="AE829" s="54">
        <f t="shared" si="270"/>
        <v>0</v>
      </c>
      <c r="AF829" s="78"/>
      <c r="AG829" s="54">
        <f t="shared" si="271"/>
        <v>0</v>
      </c>
      <c r="AH829" s="78"/>
      <c r="AI829" s="54">
        <f t="shared" si="272"/>
        <v>0</v>
      </c>
      <c r="AJ829" s="78"/>
      <c r="AK829" s="54">
        <f t="shared" si="273"/>
        <v>0</v>
      </c>
      <c r="AL829" s="78"/>
      <c r="AM829" s="78"/>
      <c r="AN829" s="53" t="str">
        <f>+IF($A829="Venta",SUMIF($AC$3:$AM$3,VLOOKUP($R829,desplegable!$N$3:$Q$8,4,FALSE),$AC829:$AM829)*$T829/VLOOKUP($R829,desplegable!$N$3:$O$8,2,FALSE),"")</f>
        <v/>
      </c>
      <c r="AO829" s="53">
        <f t="shared" si="274"/>
        <v>0</v>
      </c>
      <c r="AP829" s="53" t="str">
        <f>+IF($A829="Compra",SUMIF($AC$3:$AM$3,VLOOKUP($R828,desplegable!$N$3:$Q$8,4,FALSE),$AC829:$AM829)*$T829/VLOOKUP($R828,desplegable!$N$3:$O$8,2,FALSE),"")</f>
        <v/>
      </c>
      <c r="AQ829" s="55">
        <f>+IFERROR(SUMIF($AC$3:$AM$3,VLOOKUP($R829,desplegable!$N$3:$Q$8,4,FALSE),$AC829:$AM829)/$S829,0)</f>
        <v>0</v>
      </c>
      <c r="AR829" s="55">
        <f ca="1">IFERROR((SUMIF($AC$3:$AM$3,VLOOKUP($R829,desplegable!$N$3:$Q$8,4,FALSE),$AC829:$AM829)/($H829-$G829))*((TODAY())-$G829)/$S829,0)</f>
        <v>0</v>
      </c>
      <c r="AS829" s="56" t="str">
        <f t="shared" si="278"/>
        <v>-</v>
      </c>
      <c r="AT829" s="56" t="str">
        <f t="shared" si="279"/>
        <v>-</v>
      </c>
      <c r="AU829" s="56" t="str">
        <f t="shared" si="280"/>
        <v>-</v>
      </c>
      <c r="AV829" s="56" t="str">
        <f t="shared" si="281"/>
        <v>-</v>
      </c>
      <c r="AW829" s="53" t="str">
        <f t="shared" si="282"/>
        <v>-</v>
      </c>
      <c r="AX829" s="53" t="str">
        <f t="shared" si="283"/>
        <v/>
      </c>
      <c r="AY829" s="57" t="str">
        <f t="shared" si="284"/>
        <v/>
      </c>
      <c r="AZ829" s="54">
        <f>+IF(SUMIF($AC$3:$AM$3,VLOOKUP($R829,desplegable!$N$3:$Q$8,4,FALSE),$AC829:$AM829)&gt;=$S829,$S829,SUMIF($AC$3:$AM$3,VLOOKUP($R829,desplegable!$N$3:$Q$8,4,FALSE),$AC829:$AM829))</f>
        <v>0</v>
      </c>
      <c r="BA829" s="78"/>
      <c r="BB829" s="54">
        <f t="shared" si="285"/>
        <v>0</v>
      </c>
      <c r="BC829" s="53">
        <f>+IFERROR($BB829*$T829/VLOOKUP($R829,desplegable!$N$3:$O$8,2,FALSE),0)</f>
        <v>0</v>
      </c>
      <c r="BD829" s="53" t="str">
        <f t="shared" si="275"/>
        <v/>
      </c>
      <c r="BE829" s="57" t="str">
        <f t="shared" si="286"/>
        <v/>
      </c>
    </row>
    <row r="830" spans="1:57" ht="15" customHeight="1" x14ac:dyDescent="0.25">
      <c r="A830" s="26" t="s">
        <v>117</v>
      </c>
      <c r="B830" s="21"/>
      <c r="C830" s="21" t="s">
        <v>117</v>
      </c>
      <c r="D830" s="21"/>
      <c r="E830" s="21" t="s">
        <v>117</v>
      </c>
      <c r="F830" s="21"/>
      <c r="G830" s="27"/>
      <c r="H830" s="27"/>
      <c r="I830" s="28" t="s">
        <v>36</v>
      </c>
      <c r="J830" s="28" t="s">
        <v>117</v>
      </c>
      <c r="K830" s="21"/>
      <c r="L830" s="21"/>
      <c r="M830" s="28" t="s">
        <v>117</v>
      </c>
      <c r="N830" s="28" t="s">
        <v>117</v>
      </c>
      <c r="O830" s="28" t="s">
        <v>117</v>
      </c>
      <c r="P830" s="21" t="s">
        <v>117</v>
      </c>
      <c r="Q830" s="21" t="s">
        <v>117</v>
      </c>
      <c r="R830" s="28" t="s">
        <v>117</v>
      </c>
      <c r="S830" s="78"/>
      <c r="T830" s="30"/>
      <c r="U830" s="52">
        <f t="shared" si="276"/>
        <v>0</v>
      </c>
      <c r="V830" s="29"/>
      <c r="W830" s="29" t="s">
        <v>117</v>
      </c>
      <c r="X830" s="29"/>
      <c r="Y830" s="29"/>
      <c r="Z830" s="53" t="str">
        <f t="shared" si="268"/>
        <v/>
      </c>
      <c r="AA830" s="55" t="str">
        <f t="shared" si="277"/>
        <v/>
      </c>
      <c r="AB830" s="27"/>
      <c r="AC830" s="54">
        <f t="shared" si="269"/>
        <v>0</v>
      </c>
      <c r="AD830" s="78"/>
      <c r="AE830" s="54">
        <f t="shared" si="270"/>
        <v>0</v>
      </c>
      <c r="AF830" s="78"/>
      <c r="AG830" s="54">
        <f t="shared" si="271"/>
        <v>0</v>
      </c>
      <c r="AH830" s="78"/>
      <c r="AI830" s="54">
        <f t="shared" si="272"/>
        <v>0</v>
      </c>
      <c r="AJ830" s="78"/>
      <c r="AK830" s="54">
        <f t="shared" si="273"/>
        <v>0</v>
      </c>
      <c r="AL830" s="78"/>
      <c r="AM830" s="78"/>
      <c r="AN830" s="53" t="str">
        <f>+IF($A830="Venta",SUMIF($AC$3:$AM$3,VLOOKUP($R830,desplegable!$N$3:$Q$8,4,FALSE),$AC830:$AM830)*$T830/VLOOKUP($R830,desplegable!$N$3:$O$8,2,FALSE),"")</f>
        <v/>
      </c>
      <c r="AO830" s="53">
        <f t="shared" si="274"/>
        <v>0</v>
      </c>
      <c r="AP830" s="53" t="str">
        <f>+IF($A830="Compra",SUMIF($AC$3:$AM$3,VLOOKUP($R829,desplegable!$N$3:$Q$8,4,FALSE),$AC830:$AM830)*$T830/VLOOKUP($R829,desplegable!$N$3:$O$8,2,FALSE),"")</f>
        <v/>
      </c>
      <c r="AQ830" s="55">
        <f>+IFERROR(SUMIF($AC$3:$AM$3,VLOOKUP($R830,desplegable!$N$3:$Q$8,4,FALSE),$AC830:$AM830)/$S830,0)</f>
        <v>0</v>
      </c>
      <c r="AR830" s="55">
        <f ca="1">IFERROR((SUMIF($AC$3:$AM$3,VLOOKUP($R830,desplegable!$N$3:$Q$8,4,FALSE),$AC830:$AM830)/($H830-$G830))*((TODAY())-$G830)/$S830,0)</f>
        <v>0</v>
      </c>
      <c r="AS830" s="56" t="str">
        <f t="shared" si="278"/>
        <v>-</v>
      </c>
      <c r="AT830" s="56" t="str">
        <f t="shared" si="279"/>
        <v>-</v>
      </c>
      <c r="AU830" s="56" t="str">
        <f t="shared" si="280"/>
        <v>-</v>
      </c>
      <c r="AV830" s="56" t="str">
        <f t="shared" si="281"/>
        <v>-</v>
      </c>
      <c r="AW830" s="53" t="str">
        <f t="shared" si="282"/>
        <v>-</v>
      </c>
      <c r="AX830" s="53" t="str">
        <f t="shared" si="283"/>
        <v/>
      </c>
      <c r="AY830" s="57" t="str">
        <f t="shared" si="284"/>
        <v/>
      </c>
      <c r="AZ830" s="54">
        <f>+IF(SUMIF($AC$3:$AM$3,VLOOKUP($R830,desplegable!$N$3:$Q$8,4,FALSE),$AC830:$AM830)&gt;=$S830,$S830,SUMIF($AC$3:$AM$3,VLOOKUP($R830,desplegable!$N$3:$Q$8,4,FALSE),$AC830:$AM830))</f>
        <v>0</v>
      </c>
      <c r="BA830" s="78"/>
      <c r="BB830" s="54">
        <f t="shared" si="285"/>
        <v>0</v>
      </c>
      <c r="BC830" s="53">
        <f>+IFERROR($BB830*$T830/VLOOKUP($R830,desplegable!$N$3:$O$8,2,FALSE),0)</f>
        <v>0</v>
      </c>
      <c r="BD830" s="53" t="str">
        <f t="shared" si="275"/>
        <v/>
      </c>
      <c r="BE830" s="57" t="str">
        <f t="shared" si="286"/>
        <v/>
      </c>
    </row>
    <row r="831" spans="1:57" ht="15" customHeight="1" x14ac:dyDescent="0.25">
      <c r="A831" s="26" t="s">
        <v>117</v>
      </c>
      <c r="B831" s="21"/>
      <c r="C831" s="21" t="s">
        <v>117</v>
      </c>
      <c r="D831" s="21"/>
      <c r="E831" s="21" t="s">
        <v>117</v>
      </c>
      <c r="F831" s="21"/>
      <c r="G831" s="27"/>
      <c r="H831" s="27"/>
      <c r="I831" s="28" t="s">
        <v>36</v>
      </c>
      <c r="J831" s="28" t="s">
        <v>117</v>
      </c>
      <c r="K831" s="21"/>
      <c r="L831" s="21"/>
      <c r="M831" s="28" t="s">
        <v>117</v>
      </c>
      <c r="N831" s="28" t="s">
        <v>117</v>
      </c>
      <c r="O831" s="28" t="s">
        <v>117</v>
      </c>
      <c r="P831" s="21" t="s">
        <v>117</v>
      </c>
      <c r="Q831" s="21" t="s">
        <v>117</v>
      </c>
      <c r="R831" s="28" t="s">
        <v>117</v>
      </c>
      <c r="S831" s="78"/>
      <c r="T831" s="30"/>
      <c r="U831" s="52">
        <f t="shared" si="276"/>
        <v>0</v>
      </c>
      <c r="V831" s="29"/>
      <c r="W831" s="29" t="s">
        <v>117</v>
      </c>
      <c r="X831" s="29"/>
      <c r="Y831" s="29"/>
      <c r="Z831" s="53" t="str">
        <f t="shared" si="268"/>
        <v/>
      </c>
      <c r="AA831" s="55" t="str">
        <f t="shared" si="277"/>
        <v/>
      </c>
      <c r="AB831" s="27"/>
      <c r="AC831" s="54">
        <f t="shared" si="269"/>
        <v>0</v>
      </c>
      <c r="AD831" s="78"/>
      <c r="AE831" s="54">
        <f t="shared" si="270"/>
        <v>0</v>
      </c>
      <c r="AF831" s="78"/>
      <c r="AG831" s="54">
        <f t="shared" si="271"/>
        <v>0</v>
      </c>
      <c r="AH831" s="78"/>
      <c r="AI831" s="54">
        <f t="shared" si="272"/>
        <v>0</v>
      </c>
      <c r="AJ831" s="78"/>
      <c r="AK831" s="54">
        <f t="shared" si="273"/>
        <v>0</v>
      </c>
      <c r="AL831" s="78"/>
      <c r="AM831" s="78"/>
      <c r="AN831" s="53" t="str">
        <f>+IF($A831="Venta",SUMIF($AC$3:$AM$3,VLOOKUP($R831,desplegable!$N$3:$Q$8,4,FALSE),$AC831:$AM831)*$T831/VLOOKUP($R831,desplegable!$N$3:$O$8,2,FALSE),"")</f>
        <v/>
      </c>
      <c r="AO831" s="53">
        <f t="shared" si="274"/>
        <v>0</v>
      </c>
      <c r="AP831" s="53" t="str">
        <f>+IF($A831="Compra",SUMIF($AC$3:$AM$3,VLOOKUP($R830,desplegable!$N$3:$Q$8,4,FALSE),$AC831:$AM831)*$T831/VLOOKUP($R830,desplegable!$N$3:$O$8,2,FALSE),"")</f>
        <v/>
      </c>
      <c r="AQ831" s="55">
        <f>+IFERROR(SUMIF($AC$3:$AM$3,VLOOKUP($R831,desplegable!$N$3:$Q$8,4,FALSE),$AC831:$AM831)/$S831,0)</f>
        <v>0</v>
      </c>
      <c r="AR831" s="55">
        <f ca="1">IFERROR((SUMIF($AC$3:$AM$3,VLOOKUP($R831,desplegable!$N$3:$Q$8,4,FALSE),$AC831:$AM831)/($H831-$G831))*((TODAY())-$G831)/$S831,0)</f>
        <v>0</v>
      </c>
      <c r="AS831" s="56" t="str">
        <f t="shared" si="278"/>
        <v>-</v>
      </c>
      <c r="AT831" s="56" t="str">
        <f t="shared" si="279"/>
        <v>-</v>
      </c>
      <c r="AU831" s="56" t="str">
        <f t="shared" si="280"/>
        <v>-</v>
      </c>
      <c r="AV831" s="56" t="str">
        <f t="shared" si="281"/>
        <v>-</v>
      </c>
      <c r="AW831" s="53" t="str">
        <f t="shared" si="282"/>
        <v>-</v>
      </c>
      <c r="AX831" s="53" t="str">
        <f t="shared" si="283"/>
        <v/>
      </c>
      <c r="AY831" s="57" t="str">
        <f t="shared" si="284"/>
        <v/>
      </c>
      <c r="AZ831" s="54">
        <f>+IF(SUMIF($AC$3:$AM$3,VLOOKUP($R831,desplegable!$N$3:$Q$8,4,FALSE),$AC831:$AM831)&gt;=$S831,$S831,SUMIF($AC$3:$AM$3,VLOOKUP($R831,desplegable!$N$3:$Q$8,4,FALSE),$AC831:$AM831))</f>
        <v>0</v>
      </c>
      <c r="BA831" s="78"/>
      <c r="BB831" s="54">
        <f t="shared" si="285"/>
        <v>0</v>
      </c>
      <c r="BC831" s="53">
        <f>+IFERROR($BB831*$T831/VLOOKUP($R831,desplegable!$N$3:$O$8,2,FALSE),0)</f>
        <v>0</v>
      </c>
      <c r="BD831" s="53" t="str">
        <f t="shared" si="275"/>
        <v/>
      </c>
      <c r="BE831" s="57" t="str">
        <f t="shared" si="286"/>
        <v/>
      </c>
    </row>
    <row r="832" spans="1:57" ht="15" customHeight="1" x14ac:dyDescent="0.25">
      <c r="A832" s="26" t="s">
        <v>117</v>
      </c>
      <c r="B832" s="21"/>
      <c r="C832" s="21" t="s">
        <v>117</v>
      </c>
      <c r="D832" s="21"/>
      <c r="E832" s="21" t="s">
        <v>117</v>
      </c>
      <c r="F832" s="21"/>
      <c r="G832" s="27"/>
      <c r="H832" s="27"/>
      <c r="I832" s="28" t="s">
        <v>36</v>
      </c>
      <c r="J832" s="28" t="s">
        <v>117</v>
      </c>
      <c r="K832" s="21"/>
      <c r="L832" s="21"/>
      <c r="M832" s="28" t="s">
        <v>117</v>
      </c>
      <c r="N832" s="28" t="s">
        <v>117</v>
      </c>
      <c r="O832" s="28" t="s">
        <v>117</v>
      </c>
      <c r="P832" s="21" t="s">
        <v>117</v>
      </c>
      <c r="Q832" s="21" t="s">
        <v>117</v>
      </c>
      <c r="R832" s="28" t="s">
        <v>117</v>
      </c>
      <c r="S832" s="78"/>
      <c r="T832" s="30"/>
      <c r="U832" s="52">
        <f t="shared" si="276"/>
        <v>0</v>
      </c>
      <c r="V832" s="29"/>
      <c r="W832" s="29" t="s">
        <v>117</v>
      </c>
      <c r="X832" s="29"/>
      <c r="Y832" s="29"/>
      <c r="Z832" s="53" t="str">
        <f t="shared" si="268"/>
        <v/>
      </c>
      <c r="AA832" s="55" t="str">
        <f t="shared" si="277"/>
        <v/>
      </c>
      <c r="AB832" s="27"/>
      <c r="AC832" s="54">
        <f t="shared" si="269"/>
        <v>0</v>
      </c>
      <c r="AD832" s="78"/>
      <c r="AE832" s="54">
        <f t="shared" si="270"/>
        <v>0</v>
      </c>
      <c r="AF832" s="78"/>
      <c r="AG832" s="54">
        <f t="shared" si="271"/>
        <v>0</v>
      </c>
      <c r="AH832" s="78"/>
      <c r="AI832" s="54">
        <f t="shared" si="272"/>
        <v>0</v>
      </c>
      <c r="AJ832" s="78"/>
      <c r="AK832" s="54">
        <f t="shared" si="273"/>
        <v>0</v>
      </c>
      <c r="AL832" s="78"/>
      <c r="AM832" s="78"/>
      <c r="AN832" s="53" t="str">
        <f>+IF($A832="Venta",SUMIF($AC$3:$AM$3,VLOOKUP($R832,desplegable!$N$3:$Q$8,4,FALSE),$AC832:$AM832)*$T832/VLOOKUP($R832,desplegable!$N$3:$O$8,2,FALSE),"")</f>
        <v/>
      </c>
      <c r="AO832" s="53">
        <f t="shared" si="274"/>
        <v>0</v>
      </c>
      <c r="AP832" s="53" t="str">
        <f>+IF($A832="Compra",SUMIF($AC$3:$AM$3,VLOOKUP($R831,desplegable!$N$3:$Q$8,4,FALSE),$AC832:$AM832)*$T832/VLOOKUP($R831,desplegable!$N$3:$O$8,2,FALSE),"")</f>
        <v/>
      </c>
      <c r="AQ832" s="55">
        <f>+IFERROR(SUMIF($AC$3:$AM$3,VLOOKUP($R832,desplegable!$N$3:$Q$8,4,FALSE),$AC832:$AM832)/$S832,0)</f>
        <v>0</v>
      </c>
      <c r="AR832" s="55">
        <f ca="1">IFERROR((SUMIF($AC$3:$AM$3,VLOOKUP($R832,desplegable!$N$3:$Q$8,4,FALSE),$AC832:$AM832)/($H832-$G832))*((TODAY())-$G832)/$S832,0)</f>
        <v>0</v>
      </c>
      <c r="AS832" s="56" t="str">
        <f t="shared" si="278"/>
        <v>-</v>
      </c>
      <c r="AT832" s="56" t="str">
        <f t="shared" si="279"/>
        <v>-</v>
      </c>
      <c r="AU832" s="56" t="str">
        <f t="shared" si="280"/>
        <v>-</v>
      </c>
      <c r="AV832" s="56" t="str">
        <f t="shared" si="281"/>
        <v>-</v>
      </c>
      <c r="AW832" s="53" t="str">
        <f t="shared" si="282"/>
        <v>-</v>
      </c>
      <c r="AX832" s="53" t="str">
        <f t="shared" si="283"/>
        <v/>
      </c>
      <c r="AY832" s="57" t="str">
        <f t="shared" si="284"/>
        <v/>
      </c>
      <c r="AZ832" s="54">
        <f>+IF(SUMIF($AC$3:$AM$3,VLOOKUP($R832,desplegable!$N$3:$Q$8,4,FALSE),$AC832:$AM832)&gt;=$S832,$S832,SUMIF($AC$3:$AM$3,VLOOKUP($R832,desplegable!$N$3:$Q$8,4,FALSE),$AC832:$AM832))</f>
        <v>0</v>
      </c>
      <c r="BA832" s="78"/>
      <c r="BB832" s="54">
        <f t="shared" si="285"/>
        <v>0</v>
      </c>
      <c r="BC832" s="53">
        <f>+IFERROR($BB832*$T832/VLOOKUP($R832,desplegable!$N$3:$O$8,2,FALSE),0)</f>
        <v>0</v>
      </c>
      <c r="BD832" s="53" t="str">
        <f t="shared" si="275"/>
        <v/>
      </c>
      <c r="BE832" s="57" t="str">
        <f t="shared" si="286"/>
        <v/>
      </c>
    </row>
    <row r="833" spans="1:57" ht="15" customHeight="1" x14ac:dyDescent="0.25">
      <c r="A833" s="26" t="s">
        <v>117</v>
      </c>
      <c r="B833" s="21"/>
      <c r="C833" s="21" t="s">
        <v>117</v>
      </c>
      <c r="D833" s="21"/>
      <c r="E833" s="21" t="s">
        <v>117</v>
      </c>
      <c r="F833" s="21"/>
      <c r="G833" s="27"/>
      <c r="H833" s="27"/>
      <c r="I833" s="28" t="s">
        <v>36</v>
      </c>
      <c r="J833" s="28" t="s">
        <v>117</v>
      </c>
      <c r="K833" s="21"/>
      <c r="L833" s="21"/>
      <c r="M833" s="28" t="s">
        <v>117</v>
      </c>
      <c r="N833" s="28" t="s">
        <v>117</v>
      </c>
      <c r="O833" s="28" t="s">
        <v>117</v>
      </c>
      <c r="P833" s="21" t="s">
        <v>117</v>
      </c>
      <c r="Q833" s="21" t="s">
        <v>117</v>
      </c>
      <c r="R833" s="28" t="s">
        <v>117</v>
      </c>
      <c r="S833" s="78"/>
      <c r="T833" s="30"/>
      <c r="U833" s="52">
        <f t="shared" si="276"/>
        <v>0</v>
      </c>
      <c r="V833" s="29"/>
      <c r="W833" s="29" t="s">
        <v>117</v>
      </c>
      <c r="X833" s="29"/>
      <c r="Y833" s="29"/>
      <c r="Z833" s="53" t="str">
        <f t="shared" si="268"/>
        <v/>
      </c>
      <c r="AA833" s="55" t="str">
        <f t="shared" si="277"/>
        <v/>
      </c>
      <c r="AB833" s="27"/>
      <c r="AC833" s="54">
        <f t="shared" si="269"/>
        <v>0</v>
      </c>
      <c r="AD833" s="78"/>
      <c r="AE833" s="54">
        <f t="shared" si="270"/>
        <v>0</v>
      </c>
      <c r="AF833" s="78"/>
      <c r="AG833" s="54">
        <f t="shared" si="271"/>
        <v>0</v>
      </c>
      <c r="AH833" s="78"/>
      <c r="AI833" s="54">
        <f t="shared" si="272"/>
        <v>0</v>
      </c>
      <c r="AJ833" s="78"/>
      <c r="AK833" s="54">
        <f t="shared" si="273"/>
        <v>0</v>
      </c>
      <c r="AL833" s="78"/>
      <c r="AM833" s="78"/>
      <c r="AN833" s="53" t="str">
        <f>+IF($A833="Venta",SUMIF($AC$3:$AM$3,VLOOKUP($R833,desplegable!$N$3:$Q$8,4,FALSE),$AC833:$AM833)*$T833/VLOOKUP($R833,desplegable!$N$3:$O$8,2,FALSE),"")</f>
        <v/>
      </c>
      <c r="AO833" s="53">
        <f t="shared" si="274"/>
        <v>0</v>
      </c>
      <c r="AP833" s="53" t="str">
        <f>+IF($A833="Compra",SUMIF($AC$3:$AM$3,VLOOKUP($R832,desplegable!$N$3:$Q$8,4,FALSE),$AC833:$AM833)*$T833/VLOOKUP($R832,desplegable!$N$3:$O$8,2,FALSE),"")</f>
        <v/>
      </c>
      <c r="AQ833" s="55">
        <f>+IFERROR(SUMIF($AC$3:$AM$3,VLOOKUP($R833,desplegable!$N$3:$Q$8,4,FALSE),$AC833:$AM833)/$S833,0)</f>
        <v>0</v>
      </c>
      <c r="AR833" s="55">
        <f ca="1">IFERROR((SUMIF($AC$3:$AM$3,VLOOKUP($R833,desplegable!$N$3:$Q$8,4,FALSE),$AC833:$AM833)/($H833-$G833))*((TODAY())-$G833)/$S833,0)</f>
        <v>0</v>
      </c>
      <c r="AS833" s="56" t="str">
        <f t="shared" si="278"/>
        <v>-</v>
      </c>
      <c r="AT833" s="56" t="str">
        <f t="shared" si="279"/>
        <v>-</v>
      </c>
      <c r="AU833" s="56" t="str">
        <f t="shared" si="280"/>
        <v>-</v>
      </c>
      <c r="AV833" s="56" t="str">
        <f t="shared" si="281"/>
        <v>-</v>
      </c>
      <c r="AW833" s="53" t="str">
        <f t="shared" si="282"/>
        <v>-</v>
      </c>
      <c r="AX833" s="53" t="str">
        <f t="shared" si="283"/>
        <v/>
      </c>
      <c r="AY833" s="57" t="str">
        <f t="shared" si="284"/>
        <v/>
      </c>
      <c r="AZ833" s="54">
        <f>+IF(SUMIF($AC$3:$AM$3,VLOOKUP($R833,desplegable!$N$3:$Q$8,4,FALSE),$AC833:$AM833)&gt;=$S833,$S833,SUMIF($AC$3:$AM$3,VLOOKUP($R833,desplegable!$N$3:$Q$8,4,FALSE),$AC833:$AM833))</f>
        <v>0</v>
      </c>
      <c r="BA833" s="78"/>
      <c r="BB833" s="54">
        <f t="shared" si="285"/>
        <v>0</v>
      </c>
      <c r="BC833" s="53">
        <f>+IFERROR($BB833*$T833/VLOOKUP($R833,desplegable!$N$3:$O$8,2,FALSE),0)</f>
        <v>0</v>
      </c>
      <c r="BD833" s="53" t="str">
        <f t="shared" si="275"/>
        <v/>
      </c>
      <c r="BE833" s="57" t="str">
        <f t="shared" si="286"/>
        <v/>
      </c>
    </row>
    <row r="834" spans="1:57" ht="15" customHeight="1" x14ac:dyDescent="0.25">
      <c r="A834" s="26" t="s">
        <v>117</v>
      </c>
      <c r="B834" s="21"/>
      <c r="C834" s="21" t="s">
        <v>117</v>
      </c>
      <c r="D834" s="21"/>
      <c r="E834" s="21" t="s">
        <v>117</v>
      </c>
      <c r="F834" s="21"/>
      <c r="G834" s="27"/>
      <c r="H834" s="27"/>
      <c r="I834" s="28" t="s">
        <v>36</v>
      </c>
      <c r="J834" s="28" t="s">
        <v>117</v>
      </c>
      <c r="K834" s="21"/>
      <c r="L834" s="21"/>
      <c r="M834" s="28" t="s">
        <v>117</v>
      </c>
      <c r="N834" s="28" t="s">
        <v>117</v>
      </c>
      <c r="O834" s="28" t="s">
        <v>117</v>
      </c>
      <c r="P834" s="21" t="s">
        <v>117</v>
      </c>
      <c r="Q834" s="21" t="s">
        <v>117</v>
      </c>
      <c r="R834" s="28" t="s">
        <v>117</v>
      </c>
      <c r="S834" s="78"/>
      <c r="T834" s="30"/>
      <c r="U834" s="52">
        <f t="shared" si="276"/>
        <v>0</v>
      </c>
      <c r="V834" s="29"/>
      <c r="W834" s="29" t="s">
        <v>117</v>
      </c>
      <c r="X834" s="29"/>
      <c r="Y834" s="29"/>
      <c r="Z834" s="53" t="str">
        <f t="shared" si="268"/>
        <v/>
      </c>
      <c r="AA834" s="55" t="str">
        <f t="shared" si="277"/>
        <v/>
      </c>
      <c r="AB834" s="27"/>
      <c r="AC834" s="54">
        <f t="shared" si="269"/>
        <v>0</v>
      </c>
      <c r="AD834" s="78"/>
      <c r="AE834" s="54">
        <f t="shared" si="270"/>
        <v>0</v>
      </c>
      <c r="AF834" s="78"/>
      <c r="AG834" s="54">
        <f t="shared" si="271"/>
        <v>0</v>
      </c>
      <c r="AH834" s="78"/>
      <c r="AI834" s="54">
        <f t="shared" si="272"/>
        <v>0</v>
      </c>
      <c r="AJ834" s="78"/>
      <c r="AK834" s="54">
        <f t="shared" si="273"/>
        <v>0</v>
      </c>
      <c r="AL834" s="78"/>
      <c r="AM834" s="78"/>
      <c r="AN834" s="53" t="str">
        <f>+IF($A834="Venta",SUMIF($AC$3:$AM$3,VLOOKUP($R834,desplegable!$N$3:$Q$8,4,FALSE),$AC834:$AM834)*$T834/VLOOKUP($R834,desplegable!$N$3:$O$8,2,FALSE),"")</f>
        <v/>
      </c>
      <c r="AO834" s="53">
        <f t="shared" si="274"/>
        <v>0</v>
      </c>
      <c r="AP834" s="53" t="str">
        <f>+IF($A834="Compra",SUMIF($AC$3:$AM$3,VLOOKUP($R833,desplegable!$N$3:$Q$8,4,FALSE),$AC834:$AM834)*$T834/VLOOKUP($R833,desplegable!$N$3:$O$8,2,FALSE),"")</f>
        <v/>
      </c>
      <c r="AQ834" s="55">
        <f>+IFERROR(SUMIF($AC$3:$AM$3,VLOOKUP($R834,desplegable!$N$3:$Q$8,4,FALSE),$AC834:$AM834)/$S834,0)</f>
        <v>0</v>
      </c>
      <c r="AR834" s="55">
        <f ca="1">IFERROR((SUMIF($AC$3:$AM$3,VLOOKUP($R834,desplegable!$N$3:$Q$8,4,FALSE),$AC834:$AM834)/($H834-$G834))*((TODAY())-$G834)/$S834,0)</f>
        <v>0</v>
      </c>
      <c r="AS834" s="56" t="str">
        <f t="shared" si="278"/>
        <v>-</v>
      </c>
      <c r="AT834" s="56" t="str">
        <f t="shared" si="279"/>
        <v>-</v>
      </c>
      <c r="AU834" s="56" t="str">
        <f t="shared" si="280"/>
        <v>-</v>
      </c>
      <c r="AV834" s="56" t="str">
        <f t="shared" si="281"/>
        <v>-</v>
      </c>
      <c r="AW834" s="53" t="str">
        <f t="shared" si="282"/>
        <v>-</v>
      </c>
      <c r="AX834" s="53" t="str">
        <f t="shared" si="283"/>
        <v/>
      </c>
      <c r="AY834" s="57" t="str">
        <f t="shared" si="284"/>
        <v/>
      </c>
      <c r="AZ834" s="54">
        <f>+IF(SUMIF($AC$3:$AM$3,VLOOKUP($R834,desplegable!$N$3:$Q$8,4,FALSE),$AC834:$AM834)&gt;=$S834,$S834,SUMIF($AC$3:$AM$3,VLOOKUP($R834,desplegable!$N$3:$Q$8,4,FALSE),$AC834:$AM834))</f>
        <v>0</v>
      </c>
      <c r="BA834" s="78"/>
      <c r="BB834" s="54">
        <f t="shared" si="285"/>
        <v>0</v>
      </c>
      <c r="BC834" s="53">
        <f>+IFERROR($BB834*$T834/VLOOKUP($R834,desplegable!$N$3:$O$8,2,FALSE),0)</f>
        <v>0</v>
      </c>
      <c r="BD834" s="53" t="str">
        <f t="shared" si="275"/>
        <v/>
      </c>
      <c r="BE834" s="57" t="str">
        <f t="shared" si="286"/>
        <v/>
      </c>
    </row>
    <row r="835" spans="1:57" ht="15" customHeight="1" x14ac:dyDescent="0.25">
      <c r="A835" s="26" t="s">
        <v>117</v>
      </c>
      <c r="B835" s="21"/>
      <c r="C835" s="21" t="s">
        <v>117</v>
      </c>
      <c r="D835" s="21"/>
      <c r="E835" s="21" t="s">
        <v>117</v>
      </c>
      <c r="F835" s="21"/>
      <c r="G835" s="27"/>
      <c r="H835" s="27"/>
      <c r="I835" s="28" t="s">
        <v>36</v>
      </c>
      <c r="J835" s="28" t="s">
        <v>117</v>
      </c>
      <c r="K835" s="21"/>
      <c r="L835" s="21"/>
      <c r="M835" s="28" t="s">
        <v>117</v>
      </c>
      <c r="N835" s="28" t="s">
        <v>117</v>
      </c>
      <c r="O835" s="28" t="s">
        <v>117</v>
      </c>
      <c r="P835" s="21" t="s">
        <v>117</v>
      </c>
      <c r="Q835" s="21" t="s">
        <v>117</v>
      </c>
      <c r="R835" s="28" t="s">
        <v>117</v>
      </c>
      <c r="S835" s="78"/>
      <c r="T835" s="30"/>
      <c r="U835" s="52">
        <f t="shared" si="276"/>
        <v>0</v>
      </c>
      <c r="V835" s="29"/>
      <c r="W835" s="29" t="s">
        <v>117</v>
      </c>
      <c r="X835" s="29"/>
      <c r="Y835" s="29"/>
      <c r="Z835" s="53" t="str">
        <f t="shared" si="268"/>
        <v/>
      </c>
      <c r="AA835" s="55" t="str">
        <f t="shared" si="277"/>
        <v/>
      </c>
      <c r="AB835" s="27"/>
      <c r="AC835" s="54">
        <f t="shared" si="269"/>
        <v>0</v>
      </c>
      <c r="AD835" s="78"/>
      <c r="AE835" s="54">
        <f t="shared" si="270"/>
        <v>0</v>
      </c>
      <c r="AF835" s="78"/>
      <c r="AG835" s="54">
        <f t="shared" si="271"/>
        <v>0</v>
      </c>
      <c r="AH835" s="78"/>
      <c r="AI835" s="54">
        <f t="shared" si="272"/>
        <v>0</v>
      </c>
      <c r="AJ835" s="78"/>
      <c r="AK835" s="54">
        <f t="shared" si="273"/>
        <v>0</v>
      </c>
      <c r="AL835" s="78"/>
      <c r="AM835" s="78"/>
      <c r="AN835" s="53" t="str">
        <f>+IF($A835="Venta",SUMIF($AC$3:$AM$3,VLOOKUP($R835,desplegable!$N$3:$Q$8,4,FALSE),$AC835:$AM835)*$T835/VLOOKUP($R835,desplegable!$N$3:$O$8,2,FALSE),"")</f>
        <v/>
      </c>
      <c r="AO835" s="53">
        <f t="shared" si="274"/>
        <v>0</v>
      </c>
      <c r="AP835" s="53" t="str">
        <f>+IF($A835="Compra",SUMIF($AC$3:$AM$3,VLOOKUP($R834,desplegable!$N$3:$Q$8,4,FALSE),$AC835:$AM835)*$T835/VLOOKUP($R834,desplegable!$N$3:$O$8,2,FALSE),"")</f>
        <v/>
      </c>
      <c r="AQ835" s="55">
        <f>+IFERROR(SUMIF($AC$3:$AM$3,VLOOKUP($R835,desplegable!$N$3:$Q$8,4,FALSE),$AC835:$AM835)/$S835,0)</f>
        <v>0</v>
      </c>
      <c r="AR835" s="55">
        <f ca="1">IFERROR((SUMIF($AC$3:$AM$3,VLOOKUP($R835,desplegable!$N$3:$Q$8,4,FALSE),$AC835:$AM835)/($H835-$G835))*((TODAY())-$G835)/$S835,0)</f>
        <v>0</v>
      </c>
      <c r="AS835" s="56" t="str">
        <f t="shared" si="278"/>
        <v>-</v>
      </c>
      <c r="AT835" s="56" t="str">
        <f t="shared" si="279"/>
        <v>-</v>
      </c>
      <c r="AU835" s="56" t="str">
        <f t="shared" si="280"/>
        <v>-</v>
      </c>
      <c r="AV835" s="56" t="str">
        <f t="shared" si="281"/>
        <v>-</v>
      </c>
      <c r="AW835" s="53" t="str">
        <f t="shared" si="282"/>
        <v>-</v>
      </c>
      <c r="AX835" s="53" t="str">
        <f t="shared" si="283"/>
        <v/>
      </c>
      <c r="AY835" s="57" t="str">
        <f t="shared" si="284"/>
        <v/>
      </c>
      <c r="AZ835" s="54">
        <f>+IF(SUMIF($AC$3:$AM$3,VLOOKUP($R835,desplegable!$N$3:$Q$8,4,FALSE),$AC835:$AM835)&gt;=$S835,$S835,SUMIF($AC$3:$AM$3,VLOOKUP($R835,desplegable!$N$3:$Q$8,4,FALSE),$AC835:$AM835))</f>
        <v>0</v>
      </c>
      <c r="BA835" s="78"/>
      <c r="BB835" s="54">
        <f t="shared" si="285"/>
        <v>0</v>
      </c>
      <c r="BC835" s="53">
        <f>+IFERROR($BB835*$T835/VLOOKUP($R835,desplegable!$N$3:$O$8,2,FALSE),0)</f>
        <v>0</v>
      </c>
      <c r="BD835" s="53" t="str">
        <f t="shared" si="275"/>
        <v/>
      </c>
      <c r="BE835" s="57" t="str">
        <f t="shared" si="286"/>
        <v/>
      </c>
    </row>
    <row r="836" spans="1:57" ht="15" customHeight="1" x14ac:dyDescent="0.25">
      <c r="A836" s="26" t="s">
        <v>117</v>
      </c>
      <c r="B836" s="21"/>
      <c r="C836" s="21" t="s">
        <v>117</v>
      </c>
      <c r="D836" s="21"/>
      <c r="E836" s="21" t="s">
        <v>117</v>
      </c>
      <c r="F836" s="21"/>
      <c r="G836" s="27"/>
      <c r="H836" s="27"/>
      <c r="I836" s="28" t="s">
        <v>36</v>
      </c>
      <c r="J836" s="28" t="s">
        <v>117</v>
      </c>
      <c r="K836" s="21"/>
      <c r="L836" s="21"/>
      <c r="M836" s="28" t="s">
        <v>117</v>
      </c>
      <c r="N836" s="28" t="s">
        <v>117</v>
      </c>
      <c r="O836" s="28" t="s">
        <v>117</v>
      </c>
      <c r="P836" s="21" t="s">
        <v>117</v>
      </c>
      <c r="Q836" s="21" t="s">
        <v>117</v>
      </c>
      <c r="R836" s="28" t="s">
        <v>117</v>
      </c>
      <c r="S836" s="78"/>
      <c r="T836" s="30"/>
      <c r="U836" s="52">
        <f t="shared" si="276"/>
        <v>0</v>
      </c>
      <c r="V836" s="29"/>
      <c r="W836" s="29" t="s">
        <v>117</v>
      </c>
      <c r="X836" s="29"/>
      <c r="Y836" s="29"/>
      <c r="Z836" s="53" t="str">
        <f t="shared" ref="Z836:Z899" si="287">IF($A836="Venta",$U836-SUMIFS($U:$U,$K:$K,$K836,$L:$L,$L836,$M:$M,$M836,$N:$N,$N836,$A:$A,"Compra"),IF($A836="Compra","",""))</f>
        <v/>
      </c>
      <c r="AA836" s="55" t="str">
        <f t="shared" si="277"/>
        <v/>
      </c>
      <c r="AB836" s="27"/>
      <c r="AC836" s="54">
        <f t="shared" ref="AC836:AC899" si="288">+IF($A836="Venta",SUMIFS($AD:$AD,$K:$K,$K836,$L:$L,$L836,$M:$M,$M836,$N:$N,$N836),IF($A836="Compra",$AD836,0))</f>
        <v>0</v>
      </c>
      <c r="AD836" s="78"/>
      <c r="AE836" s="54">
        <f t="shared" ref="AE836:AE899" si="289">+IF($A836="Venta",SUMIFS($AF:$AF,$K:$K,$K836,$L:$L,$L836,$M:$M,$M836,$N:$N,$N836),IF($A836="Compra",$AF836,0))</f>
        <v>0</v>
      </c>
      <c r="AF836" s="78"/>
      <c r="AG836" s="54">
        <f t="shared" ref="AG836:AG899" si="290">+IF($A836="Venta",SUMIFS($AH:$AH,$K:$K,$K836,$L:$L,$L836,$M:$M,$M836,$N:$N,$N836),IF($A836="Compra",$AH836,0))</f>
        <v>0</v>
      </c>
      <c r="AH836" s="78"/>
      <c r="AI836" s="54">
        <f t="shared" ref="AI836:AI899" si="291">+IF($A836="Venta",SUMIFS($AJ:$AJ,$K:$K,$K836,$L:$L,$L836,$M:$M,$M836,$N:$N,$N836),IF($A836="Compra",$AJ836,0))</f>
        <v>0</v>
      </c>
      <c r="AJ836" s="78"/>
      <c r="AK836" s="54">
        <f t="shared" ref="AK836:AK899" si="292">+IF($A836="Venta",SUMIFS($AL:$AL,$K:$K,$K836,$L:$L,$L836,$M:$M,$M836,$N:$N,$N836),IF($A836="Compra",$AL836,0))</f>
        <v>0</v>
      </c>
      <c r="AL836" s="78"/>
      <c r="AM836" s="78"/>
      <c r="AN836" s="53" t="str">
        <f>+IF($A836="Venta",SUMIF($AC$3:$AM$3,VLOOKUP($R836,desplegable!$N$3:$Q$8,4,FALSE),$AC836:$AM836)*$T836/VLOOKUP($R836,desplegable!$N$3:$O$8,2,FALSE),"")</f>
        <v/>
      </c>
      <c r="AO836" s="53">
        <f t="shared" ref="AO836:AO899" si="293">+IF($A836="Venta",SUMIFS($AP:$AP,$K:$K,$K836,$L:$L,$L836,$M:$M,$M836,$N:$N,$N836),IF($A836="Compra",$AP836,0))</f>
        <v>0</v>
      </c>
      <c r="AP836" s="53" t="str">
        <f>+IF($A836="Compra",SUMIF($AC$3:$AM$3,VLOOKUP($R835,desplegable!$N$3:$Q$8,4,FALSE),$AC836:$AM836)*$T836/VLOOKUP($R835,desplegable!$N$3:$O$8,2,FALSE),"")</f>
        <v/>
      </c>
      <c r="AQ836" s="55">
        <f>+IFERROR(SUMIF($AC$3:$AM$3,VLOOKUP($R836,desplegable!$N$3:$Q$8,4,FALSE),$AC836:$AM836)/$S836,0)</f>
        <v>0</v>
      </c>
      <c r="AR836" s="55">
        <f ca="1">IFERROR((SUMIF($AC$3:$AM$3,VLOOKUP($R836,desplegable!$N$3:$Q$8,4,FALSE),$AC836:$AM836)/($H836-$G836))*((TODAY())-$G836)/$S836,0)</f>
        <v>0</v>
      </c>
      <c r="AS836" s="56" t="str">
        <f t="shared" si="278"/>
        <v>-</v>
      </c>
      <c r="AT836" s="56" t="str">
        <f t="shared" si="279"/>
        <v>-</v>
      </c>
      <c r="AU836" s="56" t="str">
        <f t="shared" si="280"/>
        <v>-</v>
      </c>
      <c r="AV836" s="56" t="str">
        <f t="shared" si="281"/>
        <v>-</v>
      </c>
      <c r="AW836" s="53" t="str">
        <f t="shared" si="282"/>
        <v>-</v>
      </c>
      <c r="AX836" s="53" t="str">
        <f t="shared" si="283"/>
        <v/>
      </c>
      <c r="AY836" s="57" t="str">
        <f t="shared" si="284"/>
        <v/>
      </c>
      <c r="AZ836" s="54">
        <f>+IF(SUMIF($AC$3:$AM$3,VLOOKUP($R836,desplegable!$N$3:$Q$8,4,FALSE),$AC836:$AM836)&gt;=$S836,$S836,SUMIF($AC$3:$AM$3,VLOOKUP($R836,desplegable!$N$3:$Q$8,4,FALSE),$AC836:$AM836))</f>
        <v>0</v>
      </c>
      <c r="BA836" s="78"/>
      <c r="BB836" s="54">
        <f t="shared" si="285"/>
        <v>0</v>
      </c>
      <c r="BC836" s="53">
        <f>+IFERROR($BB836*$T836/VLOOKUP($R836,desplegable!$N$3:$O$8,2,FALSE),0)</f>
        <v>0</v>
      </c>
      <c r="BD836" s="53" t="str">
        <f t="shared" ref="BD836:BD899" si="294">+IF($A836="Venta",$BC836-SUMIFS($BC:$BC,$K:$K,$K836,$L:$L,$L836,$M:$M,$M836,$N:$N,$N836,$A:$A,"Compra"),"")</f>
        <v/>
      </c>
      <c r="BE836" s="57" t="str">
        <f t="shared" si="286"/>
        <v/>
      </c>
    </row>
    <row r="837" spans="1:57" ht="15" customHeight="1" x14ac:dyDescent="0.25">
      <c r="A837" s="26" t="s">
        <v>117</v>
      </c>
      <c r="B837" s="21"/>
      <c r="C837" s="21" t="s">
        <v>117</v>
      </c>
      <c r="D837" s="21"/>
      <c r="E837" s="21" t="s">
        <v>117</v>
      </c>
      <c r="F837" s="21"/>
      <c r="G837" s="27"/>
      <c r="H837" s="27"/>
      <c r="I837" s="28" t="s">
        <v>36</v>
      </c>
      <c r="J837" s="28" t="s">
        <v>117</v>
      </c>
      <c r="K837" s="21"/>
      <c r="L837" s="21"/>
      <c r="M837" s="28" t="s">
        <v>117</v>
      </c>
      <c r="N837" s="28" t="s">
        <v>117</v>
      </c>
      <c r="O837" s="28" t="s">
        <v>117</v>
      </c>
      <c r="P837" s="21" t="s">
        <v>117</v>
      </c>
      <c r="Q837" s="21" t="s">
        <v>117</v>
      </c>
      <c r="R837" s="28" t="s">
        <v>117</v>
      </c>
      <c r="S837" s="78"/>
      <c r="T837" s="30"/>
      <c r="U837" s="52">
        <f t="shared" ref="U837:U900" si="295">IF($R837="CPM",$S837/1000*$T837,$S837*$T837)</f>
        <v>0</v>
      </c>
      <c r="V837" s="29"/>
      <c r="W837" s="29" t="s">
        <v>117</v>
      </c>
      <c r="X837" s="29"/>
      <c r="Y837" s="29"/>
      <c r="Z837" s="53" t="str">
        <f t="shared" si="287"/>
        <v/>
      </c>
      <c r="AA837" s="55" t="str">
        <f t="shared" si="277"/>
        <v/>
      </c>
      <c r="AB837" s="27"/>
      <c r="AC837" s="54">
        <f t="shared" si="288"/>
        <v>0</v>
      </c>
      <c r="AD837" s="78"/>
      <c r="AE837" s="54">
        <f t="shared" si="289"/>
        <v>0</v>
      </c>
      <c r="AF837" s="78"/>
      <c r="AG837" s="54">
        <f t="shared" si="290"/>
        <v>0</v>
      </c>
      <c r="AH837" s="78"/>
      <c r="AI837" s="54">
        <f t="shared" si="291"/>
        <v>0</v>
      </c>
      <c r="AJ837" s="78"/>
      <c r="AK837" s="54">
        <f t="shared" si="292"/>
        <v>0</v>
      </c>
      <c r="AL837" s="78"/>
      <c r="AM837" s="78"/>
      <c r="AN837" s="53" t="str">
        <f>+IF($A837="Venta",SUMIF($AC$3:$AM$3,VLOOKUP($R837,desplegable!$N$3:$Q$8,4,FALSE),$AC837:$AM837)*$T837/VLOOKUP($R837,desplegable!$N$3:$O$8,2,FALSE),"")</f>
        <v/>
      </c>
      <c r="AO837" s="53">
        <f t="shared" si="293"/>
        <v>0</v>
      </c>
      <c r="AP837" s="53" t="str">
        <f>+IF($A837="Compra",SUMIF($AC$3:$AM$3,VLOOKUP($R836,desplegable!$N$3:$Q$8,4,FALSE),$AC837:$AM837)*$T837/VLOOKUP($R836,desplegable!$N$3:$O$8,2,FALSE),"")</f>
        <v/>
      </c>
      <c r="AQ837" s="55">
        <f>+IFERROR(SUMIF($AC$3:$AM$3,VLOOKUP($R837,desplegable!$N$3:$Q$8,4,FALSE),$AC837:$AM837)/$S837,0)</f>
        <v>0</v>
      </c>
      <c r="AR837" s="55">
        <f ca="1">IFERROR((SUMIF($AC$3:$AM$3,VLOOKUP($R837,desplegable!$N$3:$Q$8,4,FALSE),$AC837:$AM837)/($H837-$G837))*((TODAY())-$G837)/$S837,0)</f>
        <v>0</v>
      </c>
      <c r="AS837" s="56" t="str">
        <f t="shared" si="278"/>
        <v>-</v>
      </c>
      <c r="AT837" s="56" t="str">
        <f t="shared" si="279"/>
        <v>-</v>
      </c>
      <c r="AU837" s="56" t="str">
        <f t="shared" si="280"/>
        <v>-</v>
      </c>
      <c r="AV837" s="56" t="str">
        <f t="shared" si="281"/>
        <v>-</v>
      </c>
      <c r="AW837" s="53" t="str">
        <f t="shared" si="282"/>
        <v>-</v>
      </c>
      <c r="AX837" s="53" t="str">
        <f t="shared" si="283"/>
        <v/>
      </c>
      <c r="AY837" s="57" t="str">
        <f t="shared" si="284"/>
        <v/>
      </c>
      <c r="AZ837" s="54">
        <f>+IF(SUMIF($AC$3:$AM$3,VLOOKUP($R837,desplegable!$N$3:$Q$8,4,FALSE),$AC837:$AM837)&gt;=$S837,$S837,SUMIF($AC$3:$AM$3,VLOOKUP($R837,desplegable!$N$3:$Q$8,4,FALSE),$AC837:$AM837))</f>
        <v>0</v>
      </c>
      <c r="BA837" s="78"/>
      <c r="BB837" s="54">
        <f t="shared" si="285"/>
        <v>0</v>
      </c>
      <c r="BC837" s="53">
        <f>+IFERROR($BB837*$T837/VLOOKUP($R837,desplegable!$N$3:$O$8,2,FALSE),0)</f>
        <v>0</v>
      </c>
      <c r="BD837" s="53" t="str">
        <f t="shared" si="294"/>
        <v/>
      </c>
      <c r="BE837" s="57" t="str">
        <f t="shared" si="286"/>
        <v/>
      </c>
    </row>
    <row r="838" spans="1:57" ht="15" customHeight="1" x14ac:dyDescent="0.25">
      <c r="A838" s="26" t="s">
        <v>117</v>
      </c>
      <c r="B838" s="21"/>
      <c r="C838" s="21" t="s">
        <v>117</v>
      </c>
      <c r="D838" s="21"/>
      <c r="E838" s="21" t="s">
        <v>117</v>
      </c>
      <c r="F838" s="21"/>
      <c r="G838" s="27"/>
      <c r="H838" s="27"/>
      <c r="I838" s="28" t="s">
        <v>36</v>
      </c>
      <c r="J838" s="28" t="s">
        <v>117</v>
      </c>
      <c r="K838" s="21"/>
      <c r="L838" s="21"/>
      <c r="M838" s="28" t="s">
        <v>117</v>
      </c>
      <c r="N838" s="28" t="s">
        <v>117</v>
      </c>
      <c r="O838" s="28" t="s">
        <v>117</v>
      </c>
      <c r="P838" s="21" t="s">
        <v>117</v>
      </c>
      <c r="Q838" s="21" t="s">
        <v>117</v>
      </c>
      <c r="R838" s="28" t="s">
        <v>117</v>
      </c>
      <c r="S838" s="78"/>
      <c r="T838" s="30"/>
      <c r="U838" s="52">
        <f t="shared" si="295"/>
        <v>0</v>
      </c>
      <c r="V838" s="29"/>
      <c r="W838" s="29" t="s">
        <v>117</v>
      </c>
      <c r="X838" s="29"/>
      <c r="Y838" s="29"/>
      <c r="Z838" s="53" t="str">
        <f t="shared" si="287"/>
        <v/>
      </c>
      <c r="AA838" s="55" t="str">
        <f t="shared" si="277"/>
        <v/>
      </c>
      <c r="AB838" s="27"/>
      <c r="AC838" s="54">
        <f t="shared" si="288"/>
        <v>0</v>
      </c>
      <c r="AD838" s="78"/>
      <c r="AE838" s="54">
        <f t="shared" si="289"/>
        <v>0</v>
      </c>
      <c r="AF838" s="78"/>
      <c r="AG838" s="54">
        <f t="shared" si="290"/>
        <v>0</v>
      </c>
      <c r="AH838" s="78"/>
      <c r="AI838" s="54">
        <f t="shared" si="291"/>
        <v>0</v>
      </c>
      <c r="AJ838" s="78"/>
      <c r="AK838" s="54">
        <f t="shared" si="292"/>
        <v>0</v>
      </c>
      <c r="AL838" s="78"/>
      <c r="AM838" s="78"/>
      <c r="AN838" s="53" t="str">
        <f>+IF($A838="Venta",SUMIF($AC$3:$AM$3,VLOOKUP($R838,desplegable!$N$3:$Q$8,4,FALSE),$AC838:$AM838)*$T838/VLOOKUP($R838,desplegable!$N$3:$O$8,2,FALSE),"")</f>
        <v/>
      </c>
      <c r="AO838" s="53">
        <f t="shared" si="293"/>
        <v>0</v>
      </c>
      <c r="AP838" s="53" t="str">
        <f>+IF($A838="Compra",SUMIF($AC$3:$AM$3,VLOOKUP($R837,desplegable!$N$3:$Q$8,4,FALSE),$AC838:$AM838)*$T838/VLOOKUP($R837,desplegable!$N$3:$O$8,2,FALSE),"")</f>
        <v/>
      </c>
      <c r="AQ838" s="55">
        <f>+IFERROR(SUMIF($AC$3:$AM$3,VLOOKUP($R838,desplegable!$N$3:$Q$8,4,FALSE),$AC838:$AM838)/$S838,0)</f>
        <v>0</v>
      </c>
      <c r="AR838" s="55">
        <f ca="1">IFERROR((SUMIF($AC$3:$AM$3,VLOOKUP($R838,desplegable!$N$3:$Q$8,4,FALSE),$AC838:$AM838)/($H838-$G838))*((TODAY())-$G838)/$S838,0)</f>
        <v>0</v>
      </c>
      <c r="AS838" s="56" t="str">
        <f t="shared" si="278"/>
        <v>-</v>
      </c>
      <c r="AT838" s="56" t="str">
        <f t="shared" si="279"/>
        <v>-</v>
      </c>
      <c r="AU838" s="56" t="str">
        <f t="shared" si="280"/>
        <v>-</v>
      </c>
      <c r="AV838" s="56" t="str">
        <f t="shared" si="281"/>
        <v>-</v>
      </c>
      <c r="AW838" s="53" t="str">
        <f t="shared" si="282"/>
        <v>-</v>
      </c>
      <c r="AX838" s="53" t="str">
        <f t="shared" si="283"/>
        <v/>
      </c>
      <c r="AY838" s="57" t="str">
        <f t="shared" si="284"/>
        <v/>
      </c>
      <c r="AZ838" s="54">
        <f>+IF(SUMIF($AC$3:$AM$3,VLOOKUP($R838,desplegable!$N$3:$Q$8,4,FALSE),$AC838:$AM838)&gt;=$S838,$S838,SUMIF($AC$3:$AM$3,VLOOKUP($R838,desplegable!$N$3:$Q$8,4,FALSE),$AC838:$AM838))</f>
        <v>0</v>
      </c>
      <c r="BA838" s="78"/>
      <c r="BB838" s="54">
        <f t="shared" si="285"/>
        <v>0</v>
      </c>
      <c r="BC838" s="53">
        <f>+IFERROR($BB838*$T838/VLOOKUP($R838,desplegable!$N$3:$O$8,2,FALSE),0)</f>
        <v>0</v>
      </c>
      <c r="BD838" s="53" t="str">
        <f t="shared" si="294"/>
        <v/>
      </c>
      <c r="BE838" s="57" t="str">
        <f t="shared" si="286"/>
        <v/>
      </c>
    </row>
    <row r="839" spans="1:57" ht="15" customHeight="1" x14ac:dyDescent="0.25">
      <c r="A839" s="26" t="s">
        <v>117</v>
      </c>
      <c r="B839" s="21"/>
      <c r="C839" s="21" t="s">
        <v>117</v>
      </c>
      <c r="D839" s="21"/>
      <c r="E839" s="21" t="s">
        <v>117</v>
      </c>
      <c r="F839" s="21"/>
      <c r="G839" s="27"/>
      <c r="H839" s="27"/>
      <c r="I839" s="28" t="s">
        <v>36</v>
      </c>
      <c r="J839" s="28" t="s">
        <v>117</v>
      </c>
      <c r="K839" s="21"/>
      <c r="L839" s="21"/>
      <c r="M839" s="28" t="s">
        <v>117</v>
      </c>
      <c r="N839" s="28" t="s">
        <v>117</v>
      </c>
      <c r="O839" s="28" t="s">
        <v>117</v>
      </c>
      <c r="P839" s="21" t="s">
        <v>117</v>
      </c>
      <c r="Q839" s="21" t="s">
        <v>117</v>
      </c>
      <c r="R839" s="28" t="s">
        <v>117</v>
      </c>
      <c r="S839" s="78"/>
      <c r="T839" s="30"/>
      <c r="U839" s="52">
        <f t="shared" si="295"/>
        <v>0</v>
      </c>
      <c r="V839" s="29"/>
      <c r="W839" s="29" t="s">
        <v>117</v>
      </c>
      <c r="X839" s="29"/>
      <c r="Y839" s="29"/>
      <c r="Z839" s="53" t="str">
        <f t="shared" si="287"/>
        <v/>
      </c>
      <c r="AA839" s="55" t="str">
        <f t="shared" si="277"/>
        <v/>
      </c>
      <c r="AB839" s="27"/>
      <c r="AC839" s="54">
        <f t="shared" si="288"/>
        <v>0</v>
      </c>
      <c r="AD839" s="78"/>
      <c r="AE839" s="54">
        <f t="shared" si="289"/>
        <v>0</v>
      </c>
      <c r="AF839" s="78"/>
      <c r="AG839" s="54">
        <f t="shared" si="290"/>
        <v>0</v>
      </c>
      <c r="AH839" s="78"/>
      <c r="AI839" s="54">
        <f t="shared" si="291"/>
        <v>0</v>
      </c>
      <c r="AJ839" s="78"/>
      <c r="AK839" s="54">
        <f t="shared" si="292"/>
        <v>0</v>
      </c>
      <c r="AL839" s="78"/>
      <c r="AM839" s="78"/>
      <c r="AN839" s="53" t="str">
        <f>+IF($A839="Venta",SUMIF($AC$3:$AM$3,VLOOKUP($R839,desplegable!$N$3:$Q$8,4,FALSE),$AC839:$AM839)*$T839/VLOOKUP($R839,desplegable!$N$3:$O$8,2,FALSE),"")</f>
        <v/>
      </c>
      <c r="AO839" s="53">
        <f t="shared" si="293"/>
        <v>0</v>
      </c>
      <c r="AP839" s="53" t="str">
        <f>+IF($A839="Compra",SUMIF($AC$3:$AM$3,VLOOKUP($R838,desplegable!$N$3:$Q$8,4,FALSE),$AC839:$AM839)*$T839/VLOOKUP($R838,desplegable!$N$3:$O$8,2,FALSE),"")</f>
        <v/>
      </c>
      <c r="AQ839" s="55">
        <f>+IFERROR(SUMIF($AC$3:$AM$3,VLOOKUP($R839,desplegable!$N$3:$Q$8,4,FALSE),$AC839:$AM839)/$S839,0)</f>
        <v>0</v>
      </c>
      <c r="AR839" s="55">
        <f ca="1">IFERROR((SUMIF($AC$3:$AM$3,VLOOKUP($R839,desplegable!$N$3:$Q$8,4,FALSE),$AC839:$AM839)/($H839-$G839))*((TODAY())-$G839)/$S839,0)</f>
        <v>0</v>
      </c>
      <c r="AS839" s="56" t="str">
        <f t="shared" si="278"/>
        <v>-</v>
      </c>
      <c r="AT839" s="56" t="str">
        <f t="shared" si="279"/>
        <v>-</v>
      </c>
      <c r="AU839" s="56" t="str">
        <f t="shared" si="280"/>
        <v>-</v>
      </c>
      <c r="AV839" s="56" t="str">
        <f t="shared" si="281"/>
        <v>-</v>
      </c>
      <c r="AW839" s="53" t="str">
        <f t="shared" si="282"/>
        <v>-</v>
      </c>
      <c r="AX839" s="53" t="str">
        <f t="shared" si="283"/>
        <v/>
      </c>
      <c r="AY839" s="57" t="str">
        <f t="shared" si="284"/>
        <v/>
      </c>
      <c r="AZ839" s="54">
        <f>+IF(SUMIF($AC$3:$AM$3,VLOOKUP($R839,desplegable!$N$3:$Q$8,4,FALSE),$AC839:$AM839)&gt;=$S839,$S839,SUMIF($AC$3:$AM$3,VLOOKUP($R839,desplegable!$N$3:$Q$8,4,FALSE),$AC839:$AM839))</f>
        <v>0</v>
      </c>
      <c r="BA839" s="78"/>
      <c r="BB839" s="54">
        <f t="shared" si="285"/>
        <v>0</v>
      </c>
      <c r="BC839" s="53">
        <f>+IFERROR($BB839*$T839/VLOOKUP($R839,desplegable!$N$3:$O$8,2,FALSE),0)</f>
        <v>0</v>
      </c>
      <c r="BD839" s="53" t="str">
        <f t="shared" si="294"/>
        <v/>
      </c>
      <c r="BE839" s="57" t="str">
        <f t="shared" si="286"/>
        <v/>
      </c>
    </row>
    <row r="840" spans="1:57" ht="15" customHeight="1" x14ac:dyDescent="0.25">
      <c r="A840" s="26" t="s">
        <v>117</v>
      </c>
      <c r="B840" s="21"/>
      <c r="C840" s="21" t="s">
        <v>117</v>
      </c>
      <c r="D840" s="21"/>
      <c r="E840" s="21" t="s">
        <v>117</v>
      </c>
      <c r="F840" s="21"/>
      <c r="G840" s="27"/>
      <c r="H840" s="27"/>
      <c r="I840" s="28" t="s">
        <v>36</v>
      </c>
      <c r="J840" s="28" t="s">
        <v>117</v>
      </c>
      <c r="K840" s="21"/>
      <c r="L840" s="21"/>
      <c r="M840" s="28" t="s">
        <v>117</v>
      </c>
      <c r="N840" s="28" t="s">
        <v>117</v>
      </c>
      <c r="O840" s="28" t="s">
        <v>117</v>
      </c>
      <c r="P840" s="21" t="s">
        <v>117</v>
      </c>
      <c r="Q840" s="21" t="s">
        <v>117</v>
      </c>
      <c r="R840" s="28" t="s">
        <v>117</v>
      </c>
      <c r="S840" s="78"/>
      <c r="T840" s="30"/>
      <c r="U840" s="52">
        <f t="shared" si="295"/>
        <v>0</v>
      </c>
      <c r="V840" s="29"/>
      <c r="W840" s="29" t="s">
        <v>117</v>
      </c>
      <c r="X840" s="29"/>
      <c r="Y840" s="29"/>
      <c r="Z840" s="53" t="str">
        <f t="shared" si="287"/>
        <v/>
      </c>
      <c r="AA840" s="55" t="str">
        <f t="shared" si="277"/>
        <v/>
      </c>
      <c r="AB840" s="27"/>
      <c r="AC840" s="54">
        <f t="shared" si="288"/>
        <v>0</v>
      </c>
      <c r="AD840" s="78"/>
      <c r="AE840" s="54">
        <f t="shared" si="289"/>
        <v>0</v>
      </c>
      <c r="AF840" s="78"/>
      <c r="AG840" s="54">
        <f t="shared" si="290"/>
        <v>0</v>
      </c>
      <c r="AH840" s="78"/>
      <c r="AI840" s="54">
        <f t="shared" si="291"/>
        <v>0</v>
      </c>
      <c r="AJ840" s="78"/>
      <c r="AK840" s="54">
        <f t="shared" si="292"/>
        <v>0</v>
      </c>
      <c r="AL840" s="78"/>
      <c r="AM840" s="78"/>
      <c r="AN840" s="53" t="str">
        <f>+IF($A840="Venta",SUMIF($AC$3:$AM$3,VLOOKUP($R840,desplegable!$N$3:$Q$8,4,FALSE),$AC840:$AM840)*$T840/VLOOKUP($R840,desplegable!$N$3:$O$8,2,FALSE),"")</f>
        <v/>
      </c>
      <c r="AO840" s="53">
        <f t="shared" si="293"/>
        <v>0</v>
      </c>
      <c r="AP840" s="53" t="str">
        <f>+IF($A840="Compra",SUMIF($AC$3:$AM$3,VLOOKUP($R839,desplegable!$N$3:$Q$8,4,FALSE),$AC840:$AM840)*$T840/VLOOKUP($R839,desplegable!$N$3:$O$8,2,FALSE),"")</f>
        <v/>
      </c>
      <c r="AQ840" s="55">
        <f>+IFERROR(SUMIF($AC$3:$AM$3,VLOOKUP($R840,desplegable!$N$3:$Q$8,4,FALSE),$AC840:$AM840)/$S840,0)</f>
        <v>0</v>
      </c>
      <c r="AR840" s="55">
        <f ca="1">IFERROR((SUMIF($AC$3:$AM$3,VLOOKUP($R840,desplegable!$N$3:$Q$8,4,FALSE),$AC840:$AM840)/($H840-$G840))*((TODAY())-$G840)/$S840,0)</f>
        <v>0</v>
      </c>
      <c r="AS840" s="56" t="str">
        <f t="shared" si="278"/>
        <v>-</v>
      </c>
      <c r="AT840" s="56" t="str">
        <f t="shared" si="279"/>
        <v>-</v>
      </c>
      <c r="AU840" s="56" t="str">
        <f t="shared" si="280"/>
        <v>-</v>
      </c>
      <c r="AV840" s="56" t="str">
        <f t="shared" si="281"/>
        <v>-</v>
      </c>
      <c r="AW840" s="53" t="str">
        <f t="shared" si="282"/>
        <v>-</v>
      </c>
      <c r="AX840" s="53" t="str">
        <f t="shared" si="283"/>
        <v/>
      </c>
      <c r="AY840" s="57" t="str">
        <f t="shared" si="284"/>
        <v/>
      </c>
      <c r="AZ840" s="54">
        <f>+IF(SUMIF($AC$3:$AM$3,VLOOKUP($R840,desplegable!$N$3:$Q$8,4,FALSE),$AC840:$AM840)&gt;=$S840,$S840,SUMIF($AC$3:$AM$3,VLOOKUP($R840,desplegable!$N$3:$Q$8,4,FALSE),$AC840:$AM840))</f>
        <v>0</v>
      </c>
      <c r="BA840" s="78"/>
      <c r="BB840" s="54">
        <f t="shared" si="285"/>
        <v>0</v>
      </c>
      <c r="BC840" s="53">
        <f>+IFERROR($BB840*$T840/VLOOKUP($R840,desplegable!$N$3:$O$8,2,FALSE),0)</f>
        <v>0</v>
      </c>
      <c r="BD840" s="53" t="str">
        <f t="shared" si="294"/>
        <v/>
      </c>
      <c r="BE840" s="57" t="str">
        <f t="shared" si="286"/>
        <v/>
      </c>
    </row>
    <row r="841" spans="1:57" ht="15" customHeight="1" x14ac:dyDescent="0.25">
      <c r="A841" s="26" t="s">
        <v>117</v>
      </c>
      <c r="B841" s="21"/>
      <c r="C841" s="21" t="s">
        <v>117</v>
      </c>
      <c r="D841" s="21"/>
      <c r="E841" s="21" t="s">
        <v>117</v>
      </c>
      <c r="F841" s="21"/>
      <c r="G841" s="27"/>
      <c r="H841" s="27"/>
      <c r="I841" s="28" t="s">
        <v>36</v>
      </c>
      <c r="J841" s="28" t="s">
        <v>117</v>
      </c>
      <c r="K841" s="21"/>
      <c r="L841" s="21"/>
      <c r="M841" s="28" t="s">
        <v>117</v>
      </c>
      <c r="N841" s="28" t="s">
        <v>117</v>
      </c>
      <c r="O841" s="28" t="s">
        <v>117</v>
      </c>
      <c r="P841" s="21" t="s">
        <v>117</v>
      </c>
      <c r="Q841" s="21" t="s">
        <v>117</v>
      </c>
      <c r="R841" s="28" t="s">
        <v>117</v>
      </c>
      <c r="S841" s="78"/>
      <c r="T841" s="30"/>
      <c r="U841" s="52">
        <f t="shared" si="295"/>
        <v>0</v>
      </c>
      <c r="V841" s="29"/>
      <c r="W841" s="29" t="s">
        <v>117</v>
      </c>
      <c r="X841" s="29"/>
      <c r="Y841" s="29"/>
      <c r="Z841" s="53" t="str">
        <f t="shared" si="287"/>
        <v/>
      </c>
      <c r="AA841" s="55" t="str">
        <f t="shared" si="277"/>
        <v/>
      </c>
      <c r="AB841" s="27"/>
      <c r="AC841" s="54">
        <f t="shared" si="288"/>
        <v>0</v>
      </c>
      <c r="AD841" s="78"/>
      <c r="AE841" s="54">
        <f t="shared" si="289"/>
        <v>0</v>
      </c>
      <c r="AF841" s="78"/>
      <c r="AG841" s="54">
        <f t="shared" si="290"/>
        <v>0</v>
      </c>
      <c r="AH841" s="78"/>
      <c r="AI841" s="54">
        <f t="shared" si="291"/>
        <v>0</v>
      </c>
      <c r="AJ841" s="78"/>
      <c r="AK841" s="54">
        <f t="shared" si="292"/>
        <v>0</v>
      </c>
      <c r="AL841" s="78"/>
      <c r="AM841" s="78"/>
      <c r="AN841" s="53" t="str">
        <f>+IF($A841="Venta",SUMIF($AC$3:$AM$3,VLOOKUP($R841,desplegable!$N$3:$Q$8,4,FALSE),$AC841:$AM841)*$T841/VLOOKUP($R841,desplegable!$N$3:$O$8,2,FALSE),"")</f>
        <v/>
      </c>
      <c r="AO841" s="53">
        <f t="shared" si="293"/>
        <v>0</v>
      </c>
      <c r="AP841" s="53" t="str">
        <f>+IF($A841="Compra",SUMIF($AC$3:$AM$3,VLOOKUP($R840,desplegable!$N$3:$Q$8,4,FALSE),$AC841:$AM841)*$T841/VLOOKUP($R840,desplegable!$N$3:$O$8,2,FALSE),"")</f>
        <v/>
      </c>
      <c r="AQ841" s="55">
        <f>+IFERROR(SUMIF($AC$3:$AM$3,VLOOKUP($R841,desplegable!$N$3:$Q$8,4,FALSE),$AC841:$AM841)/$S841,0)</f>
        <v>0</v>
      </c>
      <c r="AR841" s="55">
        <f ca="1">IFERROR((SUMIF($AC$3:$AM$3,VLOOKUP($R841,desplegable!$N$3:$Q$8,4,FALSE),$AC841:$AM841)/($H841-$G841))*((TODAY())-$G841)/$S841,0)</f>
        <v>0</v>
      </c>
      <c r="AS841" s="56" t="str">
        <f t="shared" si="278"/>
        <v>-</v>
      </c>
      <c r="AT841" s="56" t="str">
        <f t="shared" si="279"/>
        <v>-</v>
      </c>
      <c r="AU841" s="56" t="str">
        <f t="shared" si="280"/>
        <v>-</v>
      </c>
      <c r="AV841" s="56" t="str">
        <f t="shared" si="281"/>
        <v>-</v>
      </c>
      <c r="AW841" s="53" t="str">
        <f t="shared" si="282"/>
        <v>-</v>
      </c>
      <c r="AX841" s="53" t="str">
        <f t="shared" si="283"/>
        <v/>
      </c>
      <c r="AY841" s="57" t="str">
        <f t="shared" si="284"/>
        <v/>
      </c>
      <c r="AZ841" s="54">
        <f>+IF(SUMIF($AC$3:$AM$3,VLOOKUP($R841,desplegable!$N$3:$Q$8,4,FALSE),$AC841:$AM841)&gt;=$S841,$S841,SUMIF($AC$3:$AM$3,VLOOKUP($R841,desplegable!$N$3:$Q$8,4,FALSE),$AC841:$AM841))</f>
        <v>0</v>
      </c>
      <c r="BA841" s="78"/>
      <c r="BB841" s="54">
        <f t="shared" si="285"/>
        <v>0</v>
      </c>
      <c r="BC841" s="53">
        <f>+IFERROR($BB841*$T841/VLOOKUP($R841,desplegable!$N$3:$O$8,2,FALSE),0)</f>
        <v>0</v>
      </c>
      <c r="BD841" s="53" t="str">
        <f t="shared" si="294"/>
        <v/>
      </c>
      <c r="BE841" s="57" t="str">
        <f t="shared" si="286"/>
        <v/>
      </c>
    </row>
    <row r="842" spans="1:57" ht="15" customHeight="1" x14ac:dyDescent="0.25">
      <c r="A842" s="26" t="s">
        <v>117</v>
      </c>
      <c r="B842" s="21"/>
      <c r="C842" s="21" t="s">
        <v>117</v>
      </c>
      <c r="D842" s="21"/>
      <c r="E842" s="21" t="s">
        <v>117</v>
      </c>
      <c r="F842" s="21"/>
      <c r="G842" s="27"/>
      <c r="H842" s="27"/>
      <c r="I842" s="28" t="s">
        <v>36</v>
      </c>
      <c r="J842" s="28" t="s">
        <v>117</v>
      </c>
      <c r="K842" s="21"/>
      <c r="L842" s="21"/>
      <c r="M842" s="28" t="s">
        <v>117</v>
      </c>
      <c r="N842" s="28" t="s">
        <v>117</v>
      </c>
      <c r="O842" s="28" t="s">
        <v>117</v>
      </c>
      <c r="P842" s="21" t="s">
        <v>117</v>
      </c>
      <c r="Q842" s="21" t="s">
        <v>117</v>
      </c>
      <c r="R842" s="28" t="s">
        <v>117</v>
      </c>
      <c r="S842" s="78"/>
      <c r="T842" s="30"/>
      <c r="U842" s="52">
        <f t="shared" si="295"/>
        <v>0</v>
      </c>
      <c r="V842" s="29"/>
      <c r="W842" s="29" t="s">
        <v>117</v>
      </c>
      <c r="X842" s="29"/>
      <c r="Y842" s="29"/>
      <c r="Z842" s="53" t="str">
        <f t="shared" si="287"/>
        <v/>
      </c>
      <c r="AA842" s="55" t="str">
        <f t="shared" si="277"/>
        <v/>
      </c>
      <c r="AB842" s="27"/>
      <c r="AC842" s="54">
        <f t="shared" si="288"/>
        <v>0</v>
      </c>
      <c r="AD842" s="78"/>
      <c r="AE842" s="54">
        <f t="shared" si="289"/>
        <v>0</v>
      </c>
      <c r="AF842" s="78"/>
      <c r="AG842" s="54">
        <f t="shared" si="290"/>
        <v>0</v>
      </c>
      <c r="AH842" s="78"/>
      <c r="AI842" s="54">
        <f t="shared" si="291"/>
        <v>0</v>
      </c>
      <c r="AJ842" s="78"/>
      <c r="AK842" s="54">
        <f t="shared" si="292"/>
        <v>0</v>
      </c>
      <c r="AL842" s="78"/>
      <c r="AM842" s="78"/>
      <c r="AN842" s="53" t="str">
        <f>+IF($A842="Venta",SUMIF($AC$3:$AM$3,VLOOKUP($R842,desplegable!$N$3:$Q$8,4,FALSE),$AC842:$AM842)*$T842/VLOOKUP($R842,desplegable!$N$3:$O$8,2,FALSE),"")</f>
        <v/>
      </c>
      <c r="AO842" s="53">
        <f t="shared" si="293"/>
        <v>0</v>
      </c>
      <c r="AP842" s="53" t="str">
        <f>+IF($A842="Compra",SUMIF($AC$3:$AM$3,VLOOKUP($R841,desplegable!$N$3:$Q$8,4,FALSE),$AC842:$AM842)*$T842/VLOOKUP($R841,desplegable!$N$3:$O$8,2,FALSE),"")</f>
        <v/>
      </c>
      <c r="AQ842" s="55">
        <f>+IFERROR(SUMIF($AC$3:$AM$3,VLOOKUP($R842,desplegable!$N$3:$Q$8,4,FALSE),$AC842:$AM842)/$S842,0)</f>
        <v>0</v>
      </c>
      <c r="AR842" s="55">
        <f ca="1">IFERROR((SUMIF($AC$3:$AM$3,VLOOKUP($R842,desplegable!$N$3:$Q$8,4,FALSE),$AC842:$AM842)/($H842-$G842))*((TODAY())-$G842)/$S842,0)</f>
        <v>0</v>
      </c>
      <c r="AS842" s="56" t="str">
        <f t="shared" si="278"/>
        <v>-</v>
      </c>
      <c r="AT842" s="56" t="str">
        <f t="shared" si="279"/>
        <v>-</v>
      </c>
      <c r="AU842" s="56" t="str">
        <f t="shared" si="280"/>
        <v>-</v>
      </c>
      <c r="AV842" s="56" t="str">
        <f t="shared" si="281"/>
        <v>-</v>
      </c>
      <c r="AW842" s="53" t="str">
        <f t="shared" si="282"/>
        <v>-</v>
      </c>
      <c r="AX842" s="53" t="str">
        <f t="shared" si="283"/>
        <v/>
      </c>
      <c r="AY842" s="57" t="str">
        <f t="shared" si="284"/>
        <v/>
      </c>
      <c r="AZ842" s="54">
        <f>+IF(SUMIF($AC$3:$AM$3,VLOOKUP($R842,desplegable!$N$3:$Q$8,4,FALSE),$AC842:$AM842)&gt;=$S842,$S842,SUMIF($AC$3:$AM$3,VLOOKUP($R842,desplegable!$N$3:$Q$8,4,FALSE),$AC842:$AM842))</f>
        <v>0</v>
      </c>
      <c r="BA842" s="78"/>
      <c r="BB842" s="54">
        <f t="shared" si="285"/>
        <v>0</v>
      </c>
      <c r="BC842" s="53">
        <f>+IFERROR($BB842*$T842/VLOOKUP($R842,desplegable!$N$3:$O$8,2,FALSE),0)</f>
        <v>0</v>
      </c>
      <c r="BD842" s="53" t="str">
        <f t="shared" si="294"/>
        <v/>
      </c>
      <c r="BE842" s="57" t="str">
        <f t="shared" si="286"/>
        <v/>
      </c>
    </row>
    <row r="843" spans="1:57" ht="15" customHeight="1" x14ac:dyDescent="0.25">
      <c r="A843" s="26" t="s">
        <v>117</v>
      </c>
      <c r="B843" s="21"/>
      <c r="C843" s="21" t="s">
        <v>117</v>
      </c>
      <c r="D843" s="21"/>
      <c r="E843" s="21" t="s">
        <v>117</v>
      </c>
      <c r="F843" s="21"/>
      <c r="G843" s="27"/>
      <c r="H843" s="27"/>
      <c r="I843" s="28" t="s">
        <v>36</v>
      </c>
      <c r="J843" s="28" t="s">
        <v>117</v>
      </c>
      <c r="K843" s="21"/>
      <c r="L843" s="21"/>
      <c r="M843" s="28" t="s">
        <v>117</v>
      </c>
      <c r="N843" s="28" t="s">
        <v>117</v>
      </c>
      <c r="O843" s="28" t="s">
        <v>117</v>
      </c>
      <c r="P843" s="21" t="s">
        <v>117</v>
      </c>
      <c r="Q843" s="21" t="s">
        <v>117</v>
      </c>
      <c r="R843" s="28" t="s">
        <v>117</v>
      </c>
      <c r="S843" s="78"/>
      <c r="T843" s="30"/>
      <c r="U843" s="52">
        <f t="shared" si="295"/>
        <v>0</v>
      </c>
      <c r="V843" s="29"/>
      <c r="W843" s="29" t="s">
        <v>117</v>
      </c>
      <c r="X843" s="29"/>
      <c r="Y843" s="29"/>
      <c r="Z843" s="53" t="str">
        <f t="shared" si="287"/>
        <v/>
      </c>
      <c r="AA843" s="55" t="str">
        <f t="shared" si="277"/>
        <v/>
      </c>
      <c r="AB843" s="27"/>
      <c r="AC843" s="54">
        <f t="shared" si="288"/>
        <v>0</v>
      </c>
      <c r="AD843" s="78"/>
      <c r="AE843" s="54">
        <f t="shared" si="289"/>
        <v>0</v>
      </c>
      <c r="AF843" s="78"/>
      <c r="AG843" s="54">
        <f t="shared" si="290"/>
        <v>0</v>
      </c>
      <c r="AH843" s="78"/>
      <c r="AI843" s="54">
        <f t="shared" si="291"/>
        <v>0</v>
      </c>
      <c r="AJ843" s="78"/>
      <c r="AK843" s="54">
        <f t="shared" si="292"/>
        <v>0</v>
      </c>
      <c r="AL843" s="78"/>
      <c r="AM843" s="78"/>
      <c r="AN843" s="53" t="str">
        <f>+IF($A843="Venta",SUMIF($AC$3:$AM$3,VLOOKUP($R843,desplegable!$N$3:$Q$8,4,FALSE),$AC843:$AM843)*$T843/VLOOKUP($R843,desplegable!$N$3:$O$8,2,FALSE),"")</f>
        <v/>
      </c>
      <c r="AO843" s="53">
        <f t="shared" si="293"/>
        <v>0</v>
      </c>
      <c r="AP843" s="53" t="str">
        <f>+IF($A843="Compra",SUMIF($AC$3:$AM$3,VLOOKUP($R842,desplegable!$N$3:$Q$8,4,FALSE),$AC843:$AM843)*$T843/VLOOKUP($R842,desplegable!$N$3:$O$8,2,FALSE),"")</f>
        <v/>
      </c>
      <c r="AQ843" s="55">
        <f>+IFERROR(SUMIF($AC$3:$AM$3,VLOOKUP($R843,desplegable!$N$3:$Q$8,4,FALSE),$AC843:$AM843)/$S843,0)</f>
        <v>0</v>
      </c>
      <c r="AR843" s="55">
        <f ca="1">IFERROR((SUMIF($AC$3:$AM$3,VLOOKUP($R843,desplegable!$N$3:$Q$8,4,FALSE),$AC843:$AM843)/($H843-$G843))*((TODAY())-$G843)/$S843,0)</f>
        <v>0</v>
      </c>
      <c r="AS843" s="56" t="str">
        <f t="shared" si="278"/>
        <v>-</v>
      </c>
      <c r="AT843" s="56" t="str">
        <f t="shared" si="279"/>
        <v>-</v>
      </c>
      <c r="AU843" s="56" t="str">
        <f t="shared" si="280"/>
        <v>-</v>
      </c>
      <c r="AV843" s="56" t="str">
        <f t="shared" si="281"/>
        <v>-</v>
      </c>
      <c r="AW843" s="53" t="str">
        <f t="shared" si="282"/>
        <v>-</v>
      </c>
      <c r="AX843" s="53" t="str">
        <f t="shared" si="283"/>
        <v/>
      </c>
      <c r="AY843" s="57" t="str">
        <f t="shared" si="284"/>
        <v/>
      </c>
      <c r="AZ843" s="54">
        <f>+IF(SUMIF($AC$3:$AM$3,VLOOKUP($R843,desplegable!$N$3:$Q$8,4,FALSE),$AC843:$AM843)&gt;=$S843,$S843,SUMIF($AC$3:$AM$3,VLOOKUP($R843,desplegable!$N$3:$Q$8,4,FALSE),$AC843:$AM843))</f>
        <v>0</v>
      </c>
      <c r="BA843" s="78"/>
      <c r="BB843" s="54">
        <f t="shared" si="285"/>
        <v>0</v>
      </c>
      <c r="BC843" s="53">
        <f>+IFERROR($BB843*$T843/VLOOKUP($R843,desplegable!$N$3:$O$8,2,FALSE),0)</f>
        <v>0</v>
      </c>
      <c r="BD843" s="53" t="str">
        <f t="shared" si="294"/>
        <v/>
      </c>
      <c r="BE843" s="57" t="str">
        <f t="shared" si="286"/>
        <v/>
      </c>
    </row>
    <row r="844" spans="1:57" ht="15" customHeight="1" x14ac:dyDescent="0.25">
      <c r="A844" s="26" t="s">
        <v>117</v>
      </c>
      <c r="B844" s="21"/>
      <c r="C844" s="21" t="s">
        <v>117</v>
      </c>
      <c r="D844" s="21"/>
      <c r="E844" s="21" t="s">
        <v>117</v>
      </c>
      <c r="F844" s="21"/>
      <c r="G844" s="27"/>
      <c r="H844" s="27"/>
      <c r="I844" s="28" t="s">
        <v>36</v>
      </c>
      <c r="J844" s="28" t="s">
        <v>117</v>
      </c>
      <c r="K844" s="21"/>
      <c r="L844" s="21"/>
      <c r="M844" s="28" t="s">
        <v>117</v>
      </c>
      <c r="N844" s="28" t="s">
        <v>117</v>
      </c>
      <c r="O844" s="28" t="s">
        <v>117</v>
      </c>
      <c r="P844" s="21" t="s">
        <v>117</v>
      </c>
      <c r="Q844" s="21" t="s">
        <v>117</v>
      </c>
      <c r="R844" s="28" t="s">
        <v>117</v>
      </c>
      <c r="S844" s="78"/>
      <c r="T844" s="30"/>
      <c r="U844" s="52">
        <f t="shared" si="295"/>
        <v>0</v>
      </c>
      <c r="V844" s="29"/>
      <c r="W844" s="29" t="s">
        <v>117</v>
      </c>
      <c r="X844" s="29"/>
      <c r="Y844" s="29"/>
      <c r="Z844" s="53" t="str">
        <f t="shared" si="287"/>
        <v/>
      </c>
      <c r="AA844" s="55" t="str">
        <f t="shared" si="277"/>
        <v/>
      </c>
      <c r="AB844" s="27"/>
      <c r="AC844" s="54">
        <f t="shared" si="288"/>
        <v>0</v>
      </c>
      <c r="AD844" s="78"/>
      <c r="AE844" s="54">
        <f t="shared" si="289"/>
        <v>0</v>
      </c>
      <c r="AF844" s="78"/>
      <c r="AG844" s="54">
        <f t="shared" si="290"/>
        <v>0</v>
      </c>
      <c r="AH844" s="78"/>
      <c r="AI844" s="54">
        <f t="shared" si="291"/>
        <v>0</v>
      </c>
      <c r="AJ844" s="78"/>
      <c r="AK844" s="54">
        <f t="shared" si="292"/>
        <v>0</v>
      </c>
      <c r="AL844" s="78"/>
      <c r="AM844" s="78"/>
      <c r="AN844" s="53" t="str">
        <f>+IF($A844="Venta",SUMIF($AC$3:$AM$3,VLOOKUP($R844,desplegable!$N$3:$Q$8,4,FALSE),$AC844:$AM844)*$T844/VLOOKUP($R844,desplegable!$N$3:$O$8,2,FALSE),"")</f>
        <v/>
      </c>
      <c r="AO844" s="53">
        <f t="shared" si="293"/>
        <v>0</v>
      </c>
      <c r="AP844" s="53" t="str">
        <f>+IF($A844="Compra",SUMIF($AC$3:$AM$3,VLOOKUP($R843,desplegable!$N$3:$Q$8,4,FALSE),$AC844:$AM844)*$T844/VLOOKUP($R843,desplegable!$N$3:$O$8,2,FALSE),"")</f>
        <v/>
      </c>
      <c r="AQ844" s="55">
        <f>+IFERROR(SUMIF($AC$3:$AM$3,VLOOKUP($R844,desplegable!$N$3:$Q$8,4,FALSE),$AC844:$AM844)/$S844,0)</f>
        <v>0</v>
      </c>
      <c r="AR844" s="55">
        <f ca="1">IFERROR((SUMIF($AC$3:$AM$3,VLOOKUP($R844,desplegable!$N$3:$Q$8,4,FALSE),$AC844:$AM844)/($H844-$G844))*((TODAY())-$G844)/$S844,0)</f>
        <v>0</v>
      </c>
      <c r="AS844" s="56" t="str">
        <f t="shared" si="278"/>
        <v>-</v>
      </c>
      <c r="AT844" s="56" t="str">
        <f t="shared" si="279"/>
        <v>-</v>
      </c>
      <c r="AU844" s="56" t="str">
        <f t="shared" si="280"/>
        <v>-</v>
      </c>
      <c r="AV844" s="56" t="str">
        <f t="shared" si="281"/>
        <v>-</v>
      </c>
      <c r="AW844" s="53" t="str">
        <f t="shared" si="282"/>
        <v>-</v>
      </c>
      <c r="AX844" s="53" t="str">
        <f t="shared" si="283"/>
        <v/>
      </c>
      <c r="AY844" s="57" t="str">
        <f t="shared" si="284"/>
        <v/>
      </c>
      <c r="AZ844" s="54">
        <f>+IF(SUMIF($AC$3:$AM$3,VLOOKUP($R844,desplegable!$N$3:$Q$8,4,FALSE),$AC844:$AM844)&gt;=$S844,$S844,SUMIF($AC$3:$AM$3,VLOOKUP($R844,desplegable!$N$3:$Q$8,4,FALSE),$AC844:$AM844))</f>
        <v>0</v>
      </c>
      <c r="BA844" s="78"/>
      <c r="BB844" s="54">
        <f t="shared" si="285"/>
        <v>0</v>
      </c>
      <c r="BC844" s="53">
        <f>+IFERROR($BB844*$T844/VLOOKUP($R844,desplegable!$N$3:$O$8,2,FALSE),0)</f>
        <v>0</v>
      </c>
      <c r="BD844" s="53" t="str">
        <f t="shared" si="294"/>
        <v/>
      </c>
      <c r="BE844" s="57" t="str">
        <f t="shared" si="286"/>
        <v/>
      </c>
    </row>
    <row r="845" spans="1:57" ht="15" customHeight="1" x14ac:dyDescent="0.25">
      <c r="A845" s="26" t="s">
        <v>117</v>
      </c>
      <c r="B845" s="21"/>
      <c r="C845" s="21" t="s">
        <v>117</v>
      </c>
      <c r="D845" s="21"/>
      <c r="E845" s="21" t="s">
        <v>117</v>
      </c>
      <c r="F845" s="21"/>
      <c r="G845" s="27"/>
      <c r="H845" s="27"/>
      <c r="I845" s="28" t="s">
        <v>36</v>
      </c>
      <c r="J845" s="28" t="s">
        <v>117</v>
      </c>
      <c r="K845" s="21"/>
      <c r="L845" s="21"/>
      <c r="M845" s="28" t="s">
        <v>117</v>
      </c>
      <c r="N845" s="28" t="s">
        <v>117</v>
      </c>
      <c r="O845" s="28" t="s">
        <v>117</v>
      </c>
      <c r="P845" s="21" t="s">
        <v>117</v>
      </c>
      <c r="Q845" s="21" t="s">
        <v>117</v>
      </c>
      <c r="R845" s="28" t="s">
        <v>117</v>
      </c>
      <c r="S845" s="78"/>
      <c r="T845" s="30"/>
      <c r="U845" s="52">
        <f t="shared" si="295"/>
        <v>0</v>
      </c>
      <c r="V845" s="29"/>
      <c r="W845" s="29" t="s">
        <v>117</v>
      </c>
      <c r="X845" s="29"/>
      <c r="Y845" s="29"/>
      <c r="Z845" s="53" t="str">
        <f t="shared" si="287"/>
        <v/>
      </c>
      <c r="AA845" s="55" t="str">
        <f t="shared" si="277"/>
        <v/>
      </c>
      <c r="AB845" s="27"/>
      <c r="AC845" s="54">
        <f t="shared" si="288"/>
        <v>0</v>
      </c>
      <c r="AD845" s="78"/>
      <c r="AE845" s="54">
        <f t="shared" si="289"/>
        <v>0</v>
      </c>
      <c r="AF845" s="78"/>
      <c r="AG845" s="54">
        <f t="shared" si="290"/>
        <v>0</v>
      </c>
      <c r="AH845" s="78"/>
      <c r="AI845" s="54">
        <f t="shared" si="291"/>
        <v>0</v>
      </c>
      <c r="AJ845" s="78"/>
      <c r="AK845" s="54">
        <f t="shared" si="292"/>
        <v>0</v>
      </c>
      <c r="AL845" s="78"/>
      <c r="AM845" s="78"/>
      <c r="AN845" s="53" t="str">
        <f>+IF($A845="Venta",SUMIF($AC$3:$AM$3,VLOOKUP($R845,desplegable!$N$3:$Q$8,4,FALSE),$AC845:$AM845)*$T845/VLOOKUP($R845,desplegable!$N$3:$O$8,2,FALSE),"")</f>
        <v/>
      </c>
      <c r="AO845" s="53">
        <f t="shared" si="293"/>
        <v>0</v>
      </c>
      <c r="AP845" s="53" t="str">
        <f>+IF($A845="Compra",SUMIF($AC$3:$AM$3,VLOOKUP($R844,desplegable!$N$3:$Q$8,4,FALSE),$AC845:$AM845)*$T845/VLOOKUP($R844,desplegable!$N$3:$O$8,2,FALSE),"")</f>
        <v/>
      </c>
      <c r="AQ845" s="55">
        <f>+IFERROR(SUMIF($AC$3:$AM$3,VLOOKUP($R845,desplegable!$N$3:$Q$8,4,FALSE),$AC845:$AM845)/$S845,0)</f>
        <v>0</v>
      </c>
      <c r="AR845" s="55">
        <f ca="1">IFERROR((SUMIF($AC$3:$AM$3,VLOOKUP($R845,desplegable!$N$3:$Q$8,4,FALSE),$AC845:$AM845)/($H845-$G845))*((TODAY())-$G845)/$S845,0)</f>
        <v>0</v>
      </c>
      <c r="AS845" s="56" t="str">
        <f t="shared" si="278"/>
        <v>-</v>
      </c>
      <c r="AT845" s="56" t="str">
        <f t="shared" si="279"/>
        <v>-</v>
      </c>
      <c r="AU845" s="56" t="str">
        <f t="shared" si="280"/>
        <v>-</v>
      </c>
      <c r="AV845" s="56" t="str">
        <f t="shared" si="281"/>
        <v>-</v>
      </c>
      <c r="AW845" s="53" t="str">
        <f t="shared" si="282"/>
        <v>-</v>
      </c>
      <c r="AX845" s="53" t="str">
        <f t="shared" si="283"/>
        <v/>
      </c>
      <c r="AY845" s="57" t="str">
        <f t="shared" si="284"/>
        <v/>
      </c>
      <c r="AZ845" s="54">
        <f>+IF(SUMIF($AC$3:$AM$3,VLOOKUP($R845,desplegable!$N$3:$Q$8,4,FALSE),$AC845:$AM845)&gt;=$S845,$S845,SUMIF($AC$3:$AM$3,VLOOKUP($R845,desplegable!$N$3:$Q$8,4,FALSE),$AC845:$AM845))</f>
        <v>0</v>
      </c>
      <c r="BA845" s="78"/>
      <c r="BB845" s="54">
        <f t="shared" si="285"/>
        <v>0</v>
      </c>
      <c r="BC845" s="53">
        <f>+IFERROR($BB845*$T845/VLOOKUP($R845,desplegable!$N$3:$O$8,2,FALSE),0)</f>
        <v>0</v>
      </c>
      <c r="BD845" s="53" t="str">
        <f t="shared" si="294"/>
        <v/>
      </c>
      <c r="BE845" s="57" t="str">
        <f t="shared" si="286"/>
        <v/>
      </c>
    </row>
    <row r="846" spans="1:57" ht="15" customHeight="1" x14ac:dyDescent="0.25">
      <c r="A846" s="26" t="s">
        <v>117</v>
      </c>
      <c r="B846" s="21"/>
      <c r="C846" s="21" t="s">
        <v>117</v>
      </c>
      <c r="D846" s="21"/>
      <c r="E846" s="21" t="s">
        <v>117</v>
      </c>
      <c r="F846" s="21"/>
      <c r="G846" s="27"/>
      <c r="H846" s="27"/>
      <c r="I846" s="28" t="s">
        <v>36</v>
      </c>
      <c r="J846" s="28" t="s">
        <v>117</v>
      </c>
      <c r="K846" s="21"/>
      <c r="L846" s="21"/>
      <c r="M846" s="28" t="s">
        <v>117</v>
      </c>
      <c r="N846" s="28" t="s">
        <v>117</v>
      </c>
      <c r="O846" s="28" t="s">
        <v>117</v>
      </c>
      <c r="P846" s="21" t="s">
        <v>117</v>
      </c>
      <c r="Q846" s="21" t="s">
        <v>117</v>
      </c>
      <c r="R846" s="28" t="s">
        <v>117</v>
      </c>
      <c r="S846" s="78"/>
      <c r="T846" s="30"/>
      <c r="U846" s="52">
        <f t="shared" si="295"/>
        <v>0</v>
      </c>
      <c r="V846" s="29"/>
      <c r="W846" s="29" t="s">
        <v>117</v>
      </c>
      <c r="X846" s="29"/>
      <c r="Y846" s="29"/>
      <c r="Z846" s="53" t="str">
        <f t="shared" si="287"/>
        <v/>
      </c>
      <c r="AA846" s="55" t="str">
        <f t="shared" si="277"/>
        <v/>
      </c>
      <c r="AB846" s="27"/>
      <c r="AC846" s="54">
        <f t="shared" si="288"/>
        <v>0</v>
      </c>
      <c r="AD846" s="78"/>
      <c r="AE846" s="54">
        <f t="shared" si="289"/>
        <v>0</v>
      </c>
      <c r="AF846" s="78"/>
      <c r="AG846" s="54">
        <f t="shared" si="290"/>
        <v>0</v>
      </c>
      <c r="AH846" s="78"/>
      <c r="AI846" s="54">
        <f t="shared" si="291"/>
        <v>0</v>
      </c>
      <c r="AJ846" s="78"/>
      <c r="AK846" s="54">
        <f t="shared" si="292"/>
        <v>0</v>
      </c>
      <c r="AL846" s="78"/>
      <c r="AM846" s="78"/>
      <c r="AN846" s="53" t="str">
        <f>+IF($A846="Venta",SUMIF($AC$3:$AM$3,VLOOKUP($R846,desplegable!$N$3:$Q$8,4,FALSE),$AC846:$AM846)*$T846/VLOOKUP($R846,desplegable!$N$3:$O$8,2,FALSE),"")</f>
        <v/>
      </c>
      <c r="AO846" s="53">
        <f t="shared" si="293"/>
        <v>0</v>
      </c>
      <c r="AP846" s="53" t="str">
        <f>+IF($A846="Compra",SUMIF($AC$3:$AM$3,VLOOKUP($R845,desplegable!$N$3:$Q$8,4,FALSE),$AC846:$AM846)*$T846/VLOOKUP($R845,desplegable!$N$3:$O$8,2,FALSE),"")</f>
        <v/>
      </c>
      <c r="AQ846" s="55">
        <f>+IFERROR(SUMIF($AC$3:$AM$3,VLOOKUP($R846,desplegable!$N$3:$Q$8,4,FALSE),$AC846:$AM846)/$S846,0)</f>
        <v>0</v>
      </c>
      <c r="AR846" s="55">
        <f ca="1">IFERROR((SUMIF($AC$3:$AM$3,VLOOKUP($R846,desplegable!$N$3:$Q$8,4,FALSE),$AC846:$AM846)/($H846-$G846))*((TODAY())-$G846)/$S846,0)</f>
        <v>0</v>
      </c>
      <c r="AS846" s="56" t="str">
        <f t="shared" si="278"/>
        <v>-</v>
      </c>
      <c r="AT846" s="56" t="str">
        <f t="shared" si="279"/>
        <v>-</v>
      </c>
      <c r="AU846" s="56" t="str">
        <f t="shared" si="280"/>
        <v>-</v>
      </c>
      <c r="AV846" s="56" t="str">
        <f t="shared" si="281"/>
        <v>-</v>
      </c>
      <c r="AW846" s="53" t="str">
        <f t="shared" si="282"/>
        <v>-</v>
      </c>
      <c r="AX846" s="53" t="str">
        <f t="shared" si="283"/>
        <v/>
      </c>
      <c r="AY846" s="57" t="str">
        <f t="shared" si="284"/>
        <v/>
      </c>
      <c r="AZ846" s="54">
        <f>+IF(SUMIF($AC$3:$AM$3,VLOOKUP($R846,desplegable!$N$3:$Q$8,4,FALSE),$AC846:$AM846)&gt;=$S846,$S846,SUMIF($AC$3:$AM$3,VLOOKUP($R846,desplegable!$N$3:$Q$8,4,FALSE),$AC846:$AM846))</f>
        <v>0</v>
      </c>
      <c r="BA846" s="78"/>
      <c r="BB846" s="54">
        <f t="shared" si="285"/>
        <v>0</v>
      </c>
      <c r="BC846" s="53">
        <f>+IFERROR($BB846*$T846/VLOOKUP($R846,desplegable!$N$3:$O$8,2,FALSE),0)</f>
        <v>0</v>
      </c>
      <c r="BD846" s="53" t="str">
        <f t="shared" si="294"/>
        <v/>
      </c>
      <c r="BE846" s="57" t="str">
        <f t="shared" si="286"/>
        <v/>
      </c>
    </row>
    <row r="847" spans="1:57" ht="15" customHeight="1" x14ac:dyDescent="0.25">
      <c r="A847" s="26" t="s">
        <v>117</v>
      </c>
      <c r="B847" s="21"/>
      <c r="C847" s="21" t="s">
        <v>117</v>
      </c>
      <c r="D847" s="21"/>
      <c r="E847" s="21" t="s">
        <v>117</v>
      </c>
      <c r="F847" s="21"/>
      <c r="G847" s="27"/>
      <c r="H847" s="27"/>
      <c r="I847" s="28" t="s">
        <v>36</v>
      </c>
      <c r="J847" s="28" t="s">
        <v>117</v>
      </c>
      <c r="K847" s="21"/>
      <c r="L847" s="21"/>
      <c r="M847" s="28" t="s">
        <v>117</v>
      </c>
      <c r="N847" s="28" t="s">
        <v>117</v>
      </c>
      <c r="O847" s="28" t="s">
        <v>117</v>
      </c>
      <c r="P847" s="21" t="s">
        <v>117</v>
      </c>
      <c r="Q847" s="21" t="s">
        <v>117</v>
      </c>
      <c r="R847" s="28" t="s">
        <v>117</v>
      </c>
      <c r="S847" s="78"/>
      <c r="T847" s="30"/>
      <c r="U847" s="52">
        <f t="shared" si="295"/>
        <v>0</v>
      </c>
      <c r="V847" s="29"/>
      <c r="W847" s="29" t="s">
        <v>117</v>
      </c>
      <c r="X847" s="29"/>
      <c r="Y847" s="29"/>
      <c r="Z847" s="53" t="str">
        <f t="shared" si="287"/>
        <v/>
      </c>
      <c r="AA847" s="55" t="str">
        <f t="shared" si="277"/>
        <v/>
      </c>
      <c r="AB847" s="27"/>
      <c r="AC847" s="54">
        <f t="shared" si="288"/>
        <v>0</v>
      </c>
      <c r="AD847" s="78"/>
      <c r="AE847" s="54">
        <f t="shared" si="289"/>
        <v>0</v>
      </c>
      <c r="AF847" s="78"/>
      <c r="AG847" s="54">
        <f t="shared" si="290"/>
        <v>0</v>
      </c>
      <c r="AH847" s="78"/>
      <c r="AI847" s="54">
        <f t="shared" si="291"/>
        <v>0</v>
      </c>
      <c r="AJ847" s="78"/>
      <c r="AK847" s="54">
        <f t="shared" si="292"/>
        <v>0</v>
      </c>
      <c r="AL847" s="78"/>
      <c r="AM847" s="78"/>
      <c r="AN847" s="53" t="str">
        <f>+IF($A847="Venta",SUMIF($AC$3:$AM$3,VLOOKUP($R847,desplegable!$N$3:$Q$8,4,FALSE),$AC847:$AM847)*$T847/VLOOKUP($R847,desplegable!$N$3:$O$8,2,FALSE),"")</f>
        <v/>
      </c>
      <c r="AO847" s="53">
        <f t="shared" si="293"/>
        <v>0</v>
      </c>
      <c r="AP847" s="53" t="str">
        <f>+IF($A847="Compra",SUMIF($AC$3:$AM$3,VLOOKUP($R846,desplegable!$N$3:$Q$8,4,FALSE),$AC847:$AM847)*$T847/VLOOKUP($R846,desplegable!$N$3:$O$8,2,FALSE),"")</f>
        <v/>
      </c>
      <c r="AQ847" s="55">
        <f>+IFERROR(SUMIF($AC$3:$AM$3,VLOOKUP($R847,desplegable!$N$3:$Q$8,4,FALSE),$AC847:$AM847)/$S847,0)</f>
        <v>0</v>
      </c>
      <c r="AR847" s="55">
        <f ca="1">IFERROR((SUMIF($AC$3:$AM$3,VLOOKUP($R847,desplegable!$N$3:$Q$8,4,FALSE),$AC847:$AM847)/($H847-$G847))*((TODAY())-$G847)/$S847,0)</f>
        <v>0</v>
      </c>
      <c r="AS847" s="56" t="str">
        <f t="shared" si="278"/>
        <v>-</v>
      </c>
      <c r="AT847" s="56" t="str">
        <f t="shared" si="279"/>
        <v>-</v>
      </c>
      <c r="AU847" s="56" t="str">
        <f t="shared" si="280"/>
        <v>-</v>
      </c>
      <c r="AV847" s="56" t="str">
        <f t="shared" si="281"/>
        <v>-</v>
      </c>
      <c r="AW847" s="53" t="str">
        <f t="shared" si="282"/>
        <v>-</v>
      </c>
      <c r="AX847" s="53" t="str">
        <f t="shared" si="283"/>
        <v/>
      </c>
      <c r="AY847" s="57" t="str">
        <f t="shared" si="284"/>
        <v/>
      </c>
      <c r="AZ847" s="54">
        <f>+IF(SUMIF($AC$3:$AM$3,VLOOKUP($R847,desplegable!$N$3:$Q$8,4,FALSE),$AC847:$AM847)&gt;=$S847,$S847,SUMIF($AC$3:$AM$3,VLOOKUP($R847,desplegable!$N$3:$Q$8,4,FALSE),$AC847:$AM847))</f>
        <v>0</v>
      </c>
      <c r="BA847" s="78"/>
      <c r="BB847" s="54">
        <f t="shared" si="285"/>
        <v>0</v>
      </c>
      <c r="BC847" s="53">
        <f>+IFERROR($BB847*$T847/VLOOKUP($R847,desplegable!$N$3:$O$8,2,FALSE),0)</f>
        <v>0</v>
      </c>
      <c r="BD847" s="53" t="str">
        <f t="shared" si="294"/>
        <v/>
      </c>
      <c r="BE847" s="57" t="str">
        <f t="shared" si="286"/>
        <v/>
      </c>
    </row>
    <row r="848" spans="1:57" ht="15" customHeight="1" x14ac:dyDescent="0.25">
      <c r="A848" s="26" t="s">
        <v>117</v>
      </c>
      <c r="B848" s="21"/>
      <c r="C848" s="21" t="s">
        <v>117</v>
      </c>
      <c r="D848" s="21"/>
      <c r="E848" s="21" t="s">
        <v>117</v>
      </c>
      <c r="F848" s="21"/>
      <c r="G848" s="27"/>
      <c r="H848" s="27"/>
      <c r="I848" s="28" t="s">
        <v>36</v>
      </c>
      <c r="J848" s="28" t="s">
        <v>117</v>
      </c>
      <c r="K848" s="21"/>
      <c r="L848" s="21"/>
      <c r="M848" s="28" t="s">
        <v>117</v>
      </c>
      <c r="N848" s="28" t="s">
        <v>117</v>
      </c>
      <c r="O848" s="28" t="s">
        <v>117</v>
      </c>
      <c r="P848" s="21" t="s">
        <v>117</v>
      </c>
      <c r="Q848" s="21" t="s">
        <v>117</v>
      </c>
      <c r="R848" s="28" t="s">
        <v>117</v>
      </c>
      <c r="S848" s="78"/>
      <c r="T848" s="30"/>
      <c r="U848" s="52">
        <f t="shared" si="295"/>
        <v>0</v>
      </c>
      <c r="V848" s="29"/>
      <c r="W848" s="29" t="s">
        <v>117</v>
      </c>
      <c r="X848" s="29"/>
      <c r="Y848" s="29"/>
      <c r="Z848" s="53" t="str">
        <f t="shared" si="287"/>
        <v/>
      </c>
      <c r="AA848" s="55" t="str">
        <f t="shared" si="277"/>
        <v/>
      </c>
      <c r="AB848" s="27"/>
      <c r="AC848" s="54">
        <f t="shared" si="288"/>
        <v>0</v>
      </c>
      <c r="AD848" s="78"/>
      <c r="AE848" s="54">
        <f t="shared" si="289"/>
        <v>0</v>
      </c>
      <c r="AF848" s="78"/>
      <c r="AG848" s="54">
        <f t="shared" si="290"/>
        <v>0</v>
      </c>
      <c r="AH848" s="78"/>
      <c r="AI848" s="54">
        <f t="shared" si="291"/>
        <v>0</v>
      </c>
      <c r="AJ848" s="78"/>
      <c r="AK848" s="54">
        <f t="shared" si="292"/>
        <v>0</v>
      </c>
      <c r="AL848" s="78"/>
      <c r="AM848" s="78"/>
      <c r="AN848" s="53" t="str">
        <f>+IF($A848="Venta",SUMIF($AC$3:$AM$3,VLOOKUP($R848,desplegable!$N$3:$Q$8,4,FALSE),$AC848:$AM848)*$T848/VLOOKUP($R848,desplegable!$N$3:$O$8,2,FALSE),"")</f>
        <v/>
      </c>
      <c r="AO848" s="53">
        <f t="shared" si="293"/>
        <v>0</v>
      </c>
      <c r="AP848" s="53" t="str">
        <f>+IF($A848="Compra",SUMIF($AC$3:$AM$3,VLOOKUP($R847,desplegable!$N$3:$Q$8,4,FALSE),$AC848:$AM848)*$T848/VLOOKUP($R847,desplegable!$N$3:$O$8,2,FALSE),"")</f>
        <v/>
      </c>
      <c r="AQ848" s="55">
        <f>+IFERROR(SUMIF($AC$3:$AM$3,VLOOKUP($R848,desplegable!$N$3:$Q$8,4,FALSE),$AC848:$AM848)/$S848,0)</f>
        <v>0</v>
      </c>
      <c r="AR848" s="55">
        <f ca="1">IFERROR((SUMIF($AC$3:$AM$3,VLOOKUP($R848,desplegable!$N$3:$Q$8,4,FALSE),$AC848:$AM848)/($H848-$G848))*((TODAY())-$G848)/$S848,0)</f>
        <v>0</v>
      </c>
      <c r="AS848" s="56" t="str">
        <f t="shared" si="278"/>
        <v>-</v>
      </c>
      <c r="AT848" s="56" t="str">
        <f t="shared" si="279"/>
        <v>-</v>
      </c>
      <c r="AU848" s="56" t="str">
        <f t="shared" si="280"/>
        <v>-</v>
      </c>
      <c r="AV848" s="56" t="str">
        <f t="shared" si="281"/>
        <v>-</v>
      </c>
      <c r="AW848" s="53" t="str">
        <f t="shared" si="282"/>
        <v>-</v>
      </c>
      <c r="AX848" s="53" t="str">
        <f t="shared" si="283"/>
        <v/>
      </c>
      <c r="AY848" s="57" t="str">
        <f t="shared" si="284"/>
        <v/>
      </c>
      <c r="AZ848" s="54">
        <f>+IF(SUMIF($AC$3:$AM$3,VLOOKUP($R848,desplegable!$N$3:$Q$8,4,FALSE),$AC848:$AM848)&gt;=$S848,$S848,SUMIF($AC$3:$AM$3,VLOOKUP($R848,desplegable!$N$3:$Q$8,4,FALSE),$AC848:$AM848))</f>
        <v>0</v>
      </c>
      <c r="BA848" s="78"/>
      <c r="BB848" s="54">
        <f t="shared" si="285"/>
        <v>0</v>
      </c>
      <c r="BC848" s="53">
        <f>+IFERROR($BB848*$T848/VLOOKUP($R848,desplegable!$N$3:$O$8,2,FALSE),0)</f>
        <v>0</v>
      </c>
      <c r="BD848" s="53" t="str">
        <f t="shared" si="294"/>
        <v/>
      </c>
      <c r="BE848" s="57" t="str">
        <f t="shared" si="286"/>
        <v/>
      </c>
    </row>
    <row r="849" spans="1:57" ht="15" customHeight="1" x14ac:dyDescent="0.25">
      <c r="A849" s="26" t="s">
        <v>117</v>
      </c>
      <c r="B849" s="21"/>
      <c r="C849" s="21" t="s">
        <v>117</v>
      </c>
      <c r="D849" s="21"/>
      <c r="E849" s="21" t="s">
        <v>117</v>
      </c>
      <c r="F849" s="21"/>
      <c r="G849" s="27"/>
      <c r="H849" s="27"/>
      <c r="I849" s="28" t="s">
        <v>36</v>
      </c>
      <c r="J849" s="28" t="s">
        <v>117</v>
      </c>
      <c r="K849" s="21"/>
      <c r="L849" s="21"/>
      <c r="M849" s="28" t="s">
        <v>117</v>
      </c>
      <c r="N849" s="28" t="s">
        <v>117</v>
      </c>
      <c r="O849" s="28" t="s">
        <v>117</v>
      </c>
      <c r="P849" s="21" t="s">
        <v>117</v>
      </c>
      <c r="Q849" s="21" t="s">
        <v>117</v>
      </c>
      <c r="R849" s="28" t="s">
        <v>117</v>
      </c>
      <c r="S849" s="78"/>
      <c r="T849" s="30"/>
      <c r="U849" s="52">
        <f t="shared" si="295"/>
        <v>0</v>
      </c>
      <c r="V849" s="29"/>
      <c r="W849" s="29" t="s">
        <v>117</v>
      </c>
      <c r="X849" s="29"/>
      <c r="Y849" s="29"/>
      <c r="Z849" s="53" t="str">
        <f t="shared" si="287"/>
        <v/>
      </c>
      <c r="AA849" s="55" t="str">
        <f t="shared" si="277"/>
        <v/>
      </c>
      <c r="AB849" s="27"/>
      <c r="AC849" s="54">
        <f t="shared" si="288"/>
        <v>0</v>
      </c>
      <c r="AD849" s="78"/>
      <c r="AE849" s="54">
        <f t="shared" si="289"/>
        <v>0</v>
      </c>
      <c r="AF849" s="78"/>
      <c r="AG849" s="54">
        <f t="shared" si="290"/>
        <v>0</v>
      </c>
      <c r="AH849" s="78"/>
      <c r="AI849" s="54">
        <f t="shared" si="291"/>
        <v>0</v>
      </c>
      <c r="AJ849" s="78"/>
      <c r="AK849" s="54">
        <f t="shared" si="292"/>
        <v>0</v>
      </c>
      <c r="AL849" s="78"/>
      <c r="AM849" s="78"/>
      <c r="AN849" s="53" t="str">
        <f>+IF($A849="Venta",SUMIF($AC$3:$AM$3,VLOOKUP($R849,desplegable!$N$3:$Q$8,4,FALSE),$AC849:$AM849)*$T849/VLOOKUP($R849,desplegable!$N$3:$O$8,2,FALSE),"")</f>
        <v/>
      </c>
      <c r="AO849" s="53">
        <f t="shared" si="293"/>
        <v>0</v>
      </c>
      <c r="AP849" s="53" t="str">
        <f>+IF($A849="Compra",SUMIF($AC$3:$AM$3,VLOOKUP($R848,desplegable!$N$3:$Q$8,4,FALSE),$AC849:$AM849)*$T849/VLOOKUP($R848,desplegable!$N$3:$O$8,2,FALSE),"")</f>
        <v/>
      </c>
      <c r="AQ849" s="55">
        <f>+IFERROR(SUMIF($AC$3:$AM$3,VLOOKUP($R849,desplegable!$N$3:$Q$8,4,FALSE),$AC849:$AM849)/$S849,0)</f>
        <v>0</v>
      </c>
      <c r="AR849" s="55">
        <f ca="1">IFERROR((SUMIF($AC$3:$AM$3,VLOOKUP($R849,desplegable!$N$3:$Q$8,4,FALSE),$AC849:$AM849)/($H849-$G849))*((TODAY())-$G849)/$S849,0)</f>
        <v>0</v>
      </c>
      <c r="AS849" s="56" t="str">
        <f t="shared" si="278"/>
        <v>-</v>
      </c>
      <c r="AT849" s="56" t="str">
        <f t="shared" si="279"/>
        <v>-</v>
      </c>
      <c r="AU849" s="56" t="str">
        <f t="shared" si="280"/>
        <v>-</v>
      </c>
      <c r="AV849" s="56" t="str">
        <f t="shared" si="281"/>
        <v>-</v>
      </c>
      <c r="AW849" s="53" t="str">
        <f t="shared" si="282"/>
        <v>-</v>
      </c>
      <c r="AX849" s="53" t="str">
        <f t="shared" si="283"/>
        <v/>
      </c>
      <c r="AY849" s="57" t="str">
        <f t="shared" si="284"/>
        <v/>
      </c>
      <c r="AZ849" s="54">
        <f>+IF(SUMIF($AC$3:$AM$3,VLOOKUP($R849,desplegable!$N$3:$Q$8,4,FALSE),$AC849:$AM849)&gt;=$S849,$S849,SUMIF($AC$3:$AM$3,VLOOKUP($R849,desplegable!$N$3:$Q$8,4,FALSE),$AC849:$AM849))</f>
        <v>0</v>
      </c>
      <c r="BA849" s="78"/>
      <c r="BB849" s="54">
        <f t="shared" si="285"/>
        <v>0</v>
      </c>
      <c r="BC849" s="53">
        <f>+IFERROR($BB849*$T849/VLOOKUP($R849,desplegable!$N$3:$O$8,2,FALSE),0)</f>
        <v>0</v>
      </c>
      <c r="BD849" s="53" t="str">
        <f t="shared" si="294"/>
        <v/>
      </c>
      <c r="BE849" s="57" t="str">
        <f t="shared" si="286"/>
        <v/>
      </c>
    </row>
    <row r="850" spans="1:57" ht="15" customHeight="1" x14ac:dyDescent="0.25">
      <c r="A850" s="26" t="s">
        <v>117</v>
      </c>
      <c r="B850" s="21"/>
      <c r="C850" s="21" t="s">
        <v>117</v>
      </c>
      <c r="D850" s="21"/>
      <c r="E850" s="21" t="s">
        <v>117</v>
      </c>
      <c r="F850" s="21"/>
      <c r="G850" s="27"/>
      <c r="H850" s="27"/>
      <c r="I850" s="28" t="s">
        <v>36</v>
      </c>
      <c r="J850" s="28" t="s">
        <v>117</v>
      </c>
      <c r="K850" s="21"/>
      <c r="L850" s="21"/>
      <c r="M850" s="28" t="s">
        <v>117</v>
      </c>
      <c r="N850" s="28" t="s">
        <v>117</v>
      </c>
      <c r="O850" s="28" t="s">
        <v>117</v>
      </c>
      <c r="P850" s="21" t="s">
        <v>117</v>
      </c>
      <c r="Q850" s="21" t="s">
        <v>117</v>
      </c>
      <c r="R850" s="28" t="s">
        <v>117</v>
      </c>
      <c r="S850" s="78"/>
      <c r="T850" s="30"/>
      <c r="U850" s="52">
        <f t="shared" si="295"/>
        <v>0</v>
      </c>
      <c r="V850" s="29"/>
      <c r="W850" s="29" t="s">
        <v>117</v>
      </c>
      <c r="X850" s="29"/>
      <c r="Y850" s="29"/>
      <c r="Z850" s="53" t="str">
        <f t="shared" si="287"/>
        <v/>
      </c>
      <c r="AA850" s="55" t="str">
        <f t="shared" ref="AA850:AA913" si="296">+IF($A850="Venta",IFERROR($Z850/$U850,0),IF($A850="Compra","",""))</f>
        <v/>
      </c>
      <c r="AB850" s="27"/>
      <c r="AC850" s="54">
        <f t="shared" si="288"/>
        <v>0</v>
      </c>
      <c r="AD850" s="78"/>
      <c r="AE850" s="54">
        <f t="shared" si="289"/>
        <v>0</v>
      </c>
      <c r="AF850" s="78"/>
      <c r="AG850" s="54">
        <f t="shared" si="290"/>
        <v>0</v>
      </c>
      <c r="AH850" s="78"/>
      <c r="AI850" s="54">
        <f t="shared" si="291"/>
        <v>0</v>
      </c>
      <c r="AJ850" s="78"/>
      <c r="AK850" s="54">
        <f t="shared" si="292"/>
        <v>0</v>
      </c>
      <c r="AL850" s="78"/>
      <c r="AM850" s="78"/>
      <c r="AN850" s="53" t="str">
        <f>+IF($A850="Venta",SUMIF($AC$3:$AM$3,VLOOKUP($R850,desplegable!$N$3:$Q$8,4,FALSE),$AC850:$AM850)*$T850/VLOOKUP($R850,desplegable!$N$3:$O$8,2,FALSE),"")</f>
        <v/>
      </c>
      <c r="AO850" s="53">
        <f t="shared" si="293"/>
        <v>0</v>
      </c>
      <c r="AP850" s="53" t="str">
        <f>+IF($A850="Compra",SUMIF($AC$3:$AM$3,VLOOKUP($R849,desplegable!$N$3:$Q$8,4,FALSE),$AC850:$AM850)*$T850/VLOOKUP($R849,desplegable!$N$3:$O$8,2,FALSE),"")</f>
        <v/>
      </c>
      <c r="AQ850" s="55">
        <f>+IFERROR(SUMIF($AC$3:$AM$3,VLOOKUP($R850,desplegable!$N$3:$Q$8,4,FALSE),$AC850:$AM850)/$S850,0)</f>
        <v>0</v>
      </c>
      <c r="AR850" s="55">
        <f ca="1">IFERROR((SUMIF($AC$3:$AM$3,VLOOKUP($R850,desplegable!$N$3:$Q$8,4,FALSE),$AC850:$AM850)/($H850-$G850))*((TODAY())-$G850)/$S850,0)</f>
        <v>0</v>
      </c>
      <c r="AS850" s="56" t="str">
        <f t="shared" si="278"/>
        <v>-</v>
      </c>
      <c r="AT850" s="56" t="str">
        <f t="shared" si="279"/>
        <v>-</v>
      </c>
      <c r="AU850" s="56" t="str">
        <f t="shared" si="280"/>
        <v>-</v>
      </c>
      <c r="AV850" s="56" t="str">
        <f t="shared" si="281"/>
        <v>-</v>
      </c>
      <c r="AW850" s="53" t="str">
        <f t="shared" si="282"/>
        <v>-</v>
      </c>
      <c r="AX850" s="53" t="str">
        <f t="shared" si="283"/>
        <v/>
      </c>
      <c r="AY850" s="57" t="str">
        <f t="shared" si="284"/>
        <v/>
      </c>
      <c r="AZ850" s="54">
        <f>+IF(SUMIF($AC$3:$AM$3,VLOOKUP($R850,desplegable!$N$3:$Q$8,4,FALSE),$AC850:$AM850)&gt;=$S850,$S850,SUMIF($AC$3:$AM$3,VLOOKUP($R850,desplegable!$N$3:$Q$8,4,FALSE),$AC850:$AM850))</f>
        <v>0</v>
      </c>
      <c r="BA850" s="78"/>
      <c r="BB850" s="54">
        <f t="shared" si="285"/>
        <v>0</v>
      </c>
      <c r="BC850" s="53">
        <f>+IFERROR($BB850*$T850/VLOOKUP($R850,desplegable!$N$3:$O$8,2,FALSE),0)</f>
        <v>0</v>
      </c>
      <c r="BD850" s="53" t="str">
        <f t="shared" si="294"/>
        <v/>
      </c>
      <c r="BE850" s="57" t="str">
        <f t="shared" si="286"/>
        <v/>
      </c>
    </row>
    <row r="851" spans="1:57" ht="15" customHeight="1" x14ac:dyDescent="0.25">
      <c r="A851" s="26" t="s">
        <v>117</v>
      </c>
      <c r="B851" s="21"/>
      <c r="C851" s="21" t="s">
        <v>117</v>
      </c>
      <c r="D851" s="21"/>
      <c r="E851" s="21" t="s">
        <v>117</v>
      </c>
      <c r="F851" s="21"/>
      <c r="G851" s="27"/>
      <c r="H851" s="27"/>
      <c r="I851" s="28" t="s">
        <v>36</v>
      </c>
      <c r="J851" s="28" t="s">
        <v>117</v>
      </c>
      <c r="K851" s="21"/>
      <c r="L851" s="21"/>
      <c r="M851" s="28" t="s">
        <v>117</v>
      </c>
      <c r="N851" s="28" t="s">
        <v>117</v>
      </c>
      <c r="O851" s="28" t="s">
        <v>117</v>
      </c>
      <c r="P851" s="21" t="s">
        <v>117</v>
      </c>
      <c r="Q851" s="21" t="s">
        <v>117</v>
      </c>
      <c r="R851" s="28" t="s">
        <v>117</v>
      </c>
      <c r="S851" s="78"/>
      <c r="T851" s="30"/>
      <c r="U851" s="52">
        <f t="shared" si="295"/>
        <v>0</v>
      </c>
      <c r="V851" s="29"/>
      <c r="W851" s="29" t="s">
        <v>117</v>
      </c>
      <c r="X851" s="29"/>
      <c r="Y851" s="29"/>
      <c r="Z851" s="53" t="str">
        <f t="shared" si="287"/>
        <v/>
      </c>
      <c r="AA851" s="55" t="str">
        <f t="shared" si="296"/>
        <v/>
      </c>
      <c r="AB851" s="27"/>
      <c r="AC851" s="54">
        <f t="shared" si="288"/>
        <v>0</v>
      </c>
      <c r="AD851" s="78"/>
      <c r="AE851" s="54">
        <f t="shared" si="289"/>
        <v>0</v>
      </c>
      <c r="AF851" s="78"/>
      <c r="AG851" s="54">
        <f t="shared" si="290"/>
        <v>0</v>
      </c>
      <c r="AH851" s="78"/>
      <c r="AI851" s="54">
        <f t="shared" si="291"/>
        <v>0</v>
      </c>
      <c r="AJ851" s="78"/>
      <c r="AK851" s="54">
        <f t="shared" si="292"/>
        <v>0</v>
      </c>
      <c r="AL851" s="78"/>
      <c r="AM851" s="78"/>
      <c r="AN851" s="53" t="str">
        <f>+IF($A851="Venta",SUMIF($AC$3:$AM$3,VLOOKUP($R851,desplegable!$N$3:$Q$8,4,FALSE),$AC851:$AM851)*$T851/VLOOKUP($R851,desplegable!$N$3:$O$8,2,FALSE),"")</f>
        <v/>
      </c>
      <c r="AO851" s="53">
        <f t="shared" si="293"/>
        <v>0</v>
      </c>
      <c r="AP851" s="53" t="str">
        <f>+IF($A851="Compra",SUMIF($AC$3:$AM$3,VLOOKUP($R850,desplegable!$N$3:$Q$8,4,FALSE),$AC851:$AM851)*$T851/VLOOKUP($R850,desplegable!$N$3:$O$8,2,FALSE),"")</f>
        <v/>
      </c>
      <c r="AQ851" s="55">
        <f>+IFERROR(SUMIF($AC$3:$AM$3,VLOOKUP($R851,desplegable!$N$3:$Q$8,4,FALSE),$AC851:$AM851)/$S851,0)</f>
        <v>0</v>
      </c>
      <c r="AR851" s="55">
        <f ca="1">IFERROR((SUMIF($AC$3:$AM$3,VLOOKUP($R851,desplegable!$N$3:$Q$8,4,FALSE),$AC851:$AM851)/($H851-$G851))*((TODAY())-$G851)/$S851,0)</f>
        <v>0</v>
      </c>
      <c r="AS851" s="56" t="str">
        <f t="shared" si="278"/>
        <v>-</v>
      </c>
      <c r="AT851" s="56" t="str">
        <f t="shared" si="279"/>
        <v>-</v>
      </c>
      <c r="AU851" s="56" t="str">
        <f t="shared" si="280"/>
        <v>-</v>
      </c>
      <c r="AV851" s="56" t="str">
        <f t="shared" si="281"/>
        <v>-</v>
      </c>
      <c r="AW851" s="53" t="str">
        <f t="shared" si="282"/>
        <v>-</v>
      </c>
      <c r="AX851" s="53" t="str">
        <f t="shared" si="283"/>
        <v/>
      </c>
      <c r="AY851" s="57" t="str">
        <f t="shared" si="284"/>
        <v/>
      </c>
      <c r="AZ851" s="54">
        <f>+IF(SUMIF($AC$3:$AM$3,VLOOKUP($R851,desplegable!$N$3:$Q$8,4,FALSE),$AC851:$AM851)&gt;=$S851,$S851,SUMIF($AC$3:$AM$3,VLOOKUP($R851,desplegable!$N$3:$Q$8,4,FALSE),$AC851:$AM851))</f>
        <v>0</v>
      </c>
      <c r="BA851" s="78"/>
      <c r="BB851" s="54">
        <f t="shared" si="285"/>
        <v>0</v>
      </c>
      <c r="BC851" s="53">
        <f>+IFERROR($BB851*$T851/VLOOKUP($R851,desplegable!$N$3:$O$8,2,FALSE),0)</f>
        <v>0</v>
      </c>
      <c r="BD851" s="53" t="str">
        <f t="shared" si="294"/>
        <v/>
      </c>
      <c r="BE851" s="57" t="str">
        <f t="shared" si="286"/>
        <v/>
      </c>
    </row>
    <row r="852" spans="1:57" ht="15" customHeight="1" x14ac:dyDescent="0.25">
      <c r="A852" s="26" t="s">
        <v>117</v>
      </c>
      <c r="B852" s="21"/>
      <c r="C852" s="21" t="s">
        <v>117</v>
      </c>
      <c r="D852" s="21"/>
      <c r="E852" s="21" t="s">
        <v>117</v>
      </c>
      <c r="F852" s="21"/>
      <c r="G852" s="27"/>
      <c r="H852" s="27"/>
      <c r="I852" s="28" t="s">
        <v>36</v>
      </c>
      <c r="J852" s="28" t="s">
        <v>117</v>
      </c>
      <c r="K852" s="21"/>
      <c r="L852" s="21"/>
      <c r="M852" s="28" t="s">
        <v>117</v>
      </c>
      <c r="N852" s="28" t="s">
        <v>117</v>
      </c>
      <c r="O852" s="28" t="s">
        <v>117</v>
      </c>
      <c r="P852" s="21" t="s">
        <v>117</v>
      </c>
      <c r="Q852" s="21" t="s">
        <v>117</v>
      </c>
      <c r="R852" s="28" t="s">
        <v>117</v>
      </c>
      <c r="S852" s="78"/>
      <c r="T852" s="30"/>
      <c r="U852" s="52">
        <f t="shared" si="295"/>
        <v>0</v>
      </c>
      <c r="V852" s="29"/>
      <c r="W852" s="29" t="s">
        <v>117</v>
      </c>
      <c r="X852" s="29"/>
      <c r="Y852" s="29"/>
      <c r="Z852" s="53" t="str">
        <f t="shared" si="287"/>
        <v/>
      </c>
      <c r="AA852" s="55" t="str">
        <f t="shared" si="296"/>
        <v/>
      </c>
      <c r="AB852" s="27"/>
      <c r="AC852" s="54">
        <f t="shared" si="288"/>
        <v>0</v>
      </c>
      <c r="AD852" s="78"/>
      <c r="AE852" s="54">
        <f t="shared" si="289"/>
        <v>0</v>
      </c>
      <c r="AF852" s="78"/>
      <c r="AG852" s="54">
        <f t="shared" si="290"/>
        <v>0</v>
      </c>
      <c r="AH852" s="78"/>
      <c r="AI852" s="54">
        <f t="shared" si="291"/>
        <v>0</v>
      </c>
      <c r="AJ852" s="78"/>
      <c r="AK852" s="54">
        <f t="shared" si="292"/>
        <v>0</v>
      </c>
      <c r="AL852" s="78"/>
      <c r="AM852" s="78"/>
      <c r="AN852" s="53" t="str">
        <f>+IF($A852="Venta",SUMIF($AC$3:$AM$3,VLOOKUP($R852,desplegable!$N$3:$Q$8,4,FALSE),$AC852:$AM852)*$T852/VLOOKUP($R852,desplegable!$N$3:$O$8,2,FALSE),"")</f>
        <v/>
      </c>
      <c r="AO852" s="53">
        <f t="shared" si="293"/>
        <v>0</v>
      </c>
      <c r="AP852" s="53" t="str">
        <f>+IF($A852="Compra",SUMIF($AC$3:$AM$3,VLOOKUP($R851,desplegable!$N$3:$Q$8,4,FALSE),$AC852:$AM852)*$T852/VLOOKUP($R851,desplegable!$N$3:$O$8,2,FALSE),"")</f>
        <v/>
      </c>
      <c r="AQ852" s="55">
        <f>+IFERROR(SUMIF($AC$3:$AM$3,VLOOKUP($R852,desplegable!$N$3:$Q$8,4,FALSE),$AC852:$AM852)/$S852,0)</f>
        <v>0</v>
      </c>
      <c r="AR852" s="55">
        <f ca="1">IFERROR((SUMIF($AC$3:$AM$3,VLOOKUP($R852,desplegable!$N$3:$Q$8,4,FALSE),$AC852:$AM852)/($H852-$G852))*((TODAY())-$G852)/$S852,0)</f>
        <v>0</v>
      </c>
      <c r="AS852" s="56" t="str">
        <f t="shared" si="278"/>
        <v>-</v>
      </c>
      <c r="AT852" s="56" t="str">
        <f t="shared" si="279"/>
        <v>-</v>
      </c>
      <c r="AU852" s="56" t="str">
        <f t="shared" si="280"/>
        <v>-</v>
      </c>
      <c r="AV852" s="56" t="str">
        <f t="shared" si="281"/>
        <v>-</v>
      </c>
      <c r="AW852" s="53" t="str">
        <f t="shared" si="282"/>
        <v>-</v>
      </c>
      <c r="AX852" s="53" t="str">
        <f t="shared" si="283"/>
        <v/>
      </c>
      <c r="AY852" s="57" t="str">
        <f t="shared" si="284"/>
        <v/>
      </c>
      <c r="AZ852" s="54">
        <f>+IF(SUMIF($AC$3:$AM$3,VLOOKUP($R852,desplegable!$N$3:$Q$8,4,FALSE),$AC852:$AM852)&gt;=$S852,$S852,SUMIF($AC$3:$AM$3,VLOOKUP($R852,desplegable!$N$3:$Q$8,4,FALSE),$AC852:$AM852))</f>
        <v>0</v>
      </c>
      <c r="BA852" s="78"/>
      <c r="BB852" s="54">
        <f t="shared" si="285"/>
        <v>0</v>
      </c>
      <c r="BC852" s="53">
        <f>+IFERROR($BB852*$T852/VLOOKUP($R852,desplegable!$N$3:$O$8,2,FALSE),0)</f>
        <v>0</v>
      </c>
      <c r="BD852" s="53" t="str">
        <f t="shared" si="294"/>
        <v/>
      </c>
      <c r="BE852" s="57" t="str">
        <f t="shared" si="286"/>
        <v/>
      </c>
    </row>
    <row r="853" spans="1:57" ht="15" customHeight="1" x14ac:dyDescent="0.25">
      <c r="A853" s="26" t="s">
        <v>117</v>
      </c>
      <c r="B853" s="21"/>
      <c r="C853" s="21" t="s">
        <v>117</v>
      </c>
      <c r="D853" s="21"/>
      <c r="E853" s="21" t="s">
        <v>117</v>
      </c>
      <c r="F853" s="21"/>
      <c r="G853" s="27"/>
      <c r="H853" s="27"/>
      <c r="I853" s="28" t="s">
        <v>36</v>
      </c>
      <c r="J853" s="28" t="s">
        <v>117</v>
      </c>
      <c r="K853" s="21"/>
      <c r="L853" s="21"/>
      <c r="M853" s="28" t="s">
        <v>117</v>
      </c>
      <c r="N853" s="28" t="s">
        <v>117</v>
      </c>
      <c r="O853" s="28" t="s">
        <v>117</v>
      </c>
      <c r="P853" s="21" t="s">
        <v>117</v>
      </c>
      <c r="Q853" s="21" t="s">
        <v>117</v>
      </c>
      <c r="R853" s="28" t="s">
        <v>117</v>
      </c>
      <c r="S853" s="78"/>
      <c r="T853" s="30"/>
      <c r="U853" s="52">
        <f t="shared" si="295"/>
        <v>0</v>
      </c>
      <c r="V853" s="29"/>
      <c r="W853" s="29" t="s">
        <v>117</v>
      </c>
      <c r="X853" s="29"/>
      <c r="Y853" s="29"/>
      <c r="Z853" s="53" t="str">
        <f t="shared" si="287"/>
        <v/>
      </c>
      <c r="AA853" s="55" t="str">
        <f t="shared" si="296"/>
        <v/>
      </c>
      <c r="AB853" s="27"/>
      <c r="AC853" s="54">
        <f t="shared" si="288"/>
        <v>0</v>
      </c>
      <c r="AD853" s="78"/>
      <c r="AE853" s="54">
        <f t="shared" si="289"/>
        <v>0</v>
      </c>
      <c r="AF853" s="78"/>
      <c r="AG853" s="54">
        <f t="shared" si="290"/>
        <v>0</v>
      </c>
      <c r="AH853" s="78"/>
      <c r="AI853" s="54">
        <f t="shared" si="291"/>
        <v>0</v>
      </c>
      <c r="AJ853" s="78"/>
      <c r="AK853" s="54">
        <f t="shared" si="292"/>
        <v>0</v>
      </c>
      <c r="AL853" s="78"/>
      <c r="AM853" s="78"/>
      <c r="AN853" s="53" t="str">
        <f>+IF($A853="Venta",SUMIF($AC$3:$AM$3,VLOOKUP($R853,desplegable!$N$3:$Q$8,4,FALSE),$AC853:$AM853)*$T853/VLOOKUP($R853,desplegable!$N$3:$O$8,2,FALSE),"")</f>
        <v/>
      </c>
      <c r="AO853" s="53">
        <f t="shared" si="293"/>
        <v>0</v>
      </c>
      <c r="AP853" s="53" t="str">
        <f>+IF($A853="Compra",SUMIF($AC$3:$AM$3,VLOOKUP(#REF!,desplegable!$N$3:$Q$8,4,FALSE),$AC853:$AM853)*$T853/VLOOKUP(#REF!,desplegable!$N$3:$O$8,2,FALSE),"")</f>
        <v/>
      </c>
      <c r="AQ853" s="55">
        <f>+IFERROR(SUMIF($AC$3:$AM$3,VLOOKUP($R853,desplegable!$N$3:$Q$8,4,FALSE),$AC853:$AM853)/$S853,0)</f>
        <v>0</v>
      </c>
      <c r="AR853" s="55">
        <f ca="1">IFERROR((SUMIF($AC$3:$AM$3,VLOOKUP($R853,desplegable!$N$3:$Q$8,4,FALSE),$AC853:$AM853)/($H853-$G853))*((TODAY())-$G853)/$S853,0)</f>
        <v>0</v>
      </c>
      <c r="AS853" s="56" t="str">
        <f t="shared" ref="AS853:AS916" si="297">+IFERROR(IF($AE853=0,"-",$AE853/$AC853),"-")</f>
        <v>-</v>
      </c>
      <c r="AT853" s="56" t="str">
        <f t="shared" ref="AT853:AT916" si="298">+IFERROR(IF($AG853=0,"-",$AG853/$AC853),"-")</f>
        <v>-</v>
      </c>
      <c r="AU853" s="56" t="str">
        <f t="shared" ref="AU853:AU916" si="299">+IFERROR(IF($AI853=0,"-",$AI853/$AC853),"-")</f>
        <v>-</v>
      </c>
      <c r="AV853" s="56" t="str">
        <f t="shared" ref="AV853:AV916" si="300">+IFERROR(IF($AK853=0,"-",$AK853/$AC853),"-")</f>
        <v>-</v>
      </c>
      <c r="AW853" s="53" t="str">
        <f t="shared" ref="AW853:AW916" si="301">+IF($A853="Venta",IFERROR($AN853/$AK853,"-"),IFERROR($AO853/$AK853,"-"))</f>
        <v>-</v>
      </c>
      <c r="AX853" s="53" t="str">
        <f t="shared" ref="AX853:AX916" si="302">IF($A853="Venta",$AN853-$AO853,IF($A853="Compra","",""))</f>
        <v/>
      </c>
      <c r="AY853" s="57" t="str">
        <f t="shared" ref="AY853:AY916" si="303">+IF($A853="Venta",IFERROR($AX853/$AN853,0),IF($A853="Compra","",""))</f>
        <v/>
      </c>
      <c r="AZ853" s="54">
        <f>+IF(SUMIF($AC$3:$AM$3,VLOOKUP($R853,desplegable!$N$3:$Q$8,4,FALSE),$AC853:$AM853)&gt;=$S853,$S853,SUMIF($AC$3:$AM$3,VLOOKUP($R853,desplegable!$N$3:$Q$8,4,FALSE),$AC853:$AM853))</f>
        <v>0</v>
      </c>
      <c r="BA853" s="78"/>
      <c r="BB853" s="54">
        <f t="shared" ref="BB853:BB916" si="304">+IF($BA853=0,$AZ853,$BA853)</f>
        <v>0</v>
      </c>
      <c r="BC853" s="53">
        <f>+IFERROR($BB853*$T853/VLOOKUP($R853,desplegable!$N$3:$O$8,2,FALSE),0)</f>
        <v>0</v>
      </c>
      <c r="BD853" s="53" t="str">
        <f t="shared" si="294"/>
        <v/>
      </c>
      <c r="BE853" s="57" t="str">
        <f t="shared" ref="BE853:BE916" si="305">+IF($A853="Venta",IFERROR($BD853/$BC853,0),IF($A853="Compra","",""))</f>
        <v/>
      </c>
    </row>
    <row r="854" spans="1:57" ht="15" customHeight="1" x14ac:dyDescent="0.25">
      <c r="A854" s="26" t="s">
        <v>117</v>
      </c>
      <c r="B854" s="21"/>
      <c r="C854" s="21" t="s">
        <v>117</v>
      </c>
      <c r="D854" s="21"/>
      <c r="E854" s="21" t="s">
        <v>117</v>
      </c>
      <c r="F854" s="21"/>
      <c r="G854" s="27"/>
      <c r="H854" s="27"/>
      <c r="I854" s="28" t="s">
        <v>36</v>
      </c>
      <c r="J854" s="28" t="s">
        <v>117</v>
      </c>
      <c r="K854" s="21"/>
      <c r="L854" s="21"/>
      <c r="M854" s="28" t="s">
        <v>117</v>
      </c>
      <c r="N854" s="28" t="s">
        <v>117</v>
      </c>
      <c r="O854" s="28" t="s">
        <v>117</v>
      </c>
      <c r="P854" s="21" t="s">
        <v>117</v>
      </c>
      <c r="Q854" s="21" t="s">
        <v>117</v>
      </c>
      <c r="R854" s="28" t="s">
        <v>117</v>
      </c>
      <c r="S854" s="78"/>
      <c r="T854" s="30"/>
      <c r="U854" s="52">
        <f t="shared" si="295"/>
        <v>0</v>
      </c>
      <c r="V854" s="29"/>
      <c r="W854" s="29" t="s">
        <v>117</v>
      </c>
      <c r="X854" s="29"/>
      <c r="Y854" s="29"/>
      <c r="Z854" s="53" t="str">
        <f t="shared" si="287"/>
        <v/>
      </c>
      <c r="AA854" s="55" t="str">
        <f t="shared" si="296"/>
        <v/>
      </c>
      <c r="AB854" s="27"/>
      <c r="AC854" s="54">
        <f t="shared" si="288"/>
        <v>0</v>
      </c>
      <c r="AD854" s="78"/>
      <c r="AE854" s="54">
        <f t="shared" si="289"/>
        <v>0</v>
      </c>
      <c r="AF854" s="78"/>
      <c r="AG854" s="54">
        <f t="shared" si="290"/>
        <v>0</v>
      </c>
      <c r="AH854" s="78"/>
      <c r="AI854" s="54">
        <f t="shared" si="291"/>
        <v>0</v>
      </c>
      <c r="AJ854" s="78"/>
      <c r="AK854" s="54">
        <f t="shared" si="292"/>
        <v>0</v>
      </c>
      <c r="AL854" s="78"/>
      <c r="AM854" s="78"/>
      <c r="AN854" s="53" t="str">
        <f>+IF($A854="Venta",SUMIF($AC$3:$AM$3,VLOOKUP($R854,desplegable!$N$3:$Q$8,4,FALSE),$AC854:$AM854)*$T854/VLOOKUP($R854,desplegable!$N$3:$O$8,2,FALSE),"")</f>
        <v/>
      </c>
      <c r="AO854" s="53">
        <f t="shared" si="293"/>
        <v>0</v>
      </c>
      <c r="AP854" s="53" t="str">
        <f>+IF($A854="Compra",SUMIF($AC$3:$AM$3,VLOOKUP(#REF!,desplegable!$N$3:$Q$8,4,FALSE),$AC854:$AM854)*$T854/VLOOKUP(#REF!,desplegable!$N$3:$O$8,2,FALSE),"")</f>
        <v/>
      </c>
      <c r="AQ854" s="55">
        <f>+IFERROR(SUMIF($AC$3:$AM$3,VLOOKUP($R854,desplegable!$N$3:$Q$8,4,FALSE),$AC854:$AM854)/$S854,0)</f>
        <v>0</v>
      </c>
      <c r="AR854" s="55">
        <f ca="1">IFERROR((SUMIF($AC$3:$AM$3,VLOOKUP($R854,desplegable!$N$3:$Q$8,4,FALSE),$AC854:$AM854)/($H854-$G854))*((TODAY())-$G854)/$S854,0)</f>
        <v>0</v>
      </c>
      <c r="AS854" s="56" t="str">
        <f t="shared" si="297"/>
        <v>-</v>
      </c>
      <c r="AT854" s="56" t="str">
        <f t="shared" si="298"/>
        <v>-</v>
      </c>
      <c r="AU854" s="56" t="str">
        <f t="shared" si="299"/>
        <v>-</v>
      </c>
      <c r="AV854" s="56" t="str">
        <f t="shared" si="300"/>
        <v>-</v>
      </c>
      <c r="AW854" s="53" t="str">
        <f t="shared" si="301"/>
        <v>-</v>
      </c>
      <c r="AX854" s="53" t="str">
        <f t="shared" si="302"/>
        <v/>
      </c>
      <c r="AY854" s="57" t="str">
        <f t="shared" si="303"/>
        <v/>
      </c>
      <c r="AZ854" s="54">
        <f>+IF(SUMIF($AC$3:$AM$3,VLOOKUP($R854,desplegable!$N$3:$Q$8,4,FALSE),$AC854:$AM854)&gt;=$S854,$S854,SUMIF($AC$3:$AM$3,VLOOKUP($R854,desplegable!$N$3:$Q$8,4,FALSE),$AC854:$AM854))</f>
        <v>0</v>
      </c>
      <c r="BA854" s="78"/>
      <c r="BB854" s="54">
        <f t="shared" si="304"/>
        <v>0</v>
      </c>
      <c r="BC854" s="53">
        <f>+IFERROR($BB854*$T854/VLOOKUP($R854,desplegable!$N$3:$O$8,2,FALSE),0)</f>
        <v>0</v>
      </c>
      <c r="BD854" s="53" t="str">
        <f t="shared" si="294"/>
        <v/>
      </c>
      <c r="BE854" s="57" t="str">
        <f t="shared" si="305"/>
        <v/>
      </c>
    </row>
    <row r="855" spans="1:57" ht="15" customHeight="1" x14ac:dyDescent="0.25">
      <c r="A855" s="26" t="s">
        <v>117</v>
      </c>
      <c r="B855" s="21"/>
      <c r="C855" s="21" t="s">
        <v>117</v>
      </c>
      <c r="D855" s="21"/>
      <c r="E855" s="21" t="s">
        <v>117</v>
      </c>
      <c r="F855" s="21"/>
      <c r="G855" s="27"/>
      <c r="H855" s="27"/>
      <c r="I855" s="28" t="s">
        <v>36</v>
      </c>
      <c r="J855" s="28" t="s">
        <v>117</v>
      </c>
      <c r="K855" s="21"/>
      <c r="L855" s="21"/>
      <c r="M855" s="28" t="s">
        <v>117</v>
      </c>
      <c r="N855" s="28" t="s">
        <v>117</v>
      </c>
      <c r="O855" s="28" t="s">
        <v>117</v>
      </c>
      <c r="P855" s="21" t="s">
        <v>117</v>
      </c>
      <c r="Q855" s="21" t="s">
        <v>117</v>
      </c>
      <c r="R855" s="28" t="s">
        <v>117</v>
      </c>
      <c r="S855" s="78"/>
      <c r="T855" s="30"/>
      <c r="U855" s="52">
        <f t="shared" si="295"/>
        <v>0</v>
      </c>
      <c r="V855" s="29"/>
      <c r="W855" s="29" t="s">
        <v>117</v>
      </c>
      <c r="X855" s="29"/>
      <c r="Y855" s="29"/>
      <c r="Z855" s="53" t="str">
        <f t="shared" si="287"/>
        <v/>
      </c>
      <c r="AA855" s="55" t="str">
        <f t="shared" si="296"/>
        <v/>
      </c>
      <c r="AB855" s="27"/>
      <c r="AC855" s="54">
        <f t="shared" si="288"/>
        <v>0</v>
      </c>
      <c r="AD855" s="78"/>
      <c r="AE855" s="54">
        <f t="shared" si="289"/>
        <v>0</v>
      </c>
      <c r="AF855" s="78"/>
      <c r="AG855" s="54">
        <f t="shared" si="290"/>
        <v>0</v>
      </c>
      <c r="AH855" s="78"/>
      <c r="AI855" s="54">
        <f t="shared" si="291"/>
        <v>0</v>
      </c>
      <c r="AJ855" s="78"/>
      <c r="AK855" s="54">
        <f t="shared" si="292"/>
        <v>0</v>
      </c>
      <c r="AL855" s="78"/>
      <c r="AM855" s="78"/>
      <c r="AN855" s="53" t="str">
        <f>+IF($A855="Venta",SUMIF($AC$3:$AM$3,VLOOKUP($R855,desplegable!$N$3:$Q$8,4,FALSE),$AC855:$AM855)*$T855/VLOOKUP($R855,desplegable!$N$3:$O$8,2,FALSE),"")</f>
        <v/>
      </c>
      <c r="AO855" s="53">
        <f t="shared" si="293"/>
        <v>0</v>
      </c>
      <c r="AP855" s="53" t="str">
        <f>+IF($A855="Compra",SUMIF($AC$3:$AM$3,VLOOKUP($R854,desplegable!$N$3:$Q$8,4,FALSE),$AC855:$AM855)*$T855/VLOOKUP($R854,desplegable!$N$3:$O$8,2,FALSE),"")</f>
        <v/>
      </c>
      <c r="AQ855" s="55">
        <f>+IFERROR(SUMIF($AC$3:$AM$3,VLOOKUP($R855,desplegable!$N$3:$Q$8,4,FALSE),$AC855:$AM855)/$S855,0)</f>
        <v>0</v>
      </c>
      <c r="AR855" s="55">
        <f ca="1">IFERROR((SUMIF($AC$3:$AM$3,VLOOKUP($R855,desplegable!$N$3:$Q$8,4,FALSE),$AC855:$AM855)/($H855-$G855))*((TODAY())-$G855)/$S855,0)</f>
        <v>0</v>
      </c>
      <c r="AS855" s="56" t="str">
        <f t="shared" si="297"/>
        <v>-</v>
      </c>
      <c r="AT855" s="56" t="str">
        <f t="shared" si="298"/>
        <v>-</v>
      </c>
      <c r="AU855" s="56" t="str">
        <f t="shared" si="299"/>
        <v>-</v>
      </c>
      <c r="AV855" s="56" t="str">
        <f t="shared" si="300"/>
        <v>-</v>
      </c>
      <c r="AW855" s="53" t="str">
        <f t="shared" si="301"/>
        <v>-</v>
      </c>
      <c r="AX855" s="53" t="str">
        <f t="shared" si="302"/>
        <v/>
      </c>
      <c r="AY855" s="57" t="str">
        <f t="shared" si="303"/>
        <v/>
      </c>
      <c r="AZ855" s="54">
        <f>+IF(SUMIF($AC$3:$AM$3,VLOOKUP($R855,desplegable!$N$3:$Q$8,4,FALSE),$AC855:$AM855)&gt;=$S855,$S855,SUMIF($AC$3:$AM$3,VLOOKUP($R855,desplegable!$N$3:$Q$8,4,FALSE),$AC855:$AM855))</f>
        <v>0</v>
      </c>
      <c r="BA855" s="78"/>
      <c r="BB855" s="54">
        <f t="shared" si="304"/>
        <v>0</v>
      </c>
      <c r="BC855" s="53">
        <f>+IFERROR($BB855*$T855/VLOOKUP($R855,desplegable!$N$3:$O$8,2,FALSE),0)</f>
        <v>0</v>
      </c>
      <c r="BD855" s="53" t="str">
        <f t="shared" si="294"/>
        <v/>
      </c>
      <c r="BE855" s="57" t="str">
        <f t="shared" si="305"/>
        <v/>
      </c>
    </row>
    <row r="856" spans="1:57" ht="15" customHeight="1" x14ac:dyDescent="0.25">
      <c r="A856" s="26" t="s">
        <v>117</v>
      </c>
      <c r="B856" s="21"/>
      <c r="C856" s="21" t="s">
        <v>117</v>
      </c>
      <c r="D856" s="21"/>
      <c r="E856" s="21" t="s">
        <v>117</v>
      </c>
      <c r="F856" s="21"/>
      <c r="G856" s="27"/>
      <c r="H856" s="27"/>
      <c r="I856" s="28" t="s">
        <v>36</v>
      </c>
      <c r="J856" s="28" t="s">
        <v>117</v>
      </c>
      <c r="K856" s="21"/>
      <c r="L856" s="21"/>
      <c r="M856" s="28" t="s">
        <v>117</v>
      </c>
      <c r="N856" s="28" t="s">
        <v>117</v>
      </c>
      <c r="O856" s="28" t="s">
        <v>117</v>
      </c>
      <c r="P856" s="21" t="s">
        <v>117</v>
      </c>
      <c r="Q856" s="21" t="s">
        <v>117</v>
      </c>
      <c r="R856" s="28" t="s">
        <v>117</v>
      </c>
      <c r="S856" s="78"/>
      <c r="T856" s="30"/>
      <c r="U856" s="52">
        <f t="shared" si="295"/>
        <v>0</v>
      </c>
      <c r="V856" s="29"/>
      <c r="W856" s="29" t="s">
        <v>117</v>
      </c>
      <c r="X856" s="29"/>
      <c r="Y856" s="29"/>
      <c r="Z856" s="53" t="str">
        <f t="shared" si="287"/>
        <v/>
      </c>
      <c r="AA856" s="55" t="str">
        <f t="shared" si="296"/>
        <v/>
      </c>
      <c r="AB856" s="27"/>
      <c r="AC856" s="54">
        <f t="shared" si="288"/>
        <v>0</v>
      </c>
      <c r="AD856" s="78"/>
      <c r="AE856" s="54">
        <f t="shared" si="289"/>
        <v>0</v>
      </c>
      <c r="AF856" s="78"/>
      <c r="AG856" s="54">
        <f t="shared" si="290"/>
        <v>0</v>
      </c>
      <c r="AH856" s="78"/>
      <c r="AI856" s="54">
        <f t="shared" si="291"/>
        <v>0</v>
      </c>
      <c r="AJ856" s="78"/>
      <c r="AK856" s="54">
        <f t="shared" si="292"/>
        <v>0</v>
      </c>
      <c r="AL856" s="78"/>
      <c r="AM856" s="78"/>
      <c r="AN856" s="53" t="str">
        <f>+IF($A856="Venta",SUMIF($AC$3:$AM$3,VLOOKUP($R856,desplegable!$N$3:$Q$8,4,FALSE),$AC856:$AM856)*$T856/VLOOKUP($R856,desplegable!$N$3:$O$8,2,FALSE),"")</f>
        <v/>
      </c>
      <c r="AO856" s="53">
        <f t="shared" si="293"/>
        <v>0</v>
      </c>
      <c r="AP856" s="53" t="str">
        <f>+IF($A856="Compra",SUMIF($AC$3:$AM$3,VLOOKUP($R855,desplegable!$N$3:$Q$8,4,FALSE),$AC856:$AM856)*$T856/VLOOKUP($R855,desplegable!$N$3:$O$8,2,FALSE),"")</f>
        <v/>
      </c>
      <c r="AQ856" s="55">
        <f>+IFERROR(SUMIF($AC$3:$AM$3,VLOOKUP($R856,desplegable!$N$3:$Q$8,4,FALSE),$AC856:$AM856)/$S856,0)</f>
        <v>0</v>
      </c>
      <c r="AR856" s="55">
        <f ca="1">IFERROR((SUMIF($AC$3:$AM$3,VLOOKUP($R856,desplegable!$N$3:$Q$8,4,FALSE),$AC856:$AM856)/($H856-$G856))*((TODAY())-$G856)/$S856,0)</f>
        <v>0</v>
      </c>
      <c r="AS856" s="56" t="str">
        <f t="shared" si="297"/>
        <v>-</v>
      </c>
      <c r="AT856" s="56" t="str">
        <f t="shared" si="298"/>
        <v>-</v>
      </c>
      <c r="AU856" s="56" t="str">
        <f t="shared" si="299"/>
        <v>-</v>
      </c>
      <c r="AV856" s="56" t="str">
        <f t="shared" si="300"/>
        <v>-</v>
      </c>
      <c r="AW856" s="53" t="str">
        <f t="shared" si="301"/>
        <v>-</v>
      </c>
      <c r="AX856" s="53" t="str">
        <f t="shared" si="302"/>
        <v/>
      </c>
      <c r="AY856" s="57" t="str">
        <f t="shared" si="303"/>
        <v/>
      </c>
      <c r="AZ856" s="54">
        <f>+IF(SUMIF($AC$3:$AM$3,VLOOKUP($R856,desplegable!$N$3:$Q$8,4,FALSE),$AC856:$AM856)&gt;=$S856,$S856,SUMIF($AC$3:$AM$3,VLOOKUP($R856,desplegable!$N$3:$Q$8,4,FALSE),$AC856:$AM856))</f>
        <v>0</v>
      </c>
      <c r="BA856" s="78"/>
      <c r="BB856" s="54">
        <f t="shared" si="304"/>
        <v>0</v>
      </c>
      <c r="BC856" s="53">
        <f>+IFERROR($BB856*$T856/VLOOKUP($R856,desplegable!$N$3:$O$8,2,FALSE),0)</f>
        <v>0</v>
      </c>
      <c r="BD856" s="53" t="str">
        <f t="shared" si="294"/>
        <v/>
      </c>
      <c r="BE856" s="57" t="str">
        <f t="shared" si="305"/>
        <v/>
      </c>
    </row>
    <row r="857" spans="1:57" ht="15" customHeight="1" x14ac:dyDescent="0.25">
      <c r="A857" s="26" t="s">
        <v>117</v>
      </c>
      <c r="B857" s="21"/>
      <c r="C857" s="21" t="s">
        <v>117</v>
      </c>
      <c r="D857" s="21"/>
      <c r="E857" s="21" t="s">
        <v>117</v>
      </c>
      <c r="F857" s="21"/>
      <c r="G857" s="27"/>
      <c r="H857" s="27"/>
      <c r="I857" s="28" t="s">
        <v>36</v>
      </c>
      <c r="J857" s="28" t="s">
        <v>117</v>
      </c>
      <c r="K857" s="21"/>
      <c r="L857" s="21"/>
      <c r="M857" s="28" t="s">
        <v>117</v>
      </c>
      <c r="N857" s="28" t="s">
        <v>117</v>
      </c>
      <c r="O857" s="28" t="s">
        <v>117</v>
      </c>
      <c r="P857" s="21" t="s">
        <v>117</v>
      </c>
      <c r="Q857" s="21" t="s">
        <v>117</v>
      </c>
      <c r="R857" s="28" t="s">
        <v>117</v>
      </c>
      <c r="S857" s="78"/>
      <c r="T857" s="30"/>
      <c r="U857" s="52">
        <f t="shared" si="295"/>
        <v>0</v>
      </c>
      <c r="V857" s="29"/>
      <c r="W857" s="29" t="s">
        <v>117</v>
      </c>
      <c r="X857" s="29"/>
      <c r="Y857" s="29"/>
      <c r="Z857" s="53" t="str">
        <f t="shared" si="287"/>
        <v/>
      </c>
      <c r="AA857" s="55" t="str">
        <f t="shared" si="296"/>
        <v/>
      </c>
      <c r="AB857" s="27"/>
      <c r="AC857" s="54">
        <f t="shared" si="288"/>
        <v>0</v>
      </c>
      <c r="AD857" s="78"/>
      <c r="AE857" s="54">
        <f t="shared" si="289"/>
        <v>0</v>
      </c>
      <c r="AF857" s="78"/>
      <c r="AG857" s="54">
        <f t="shared" si="290"/>
        <v>0</v>
      </c>
      <c r="AH857" s="78"/>
      <c r="AI857" s="54">
        <f t="shared" si="291"/>
        <v>0</v>
      </c>
      <c r="AJ857" s="78"/>
      <c r="AK857" s="54">
        <f t="shared" si="292"/>
        <v>0</v>
      </c>
      <c r="AL857" s="78"/>
      <c r="AM857" s="78"/>
      <c r="AN857" s="53" t="str">
        <f>+IF($A857="Venta",SUMIF($AC$3:$AM$3,VLOOKUP($R857,desplegable!$N$3:$Q$8,4,FALSE),$AC857:$AM857)*$T857/VLOOKUP($R857,desplegable!$N$3:$O$8,2,FALSE),"")</f>
        <v/>
      </c>
      <c r="AO857" s="53">
        <f t="shared" si="293"/>
        <v>0</v>
      </c>
      <c r="AP857" s="53" t="str">
        <f>+IF($A857="Compra",SUMIF($AC$3:$AM$3,VLOOKUP($R856,desplegable!$N$3:$Q$8,4,FALSE),$AC857:$AM857)*$T857/VLOOKUP($R856,desplegable!$N$3:$O$8,2,FALSE),"")</f>
        <v/>
      </c>
      <c r="AQ857" s="55">
        <f>+IFERROR(SUMIF($AC$3:$AM$3,VLOOKUP($R857,desplegable!$N$3:$Q$8,4,FALSE),$AC857:$AM857)/$S857,0)</f>
        <v>0</v>
      </c>
      <c r="AR857" s="55">
        <f ca="1">IFERROR((SUMIF($AC$3:$AM$3,VLOOKUP($R857,desplegable!$N$3:$Q$8,4,FALSE),$AC857:$AM857)/($H857-$G857))*((TODAY())-$G857)/$S857,0)</f>
        <v>0</v>
      </c>
      <c r="AS857" s="56" t="str">
        <f t="shared" si="297"/>
        <v>-</v>
      </c>
      <c r="AT857" s="56" t="str">
        <f t="shared" si="298"/>
        <v>-</v>
      </c>
      <c r="AU857" s="56" t="str">
        <f t="shared" si="299"/>
        <v>-</v>
      </c>
      <c r="AV857" s="56" t="str">
        <f t="shared" si="300"/>
        <v>-</v>
      </c>
      <c r="AW857" s="53" t="str">
        <f t="shared" si="301"/>
        <v>-</v>
      </c>
      <c r="AX857" s="53" t="str">
        <f t="shared" si="302"/>
        <v/>
      </c>
      <c r="AY857" s="57" t="str">
        <f t="shared" si="303"/>
        <v/>
      </c>
      <c r="AZ857" s="54">
        <f>+IF(SUMIF($AC$3:$AM$3,VLOOKUP($R857,desplegable!$N$3:$Q$8,4,FALSE),$AC857:$AM857)&gt;=$S857,$S857,SUMIF($AC$3:$AM$3,VLOOKUP($R857,desplegable!$N$3:$Q$8,4,FALSE),$AC857:$AM857))</f>
        <v>0</v>
      </c>
      <c r="BA857" s="78"/>
      <c r="BB857" s="54">
        <f t="shared" si="304"/>
        <v>0</v>
      </c>
      <c r="BC857" s="53">
        <f>+IFERROR($BB857*$T857/VLOOKUP($R857,desplegable!$N$3:$O$8,2,FALSE),0)</f>
        <v>0</v>
      </c>
      <c r="BD857" s="53" t="str">
        <f t="shared" si="294"/>
        <v/>
      </c>
      <c r="BE857" s="57" t="str">
        <f t="shared" si="305"/>
        <v/>
      </c>
    </row>
    <row r="858" spans="1:57" ht="15" customHeight="1" x14ac:dyDescent="0.25">
      <c r="A858" s="26" t="s">
        <v>117</v>
      </c>
      <c r="B858" s="21"/>
      <c r="C858" s="21" t="s">
        <v>117</v>
      </c>
      <c r="D858" s="21"/>
      <c r="E858" s="21" t="s">
        <v>117</v>
      </c>
      <c r="F858" s="21"/>
      <c r="G858" s="27"/>
      <c r="H858" s="27"/>
      <c r="I858" s="28" t="s">
        <v>36</v>
      </c>
      <c r="J858" s="28" t="s">
        <v>117</v>
      </c>
      <c r="K858" s="21"/>
      <c r="L858" s="21"/>
      <c r="M858" s="28" t="s">
        <v>117</v>
      </c>
      <c r="N858" s="28" t="s">
        <v>117</v>
      </c>
      <c r="O858" s="28" t="s">
        <v>117</v>
      </c>
      <c r="P858" s="21" t="s">
        <v>117</v>
      </c>
      <c r="Q858" s="21" t="s">
        <v>117</v>
      </c>
      <c r="R858" s="28" t="s">
        <v>117</v>
      </c>
      <c r="S858" s="78"/>
      <c r="T858" s="30"/>
      <c r="U858" s="52">
        <f t="shared" si="295"/>
        <v>0</v>
      </c>
      <c r="V858" s="29"/>
      <c r="W858" s="29" t="s">
        <v>117</v>
      </c>
      <c r="X858" s="29"/>
      <c r="Y858" s="29"/>
      <c r="Z858" s="53" t="str">
        <f t="shared" si="287"/>
        <v/>
      </c>
      <c r="AA858" s="55" t="str">
        <f t="shared" si="296"/>
        <v/>
      </c>
      <c r="AB858" s="27"/>
      <c r="AC858" s="54">
        <f t="shared" si="288"/>
        <v>0</v>
      </c>
      <c r="AD858" s="78"/>
      <c r="AE858" s="54">
        <f t="shared" si="289"/>
        <v>0</v>
      </c>
      <c r="AF858" s="78"/>
      <c r="AG858" s="54">
        <f t="shared" si="290"/>
        <v>0</v>
      </c>
      <c r="AH858" s="78"/>
      <c r="AI858" s="54">
        <f t="shared" si="291"/>
        <v>0</v>
      </c>
      <c r="AJ858" s="78"/>
      <c r="AK858" s="54">
        <f t="shared" si="292"/>
        <v>0</v>
      </c>
      <c r="AL858" s="78"/>
      <c r="AM858" s="78"/>
      <c r="AN858" s="53" t="str">
        <f>+IF($A858="Venta",SUMIF($AC$3:$AM$3,VLOOKUP($R858,desplegable!$N$3:$Q$8,4,FALSE),$AC858:$AM858)*$T858/VLOOKUP($R858,desplegable!$N$3:$O$8,2,FALSE),"")</f>
        <v/>
      </c>
      <c r="AO858" s="53">
        <f t="shared" si="293"/>
        <v>0</v>
      </c>
      <c r="AP858" s="53" t="str">
        <f>+IF($A858="Compra",SUMIF($AC$3:$AM$3,VLOOKUP($R857,desplegable!$N$3:$Q$8,4,FALSE),$AC858:$AM858)*$T858/VLOOKUP($R857,desplegable!$N$3:$O$8,2,FALSE),"")</f>
        <v/>
      </c>
      <c r="AQ858" s="55">
        <f>+IFERROR(SUMIF($AC$3:$AM$3,VLOOKUP($R858,desplegable!$N$3:$Q$8,4,FALSE),$AC858:$AM858)/$S858,0)</f>
        <v>0</v>
      </c>
      <c r="AR858" s="55">
        <f ca="1">IFERROR((SUMIF($AC$3:$AM$3,VLOOKUP($R858,desplegable!$N$3:$Q$8,4,FALSE),$AC858:$AM858)/($H858-$G858))*((TODAY())-$G858)/$S858,0)</f>
        <v>0</v>
      </c>
      <c r="AS858" s="56" t="str">
        <f t="shared" si="297"/>
        <v>-</v>
      </c>
      <c r="AT858" s="56" t="str">
        <f t="shared" si="298"/>
        <v>-</v>
      </c>
      <c r="AU858" s="56" t="str">
        <f t="shared" si="299"/>
        <v>-</v>
      </c>
      <c r="AV858" s="56" t="str">
        <f t="shared" si="300"/>
        <v>-</v>
      </c>
      <c r="AW858" s="53" t="str">
        <f t="shared" si="301"/>
        <v>-</v>
      </c>
      <c r="AX858" s="53" t="str">
        <f t="shared" si="302"/>
        <v/>
      </c>
      <c r="AY858" s="57" t="str">
        <f t="shared" si="303"/>
        <v/>
      </c>
      <c r="AZ858" s="54">
        <f>+IF(SUMIF($AC$3:$AM$3,VLOOKUP($R858,desplegable!$N$3:$Q$8,4,FALSE),$AC858:$AM858)&gt;=$S858,$S858,SUMIF($AC$3:$AM$3,VLOOKUP($R858,desplegable!$N$3:$Q$8,4,FALSE),$AC858:$AM858))</f>
        <v>0</v>
      </c>
      <c r="BA858" s="78"/>
      <c r="BB858" s="54">
        <f t="shared" si="304"/>
        <v>0</v>
      </c>
      <c r="BC858" s="53">
        <f>+IFERROR($BB858*$T858/VLOOKUP($R858,desplegable!$N$3:$O$8,2,FALSE),0)</f>
        <v>0</v>
      </c>
      <c r="BD858" s="53" t="str">
        <f t="shared" si="294"/>
        <v/>
      </c>
      <c r="BE858" s="57" t="str">
        <f t="shared" si="305"/>
        <v/>
      </c>
    </row>
    <row r="859" spans="1:57" ht="15" customHeight="1" x14ac:dyDescent="0.25">
      <c r="A859" s="26" t="s">
        <v>117</v>
      </c>
      <c r="B859" s="21"/>
      <c r="C859" s="21" t="s">
        <v>117</v>
      </c>
      <c r="D859" s="21"/>
      <c r="E859" s="21" t="s">
        <v>117</v>
      </c>
      <c r="F859" s="21"/>
      <c r="G859" s="27"/>
      <c r="H859" s="27"/>
      <c r="I859" s="28" t="s">
        <v>36</v>
      </c>
      <c r="J859" s="28" t="s">
        <v>117</v>
      </c>
      <c r="K859" s="21"/>
      <c r="L859" s="21"/>
      <c r="M859" s="28" t="s">
        <v>117</v>
      </c>
      <c r="N859" s="28" t="s">
        <v>117</v>
      </c>
      <c r="O859" s="28" t="s">
        <v>117</v>
      </c>
      <c r="P859" s="21" t="s">
        <v>117</v>
      </c>
      <c r="Q859" s="21" t="s">
        <v>117</v>
      </c>
      <c r="R859" s="28" t="s">
        <v>117</v>
      </c>
      <c r="S859" s="78"/>
      <c r="T859" s="30"/>
      <c r="U859" s="52">
        <f t="shared" si="295"/>
        <v>0</v>
      </c>
      <c r="V859" s="29"/>
      <c r="W859" s="29" t="s">
        <v>117</v>
      </c>
      <c r="X859" s="29"/>
      <c r="Y859" s="29"/>
      <c r="Z859" s="53" t="str">
        <f t="shared" si="287"/>
        <v/>
      </c>
      <c r="AA859" s="55" t="str">
        <f t="shared" si="296"/>
        <v/>
      </c>
      <c r="AB859" s="27"/>
      <c r="AC859" s="54">
        <f t="shared" si="288"/>
        <v>0</v>
      </c>
      <c r="AD859" s="78"/>
      <c r="AE859" s="54">
        <f t="shared" si="289"/>
        <v>0</v>
      </c>
      <c r="AF859" s="78"/>
      <c r="AG859" s="54">
        <f t="shared" si="290"/>
        <v>0</v>
      </c>
      <c r="AH859" s="78"/>
      <c r="AI859" s="54">
        <f t="shared" si="291"/>
        <v>0</v>
      </c>
      <c r="AJ859" s="78"/>
      <c r="AK859" s="54">
        <f t="shared" si="292"/>
        <v>0</v>
      </c>
      <c r="AL859" s="78"/>
      <c r="AM859" s="78"/>
      <c r="AN859" s="53" t="str">
        <f>+IF($A859="Venta",SUMIF($AC$3:$AM$3,VLOOKUP($R859,desplegable!$N$3:$Q$8,4,FALSE),$AC859:$AM859)*$T859/VLOOKUP($R859,desplegable!$N$3:$O$8,2,FALSE),"")</f>
        <v/>
      </c>
      <c r="AO859" s="53">
        <f t="shared" si="293"/>
        <v>0</v>
      </c>
      <c r="AP859" s="53" t="str">
        <f>+IF($A859="Compra",SUMIF($AC$3:$AM$3,VLOOKUP($R858,desplegable!$N$3:$Q$8,4,FALSE),$AC859:$AM859)*$T859/VLOOKUP($R858,desplegable!$N$3:$O$8,2,FALSE),"")</f>
        <v/>
      </c>
      <c r="AQ859" s="55">
        <f>+IFERROR(SUMIF($AC$3:$AM$3,VLOOKUP($R859,desplegable!$N$3:$Q$8,4,FALSE),$AC859:$AM859)/$S859,0)</f>
        <v>0</v>
      </c>
      <c r="AR859" s="55">
        <f ca="1">IFERROR((SUMIF($AC$3:$AM$3,VLOOKUP($R859,desplegable!$N$3:$Q$8,4,FALSE),$AC859:$AM859)/($H859-$G859))*((TODAY())-$G859)/$S859,0)</f>
        <v>0</v>
      </c>
      <c r="AS859" s="56" t="str">
        <f t="shared" si="297"/>
        <v>-</v>
      </c>
      <c r="AT859" s="56" t="str">
        <f t="shared" si="298"/>
        <v>-</v>
      </c>
      <c r="AU859" s="56" t="str">
        <f t="shared" si="299"/>
        <v>-</v>
      </c>
      <c r="AV859" s="56" t="str">
        <f t="shared" si="300"/>
        <v>-</v>
      </c>
      <c r="AW859" s="53" t="str">
        <f t="shared" si="301"/>
        <v>-</v>
      </c>
      <c r="AX859" s="53" t="str">
        <f t="shared" si="302"/>
        <v/>
      </c>
      <c r="AY859" s="57" t="str">
        <f t="shared" si="303"/>
        <v/>
      </c>
      <c r="AZ859" s="54">
        <f>+IF(SUMIF($AC$3:$AM$3,VLOOKUP($R859,desplegable!$N$3:$Q$8,4,FALSE),$AC859:$AM859)&gt;=$S859,$S859,SUMIF($AC$3:$AM$3,VLOOKUP($R859,desplegable!$N$3:$Q$8,4,FALSE),$AC859:$AM859))</f>
        <v>0</v>
      </c>
      <c r="BA859" s="78"/>
      <c r="BB859" s="54">
        <f t="shared" si="304"/>
        <v>0</v>
      </c>
      <c r="BC859" s="53">
        <f>+IFERROR($BB859*$T859/VLOOKUP($R859,desplegable!$N$3:$O$8,2,FALSE),0)</f>
        <v>0</v>
      </c>
      <c r="BD859" s="53" t="str">
        <f t="shared" si="294"/>
        <v/>
      </c>
      <c r="BE859" s="57" t="str">
        <f t="shared" si="305"/>
        <v/>
      </c>
    </row>
    <row r="860" spans="1:57" ht="15" customHeight="1" x14ac:dyDescent="0.25">
      <c r="A860" s="26" t="s">
        <v>117</v>
      </c>
      <c r="B860" s="21"/>
      <c r="C860" s="21" t="s">
        <v>117</v>
      </c>
      <c r="D860" s="21"/>
      <c r="E860" s="21" t="s">
        <v>117</v>
      </c>
      <c r="F860" s="21"/>
      <c r="G860" s="27"/>
      <c r="H860" s="27"/>
      <c r="I860" s="28" t="s">
        <v>36</v>
      </c>
      <c r="J860" s="28" t="s">
        <v>117</v>
      </c>
      <c r="K860" s="21"/>
      <c r="L860" s="21"/>
      <c r="M860" s="28" t="s">
        <v>117</v>
      </c>
      <c r="N860" s="28" t="s">
        <v>117</v>
      </c>
      <c r="O860" s="28" t="s">
        <v>117</v>
      </c>
      <c r="P860" s="21" t="s">
        <v>117</v>
      </c>
      <c r="Q860" s="21" t="s">
        <v>117</v>
      </c>
      <c r="R860" s="28" t="s">
        <v>117</v>
      </c>
      <c r="S860" s="78"/>
      <c r="T860" s="30"/>
      <c r="U860" s="52">
        <f t="shared" si="295"/>
        <v>0</v>
      </c>
      <c r="V860" s="29"/>
      <c r="W860" s="29" t="s">
        <v>117</v>
      </c>
      <c r="X860" s="29"/>
      <c r="Y860" s="29"/>
      <c r="Z860" s="53" t="str">
        <f t="shared" si="287"/>
        <v/>
      </c>
      <c r="AA860" s="55" t="str">
        <f t="shared" si="296"/>
        <v/>
      </c>
      <c r="AB860" s="27"/>
      <c r="AC860" s="54">
        <f t="shared" si="288"/>
        <v>0</v>
      </c>
      <c r="AD860" s="78"/>
      <c r="AE860" s="54">
        <f t="shared" si="289"/>
        <v>0</v>
      </c>
      <c r="AF860" s="78"/>
      <c r="AG860" s="54">
        <f t="shared" si="290"/>
        <v>0</v>
      </c>
      <c r="AH860" s="78"/>
      <c r="AI860" s="54">
        <f t="shared" si="291"/>
        <v>0</v>
      </c>
      <c r="AJ860" s="78"/>
      <c r="AK860" s="54">
        <f t="shared" si="292"/>
        <v>0</v>
      </c>
      <c r="AL860" s="78"/>
      <c r="AM860" s="78"/>
      <c r="AN860" s="53" t="str">
        <f>+IF($A860="Venta",SUMIF($AC$3:$AM$3,VLOOKUP($R860,desplegable!$N$3:$Q$8,4,FALSE),$AC860:$AM860)*$T860/VLOOKUP($R860,desplegable!$N$3:$O$8,2,FALSE),"")</f>
        <v/>
      </c>
      <c r="AO860" s="53">
        <f t="shared" si="293"/>
        <v>0</v>
      </c>
      <c r="AP860" s="53" t="str">
        <f>+IF($A860="Compra",SUMIF($AC$3:$AM$3,VLOOKUP($R859,desplegable!$N$3:$Q$8,4,FALSE),$AC860:$AM860)*$T860/VLOOKUP($R859,desplegable!$N$3:$O$8,2,FALSE),"")</f>
        <v/>
      </c>
      <c r="AQ860" s="55">
        <f>+IFERROR(SUMIF($AC$3:$AM$3,VLOOKUP($R860,desplegable!$N$3:$Q$8,4,FALSE),$AC860:$AM860)/$S860,0)</f>
        <v>0</v>
      </c>
      <c r="AR860" s="55">
        <f ca="1">IFERROR((SUMIF($AC$3:$AM$3,VLOOKUP($R860,desplegable!$N$3:$Q$8,4,FALSE),$AC860:$AM860)/($H860-$G860))*((TODAY())-$G860)/$S860,0)</f>
        <v>0</v>
      </c>
      <c r="AS860" s="56" t="str">
        <f t="shared" si="297"/>
        <v>-</v>
      </c>
      <c r="AT860" s="56" t="str">
        <f t="shared" si="298"/>
        <v>-</v>
      </c>
      <c r="AU860" s="56" t="str">
        <f t="shared" si="299"/>
        <v>-</v>
      </c>
      <c r="AV860" s="56" t="str">
        <f t="shared" si="300"/>
        <v>-</v>
      </c>
      <c r="AW860" s="53" t="str">
        <f t="shared" si="301"/>
        <v>-</v>
      </c>
      <c r="AX860" s="53" t="str">
        <f t="shared" si="302"/>
        <v/>
      </c>
      <c r="AY860" s="57" t="str">
        <f t="shared" si="303"/>
        <v/>
      </c>
      <c r="AZ860" s="54">
        <f>+IF(SUMIF($AC$3:$AM$3,VLOOKUP($R860,desplegable!$N$3:$Q$8,4,FALSE),$AC860:$AM860)&gt;=$S860,$S860,SUMIF($AC$3:$AM$3,VLOOKUP($R860,desplegable!$N$3:$Q$8,4,FALSE),$AC860:$AM860))</f>
        <v>0</v>
      </c>
      <c r="BA860" s="78"/>
      <c r="BB860" s="54">
        <f t="shared" si="304"/>
        <v>0</v>
      </c>
      <c r="BC860" s="53">
        <f>+IFERROR($BB860*$T860/VLOOKUP($R860,desplegable!$N$3:$O$8,2,FALSE),0)</f>
        <v>0</v>
      </c>
      <c r="BD860" s="53" t="str">
        <f t="shared" si="294"/>
        <v/>
      </c>
      <c r="BE860" s="57" t="str">
        <f t="shared" si="305"/>
        <v/>
      </c>
    </row>
    <row r="861" spans="1:57" ht="15" customHeight="1" x14ac:dyDescent="0.25">
      <c r="A861" s="26" t="s">
        <v>117</v>
      </c>
      <c r="B861" s="21"/>
      <c r="C861" s="21" t="s">
        <v>117</v>
      </c>
      <c r="D861" s="21"/>
      <c r="E861" s="21" t="s">
        <v>117</v>
      </c>
      <c r="F861" s="21"/>
      <c r="G861" s="27"/>
      <c r="H861" s="27"/>
      <c r="I861" s="28" t="s">
        <v>36</v>
      </c>
      <c r="J861" s="28" t="s">
        <v>117</v>
      </c>
      <c r="K861" s="21"/>
      <c r="L861" s="21"/>
      <c r="M861" s="28" t="s">
        <v>117</v>
      </c>
      <c r="N861" s="28" t="s">
        <v>117</v>
      </c>
      <c r="O861" s="28" t="s">
        <v>117</v>
      </c>
      <c r="P861" s="21" t="s">
        <v>117</v>
      </c>
      <c r="Q861" s="21" t="s">
        <v>117</v>
      </c>
      <c r="R861" s="28" t="s">
        <v>117</v>
      </c>
      <c r="S861" s="78"/>
      <c r="T861" s="30"/>
      <c r="U861" s="52">
        <f t="shared" si="295"/>
        <v>0</v>
      </c>
      <c r="V861" s="29"/>
      <c r="W861" s="29" t="s">
        <v>117</v>
      </c>
      <c r="X861" s="29"/>
      <c r="Y861" s="29"/>
      <c r="Z861" s="53" t="str">
        <f t="shared" si="287"/>
        <v/>
      </c>
      <c r="AA861" s="55" t="str">
        <f t="shared" si="296"/>
        <v/>
      </c>
      <c r="AB861" s="27"/>
      <c r="AC861" s="54">
        <f t="shared" si="288"/>
        <v>0</v>
      </c>
      <c r="AD861" s="78"/>
      <c r="AE861" s="54">
        <f t="shared" si="289"/>
        <v>0</v>
      </c>
      <c r="AF861" s="78"/>
      <c r="AG861" s="54">
        <f t="shared" si="290"/>
        <v>0</v>
      </c>
      <c r="AH861" s="78"/>
      <c r="AI861" s="54">
        <f t="shared" si="291"/>
        <v>0</v>
      </c>
      <c r="AJ861" s="78"/>
      <c r="AK861" s="54">
        <f t="shared" si="292"/>
        <v>0</v>
      </c>
      <c r="AL861" s="78"/>
      <c r="AM861" s="78"/>
      <c r="AN861" s="53" t="str">
        <f>+IF($A861="Venta",SUMIF($AC$3:$AM$3,VLOOKUP($R861,desplegable!$N$3:$Q$8,4,FALSE),$AC861:$AM861)*$T861/VLOOKUP($R861,desplegable!$N$3:$O$8,2,FALSE),"")</f>
        <v/>
      </c>
      <c r="AO861" s="53">
        <f t="shared" si="293"/>
        <v>0</v>
      </c>
      <c r="AP861" s="53" t="str">
        <f>+IF($A861="Compra",SUMIF($AC$3:$AM$3,VLOOKUP($R860,desplegable!$N$3:$Q$8,4,FALSE),$AC861:$AM861)*$T861/VLOOKUP($R860,desplegable!$N$3:$O$8,2,FALSE),"")</f>
        <v/>
      </c>
      <c r="AQ861" s="55">
        <f>+IFERROR(SUMIF($AC$3:$AM$3,VLOOKUP($R861,desplegable!$N$3:$Q$8,4,FALSE),$AC861:$AM861)/$S861,0)</f>
        <v>0</v>
      </c>
      <c r="AR861" s="55">
        <f ca="1">IFERROR((SUMIF($AC$3:$AM$3,VLOOKUP($R861,desplegable!$N$3:$Q$8,4,FALSE),$AC861:$AM861)/($H861-$G861))*((TODAY())-$G861)/$S861,0)</f>
        <v>0</v>
      </c>
      <c r="AS861" s="56" t="str">
        <f t="shared" si="297"/>
        <v>-</v>
      </c>
      <c r="AT861" s="56" t="str">
        <f t="shared" si="298"/>
        <v>-</v>
      </c>
      <c r="AU861" s="56" t="str">
        <f t="shared" si="299"/>
        <v>-</v>
      </c>
      <c r="AV861" s="56" t="str">
        <f t="shared" si="300"/>
        <v>-</v>
      </c>
      <c r="AW861" s="53" t="str">
        <f t="shared" si="301"/>
        <v>-</v>
      </c>
      <c r="AX861" s="53" t="str">
        <f t="shared" si="302"/>
        <v/>
      </c>
      <c r="AY861" s="57" t="str">
        <f t="shared" si="303"/>
        <v/>
      </c>
      <c r="AZ861" s="54">
        <f>+IF(SUMIF($AC$3:$AM$3,VLOOKUP($R861,desplegable!$N$3:$Q$8,4,FALSE),$AC861:$AM861)&gt;=$S861,$S861,SUMIF($AC$3:$AM$3,VLOOKUP($R861,desplegable!$N$3:$Q$8,4,FALSE),$AC861:$AM861))</f>
        <v>0</v>
      </c>
      <c r="BA861" s="78"/>
      <c r="BB861" s="54">
        <f t="shared" si="304"/>
        <v>0</v>
      </c>
      <c r="BC861" s="53">
        <f>+IFERROR($BB861*$T861/VLOOKUP($R861,desplegable!$N$3:$O$8,2,FALSE),0)</f>
        <v>0</v>
      </c>
      <c r="BD861" s="53" t="str">
        <f t="shared" si="294"/>
        <v/>
      </c>
      <c r="BE861" s="57" t="str">
        <f t="shared" si="305"/>
        <v/>
      </c>
    </row>
    <row r="862" spans="1:57" ht="15" customHeight="1" x14ac:dyDescent="0.25">
      <c r="A862" s="26" t="s">
        <v>117</v>
      </c>
      <c r="B862" s="21"/>
      <c r="C862" s="21" t="s">
        <v>117</v>
      </c>
      <c r="D862" s="21"/>
      <c r="E862" s="21" t="s">
        <v>117</v>
      </c>
      <c r="F862" s="21"/>
      <c r="G862" s="27"/>
      <c r="H862" s="27"/>
      <c r="I862" s="28" t="s">
        <v>36</v>
      </c>
      <c r="J862" s="28" t="s">
        <v>117</v>
      </c>
      <c r="K862" s="21"/>
      <c r="L862" s="21"/>
      <c r="M862" s="28" t="s">
        <v>117</v>
      </c>
      <c r="N862" s="28" t="s">
        <v>117</v>
      </c>
      <c r="O862" s="28" t="s">
        <v>117</v>
      </c>
      <c r="P862" s="21" t="s">
        <v>117</v>
      </c>
      <c r="Q862" s="21" t="s">
        <v>117</v>
      </c>
      <c r="R862" s="28" t="s">
        <v>117</v>
      </c>
      <c r="S862" s="78"/>
      <c r="T862" s="30"/>
      <c r="U862" s="52">
        <f t="shared" si="295"/>
        <v>0</v>
      </c>
      <c r="V862" s="29"/>
      <c r="W862" s="29" t="s">
        <v>117</v>
      </c>
      <c r="X862" s="29"/>
      <c r="Y862" s="29"/>
      <c r="Z862" s="53" t="str">
        <f t="shared" si="287"/>
        <v/>
      </c>
      <c r="AA862" s="55" t="str">
        <f t="shared" si="296"/>
        <v/>
      </c>
      <c r="AB862" s="27"/>
      <c r="AC862" s="54">
        <f t="shared" si="288"/>
        <v>0</v>
      </c>
      <c r="AD862" s="78"/>
      <c r="AE862" s="54">
        <f t="shared" si="289"/>
        <v>0</v>
      </c>
      <c r="AF862" s="78"/>
      <c r="AG862" s="54">
        <f t="shared" si="290"/>
        <v>0</v>
      </c>
      <c r="AH862" s="78"/>
      <c r="AI862" s="54">
        <f t="shared" si="291"/>
        <v>0</v>
      </c>
      <c r="AJ862" s="78"/>
      <c r="AK862" s="54">
        <f t="shared" si="292"/>
        <v>0</v>
      </c>
      <c r="AL862" s="78"/>
      <c r="AM862" s="78"/>
      <c r="AN862" s="53" t="str">
        <f>+IF($A862="Venta",SUMIF($AC$3:$AM$3,VLOOKUP($R862,desplegable!$N$3:$Q$8,4,FALSE),$AC862:$AM862)*$T862/VLOOKUP($R862,desplegable!$N$3:$O$8,2,FALSE),"")</f>
        <v/>
      </c>
      <c r="AO862" s="53">
        <f t="shared" si="293"/>
        <v>0</v>
      </c>
      <c r="AP862" s="53" t="str">
        <f>+IF($A862="Compra",SUMIF($AC$3:$AM$3,VLOOKUP($R861,desplegable!$N$3:$Q$8,4,FALSE),$AC862:$AM862)*$T862/VLOOKUP($R861,desplegable!$N$3:$O$8,2,FALSE),"")</f>
        <v/>
      </c>
      <c r="AQ862" s="55">
        <f>+IFERROR(SUMIF($AC$3:$AM$3,VLOOKUP($R862,desplegable!$N$3:$Q$8,4,FALSE),$AC862:$AM862)/$S862,0)</f>
        <v>0</v>
      </c>
      <c r="AR862" s="55">
        <f ca="1">IFERROR((SUMIF($AC$3:$AM$3,VLOOKUP($R862,desplegable!$N$3:$Q$8,4,FALSE),$AC862:$AM862)/($H862-$G862))*((TODAY())-$G862)/$S862,0)</f>
        <v>0</v>
      </c>
      <c r="AS862" s="56" t="str">
        <f t="shared" si="297"/>
        <v>-</v>
      </c>
      <c r="AT862" s="56" t="str">
        <f t="shared" si="298"/>
        <v>-</v>
      </c>
      <c r="AU862" s="56" t="str">
        <f t="shared" si="299"/>
        <v>-</v>
      </c>
      <c r="AV862" s="56" t="str">
        <f t="shared" si="300"/>
        <v>-</v>
      </c>
      <c r="AW862" s="53" t="str">
        <f t="shared" si="301"/>
        <v>-</v>
      </c>
      <c r="AX862" s="53" t="str">
        <f t="shared" si="302"/>
        <v/>
      </c>
      <c r="AY862" s="57" t="str">
        <f t="shared" si="303"/>
        <v/>
      </c>
      <c r="AZ862" s="54">
        <f>+IF(SUMIF($AC$3:$AM$3,VLOOKUP($R862,desplegable!$N$3:$Q$8,4,FALSE),$AC862:$AM862)&gt;=$S862,$S862,SUMIF($AC$3:$AM$3,VLOOKUP($R862,desplegable!$N$3:$Q$8,4,FALSE),$AC862:$AM862))</f>
        <v>0</v>
      </c>
      <c r="BA862" s="78"/>
      <c r="BB862" s="54">
        <f t="shared" si="304"/>
        <v>0</v>
      </c>
      <c r="BC862" s="53">
        <f>+IFERROR($BB862*$T862/VLOOKUP($R862,desplegable!$N$3:$O$8,2,FALSE),0)</f>
        <v>0</v>
      </c>
      <c r="BD862" s="53" t="str">
        <f t="shared" si="294"/>
        <v/>
      </c>
      <c r="BE862" s="57" t="str">
        <f t="shared" si="305"/>
        <v/>
      </c>
    </row>
    <row r="863" spans="1:57" ht="15" customHeight="1" x14ac:dyDescent="0.25">
      <c r="A863" s="26" t="s">
        <v>117</v>
      </c>
      <c r="B863" s="21"/>
      <c r="C863" s="21" t="s">
        <v>117</v>
      </c>
      <c r="D863" s="21"/>
      <c r="E863" s="21" t="s">
        <v>117</v>
      </c>
      <c r="F863" s="21"/>
      <c r="G863" s="27"/>
      <c r="H863" s="27"/>
      <c r="I863" s="28" t="s">
        <v>36</v>
      </c>
      <c r="J863" s="28" t="s">
        <v>117</v>
      </c>
      <c r="K863" s="21"/>
      <c r="L863" s="21"/>
      <c r="M863" s="28" t="s">
        <v>117</v>
      </c>
      <c r="N863" s="28" t="s">
        <v>117</v>
      </c>
      <c r="O863" s="28" t="s">
        <v>117</v>
      </c>
      <c r="P863" s="21" t="s">
        <v>117</v>
      </c>
      <c r="Q863" s="21" t="s">
        <v>117</v>
      </c>
      <c r="R863" s="28" t="s">
        <v>117</v>
      </c>
      <c r="S863" s="78"/>
      <c r="T863" s="30"/>
      <c r="U863" s="52">
        <f t="shared" si="295"/>
        <v>0</v>
      </c>
      <c r="V863" s="29"/>
      <c r="W863" s="29" t="s">
        <v>117</v>
      </c>
      <c r="X863" s="29"/>
      <c r="Y863" s="29"/>
      <c r="Z863" s="53" t="str">
        <f t="shared" si="287"/>
        <v/>
      </c>
      <c r="AA863" s="55" t="str">
        <f t="shared" si="296"/>
        <v/>
      </c>
      <c r="AB863" s="27"/>
      <c r="AC863" s="54">
        <f t="shared" si="288"/>
        <v>0</v>
      </c>
      <c r="AD863" s="78"/>
      <c r="AE863" s="54">
        <f t="shared" si="289"/>
        <v>0</v>
      </c>
      <c r="AF863" s="78"/>
      <c r="AG863" s="54">
        <f t="shared" si="290"/>
        <v>0</v>
      </c>
      <c r="AH863" s="78"/>
      <c r="AI863" s="54">
        <f t="shared" si="291"/>
        <v>0</v>
      </c>
      <c r="AJ863" s="78"/>
      <c r="AK863" s="54">
        <f t="shared" si="292"/>
        <v>0</v>
      </c>
      <c r="AL863" s="78"/>
      <c r="AM863" s="78"/>
      <c r="AN863" s="53" t="str">
        <f>+IF($A863="Venta",SUMIF($AC$3:$AM$3,VLOOKUP($R863,desplegable!$N$3:$Q$8,4,FALSE),$AC863:$AM863)*$T863/VLOOKUP($R863,desplegable!$N$3:$O$8,2,FALSE),"")</f>
        <v/>
      </c>
      <c r="AO863" s="53">
        <f t="shared" si="293"/>
        <v>0</v>
      </c>
      <c r="AP863" s="53" t="str">
        <f>+IF($A863="Compra",SUMIF($AC$3:$AM$3,VLOOKUP($R862,desplegable!$N$3:$Q$8,4,FALSE),$AC863:$AM863)*$T863/VLOOKUP($R862,desplegable!$N$3:$O$8,2,FALSE),"")</f>
        <v/>
      </c>
      <c r="AQ863" s="55">
        <f>+IFERROR(SUMIF($AC$3:$AM$3,VLOOKUP($R863,desplegable!$N$3:$Q$8,4,FALSE),$AC863:$AM863)/$S863,0)</f>
        <v>0</v>
      </c>
      <c r="AR863" s="55">
        <f ca="1">IFERROR((SUMIF($AC$3:$AM$3,VLOOKUP($R863,desplegable!$N$3:$Q$8,4,FALSE),$AC863:$AM863)/($H863-$G863))*((TODAY())-$G863)/$S863,0)</f>
        <v>0</v>
      </c>
      <c r="AS863" s="56" t="str">
        <f t="shared" si="297"/>
        <v>-</v>
      </c>
      <c r="AT863" s="56" t="str">
        <f t="shared" si="298"/>
        <v>-</v>
      </c>
      <c r="AU863" s="56" t="str">
        <f t="shared" si="299"/>
        <v>-</v>
      </c>
      <c r="AV863" s="56" t="str">
        <f t="shared" si="300"/>
        <v>-</v>
      </c>
      <c r="AW863" s="53" t="str">
        <f t="shared" si="301"/>
        <v>-</v>
      </c>
      <c r="AX863" s="53" t="str">
        <f t="shared" si="302"/>
        <v/>
      </c>
      <c r="AY863" s="57" t="str">
        <f t="shared" si="303"/>
        <v/>
      </c>
      <c r="AZ863" s="54">
        <f>+IF(SUMIF($AC$3:$AM$3,VLOOKUP($R863,desplegable!$N$3:$Q$8,4,FALSE),$AC863:$AM863)&gt;=$S863,$S863,SUMIF($AC$3:$AM$3,VLOOKUP($R863,desplegable!$N$3:$Q$8,4,FALSE),$AC863:$AM863))</f>
        <v>0</v>
      </c>
      <c r="BA863" s="78"/>
      <c r="BB863" s="54">
        <f t="shared" si="304"/>
        <v>0</v>
      </c>
      <c r="BC863" s="53">
        <f>+IFERROR($BB863*$T863/VLOOKUP($R863,desplegable!$N$3:$O$8,2,FALSE),0)</f>
        <v>0</v>
      </c>
      <c r="BD863" s="53" t="str">
        <f t="shared" si="294"/>
        <v/>
      </c>
      <c r="BE863" s="57" t="str">
        <f t="shared" si="305"/>
        <v/>
      </c>
    </row>
    <row r="864" spans="1:57" ht="15" customHeight="1" x14ac:dyDescent="0.25">
      <c r="A864" s="26" t="s">
        <v>117</v>
      </c>
      <c r="B864" s="21"/>
      <c r="C864" s="21" t="s">
        <v>117</v>
      </c>
      <c r="D864" s="21"/>
      <c r="E864" s="21" t="s">
        <v>117</v>
      </c>
      <c r="F864" s="21"/>
      <c r="G864" s="27"/>
      <c r="H864" s="27"/>
      <c r="I864" s="28" t="s">
        <v>36</v>
      </c>
      <c r="J864" s="28" t="s">
        <v>117</v>
      </c>
      <c r="K864" s="21"/>
      <c r="L864" s="21"/>
      <c r="M864" s="28" t="s">
        <v>117</v>
      </c>
      <c r="N864" s="28" t="s">
        <v>117</v>
      </c>
      <c r="O864" s="28" t="s">
        <v>117</v>
      </c>
      <c r="P864" s="21" t="s">
        <v>117</v>
      </c>
      <c r="Q864" s="21" t="s">
        <v>117</v>
      </c>
      <c r="R864" s="28" t="s">
        <v>117</v>
      </c>
      <c r="S864" s="78"/>
      <c r="T864" s="30"/>
      <c r="U864" s="52">
        <f t="shared" si="295"/>
        <v>0</v>
      </c>
      <c r="V864" s="29"/>
      <c r="W864" s="29" t="s">
        <v>117</v>
      </c>
      <c r="X864" s="29"/>
      <c r="Y864" s="29"/>
      <c r="Z864" s="53" t="str">
        <f t="shared" si="287"/>
        <v/>
      </c>
      <c r="AA864" s="55" t="str">
        <f t="shared" si="296"/>
        <v/>
      </c>
      <c r="AB864" s="27"/>
      <c r="AC864" s="54">
        <f t="shared" si="288"/>
        <v>0</v>
      </c>
      <c r="AD864" s="78"/>
      <c r="AE864" s="54">
        <f t="shared" si="289"/>
        <v>0</v>
      </c>
      <c r="AF864" s="78"/>
      <c r="AG864" s="54">
        <f t="shared" si="290"/>
        <v>0</v>
      </c>
      <c r="AH864" s="78"/>
      <c r="AI864" s="54">
        <f t="shared" si="291"/>
        <v>0</v>
      </c>
      <c r="AJ864" s="78"/>
      <c r="AK864" s="54">
        <f t="shared" si="292"/>
        <v>0</v>
      </c>
      <c r="AL864" s="78"/>
      <c r="AM864" s="78"/>
      <c r="AN864" s="53" t="str">
        <f>+IF($A864="Venta",SUMIF($AC$3:$AM$3,VLOOKUP($R864,desplegable!$N$3:$Q$8,4,FALSE),$AC864:$AM864)*$T864/VLOOKUP($R864,desplegable!$N$3:$O$8,2,FALSE),"")</f>
        <v/>
      </c>
      <c r="AO864" s="53">
        <f t="shared" si="293"/>
        <v>0</v>
      </c>
      <c r="AP864" s="53" t="str">
        <f>+IF($A864="Compra",SUMIF($AC$3:$AM$3,VLOOKUP($R863,desplegable!$N$3:$Q$8,4,FALSE),$AC864:$AM864)*$T864/VLOOKUP($R863,desplegable!$N$3:$O$8,2,FALSE),"")</f>
        <v/>
      </c>
      <c r="AQ864" s="55">
        <f>+IFERROR(SUMIF($AC$3:$AM$3,VLOOKUP($R864,desplegable!$N$3:$Q$8,4,FALSE),$AC864:$AM864)/$S864,0)</f>
        <v>0</v>
      </c>
      <c r="AR864" s="55">
        <f ca="1">IFERROR((SUMIF($AC$3:$AM$3,VLOOKUP($R864,desplegable!$N$3:$Q$8,4,FALSE),$AC864:$AM864)/($H864-$G864))*((TODAY())-$G864)/$S864,0)</f>
        <v>0</v>
      </c>
      <c r="AS864" s="56" t="str">
        <f t="shared" si="297"/>
        <v>-</v>
      </c>
      <c r="AT864" s="56" t="str">
        <f t="shared" si="298"/>
        <v>-</v>
      </c>
      <c r="AU864" s="56" t="str">
        <f t="shared" si="299"/>
        <v>-</v>
      </c>
      <c r="AV864" s="56" t="str">
        <f t="shared" si="300"/>
        <v>-</v>
      </c>
      <c r="AW864" s="53" t="str">
        <f t="shared" si="301"/>
        <v>-</v>
      </c>
      <c r="AX864" s="53" t="str">
        <f t="shared" si="302"/>
        <v/>
      </c>
      <c r="AY864" s="57" t="str">
        <f t="shared" si="303"/>
        <v/>
      </c>
      <c r="AZ864" s="54">
        <f>+IF(SUMIF($AC$3:$AM$3,VLOOKUP($R864,desplegable!$N$3:$Q$8,4,FALSE),$AC864:$AM864)&gt;=$S864,$S864,SUMIF($AC$3:$AM$3,VLOOKUP($R864,desplegable!$N$3:$Q$8,4,FALSE),$AC864:$AM864))</f>
        <v>0</v>
      </c>
      <c r="BA864" s="78"/>
      <c r="BB864" s="54">
        <f t="shared" si="304"/>
        <v>0</v>
      </c>
      <c r="BC864" s="53">
        <f>+IFERROR($BB864*$T864/VLOOKUP($R864,desplegable!$N$3:$O$8,2,FALSE),0)</f>
        <v>0</v>
      </c>
      <c r="BD864" s="53" t="str">
        <f t="shared" si="294"/>
        <v/>
      </c>
      <c r="BE864" s="57" t="str">
        <f t="shared" si="305"/>
        <v/>
      </c>
    </row>
    <row r="865" spans="1:57" ht="15" customHeight="1" x14ac:dyDescent="0.25">
      <c r="A865" s="26" t="s">
        <v>117</v>
      </c>
      <c r="B865" s="21"/>
      <c r="C865" s="21" t="s">
        <v>117</v>
      </c>
      <c r="D865" s="21"/>
      <c r="E865" s="21" t="s">
        <v>117</v>
      </c>
      <c r="F865" s="21"/>
      <c r="G865" s="27"/>
      <c r="H865" s="27"/>
      <c r="I865" s="28" t="s">
        <v>36</v>
      </c>
      <c r="J865" s="28" t="s">
        <v>117</v>
      </c>
      <c r="K865" s="21"/>
      <c r="L865" s="21"/>
      <c r="M865" s="28" t="s">
        <v>117</v>
      </c>
      <c r="N865" s="28" t="s">
        <v>117</v>
      </c>
      <c r="O865" s="28" t="s">
        <v>117</v>
      </c>
      <c r="P865" s="21" t="s">
        <v>117</v>
      </c>
      <c r="Q865" s="21" t="s">
        <v>117</v>
      </c>
      <c r="R865" s="28" t="s">
        <v>117</v>
      </c>
      <c r="S865" s="78"/>
      <c r="T865" s="30"/>
      <c r="U865" s="52">
        <f t="shared" si="295"/>
        <v>0</v>
      </c>
      <c r="V865" s="29"/>
      <c r="W865" s="29" t="s">
        <v>117</v>
      </c>
      <c r="X865" s="29"/>
      <c r="Y865" s="29"/>
      <c r="Z865" s="53" t="str">
        <f t="shared" si="287"/>
        <v/>
      </c>
      <c r="AA865" s="55" t="str">
        <f t="shared" si="296"/>
        <v/>
      </c>
      <c r="AB865" s="27"/>
      <c r="AC865" s="54">
        <f t="shared" si="288"/>
        <v>0</v>
      </c>
      <c r="AD865" s="78"/>
      <c r="AE865" s="54">
        <f t="shared" si="289"/>
        <v>0</v>
      </c>
      <c r="AF865" s="78"/>
      <c r="AG865" s="54">
        <f t="shared" si="290"/>
        <v>0</v>
      </c>
      <c r="AH865" s="78"/>
      <c r="AI865" s="54">
        <f t="shared" si="291"/>
        <v>0</v>
      </c>
      <c r="AJ865" s="78"/>
      <c r="AK865" s="54">
        <f t="shared" si="292"/>
        <v>0</v>
      </c>
      <c r="AL865" s="78"/>
      <c r="AM865" s="78"/>
      <c r="AN865" s="53" t="str">
        <f>+IF($A865="Venta",SUMIF($AC$3:$AM$3,VLOOKUP($R865,desplegable!$N$3:$Q$8,4,FALSE),$AC865:$AM865)*$T865/VLOOKUP($R865,desplegable!$N$3:$O$8,2,FALSE),"")</f>
        <v/>
      </c>
      <c r="AO865" s="53">
        <f t="shared" si="293"/>
        <v>0</v>
      </c>
      <c r="AP865" s="53" t="str">
        <f>+IF($A865="Compra",SUMIF($AC$3:$AM$3,VLOOKUP($R864,desplegable!$N$3:$Q$8,4,FALSE),$AC865:$AM865)*$T865/VLOOKUP($R864,desplegable!$N$3:$O$8,2,FALSE),"")</f>
        <v/>
      </c>
      <c r="AQ865" s="55">
        <f>+IFERROR(SUMIF($AC$3:$AM$3,VLOOKUP($R865,desplegable!$N$3:$Q$8,4,FALSE),$AC865:$AM865)/$S865,0)</f>
        <v>0</v>
      </c>
      <c r="AR865" s="55">
        <f ca="1">IFERROR((SUMIF($AC$3:$AM$3,VLOOKUP($R865,desplegable!$N$3:$Q$8,4,FALSE),$AC865:$AM865)/($H865-$G865))*((TODAY())-$G865)/$S865,0)</f>
        <v>0</v>
      </c>
      <c r="AS865" s="56" t="str">
        <f t="shared" si="297"/>
        <v>-</v>
      </c>
      <c r="AT865" s="56" t="str">
        <f t="shared" si="298"/>
        <v>-</v>
      </c>
      <c r="AU865" s="56" t="str">
        <f t="shared" si="299"/>
        <v>-</v>
      </c>
      <c r="AV865" s="56" t="str">
        <f t="shared" si="300"/>
        <v>-</v>
      </c>
      <c r="AW865" s="53" t="str">
        <f t="shared" si="301"/>
        <v>-</v>
      </c>
      <c r="AX865" s="53" t="str">
        <f t="shared" si="302"/>
        <v/>
      </c>
      <c r="AY865" s="57" t="str">
        <f t="shared" si="303"/>
        <v/>
      </c>
      <c r="AZ865" s="54">
        <f>+IF(SUMIF($AC$3:$AM$3,VLOOKUP($R865,desplegable!$N$3:$Q$8,4,FALSE),$AC865:$AM865)&gt;=$S865,$S865,SUMIF($AC$3:$AM$3,VLOOKUP($R865,desplegable!$N$3:$Q$8,4,FALSE),$AC865:$AM865))</f>
        <v>0</v>
      </c>
      <c r="BA865" s="78"/>
      <c r="BB865" s="54">
        <f t="shared" si="304"/>
        <v>0</v>
      </c>
      <c r="BC865" s="53">
        <f>+IFERROR($BB865*$T865/VLOOKUP($R865,desplegable!$N$3:$O$8,2,FALSE),0)</f>
        <v>0</v>
      </c>
      <c r="BD865" s="53" t="str">
        <f t="shared" si="294"/>
        <v/>
      </c>
      <c r="BE865" s="57" t="str">
        <f t="shared" si="305"/>
        <v/>
      </c>
    </row>
    <row r="866" spans="1:57" ht="15" customHeight="1" x14ac:dyDescent="0.25">
      <c r="A866" s="26" t="s">
        <v>117</v>
      </c>
      <c r="B866" s="21"/>
      <c r="C866" s="21" t="s">
        <v>117</v>
      </c>
      <c r="D866" s="21"/>
      <c r="E866" s="21" t="s">
        <v>117</v>
      </c>
      <c r="F866" s="21"/>
      <c r="G866" s="27"/>
      <c r="H866" s="27"/>
      <c r="I866" s="28" t="s">
        <v>36</v>
      </c>
      <c r="J866" s="28" t="s">
        <v>117</v>
      </c>
      <c r="K866" s="21"/>
      <c r="L866" s="21"/>
      <c r="M866" s="28" t="s">
        <v>117</v>
      </c>
      <c r="N866" s="28" t="s">
        <v>117</v>
      </c>
      <c r="O866" s="28" t="s">
        <v>117</v>
      </c>
      <c r="P866" s="21" t="s">
        <v>117</v>
      </c>
      <c r="Q866" s="21" t="s">
        <v>117</v>
      </c>
      <c r="R866" s="28" t="s">
        <v>117</v>
      </c>
      <c r="S866" s="78"/>
      <c r="T866" s="30"/>
      <c r="U866" s="52">
        <f t="shared" si="295"/>
        <v>0</v>
      </c>
      <c r="V866" s="29"/>
      <c r="W866" s="29" t="s">
        <v>117</v>
      </c>
      <c r="X866" s="29"/>
      <c r="Y866" s="29"/>
      <c r="Z866" s="53" t="str">
        <f t="shared" si="287"/>
        <v/>
      </c>
      <c r="AA866" s="55" t="str">
        <f t="shared" si="296"/>
        <v/>
      </c>
      <c r="AB866" s="27"/>
      <c r="AC866" s="54">
        <f t="shared" si="288"/>
        <v>0</v>
      </c>
      <c r="AD866" s="78"/>
      <c r="AE866" s="54">
        <f t="shared" si="289"/>
        <v>0</v>
      </c>
      <c r="AF866" s="78"/>
      <c r="AG866" s="54">
        <f t="shared" si="290"/>
        <v>0</v>
      </c>
      <c r="AH866" s="78"/>
      <c r="AI866" s="54">
        <f t="shared" si="291"/>
        <v>0</v>
      </c>
      <c r="AJ866" s="78"/>
      <c r="AK866" s="54">
        <f t="shared" si="292"/>
        <v>0</v>
      </c>
      <c r="AL866" s="78"/>
      <c r="AM866" s="78"/>
      <c r="AN866" s="53" t="str">
        <f>+IF($A866="Venta",SUMIF($AC$3:$AM$3,VLOOKUP($R866,desplegable!$N$3:$Q$8,4,FALSE),$AC866:$AM866)*$T866/VLOOKUP($R866,desplegable!$N$3:$O$8,2,FALSE),"")</f>
        <v/>
      </c>
      <c r="AO866" s="53">
        <f t="shared" si="293"/>
        <v>0</v>
      </c>
      <c r="AP866" s="53" t="str">
        <f>+IF($A866="Compra",SUMIF($AC$3:$AM$3,VLOOKUP($R865,desplegable!$N$3:$Q$8,4,FALSE),$AC866:$AM866)*$T866/VLOOKUP($R865,desplegable!$N$3:$O$8,2,FALSE),"")</f>
        <v/>
      </c>
      <c r="AQ866" s="55">
        <f>+IFERROR(SUMIF($AC$3:$AM$3,VLOOKUP($R866,desplegable!$N$3:$Q$8,4,FALSE),$AC866:$AM866)/$S866,0)</f>
        <v>0</v>
      </c>
      <c r="AR866" s="55">
        <f ca="1">IFERROR((SUMIF($AC$3:$AM$3,VLOOKUP($R866,desplegable!$N$3:$Q$8,4,FALSE),$AC866:$AM866)/($H866-$G866))*((TODAY())-$G866)/$S866,0)</f>
        <v>0</v>
      </c>
      <c r="AS866" s="56" t="str">
        <f t="shared" si="297"/>
        <v>-</v>
      </c>
      <c r="AT866" s="56" t="str">
        <f t="shared" si="298"/>
        <v>-</v>
      </c>
      <c r="AU866" s="56" t="str">
        <f t="shared" si="299"/>
        <v>-</v>
      </c>
      <c r="AV866" s="56" t="str">
        <f t="shared" si="300"/>
        <v>-</v>
      </c>
      <c r="AW866" s="53" t="str">
        <f t="shared" si="301"/>
        <v>-</v>
      </c>
      <c r="AX866" s="53" t="str">
        <f t="shared" si="302"/>
        <v/>
      </c>
      <c r="AY866" s="57" t="str">
        <f t="shared" si="303"/>
        <v/>
      </c>
      <c r="AZ866" s="54">
        <f>+IF(SUMIF($AC$3:$AM$3,VLOOKUP($R866,desplegable!$N$3:$Q$8,4,FALSE),$AC866:$AM866)&gt;=$S866,$S866,SUMIF($AC$3:$AM$3,VLOOKUP($R866,desplegable!$N$3:$Q$8,4,FALSE),$AC866:$AM866))</f>
        <v>0</v>
      </c>
      <c r="BA866" s="78"/>
      <c r="BB866" s="54">
        <f t="shared" si="304"/>
        <v>0</v>
      </c>
      <c r="BC866" s="53">
        <f>+IFERROR($BB866*$T866/VLOOKUP($R866,desplegable!$N$3:$O$8,2,FALSE),0)</f>
        <v>0</v>
      </c>
      <c r="BD866" s="53" t="str">
        <f t="shared" si="294"/>
        <v/>
      </c>
      <c r="BE866" s="57" t="str">
        <f t="shared" si="305"/>
        <v/>
      </c>
    </row>
    <row r="867" spans="1:57" ht="15" customHeight="1" x14ac:dyDescent="0.25">
      <c r="A867" s="26" t="s">
        <v>117</v>
      </c>
      <c r="B867" s="21"/>
      <c r="C867" s="21" t="s">
        <v>117</v>
      </c>
      <c r="D867" s="21"/>
      <c r="E867" s="21" t="s">
        <v>117</v>
      </c>
      <c r="F867" s="21"/>
      <c r="G867" s="27"/>
      <c r="H867" s="27"/>
      <c r="I867" s="28" t="s">
        <v>36</v>
      </c>
      <c r="J867" s="28" t="s">
        <v>117</v>
      </c>
      <c r="K867" s="21"/>
      <c r="L867" s="21"/>
      <c r="M867" s="28" t="s">
        <v>117</v>
      </c>
      <c r="N867" s="28" t="s">
        <v>117</v>
      </c>
      <c r="O867" s="28" t="s">
        <v>117</v>
      </c>
      <c r="P867" s="21" t="s">
        <v>117</v>
      </c>
      <c r="Q867" s="21" t="s">
        <v>117</v>
      </c>
      <c r="R867" s="28" t="s">
        <v>117</v>
      </c>
      <c r="S867" s="78"/>
      <c r="T867" s="30"/>
      <c r="U867" s="52">
        <f t="shared" si="295"/>
        <v>0</v>
      </c>
      <c r="V867" s="29"/>
      <c r="W867" s="29" t="s">
        <v>117</v>
      </c>
      <c r="X867" s="29"/>
      <c r="Y867" s="29"/>
      <c r="Z867" s="53" t="str">
        <f t="shared" si="287"/>
        <v/>
      </c>
      <c r="AA867" s="55" t="str">
        <f t="shared" si="296"/>
        <v/>
      </c>
      <c r="AB867" s="27"/>
      <c r="AC867" s="54">
        <f t="shared" si="288"/>
        <v>0</v>
      </c>
      <c r="AD867" s="78"/>
      <c r="AE867" s="54">
        <f t="shared" si="289"/>
        <v>0</v>
      </c>
      <c r="AF867" s="78"/>
      <c r="AG867" s="54">
        <f t="shared" si="290"/>
        <v>0</v>
      </c>
      <c r="AH867" s="78"/>
      <c r="AI867" s="54">
        <f t="shared" si="291"/>
        <v>0</v>
      </c>
      <c r="AJ867" s="78"/>
      <c r="AK867" s="54">
        <f t="shared" si="292"/>
        <v>0</v>
      </c>
      <c r="AL867" s="78"/>
      <c r="AM867" s="78"/>
      <c r="AN867" s="53" t="str">
        <f>+IF($A867="Venta",SUMIF($AC$3:$AM$3,VLOOKUP($R867,desplegable!$N$3:$Q$8,4,FALSE),$AC867:$AM867)*$T867/VLOOKUP($R867,desplegable!$N$3:$O$8,2,FALSE),"")</f>
        <v/>
      </c>
      <c r="AO867" s="53">
        <f t="shared" si="293"/>
        <v>0</v>
      </c>
      <c r="AP867" s="53" t="str">
        <f>+IF($A867="Compra",SUMIF($AC$3:$AM$3,VLOOKUP($R866,desplegable!$N$3:$Q$8,4,FALSE),$AC867:$AM867)*$T867/VLOOKUP($R866,desplegable!$N$3:$O$8,2,FALSE),"")</f>
        <v/>
      </c>
      <c r="AQ867" s="55">
        <f>+IFERROR(SUMIF($AC$3:$AM$3,VLOOKUP($R867,desplegable!$N$3:$Q$8,4,FALSE),$AC867:$AM867)/$S867,0)</f>
        <v>0</v>
      </c>
      <c r="AR867" s="55">
        <f ca="1">IFERROR((SUMIF($AC$3:$AM$3,VLOOKUP($R867,desplegable!$N$3:$Q$8,4,FALSE),$AC867:$AM867)/($H867-$G867))*((TODAY())-$G867)/$S867,0)</f>
        <v>0</v>
      </c>
      <c r="AS867" s="56" t="str">
        <f t="shared" si="297"/>
        <v>-</v>
      </c>
      <c r="AT867" s="56" t="str">
        <f t="shared" si="298"/>
        <v>-</v>
      </c>
      <c r="AU867" s="56" t="str">
        <f t="shared" si="299"/>
        <v>-</v>
      </c>
      <c r="AV867" s="56" t="str">
        <f t="shared" si="300"/>
        <v>-</v>
      </c>
      <c r="AW867" s="53" t="str">
        <f t="shared" si="301"/>
        <v>-</v>
      </c>
      <c r="AX867" s="53" t="str">
        <f t="shared" si="302"/>
        <v/>
      </c>
      <c r="AY867" s="57" t="str">
        <f t="shared" si="303"/>
        <v/>
      </c>
      <c r="AZ867" s="54">
        <f>+IF(SUMIF($AC$3:$AM$3,VLOOKUP($R867,desplegable!$N$3:$Q$8,4,FALSE),$AC867:$AM867)&gt;=$S867,$S867,SUMIF($AC$3:$AM$3,VLOOKUP($R867,desplegable!$N$3:$Q$8,4,FALSE),$AC867:$AM867))</f>
        <v>0</v>
      </c>
      <c r="BA867" s="78"/>
      <c r="BB867" s="54">
        <f t="shared" si="304"/>
        <v>0</v>
      </c>
      <c r="BC867" s="53">
        <f>+IFERROR($BB867*$T867/VLOOKUP($R867,desplegable!$N$3:$O$8,2,FALSE),0)</f>
        <v>0</v>
      </c>
      <c r="BD867" s="53" t="str">
        <f t="shared" si="294"/>
        <v/>
      </c>
      <c r="BE867" s="57" t="str">
        <f t="shared" si="305"/>
        <v/>
      </c>
    </row>
    <row r="868" spans="1:57" ht="15" customHeight="1" x14ac:dyDescent="0.25">
      <c r="A868" s="26" t="s">
        <v>117</v>
      </c>
      <c r="B868" s="21"/>
      <c r="C868" s="21" t="s">
        <v>117</v>
      </c>
      <c r="D868" s="21"/>
      <c r="E868" s="21" t="s">
        <v>117</v>
      </c>
      <c r="F868" s="21"/>
      <c r="G868" s="27"/>
      <c r="H868" s="27"/>
      <c r="I868" s="28" t="s">
        <v>36</v>
      </c>
      <c r="J868" s="28" t="s">
        <v>117</v>
      </c>
      <c r="K868" s="21"/>
      <c r="L868" s="21"/>
      <c r="M868" s="28" t="s">
        <v>117</v>
      </c>
      <c r="N868" s="28" t="s">
        <v>117</v>
      </c>
      <c r="O868" s="28" t="s">
        <v>117</v>
      </c>
      <c r="P868" s="21" t="s">
        <v>117</v>
      </c>
      <c r="Q868" s="21" t="s">
        <v>117</v>
      </c>
      <c r="R868" s="28" t="s">
        <v>117</v>
      </c>
      <c r="S868" s="78"/>
      <c r="T868" s="30"/>
      <c r="U868" s="52">
        <f t="shared" si="295"/>
        <v>0</v>
      </c>
      <c r="V868" s="29"/>
      <c r="W868" s="29" t="s">
        <v>117</v>
      </c>
      <c r="X868" s="29"/>
      <c r="Y868" s="29"/>
      <c r="Z868" s="53" t="str">
        <f t="shared" si="287"/>
        <v/>
      </c>
      <c r="AA868" s="55" t="str">
        <f t="shared" si="296"/>
        <v/>
      </c>
      <c r="AB868" s="27"/>
      <c r="AC868" s="54">
        <f t="shared" si="288"/>
        <v>0</v>
      </c>
      <c r="AD868" s="78"/>
      <c r="AE868" s="54">
        <f t="shared" si="289"/>
        <v>0</v>
      </c>
      <c r="AF868" s="78"/>
      <c r="AG868" s="54">
        <f t="shared" si="290"/>
        <v>0</v>
      </c>
      <c r="AH868" s="78"/>
      <c r="AI868" s="54">
        <f t="shared" si="291"/>
        <v>0</v>
      </c>
      <c r="AJ868" s="78"/>
      <c r="AK868" s="54">
        <f t="shared" si="292"/>
        <v>0</v>
      </c>
      <c r="AL868" s="78"/>
      <c r="AM868" s="78"/>
      <c r="AN868" s="53" t="str">
        <f>+IF($A868="Venta",SUMIF($AC$3:$AM$3,VLOOKUP($R868,desplegable!$N$3:$Q$8,4,FALSE),$AC868:$AM868)*$T868/VLOOKUP($R868,desplegable!$N$3:$O$8,2,FALSE),"")</f>
        <v/>
      </c>
      <c r="AO868" s="53">
        <f t="shared" si="293"/>
        <v>0</v>
      </c>
      <c r="AP868" s="53" t="str">
        <f>+IF($A868="Compra",SUMIF($AC$3:$AM$3,VLOOKUP($R867,desplegable!$N$3:$Q$8,4,FALSE),$AC868:$AM868)*$T868/VLOOKUP($R867,desplegable!$N$3:$O$8,2,FALSE),"")</f>
        <v/>
      </c>
      <c r="AQ868" s="55">
        <f>+IFERROR(SUMIF($AC$3:$AM$3,VLOOKUP($R868,desplegable!$N$3:$Q$8,4,FALSE),$AC868:$AM868)/$S868,0)</f>
        <v>0</v>
      </c>
      <c r="AR868" s="55">
        <f ca="1">IFERROR((SUMIF($AC$3:$AM$3,VLOOKUP($R868,desplegable!$N$3:$Q$8,4,FALSE),$AC868:$AM868)/($H868-$G868))*((TODAY())-$G868)/$S868,0)</f>
        <v>0</v>
      </c>
      <c r="AS868" s="56" t="str">
        <f t="shared" si="297"/>
        <v>-</v>
      </c>
      <c r="AT868" s="56" t="str">
        <f t="shared" si="298"/>
        <v>-</v>
      </c>
      <c r="AU868" s="56" t="str">
        <f t="shared" si="299"/>
        <v>-</v>
      </c>
      <c r="AV868" s="56" t="str">
        <f t="shared" si="300"/>
        <v>-</v>
      </c>
      <c r="AW868" s="53" t="str">
        <f t="shared" si="301"/>
        <v>-</v>
      </c>
      <c r="AX868" s="53" t="str">
        <f t="shared" si="302"/>
        <v/>
      </c>
      <c r="AY868" s="57" t="str">
        <f t="shared" si="303"/>
        <v/>
      </c>
      <c r="AZ868" s="54">
        <f>+IF(SUMIF($AC$3:$AM$3,VLOOKUP($R868,desplegable!$N$3:$Q$8,4,FALSE),$AC868:$AM868)&gt;=$S868,$S868,SUMIF($AC$3:$AM$3,VLOOKUP($R868,desplegable!$N$3:$Q$8,4,FALSE),$AC868:$AM868))</f>
        <v>0</v>
      </c>
      <c r="BA868" s="78"/>
      <c r="BB868" s="54">
        <f t="shared" si="304"/>
        <v>0</v>
      </c>
      <c r="BC868" s="53">
        <f>+IFERROR($BB868*$T868/VLOOKUP($R868,desplegable!$N$3:$O$8,2,FALSE),0)</f>
        <v>0</v>
      </c>
      <c r="BD868" s="53" t="str">
        <f t="shared" si="294"/>
        <v/>
      </c>
      <c r="BE868" s="57" t="str">
        <f t="shared" si="305"/>
        <v/>
      </c>
    </row>
    <row r="869" spans="1:57" ht="15" customHeight="1" x14ac:dyDescent="0.25">
      <c r="A869" s="26" t="s">
        <v>117</v>
      </c>
      <c r="B869" s="21"/>
      <c r="C869" s="21" t="s">
        <v>117</v>
      </c>
      <c r="D869" s="21"/>
      <c r="E869" s="21" t="s">
        <v>117</v>
      </c>
      <c r="F869" s="21"/>
      <c r="G869" s="27"/>
      <c r="H869" s="27"/>
      <c r="I869" s="28" t="s">
        <v>36</v>
      </c>
      <c r="J869" s="28" t="s">
        <v>117</v>
      </c>
      <c r="K869" s="21"/>
      <c r="L869" s="21"/>
      <c r="M869" s="28" t="s">
        <v>117</v>
      </c>
      <c r="N869" s="28" t="s">
        <v>117</v>
      </c>
      <c r="O869" s="28" t="s">
        <v>117</v>
      </c>
      <c r="P869" s="21" t="s">
        <v>117</v>
      </c>
      <c r="Q869" s="21" t="s">
        <v>117</v>
      </c>
      <c r="R869" s="28" t="s">
        <v>117</v>
      </c>
      <c r="S869" s="78"/>
      <c r="T869" s="30"/>
      <c r="U869" s="52">
        <f t="shared" si="295"/>
        <v>0</v>
      </c>
      <c r="V869" s="29"/>
      <c r="W869" s="29" t="s">
        <v>117</v>
      </c>
      <c r="X869" s="29"/>
      <c r="Y869" s="29"/>
      <c r="Z869" s="53" t="str">
        <f t="shared" si="287"/>
        <v/>
      </c>
      <c r="AA869" s="55" t="str">
        <f t="shared" si="296"/>
        <v/>
      </c>
      <c r="AB869" s="27"/>
      <c r="AC869" s="54">
        <f t="shared" si="288"/>
        <v>0</v>
      </c>
      <c r="AD869" s="78"/>
      <c r="AE869" s="54">
        <f t="shared" si="289"/>
        <v>0</v>
      </c>
      <c r="AF869" s="78"/>
      <c r="AG869" s="54">
        <f t="shared" si="290"/>
        <v>0</v>
      </c>
      <c r="AH869" s="78"/>
      <c r="AI869" s="54">
        <f t="shared" si="291"/>
        <v>0</v>
      </c>
      <c r="AJ869" s="78"/>
      <c r="AK869" s="54">
        <f t="shared" si="292"/>
        <v>0</v>
      </c>
      <c r="AL869" s="78"/>
      <c r="AM869" s="78"/>
      <c r="AN869" s="53" t="str">
        <f>+IF($A869="Venta",SUMIF($AC$3:$AM$3,VLOOKUP($R869,desplegable!$N$3:$Q$8,4,FALSE),$AC869:$AM869)*$T869/VLOOKUP($R869,desplegable!$N$3:$O$8,2,FALSE),"")</f>
        <v/>
      </c>
      <c r="AO869" s="53">
        <f t="shared" si="293"/>
        <v>0</v>
      </c>
      <c r="AP869" s="53" t="str">
        <f>+IF($A869="Compra",SUMIF($AC$3:$AM$3,VLOOKUP($R868,desplegable!$N$3:$Q$8,4,FALSE),$AC869:$AM869)*$T869/VLOOKUP($R868,desplegable!$N$3:$O$8,2,FALSE),"")</f>
        <v/>
      </c>
      <c r="AQ869" s="55">
        <f>+IFERROR(SUMIF($AC$3:$AM$3,VLOOKUP($R869,desplegable!$N$3:$Q$8,4,FALSE),$AC869:$AM869)/$S869,0)</f>
        <v>0</v>
      </c>
      <c r="AR869" s="55">
        <f ca="1">IFERROR((SUMIF($AC$3:$AM$3,VLOOKUP($R869,desplegable!$N$3:$Q$8,4,FALSE),$AC869:$AM869)/($H869-$G869))*((TODAY())-$G869)/$S869,0)</f>
        <v>0</v>
      </c>
      <c r="AS869" s="56" t="str">
        <f t="shared" si="297"/>
        <v>-</v>
      </c>
      <c r="AT869" s="56" t="str">
        <f t="shared" si="298"/>
        <v>-</v>
      </c>
      <c r="AU869" s="56" t="str">
        <f t="shared" si="299"/>
        <v>-</v>
      </c>
      <c r="AV869" s="56" t="str">
        <f t="shared" si="300"/>
        <v>-</v>
      </c>
      <c r="AW869" s="53" t="str">
        <f t="shared" si="301"/>
        <v>-</v>
      </c>
      <c r="AX869" s="53" t="str">
        <f t="shared" si="302"/>
        <v/>
      </c>
      <c r="AY869" s="57" t="str">
        <f t="shared" si="303"/>
        <v/>
      </c>
      <c r="AZ869" s="54">
        <f>+IF(SUMIF($AC$3:$AM$3,VLOOKUP($R869,desplegable!$N$3:$Q$8,4,FALSE),$AC869:$AM869)&gt;=$S869,$S869,SUMIF($AC$3:$AM$3,VLOOKUP($R869,desplegable!$N$3:$Q$8,4,FALSE),$AC869:$AM869))</f>
        <v>0</v>
      </c>
      <c r="BA869" s="78"/>
      <c r="BB869" s="54">
        <f t="shared" si="304"/>
        <v>0</v>
      </c>
      <c r="BC869" s="53">
        <f>+IFERROR($BB869*$T869/VLOOKUP($R869,desplegable!$N$3:$O$8,2,FALSE),0)</f>
        <v>0</v>
      </c>
      <c r="BD869" s="53" t="str">
        <f t="shared" si="294"/>
        <v/>
      </c>
      <c r="BE869" s="57" t="str">
        <f t="shared" si="305"/>
        <v/>
      </c>
    </row>
    <row r="870" spans="1:57" ht="15" customHeight="1" x14ac:dyDescent="0.25">
      <c r="A870" s="26" t="s">
        <v>117</v>
      </c>
      <c r="B870" s="21"/>
      <c r="C870" s="21" t="s">
        <v>117</v>
      </c>
      <c r="D870" s="21"/>
      <c r="E870" s="21" t="s">
        <v>117</v>
      </c>
      <c r="F870" s="21"/>
      <c r="G870" s="27"/>
      <c r="H870" s="27"/>
      <c r="I870" s="28" t="s">
        <v>36</v>
      </c>
      <c r="J870" s="28" t="s">
        <v>117</v>
      </c>
      <c r="K870" s="21"/>
      <c r="L870" s="21"/>
      <c r="M870" s="28" t="s">
        <v>117</v>
      </c>
      <c r="N870" s="28" t="s">
        <v>117</v>
      </c>
      <c r="O870" s="28" t="s">
        <v>117</v>
      </c>
      <c r="P870" s="21" t="s">
        <v>117</v>
      </c>
      <c r="Q870" s="21" t="s">
        <v>117</v>
      </c>
      <c r="R870" s="28" t="s">
        <v>117</v>
      </c>
      <c r="S870" s="78"/>
      <c r="T870" s="30"/>
      <c r="U870" s="52">
        <f t="shared" si="295"/>
        <v>0</v>
      </c>
      <c r="V870" s="29"/>
      <c r="W870" s="29" t="s">
        <v>117</v>
      </c>
      <c r="X870" s="29"/>
      <c r="Y870" s="29"/>
      <c r="Z870" s="53" t="str">
        <f t="shared" si="287"/>
        <v/>
      </c>
      <c r="AA870" s="55" t="str">
        <f t="shared" si="296"/>
        <v/>
      </c>
      <c r="AB870" s="27"/>
      <c r="AC870" s="54">
        <f t="shared" si="288"/>
        <v>0</v>
      </c>
      <c r="AD870" s="78"/>
      <c r="AE870" s="54">
        <f t="shared" si="289"/>
        <v>0</v>
      </c>
      <c r="AF870" s="78"/>
      <c r="AG870" s="54">
        <f t="shared" si="290"/>
        <v>0</v>
      </c>
      <c r="AH870" s="78"/>
      <c r="AI870" s="54">
        <f t="shared" si="291"/>
        <v>0</v>
      </c>
      <c r="AJ870" s="78"/>
      <c r="AK870" s="54">
        <f t="shared" si="292"/>
        <v>0</v>
      </c>
      <c r="AL870" s="78"/>
      <c r="AM870" s="78"/>
      <c r="AN870" s="53" t="str">
        <f>+IF($A870="Venta",SUMIF($AC$3:$AM$3,VLOOKUP($R870,desplegable!$N$3:$Q$8,4,FALSE),$AC870:$AM870)*$T870/VLOOKUP($R870,desplegable!$N$3:$O$8,2,FALSE),"")</f>
        <v/>
      </c>
      <c r="AO870" s="53">
        <f t="shared" si="293"/>
        <v>0</v>
      </c>
      <c r="AP870" s="53" t="str">
        <f>+IF($A870="Compra",SUMIF($AC$3:$AM$3,VLOOKUP($R869,desplegable!$N$3:$Q$8,4,FALSE),$AC870:$AM870)*$T870/VLOOKUP($R869,desplegable!$N$3:$O$8,2,FALSE),"")</f>
        <v/>
      </c>
      <c r="AQ870" s="55">
        <f>+IFERROR(SUMIF($AC$3:$AM$3,VLOOKUP($R870,desplegable!$N$3:$Q$8,4,FALSE),$AC870:$AM870)/$S870,0)</f>
        <v>0</v>
      </c>
      <c r="AR870" s="55">
        <f ca="1">IFERROR((SUMIF($AC$3:$AM$3,VLOOKUP($R870,desplegable!$N$3:$Q$8,4,FALSE),$AC870:$AM870)/($H870-$G870))*((TODAY())-$G870)/$S870,0)</f>
        <v>0</v>
      </c>
      <c r="AS870" s="56" t="str">
        <f t="shared" si="297"/>
        <v>-</v>
      </c>
      <c r="AT870" s="56" t="str">
        <f t="shared" si="298"/>
        <v>-</v>
      </c>
      <c r="AU870" s="56" t="str">
        <f t="shared" si="299"/>
        <v>-</v>
      </c>
      <c r="AV870" s="56" t="str">
        <f t="shared" si="300"/>
        <v>-</v>
      </c>
      <c r="AW870" s="53" t="str">
        <f t="shared" si="301"/>
        <v>-</v>
      </c>
      <c r="AX870" s="53" t="str">
        <f t="shared" si="302"/>
        <v/>
      </c>
      <c r="AY870" s="57" t="str">
        <f t="shared" si="303"/>
        <v/>
      </c>
      <c r="AZ870" s="54">
        <f>+IF(SUMIF($AC$3:$AM$3,VLOOKUP($R870,desplegable!$N$3:$Q$8,4,FALSE),$AC870:$AM870)&gt;=$S870,$S870,SUMIF($AC$3:$AM$3,VLOOKUP($R870,desplegable!$N$3:$Q$8,4,FALSE),$AC870:$AM870))</f>
        <v>0</v>
      </c>
      <c r="BA870" s="78"/>
      <c r="BB870" s="54">
        <f t="shared" si="304"/>
        <v>0</v>
      </c>
      <c r="BC870" s="53">
        <f>+IFERROR($BB870*$T870/VLOOKUP($R870,desplegable!$N$3:$O$8,2,FALSE),0)</f>
        <v>0</v>
      </c>
      <c r="BD870" s="53" t="str">
        <f t="shared" si="294"/>
        <v/>
      </c>
      <c r="BE870" s="57" t="str">
        <f t="shared" si="305"/>
        <v/>
      </c>
    </row>
    <row r="871" spans="1:57" ht="15" customHeight="1" x14ac:dyDescent="0.25">
      <c r="A871" s="26" t="s">
        <v>117</v>
      </c>
      <c r="B871" s="21"/>
      <c r="C871" s="21" t="s">
        <v>117</v>
      </c>
      <c r="D871" s="21"/>
      <c r="E871" s="21" t="s">
        <v>117</v>
      </c>
      <c r="F871" s="21"/>
      <c r="G871" s="27"/>
      <c r="H871" s="27"/>
      <c r="I871" s="28" t="s">
        <v>36</v>
      </c>
      <c r="J871" s="28" t="s">
        <v>117</v>
      </c>
      <c r="K871" s="21"/>
      <c r="L871" s="21"/>
      <c r="M871" s="28" t="s">
        <v>117</v>
      </c>
      <c r="N871" s="28" t="s">
        <v>117</v>
      </c>
      <c r="O871" s="28" t="s">
        <v>117</v>
      </c>
      <c r="P871" s="21" t="s">
        <v>117</v>
      </c>
      <c r="Q871" s="21" t="s">
        <v>117</v>
      </c>
      <c r="R871" s="28" t="s">
        <v>117</v>
      </c>
      <c r="S871" s="78"/>
      <c r="T871" s="30"/>
      <c r="U871" s="52">
        <f t="shared" si="295"/>
        <v>0</v>
      </c>
      <c r="V871" s="29"/>
      <c r="W871" s="29" t="s">
        <v>117</v>
      </c>
      <c r="X871" s="29"/>
      <c r="Y871" s="29"/>
      <c r="Z871" s="53" t="str">
        <f t="shared" si="287"/>
        <v/>
      </c>
      <c r="AA871" s="55" t="str">
        <f t="shared" si="296"/>
        <v/>
      </c>
      <c r="AB871" s="27"/>
      <c r="AC871" s="54">
        <f t="shared" si="288"/>
        <v>0</v>
      </c>
      <c r="AD871" s="78"/>
      <c r="AE871" s="54">
        <f t="shared" si="289"/>
        <v>0</v>
      </c>
      <c r="AF871" s="78"/>
      <c r="AG871" s="54">
        <f t="shared" si="290"/>
        <v>0</v>
      </c>
      <c r="AH871" s="78"/>
      <c r="AI871" s="54">
        <f t="shared" si="291"/>
        <v>0</v>
      </c>
      <c r="AJ871" s="78"/>
      <c r="AK871" s="54">
        <f t="shared" si="292"/>
        <v>0</v>
      </c>
      <c r="AL871" s="78"/>
      <c r="AM871" s="78"/>
      <c r="AN871" s="53" t="str">
        <f>+IF($A871="Venta",SUMIF($AC$3:$AM$3,VLOOKUP($R871,desplegable!$N$3:$Q$8,4,FALSE),$AC871:$AM871)*$T871/VLOOKUP($R871,desplegable!$N$3:$O$8,2,FALSE),"")</f>
        <v/>
      </c>
      <c r="AO871" s="53">
        <f t="shared" si="293"/>
        <v>0</v>
      </c>
      <c r="AP871" s="53" t="str">
        <f>+IF($A871="Compra",SUMIF($AC$3:$AM$3,VLOOKUP($R870,desplegable!$N$3:$Q$8,4,FALSE),$AC871:$AM871)*$T871/VLOOKUP($R870,desplegable!$N$3:$O$8,2,FALSE),"")</f>
        <v/>
      </c>
      <c r="AQ871" s="55">
        <f>+IFERROR(SUMIF($AC$3:$AM$3,VLOOKUP($R871,desplegable!$N$3:$Q$8,4,FALSE),$AC871:$AM871)/$S871,0)</f>
        <v>0</v>
      </c>
      <c r="AR871" s="55">
        <f ca="1">IFERROR((SUMIF($AC$3:$AM$3,VLOOKUP($R871,desplegable!$N$3:$Q$8,4,FALSE),$AC871:$AM871)/($H871-$G871))*((TODAY())-$G871)/$S871,0)</f>
        <v>0</v>
      </c>
      <c r="AS871" s="56" t="str">
        <f t="shared" si="297"/>
        <v>-</v>
      </c>
      <c r="AT871" s="56" t="str">
        <f t="shared" si="298"/>
        <v>-</v>
      </c>
      <c r="AU871" s="56" t="str">
        <f t="shared" si="299"/>
        <v>-</v>
      </c>
      <c r="AV871" s="56" t="str">
        <f t="shared" si="300"/>
        <v>-</v>
      </c>
      <c r="AW871" s="53" t="str">
        <f t="shared" si="301"/>
        <v>-</v>
      </c>
      <c r="AX871" s="53" t="str">
        <f t="shared" si="302"/>
        <v/>
      </c>
      <c r="AY871" s="57" t="str">
        <f t="shared" si="303"/>
        <v/>
      </c>
      <c r="AZ871" s="54">
        <f>+IF(SUMIF($AC$3:$AM$3,VLOOKUP($R871,desplegable!$N$3:$Q$8,4,FALSE),$AC871:$AM871)&gt;=$S871,$S871,SUMIF($AC$3:$AM$3,VLOOKUP($R871,desplegable!$N$3:$Q$8,4,FALSE),$AC871:$AM871))</f>
        <v>0</v>
      </c>
      <c r="BA871" s="78"/>
      <c r="BB871" s="54">
        <f t="shared" si="304"/>
        <v>0</v>
      </c>
      <c r="BC871" s="53">
        <f>+IFERROR($BB871*$T871/VLOOKUP($R871,desplegable!$N$3:$O$8,2,FALSE),0)</f>
        <v>0</v>
      </c>
      <c r="BD871" s="53" t="str">
        <f t="shared" si="294"/>
        <v/>
      </c>
      <c r="BE871" s="57" t="str">
        <f t="shared" si="305"/>
        <v/>
      </c>
    </row>
    <row r="872" spans="1:57" ht="15" customHeight="1" x14ac:dyDescent="0.25">
      <c r="A872" s="26" t="s">
        <v>117</v>
      </c>
      <c r="B872" s="21"/>
      <c r="C872" s="21" t="s">
        <v>117</v>
      </c>
      <c r="D872" s="21"/>
      <c r="E872" s="21" t="s">
        <v>117</v>
      </c>
      <c r="F872" s="21"/>
      <c r="G872" s="27"/>
      <c r="H872" s="27"/>
      <c r="I872" s="28" t="s">
        <v>36</v>
      </c>
      <c r="J872" s="28" t="s">
        <v>117</v>
      </c>
      <c r="K872" s="21"/>
      <c r="L872" s="21"/>
      <c r="M872" s="28" t="s">
        <v>117</v>
      </c>
      <c r="N872" s="28" t="s">
        <v>117</v>
      </c>
      <c r="O872" s="28" t="s">
        <v>117</v>
      </c>
      <c r="P872" s="21" t="s">
        <v>117</v>
      </c>
      <c r="Q872" s="21" t="s">
        <v>117</v>
      </c>
      <c r="R872" s="28" t="s">
        <v>117</v>
      </c>
      <c r="S872" s="78"/>
      <c r="T872" s="30"/>
      <c r="U872" s="52">
        <f t="shared" si="295"/>
        <v>0</v>
      </c>
      <c r="V872" s="29"/>
      <c r="W872" s="29" t="s">
        <v>117</v>
      </c>
      <c r="X872" s="29"/>
      <c r="Y872" s="29"/>
      <c r="Z872" s="53" t="str">
        <f t="shared" si="287"/>
        <v/>
      </c>
      <c r="AA872" s="55" t="str">
        <f t="shared" si="296"/>
        <v/>
      </c>
      <c r="AB872" s="27"/>
      <c r="AC872" s="54">
        <f t="shared" si="288"/>
        <v>0</v>
      </c>
      <c r="AD872" s="78"/>
      <c r="AE872" s="54">
        <f t="shared" si="289"/>
        <v>0</v>
      </c>
      <c r="AF872" s="78"/>
      <c r="AG872" s="54">
        <f t="shared" si="290"/>
        <v>0</v>
      </c>
      <c r="AH872" s="78"/>
      <c r="AI872" s="54">
        <f t="shared" si="291"/>
        <v>0</v>
      </c>
      <c r="AJ872" s="78"/>
      <c r="AK872" s="54">
        <f t="shared" si="292"/>
        <v>0</v>
      </c>
      <c r="AL872" s="78"/>
      <c r="AM872" s="78"/>
      <c r="AN872" s="53" t="str">
        <f>+IF($A872="Venta",SUMIF($AC$3:$AM$3,VLOOKUP($R872,desplegable!$N$3:$Q$8,4,FALSE),$AC872:$AM872)*$T872/VLOOKUP($R872,desplegable!$N$3:$O$8,2,FALSE),"")</f>
        <v/>
      </c>
      <c r="AO872" s="53">
        <f t="shared" si="293"/>
        <v>0</v>
      </c>
      <c r="AP872" s="53" t="str">
        <f>+IF($A872="Compra",SUMIF($AC$3:$AM$3,VLOOKUP($R871,desplegable!$N$3:$Q$8,4,FALSE),$AC872:$AM872)*$T872/VLOOKUP($R871,desplegable!$N$3:$O$8,2,FALSE),"")</f>
        <v/>
      </c>
      <c r="AQ872" s="55">
        <f>+IFERROR(SUMIF($AC$3:$AM$3,VLOOKUP($R872,desplegable!$N$3:$Q$8,4,FALSE),$AC872:$AM872)/$S872,0)</f>
        <v>0</v>
      </c>
      <c r="AR872" s="55">
        <f ca="1">IFERROR((SUMIF($AC$3:$AM$3,VLOOKUP($R872,desplegable!$N$3:$Q$8,4,FALSE),$AC872:$AM872)/($H872-$G872))*((TODAY())-$G872)/$S872,0)</f>
        <v>0</v>
      </c>
      <c r="AS872" s="56" t="str">
        <f t="shared" si="297"/>
        <v>-</v>
      </c>
      <c r="AT872" s="56" t="str">
        <f t="shared" si="298"/>
        <v>-</v>
      </c>
      <c r="AU872" s="56" t="str">
        <f t="shared" si="299"/>
        <v>-</v>
      </c>
      <c r="AV872" s="56" t="str">
        <f t="shared" si="300"/>
        <v>-</v>
      </c>
      <c r="AW872" s="53" t="str">
        <f t="shared" si="301"/>
        <v>-</v>
      </c>
      <c r="AX872" s="53" t="str">
        <f t="shared" si="302"/>
        <v/>
      </c>
      <c r="AY872" s="57" t="str">
        <f t="shared" si="303"/>
        <v/>
      </c>
      <c r="AZ872" s="54">
        <f>+IF(SUMIF($AC$3:$AM$3,VLOOKUP($R872,desplegable!$N$3:$Q$8,4,FALSE),$AC872:$AM872)&gt;=$S872,$S872,SUMIF($AC$3:$AM$3,VLOOKUP($R872,desplegable!$N$3:$Q$8,4,FALSE),$AC872:$AM872))</f>
        <v>0</v>
      </c>
      <c r="BA872" s="78"/>
      <c r="BB872" s="54">
        <f t="shared" si="304"/>
        <v>0</v>
      </c>
      <c r="BC872" s="53">
        <f>+IFERROR($BB872*$T872/VLOOKUP($R872,desplegable!$N$3:$O$8,2,FALSE),0)</f>
        <v>0</v>
      </c>
      <c r="BD872" s="53" t="str">
        <f t="shared" si="294"/>
        <v/>
      </c>
      <c r="BE872" s="57" t="str">
        <f t="shared" si="305"/>
        <v/>
      </c>
    </row>
    <row r="873" spans="1:57" ht="15" customHeight="1" x14ac:dyDescent="0.25">
      <c r="A873" s="26" t="s">
        <v>117</v>
      </c>
      <c r="B873" s="21"/>
      <c r="C873" s="21" t="s">
        <v>117</v>
      </c>
      <c r="D873" s="21"/>
      <c r="E873" s="21" t="s">
        <v>117</v>
      </c>
      <c r="F873" s="21"/>
      <c r="G873" s="27"/>
      <c r="H873" s="27"/>
      <c r="I873" s="28" t="s">
        <v>36</v>
      </c>
      <c r="J873" s="28" t="s">
        <v>117</v>
      </c>
      <c r="K873" s="21"/>
      <c r="L873" s="21"/>
      <c r="M873" s="28" t="s">
        <v>117</v>
      </c>
      <c r="N873" s="28" t="s">
        <v>117</v>
      </c>
      <c r="O873" s="28" t="s">
        <v>117</v>
      </c>
      <c r="P873" s="21" t="s">
        <v>117</v>
      </c>
      <c r="Q873" s="21" t="s">
        <v>117</v>
      </c>
      <c r="R873" s="28" t="s">
        <v>117</v>
      </c>
      <c r="S873" s="78"/>
      <c r="T873" s="30"/>
      <c r="U873" s="52">
        <f t="shared" si="295"/>
        <v>0</v>
      </c>
      <c r="V873" s="29"/>
      <c r="W873" s="29" t="s">
        <v>117</v>
      </c>
      <c r="X873" s="29"/>
      <c r="Y873" s="29"/>
      <c r="Z873" s="53" t="str">
        <f t="shared" si="287"/>
        <v/>
      </c>
      <c r="AA873" s="55" t="str">
        <f t="shared" si="296"/>
        <v/>
      </c>
      <c r="AB873" s="27"/>
      <c r="AC873" s="54">
        <f t="shared" si="288"/>
        <v>0</v>
      </c>
      <c r="AD873" s="78"/>
      <c r="AE873" s="54">
        <f t="shared" si="289"/>
        <v>0</v>
      </c>
      <c r="AF873" s="78"/>
      <c r="AG873" s="54">
        <f t="shared" si="290"/>
        <v>0</v>
      </c>
      <c r="AH873" s="78"/>
      <c r="AI873" s="54">
        <f t="shared" si="291"/>
        <v>0</v>
      </c>
      <c r="AJ873" s="78"/>
      <c r="AK873" s="54">
        <f t="shared" si="292"/>
        <v>0</v>
      </c>
      <c r="AL873" s="78"/>
      <c r="AM873" s="78"/>
      <c r="AN873" s="53" t="str">
        <f>+IF($A873="Venta",SUMIF($AC$3:$AM$3,VLOOKUP($R873,desplegable!$N$3:$Q$8,4,FALSE),$AC873:$AM873)*$T873/VLOOKUP($R873,desplegable!$N$3:$O$8,2,FALSE),"")</f>
        <v/>
      </c>
      <c r="AO873" s="53">
        <f t="shared" si="293"/>
        <v>0</v>
      </c>
      <c r="AP873" s="53" t="str">
        <f>+IF($A873="Compra",SUMIF($AC$3:$AM$3,VLOOKUP($R872,desplegable!$N$3:$Q$8,4,FALSE),$AC873:$AM873)*$T873/VLOOKUP($R872,desplegable!$N$3:$O$8,2,FALSE),"")</f>
        <v/>
      </c>
      <c r="AQ873" s="55">
        <f>+IFERROR(SUMIF($AC$3:$AM$3,VLOOKUP($R873,desplegable!$N$3:$Q$8,4,FALSE),$AC873:$AM873)/$S873,0)</f>
        <v>0</v>
      </c>
      <c r="AR873" s="55">
        <f ca="1">IFERROR((SUMIF($AC$3:$AM$3,VLOOKUP($R873,desplegable!$N$3:$Q$8,4,FALSE),$AC873:$AM873)/($H873-$G873))*((TODAY())-$G873)/$S873,0)</f>
        <v>0</v>
      </c>
      <c r="AS873" s="56" t="str">
        <f t="shared" si="297"/>
        <v>-</v>
      </c>
      <c r="AT873" s="56" t="str">
        <f t="shared" si="298"/>
        <v>-</v>
      </c>
      <c r="AU873" s="56" t="str">
        <f t="shared" si="299"/>
        <v>-</v>
      </c>
      <c r="AV873" s="56" t="str">
        <f t="shared" si="300"/>
        <v>-</v>
      </c>
      <c r="AW873" s="53" t="str">
        <f t="shared" si="301"/>
        <v>-</v>
      </c>
      <c r="AX873" s="53" t="str">
        <f t="shared" si="302"/>
        <v/>
      </c>
      <c r="AY873" s="57" t="str">
        <f t="shared" si="303"/>
        <v/>
      </c>
      <c r="AZ873" s="54">
        <f>+IF(SUMIF($AC$3:$AM$3,VLOOKUP($R873,desplegable!$N$3:$Q$8,4,FALSE),$AC873:$AM873)&gt;=$S873,$S873,SUMIF($AC$3:$AM$3,VLOOKUP($R873,desplegable!$N$3:$Q$8,4,FALSE),$AC873:$AM873))</f>
        <v>0</v>
      </c>
      <c r="BA873" s="78"/>
      <c r="BB873" s="54">
        <f t="shared" si="304"/>
        <v>0</v>
      </c>
      <c r="BC873" s="53">
        <f>+IFERROR($BB873*$T873/VLOOKUP($R873,desplegable!$N$3:$O$8,2,FALSE),0)</f>
        <v>0</v>
      </c>
      <c r="BD873" s="53" t="str">
        <f t="shared" si="294"/>
        <v/>
      </c>
      <c r="BE873" s="57" t="str">
        <f t="shared" si="305"/>
        <v/>
      </c>
    </row>
    <row r="874" spans="1:57" ht="15" customHeight="1" x14ac:dyDescent="0.25">
      <c r="A874" s="26" t="s">
        <v>117</v>
      </c>
      <c r="B874" s="21"/>
      <c r="C874" s="21" t="s">
        <v>117</v>
      </c>
      <c r="D874" s="21"/>
      <c r="E874" s="21" t="s">
        <v>117</v>
      </c>
      <c r="F874" s="21"/>
      <c r="G874" s="27"/>
      <c r="H874" s="27"/>
      <c r="I874" s="28" t="s">
        <v>36</v>
      </c>
      <c r="J874" s="28" t="s">
        <v>117</v>
      </c>
      <c r="K874" s="21"/>
      <c r="L874" s="21"/>
      <c r="M874" s="28" t="s">
        <v>117</v>
      </c>
      <c r="N874" s="28" t="s">
        <v>117</v>
      </c>
      <c r="O874" s="28" t="s">
        <v>117</v>
      </c>
      <c r="P874" s="21" t="s">
        <v>117</v>
      </c>
      <c r="Q874" s="21" t="s">
        <v>117</v>
      </c>
      <c r="R874" s="28" t="s">
        <v>117</v>
      </c>
      <c r="S874" s="78"/>
      <c r="T874" s="30"/>
      <c r="U874" s="52">
        <f t="shared" si="295"/>
        <v>0</v>
      </c>
      <c r="V874" s="29"/>
      <c r="W874" s="29" t="s">
        <v>117</v>
      </c>
      <c r="X874" s="29"/>
      <c r="Y874" s="29"/>
      <c r="Z874" s="53" t="str">
        <f t="shared" si="287"/>
        <v/>
      </c>
      <c r="AA874" s="55" t="str">
        <f t="shared" si="296"/>
        <v/>
      </c>
      <c r="AB874" s="27"/>
      <c r="AC874" s="54">
        <f t="shared" si="288"/>
        <v>0</v>
      </c>
      <c r="AD874" s="78"/>
      <c r="AE874" s="54">
        <f t="shared" si="289"/>
        <v>0</v>
      </c>
      <c r="AF874" s="78"/>
      <c r="AG874" s="54">
        <f t="shared" si="290"/>
        <v>0</v>
      </c>
      <c r="AH874" s="78"/>
      <c r="AI874" s="54">
        <f t="shared" si="291"/>
        <v>0</v>
      </c>
      <c r="AJ874" s="78"/>
      <c r="AK874" s="54">
        <f t="shared" si="292"/>
        <v>0</v>
      </c>
      <c r="AL874" s="78"/>
      <c r="AM874" s="78"/>
      <c r="AN874" s="53" t="str">
        <f>+IF($A874="Venta",SUMIF($AC$3:$AM$3,VLOOKUP($R874,desplegable!$N$3:$Q$8,4,FALSE),$AC874:$AM874)*$T874/VLOOKUP($R874,desplegable!$N$3:$O$8,2,FALSE),"")</f>
        <v/>
      </c>
      <c r="AO874" s="53">
        <f t="shared" si="293"/>
        <v>0</v>
      </c>
      <c r="AP874" s="53" t="str">
        <f>+IF($A874="Compra",SUMIF($AC$3:$AM$3,VLOOKUP($R873,desplegable!$N$3:$Q$8,4,FALSE),$AC874:$AM874)*$T874/VLOOKUP($R873,desplegable!$N$3:$O$8,2,FALSE),"")</f>
        <v/>
      </c>
      <c r="AQ874" s="55">
        <f>+IFERROR(SUMIF($AC$3:$AM$3,VLOOKUP($R874,desplegable!$N$3:$Q$8,4,FALSE),$AC874:$AM874)/$S874,0)</f>
        <v>0</v>
      </c>
      <c r="AR874" s="55">
        <f ca="1">IFERROR((SUMIF($AC$3:$AM$3,VLOOKUP($R874,desplegable!$N$3:$Q$8,4,FALSE),$AC874:$AM874)/($H874-$G874))*((TODAY())-$G874)/$S874,0)</f>
        <v>0</v>
      </c>
      <c r="AS874" s="56" t="str">
        <f t="shared" si="297"/>
        <v>-</v>
      </c>
      <c r="AT874" s="56" t="str">
        <f t="shared" si="298"/>
        <v>-</v>
      </c>
      <c r="AU874" s="56" t="str">
        <f t="shared" si="299"/>
        <v>-</v>
      </c>
      <c r="AV874" s="56" t="str">
        <f t="shared" si="300"/>
        <v>-</v>
      </c>
      <c r="AW874" s="53" t="str">
        <f t="shared" si="301"/>
        <v>-</v>
      </c>
      <c r="AX874" s="53" t="str">
        <f t="shared" si="302"/>
        <v/>
      </c>
      <c r="AY874" s="57" t="str">
        <f t="shared" si="303"/>
        <v/>
      </c>
      <c r="AZ874" s="54">
        <f>+IF(SUMIF($AC$3:$AM$3,VLOOKUP($R874,desplegable!$N$3:$Q$8,4,FALSE),$AC874:$AM874)&gt;=$S874,$S874,SUMIF($AC$3:$AM$3,VLOOKUP($R874,desplegable!$N$3:$Q$8,4,FALSE),$AC874:$AM874))</f>
        <v>0</v>
      </c>
      <c r="BA874" s="78"/>
      <c r="BB874" s="54">
        <f t="shared" si="304"/>
        <v>0</v>
      </c>
      <c r="BC874" s="53">
        <f>+IFERROR($BB874*$T874/VLOOKUP($R874,desplegable!$N$3:$O$8,2,FALSE),0)</f>
        <v>0</v>
      </c>
      <c r="BD874" s="53" t="str">
        <f t="shared" si="294"/>
        <v/>
      </c>
      <c r="BE874" s="57" t="str">
        <f t="shared" si="305"/>
        <v/>
      </c>
    </row>
    <row r="875" spans="1:57" ht="15" customHeight="1" x14ac:dyDescent="0.25">
      <c r="A875" s="26" t="s">
        <v>117</v>
      </c>
      <c r="B875" s="21"/>
      <c r="C875" s="21" t="s">
        <v>117</v>
      </c>
      <c r="D875" s="21"/>
      <c r="E875" s="21" t="s">
        <v>117</v>
      </c>
      <c r="F875" s="21"/>
      <c r="G875" s="27"/>
      <c r="H875" s="27"/>
      <c r="I875" s="28" t="s">
        <v>36</v>
      </c>
      <c r="J875" s="28" t="s">
        <v>117</v>
      </c>
      <c r="K875" s="21"/>
      <c r="L875" s="21"/>
      <c r="M875" s="28" t="s">
        <v>117</v>
      </c>
      <c r="N875" s="28" t="s">
        <v>117</v>
      </c>
      <c r="O875" s="28" t="s">
        <v>117</v>
      </c>
      <c r="P875" s="21" t="s">
        <v>117</v>
      </c>
      <c r="Q875" s="21" t="s">
        <v>117</v>
      </c>
      <c r="R875" s="28" t="s">
        <v>117</v>
      </c>
      <c r="S875" s="78"/>
      <c r="T875" s="30"/>
      <c r="U875" s="52">
        <f t="shared" si="295"/>
        <v>0</v>
      </c>
      <c r="V875" s="29"/>
      <c r="W875" s="29" t="s">
        <v>117</v>
      </c>
      <c r="X875" s="29"/>
      <c r="Y875" s="29"/>
      <c r="Z875" s="53" t="str">
        <f t="shared" si="287"/>
        <v/>
      </c>
      <c r="AA875" s="55" t="str">
        <f t="shared" si="296"/>
        <v/>
      </c>
      <c r="AB875" s="27"/>
      <c r="AC875" s="54">
        <f t="shared" si="288"/>
        <v>0</v>
      </c>
      <c r="AD875" s="78"/>
      <c r="AE875" s="54">
        <f t="shared" si="289"/>
        <v>0</v>
      </c>
      <c r="AF875" s="78"/>
      <c r="AG875" s="54">
        <f t="shared" si="290"/>
        <v>0</v>
      </c>
      <c r="AH875" s="78"/>
      <c r="AI875" s="54">
        <f t="shared" si="291"/>
        <v>0</v>
      </c>
      <c r="AJ875" s="78"/>
      <c r="AK875" s="54">
        <f t="shared" si="292"/>
        <v>0</v>
      </c>
      <c r="AL875" s="78"/>
      <c r="AM875" s="78"/>
      <c r="AN875" s="53" t="str">
        <f>+IF($A875="Venta",SUMIF($AC$3:$AM$3,VLOOKUP($R875,desplegable!$N$3:$Q$8,4,FALSE),$AC875:$AM875)*$T875/VLOOKUP($R875,desplegable!$N$3:$O$8,2,FALSE),"")</f>
        <v/>
      </c>
      <c r="AO875" s="53">
        <f t="shared" si="293"/>
        <v>0</v>
      </c>
      <c r="AP875" s="53" t="str">
        <f>+IF($A875="Compra",SUMIF($AC$3:$AM$3,VLOOKUP($R874,desplegable!$N$3:$Q$8,4,FALSE),$AC875:$AM875)*$T875/VLOOKUP($R874,desplegable!$N$3:$O$8,2,FALSE),"")</f>
        <v/>
      </c>
      <c r="AQ875" s="55">
        <f>+IFERROR(SUMIF($AC$3:$AM$3,VLOOKUP($R875,desplegable!$N$3:$Q$8,4,FALSE),$AC875:$AM875)/$S875,0)</f>
        <v>0</v>
      </c>
      <c r="AR875" s="55">
        <f ca="1">IFERROR((SUMIF($AC$3:$AM$3,VLOOKUP($R875,desplegable!$N$3:$Q$8,4,FALSE),$AC875:$AM875)/($H875-$G875))*((TODAY())-$G875)/$S875,0)</f>
        <v>0</v>
      </c>
      <c r="AS875" s="56" t="str">
        <f t="shared" si="297"/>
        <v>-</v>
      </c>
      <c r="AT875" s="56" t="str">
        <f t="shared" si="298"/>
        <v>-</v>
      </c>
      <c r="AU875" s="56" t="str">
        <f t="shared" si="299"/>
        <v>-</v>
      </c>
      <c r="AV875" s="56" t="str">
        <f t="shared" si="300"/>
        <v>-</v>
      </c>
      <c r="AW875" s="53" t="str">
        <f t="shared" si="301"/>
        <v>-</v>
      </c>
      <c r="AX875" s="53" t="str">
        <f t="shared" si="302"/>
        <v/>
      </c>
      <c r="AY875" s="57" t="str">
        <f t="shared" si="303"/>
        <v/>
      </c>
      <c r="AZ875" s="54">
        <f>+IF(SUMIF($AC$3:$AM$3,VLOOKUP($R875,desplegable!$N$3:$Q$8,4,FALSE),$AC875:$AM875)&gt;=$S875,$S875,SUMIF($AC$3:$AM$3,VLOOKUP($R875,desplegable!$N$3:$Q$8,4,FALSE),$AC875:$AM875))</f>
        <v>0</v>
      </c>
      <c r="BA875" s="78"/>
      <c r="BB875" s="54">
        <f t="shared" si="304"/>
        <v>0</v>
      </c>
      <c r="BC875" s="53">
        <f>+IFERROR($BB875*$T875/VLOOKUP($R875,desplegable!$N$3:$O$8,2,FALSE),0)</f>
        <v>0</v>
      </c>
      <c r="BD875" s="53" t="str">
        <f t="shared" si="294"/>
        <v/>
      </c>
      <c r="BE875" s="57" t="str">
        <f t="shared" si="305"/>
        <v/>
      </c>
    </row>
    <row r="876" spans="1:57" ht="15" customHeight="1" x14ac:dyDescent="0.25">
      <c r="A876" s="26" t="s">
        <v>117</v>
      </c>
      <c r="B876" s="21"/>
      <c r="C876" s="21" t="s">
        <v>117</v>
      </c>
      <c r="D876" s="21"/>
      <c r="E876" s="21" t="s">
        <v>117</v>
      </c>
      <c r="F876" s="21"/>
      <c r="G876" s="27"/>
      <c r="H876" s="27"/>
      <c r="I876" s="28" t="s">
        <v>36</v>
      </c>
      <c r="J876" s="28" t="s">
        <v>117</v>
      </c>
      <c r="K876" s="21"/>
      <c r="L876" s="21"/>
      <c r="M876" s="28" t="s">
        <v>117</v>
      </c>
      <c r="N876" s="28" t="s">
        <v>117</v>
      </c>
      <c r="O876" s="28" t="s">
        <v>117</v>
      </c>
      <c r="P876" s="21" t="s">
        <v>117</v>
      </c>
      <c r="Q876" s="21" t="s">
        <v>117</v>
      </c>
      <c r="R876" s="28" t="s">
        <v>117</v>
      </c>
      <c r="S876" s="78"/>
      <c r="T876" s="30"/>
      <c r="U876" s="52">
        <f t="shared" si="295"/>
        <v>0</v>
      </c>
      <c r="V876" s="29"/>
      <c r="W876" s="29" t="s">
        <v>117</v>
      </c>
      <c r="X876" s="29"/>
      <c r="Y876" s="29"/>
      <c r="Z876" s="53" t="str">
        <f t="shared" si="287"/>
        <v/>
      </c>
      <c r="AA876" s="55" t="str">
        <f t="shared" si="296"/>
        <v/>
      </c>
      <c r="AB876" s="27"/>
      <c r="AC876" s="54">
        <f t="shared" si="288"/>
        <v>0</v>
      </c>
      <c r="AD876" s="78"/>
      <c r="AE876" s="54">
        <f t="shared" si="289"/>
        <v>0</v>
      </c>
      <c r="AF876" s="78"/>
      <c r="AG876" s="54">
        <f t="shared" si="290"/>
        <v>0</v>
      </c>
      <c r="AH876" s="78"/>
      <c r="AI876" s="54">
        <f t="shared" si="291"/>
        <v>0</v>
      </c>
      <c r="AJ876" s="78"/>
      <c r="AK876" s="54">
        <f t="shared" si="292"/>
        <v>0</v>
      </c>
      <c r="AL876" s="78"/>
      <c r="AM876" s="78"/>
      <c r="AN876" s="53" t="str">
        <f>+IF($A876="Venta",SUMIF($AC$3:$AM$3,VLOOKUP($R876,desplegable!$N$3:$Q$8,4,FALSE),$AC876:$AM876)*$T876/VLOOKUP($R876,desplegable!$N$3:$O$8,2,FALSE),"")</f>
        <v/>
      </c>
      <c r="AO876" s="53">
        <f t="shared" si="293"/>
        <v>0</v>
      </c>
      <c r="AP876" s="53" t="str">
        <f>+IF($A876="Compra",SUMIF($AC$3:$AM$3,VLOOKUP($R875,desplegable!$N$3:$Q$8,4,FALSE),$AC876:$AM876)*$T876/VLOOKUP($R875,desplegable!$N$3:$O$8,2,FALSE),"")</f>
        <v/>
      </c>
      <c r="AQ876" s="55">
        <f>+IFERROR(SUMIF($AC$3:$AM$3,VLOOKUP($R876,desplegable!$N$3:$Q$8,4,FALSE),$AC876:$AM876)/$S876,0)</f>
        <v>0</v>
      </c>
      <c r="AR876" s="55">
        <f ca="1">IFERROR((SUMIF($AC$3:$AM$3,VLOOKUP($R876,desplegable!$N$3:$Q$8,4,FALSE),$AC876:$AM876)/($H876-$G876))*((TODAY())-$G876)/$S876,0)</f>
        <v>0</v>
      </c>
      <c r="AS876" s="56" t="str">
        <f t="shared" si="297"/>
        <v>-</v>
      </c>
      <c r="AT876" s="56" t="str">
        <f t="shared" si="298"/>
        <v>-</v>
      </c>
      <c r="AU876" s="56" t="str">
        <f t="shared" si="299"/>
        <v>-</v>
      </c>
      <c r="AV876" s="56" t="str">
        <f t="shared" si="300"/>
        <v>-</v>
      </c>
      <c r="AW876" s="53" t="str">
        <f t="shared" si="301"/>
        <v>-</v>
      </c>
      <c r="AX876" s="53" t="str">
        <f t="shared" si="302"/>
        <v/>
      </c>
      <c r="AY876" s="57" t="str">
        <f t="shared" si="303"/>
        <v/>
      </c>
      <c r="AZ876" s="54">
        <f>+IF(SUMIF($AC$3:$AM$3,VLOOKUP($R876,desplegable!$N$3:$Q$8,4,FALSE),$AC876:$AM876)&gt;=$S876,$S876,SUMIF($AC$3:$AM$3,VLOOKUP($R876,desplegable!$N$3:$Q$8,4,FALSE),$AC876:$AM876))</f>
        <v>0</v>
      </c>
      <c r="BA876" s="78"/>
      <c r="BB876" s="54">
        <f t="shared" si="304"/>
        <v>0</v>
      </c>
      <c r="BC876" s="53">
        <f>+IFERROR($BB876*$T876/VLOOKUP($R876,desplegable!$N$3:$O$8,2,FALSE),0)</f>
        <v>0</v>
      </c>
      <c r="BD876" s="53" t="str">
        <f t="shared" si="294"/>
        <v/>
      </c>
      <c r="BE876" s="57" t="str">
        <f t="shared" si="305"/>
        <v/>
      </c>
    </row>
    <row r="877" spans="1:57" ht="15" customHeight="1" x14ac:dyDescent="0.25">
      <c r="A877" s="26" t="s">
        <v>117</v>
      </c>
      <c r="B877" s="21"/>
      <c r="C877" s="21" t="s">
        <v>117</v>
      </c>
      <c r="D877" s="21"/>
      <c r="E877" s="21" t="s">
        <v>117</v>
      </c>
      <c r="F877" s="21"/>
      <c r="G877" s="27"/>
      <c r="H877" s="27"/>
      <c r="I877" s="28" t="s">
        <v>36</v>
      </c>
      <c r="J877" s="28" t="s">
        <v>117</v>
      </c>
      <c r="K877" s="21"/>
      <c r="L877" s="21"/>
      <c r="M877" s="28" t="s">
        <v>117</v>
      </c>
      <c r="N877" s="28" t="s">
        <v>117</v>
      </c>
      <c r="O877" s="28" t="s">
        <v>117</v>
      </c>
      <c r="P877" s="21" t="s">
        <v>117</v>
      </c>
      <c r="Q877" s="21" t="s">
        <v>117</v>
      </c>
      <c r="R877" s="28" t="s">
        <v>117</v>
      </c>
      <c r="S877" s="78"/>
      <c r="T877" s="30"/>
      <c r="U877" s="52">
        <f t="shared" si="295"/>
        <v>0</v>
      </c>
      <c r="V877" s="29"/>
      <c r="W877" s="29" t="s">
        <v>117</v>
      </c>
      <c r="X877" s="29"/>
      <c r="Y877" s="29"/>
      <c r="Z877" s="53" t="str">
        <f t="shared" si="287"/>
        <v/>
      </c>
      <c r="AA877" s="55" t="str">
        <f t="shared" si="296"/>
        <v/>
      </c>
      <c r="AB877" s="27"/>
      <c r="AC877" s="54">
        <f t="shared" si="288"/>
        <v>0</v>
      </c>
      <c r="AD877" s="78"/>
      <c r="AE877" s="54">
        <f t="shared" si="289"/>
        <v>0</v>
      </c>
      <c r="AF877" s="78"/>
      <c r="AG877" s="54">
        <f t="shared" si="290"/>
        <v>0</v>
      </c>
      <c r="AH877" s="78"/>
      <c r="AI877" s="54">
        <f t="shared" si="291"/>
        <v>0</v>
      </c>
      <c r="AJ877" s="78"/>
      <c r="AK877" s="54">
        <f t="shared" si="292"/>
        <v>0</v>
      </c>
      <c r="AL877" s="78"/>
      <c r="AM877" s="78"/>
      <c r="AN877" s="53" t="str">
        <f>+IF($A877="Venta",SUMIF($AC$3:$AM$3,VLOOKUP($R877,desplegable!$N$3:$Q$8,4,FALSE),$AC877:$AM877)*$T877/VLOOKUP($R877,desplegable!$N$3:$O$8,2,FALSE),"")</f>
        <v/>
      </c>
      <c r="AO877" s="53">
        <f t="shared" si="293"/>
        <v>0</v>
      </c>
      <c r="AP877" s="53" t="str">
        <f>+IF($A877="Compra",SUMIF($AC$3:$AM$3,VLOOKUP($R876,desplegable!$N$3:$Q$8,4,FALSE),$AC877:$AM877)*$T877/VLOOKUP($R876,desplegable!$N$3:$O$8,2,FALSE),"")</f>
        <v/>
      </c>
      <c r="AQ877" s="55">
        <f>+IFERROR(SUMIF($AC$3:$AM$3,VLOOKUP($R877,desplegable!$N$3:$Q$8,4,FALSE),$AC877:$AM877)/$S877,0)</f>
        <v>0</v>
      </c>
      <c r="AR877" s="55">
        <f ca="1">IFERROR((SUMIF($AC$3:$AM$3,VLOOKUP($R877,desplegable!$N$3:$Q$8,4,FALSE),$AC877:$AM877)/($H877-$G877))*((TODAY())-$G877)/$S877,0)</f>
        <v>0</v>
      </c>
      <c r="AS877" s="56" t="str">
        <f t="shared" si="297"/>
        <v>-</v>
      </c>
      <c r="AT877" s="56" t="str">
        <f t="shared" si="298"/>
        <v>-</v>
      </c>
      <c r="AU877" s="56" t="str">
        <f t="shared" si="299"/>
        <v>-</v>
      </c>
      <c r="AV877" s="56" t="str">
        <f t="shared" si="300"/>
        <v>-</v>
      </c>
      <c r="AW877" s="53" t="str">
        <f t="shared" si="301"/>
        <v>-</v>
      </c>
      <c r="AX877" s="53" t="str">
        <f t="shared" si="302"/>
        <v/>
      </c>
      <c r="AY877" s="57" t="str">
        <f t="shared" si="303"/>
        <v/>
      </c>
      <c r="AZ877" s="54">
        <f>+IF(SUMIF($AC$3:$AM$3,VLOOKUP($R877,desplegable!$N$3:$Q$8,4,FALSE),$AC877:$AM877)&gt;=$S877,$S877,SUMIF($AC$3:$AM$3,VLOOKUP($R877,desplegable!$N$3:$Q$8,4,FALSE),$AC877:$AM877))</f>
        <v>0</v>
      </c>
      <c r="BA877" s="78"/>
      <c r="BB877" s="54">
        <f t="shared" si="304"/>
        <v>0</v>
      </c>
      <c r="BC877" s="53">
        <f>+IFERROR($BB877*$T877/VLOOKUP($R877,desplegable!$N$3:$O$8,2,FALSE),0)</f>
        <v>0</v>
      </c>
      <c r="BD877" s="53" t="str">
        <f t="shared" si="294"/>
        <v/>
      </c>
      <c r="BE877" s="57" t="str">
        <f t="shared" si="305"/>
        <v/>
      </c>
    </row>
    <row r="878" spans="1:57" ht="15" customHeight="1" x14ac:dyDescent="0.25">
      <c r="A878" s="26" t="s">
        <v>117</v>
      </c>
      <c r="B878" s="21"/>
      <c r="C878" s="21" t="s">
        <v>117</v>
      </c>
      <c r="D878" s="21"/>
      <c r="E878" s="21" t="s">
        <v>117</v>
      </c>
      <c r="F878" s="21"/>
      <c r="G878" s="27"/>
      <c r="H878" s="27"/>
      <c r="I878" s="28" t="s">
        <v>36</v>
      </c>
      <c r="J878" s="28" t="s">
        <v>117</v>
      </c>
      <c r="K878" s="21"/>
      <c r="L878" s="21"/>
      <c r="M878" s="28" t="s">
        <v>117</v>
      </c>
      <c r="N878" s="28" t="s">
        <v>117</v>
      </c>
      <c r="O878" s="28" t="s">
        <v>117</v>
      </c>
      <c r="P878" s="21" t="s">
        <v>117</v>
      </c>
      <c r="Q878" s="21" t="s">
        <v>117</v>
      </c>
      <c r="R878" s="28" t="s">
        <v>117</v>
      </c>
      <c r="S878" s="78"/>
      <c r="T878" s="30"/>
      <c r="U878" s="52">
        <f t="shared" si="295"/>
        <v>0</v>
      </c>
      <c r="V878" s="29"/>
      <c r="W878" s="29" t="s">
        <v>117</v>
      </c>
      <c r="X878" s="29"/>
      <c r="Y878" s="29"/>
      <c r="Z878" s="53" t="str">
        <f t="shared" si="287"/>
        <v/>
      </c>
      <c r="AA878" s="55" t="str">
        <f t="shared" si="296"/>
        <v/>
      </c>
      <c r="AB878" s="27"/>
      <c r="AC878" s="54">
        <f t="shared" si="288"/>
        <v>0</v>
      </c>
      <c r="AD878" s="78"/>
      <c r="AE878" s="54">
        <f t="shared" si="289"/>
        <v>0</v>
      </c>
      <c r="AF878" s="78"/>
      <c r="AG878" s="54">
        <f t="shared" si="290"/>
        <v>0</v>
      </c>
      <c r="AH878" s="78"/>
      <c r="AI878" s="54">
        <f t="shared" si="291"/>
        <v>0</v>
      </c>
      <c r="AJ878" s="78"/>
      <c r="AK878" s="54">
        <f t="shared" si="292"/>
        <v>0</v>
      </c>
      <c r="AL878" s="78"/>
      <c r="AM878" s="78"/>
      <c r="AN878" s="53" t="str">
        <f>+IF($A878="Venta",SUMIF($AC$3:$AM$3,VLOOKUP($R878,desplegable!$N$3:$Q$8,4,FALSE),$AC878:$AM878)*$T878/VLOOKUP($R878,desplegable!$N$3:$O$8,2,FALSE),"")</f>
        <v/>
      </c>
      <c r="AO878" s="53">
        <f t="shared" si="293"/>
        <v>0</v>
      </c>
      <c r="AP878" s="53" t="str">
        <f>+IF($A878="Compra",SUMIF($AC$3:$AM$3,VLOOKUP($R877,desplegable!$N$3:$Q$8,4,FALSE),$AC878:$AM878)*$T878/VLOOKUP($R877,desplegable!$N$3:$O$8,2,FALSE),"")</f>
        <v/>
      </c>
      <c r="AQ878" s="55">
        <f>+IFERROR(SUMIF($AC$3:$AM$3,VLOOKUP($R878,desplegable!$N$3:$Q$8,4,FALSE),$AC878:$AM878)/$S878,0)</f>
        <v>0</v>
      </c>
      <c r="AR878" s="55">
        <f ca="1">IFERROR((SUMIF($AC$3:$AM$3,VLOOKUP($R878,desplegable!$N$3:$Q$8,4,FALSE),$AC878:$AM878)/($H878-$G878))*((TODAY())-$G878)/$S878,0)</f>
        <v>0</v>
      </c>
      <c r="AS878" s="56" t="str">
        <f t="shared" si="297"/>
        <v>-</v>
      </c>
      <c r="AT878" s="56" t="str">
        <f t="shared" si="298"/>
        <v>-</v>
      </c>
      <c r="AU878" s="56" t="str">
        <f t="shared" si="299"/>
        <v>-</v>
      </c>
      <c r="AV878" s="56" t="str">
        <f t="shared" si="300"/>
        <v>-</v>
      </c>
      <c r="AW878" s="53" t="str">
        <f t="shared" si="301"/>
        <v>-</v>
      </c>
      <c r="AX878" s="53" t="str">
        <f t="shared" si="302"/>
        <v/>
      </c>
      <c r="AY878" s="57" t="str">
        <f t="shared" si="303"/>
        <v/>
      </c>
      <c r="AZ878" s="54">
        <f>+IF(SUMIF($AC$3:$AM$3,VLOOKUP($R878,desplegable!$N$3:$Q$8,4,FALSE),$AC878:$AM878)&gt;=$S878,$S878,SUMIF($AC$3:$AM$3,VLOOKUP($R878,desplegable!$N$3:$Q$8,4,FALSE),$AC878:$AM878))</f>
        <v>0</v>
      </c>
      <c r="BA878" s="78"/>
      <c r="BB878" s="54">
        <f t="shared" si="304"/>
        <v>0</v>
      </c>
      <c r="BC878" s="53">
        <f>+IFERROR($BB878*$T878/VLOOKUP($R878,desplegable!$N$3:$O$8,2,FALSE),0)</f>
        <v>0</v>
      </c>
      <c r="BD878" s="53" t="str">
        <f t="shared" si="294"/>
        <v/>
      </c>
      <c r="BE878" s="57" t="str">
        <f t="shared" si="305"/>
        <v/>
      </c>
    </row>
    <row r="879" spans="1:57" ht="15" customHeight="1" x14ac:dyDescent="0.25">
      <c r="A879" s="26" t="s">
        <v>117</v>
      </c>
      <c r="B879" s="21"/>
      <c r="C879" s="21" t="s">
        <v>117</v>
      </c>
      <c r="D879" s="21"/>
      <c r="E879" s="21" t="s">
        <v>117</v>
      </c>
      <c r="F879" s="21"/>
      <c r="G879" s="27"/>
      <c r="H879" s="27"/>
      <c r="I879" s="28" t="s">
        <v>36</v>
      </c>
      <c r="J879" s="28" t="s">
        <v>117</v>
      </c>
      <c r="K879" s="21"/>
      <c r="L879" s="21"/>
      <c r="M879" s="28" t="s">
        <v>117</v>
      </c>
      <c r="N879" s="28" t="s">
        <v>117</v>
      </c>
      <c r="O879" s="28" t="s">
        <v>117</v>
      </c>
      <c r="P879" s="21" t="s">
        <v>117</v>
      </c>
      <c r="Q879" s="21" t="s">
        <v>117</v>
      </c>
      <c r="R879" s="28" t="s">
        <v>117</v>
      </c>
      <c r="S879" s="78"/>
      <c r="T879" s="30"/>
      <c r="U879" s="52">
        <f t="shared" si="295"/>
        <v>0</v>
      </c>
      <c r="V879" s="29"/>
      <c r="W879" s="29" t="s">
        <v>117</v>
      </c>
      <c r="X879" s="29"/>
      <c r="Y879" s="29"/>
      <c r="Z879" s="53" t="str">
        <f t="shared" si="287"/>
        <v/>
      </c>
      <c r="AA879" s="55" t="str">
        <f t="shared" si="296"/>
        <v/>
      </c>
      <c r="AB879" s="27"/>
      <c r="AC879" s="54">
        <f t="shared" si="288"/>
        <v>0</v>
      </c>
      <c r="AD879" s="78"/>
      <c r="AE879" s="54">
        <f t="shared" si="289"/>
        <v>0</v>
      </c>
      <c r="AF879" s="78"/>
      <c r="AG879" s="54">
        <f t="shared" si="290"/>
        <v>0</v>
      </c>
      <c r="AH879" s="78"/>
      <c r="AI879" s="54">
        <f t="shared" si="291"/>
        <v>0</v>
      </c>
      <c r="AJ879" s="78"/>
      <c r="AK879" s="54">
        <f t="shared" si="292"/>
        <v>0</v>
      </c>
      <c r="AL879" s="78"/>
      <c r="AM879" s="78"/>
      <c r="AN879" s="53" t="str">
        <f>+IF($A879="Venta",SUMIF($AC$3:$AM$3,VLOOKUP($R879,desplegable!$N$3:$Q$8,4,FALSE),$AC879:$AM879)*$T879/VLOOKUP($R879,desplegable!$N$3:$O$8,2,FALSE),"")</f>
        <v/>
      </c>
      <c r="AO879" s="53">
        <f t="shared" si="293"/>
        <v>0</v>
      </c>
      <c r="AP879" s="53" t="str">
        <f>+IF($A879="Compra",SUMIF($AC$3:$AM$3,VLOOKUP($R878,desplegable!$N$3:$Q$8,4,FALSE),$AC879:$AM879)*$T879/VLOOKUP($R878,desplegable!$N$3:$O$8,2,FALSE),"")</f>
        <v/>
      </c>
      <c r="AQ879" s="55">
        <f>+IFERROR(SUMIF($AC$3:$AM$3,VLOOKUP($R879,desplegable!$N$3:$Q$8,4,FALSE),$AC879:$AM879)/$S879,0)</f>
        <v>0</v>
      </c>
      <c r="AR879" s="55">
        <f ca="1">IFERROR((SUMIF($AC$3:$AM$3,VLOOKUP($R879,desplegable!$N$3:$Q$8,4,FALSE),$AC879:$AM879)/($H879-$G879))*((TODAY())-$G879)/$S879,0)</f>
        <v>0</v>
      </c>
      <c r="AS879" s="56" t="str">
        <f t="shared" si="297"/>
        <v>-</v>
      </c>
      <c r="AT879" s="56" t="str">
        <f t="shared" si="298"/>
        <v>-</v>
      </c>
      <c r="AU879" s="56" t="str">
        <f t="shared" si="299"/>
        <v>-</v>
      </c>
      <c r="AV879" s="56" t="str">
        <f t="shared" si="300"/>
        <v>-</v>
      </c>
      <c r="AW879" s="53" t="str">
        <f t="shared" si="301"/>
        <v>-</v>
      </c>
      <c r="AX879" s="53" t="str">
        <f t="shared" si="302"/>
        <v/>
      </c>
      <c r="AY879" s="57" t="str">
        <f t="shared" si="303"/>
        <v/>
      </c>
      <c r="AZ879" s="54">
        <f>+IF(SUMIF($AC$3:$AM$3,VLOOKUP($R879,desplegable!$N$3:$Q$8,4,FALSE),$AC879:$AM879)&gt;=$S879,$S879,SUMIF($AC$3:$AM$3,VLOOKUP($R879,desplegable!$N$3:$Q$8,4,FALSE),$AC879:$AM879))</f>
        <v>0</v>
      </c>
      <c r="BA879" s="78"/>
      <c r="BB879" s="54">
        <f t="shared" si="304"/>
        <v>0</v>
      </c>
      <c r="BC879" s="53">
        <f>+IFERROR($BB879*$T879/VLOOKUP($R879,desplegable!$N$3:$O$8,2,FALSE),0)</f>
        <v>0</v>
      </c>
      <c r="BD879" s="53" t="str">
        <f t="shared" si="294"/>
        <v/>
      </c>
      <c r="BE879" s="57" t="str">
        <f t="shared" si="305"/>
        <v/>
      </c>
    </row>
    <row r="880" spans="1:57" ht="15" customHeight="1" x14ac:dyDescent="0.25">
      <c r="A880" s="26" t="s">
        <v>117</v>
      </c>
      <c r="B880" s="21"/>
      <c r="C880" s="21" t="s">
        <v>117</v>
      </c>
      <c r="D880" s="21"/>
      <c r="E880" s="21" t="s">
        <v>117</v>
      </c>
      <c r="F880" s="21"/>
      <c r="G880" s="27"/>
      <c r="H880" s="27"/>
      <c r="I880" s="28" t="s">
        <v>36</v>
      </c>
      <c r="J880" s="28" t="s">
        <v>117</v>
      </c>
      <c r="K880" s="21"/>
      <c r="L880" s="21"/>
      <c r="M880" s="28" t="s">
        <v>117</v>
      </c>
      <c r="N880" s="28" t="s">
        <v>117</v>
      </c>
      <c r="O880" s="28" t="s">
        <v>117</v>
      </c>
      <c r="P880" s="21" t="s">
        <v>117</v>
      </c>
      <c r="Q880" s="21" t="s">
        <v>117</v>
      </c>
      <c r="R880" s="28" t="s">
        <v>117</v>
      </c>
      <c r="S880" s="78"/>
      <c r="T880" s="30"/>
      <c r="U880" s="52">
        <f t="shared" si="295"/>
        <v>0</v>
      </c>
      <c r="V880" s="29"/>
      <c r="W880" s="29" t="s">
        <v>117</v>
      </c>
      <c r="X880" s="29"/>
      <c r="Y880" s="29"/>
      <c r="Z880" s="53" t="str">
        <f t="shared" si="287"/>
        <v/>
      </c>
      <c r="AA880" s="55" t="str">
        <f t="shared" si="296"/>
        <v/>
      </c>
      <c r="AB880" s="27"/>
      <c r="AC880" s="54">
        <f t="shared" si="288"/>
        <v>0</v>
      </c>
      <c r="AD880" s="78"/>
      <c r="AE880" s="54">
        <f t="shared" si="289"/>
        <v>0</v>
      </c>
      <c r="AF880" s="78"/>
      <c r="AG880" s="54">
        <f t="shared" si="290"/>
        <v>0</v>
      </c>
      <c r="AH880" s="78"/>
      <c r="AI880" s="54">
        <f t="shared" si="291"/>
        <v>0</v>
      </c>
      <c r="AJ880" s="78"/>
      <c r="AK880" s="54">
        <f t="shared" si="292"/>
        <v>0</v>
      </c>
      <c r="AL880" s="78"/>
      <c r="AM880" s="78"/>
      <c r="AN880" s="53" t="str">
        <f>+IF($A880="Venta",SUMIF($AC$3:$AM$3,VLOOKUP($R880,desplegable!$N$3:$Q$8,4,FALSE),$AC880:$AM880)*$T880/VLOOKUP($R880,desplegable!$N$3:$O$8,2,FALSE),"")</f>
        <v/>
      </c>
      <c r="AO880" s="53">
        <f t="shared" si="293"/>
        <v>0</v>
      </c>
      <c r="AP880" s="53" t="str">
        <f>+IF($A880="Compra",SUMIF($AC$3:$AM$3,VLOOKUP($R879,desplegable!$N$3:$Q$8,4,FALSE),$AC880:$AM880)*$T880/VLOOKUP($R879,desplegable!$N$3:$O$8,2,FALSE),"")</f>
        <v/>
      </c>
      <c r="AQ880" s="55">
        <f>+IFERROR(SUMIF($AC$3:$AM$3,VLOOKUP($R880,desplegable!$N$3:$Q$8,4,FALSE),$AC880:$AM880)/$S880,0)</f>
        <v>0</v>
      </c>
      <c r="AR880" s="55">
        <f ca="1">IFERROR((SUMIF($AC$3:$AM$3,VLOOKUP($R880,desplegable!$N$3:$Q$8,4,FALSE),$AC880:$AM880)/($H880-$G880))*((TODAY())-$G880)/$S880,0)</f>
        <v>0</v>
      </c>
      <c r="AS880" s="56" t="str">
        <f t="shared" si="297"/>
        <v>-</v>
      </c>
      <c r="AT880" s="56" t="str">
        <f t="shared" si="298"/>
        <v>-</v>
      </c>
      <c r="AU880" s="56" t="str">
        <f t="shared" si="299"/>
        <v>-</v>
      </c>
      <c r="AV880" s="56" t="str">
        <f t="shared" si="300"/>
        <v>-</v>
      </c>
      <c r="AW880" s="53" t="str">
        <f t="shared" si="301"/>
        <v>-</v>
      </c>
      <c r="AX880" s="53" t="str">
        <f t="shared" si="302"/>
        <v/>
      </c>
      <c r="AY880" s="57" t="str">
        <f t="shared" si="303"/>
        <v/>
      </c>
      <c r="AZ880" s="54">
        <f>+IF(SUMIF($AC$3:$AM$3,VLOOKUP($R880,desplegable!$N$3:$Q$8,4,FALSE),$AC880:$AM880)&gt;=$S880,$S880,SUMIF($AC$3:$AM$3,VLOOKUP($R880,desplegable!$N$3:$Q$8,4,FALSE),$AC880:$AM880))</f>
        <v>0</v>
      </c>
      <c r="BA880" s="78"/>
      <c r="BB880" s="54">
        <f t="shared" si="304"/>
        <v>0</v>
      </c>
      <c r="BC880" s="53">
        <f>+IFERROR($BB880*$T880/VLOOKUP($R880,desplegable!$N$3:$O$8,2,FALSE),0)</f>
        <v>0</v>
      </c>
      <c r="BD880" s="53" t="str">
        <f t="shared" si="294"/>
        <v/>
      </c>
      <c r="BE880" s="57" t="str">
        <f t="shared" si="305"/>
        <v/>
      </c>
    </row>
    <row r="881" spans="1:57" ht="15" customHeight="1" x14ac:dyDescent="0.25">
      <c r="A881" s="26" t="s">
        <v>117</v>
      </c>
      <c r="B881" s="21"/>
      <c r="C881" s="21" t="s">
        <v>117</v>
      </c>
      <c r="D881" s="21"/>
      <c r="E881" s="21" t="s">
        <v>117</v>
      </c>
      <c r="F881" s="21"/>
      <c r="G881" s="27"/>
      <c r="H881" s="27"/>
      <c r="I881" s="28" t="s">
        <v>36</v>
      </c>
      <c r="J881" s="28" t="s">
        <v>117</v>
      </c>
      <c r="K881" s="21"/>
      <c r="L881" s="21"/>
      <c r="M881" s="28" t="s">
        <v>117</v>
      </c>
      <c r="N881" s="28" t="s">
        <v>117</v>
      </c>
      <c r="O881" s="28" t="s">
        <v>117</v>
      </c>
      <c r="P881" s="21" t="s">
        <v>117</v>
      </c>
      <c r="Q881" s="21" t="s">
        <v>117</v>
      </c>
      <c r="R881" s="28" t="s">
        <v>117</v>
      </c>
      <c r="S881" s="78"/>
      <c r="T881" s="30"/>
      <c r="U881" s="52">
        <f t="shared" si="295"/>
        <v>0</v>
      </c>
      <c r="V881" s="29"/>
      <c r="W881" s="29" t="s">
        <v>117</v>
      </c>
      <c r="X881" s="29"/>
      <c r="Y881" s="29"/>
      <c r="Z881" s="53" t="str">
        <f t="shared" si="287"/>
        <v/>
      </c>
      <c r="AA881" s="55" t="str">
        <f t="shared" si="296"/>
        <v/>
      </c>
      <c r="AB881" s="27"/>
      <c r="AC881" s="54">
        <f t="shared" si="288"/>
        <v>0</v>
      </c>
      <c r="AD881" s="78"/>
      <c r="AE881" s="54">
        <f t="shared" si="289"/>
        <v>0</v>
      </c>
      <c r="AF881" s="78"/>
      <c r="AG881" s="54">
        <f t="shared" si="290"/>
        <v>0</v>
      </c>
      <c r="AH881" s="78"/>
      <c r="AI881" s="54">
        <f t="shared" si="291"/>
        <v>0</v>
      </c>
      <c r="AJ881" s="78"/>
      <c r="AK881" s="54">
        <f t="shared" si="292"/>
        <v>0</v>
      </c>
      <c r="AL881" s="78"/>
      <c r="AM881" s="78"/>
      <c r="AN881" s="53" t="str">
        <f>+IF($A881="Venta",SUMIF($AC$3:$AM$3,VLOOKUP($R881,desplegable!$N$3:$Q$8,4,FALSE),$AC881:$AM881)*$T881/VLOOKUP($R881,desplegable!$N$3:$O$8,2,FALSE),"")</f>
        <v/>
      </c>
      <c r="AO881" s="53">
        <f t="shared" si="293"/>
        <v>0</v>
      </c>
      <c r="AP881" s="53" t="str">
        <f>+IF($A881="Compra",SUMIF($AC$3:$AM$3,VLOOKUP($R880,desplegable!$N$3:$Q$8,4,FALSE),$AC881:$AM881)*$T881/VLOOKUP($R880,desplegable!$N$3:$O$8,2,FALSE),"")</f>
        <v/>
      </c>
      <c r="AQ881" s="55">
        <f>+IFERROR(SUMIF($AC$3:$AM$3,VLOOKUP($R881,desplegable!$N$3:$Q$8,4,FALSE),$AC881:$AM881)/$S881,0)</f>
        <v>0</v>
      </c>
      <c r="AR881" s="55">
        <f ca="1">IFERROR((SUMIF($AC$3:$AM$3,VLOOKUP($R881,desplegable!$N$3:$Q$8,4,FALSE),$AC881:$AM881)/($H881-$G881))*((TODAY())-$G881)/$S881,0)</f>
        <v>0</v>
      </c>
      <c r="AS881" s="56" t="str">
        <f t="shared" si="297"/>
        <v>-</v>
      </c>
      <c r="AT881" s="56" t="str">
        <f t="shared" si="298"/>
        <v>-</v>
      </c>
      <c r="AU881" s="56" t="str">
        <f t="shared" si="299"/>
        <v>-</v>
      </c>
      <c r="AV881" s="56" t="str">
        <f t="shared" si="300"/>
        <v>-</v>
      </c>
      <c r="AW881" s="53" t="str">
        <f t="shared" si="301"/>
        <v>-</v>
      </c>
      <c r="AX881" s="53" t="str">
        <f t="shared" si="302"/>
        <v/>
      </c>
      <c r="AY881" s="57" t="str">
        <f t="shared" si="303"/>
        <v/>
      </c>
      <c r="AZ881" s="54">
        <f>+IF(SUMIF($AC$3:$AM$3,VLOOKUP($R881,desplegable!$N$3:$Q$8,4,FALSE),$AC881:$AM881)&gt;=$S881,$S881,SUMIF($AC$3:$AM$3,VLOOKUP($R881,desplegable!$N$3:$Q$8,4,FALSE),$AC881:$AM881))</f>
        <v>0</v>
      </c>
      <c r="BA881" s="78"/>
      <c r="BB881" s="54">
        <f t="shared" si="304"/>
        <v>0</v>
      </c>
      <c r="BC881" s="53">
        <f>+IFERROR($BB881*$T881/VLOOKUP($R881,desplegable!$N$3:$O$8,2,FALSE),0)</f>
        <v>0</v>
      </c>
      <c r="BD881" s="53" t="str">
        <f t="shared" si="294"/>
        <v/>
      </c>
      <c r="BE881" s="57" t="str">
        <f t="shared" si="305"/>
        <v/>
      </c>
    </row>
    <row r="882" spans="1:57" ht="15" customHeight="1" x14ac:dyDescent="0.25">
      <c r="A882" s="26" t="s">
        <v>117</v>
      </c>
      <c r="B882" s="21"/>
      <c r="C882" s="21" t="s">
        <v>117</v>
      </c>
      <c r="D882" s="21"/>
      <c r="E882" s="21" t="s">
        <v>117</v>
      </c>
      <c r="F882" s="21"/>
      <c r="G882" s="27"/>
      <c r="H882" s="27"/>
      <c r="I882" s="28" t="s">
        <v>36</v>
      </c>
      <c r="J882" s="28" t="s">
        <v>117</v>
      </c>
      <c r="K882" s="21"/>
      <c r="L882" s="21"/>
      <c r="M882" s="28" t="s">
        <v>117</v>
      </c>
      <c r="N882" s="28" t="s">
        <v>117</v>
      </c>
      <c r="O882" s="28" t="s">
        <v>117</v>
      </c>
      <c r="P882" s="21" t="s">
        <v>117</v>
      </c>
      <c r="Q882" s="21" t="s">
        <v>117</v>
      </c>
      <c r="R882" s="28" t="s">
        <v>117</v>
      </c>
      <c r="S882" s="78"/>
      <c r="T882" s="30"/>
      <c r="U882" s="52">
        <f t="shared" si="295"/>
        <v>0</v>
      </c>
      <c r="V882" s="29"/>
      <c r="W882" s="29" t="s">
        <v>117</v>
      </c>
      <c r="X882" s="29"/>
      <c r="Y882" s="29"/>
      <c r="Z882" s="53" t="str">
        <f t="shared" si="287"/>
        <v/>
      </c>
      <c r="AA882" s="55" t="str">
        <f t="shared" si="296"/>
        <v/>
      </c>
      <c r="AB882" s="27"/>
      <c r="AC882" s="54">
        <f t="shared" si="288"/>
        <v>0</v>
      </c>
      <c r="AD882" s="78"/>
      <c r="AE882" s="54">
        <f t="shared" si="289"/>
        <v>0</v>
      </c>
      <c r="AF882" s="78"/>
      <c r="AG882" s="54">
        <f t="shared" si="290"/>
        <v>0</v>
      </c>
      <c r="AH882" s="78"/>
      <c r="AI882" s="54">
        <f t="shared" si="291"/>
        <v>0</v>
      </c>
      <c r="AJ882" s="78"/>
      <c r="AK882" s="54">
        <f t="shared" si="292"/>
        <v>0</v>
      </c>
      <c r="AL882" s="78"/>
      <c r="AM882" s="78"/>
      <c r="AN882" s="53" t="str">
        <f>+IF($A882="Venta",SUMIF($AC$3:$AM$3,VLOOKUP($R882,desplegable!$N$3:$Q$8,4,FALSE),$AC882:$AM882)*$T882/VLOOKUP($R882,desplegable!$N$3:$O$8,2,FALSE),"")</f>
        <v/>
      </c>
      <c r="AO882" s="53">
        <f t="shared" si="293"/>
        <v>0</v>
      </c>
      <c r="AP882" s="53" t="str">
        <f>+IF($A882="Compra",SUMIF($AC$3:$AM$3,VLOOKUP($R881,desplegable!$N$3:$Q$8,4,FALSE),$AC882:$AM882)*$T882/VLOOKUP($R881,desplegable!$N$3:$O$8,2,FALSE),"")</f>
        <v/>
      </c>
      <c r="AQ882" s="55">
        <f>+IFERROR(SUMIF($AC$3:$AM$3,VLOOKUP($R882,desplegable!$N$3:$Q$8,4,FALSE),$AC882:$AM882)/$S882,0)</f>
        <v>0</v>
      </c>
      <c r="AR882" s="55">
        <f ca="1">IFERROR((SUMIF($AC$3:$AM$3,VLOOKUP($R882,desplegable!$N$3:$Q$8,4,FALSE),$AC882:$AM882)/($H882-$G882))*((TODAY())-$G882)/$S882,0)</f>
        <v>0</v>
      </c>
      <c r="AS882" s="56" t="str">
        <f t="shared" si="297"/>
        <v>-</v>
      </c>
      <c r="AT882" s="56" t="str">
        <f t="shared" si="298"/>
        <v>-</v>
      </c>
      <c r="AU882" s="56" t="str">
        <f t="shared" si="299"/>
        <v>-</v>
      </c>
      <c r="AV882" s="56" t="str">
        <f t="shared" si="300"/>
        <v>-</v>
      </c>
      <c r="AW882" s="53" t="str">
        <f t="shared" si="301"/>
        <v>-</v>
      </c>
      <c r="AX882" s="53" t="str">
        <f t="shared" si="302"/>
        <v/>
      </c>
      <c r="AY882" s="57" t="str">
        <f t="shared" si="303"/>
        <v/>
      </c>
      <c r="AZ882" s="54">
        <f>+IF(SUMIF($AC$3:$AM$3,VLOOKUP($R882,desplegable!$N$3:$Q$8,4,FALSE),$AC882:$AM882)&gt;=$S882,$S882,SUMIF($AC$3:$AM$3,VLOOKUP($R882,desplegable!$N$3:$Q$8,4,FALSE),$AC882:$AM882))</f>
        <v>0</v>
      </c>
      <c r="BA882" s="78"/>
      <c r="BB882" s="54">
        <f t="shared" si="304"/>
        <v>0</v>
      </c>
      <c r="BC882" s="53">
        <f>+IFERROR($BB882*$T882/VLOOKUP($R882,desplegable!$N$3:$O$8,2,FALSE),0)</f>
        <v>0</v>
      </c>
      <c r="BD882" s="53" t="str">
        <f t="shared" si="294"/>
        <v/>
      </c>
      <c r="BE882" s="57" t="str">
        <f t="shared" si="305"/>
        <v/>
      </c>
    </row>
    <row r="883" spans="1:57" ht="15" customHeight="1" x14ac:dyDescent="0.25">
      <c r="A883" s="26" t="s">
        <v>117</v>
      </c>
      <c r="B883" s="21"/>
      <c r="C883" s="21" t="s">
        <v>117</v>
      </c>
      <c r="D883" s="21"/>
      <c r="E883" s="21" t="s">
        <v>117</v>
      </c>
      <c r="F883" s="21"/>
      <c r="G883" s="27"/>
      <c r="H883" s="27"/>
      <c r="I883" s="28" t="s">
        <v>36</v>
      </c>
      <c r="J883" s="28" t="s">
        <v>117</v>
      </c>
      <c r="K883" s="21"/>
      <c r="L883" s="21"/>
      <c r="M883" s="28" t="s">
        <v>117</v>
      </c>
      <c r="N883" s="28" t="s">
        <v>117</v>
      </c>
      <c r="O883" s="28" t="s">
        <v>117</v>
      </c>
      <c r="P883" s="21" t="s">
        <v>117</v>
      </c>
      <c r="Q883" s="21" t="s">
        <v>117</v>
      </c>
      <c r="R883" s="28" t="s">
        <v>117</v>
      </c>
      <c r="S883" s="78"/>
      <c r="T883" s="30"/>
      <c r="U883" s="52">
        <f t="shared" si="295"/>
        <v>0</v>
      </c>
      <c r="V883" s="29"/>
      <c r="W883" s="29" t="s">
        <v>117</v>
      </c>
      <c r="X883" s="29"/>
      <c r="Y883" s="29"/>
      <c r="Z883" s="53" t="str">
        <f t="shared" si="287"/>
        <v/>
      </c>
      <c r="AA883" s="55" t="str">
        <f t="shared" si="296"/>
        <v/>
      </c>
      <c r="AB883" s="27"/>
      <c r="AC883" s="54">
        <f t="shared" si="288"/>
        <v>0</v>
      </c>
      <c r="AD883" s="78"/>
      <c r="AE883" s="54">
        <f t="shared" si="289"/>
        <v>0</v>
      </c>
      <c r="AF883" s="78"/>
      <c r="AG883" s="54">
        <f t="shared" si="290"/>
        <v>0</v>
      </c>
      <c r="AH883" s="78"/>
      <c r="AI883" s="54">
        <f t="shared" si="291"/>
        <v>0</v>
      </c>
      <c r="AJ883" s="78"/>
      <c r="AK883" s="54">
        <f t="shared" si="292"/>
        <v>0</v>
      </c>
      <c r="AL883" s="78"/>
      <c r="AM883" s="78"/>
      <c r="AN883" s="53" t="str">
        <f>+IF($A883="Venta",SUMIF($AC$3:$AM$3,VLOOKUP($R883,desplegable!$N$3:$Q$8,4,FALSE),$AC883:$AM883)*$T883/VLOOKUP($R883,desplegable!$N$3:$O$8,2,FALSE),"")</f>
        <v/>
      </c>
      <c r="AO883" s="53">
        <f t="shared" si="293"/>
        <v>0</v>
      </c>
      <c r="AP883" s="53" t="str">
        <f>+IF($A883="Compra",SUMIF($AC$3:$AM$3,VLOOKUP($R882,desplegable!$N$3:$Q$8,4,FALSE),$AC883:$AM883)*$T883/VLOOKUP($R882,desplegable!$N$3:$O$8,2,FALSE),"")</f>
        <v/>
      </c>
      <c r="AQ883" s="55">
        <f>+IFERROR(SUMIF($AC$3:$AM$3,VLOOKUP($R883,desplegable!$N$3:$Q$8,4,FALSE),$AC883:$AM883)/$S883,0)</f>
        <v>0</v>
      </c>
      <c r="AR883" s="55">
        <f ca="1">IFERROR((SUMIF($AC$3:$AM$3,VLOOKUP($R883,desplegable!$N$3:$Q$8,4,FALSE),$AC883:$AM883)/($H883-$G883))*((TODAY())-$G883)/$S883,0)</f>
        <v>0</v>
      </c>
      <c r="AS883" s="56" t="str">
        <f t="shared" si="297"/>
        <v>-</v>
      </c>
      <c r="AT883" s="56" t="str">
        <f t="shared" si="298"/>
        <v>-</v>
      </c>
      <c r="AU883" s="56" t="str">
        <f t="shared" si="299"/>
        <v>-</v>
      </c>
      <c r="AV883" s="56" t="str">
        <f t="shared" si="300"/>
        <v>-</v>
      </c>
      <c r="AW883" s="53" t="str">
        <f t="shared" si="301"/>
        <v>-</v>
      </c>
      <c r="AX883" s="53" t="str">
        <f t="shared" si="302"/>
        <v/>
      </c>
      <c r="AY883" s="57" t="str">
        <f t="shared" si="303"/>
        <v/>
      </c>
      <c r="AZ883" s="54">
        <f>+IF(SUMIF($AC$3:$AM$3,VLOOKUP($R883,desplegable!$N$3:$Q$8,4,FALSE),$AC883:$AM883)&gt;=$S883,$S883,SUMIF($AC$3:$AM$3,VLOOKUP($R883,desplegable!$N$3:$Q$8,4,FALSE),$AC883:$AM883))</f>
        <v>0</v>
      </c>
      <c r="BA883" s="78"/>
      <c r="BB883" s="54">
        <f t="shared" si="304"/>
        <v>0</v>
      </c>
      <c r="BC883" s="53">
        <f>+IFERROR($BB883*$T883/VLOOKUP($R883,desplegable!$N$3:$O$8,2,FALSE),0)</f>
        <v>0</v>
      </c>
      <c r="BD883" s="53" t="str">
        <f t="shared" si="294"/>
        <v/>
      </c>
      <c r="BE883" s="57" t="str">
        <f t="shared" si="305"/>
        <v/>
      </c>
    </row>
    <row r="884" spans="1:57" ht="15" customHeight="1" x14ac:dyDescent="0.25">
      <c r="A884" s="26" t="s">
        <v>117</v>
      </c>
      <c r="B884" s="21"/>
      <c r="C884" s="21" t="s">
        <v>117</v>
      </c>
      <c r="D884" s="21"/>
      <c r="E884" s="21" t="s">
        <v>117</v>
      </c>
      <c r="F884" s="21"/>
      <c r="G884" s="27"/>
      <c r="H884" s="27"/>
      <c r="I884" s="28" t="s">
        <v>36</v>
      </c>
      <c r="J884" s="28" t="s">
        <v>117</v>
      </c>
      <c r="K884" s="21"/>
      <c r="L884" s="21"/>
      <c r="M884" s="28" t="s">
        <v>117</v>
      </c>
      <c r="N884" s="28" t="s">
        <v>117</v>
      </c>
      <c r="O884" s="28" t="s">
        <v>117</v>
      </c>
      <c r="P884" s="21" t="s">
        <v>117</v>
      </c>
      <c r="Q884" s="21" t="s">
        <v>117</v>
      </c>
      <c r="R884" s="28" t="s">
        <v>117</v>
      </c>
      <c r="S884" s="78"/>
      <c r="T884" s="30"/>
      <c r="U884" s="52">
        <f t="shared" si="295"/>
        <v>0</v>
      </c>
      <c r="V884" s="29"/>
      <c r="W884" s="29" t="s">
        <v>117</v>
      </c>
      <c r="X884" s="29"/>
      <c r="Y884" s="29"/>
      <c r="Z884" s="53" t="str">
        <f t="shared" si="287"/>
        <v/>
      </c>
      <c r="AA884" s="55" t="str">
        <f t="shared" si="296"/>
        <v/>
      </c>
      <c r="AB884" s="27"/>
      <c r="AC884" s="54">
        <f t="shared" si="288"/>
        <v>0</v>
      </c>
      <c r="AD884" s="78"/>
      <c r="AE884" s="54">
        <f t="shared" si="289"/>
        <v>0</v>
      </c>
      <c r="AF884" s="78"/>
      <c r="AG884" s="54">
        <f t="shared" si="290"/>
        <v>0</v>
      </c>
      <c r="AH884" s="78"/>
      <c r="AI884" s="54">
        <f t="shared" si="291"/>
        <v>0</v>
      </c>
      <c r="AJ884" s="78"/>
      <c r="AK884" s="54">
        <f t="shared" si="292"/>
        <v>0</v>
      </c>
      <c r="AL884" s="78"/>
      <c r="AM884" s="78"/>
      <c r="AN884" s="53" t="str">
        <f>+IF($A884="Venta",SUMIF($AC$3:$AM$3,VLOOKUP($R884,desplegable!$N$3:$Q$8,4,FALSE),$AC884:$AM884)*$T884/VLOOKUP($R884,desplegable!$N$3:$O$8,2,FALSE),"")</f>
        <v/>
      </c>
      <c r="AO884" s="53">
        <f t="shared" si="293"/>
        <v>0</v>
      </c>
      <c r="AP884" s="53" t="str">
        <f>+IF($A884="Compra",SUMIF($AC$3:$AM$3,VLOOKUP($R883,desplegable!$N$3:$Q$8,4,FALSE),$AC884:$AM884)*$T884/VLOOKUP($R883,desplegable!$N$3:$O$8,2,FALSE),"")</f>
        <v/>
      </c>
      <c r="AQ884" s="55">
        <f>+IFERROR(SUMIF($AC$3:$AM$3,VLOOKUP($R884,desplegable!$N$3:$Q$8,4,FALSE),$AC884:$AM884)/$S884,0)</f>
        <v>0</v>
      </c>
      <c r="AR884" s="55">
        <f ca="1">IFERROR((SUMIF($AC$3:$AM$3,VLOOKUP($R884,desplegable!$N$3:$Q$8,4,FALSE),$AC884:$AM884)/($H884-$G884))*((TODAY())-$G884)/$S884,0)</f>
        <v>0</v>
      </c>
      <c r="AS884" s="56" t="str">
        <f t="shared" si="297"/>
        <v>-</v>
      </c>
      <c r="AT884" s="56" t="str">
        <f t="shared" si="298"/>
        <v>-</v>
      </c>
      <c r="AU884" s="56" t="str">
        <f t="shared" si="299"/>
        <v>-</v>
      </c>
      <c r="AV884" s="56" t="str">
        <f t="shared" si="300"/>
        <v>-</v>
      </c>
      <c r="AW884" s="53" t="str">
        <f t="shared" si="301"/>
        <v>-</v>
      </c>
      <c r="AX884" s="53" t="str">
        <f t="shared" si="302"/>
        <v/>
      </c>
      <c r="AY884" s="57" t="str">
        <f t="shared" si="303"/>
        <v/>
      </c>
      <c r="AZ884" s="54">
        <f>+IF(SUMIF($AC$3:$AM$3,VLOOKUP($R884,desplegable!$N$3:$Q$8,4,FALSE),$AC884:$AM884)&gt;=$S884,$S884,SUMIF($AC$3:$AM$3,VLOOKUP($R884,desplegable!$N$3:$Q$8,4,FALSE),$AC884:$AM884))</f>
        <v>0</v>
      </c>
      <c r="BA884" s="78"/>
      <c r="BB884" s="54">
        <f t="shared" si="304"/>
        <v>0</v>
      </c>
      <c r="BC884" s="53">
        <f>+IFERROR($BB884*$T884/VLOOKUP($R884,desplegable!$N$3:$O$8,2,FALSE),0)</f>
        <v>0</v>
      </c>
      <c r="BD884" s="53" t="str">
        <f t="shared" si="294"/>
        <v/>
      </c>
      <c r="BE884" s="57" t="str">
        <f t="shared" si="305"/>
        <v/>
      </c>
    </row>
    <row r="885" spans="1:57" ht="15" customHeight="1" x14ac:dyDescent="0.25">
      <c r="A885" s="26" t="s">
        <v>117</v>
      </c>
      <c r="B885" s="21"/>
      <c r="C885" s="21" t="s">
        <v>117</v>
      </c>
      <c r="D885" s="21"/>
      <c r="E885" s="21" t="s">
        <v>117</v>
      </c>
      <c r="F885" s="21"/>
      <c r="G885" s="27"/>
      <c r="H885" s="27"/>
      <c r="I885" s="28" t="s">
        <v>36</v>
      </c>
      <c r="J885" s="28" t="s">
        <v>117</v>
      </c>
      <c r="K885" s="21"/>
      <c r="L885" s="21"/>
      <c r="M885" s="28" t="s">
        <v>117</v>
      </c>
      <c r="N885" s="28" t="s">
        <v>117</v>
      </c>
      <c r="O885" s="28" t="s">
        <v>117</v>
      </c>
      <c r="P885" s="21" t="s">
        <v>117</v>
      </c>
      <c r="Q885" s="21" t="s">
        <v>117</v>
      </c>
      <c r="R885" s="28" t="s">
        <v>117</v>
      </c>
      <c r="S885" s="78"/>
      <c r="T885" s="30"/>
      <c r="U885" s="52">
        <f t="shared" si="295"/>
        <v>0</v>
      </c>
      <c r="V885" s="29"/>
      <c r="W885" s="29" t="s">
        <v>117</v>
      </c>
      <c r="X885" s="29"/>
      <c r="Y885" s="29"/>
      <c r="Z885" s="53" t="str">
        <f t="shared" si="287"/>
        <v/>
      </c>
      <c r="AA885" s="55" t="str">
        <f t="shared" si="296"/>
        <v/>
      </c>
      <c r="AB885" s="27"/>
      <c r="AC885" s="54">
        <f t="shared" si="288"/>
        <v>0</v>
      </c>
      <c r="AD885" s="78"/>
      <c r="AE885" s="54">
        <f t="shared" si="289"/>
        <v>0</v>
      </c>
      <c r="AF885" s="78"/>
      <c r="AG885" s="54">
        <f t="shared" si="290"/>
        <v>0</v>
      </c>
      <c r="AH885" s="78"/>
      <c r="AI885" s="54">
        <f t="shared" si="291"/>
        <v>0</v>
      </c>
      <c r="AJ885" s="78"/>
      <c r="AK885" s="54">
        <f t="shared" si="292"/>
        <v>0</v>
      </c>
      <c r="AL885" s="78"/>
      <c r="AM885" s="78"/>
      <c r="AN885" s="53" t="str">
        <f>+IF($A885="Venta",SUMIF($AC$3:$AM$3,VLOOKUP($R885,desplegable!$N$3:$Q$8,4,FALSE),$AC885:$AM885)*$T885/VLOOKUP($R885,desplegable!$N$3:$O$8,2,FALSE),"")</f>
        <v/>
      </c>
      <c r="AO885" s="53">
        <f t="shared" si="293"/>
        <v>0</v>
      </c>
      <c r="AP885" s="53" t="str">
        <f>+IF($A885="Compra",SUMIF($AC$3:$AM$3,VLOOKUP($R884,desplegable!$N$3:$Q$8,4,FALSE),$AC885:$AM885)*$T885/VLOOKUP($R884,desplegable!$N$3:$O$8,2,FALSE),"")</f>
        <v/>
      </c>
      <c r="AQ885" s="55">
        <f>+IFERROR(SUMIF($AC$3:$AM$3,VLOOKUP($R885,desplegable!$N$3:$Q$8,4,FALSE),$AC885:$AM885)/$S885,0)</f>
        <v>0</v>
      </c>
      <c r="AR885" s="55">
        <f ca="1">IFERROR((SUMIF($AC$3:$AM$3,VLOOKUP($R885,desplegable!$N$3:$Q$8,4,FALSE),$AC885:$AM885)/($H885-$G885))*((TODAY())-$G885)/$S885,0)</f>
        <v>0</v>
      </c>
      <c r="AS885" s="56" t="str">
        <f t="shared" si="297"/>
        <v>-</v>
      </c>
      <c r="AT885" s="56" t="str">
        <f t="shared" si="298"/>
        <v>-</v>
      </c>
      <c r="AU885" s="56" t="str">
        <f t="shared" si="299"/>
        <v>-</v>
      </c>
      <c r="AV885" s="56" t="str">
        <f t="shared" si="300"/>
        <v>-</v>
      </c>
      <c r="AW885" s="53" t="str">
        <f t="shared" si="301"/>
        <v>-</v>
      </c>
      <c r="AX885" s="53" t="str">
        <f t="shared" si="302"/>
        <v/>
      </c>
      <c r="AY885" s="57" t="str">
        <f t="shared" si="303"/>
        <v/>
      </c>
      <c r="AZ885" s="54">
        <f>+IF(SUMIF($AC$3:$AM$3,VLOOKUP($R885,desplegable!$N$3:$Q$8,4,FALSE),$AC885:$AM885)&gt;=$S885,$S885,SUMIF($AC$3:$AM$3,VLOOKUP($R885,desplegable!$N$3:$Q$8,4,FALSE),$AC885:$AM885))</f>
        <v>0</v>
      </c>
      <c r="BA885" s="78"/>
      <c r="BB885" s="54">
        <f t="shared" si="304"/>
        <v>0</v>
      </c>
      <c r="BC885" s="53">
        <f>+IFERROR($BB885*$T885/VLOOKUP($R885,desplegable!$N$3:$O$8,2,FALSE),0)</f>
        <v>0</v>
      </c>
      <c r="BD885" s="53" t="str">
        <f t="shared" si="294"/>
        <v/>
      </c>
      <c r="BE885" s="57" t="str">
        <f t="shared" si="305"/>
        <v/>
      </c>
    </row>
    <row r="886" spans="1:57" ht="15" customHeight="1" x14ac:dyDescent="0.25">
      <c r="A886" s="26" t="s">
        <v>117</v>
      </c>
      <c r="B886" s="21"/>
      <c r="C886" s="21" t="s">
        <v>117</v>
      </c>
      <c r="D886" s="21"/>
      <c r="E886" s="21" t="s">
        <v>117</v>
      </c>
      <c r="F886" s="21"/>
      <c r="G886" s="27"/>
      <c r="H886" s="27"/>
      <c r="I886" s="28" t="s">
        <v>36</v>
      </c>
      <c r="J886" s="28" t="s">
        <v>117</v>
      </c>
      <c r="K886" s="21"/>
      <c r="L886" s="21"/>
      <c r="M886" s="28" t="s">
        <v>117</v>
      </c>
      <c r="N886" s="28" t="s">
        <v>117</v>
      </c>
      <c r="O886" s="28" t="s">
        <v>117</v>
      </c>
      <c r="P886" s="21" t="s">
        <v>117</v>
      </c>
      <c r="Q886" s="21" t="s">
        <v>117</v>
      </c>
      <c r="R886" s="28" t="s">
        <v>117</v>
      </c>
      <c r="S886" s="78"/>
      <c r="T886" s="30"/>
      <c r="U886" s="52">
        <f t="shared" si="295"/>
        <v>0</v>
      </c>
      <c r="V886" s="29"/>
      <c r="W886" s="29" t="s">
        <v>117</v>
      </c>
      <c r="X886" s="29"/>
      <c r="Y886" s="29"/>
      <c r="Z886" s="53" t="str">
        <f t="shared" si="287"/>
        <v/>
      </c>
      <c r="AA886" s="55" t="str">
        <f t="shared" si="296"/>
        <v/>
      </c>
      <c r="AB886" s="27"/>
      <c r="AC886" s="54">
        <f t="shared" si="288"/>
        <v>0</v>
      </c>
      <c r="AD886" s="78"/>
      <c r="AE886" s="54">
        <f t="shared" si="289"/>
        <v>0</v>
      </c>
      <c r="AF886" s="78"/>
      <c r="AG886" s="54">
        <f t="shared" si="290"/>
        <v>0</v>
      </c>
      <c r="AH886" s="78"/>
      <c r="AI886" s="54">
        <f t="shared" si="291"/>
        <v>0</v>
      </c>
      <c r="AJ886" s="78"/>
      <c r="AK886" s="54">
        <f t="shared" si="292"/>
        <v>0</v>
      </c>
      <c r="AL886" s="78"/>
      <c r="AM886" s="78"/>
      <c r="AN886" s="53" t="str">
        <f>+IF($A886="Venta",SUMIF($AC$3:$AM$3,VLOOKUP($R886,desplegable!$N$3:$Q$8,4,FALSE),$AC886:$AM886)*$T886/VLOOKUP($R886,desplegable!$N$3:$O$8,2,FALSE),"")</f>
        <v/>
      </c>
      <c r="AO886" s="53">
        <f t="shared" si="293"/>
        <v>0</v>
      </c>
      <c r="AP886" s="53" t="str">
        <f>+IF($A886="Compra",SUMIF($AC$3:$AM$3,VLOOKUP($R885,desplegable!$N$3:$Q$8,4,FALSE),$AC886:$AM886)*$T886/VLOOKUP($R885,desplegable!$N$3:$O$8,2,FALSE),"")</f>
        <v/>
      </c>
      <c r="AQ886" s="55">
        <f>+IFERROR(SUMIF($AC$3:$AM$3,VLOOKUP($R886,desplegable!$N$3:$Q$8,4,FALSE),$AC886:$AM886)/$S886,0)</f>
        <v>0</v>
      </c>
      <c r="AR886" s="55">
        <f ca="1">IFERROR((SUMIF($AC$3:$AM$3,VLOOKUP($R886,desplegable!$N$3:$Q$8,4,FALSE),$AC886:$AM886)/($H886-$G886))*((TODAY())-$G886)/$S886,0)</f>
        <v>0</v>
      </c>
      <c r="AS886" s="56" t="str">
        <f t="shared" si="297"/>
        <v>-</v>
      </c>
      <c r="AT886" s="56" t="str">
        <f t="shared" si="298"/>
        <v>-</v>
      </c>
      <c r="AU886" s="56" t="str">
        <f t="shared" si="299"/>
        <v>-</v>
      </c>
      <c r="AV886" s="56" t="str">
        <f t="shared" si="300"/>
        <v>-</v>
      </c>
      <c r="AW886" s="53" t="str">
        <f t="shared" si="301"/>
        <v>-</v>
      </c>
      <c r="AX886" s="53" t="str">
        <f t="shared" si="302"/>
        <v/>
      </c>
      <c r="AY886" s="57" t="str">
        <f t="shared" si="303"/>
        <v/>
      </c>
      <c r="AZ886" s="54">
        <f>+IF(SUMIF($AC$3:$AM$3,VLOOKUP($R886,desplegable!$N$3:$Q$8,4,FALSE),$AC886:$AM886)&gt;=$S886,$S886,SUMIF($AC$3:$AM$3,VLOOKUP($R886,desplegable!$N$3:$Q$8,4,FALSE),$AC886:$AM886))</f>
        <v>0</v>
      </c>
      <c r="BA886" s="78"/>
      <c r="BB886" s="54">
        <f t="shared" si="304"/>
        <v>0</v>
      </c>
      <c r="BC886" s="53">
        <f>+IFERROR($BB886*$T886/VLOOKUP($R886,desplegable!$N$3:$O$8,2,FALSE),0)</f>
        <v>0</v>
      </c>
      <c r="BD886" s="53" t="str">
        <f t="shared" si="294"/>
        <v/>
      </c>
      <c r="BE886" s="57" t="str">
        <f t="shared" si="305"/>
        <v/>
      </c>
    </row>
    <row r="887" spans="1:57" ht="15" customHeight="1" x14ac:dyDescent="0.25">
      <c r="A887" s="26" t="s">
        <v>117</v>
      </c>
      <c r="B887" s="21"/>
      <c r="C887" s="21" t="s">
        <v>117</v>
      </c>
      <c r="D887" s="21"/>
      <c r="E887" s="21" t="s">
        <v>117</v>
      </c>
      <c r="F887" s="21"/>
      <c r="G887" s="27"/>
      <c r="H887" s="27"/>
      <c r="I887" s="28" t="s">
        <v>36</v>
      </c>
      <c r="J887" s="28" t="s">
        <v>117</v>
      </c>
      <c r="K887" s="21"/>
      <c r="L887" s="21"/>
      <c r="M887" s="28" t="s">
        <v>117</v>
      </c>
      <c r="N887" s="28" t="s">
        <v>117</v>
      </c>
      <c r="O887" s="28" t="s">
        <v>117</v>
      </c>
      <c r="P887" s="21" t="s">
        <v>117</v>
      </c>
      <c r="Q887" s="21" t="s">
        <v>117</v>
      </c>
      <c r="R887" s="28" t="s">
        <v>117</v>
      </c>
      <c r="S887" s="78"/>
      <c r="T887" s="30"/>
      <c r="U887" s="52">
        <f t="shared" si="295"/>
        <v>0</v>
      </c>
      <c r="V887" s="29"/>
      <c r="W887" s="29" t="s">
        <v>117</v>
      </c>
      <c r="X887" s="29"/>
      <c r="Y887" s="29"/>
      <c r="Z887" s="53" t="str">
        <f t="shared" si="287"/>
        <v/>
      </c>
      <c r="AA887" s="55" t="str">
        <f t="shared" si="296"/>
        <v/>
      </c>
      <c r="AB887" s="27"/>
      <c r="AC887" s="54">
        <f t="shared" si="288"/>
        <v>0</v>
      </c>
      <c r="AD887" s="78"/>
      <c r="AE887" s="54">
        <f t="shared" si="289"/>
        <v>0</v>
      </c>
      <c r="AF887" s="78"/>
      <c r="AG887" s="54">
        <f t="shared" si="290"/>
        <v>0</v>
      </c>
      <c r="AH887" s="78"/>
      <c r="AI887" s="54">
        <f t="shared" si="291"/>
        <v>0</v>
      </c>
      <c r="AJ887" s="78"/>
      <c r="AK887" s="54">
        <f t="shared" si="292"/>
        <v>0</v>
      </c>
      <c r="AL887" s="78"/>
      <c r="AM887" s="78"/>
      <c r="AN887" s="53" t="str">
        <f>+IF($A887="Venta",SUMIF($AC$3:$AM$3,VLOOKUP($R887,desplegable!$N$3:$Q$8,4,FALSE),$AC887:$AM887)*$T887/VLOOKUP($R887,desplegable!$N$3:$O$8,2,FALSE),"")</f>
        <v/>
      </c>
      <c r="AO887" s="53">
        <f t="shared" si="293"/>
        <v>0</v>
      </c>
      <c r="AP887" s="53" t="str">
        <f>+IF($A887="Compra",SUMIF($AC$3:$AM$3,VLOOKUP($R886,desplegable!$N$3:$Q$8,4,FALSE),$AC887:$AM887)*$T887/VLOOKUP($R886,desplegable!$N$3:$O$8,2,FALSE),"")</f>
        <v/>
      </c>
      <c r="AQ887" s="55">
        <f>+IFERROR(SUMIF($AC$3:$AM$3,VLOOKUP($R887,desplegable!$N$3:$Q$8,4,FALSE),$AC887:$AM887)/$S887,0)</f>
        <v>0</v>
      </c>
      <c r="AR887" s="55">
        <f ca="1">IFERROR((SUMIF($AC$3:$AM$3,VLOOKUP($R887,desplegable!$N$3:$Q$8,4,FALSE),$AC887:$AM887)/($H887-$G887))*((TODAY())-$G887)/$S887,0)</f>
        <v>0</v>
      </c>
      <c r="AS887" s="56" t="str">
        <f t="shared" si="297"/>
        <v>-</v>
      </c>
      <c r="AT887" s="56" t="str">
        <f t="shared" si="298"/>
        <v>-</v>
      </c>
      <c r="AU887" s="56" t="str">
        <f t="shared" si="299"/>
        <v>-</v>
      </c>
      <c r="AV887" s="56" t="str">
        <f t="shared" si="300"/>
        <v>-</v>
      </c>
      <c r="AW887" s="53" t="str">
        <f t="shared" si="301"/>
        <v>-</v>
      </c>
      <c r="AX887" s="53" t="str">
        <f t="shared" si="302"/>
        <v/>
      </c>
      <c r="AY887" s="57" t="str">
        <f t="shared" si="303"/>
        <v/>
      </c>
      <c r="AZ887" s="54">
        <f>+IF(SUMIF($AC$3:$AM$3,VLOOKUP($R887,desplegable!$N$3:$Q$8,4,FALSE),$AC887:$AM887)&gt;=$S887,$S887,SUMIF($AC$3:$AM$3,VLOOKUP($R887,desplegable!$N$3:$Q$8,4,FALSE),$AC887:$AM887))</f>
        <v>0</v>
      </c>
      <c r="BA887" s="78"/>
      <c r="BB887" s="54">
        <f t="shared" si="304"/>
        <v>0</v>
      </c>
      <c r="BC887" s="53">
        <f>+IFERROR($BB887*$T887/VLOOKUP($R887,desplegable!$N$3:$O$8,2,FALSE),0)</f>
        <v>0</v>
      </c>
      <c r="BD887" s="53" t="str">
        <f t="shared" si="294"/>
        <v/>
      </c>
      <c r="BE887" s="57" t="str">
        <f t="shared" si="305"/>
        <v/>
      </c>
    </row>
    <row r="888" spans="1:57" ht="15" customHeight="1" x14ac:dyDescent="0.25">
      <c r="A888" s="26" t="s">
        <v>117</v>
      </c>
      <c r="B888" s="21"/>
      <c r="C888" s="21" t="s">
        <v>117</v>
      </c>
      <c r="D888" s="21"/>
      <c r="E888" s="21" t="s">
        <v>117</v>
      </c>
      <c r="F888" s="21"/>
      <c r="G888" s="27"/>
      <c r="H888" s="27"/>
      <c r="I888" s="28" t="s">
        <v>36</v>
      </c>
      <c r="J888" s="28" t="s">
        <v>117</v>
      </c>
      <c r="K888" s="21"/>
      <c r="L888" s="21"/>
      <c r="M888" s="28" t="s">
        <v>117</v>
      </c>
      <c r="N888" s="28" t="s">
        <v>117</v>
      </c>
      <c r="O888" s="28" t="s">
        <v>117</v>
      </c>
      <c r="P888" s="21" t="s">
        <v>117</v>
      </c>
      <c r="Q888" s="21" t="s">
        <v>117</v>
      </c>
      <c r="R888" s="28" t="s">
        <v>117</v>
      </c>
      <c r="S888" s="78"/>
      <c r="T888" s="30"/>
      <c r="U888" s="52">
        <f t="shared" si="295"/>
        <v>0</v>
      </c>
      <c r="V888" s="29"/>
      <c r="W888" s="29" t="s">
        <v>117</v>
      </c>
      <c r="X888" s="29"/>
      <c r="Y888" s="29"/>
      <c r="Z888" s="53" t="str">
        <f t="shared" si="287"/>
        <v/>
      </c>
      <c r="AA888" s="55" t="str">
        <f t="shared" si="296"/>
        <v/>
      </c>
      <c r="AB888" s="27"/>
      <c r="AC888" s="54">
        <f t="shared" si="288"/>
        <v>0</v>
      </c>
      <c r="AD888" s="78"/>
      <c r="AE888" s="54">
        <f t="shared" si="289"/>
        <v>0</v>
      </c>
      <c r="AF888" s="78"/>
      <c r="AG888" s="54">
        <f t="shared" si="290"/>
        <v>0</v>
      </c>
      <c r="AH888" s="78"/>
      <c r="AI888" s="54">
        <f t="shared" si="291"/>
        <v>0</v>
      </c>
      <c r="AJ888" s="78"/>
      <c r="AK888" s="54">
        <f t="shared" si="292"/>
        <v>0</v>
      </c>
      <c r="AL888" s="78"/>
      <c r="AM888" s="78"/>
      <c r="AN888" s="53" t="str">
        <f>+IF($A888="Venta",SUMIF($AC$3:$AM$3,VLOOKUP($R888,desplegable!$N$3:$Q$8,4,FALSE),$AC888:$AM888)*$T888/VLOOKUP($R888,desplegable!$N$3:$O$8,2,FALSE),"")</f>
        <v/>
      </c>
      <c r="AO888" s="53">
        <f t="shared" si="293"/>
        <v>0</v>
      </c>
      <c r="AP888" s="53" t="str">
        <f>+IF($A888="Compra",SUMIF($AC$3:$AM$3,VLOOKUP($R887,desplegable!$N$3:$Q$8,4,FALSE),$AC888:$AM888)*$T888/VLOOKUP($R887,desplegable!$N$3:$O$8,2,FALSE),"")</f>
        <v/>
      </c>
      <c r="AQ888" s="55">
        <f>+IFERROR(SUMIF($AC$3:$AM$3,VLOOKUP($R888,desplegable!$N$3:$Q$8,4,FALSE),$AC888:$AM888)/$S888,0)</f>
        <v>0</v>
      </c>
      <c r="AR888" s="55">
        <f ca="1">IFERROR((SUMIF($AC$3:$AM$3,VLOOKUP($R888,desplegable!$N$3:$Q$8,4,FALSE),$AC888:$AM888)/($H888-$G888))*((TODAY())-$G888)/$S888,0)</f>
        <v>0</v>
      </c>
      <c r="AS888" s="56" t="str">
        <f t="shared" si="297"/>
        <v>-</v>
      </c>
      <c r="AT888" s="56" t="str">
        <f t="shared" si="298"/>
        <v>-</v>
      </c>
      <c r="AU888" s="56" t="str">
        <f t="shared" si="299"/>
        <v>-</v>
      </c>
      <c r="AV888" s="56" t="str">
        <f t="shared" si="300"/>
        <v>-</v>
      </c>
      <c r="AW888" s="53" t="str">
        <f t="shared" si="301"/>
        <v>-</v>
      </c>
      <c r="AX888" s="53" t="str">
        <f t="shared" si="302"/>
        <v/>
      </c>
      <c r="AY888" s="57" t="str">
        <f t="shared" si="303"/>
        <v/>
      </c>
      <c r="AZ888" s="54">
        <f>+IF(SUMIF($AC$3:$AM$3,VLOOKUP($R888,desplegable!$N$3:$Q$8,4,FALSE),$AC888:$AM888)&gt;=$S888,$S888,SUMIF($AC$3:$AM$3,VLOOKUP($R888,desplegable!$N$3:$Q$8,4,FALSE),$AC888:$AM888))</f>
        <v>0</v>
      </c>
      <c r="BA888" s="78"/>
      <c r="BB888" s="54">
        <f t="shared" si="304"/>
        <v>0</v>
      </c>
      <c r="BC888" s="53">
        <f>+IFERROR($BB888*$T888/VLOOKUP($R888,desplegable!$N$3:$O$8,2,FALSE),0)</f>
        <v>0</v>
      </c>
      <c r="BD888" s="53" t="str">
        <f t="shared" si="294"/>
        <v/>
      </c>
      <c r="BE888" s="57" t="str">
        <f t="shared" si="305"/>
        <v/>
      </c>
    </row>
    <row r="889" spans="1:57" ht="15" customHeight="1" x14ac:dyDescent="0.25">
      <c r="A889" s="26" t="s">
        <v>117</v>
      </c>
      <c r="B889" s="21"/>
      <c r="C889" s="21" t="s">
        <v>117</v>
      </c>
      <c r="D889" s="21"/>
      <c r="E889" s="21" t="s">
        <v>117</v>
      </c>
      <c r="F889" s="21"/>
      <c r="G889" s="27"/>
      <c r="H889" s="27"/>
      <c r="I889" s="28" t="s">
        <v>36</v>
      </c>
      <c r="J889" s="28" t="s">
        <v>117</v>
      </c>
      <c r="K889" s="21"/>
      <c r="L889" s="21"/>
      <c r="M889" s="28" t="s">
        <v>117</v>
      </c>
      <c r="N889" s="28" t="s">
        <v>117</v>
      </c>
      <c r="O889" s="28" t="s">
        <v>117</v>
      </c>
      <c r="P889" s="21" t="s">
        <v>117</v>
      </c>
      <c r="Q889" s="21" t="s">
        <v>117</v>
      </c>
      <c r="R889" s="28" t="s">
        <v>117</v>
      </c>
      <c r="S889" s="78"/>
      <c r="T889" s="30"/>
      <c r="U889" s="52">
        <f t="shared" si="295"/>
        <v>0</v>
      </c>
      <c r="V889" s="29"/>
      <c r="W889" s="29" t="s">
        <v>117</v>
      </c>
      <c r="X889" s="29"/>
      <c r="Y889" s="29"/>
      <c r="Z889" s="53" t="str">
        <f t="shared" si="287"/>
        <v/>
      </c>
      <c r="AA889" s="55" t="str">
        <f t="shared" si="296"/>
        <v/>
      </c>
      <c r="AB889" s="27"/>
      <c r="AC889" s="54">
        <f t="shared" si="288"/>
        <v>0</v>
      </c>
      <c r="AD889" s="78"/>
      <c r="AE889" s="54">
        <f t="shared" si="289"/>
        <v>0</v>
      </c>
      <c r="AF889" s="78"/>
      <c r="AG889" s="54">
        <f t="shared" si="290"/>
        <v>0</v>
      </c>
      <c r="AH889" s="78"/>
      <c r="AI889" s="54">
        <f t="shared" si="291"/>
        <v>0</v>
      </c>
      <c r="AJ889" s="78"/>
      <c r="AK889" s="54">
        <f t="shared" si="292"/>
        <v>0</v>
      </c>
      <c r="AL889" s="78"/>
      <c r="AM889" s="78"/>
      <c r="AN889" s="53" t="str">
        <f>+IF($A889="Venta",SUMIF($AC$3:$AM$3,VLOOKUP($R889,desplegable!$N$3:$Q$8,4,FALSE),$AC889:$AM889)*$T889/VLOOKUP($R889,desplegable!$N$3:$O$8,2,FALSE),"")</f>
        <v/>
      </c>
      <c r="AO889" s="53">
        <f t="shared" si="293"/>
        <v>0</v>
      </c>
      <c r="AP889" s="53" t="str">
        <f>+IF($A889="Compra",SUMIF($AC$3:$AM$3,VLOOKUP($R888,desplegable!$N$3:$Q$8,4,FALSE),$AC889:$AM889)*$T889/VLOOKUP($R888,desplegable!$N$3:$O$8,2,FALSE),"")</f>
        <v/>
      </c>
      <c r="AQ889" s="55">
        <f>+IFERROR(SUMIF($AC$3:$AM$3,VLOOKUP($R889,desplegable!$N$3:$Q$8,4,FALSE),$AC889:$AM889)/$S889,0)</f>
        <v>0</v>
      </c>
      <c r="AR889" s="55">
        <f ca="1">IFERROR((SUMIF($AC$3:$AM$3,VLOOKUP($R889,desplegable!$N$3:$Q$8,4,FALSE),$AC889:$AM889)/($H889-$G889))*((TODAY())-$G889)/$S889,0)</f>
        <v>0</v>
      </c>
      <c r="AS889" s="56" t="str">
        <f t="shared" si="297"/>
        <v>-</v>
      </c>
      <c r="AT889" s="56" t="str">
        <f t="shared" si="298"/>
        <v>-</v>
      </c>
      <c r="AU889" s="56" t="str">
        <f t="shared" si="299"/>
        <v>-</v>
      </c>
      <c r="AV889" s="56" t="str">
        <f t="shared" si="300"/>
        <v>-</v>
      </c>
      <c r="AW889" s="53" t="str">
        <f t="shared" si="301"/>
        <v>-</v>
      </c>
      <c r="AX889" s="53" t="str">
        <f t="shared" si="302"/>
        <v/>
      </c>
      <c r="AY889" s="57" t="str">
        <f t="shared" si="303"/>
        <v/>
      </c>
      <c r="AZ889" s="54">
        <f>+IF(SUMIF($AC$3:$AM$3,VLOOKUP($R889,desplegable!$N$3:$Q$8,4,FALSE),$AC889:$AM889)&gt;=$S889,$S889,SUMIF($AC$3:$AM$3,VLOOKUP($R889,desplegable!$N$3:$Q$8,4,FALSE),$AC889:$AM889))</f>
        <v>0</v>
      </c>
      <c r="BA889" s="78"/>
      <c r="BB889" s="54">
        <f t="shared" si="304"/>
        <v>0</v>
      </c>
      <c r="BC889" s="53">
        <f>+IFERROR($BB889*$T889/VLOOKUP($R889,desplegable!$N$3:$O$8,2,FALSE),0)</f>
        <v>0</v>
      </c>
      <c r="BD889" s="53" t="str">
        <f t="shared" si="294"/>
        <v/>
      </c>
      <c r="BE889" s="57" t="str">
        <f t="shared" si="305"/>
        <v/>
      </c>
    </row>
    <row r="890" spans="1:57" ht="15" customHeight="1" x14ac:dyDescent="0.25">
      <c r="A890" s="26" t="s">
        <v>117</v>
      </c>
      <c r="B890" s="21"/>
      <c r="C890" s="21" t="s">
        <v>117</v>
      </c>
      <c r="D890" s="21"/>
      <c r="E890" s="21" t="s">
        <v>117</v>
      </c>
      <c r="F890" s="21"/>
      <c r="G890" s="27"/>
      <c r="H890" s="27"/>
      <c r="I890" s="28" t="s">
        <v>36</v>
      </c>
      <c r="J890" s="28" t="s">
        <v>117</v>
      </c>
      <c r="K890" s="21"/>
      <c r="L890" s="21"/>
      <c r="M890" s="28" t="s">
        <v>117</v>
      </c>
      <c r="N890" s="28" t="s">
        <v>117</v>
      </c>
      <c r="O890" s="28" t="s">
        <v>117</v>
      </c>
      <c r="P890" s="21" t="s">
        <v>117</v>
      </c>
      <c r="Q890" s="21" t="s">
        <v>117</v>
      </c>
      <c r="R890" s="28" t="s">
        <v>117</v>
      </c>
      <c r="S890" s="78"/>
      <c r="T890" s="30"/>
      <c r="U890" s="52">
        <f t="shared" si="295"/>
        <v>0</v>
      </c>
      <c r="V890" s="29"/>
      <c r="W890" s="29" t="s">
        <v>117</v>
      </c>
      <c r="X890" s="29"/>
      <c r="Y890" s="29"/>
      <c r="Z890" s="53" t="str">
        <f t="shared" si="287"/>
        <v/>
      </c>
      <c r="AA890" s="55" t="str">
        <f t="shared" si="296"/>
        <v/>
      </c>
      <c r="AB890" s="27"/>
      <c r="AC890" s="54">
        <f t="shared" si="288"/>
        <v>0</v>
      </c>
      <c r="AD890" s="78"/>
      <c r="AE890" s="54">
        <f t="shared" si="289"/>
        <v>0</v>
      </c>
      <c r="AF890" s="78"/>
      <c r="AG890" s="54">
        <f t="shared" si="290"/>
        <v>0</v>
      </c>
      <c r="AH890" s="78"/>
      <c r="AI890" s="54">
        <f t="shared" si="291"/>
        <v>0</v>
      </c>
      <c r="AJ890" s="78"/>
      <c r="AK890" s="54">
        <f t="shared" si="292"/>
        <v>0</v>
      </c>
      <c r="AL890" s="78"/>
      <c r="AM890" s="78"/>
      <c r="AN890" s="53" t="str">
        <f>+IF($A890="Venta",SUMIF($AC$3:$AM$3,VLOOKUP($R890,desplegable!$N$3:$Q$8,4,FALSE),$AC890:$AM890)*$T890/VLOOKUP($R890,desplegable!$N$3:$O$8,2,FALSE),"")</f>
        <v/>
      </c>
      <c r="AO890" s="53">
        <f t="shared" si="293"/>
        <v>0</v>
      </c>
      <c r="AP890" s="53" t="str">
        <f>+IF($A890="Compra",SUMIF($AC$3:$AM$3,VLOOKUP($R889,desplegable!$N$3:$Q$8,4,FALSE),$AC890:$AM890)*$T890/VLOOKUP($R889,desplegable!$N$3:$O$8,2,FALSE),"")</f>
        <v/>
      </c>
      <c r="AQ890" s="55">
        <f>+IFERROR(SUMIF($AC$3:$AM$3,VLOOKUP($R890,desplegable!$N$3:$Q$8,4,FALSE),$AC890:$AM890)/$S890,0)</f>
        <v>0</v>
      </c>
      <c r="AR890" s="55">
        <f ca="1">IFERROR((SUMIF($AC$3:$AM$3,VLOOKUP($R890,desplegable!$N$3:$Q$8,4,FALSE),$AC890:$AM890)/($H890-$G890))*((TODAY())-$G890)/$S890,0)</f>
        <v>0</v>
      </c>
      <c r="AS890" s="56" t="str">
        <f t="shared" si="297"/>
        <v>-</v>
      </c>
      <c r="AT890" s="56" t="str">
        <f t="shared" si="298"/>
        <v>-</v>
      </c>
      <c r="AU890" s="56" t="str">
        <f t="shared" si="299"/>
        <v>-</v>
      </c>
      <c r="AV890" s="56" t="str">
        <f t="shared" si="300"/>
        <v>-</v>
      </c>
      <c r="AW890" s="53" t="str">
        <f t="shared" si="301"/>
        <v>-</v>
      </c>
      <c r="AX890" s="53" t="str">
        <f t="shared" si="302"/>
        <v/>
      </c>
      <c r="AY890" s="57" t="str">
        <f t="shared" si="303"/>
        <v/>
      </c>
      <c r="AZ890" s="54">
        <f>+IF(SUMIF($AC$3:$AM$3,VLOOKUP($R890,desplegable!$N$3:$Q$8,4,FALSE),$AC890:$AM890)&gt;=$S890,$S890,SUMIF($AC$3:$AM$3,VLOOKUP($R890,desplegable!$N$3:$Q$8,4,FALSE),$AC890:$AM890))</f>
        <v>0</v>
      </c>
      <c r="BA890" s="78"/>
      <c r="BB890" s="54">
        <f t="shared" si="304"/>
        <v>0</v>
      </c>
      <c r="BC890" s="53">
        <f>+IFERROR($BB890*$T890/VLOOKUP($R890,desplegable!$N$3:$O$8,2,FALSE),0)</f>
        <v>0</v>
      </c>
      <c r="BD890" s="53" t="str">
        <f t="shared" si="294"/>
        <v/>
      </c>
      <c r="BE890" s="57" t="str">
        <f t="shared" si="305"/>
        <v/>
      </c>
    </row>
    <row r="891" spans="1:57" ht="15" customHeight="1" x14ac:dyDescent="0.25">
      <c r="A891" s="26" t="s">
        <v>117</v>
      </c>
      <c r="B891" s="21"/>
      <c r="C891" s="21" t="s">
        <v>117</v>
      </c>
      <c r="D891" s="21"/>
      <c r="E891" s="21" t="s">
        <v>117</v>
      </c>
      <c r="F891" s="21"/>
      <c r="G891" s="27"/>
      <c r="H891" s="27"/>
      <c r="I891" s="28" t="s">
        <v>36</v>
      </c>
      <c r="J891" s="28" t="s">
        <v>117</v>
      </c>
      <c r="K891" s="21"/>
      <c r="L891" s="21"/>
      <c r="M891" s="28" t="s">
        <v>117</v>
      </c>
      <c r="N891" s="28" t="s">
        <v>117</v>
      </c>
      <c r="O891" s="28" t="s">
        <v>117</v>
      </c>
      <c r="P891" s="21" t="s">
        <v>117</v>
      </c>
      <c r="Q891" s="21" t="s">
        <v>117</v>
      </c>
      <c r="R891" s="28" t="s">
        <v>117</v>
      </c>
      <c r="S891" s="78"/>
      <c r="T891" s="30"/>
      <c r="U891" s="52">
        <f t="shared" si="295"/>
        <v>0</v>
      </c>
      <c r="V891" s="29"/>
      <c r="W891" s="29" t="s">
        <v>117</v>
      </c>
      <c r="X891" s="29"/>
      <c r="Y891" s="29"/>
      <c r="Z891" s="53" t="str">
        <f t="shared" si="287"/>
        <v/>
      </c>
      <c r="AA891" s="55" t="str">
        <f t="shared" si="296"/>
        <v/>
      </c>
      <c r="AB891" s="27"/>
      <c r="AC891" s="54">
        <f t="shared" si="288"/>
        <v>0</v>
      </c>
      <c r="AD891" s="78"/>
      <c r="AE891" s="54">
        <f t="shared" si="289"/>
        <v>0</v>
      </c>
      <c r="AF891" s="78"/>
      <c r="AG891" s="54">
        <f t="shared" si="290"/>
        <v>0</v>
      </c>
      <c r="AH891" s="78"/>
      <c r="AI891" s="54">
        <f t="shared" si="291"/>
        <v>0</v>
      </c>
      <c r="AJ891" s="78"/>
      <c r="AK891" s="54">
        <f t="shared" si="292"/>
        <v>0</v>
      </c>
      <c r="AL891" s="78"/>
      <c r="AM891" s="78"/>
      <c r="AN891" s="53" t="str">
        <f>+IF($A891="Venta",SUMIF($AC$3:$AM$3,VLOOKUP($R891,desplegable!$N$3:$Q$8,4,FALSE),$AC891:$AM891)*$T891/VLOOKUP($R891,desplegable!$N$3:$O$8,2,FALSE),"")</f>
        <v/>
      </c>
      <c r="AO891" s="53">
        <f t="shared" si="293"/>
        <v>0</v>
      </c>
      <c r="AP891" s="53" t="str">
        <f>+IF($A891="Compra",SUMIF($AC$3:$AM$3,VLOOKUP($R890,desplegable!$N$3:$Q$8,4,FALSE),$AC891:$AM891)*$T891/VLOOKUP($R890,desplegable!$N$3:$O$8,2,FALSE),"")</f>
        <v/>
      </c>
      <c r="AQ891" s="55">
        <f>+IFERROR(SUMIF($AC$3:$AM$3,VLOOKUP($R891,desplegable!$N$3:$Q$8,4,FALSE),$AC891:$AM891)/$S891,0)</f>
        <v>0</v>
      </c>
      <c r="AR891" s="55">
        <f ca="1">IFERROR((SUMIF($AC$3:$AM$3,VLOOKUP($R891,desplegable!$N$3:$Q$8,4,FALSE),$AC891:$AM891)/($H891-$G891))*((TODAY())-$G891)/$S891,0)</f>
        <v>0</v>
      </c>
      <c r="AS891" s="56" t="str">
        <f t="shared" si="297"/>
        <v>-</v>
      </c>
      <c r="AT891" s="56" t="str">
        <f t="shared" si="298"/>
        <v>-</v>
      </c>
      <c r="AU891" s="56" t="str">
        <f t="shared" si="299"/>
        <v>-</v>
      </c>
      <c r="AV891" s="56" t="str">
        <f t="shared" si="300"/>
        <v>-</v>
      </c>
      <c r="AW891" s="53" t="str">
        <f t="shared" si="301"/>
        <v>-</v>
      </c>
      <c r="AX891" s="53" t="str">
        <f t="shared" si="302"/>
        <v/>
      </c>
      <c r="AY891" s="57" t="str">
        <f t="shared" si="303"/>
        <v/>
      </c>
      <c r="AZ891" s="54">
        <f>+IF(SUMIF($AC$3:$AM$3,VLOOKUP($R891,desplegable!$N$3:$Q$8,4,FALSE),$AC891:$AM891)&gt;=$S891,$S891,SUMIF($AC$3:$AM$3,VLOOKUP($R891,desplegable!$N$3:$Q$8,4,FALSE),$AC891:$AM891))</f>
        <v>0</v>
      </c>
      <c r="BA891" s="78"/>
      <c r="BB891" s="54">
        <f t="shared" si="304"/>
        <v>0</v>
      </c>
      <c r="BC891" s="53">
        <f>+IFERROR($BB891*$T891/VLOOKUP($R891,desplegable!$N$3:$O$8,2,FALSE),0)</f>
        <v>0</v>
      </c>
      <c r="BD891" s="53" t="str">
        <f t="shared" si="294"/>
        <v/>
      </c>
      <c r="BE891" s="57" t="str">
        <f t="shared" si="305"/>
        <v/>
      </c>
    </row>
    <row r="892" spans="1:57" ht="15" customHeight="1" x14ac:dyDescent="0.25">
      <c r="A892" s="26" t="s">
        <v>117</v>
      </c>
      <c r="B892" s="21"/>
      <c r="C892" s="21" t="s">
        <v>117</v>
      </c>
      <c r="D892" s="21"/>
      <c r="E892" s="21" t="s">
        <v>117</v>
      </c>
      <c r="F892" s="21"/>
      <c r="G892" s="27"/>
      <c r="H892" s="27"/>
      <c r="I892" s="28" t="s">
        <v>36</v>
      </c>
      <c r="J892" s="28" t="s">
        <v>117</v>
      </c>
      <c r="K892" s="21"/>
      <c r="L892" s="21"/>
      <c r="M892" s="28" t="s">
        <v>117</v>
      </c>
      <c r="N892" s="28" t="s">
        <v>117</v>
      </c>
      <c r="O892" s="28" t="s">
        <v>117</v>
      </c>
      <c r="P892" s="21" t="s">
        <v>117</v>
      </c>
      <c r="Q892" s="21" t="s">
        <v>117</v>
      </c>
      <c r="R892" s="28" t="s">
        <v>117</v>
      </c>
      <c r="S892" s="78"/>
      <c r="T892" s="30"/>
      <c r="U892" s="52">
        <f t="shared" si="295"/>
        <v>0</v>
      </c>
      <c r="V892" s="29"/>
      <c r="W892" s="29" t="s">
        <v>117</v>
      </c>
      <c r="X892" s="29"/>
      <c r="Y892" s="29"/>
      <c r="Z892" s="53" t="str">
        <f t="shared" si="287"/>
        <v/>
      </c>
      <c r="AA892" s="55" t="str">
        <f t="shared" si="296"/>
        <v/>
      </c>
      <c r="AB892" s="27"/>
      <c r="AC892" s="54">
        <f t="shared" si="288"/>
        <v>0</v>
      </c>
      <c r="AD892" s="78"/>
      <c r="AE892" s="54">
        <f t="shared" si="289"/>
        <v>0</v>
      </c>
      <c r="AF892" s="78"/>
      <c r="AG892" s="54">
        <f t="shared" si="290"/>
        <v>0</v>
      </c>
      <c r="AH892" s="78"/>
      <c r="AI892" s="54">
        <f t="shared" si="291"/>
        <v>0</v>
      </c>
      <c r="AJ892" s="78"/>
      <c r="AK892" s="54">
        <f t="shared" si="292"/>
        <v>0</v>
      </c>
      <c r="AL892" s="78"/>
      <c r="AM892" s="78"/>
      <c r="AN892" s="53" t="str">
        <f>+IF($A892="Venta",SUMIF($AC$3:$AM$3,VLOOKUP($R892,desplegable!$N$3:$Q$8,4,FALSE),$AC892:$AM892)*$T892/VLOOKUP($R892,desplegable!$N$3:$O$8,2,FALSE),"")</f>
        <v/>
      </c>
      <c r="AO892" s="53">
        <f t="shared" si="293"/>
        <v>0</v>
      </c>
      <c r="AP892" s="53" t="str">
        <f>+IF($A892="Compra",SUMIF($AC$3:$AM$3,VLOOKUP($R891,desplegable!$N$3:$Q$8,4,FALSE),$AC892:$AM892)*$T892/VLOOKUP($R891,desplegable!$N$3:$O$8,2,FALSE),"")</f>
        <v/>
      </c>
      <c r="AQ892" s="55">
        <f>+IFERROR(SUMIF($AC$3:$AM$3,VLOOKUP($R892,desplegable!$N$3:$Q$8,4,FALSE),$AC892:$AM892)/$S892,0)</f>
        <v>0</v>
      </c>
      <c r="AR892" s="55">
        <f ca="1">IFERROR((SUMIF($AC$3:$AM$3,VLOOKUP($R892,desplegable!$N$3:$Q$8,4,FALSE),$AC892:$AM892)/($H892-$G892))*((TODAY())-$G892)/$S892,0)</f>
        <v>0</v>
      </c>
      <c r="AS892" s="56" t="str">
        <f t="shared" si="297"/>
        <v>-</v>
      </c>
      <c r="AT892" s="56" t="str">
        <f t="shared" si="298"/>
        <v>-</v>
      </c>
      <c r="AU892" s="56" t="str">
        <f t="shared" si="299"/>
        <v>-</v>
      </c>
      <c r="AV892" s="56" t="str">
        <f t="shared" si="300"/>
        <v>-</v>
      </c>
      <c r="AW892" s="53" t="str">
        <f t="shared" si="301"/>
        <v>-</v>
      </c>
      <c r="AX892" s="53" t="str">
        <f t="shared" si="302"/>
        <v/>
      </c>
      <c r="AY892" s="57" t="str">
        <f t="shared" si="303"/>
        <v/>
      </c>
      <c r="AZ892" s="54">
        <f>+IF(SUMIF($AC$3:$AM$3,VLOOKUP($R892,desplegable!$N$3:$Q$8,4,FALSE),$AC892:$AM892)&gt;=$S892,$S892,SUMIF($AC$3:$AM$3,VLOOKUP($R892,desplegable!$N$3:$Q$8,4,FALSE),$AC892:$AM892))</f>
        <v>0</v>
      </c>
      <c r="BA892" s="78"/>
      <c r="BB892" s="54">
        <f t="shared" si="304"/>
        <v>0</v>
      </c>
      <c r="BC892" s="53">
        <f>+IFERROR($BB892*$T892/VLOOKUP($R892,desplegable!$N$3:$O$8,2,FALSE),0)</f>
        <v>0</v>
      </c>
      <c r="BD892" s="53" t="str">
        <f t="shared" si="294"/>
        <v/>
      </c>
      <c r="BE892" s="57" t="str">
        <f t="shared" si="305"/>
        <v/>
      </c>
    </row>
    <row r="893" spans="1:57" ht="15" customHeight="1" x14ac:dyDescent="0.25">
      <c r="A893" s="26" t="s">
        <v>117</v>
      </c>
      <c r="B893" s="21"/>
      <c r="C893" s="21" t="s">
        <v>117</v>
      </c>
      <c r="D893" s="21"/>
      <c r="E893" s="21" t="s">
        <v>117</v>
      </c>
      <c r="F893" s="21"/>
      <c r="G893" s="27"/>
      <c r="H893" s="27"/>
      <c r="I893" s="28" t="s">
        <v>36</v>
      </c>
      <c r="J893" s="28" t="s">
        <v>117</v>
      </c>
      <c r="K893" s="21"/>
      <c r="L893" s="21"/>
      <c r="M893" s="28" t="s">
        <v>117</v>
      </c>
      <c r="N893" s="28" t="s">
        <v>117</v>
      </c>
      <c r="O893" s="28" t="s">
        <v>117</v>
      </c>
      <c r="P893" s="21" t="s">
        <v>117</v>
      </c>
      <c r="Q893" s="21" t="s">
        <v>117</v>
      </c>
      <c r="R893" s="28" t="s">
        <v>117</v>
      </c>
      <c r="S893" s="78"/>
      <c r="T893" s="30"/>
      <c r="U893" s="52">
        <f t="shared" si="295"/>
        <v>0</v>
      </c>
      <c r="V893" s="29"/>
      <c r="W893" s="29" t="s">
        <v>117</v>
      </c>
      <c r="X893" s="29"/>
      <c r="Y893" s="29"/>
      <c r="Z893" s="53" t="str">
        <f t="shared" si="287"/>
        <v/>
      </c>
      <c r="AA893" s="55" t="str">
        <f t="shared" si="296"/>
        <v/>
      </c>
      <c r="AB893" s="27"/>
      <c r="AC893" s="54">
        <f t="shared" si="288"/>
        <v>0</v>
      </c>
      <c r="AD893" s="78"/>
      <c r="AE893" s="54">
        <f t="shared" si="289"/>
        <v>0</v>
      </c>
      <c r="AF893" s="78"/>
      <c r="AG893" s="54">
        <f t="shared" si="290"/>
        <v>0</v>
      </c>
      <c r="AH893" s="78"/>
      <c r="AI893" s="54">
        <f t="shared" si="291"/>
        <v>0</v>
      </c>
      <c r="AJ893" s="78"/>
      <c r="AK893" s="54">
        <f t="shared" si="292"/>
        <v>0</v>
      </c>
      <c r="AL893" s="78"/>
      <c r="AM893" s="78"/>
      <c r="AN893" s="53" t="str">
        <f>+IF($A893="Venta",SUMIF($AC$3:$AM$3,VLOOKUP($R893,desplegable!$N$3:$Q$8,4,FALSE),$AC893:$AM893)*$T893/VLOOKUP($R893,desplegable!$N$3:$O$8,2,FALSE),"")</f>
        <v/>
      </c>
      <c r="AO893" s="53">
        <f t="shared" si="293"/>
        <v>0</v>
      </c>
      <c r="AP893" s="53" t="str">
        <f>+IF($A893="Compra",SUMIF($AC$3:$AM$3,VLOOKUP($R892,desplegable!$N$3:$Q$8,4,FALSE),$AC893:$AM893)*$T893/VLOOKUP($R892,desplegable!$N$3:$O$8,2,FALSE),"")</f>
        <v/>
      </c>
      <c r="AQ893" s="55">
        <f>+IFERROR(SUMIF($AC$3:$AM$3,VLOOKUP($R893,desplegable!$N$3:$Q$8,4,FALSE),$AC893:$AM893)/$S893,0)</f>
        <v>0</v>
      </c>
      <c r="AR893" s="55">
        <f ca="1">IFERROR((SUMIF($AC$3:$AM$3,VLOOKUP($R893,desplegable!$N$3:$Q$8,4,FALSE),$AC893:$AM893)/($H893-$G893))*((TODAY())-$G893)/$S893,0)</f>
        <v>0</v>
      </c>
      <c r="AS893" s="56" t="str">
        <f t="shared" si="297"/>
        <v>-</v>
      </c>
      <c r="AT893" s="56" t="str">
        <f t="shared" si="298"/>
        <v>-</v>
      </c>
      <c r="AU893" s="56" t="str">
        <f t="shared" si="299"/>
        <v>-</v>
      </c>
      <c r="AV893" s="56" t="str">
        <f t="shared" si="300"/>
        <v>-</v>
      </c>
      <c r="AW893" s="53" t="str">
        <f t="shared" si="301"/>
        <v>-</v>
      </c>
      <c r="AX893" s="53" t="str">
        <f t="shared" si="302"/>
        <v/>
      </c>
      <c r="AY893" s="57" t="str">
        <f t="shared" si="303"/>
        <v/>
      </c>
      <c r="AZ893" s="54">
        <f>+IF(SUMIF($AC$3:$AM$3,VLOOKUP($R893,desplegable!$N$3:$Q$8,4,FALSE),$AC893:$AM893)&gt;=$S893,$S893,SUMIF($AC$3:$AM$3,VLOOKUP($R893,desplegable!$N$3:$Q$8,4,FALSE),$AC893:$AM893))</f>
        <v>0</v>
      </c>
      <c r="BA893" s="78"/>
      <c r="BB893" s="54">
        <f t="shared" si="304"/>
        <v>0</v>
      </c>
      <c r="BC893" s="53">
        <f>+IFERROR($BB893*$T893/VLOOKUP($R893,desplegable!$N$3:$O$8,2,FALSE),0)</f>
        <v>0</v>
      </c>
      <c r="BD893" s="53" t="str">
        <f t="shared" si="294"/>
        <v/>
      </c>
      <c r="BE893" s="57" t="str">
        <f t="shared" si="305"/>
        <v/>
      </c>
    </row>
    <row r="894" spans="1:57" ht="15" customHeight="1" x14ac:dyDescent="0.25">
      <c r="A894" s="26" t="s">
        <v>117</v>
      </c>
      <c r="B894" s="21"/>
      <c r="C894" s="21" t="s">
        <v>117</v>
      </c>
      <c r="D894" s="21"/>
      <c r="E894" s="21" t="s">
        <v>117</v>
      </c>
      <c r="F894" s="21"/>
      <c r="G894" s="27"/>
      <c r="H894" s="27"/>
      <c r="I894" s="28" t="s">
        <v>36</v>
      </c>
      <c r="J894" s="28" t="s">
        <v>117</v>
      </c>
      <c r="K894" s="21"/>
      <c r="L894" s="21"/>
      <c r="M894" s="28" t="s">
        <v>117</v>
      </c>
      <c r="N894" s="28" t="s">
        <v>117</v>
      </c>
      <c r="O894" s="28" t="s">
        <v>117</v>
      </c>
      <c r="P894" s="21" t="s">
        <v>117</v>
      </c>
      <c r="Q894" s="21" t="s">
        <v>117</v>
      </c>
      <c r="R894" s="28" t="s">
        <v>117</v>
      </c>
      <c r="S894" s="78"/>
      <c r="T894" s="30"/>
      <c r="U894" s="52">
        <f t="shared" si="295"/>
        <v>0</v>
      </c>
      <c r="V894" s="29"/>
      <c r="W894" s="29" t="s">
        <v>117</v>
      </c>
      <c r="X894" s="29"/>
      <c r="Y894" s="29"/>
      <c r="Z894" s="53" t="str">
        <f t="shared" si="287"/>
        <v/>
      </c>
      <c r="AA894" s="55" t="str">
        <f t="shared" si="296"/>
        <v/>
      </c>
      <c r="AB894" s="27"/>
      <c r="AC894" s="54">
        <f t="shared" si="288"/>
        <v>0</v>
      </c>
      <c r="AD894" s="78"/>
      <c r="AE894" s="54">
        <f t="shared" si="289"/>
        <v>0</v>
      </c>
      <c r="AF894" s="78"/>
      <c r="AG894" s="54">
        <f t="shared" si="290"/>
        <v>0</v>
      </c>
      <c r="AH894" s="78"/>
      <c r="AI894" s="54">
        <f t="shared" si="291"/>
        <v>0</v>
      </c>
      <c r="AJ894" s="78"/>
      <c r="AK894" s="54">
        <f t="shared" si="292"/>
        <v>0</v>
      </c>
      <c r="AL894" s="78"/>
      <c r="AM894" s="78"/>
      <c r="AN894" s="53" t="str">
        <f>+IF($A894="Venta",SUMIF($AC$3:$AM$3,VLOOKUP($R894,desplegable!$N$3:$Q$8,4,FALSE),$AC894:$AM894)*$T894/VLOOKUP($R894,desplegable!$N$3:$O$8,2,FALSE),"")</f>
        <v/>
      </c>
      <c r="AO894" s="53">
        <f t="shared" si="293"/>
        <v>0</v>
      </c>
      <c r="AP894" s="53" t="str">
        <f>+IF($A894="Compra",SUMIF($AC$3:$AM$3,VLOOKUP($R893,desplegable!$N$3:$Q$8,4,FALSE),$AC894:$AM894)*$T894/VLOOKUP($R893,desplegable!$N$3:$O$8,2,FALSE),"")</f>
        <v/>
      </c>
      <c r="AQ894" s="55">
        <f>+IFERROR(SUMIF($AC$3:$AM$3,VLOOKUP($R894,desplegable!$N$3:$Q$8,4,FALSE),$AC894:$AM894)/$S894,0)</f>
        <v>0</v>
      </c>
      <c r="AR894" s="55">
        <f ca="1">IFERROR((SUMIF($AC$3:$AM$3,VLOOKUP($R894,desplegable!$N$3:$Q$8,4,FALSE),$AC894:$AM894)/($H894-$G894))*((TODAY())-$G894)/$S894,0)</f>
        <v>0</v>
      </c>
      <c r="AS894" s="56" t="str">
        <f t="shared" si="297"/>
        <v>-</v>
      </c>
      <c r="AT894" s="56" t="str">
        <f t="shared" si="298"/>
        <v>-</v>
      </c>
      <c r="AU894" s="56" t="str">
        <f t="shared" si="299"/>
        <v>-</v>
      </c>
      <c r="AV894" s="56" t="str">
        <f t="shared" si="300"/>
        <v>-</v>
      </c>
      <c r="AW894" s="53" t="str">
        <f t="shared" si="301"/>
        <v>-</v>
      </c>
      <c r="AX894" s="53" t="str">
        <f t="shared" si="302"/>
        <v/>
      </c>
      <c r="AY894" s="57" t="str">
        <f t="shared" si="303"/>
        <v/>
      </c>
      <c r="AZ894" s="54">
        <f>+IF(SUMIF($AC$3:$AM$3,VLOOKUP($R894,desplegable!$N$3:$Q$8,4,FALSE),$AC894:$AM894)&gt;=$S894,$S894,SUMIF($AC$3:$AM$3,VLOOKUP($R894,desplegable!$N$3:$Q$8,4,FALSE),$AC894:$AM894))</f>
        <v>0</v>
      </c>
      <c r="BA894" s="78"/>
      <c r="BB894" s="54">
        <f t="shared" si="304"/>
        <v>0</v>
      </c>
      <c r="BC894" s="53">
        <f>+IFERROR($BB894*$T894/VLOOKUP($R894,desplegable!$N$3:$O$8,2,FALSE),0)</f>
        <v>0</v>
      </c>
      <c r="BD894" s="53" t="str">
        <f t="shared" si="294"/>
        <v/>
      </c>
      <c r="BE894" s="57" t="str">
        <f t="shared" si="305"/>
        <v/>
      </c>
    </row>
    <row r="895" spans="1:57" ht="15" customHeight="1" x14ac:dyDescent="0.25">
      <c r="A895" s="26" t="s">
        <v>117</v>
      </c>
      <c r="B895" s="21"/>
      <c r="C895" s="21" t="s">
        <v>117</v>
      </c>
      <c r="D895" s="21"/>
      <c r="E895" s="21" t="s">
        <v>117</v>
      </c>
      <c r="F895" s="21"/>
      <c r="G895" s="27"/>
      <c r="H895" s="27"/>
      <c r="I895" s="28" t="s">
        <v>36</v>
      </c>
      <c r="J895" s="28" t="s">
        <v>117</v>
      </c>
      <c r="K895" s="21"/>
      <c r="L895" s="21"/>
      <c r="M895" s="28" t="s">
        <v>117</v>
      </c>
      <c r="N895" s="28" t="s">
        <v>117</v>
      </c>
      <c r="O895" s="28" t="s">
        <v>117</v>
      </c>
      <c r="P895" s="21" t="s">
        <v>117</v>
      </c>
      <c r="Q895" s="21" t="s">
        <v>117</v>
      </c>
      <c r="R895" s="28" t="s">
        <v>117</v>
      </c>
      <c r="S895" s="78"/>
      <c r="T895" s="30"/>
      <c r="U895" s="52">
        <f t="shared" si="295"/>
        <v>0</v>
      </c>
      <c r="V895" s="29"/>
      <c r="W895" s="29" t="s">
        <v>117</v>
      </c>
      <c r="X895" s="29"/>
      <c r="Y895" s="29"/>
      <c r="Z895" s="53" t="str">
        <f t="shared" si="287"/>
        <v/>
      </c>
      <c r="AA895" s="55" t="str">
        <f t="shared" si="296"/>
        <v/>
      </c>
      <c r="AB895" s="27"/>
      <c r="AC895" s="54">
        <f t="shared" si="288"/>
        <v>0</v>
      </c>
      <c r="AD895" s="78"/>
      <c r="AE895" s="54">
        <f t="shared" si="289"/>
        <v>0</v>
      </c>
      <c r="AF895" s="78"/>
      <c r="AG895" s="54">
        <f t="shared" si="290"/>
        <v>0</v>
      </c>
      <c r="AH895" s="78"/>
      <c r="AI895" s="54">
        <f t="shared" si="291"/>
        <v>0</v>
      </c>
      <c r="AJ895" s="78"/>
      <c r="AK895" s="54">
        <f t="shared" si="292"/>
        <v>0</v>
      </c>
      <c r="AL895" s="78"/>
      <c r="AM895" s="78"/>
      <c r="AN895" s="53" t="str">
        <f>+IF($A895="Venta",SUMIF($AC$3:$AM$3,VLOOKUP($R895,desplegable!$N$3:$Q$8,4,FALSE),$AC895:$AM895)*$T895/VLOOKUP($R895,desplegable!$N$3:$O$8,2,FALSE),"")</f>
        <v/>
      </c>
      <c r="AO895" s="53">
        <f t="shared" si="293"/>
        <v>0</v>
      </c>
      <c r="AP895" s="53" t="str">
        <f>+IF($A895="Compra",SUMIF($AC$3:$AM$3,VLOOKUP($R894,desplegable!$N$3:$Q$8,4,FALSE),$AC895:$AM895)*$T895/VLOOKUP($R894,desplegable!$N$3:$O$8,2,FALSE),"")</f>
        <v/>
      </c>
      <c r="AQ895" s="55">
        <f>+IFERROR(SUMIF($AC$3:$AM$3,VLOOKUP($R895,desplegable!$N$3:$Q$8,4,FALSE),$AC895:$AM895)/$S895,0)</f>
        <v>0</v>
      </c>
      <c r="AR895" s="55">
        <f ca="1">IFERROR((SUMIF($AC$3:$AM$3,VLOOKUP($R895,desplegable!$N$3:$Q$8,4,FALSE),$AC895:$AM895)/($H895-$G895))*((TODAY())-$G895)/$S895,0)</f>
        <v>0</v>
      </c>
      <c r="AS895" s="56" t="str">
        <f t="shared" si="297"/>
        <v>-</v>
      </c>
      <c r="AT895" s="56" t="str">
        <f t="shared" si="298"/>
        <v>-</v>
      </c>
      <c r="AU895" s="56" t="str">
        <f t="shared" si="299"/>
        <v>-</v>
      </c>
      <c r="AV895" s="56" t="str">
        <f t="shared" si="300"/>
        <v>-</v>
      </c>
      <c r="AW895" s="53" t="str">
        <f t="shared" si="301"/>
        <v>-</v>
      </c>
      <c r="AX895" s="53" t="str">
        <f t="shared" si="302"/>
        <v/>
      </c>
      <c r="AY895" s="57" t="str">
        <f t="shared" si="303"/>
        <v/>
      </c>
      <c r="AZ895" s="54">
        <f>+IF(SUMIF($AC$3:$AM$3,VLOOKUP($R895,desplegable!$N$3:$Q$8,4,FALSE),$AC895:$AM895)&gt;=$S895,$S895,SUMIF($AC$3:$AM$3,VLOOKUP($R895,desplegable!$N$3:$Q$8,4,FALSE),$AC895:$AM895))</f>
        <v>0</v>
      </c>
      <c r="BA895" s="78"/>
      <c r="BB895" s="54">
        <f t="shared" si="304"/>
        <v>0</v>
      </c>
      <c r="BC895" s="53">
        <f>+IFERROR($BB895*$T895/VLOOKUP($R895,desplegable!$N$3:$O$8,2,FALSE),0)</f>
        <v>0</v>
      </c>
      <c r="BD895" s="53" t="str">
        <f t="shared" si="294"/>
        <v/>
      </c>
      <c r="BE895" s="57" t="str">
        <f t="shared" si="305"/>
        <v/>
      </c>
    </row>
    <row r="896" spans="1:57" ht="15" customHeight="1" x14ac:dyDescent="0.25">
      <c r="A896" s="26" t="s">
        <v>117</v>
      </c>
      <c r="B896" s="21"/>
      <c r="C896" s="21" t="s">
        <v>117</v>
      </c>
      <c r="D896" s="21"/>
      <c r="E896" s="21" t="s">
        <v>117</v>
      </c>
      <c r="F896" s="21"/>
      <c r="G896" s="27"/>
      <c r="H896" s="27"/>
      <c r="I896" s="28" t="s">
        <v>36</v>
      </c>
      <c r="J896" s="28" t="s">
        <v>117</v>
      </c>
      <c r="K896" s="21"/>
      <c r="L896" s="21"/>
      <c r="M896" s="28" t="s">
        <v>117</v>
      </c>
      <c r="N896" s="28" t="s">
        <v>117</v>
      </c>
      <c r="O896" s="28" t="s">
        <v>117</v>
      </c>
      <c r="P896" s="21" t="s">
        <v>117</v>
      </c>
      <c r="Q896" s="21" t="s">
        <v>117</v>
      </c>
      <c r="R896" s="28" t="s">
        <v>117</v>
      </c>
      <c r="S896" s="78"/>
      <c r="T896" s="30"/>
      <c r="U896" s="52">
        <f t="shared" si="295"/>
        <v>0</v>
      </c>
      <c r="V896" s="29"/>
      <c r="W896" s="29" t="s">
        <v>117</v>
      </c>
      <c r="X896" s="29"/>
      <c r="Y896" s="29"/>
      <c r="Z896" s="53" t="str">
        <f t="shared" si="287"/>
        <v/>
      </c>
      <c r="AA896" s="55" t="str">
        <f t="shared" si="296"/>
        <v/>
      </c>
      <c r="AB896" s="27"/>
      <c r="AC896" s="54">
        <f t="shared" si="288"/>
        <v>0</v>
      </c>
      <c r="AD896" s="78"/>
      <c r="AE896" s="54">
        <f t="shared" si="289"/>
        <v>0</v>
      </c>
      <c r="AF896" s="78"/>
      <c r="AG896" s="54">
        <f t="shared" si="290"/>
        <v>0</v>
      </c>
      <c r="AH896" s="78"/>
      <c r="AI896" s="54">
        <f t="shared" si="291"/>
        <v>0</v>
      </c>
      <c r="AJ896" s="78"/>
      <c r="AK896" s="54">
        <f t="shared" si="292"/>
        <v>0</v>
      </c>
      <c r="AL896" s="78"/>
      <c r="AM896" s="78"/>
      <c r="AN896" s="53" t="str">
        <f>+IF($A896="Venta",SUMIF($AC$3:$AM$3,VLOOKUP($R896,desplegable!$N$3:$Q$8,4,FALSE),$AC896:$AM896)*$T896/VLOOKUP($R896,desplegable!$N$3:$O$8,2,FALSE),"")</f>
        <v/>
      </c>
      <c r="AO896" s="53">
        <f t="shared" si="293"/>
        <v>0</v>
      </c>
      <c r="AP896" s="53" t="str">
        <f>+IF($A896="Compra",SUMIF($AC$3:$AM$3,VLOOKUP($R895,desplegable!$N$3:$Q$8,4,FALSE),$AC896:$AM896)*$T896/VLOOKUP($R895,desplegable!$N$3:$O$8,2,FALSE),"")</f>
        <v/>
      </c>
      <c r="AQ896" s="55">
        <f>+IFERROR(SUMIF($AC$3:$AM$3,VLOOKUP($R896,desplegable!$N$3:$Q$8,4,FALSE),$AC896:$AM896)/$S896,0)</f>
        <v>0</v>
      </c>
      <c r="AR896" s="55">
        <f ca="1">IFERROR((SUMIF($AC$3:$AM$3,VLOOKUP($R896,desplegable!$N$3:$Q$8,4,FALSE),$AC896:$AM896)/($H896-$G896))*((TODAY())-$G896)/$S896,0)</f>
        <v>0</v>
      </c>
      <c r="AS896" s="56" t="str">
        <f t="shared" si="297"/>
        <v>-</v>
      </c>
      <c r="AT896" s="56" t="str">
        <f t="shared" si="298"/>
        <v>-</v>
      </c>
      <c r="AU896" s="56" t="str">
        <f t="shared" si="299"/>
        <v>-</v>
      </c>
      <c r="AV896" s="56" t="str">
        <f t="shared" si="300"/>
        <v>-</v>
      </c>
      <c r="AW896" s="53" t="str">
        <f t="shared" si="301"/>
        <v>-</v>
      </c>
      <c r="AX896" s="53" t="str">
        <f t="shared" si="302"/>
        <v/>
      </c>
      <c r="AY896" s="57" t="str">
        <f t="shared" si="303"/>
        <v/>
      </c>
      <c r="AZ896" s="54">
        <f>+IF(SUMIF($AC$3:$AM$3,VLOOKUP($R896,desplegable!$N$3:$Q$8,4,FALSE),$AC896:$AM896)&gt;=$S896,$S896,SUMIF($AC$3:$AM$3,VLOOKUP($R896,desplegable!$N$3:$Q$8,4,FALSE),$AC896:$AM896))</f>
        <v>0</v>
      </c>
      <c r="BA896" s="78"/>
      <c r="BB896" s="54">
        <f t="shared" si="304"/>
        <v>0</v>
      </c>
      <c r="BC896" s="53">
        <f>+IFERROR($BB896*$T896/VLOOKUP($R896,desplegable!$N$3:$O$8,2,FALSE),0)</f>
        <v>0</v>
      </c>
      <c r="BD896" s="53" t="str">
        <f t="shared" si="294"/>
        <v/>
      </c>
      <c r="BE896" s="57" t="str">
        <f t="shared" si="305"/>
        <v/>
      </c>
    </row>
    <row r="897" spans="1:57" ht="15" customHeight="1" x14ac:dyDescent="0.25">
      <c r="A897" s="26" t="s">
        <v>117</v>
      </c>
      <c r="B897" s="21"/>
      <c r="C897" s="21" t="s">
        <v>117</v>
      </c>
      <c r="D897" s="21"/>
      <c r="E897" s="21" t="s">
        <v>117</v>
      </c>
      <c r="F897" s="21"/>
      <c r="G897" s="27"/>
      <c r="H897" s="27"/>
      <c r="I897" s="28" t="s">
        <v>36</v>
      </c>
      <c r="J897" s="28" t="s">
        <v>117</v>
      </c>
      <c r="K897" s="21"/>
      <c r="L897" s="21"/>
      <c r="M897" s="28" t="s">
        <v>117</v>
      </c>
      <c r="N897" s="28" t="s">
        <v>117</v>
      </c>
      <c r="O897" s="28" t="s">
        <v>117</v>
      </c>
      <c r="P897" s="21" t="s">
        <v>117</v>
      </c>
      <c r="Q897" s="21" t="s">
        <v>117</v>
      </c>
      <c r="R897" s="28" t="s">
        <v>117</v>
      </c>
      <c r="S897" s="78"/>
      <c r="T897" s="30"/>
      <c r="U897" s="52">
        <f t="shared" si="295"/>
        <v>0</v>
      </c>
      <c r="V897" s="29"/>
      <c r="W897" s="29" t="s">
        <v>117</v>
      </c>
      <c r="X897" s="29"/>
      <c r="Y897" s="29"/>
      <c r="Z897" s="53" t="str">
        <f t="shared" si="287"/>
        <v/>
      </c>
      <c r="AA897" s="55" t="str">
        <f t="shared" si="296"/>
        <v/>
      </c>
      <c r="AB897" s="27"/>
      <c r="AC897" s="54">
        <f t="shared" si="288"/>
        <v>0</v>
      </c>
      <c r="AD897" s="78"/>
      <c r="AE897" s="54">
        <f t="shared" si="289"/>
        <v>0</v>
      </c>
      <c r="AF897" s="78"/>
      <c r="AG897" s="54">
        <f t="shared" si="290"/>
        <v>0</v>
      </c>
      <c r="AH897" s="78"/>
      <c r="AI897" s="54">
        <f t="shared" si="291"/>
        <v>0</v>
      </c>
      <c r="AJ897" s="78"/>
      <c r="AK897" s="54">
        <f t="shared" si="292"/>
        <v>0</v>
      </c>
      <c r="AL897" s="78"/>
      <c r="AM897" s="78"/>
      <c r="AN897" s="53" t="str">
        <f>+IF($A897="Venta",SUMIF($AC$3:$AM$3,VLOOKUP($R897,desplegable!$N$3:$Q$8,4,FALSE),$AC897:$AM897)*$T897/VLOOKUP($R897,desplegable!$N$3:$O$8,2,FALSE),"")</f>
        <v/>
      </c>
      <c r="AO897" s="53">
        <f t="shared" si="293"/>
        <v>0</v>
      </c>
      <c r="AP897" s="53" t="str">
        <f>+IF($A897="Compra",SUMIF($AC$3:$AM$3,VLOOKUP(#REF!,desplegable!$N$3:$Q$8,4,FALSE),$AC897:$AM897)*$T897/VLOOKUP(#REF!,desplegable!$N$3:$O$8,2,FALSE),"")</f>
        <v/>
      </c>
      <c r="AQ897" s="55">
        <f>+IFERROR(SUMIF($AC$3:$AM$3,VLOOKUP($R897,desplegable!$N$3:$Q$8,4,FALSE),$AC897:$AM897)/$S897,0)</f>
        <v>0</v>
      </c>
      <c r="AR897" s="55">
        <f ca="1">IFERROR((SUMIF($AC$3:$AM$3,VLOOKUP($R897,desplegable!$N$3:$Q$8,4,FALSE),$AC897:$AM897)/($H897-$G897))*((TODAY())-$G897)/$S897,0)</f>
        <v>0</v>
      </c>
      <c r="AS897" s="56" t="str">
        <f t="shared" si="297"/>
        <v>-</v>
      </c>
      <c r="AT897" s="56" t="str">
        <f t="shared" si="298"/>
        <v>-</v>
      </c>
      <c r="AU897" s="56" t="str">
        <f t="shared" si="299"/>
        <v>-</v>
      </c>
      <c r="AV897" s="56" t="str">
        <f t="shared" si="300"/>
        <v>-</v>
      </c>
      <c r="AW897" s="53" t="str">
        <f t="shared" si="301"/>
        <v>-</v>
      </c>
      <c r="AX897" s="53" t="str">
        <f t="shared" si="302"/>
        <v/>
      </c>
      <c r="AY897" s="57" t="str">
        <f t="shared" si="303"/>
        <v/>
      </c>
      <c r="AZ897" s="54">
        <f>+IF(SUMIF($AC$3:$AM$3,VLOOKUP($R897,desplegable!$N$3:$Q$8,4,FALSE),$AC897:$AM897)&gt;=$S897,$S897,SUMIF($AC$3:$AM$3,VLOOKUP($R897,desplegable!$N$3:$Q$8,4,FALSE),$AC897:$AM897))</f>
        <v>0</v>
      </c>
      <c r="BA897" s="78"/>
      <c r="BB897" s="54">
        <f t="shared" si="304"/>
        <v>0</v>
      </c>
      <c r="BC897" s="53">
        <f>+IFERROR($BB897*$T897/VLOOKUP($R897,desplegable!$N$3:$O$8,2,FALSE),0)</f>
        <v>0</v>
      </c>
      <c r="BD897" s="53" t="str">
        <f t="shared" si="294"/>
        <v/>
      </c>
      <c r="BE897" s="57" t="str">
        <f t="shared" si="305"/>
        <v/>
      </c>
    </row>
    <row r="898" spans="1:57" ht="15" customHeight="1" x14ac:dyDescent="0.25">
      <c r="A898" s="26" t="s">
        <v>117</v>
      </c>
      <c r="B898" s="21"/>
      <c r="C898" s="21" t="s">
        <v>117</v>
      </c>
      <c r="D898" s="21"/>
      <c r="E898" s="21" t="s">
        <v>117</v>
      </c>
      <c r="F898" s="21"/>
      <c r="G898" s="27"/>
      <c r="H898" s="27"/>
      <c r="I898" s="28" t="s">
        <v>36</v>
      </c>
      <c r="J898" s="28" t="s">
        <v>117</v>
      </c>
      <c r="K898" s="21"/>
      <c r="L898" s="21"/>
      <c r="M898" s="28" t="s">
        <v>117</v>
      </c>
      <c r="N898" s="28" t="s">
        <v>117</v>
      </c>
      <c r="O898" s="28" t="s">
        <v>117</v>
      </c>
      <c r="P898" s="21" t="s">
        <v>117</v>
      </c>
      <c r="Q898" s="21" t="s">
        <v>117</v>
      </c>
      <c r="R898" s="28" t="s">
        <v>117</v>
      </c>
      <c r="S898" s="78"/>
      <c r="T898" s="30"/>
      <c r="U898" s="52">
        <f t="shared" si="295"/>
        <v>0</v>
      </c>
      <c r="V898" s="29"/>
      <c r="W898" s="29" t="s">
        <v>117</v>
      </c>
      <c r="X898" s="29"/>
      <c r="Y898" s="29"/>
      <c r="Z898" s="53" t="str">
        <f t="shared" si="287"/>
        <v/>
      </c>
      <c r="AA898" s="55" t="str">
        <f t="shared" si="296"/>
        <v/>
      </c>
      <c r="AB898" s="27"/>
      <c r="AC898" s="54">
        <f t="shared" si="288"/>
        <v>0</v>
      </c>
      <c r="AD898" s="78"/>
      <c r="AE898" s="54">
        <f t="shared" si="289"/>
        <v>0</v>
      </c>
      <c r="AF898" s="78"/>
      <c r="AG898" s="54">
        <f t="shared" si="290"/>
        <v>0</v>
      </c>
      <c r="AH898" s="78"/>
      <c r="AI898" s="54">
        <f t="shared" si="291"/>
        <v>0</v>
      </c>
      <c r="AJ898" s="78"/>
      <c r="AK898" s="54">
        <f t="shared" si="292"/>
        <v>0</v>
      </c>
      <c r="AL898" s="78"/>
      <c r="AM898" s="78"/>
      <c r="AN898" s="53" t="str">
        <f>+IF($A898="Venta",SUMIF($AC$3:$AM$3,VLOOKUP($R898,desplegable!$N$3:$Q$8,4,FALSE),$AC898:$AM898)*$T898/VLOOKUP($R898,desplegable!$N$3:$O$8,2,FALSE),"")</f>
        <v/>
      </c>
      <c r="AO898" s="53">
        <f t="shared" si="293"/>
        <v>0</v>
      </c>
      <c r="AP898" s="53" t="str">
        <f>+IF($A898="Compra",SUMIF($AC$3:$AM$3,VLOOKUP($R897,desplegable!$N$3:$Q$8,4,FALSE),$AC898:$AM898)*$T898/VLOOKUP($R897,desplegable!$N$3:$O$8,2,FALSE),"")</f>
        <v/>
      </c>
      <c r="AQ898" s="55">
        <f>+IFERROR(SUMIF($AC$3:$AM$3,VLOOKUP($R898,desplegable!$N$3:$Q$8,4,FALSE),$AC898:$AM898)/$S898,0)</f>
        <v>0</v>
      </c>
      <c r="AR898" s="55">
        <f ca="1">IFERROR((SUMIF($AC$3:$AM$3,VLOOKUP($R898,desplegable!$N$3:$Q$8,4,FALSE),$AC898:$AM898)/($H898-$G898))*((TODAY())-$G898)/$S898,0)</f>
        <v>0</v>
      </c>
      <c r="AS898" s="56" t="str">
        <f t="shared" si="297"/>
        <v>-</v>
      </c>
      <c r="AT898" s="56" t="str">
        <f t="shared" si="298"/>
        <v>-</v>
      </c>
      <c r="AU898" s="56" t="str">
        <f t="shared" si="299"/>
        <v>-</v>
      </c>
      <c r="AV898" s="56" t="str">
        <f t="shared" si="300"/>
        <v>-</v>
      </c>
      <c r="AW898" s="53" t="str">
        <f t="shared" si="301"/>
        <v>-</v>
      </c>
      <c r="AX898" s="53" t="str">
        <f t="shared" si="302"/>
        <v/>
      </c>
      <c r="AY898" s="57" t="str">
        <f t="shared" si="303"/>
        <v/>
      </c>
      <c r="AZ898" s="54">
        <f>+IF(SUMIF($AC$3:$AM$3,VLOOKUP($R898,desplegable!$N$3:$Q$8,4,FALSE),$AC898:$AM898)&gt;=$S898,$S898,SUMIF($AC$3:$AM$3,VLOOKUP($R898,desplegable!$N$3:$Q$8,4,FALSE),$AC898:$AM898))</f>
        <v>0</v>
      </c>
      <c r="BA898" s="78"/>
      <c r="BB898" s="54">
        <f t="shared" si="304"/>
        <v>0</v>
      </c>
      <c r="BC898" s="53">
        <f>+IFERROR($BB898*$T898/VLOOKUP($R898,desplegable!$N$3:$O$8,2,FALSE),0)</f>
        <v>0</v>
      </c>
      <c r="BD898" s="53" t="str">
        <f t="shared" si="294"/>
        <v/>
      </c>
      <c r="BE898" s="57" t="str">
        <f t="shared" si="305"/>
        <v/>
      </c>
    </row>
    <row r="899" spans="1:57" ht="15" customHeight="1" x14ac:dyDescent="0.25">
      <c r="A899" s="26" t="s">
        <v>117</v>
      </c>
      <c r="B899" s="21"/>
      <c r="C899" s="21" t="s">
        <v>117</v>
      </c>
      <c r="D899" s="21"/>
      <c r="E899" s="21" t="s">
        <v>117</v>
      </c>
      <c r="F899" s="21"/>
      <c r="G899" s="27"/>
      <c r="H899" s="27"/>
      <c r="I899" s="28" t="s">
        <v>36</v>
      </c>
      <c r="J899" s="28" t="s">
        <v>117</v>
      </c>
      <c r="K899" s="21"/>
      <c r="L899" s="21"/>
      <c r="M899" s="28" t="s">
        <v>117</v>
      </c>
      <c r="N899" s="28" t="s">
        <v>117</v>
      </c>
      <c r="O899" s="28" t="s">
        <v>117</v>
      </c>
      <c r="P899" s="21" t="s">
        <v>117</v>
      </c>
      <c r="Q899" s="21" t="s">
        <v>117</v>
      </c>
      <c r="R899" s="28" t="s">
        <v>117</v>
      </c>
      <c r="S899" s="78"/>
      <c r="T899" s="30"/>
      <c r="U899" s="52">
        <f t="shared" si="295"/>
        <v>0</v>
      </c>
      <c r="V899" s="29"/>
      <c r="W899" s="29" t="s">
        <v>117</v>
      </c>
      <c r="X899" s="29"/>
      <c r="Y899" s="29"/>
      <c r="Z899" s="53" t="str">
        <f t="shared" si="287"/>
        <v/>
      </c>
      <c r="AA899" s="55" t="str">
        <f t="shared" si="296"/>
        <v/>
      </c>
      <c r="AB899" s="27"/>
      <c r="AC899" s="54">
        <f t="shared" si="288"/>
        <v>0</v>
      </c>
      <c r="AD899" s="78"/>
      <c r="AE899" s="54">
        <f t="shared" si="289"/>
        <v>0</v>
      </c>
      <c r="AF899" s="78"/>
      <c r="AG899" s="54">
        <f t="shared" si="290"/>
        <v>0</v>
      </c>
      <c r="AH899" s="78"/>
      <c r="AI899" s="54">
        <f t="shared" si="291"/>
        <v>0</v>
      </c>
      <c r="AJ899" s="78"/>
      <c r="AK899" s="54">
        <f t="shared" si="292"/>
        <v>0</v>
      </c>
      <c r="AL899" s="78"/>
      <c r="AM899" s="78"/>
      <c r="AN899" s="53" t="str">
        <f>+IF($A899="Venta",SUMIF($AC$3:$AM$3,VLOOKUP($R899,desplegable!$N$3:$Q$8,4,FALSE),$AC899:$AM899)*$T899/VLOOKUP($R899,desplegable!$N$3:$O$8,2,FALSE),"")</f>
        <v/>
      </c>
      <c r="AO899" s="53">
        <f t="shared" si="293"/>
        <v>0</v>
      </c>
      <c r="AP899" s="53" t="str">
        <f>+IF($A899="Compra",SUMIF($AC$3:$AM$3,VLOOKUP($R898,desplegable!$N$3:$Q$8,4,FALSE),$AC899:$AM899)*$T899/VLOOKUP($R898,desplegable!$N$3:$O$8,2,FALSE),"")</f>
        <v/>
      </c>
      <c r="AQ899" s="55">
        <f>+IFERROR(SUMIF($AC$3:$AM$3,VLOOKUP($R899,desplegable!$N$3:$Q$8,4,FALSE),$AC899:$AM899)/$S899,0)</f>
        <v>0</v>
      </c>
      <c r="AR899" s="55">
        <f ca="1">IFERROR((SUMIF($AC$3:$AM$3,VLOOKUP($R899,desplegable!$N$3:$Q$8,4,FALSE),$AC899:$AM899)/($H899-$G899))*((TODAY())-$G899)/$S899,0)</f>
        <v>0</v>
      </c>
      <c r="AS899" s="56" t="str">
        <f t="shared" si="297"/>
        <v>-</v>
      </c>
      <c r="AT899" s="56" t="str">
        <f t="shared" si="298"/>
        <v>-</v>
      </c>
      <c r="AU899" s="56" t="str">
        <f t="shared" si="299"/>
        <v>-</v>
      </c>
      <c r="AV899" s="56" t="str">
        <f t="shared" si="300"/>
        <v>-</v>
      </c>
      <c r="AW899" s="53" t="str">
        <f t="shared" si="301"/>
        <v>-</v>
      </c>
      <c r="AX899" s="53" t="str">
        <f t="shared" si="302"/>
        <v/>
      </c>
      <c r="AY899" s="57" t="str">
        <f t="shared" si="303"/>
        <v/>
      </c>
      <c r="AZ899" s="54">
        <f>+IF(SUMIF($AC$3:$AM$3,VLOOKUP($R899,desplegable!$N$3:$Q$8,4,FALSE),$AC899:$AM899)&gt;=$S899,$S899,SUMIF($AC$3:$AM$3,VLOOKUP($R899,desplegable!$N$3:$Q$8,4,FALSE),$AC899:$AM899))</f>
        <v>0</v>
      </c>
      <c r="BA899" s="78"/>
      <c r="BB899" s="54">
        <f t="shared" si="304"/>
        <v>0</v>
      </c>
      <c r="BC899" s="53">
        <f>+IFERROR($BB899*$T899/VLOOKUP($R899,desplegable!$N$3:$O$8,2,FALSE),0)</f>
        <v>0</v>
      </c>
      <c r="BD899" s="53" t="str">
        <f t="shared" si="294"/>
        <v/>
      </c>
      <c r="BE899" s="57" t="str">
        <f t="shared" si="305"/>
        <v/>
      </c>
    </row>
    <row r="900" spans="1:57" ht="15" customHeight="1" x14ac:dyDescent="0.25">
      <c r="A900" s="26" t="s">
        <v>117</v>
      </c>
      <c r="B900" s="21"/>
      <c r="C900" s="21" t="s">
        <v>117</v>
      </c>
      <c r="D900" s="21"/>
      <c r="E900" s="21" t="s">
        <v>117</v>
      </c>
      <c r="F900" s="21"/>
      <c r="G900" s="27"/>
      <c r="H900" s="27"/>
      <c r="I900" s="28" t="s">
        <v>36</v>
      </c>
      <c r="J900" s="28" t="s">
        <v>117</v>
      </c>
      <c r="K900" s="21"/>
      <c r="L900" s="21"/>
      <c r="M900" s="28" t="s">
        <v>117</v>
      </c>
      <c r="N900" s="28" t="s">
        <v>117</v>
      </c>
      <c r="O900" s="28" t="s">
        <v>117</v>
      </c>
      <c r="P900" s="21" t="s">
        <v>117</v>
      </c>
      <c r="Q900" s="21" t="s">
        <v>117</v>
      </c>
      <c r="R900" s="28" t="s">
        <v>117</v>
      </c>
      <c r="S900" s="78"/>
      <c r="T900" s="30"/>
      <c r="U900" s="52">
        <f t="shared" si="295"/>
        <v>0</v>
      </c>
      <c r="V900" s="29"/>
      <c r="W900" s="29" t="s">
        <v>117</v>
      </c>
      <c r="X900" s="29"/>
      <c r="Y900" s="29"/>
      <c r="Z900" s="53" t="str">
        <f t="shared" ref="Z900:Z963" si="306">IF($A900="Venta",$U900-SUMIFS($U:$U,$K:$K,$K900,$L:$L,$L900,$M:$M,$M900,$N:$N,$N900,$A:$A,"Compra"),IF($A900="Compra","",""))</f>
        <v/>
      </c>
      <c r="AA900" s="55" t="str">
        <f t="shared" si="296"/>
        <v/>
      </c>
      <c r="AB900" s="27"/>
      <c r="AC900" s="54">
        <f t="shared" ref="AC900:AC963" si="307">+IF($A900="Venta",SUMIFS($AD:$AD,$K:$K,$K900,$L:$L,$L900,$M:$M,$M900,$N:$N,$N900),IF($A900="Compra",$AD900,0))</f>
        <v>0</v>
      </c>
      <c r="AD900" s="78"/>
      <c r="AE900" s="54">
        <f t="shared" ref="AE900:AE963" si="308">+IF($A900="Venta",SUMIFS($AF:$AF,$K:$K,$K900,$L:$L,$L900,$M:$M,$M900,$N:$N,$N900),IF($A900="Compra",$AF900,0))</f>
        <v>0</v>
      </c>
      <c r="AF900" s="78"/>
      <c r="AG900" s="54">
        <f t="shared" ref="AG900:AG963" si="309">+IF($A900="Venta",SUMIFS($AH:$AH,$K:$K,$K900,$L:$L,$L900,$M:$M,$M900,$N:$N,$N900),IF($A900="Compra",$AH900,0))</f>
        <v>0</v>
      </c>
      <c r="AH900" s="78"/>
      <c r="AI900" s="54">
        <f t="shared" ref="AI900:AI963" si="310">+IF($A900="Venta",SUMIFS($AJ:$AJ,$K:$K,$K900,$L:$L,$L900,$M:$M,$M900,$N:$N,$N900),IF($A900="Compra",$AJ900,0))</f>
        <v>0</v>
      </c>
      <c r="AJ900" s="78"/>
      <c r="AK900" s="54">
        <f t="shared" ref="AK900:AK963" si="311">+IF($A900="Venta",SUMIFS($AL:$AL,$K:$K,$K900,$L:$L,$L900,$M:$M,$M900,$N:$N,$N900),IF($A900="Compra",$AL900,0))</f>
        <v>0</v>
      </c>
      <c r="AL900" s="78"/>
      <c r="AM900" s="78"/>
      <c r="AN900" s="53" t="str">
        <f>+IF($A900="Venta",SUMIF($AC$3:$AM$3,VLOOKUP($R900,desplegable!$N$3:$Q$8,4,FALSE),$AC900:$AM900)*$T900/VLOOKUP($R900,desplegable!$N$3:$O$8,2,FALSE),"")</f>
        <v/>
      </c>
      <c r="AO900" s="53">
        <f t="shared" ref="AO900:AO963" si="312">+IF($A900="Venta",SUMIFS($AP:$AP,$K:$K,$K900,$L:$L,$L900,$M:$M,$M900,$N:$N,$N900),IF($A900="Compra",$AP900,0))</f>
        <v>0</v>
      </c>
      <c r="AP900" s="53" t="str">
        <f>+IF($A900="Compra",SUMIF($AC$3:$AM$3,VLOOKUP($R899,desplegable!$N$3:$Q$8,4,FALSE),$AC900:$AM900)*$T900/VLOOKUP($R899,desplegable!$N$3:$O$8,2,FALSE),"")</f>
        <v/>
      </c>
      <c r="AQ900" s="55">
        <f>+IFERROR(SUMIF($AC$3:$AM$3,VLOOKUP($R900,desplegable!$N$3:$Q$8,4,FALSE),$AC900:$AM900)/$S900,0)</f>
        <v>0</v>
      </c>
      <c r="AR900" s="55">
        <f ca="1">IFERROR((SUMIF($AC$3:$AM$3,VLOOKUP($R900,desplegable!$N$3:$Q$8,4,FALSE),$AC900:$AM900)/($H900-$G900))*((TODAY())-$G900)/$S900,0)</f>
        <v>0</v>
      </c>
      <c r="AS900" s="56" t="str">
        <f t="shared" si="297"/>
        <v>-</v>
      </c>
      <c r="AT900" s="56" t="str">
        <f t="shared" si="298"/>
        <v>-</v>
      </c>
      <c r="AU900" s="56" t="str">
        <f t="shared" si="299"/>
        <v>-</v>
      </c>
      <c r="AV900" s="56" t="str">
        <f t="shared" si="300"/>
        <v>-</v>
      </c>
      <c r="AW900" s="53" t="str">
        <f t="shared" si="301"/>
        <v>-</v>
      </c>
      <c r="AX900" s="53" t="str">
        <f t="shared" si="302"/>
        <v/>
      </c>
      <c r="AY900" s="57" t="str">
        <f t="shared" si="303"/>
        <v/>
      </c>
      <c r="AZ900" s="54">
        <f>+IF(SUMIF($AC$3:$AM$3,VLOOKUP($R900,desplegable!$N$3:$Q$8,4,FALSE),$AC900:$AM900)&gt;=$S900,$S900,SUMIF($AC$3:$AM$3,VLOOKUP($R900,desplegable!$N$3:$Q$8,4,FALSE),$AC900:$AM900))</f>
        <v>0</v>
      </c>
      <c r="BA900" s="78"/>
      <c r="BB900" s="54">
        <f t="shared" si="304"/>
        <v>0</v>
      </c>
      <c r="BC900" s="53">
        <f>+IFERROR($BB900*$T900/VLOOKUP($R900,desplegable!$N$3:$O$8,2,FALSE),0)</f>
        <v>0</v>
      </c>
      <c r="BD900" s="53" t="str">
        <f t="shared" ref="BD900:BD963" si="313">+IF($A900="Venta",$BC900-SUMIFS($BC:$BC,$K:$K,$K900,$L:$L,$L900,$M:$M,$M900,$N:$N,$N900,$A:$A,"Compra"),"")</f>
        <v/>
      </c>
      <c r="BE900" s="57" t="str">
        <f t="shared" si="305"/>
        <v/>
      </c>
    </row>
    <row r="901" spans="1:57" ht="15" customHeight="1" x14ac:dyDescent="0.25">
      <c r="A901" s="26" t="s">
        <v>117</v>
      </c>
      <c r="B901" s="21"/>
      <c r="C901" s="21" t="s">
        <v>117</v>
      </c>
      <c r="D901" s="21"/>
      <c r="E901" s="21" t="s">
        <v>117</v>
      </c>
      <c r="F901" s="21"/>
      <c r="G901" s="27"/>
      <c r="H901" s="27"/>
      <c r="I901" s="28" t="s">
        <v>36</v>
      </c>
      <c r="J901" s="28" t="s">
        <v>117</v>
      </c>
      <c r="K901" s="21"/>
      <c r="L901" s="21"/>
      <c r="M901" s="28" t="s">
        <v>117</v>
      </c>
      <c r="N901" s="28" t="s">
        <v>117</v>
      </c>
      <c r="O901" s="28" t="s">
        <v>117</v>
      </c>
      <c r="P901" s="21" t="s">
        <v>117</v>
      </c>
      <c r="Q901" s="21" t="s">
        <v>117</v>
      </c>
      <c r="R901" s="28" t="s">
        <v>117</v>
      </c>
      <c r="S901" s="78"/>
      <c r="T901" s="30"/>
      <c r="U901" s="52">
        <f t="shared" ref="U901:U964" si="314">IF($R901="CPM",$S901/1000*$T901,$S901*$T901)</f>
        <v>0</v>
      </c>
      <c r="V901" s="29"/>
      <c r="W901" s="29" t="s">
        <v>117</v>
      </c>
      <c r="X901" s="29"/>
      <c r="Y901" s="29"/>
      <c r="Z901" s="53" t="str">
        <f t="shared" si="306"/>
        <v/>
      </c>
      <c r="AA901" s="55" t="str">
        <f t="shared" si="296"/>
        <v/>
      </c>
      <c r="AB901" s="27"/>
      <c r="AC901" s="54">
        <f t="shared" si="307"/>
        <v>0</v>
      </c>
      <c r="AD901" s="78"/>
      <c r="AE901" s="54">
        <f t="shared" si="308"/>
        <v>0</v>
      </c>
      <c r="AF901" s="78"/>
      <c r="AG901" s="54">
        <f t="shared" si="309"/>
        <v>0</v>
      </c>
      <c r="AH901" s="78"/>
      <c r="AI901" s="54">
        <f t="shared" si="310"/>
        <v>0</v>
      </c>
      <c r="AJ901" s="78"/>
      <c r="AK901" s="54">
        <f t="shared" si="311"/>
        <v>0</v>
      </c>
      <c r="AL901" s="78"/>
      <c r="AM901" s="78"/>
      <c r="AN901" s="53" t="str">
        <f>+IF($A901="Venta",SUMIF($AC$3:$AM$3,VLOOKUP($R901,desplegable!$N$3:$Q$8,4,FALSE),$AC901:$AM901)*$T901/VLOOKUP($R901,desplegable!$N$3:$O$8,2,FALSE),"")</f>
        <v/>
      </c>
      <c r="AO901" s="53">
        <f t="shared" si="312"/>
        <v>0</v>
      </c>
      <c r="AP901" s="53" t="str">
        <f>+IF($A901="Compra",SUMIF($AC$3:$AM$3,VLOOKUP($R900,desplegable!$N$3:$Q$8,4,FALSE),$AC901:$AM901)*$T901/VLOOKUP($R900,desplegable!$N$3:$O$8,2,FALSE),"")</f>
        <v/>
      </c>
      <c r="AQ901" s="55">
        <f>+IFERROR(SUMIF($AC$3:$AM$3,VLOOKUP($R901,desplegable!$N$3:$Q$8,4,FALSE),$AC901:$AM901)/$S901,0)</f>
        <v>0</v>
      </c>
      <c r="AR901" s="55">
        <f ca="1">IFERROR((SUMIF($AC$3:$AM$3,VLOOKUP($R901,desplegable!$N$3:$Q$8,4,FALSE),$AC901:$AM901)/($H901-$G901))*((TODAY())-$G901)/$S901,0)</f>
        <v>0</v>
      </c>
      <c r="AS901" s="56" t="str">
        <f t="shared" si="297"/>
        <v>-</v>
      </c>
      <c r="AT901" s="56" t="str">
        <f t="shared" si="298"/>
        <v>-</v>
      </c>
      <c r="AU901" s="56" t="str">
        <f t="shared" si="299"/>
        <v>-</v>
      </c>
      <c r="AV901" s="56" t="str">
        <f t="shared" si="300"/>
        <v>-</v>
      </c>
      <c r="AW901" s="53" t="str">
        <f t="shared" si="301"/>
        <v>-</v>
      </c>
      <c r="AX901" s="53" t="str">
        <f t="shared" si="302"/>
        <v/>
      </c>
      <c r="AY901" s="57" t="str">
        <f t="shared" si="303"/>
        <v/>
      </c>
      <c r="AZ901" s="54">
        <f>+IF(SUMIF($AC$3:$AM$3,VLOOKUP($R901,desplegable!$N$3:$Q$8,4,FALSE),$AC901:$AM901)&gt;=$S901,$S901,SUMIF($AC$3:$AM$3,VLOOKUP($R901,desplegable!$N$3:$Q$8,4,FALSE),$AC901:$AM901))</f>
        <v>0</v>
      </c>
      <c r="BA901" s="78"/>
      <c r="BB901" s="54">
        <f t="shared" si="304"/>
        <v>0</v>
      </c>
      <c r="BC901" s="53">
        <f>+IFERROR($BB901*$T901/VLOOKUP($R901,desplegable!$N$3:$O$8,2,FALSE),0)</f>
        <v>0</v>
      </c>
      <c r="BD901" s="53" t="str">
        <f t="shared" si="313"/>
        <v/>
      </c>
      <c r="BE901" s="57" t="str">
        <f t="shared" si="305"/>
        <v/>
      </c>
    </row>
    <row r="902" spans="1:57" ht="15" customHeight="1" x14ac:dyDescent="0.25">
      <c r="A902" s="26" t="s">
        <v>117</v>
      </c>
      <c r="B902" s="21"/>
      <c r="C902" s="21" t="s">
        <v>117</v>
      </c>
      <c r="D902" s="21"/>
      <c r="E902" s="21" t="s">
        <v>117</v>
      </c>
      <c r="F902" s="21"/>
      <c r="G902" s="27"/>
      <c r="H902" s="27"/>
      <c r="I902" s="28" t="s">
        <v>36</v>
      </c>
      <c r="J902" s="28" t="s">
        <v>117</v>
      </c>
      <c r="K902" s="21"/>
      <c r="L902" s="21"/>
      <c r="M902" s="28" t="s">
        <v>117</v>
      </c>
      <c r="N902" s="28" t="s">
        <v>117</v>
      </c>
      <c r="O902" s="28" t="s">
        <v>117</v>
      </c>
      <c r="P902" s="21" t="s">
        <v>117</v>
      </c>
      <c r="Q902" s="21" t="s">
        <v>117</v>
      </c>
      <c r="R902" s="28" t="s">
        <v>117</v>
      </c>
      <c r="S902" s="78"/>
      <c r="T902" s="30"/>
      <c r="U902" s="52">
        <f t="shared" si="314"/>
        <v>0</v>
      </c>
      <c r="V902" s="29"/>
      <c r="W902" s="29" t="s">
        <v>117</v>
      </c>
      <c r="X902" s="29"/>
      <c r="Y902" s="29"/>
      <c r="Z902" s="53" t="str">
        <f t="shared" si="306"/>
        <v/>
      </c>
      <c r="AA902" s="55" t="str">
        <f t="shared" si="296"/>
        <v/>
      </c>
      <c r="AB902" s="27"/>
      <c r="AC902" s="54">
        <f t="shared" si="307"/>
        <v>0</v>
      </c>
      <c r="AD902" s="78"/>
      <c r="AE902" s="54">
        <f t="shared" si="308"/>
        <v>0</v>
      </c>
      <c r="AF902" s="78"/>
      <c r="AG902" s="54">
        <f t="shared" si="309"/>
        <v>0</v>
      </c>
      <c r="AH902" s="78"/>
      <c r="AI902" s="54">
        <f t="shared" si="310"/>
        <v>0</v>
      </c>
      <c r="AJ902" s="78"/>
      <c r="AK902" s="54">
        <f t="shared" si="311"/>
        <v>0</v>
      </c>
      <c r="AL902" s="78"/>
      <c r="AM902" s="78"/>
      <c r="AN902" s="53" t="str">
        <f>+IF($A902="Venta",SUMIF($AC$3:$AM$3,VLOOKUP($R902,desplegable!$N$3:$Q$8,4,FALSE),$AC902:$AM902)*$T902/VLOOKUP($R902,desplegable!$N$3:$O$8,2,FALSE),"")</f>
        <v/>
      </c>
      <c r="AO902" s="53">
        <f t="shared" si="312"/>
        <v>0</v>
      </c>
      <c r="AP902" s="53" t="str">
        <f>+IF($A902="Compra",SUMIF($AC$3:$AM$3,VLOOKUP($R901,desplegable!$N$3:$Q$8,4,FALSE),$AC902:$AM902)*$T902/VLOOKUP($R901,desplegable!$N$3:$O$8,2,FALSE),"")</f>
        <v/>
      </c>
      <c r="AQ902" s="55">
        <f>+IFERROR(SUMIF($AC$3:$AM$3,VLOOKUP($R902,desplegable!$N$3:$Q$8,4,FALSE),$AC902:$AM902)/$S902,0)</f>
        <v>0</v>
      </c>
      <c r="AR902" s="55">
        <f ca="1">IFERROR((SUMIF($AC$3:$AM$3,VLOOKUP($R902,desplegable!$N$3:$Q$8,4,FALSE),$AC902:$AM902)/($H902-$G902))*((TODAY())-$G902)/$S902,0)</f>
        <v>0</v>
      </c>
      <c r="AS902" s="56" t="str">
        <f t="shared" si="297"/>
        <v>-</v>
      </c>
      <c r="AT902" s="56" t="str">
        <f t="shared" si="298"/>
        <v>-</v>
      </c>
      <c r="AU902" s="56" t="str">
        <f t="shared" si="299"/>
        <v>-</v>
      </c>
      <c r="AV902" s="56" t="str">
        <f t="shared" si="300"/>
        <v>-</v>
      </c>
      <c r="AW902" s="53" t="str">
        <f t="shared" si="301"/>
        <v>-</v>
      </c>
      <c r="AX902" s="53" t="str">
        <f t="shared" si="302"/>
        <v/>
      </c>
      <c r="AY902" s="57" t="str">
        <f t="shared" si="303"/>
        <v/>
      </c>
      <c r="AZ902" s="54">
        <f>+IF(SUMIF($AC$3:$AM$3,VLOOKUP($R902,desplegable!$N$3:$Q$8,4,FALSE),$AC902:$AM902)&gt;=$S902,$S902,SUMIF($AC$3:$AM$3,VLOOKUP($R902,desplegable!$N$3:$Q$8,4,FALSE),$AC902:$AM902))</f>
        <v>0</v>
      </c>
      <c r="BA902" s="78"/>
      <c r="BB902" s="54">
        <f t="shared" si="304"/>
        <v>0</v>
      </c>
      <c r="BC902" s="53">
        <f>+IFERROR($BB902*$T902/VLOOKUP($R902,desplegable!$N$3:$O$8,2,FALSE),0)</f>
        <v>0</v>
      </c>
      <c r="BD902" s="53" t="str">
        <f t="shared" si="313"/>
        <v/>
      </c>
      <c r="BE902" s="57" t="str">
        <f t="shared" si="305"/>
        <v/>
      </c>
    </row>
    <row r="903" spans="1:57" ht="15" customHeight="1" x14ac:dyDescent="0.25">
      <c r="A903" s="26" t="s">
        <v>117</v>
      </c>
      <c r="B903" s="21"/>
      <c r="C903" s="21" t="s">
        <v>117</v>
      </c>
      <c r="D903" s="21"/>
      <c r="E903" s="21" t="s">
        <v>117</v>
      </c>
      <c r="F903" s="21"/>
      <c r="G903" s="27"/>
      <c r="H903" s="27"/>
      <c r="I903" s="28" t="s">
        <v>36</v>
      </c>
      <c r="J903" s="28" t="s">
        <v>117</v>
      </c>
      <c r="K903" s="21"/>
      <c r="L903" s="21"/>
      <c r="M903" s="28" t="s">
        <v>117</v>
      </c>
      <c r="N903" s="28" t="s">
        <v>117</v>
      </c>
      <c r="O903" s="28" t="s">
        <v>117</v>
      </c>
      <c r="P903" s="21" t="s">
        <v>117</v>
      </c>
      <c r="Q903" s="21" t="s">
        <v>117</v>
      </c>
      <c r="R903" s="28" t="s">
        <v>117</v>
      </c>
      <c r="S903" s="78"/>
      <c r="T903" s="30"/>
      <c r="U903" s="52">
        <f t="shared" si="314"/>
        <v>0</v>
      </c>
      <c r="V903" s="29"/>
      <c r="W903" s="29" t="s">
        <v>117</v>
      </c>
      <c r="X903" s="29"/>
      <c r="Y903" s="29"/>
      <c r="Z903" s="53" t="str">
        <f t="shared" si="306"/>
        <v/>
      </c>
      <c r="AA903" s="55" t="str">
        <f t="shared" si="296"/>
        <v/>
      </c>
      <c r="AB903" s="27"/>
      <c r="AC903" s="54">
        <f t="shared" si="307"/>
        <v>0</v>
      </c>
      <c r="AD903" s="78"/>
      <c r="AE903" s="54">
        <f t="shared" si="308"/>
        <v>0</v>
      </c>
      <c r="AF903" s="78"/>
      <c r="AG903" s="54">
        <f t="shared" si="309"/>
        <v>0</v>
      </c>
      <c r="AH903" s="78"/>
      <c r="AI903" s="54">
        <f t="shared" si="310"/>
        <v>0</v>
      </c>
      <c r="AJ903" s="78"/>
      <c r="AK903" s="54">
        <f t="shared" si="311"/>
        <v>0</v>
      </c>
      <c r="AL903" s="78"/>
      <c r="AM903" s="78"/>
      <c r="AN903" s="53" t="str">
        <f>+IF($A903="Venta",SUMIF($AC$3:$AM$3,VLOOKUP($R903,desplegable!$N$3:$Q$8,4,FALSE),$AC903:$AM903)*$T903/VLOOKUP($R903,desplegable!$N$3:$O$8,2,FALSE),"")</f>
        <v/>
      </c>
      <c r="AO903" s="53">
        <f t="shared" si="312"/>
        <v>0</v>
      </c>
      <c r="AP903" s="53" t="str">
        <f>+IF($A903="Compra",SUMIF($AC$3:$AM$3,VLOOKUP($R902,desplegable!$N$3:$Q$8,4,FALSE),$AC903:$AM903)*$T903/VLOOKUP($R902,desplegable!$N$3:$O$8,2,FALSE),"")</f>
        <v/>
      </c>
      <c r="AQ903" s="55">
        <f>+IFERROR(SUMIF($AC$3:$AM$3,VLOOKUP($R903,desplegable!$N$3:$Q$8,4,FALSE),$AC903:$AM903)/$S903,0)</f>
        <v>0</v>
      </c>
      <c r="AR903" s="55">
        <f ca="1">IFERROR((SUMIF($AC$3:$AM$3,VLOOKUP($R903,desplegable!$N$3:$Q$8,4,FALSE),$AC903:$AM903)/($H903-$G903))*((TODAY())-$G903)/$S903,0)</f>
        <v>0</v>
      </c>
      <c r="AS903" s="56" t="str">
        <f t="shared" si="297"/>
        <v>-</v>
      </c>
      <c r="AT903" s="56" t="str">
        <f t="shared" si="298"/>
        <v>-</v>
      </c>
      <c r="AU903" s="56" t="str">
        <f t="shared" si="299"/>
        <v>-</v>
      </c>
      <c r="AV903" s="56" t="str">
        <f t="shared" si="300"/>
        <v>-</v>
      </c>
      <c r="AW903" s="53" t="str">
        <f t="shared" si="301"/>
        <v>-</v>
      </c>
      <c r="AX903" s="53" t="str">
        <f t="shared" si="302"/>
        <v/>
      </c>
      <c r="AY903" s="57" t="str">
        <f t="shared" si="303"/>
        <v/>
      </c>
      <c r="AZ903" s="54">
        <f>+IF(SUMIF($AC$3:$AM$3,VLOOKUP($R903,desplegable!$N$3:$Q$8,4,FALSE),$AC903:$AM903)&gt;=$S903,$S903,SUMIF($AC$3:$AM$3,VLOOKUP($R903,desplegable!$N$3:$Q$8,4,FALSE),$AC903:$AM903))</f>
        <v>0</v>
      </c>
      <c r="BA903" s="78"/>
      <c r="BB903" s="54">
        <f t="shared" si="304"/>
        <v>0</v>
      </c>
      <c r="BC903" s="53">
        <f>+IFERROR($BB903*$T903/VLOOKUP($R903,desplegable!$N$3:$O$8,2,FALSE),0)</f>
        <v>0</v>
      </c>
      <c r="BD903" s="53" t="str">
        <f t="shared" si="313"/>
        <v/>
      </c>
      <c r="BE903" s="57" t="str">
        <f t="shared" si="305"/>
        <v/>
      </c>
    </row>
    <row r="904" spans="1:57" ht="15" customHeight="1" x14ac:dyDescent="0.25">
      <c r="A904" s="26" t="s">
        <v>117</v>
      </c>
      <c r="B904" s="21"/>
      <c r="C904" s="21" t="s">
        <v>117</v>
      </c>
      <c r="D904" s="21"/>
      <c r="E904" s="21" t="s">
        <v>117</v>
      </c>
      <c r="F904" s="21"/>
      <c r="G904" s="27"/>
      <c r="H904" s="27"/>
      <c r="I904" s="28" t="s">
        <v>36</v>
      </c>
      <c r="J904" s="28" t="s">
        <v>117</v>
      </c>
      <c r="K904" s="21"/>
      <c r="L904" s="21"/>
      <c r="M904" s="28" t="s">
        <v>117</v>
      </c>
      <c r="N904" s="28" t="s">
        <v>117</v>
      </c>
      <c r="O904" s="28" t="s">
        <v>117</v>
      </c>
      <c r="P904" s="21" t="s">
        <v>117</v>
      </c>
      <c r="Q904" s="21" t="s">
        <v>117</v>
      </c>
      <c r="R904" s="28" t="s">
        <v>117</v>
      </c>
      <c r="S904" s="78"/>
      <c r="T904" s="30"/>
      <c r="U904" s="52">
        <f t="shared" si="314"/>
        <v>0</v>
      </c>
      <c r="V904" s="29"/>
      <c r="W904" s="29" t="s">
        <v>117</v>
      </c>
      <c r="X904" s="29"/>
      <c r="Y904" s="29"/>
      <c r="Z904" s="53" t="str">
        <f t="shared" si="306"/>
        <v/>
      </c>
      <c r="AA904" s="55" t="str">
        <f t="shared" si="296"/>
        <v/>
      </c>
      <c r="AB904" s="27"/>
      <c r="AC904" s="54">
        <f t="shared" si="307"/>
        <v>0</v>
      </c>
      <c r="AD904" s="78"/>
      <c r="AE904" s="54">
        <f t="shared" si="308"/>
        <v>0</v>
      </c>
      <c r="AF904" s="78"/>
      <c r="AG904" s="54">
        <f t="shared" si="309"/>
        <v>0</v>
      </c>
      <c r="AH904" s="78"/>
      <c r="AI904" s="54">
        <f t="shared" si="310"/>
        <v>0</v>
      </c>
      <c r="AJ904" s="78"/>
      <c r="AK904" s="54">
        <f t="shared" si="311"/>
        <v>0</v>
      </c>
      <c r="AL904" s="78"/>
      <c r="AM904" s="78"/>
      <c r="AN904" s="53" t="str">
        <f>+IF($A904="Venta",SUMIF($AC$3:$AM$3,VLOOKUP($R904,desplegable!$N$3:$Q$8,4,FALSE),$AC904:$AM904)*$T904/VLOOKUP($R904,desplegable!$N$3:$O$8,2,FALSE),"")</f>
        <v/>
      </c>
      <c r="AO904" s="53">
        <f t="shared" si="312"/>
        <v>0</v>
      </c>
      <c r="AP904" s="53" t="str">
        <f>+IF($A904="Compra",SUMIF($AC$3:$AM$3,VLOOKUP($R903,desplegable!$N$3:$Q$8,4,FALSE),$AC904:$AM904)*$T904/VLOOKUP($R903,desplegable!$N$3:$O$8,2,FALSE),"")</f>
        <v/>
      </c>
      <c r="AQ904" s="55">
        <f>+IFERROR(SUMIF($AC$3:$AM$3,VLOOKUP($R904,desplegable!$N$3:$Q$8,4,FALSE),$AC904:$AM904)/$S904,0)</f>
        <v>0</v>
      </c>
      <c r="AR904" s="55">
        <f ca="1">IFERROR((SUMIF($AC$3:$AM$3,VLOOKUP($R904,desplegable!$N$3:$Q$8,4,FALSE),$AC904:$AM904)/($H904-$G904))*((TODAY())-$G904)/$S904,0)</f>
        <v>0</v>
      </c>
      <c r="AS904" s="56" t="str">
        <f t="shared" si="297"/>
        <v>-</v>
      </c>
      <c r="AT904" s="56" t="str">
        <f t="shared" si="298"/>
        <v>-</v>
      </c>
      <c r="AU904" s="56" t="str">
        <f t="shared" si="299"/>
        <v>-</v>
      </c>
      <c r="AV904" s="56" t="str">
        <f t="shared" si="300"/>
        <v>-</v>
      </c>
      <c r="AW904" s="53" t="str">
        <f t="shared" si="301"/>
        <v>-</v>
      </c>
      <c r="AX904" s="53" t="str">
        <f t="shared" si="302"/>
        <v/>
      </c>
      <c r="AY904" s="57" t="str">
        <f t="shared" si="303"/>
        <v/>
      </c>
      <c r="AZ904" s="54">
        <f>+IF(SUMIF($AC$3:$AM$3,VLOOKUP($R904,desplegable!$N$3:$Q$8,4,FALSE),$AC904:$AM904)&gt;=$S904,$S904,SUMIF($AC$3:$AM$3,VLOOKUP($R904,desplegable!$N$3:$Q$8,4,FALSE),$AC904:$AM904))</f>
        <v>0</v>
      </c>
      <c r="BA904" s="78"/>
      <c r="BB904" s="54">
        <f t="shared" si="304"/>
        <v>0</v>
      </c>
      <c r="BC904" s="53">
        <f>+IFERROR($BB904*$T904/VLOOKUP($R904,desplegable!$N$3:$O$8,2,FALSE),0)</f>
        <v>0</v>
      </c>
      <c r="BD904" s="53" t="str">
        <f t="shared" si="313"/>
        <v/>
      </c>
      <c r="BE904" s="57" t="str">
        <f t="shared" si="305"/>
        <v/>
      </c>
    </row>
    <row r="905" spans="1:57" ht="15" customHeight="1" x14ac:dyDescent="0.25">
      <c r="A905" s="26" t="s">
        <v>117</v>
      </c>
      <c r="B905" s="21"/>
      <c r="C905" s="21" t="s">
        <v>117</v>
      </c>
      <c r="D905" s="21"/>
      <c r="E905" s="21" t="s">
        <v>117</v>
      </c>
      <c r="F905" s="21"/>
      <c r="G905" s="27"/>
      <c r="H905" s="27"/>
      <c r="I905" s="28" t="s">
        <v>36</v>
      </c>
      <c r="J905" s="28" t="s">
        <v>117</v>
      </c>
      <c r="K905" s="21"/>
      <c r="L905" s="21"/>
      <c r="M905" s="28" t="s">
        <v>117</v>
      </c>
      <c r="N905" s="28" t="s">
        <v>117</v>
      </c>
      <c r="O905" s="28" t="s">
        <v>117</v>
      </c>
      <c r="P905" s="21" t="s">
        <v>117</v>
      </c>
      <c r="Q905" s="21" t="s">
        <v>117</v>
      </c>
      <c r="R905" s="28" t="s">
        <v>117</v>
      </c>
      <c r="S905" s="78"/>
      <c r="T905" s="30"/>
      <c r="U905" s="52">
        <f t="shared" si="314"/>
        <v>0</v>
      </c>
      <c r="V905" s="29"/>
      <c r="W905" s="29" t="s">
        <v>117</v>
      </c>
      <c r="X905" s="29"/>
      <c r="Y905" s="29"/>
      <c r="Z905" s="53" t="str">
        <f t="shared" si="306"/>
        <v/>
      </c>
      <c r="AA905" s="55" t="str">
        <f t="shared" si="296"/>
        <v/>
      </c>
      <c r="AB905" s="27"/>
      <c r="AC905" s="54">
        <f t="shared" si="307"/>
        <v>0</v>
      </c>
      <c r="AD905" s="78"/>
      <c r="AE905" s="54">
        <f t="shared" si="308"/>
        <v>0</v>
      </c>
      <c r="AF905" s="78"/>
      <c r="AG905" s="54">
        <f t="shared" si="309"/>
        <v>0</v>
      </c>
      <c r="AH905" s="78"/>
      <c r="AI905" s="54">
        <f t="shared" si="310"/>
        <v>0</v>
      </c>
      <c r="AJ905" s="78"/>
      <c r="AK905" s="54">
        <f t="shared" si="311"/>
        <v>0</v>
      </c>
      <c r="AL905" s="78"/>
      <c r="AM905" s="78"/>
      <c r="AN905" s="53" t="str">
        <f>+IF($A905="Venta",SUMIF($AC$3:$AM$3,VLOOKUP($R905,desplegable!$N$3:$Q$8,4,FALSE),$AC905:$AM905)*$T905/VLOOKUP($R905,desplegable!$N$3:$O$8,2,FALSE),"")</f>
        <v/>
      </c>
      <c r="AO905" s="53">
        <f t="shared" si="312"/>
        <v>0</v>
      </c>
      <c r="AP905" s="53" t="str">
        <f>+IF($A905="Compra",SUMIF($AC$3:$AM$3,VLOOKUP($R904,desplegable!$N$3:$Q$8,4,FALSE),$AC905:$AM905)*$T905/VLOOKUP($R904,desplegable!$N$3:$O$8,2,FALSE),"")</f>
        <v/>
      </c>
      <c r="AQ905" s="55">
        <f>+IFERROR(SUMIF($AC$3:$AM$3,VLOOKUP($R905,desplegable!$N$3:$Q$8,4,FALSE),$AC905:$AM905)/$S905,0)</f>
        <v>0</v>
      </c>
      <c r="AR905" s="55">
        <f ca="1">IFERROR((SUMIF($AC$3:$AM$3,VLOOKUP($R905,desplegable!$N$3:$Q$8,4,FALSE),$AC905:$AM905)/($H905-$G905))*((TODAY())-$G905)/$S905,0)</f>
        <v>0</v>
      </c>
      <c r="AS905" s="56" t="str">
        <f t="shared" si="297"/>
        <v>-</v>
      </c>
      <c r="AT905" s="56" t="str">
        <f t="shared" si="298"/>
        <v>-</v>
      </c>
      <c r="AU905" s="56" t="str">
        <f t="shared" si="299"/>
        <v>-</v>
      </c>
      <c r="AV905" s="56" t="str">
        <f t="shared" si="300"/>
        <v>-</v>
      </c>
      <c r="AW905" s="53" t="str">
        <f t="shared" si="301"/>
        <v>-</v>
      </c>
      <c r="AX905" s="53" t="str">
        <f t="shared" si="302"/>
        <v/>
      </c>
      <c r="AY905" s="57" t="str">
        <f t="shared" si="303"/>
        <v/>
      </c>
      <c r="AZ905" s="54">
        <f>+IF(SUMIF($AC$3:$AM$3,VLOOKUP($R905,desplegable!$N$3:$Q$8,4,FALSE),$AC905:$AM905)&gt;=$S905,$S905,SUMIF($AC$3:$AM$3,VLOOKUP($R905,desplegable!$N$3:$Q$8,4,FALSE),$AC905:$AM905))</f>
        <v>0</v>
      </c>
      <c r="BA905" s="78"/>
      <c r="BB905" s="54">
        <f t="shared" si="304"/>
        <v>0</v>
      </c>
      <c r="BC905" s="53">
        <f>+IFERROR($BB905*$T905/VLOOKUP($R905,desplegable!$N$3:$O$8,2,FALSE),0)</f>
        <v>0</v>
      </c>
      <c r="BD905" s="53" t="str">
        <f t="shared" si="313"/>
        <v/>
      </c>
      <c r="BE905" s="57" t="str">
        <f t="shared" si="305"/>
        <v/>
      </c>
    </row>
    <row r="906" spans="1:57" ht="15" customHeight="1" x14ac:dyDescent="0.25">
      <c r="A906" s="26" t="s">
        <v>117</v>
      </c>
      <c r="B906" s="21"/>
      <c r="C906" s="21" t="s">
        <v>117</v>
      </c>
      <c r="D906" s="21"/>
      <c r="E906" s="21" t="s">
        <v>117</v>
      </c>
      <c r="F906" s="21"/>
      <c r="G906" s="27"/>
      <c r="H906" s="27"/>
      <c r="I906" s="28" t="s">
        <v>36</v>
      </c>
      <c r="J906" s="28" t="s">
        <v>117</v>
      </c>
      <c r="K906" s="21"/>
      <c r="L906" s="21"/>
      <c r="M906" s="28" t="s">
        <v>117</v>
      </c>
      <c r="N906" s="28" t="s">
        <v>117</v>
      </c>
      <c r="O906" s="28" t="s">
        <v>117</v>
      </c>
      <c r="P906" s="21" t="s">
        <v>117</v>
      </c>
      <c r="Q906" s="21" t="s">
        <v>117</v>
      </c>
      <c r="R906" s="28" t="s">
        <v>117</v>
      </c>
      <c r="S906" s="78"/>
      <c r="T906" s="30"/>
      <c r="U906" s="52">
        <f t="shared" si="314"/>
        <v>0</v>
      </c>
      <c r="V906" s="29"/>
      <c r="W906" s="29" t="s">
        <v>117</v>
      </c>
      <c r="X906" s="29"/>
      <c r="Y906" s="29"/>
      <c r="Z906" s="53" t="str">
        <f t="shared" si="306"/>
        <v/>
      </c>
      <c r="AA906" s="55" t="str">
        <f t="shared" si="296"/>
        <v/>
      </c>
      <c r="AB906" s="27"/>
      <c r="AC906" s="54">
        <f t="shared" si="307"/>
        <v>0</v>
      </c>
      <c r="AD906" s="78"/>
      <c r="AE906" s="54">
        <f t="shared" si="308"/>
        <v>0</v>
      </c>
      <c r="AF906" s="78"/>
      <c r="AG906" s="54">
        <f t="shared" si="309"/>
        <v>0</v>
      </c>
      <c r="AH906" s="78"/>
      <c r="AI906" s="54">
        <f t="shared" si="310"/>
        <v>0</v>
      </c>
      <c r="AJ906" s="78"/>
      <c r="AK906" s="54">
        <f t="shared" si="311"/>
        <v>0</v>
      </c>
      <c r="AL906" s="78"/>
      <c r="AM906" s="78"/>
      <c r="AN906" s="53" t="str">
        <f>+IF($A906="Venta",SUMIF($AC$3:$AM$3,VLOOKUP($R906,desplegable!$N$3:$Q$8,4,FALSE),$AC906:$AM906)*$T906/VLOOKUP($R906,desplegable!$N$3:$O$8,2,FALSE),"")</f>
        <v/>
      </c>
      <c r="AO906" s="53">
        <f t="shared" si="312"/>
        <v>0</v>
      </c>
      <c r="AP906" s="53" t="str">
        <f>+IF($A906="Compra",SUMIF($AC$3:$AM$3,VLOOKUP($R905,desplegable!$N$3:$Q$8,4,FALSE),$AC906:$AM906)*$T906/VLOOKUP($R905,desplegable!$N$3:$O$8,2,FALSE),"")</f>
        <v/>
      </c>
      <c r="AQ906" s="55">
        <f>+IFERROR(SUMIF($AC$3:$AM$3,VLOOKUP($R906,desplegable!$N$3:$Q$8,4,FALSE),$AC906:$AM906)/$S906,0)</f>
        <v>0</v>
      </c>
      <c r="AR906" s="55">
        <f ca="1">IFERROR((SUMIF($AC$3:$AM$3,VLOOKUP($R906,desplegable!$N$3:$Q$8,4,FALSE),$AC906:$AM906)/($H906-$G906))*((TODAY())-$G906)/$S906,0)</f>
        <v>0</v>
      </c>
      <c r="AS906" s="56" t="str">
        <f t="shared" si="297"/>
        <v>-</v>
      </c>
      <c r="AT906" s="56" t="str">
        <f t="shared" si="298"/>
        <v>-</v>
      </c>
      <c r="AU906" s="56" t="str">
        <f t="shared" si="299"/>
        <v>-</v>
      </c>
      <c r="AV906" s="56" t="str">
        <f t="shared" si="300"/>
        <v>-</v>
      </c>
      <c r="AW906" s="53" t="str">
        <f t="shared" si="301"/>
        <v>-</v>
      </c>
      <c r="AX906" s="53" t="str">
        <f t="shared" si="302"/>
        <v/>
      </c>
      <c r="AY906" s="57" t="str">
        <f t="shared" si="303"/>
        <v/>
      </c>
      <c r="AZ906" s="54">
        <f>+IF(SUMIF($AC$3:$AM$3,VLOOKUP($R906,desplegable!$N$3:$Q$8,4,FALSE),$AC906:$AM906)&gt;=$S906,$S906,SUMIF($AC$3:$AM$3,VLOOKUP($R906,desplegable!$N$3:$Q$8,4,FALSE),$AC906:$AM906))</f>
        <v>0</v>
      </c>
      <c r="BA906" s="78"/>
      <c r="BB906" s="54">
        <f t="shared" si="304"/>
        <v>0</v>
      </c>
      <c r="BC906" s="53">
        <f>+IFERROR($BB906*$T906/VLOOKUP($R906,desplegable!$N$3:$O$8,2,FALSE),0)</f>
        <v>0</v>
      </c>
      <c r="BD906" s="53" t="str">
        <f t="shared" si="313"/>
        <v/>
      </c>
      <c r="BE906" s="57" t="str">
        <f t="shared" si="305"/>
        <v/>
      </c>
    </row>
    <row r="907" spans="1:57" ht="15" customHeight="1" x14ac:dyDescent="0.25">
      <c r="A907" s="26" t="s">
        <v>117</v>
      </c>
      <c r="B907" s="21"/>
      <c r="C907" s="21" t="s">
        <v>117</v>
      </c>
      <c r="D907" s="21"/>
      <c r="E907" s="21" t="s">
        <v>117</v>
      </c>
      <c r="F907" s="21"/>
      <c r="G907" s="27"/>
      <c r="H907" s="27"/>
      <c r="I907" s="28" t="s">
        <v>36</v>
      </c>
      <c r="J907" s="28" t="s">
        <v>117</v>
      </c>
      <c r="K907" s="21"/>
      <c r="L907" s="21"/>
      <c r="M907" s="28" t="s">
        <v>117</v>
      </c>
      <c r="N907" s="28" t="s">
        <v>117</v>
      </c>
      <c r="O907" s="28" t="s">
        <v>117</v>
      </c>
      <c r="P907" s="21" t="s">
        <v>117</v>
      </c>
      <c r="Q907" s="21" t="s">
        <v>117</v>
      </c>
      <c r="R907" s="28" t="s">
        <v>117</v>
      </c>
      <c r="S907" s="78"/>
      <c r="T907" s="30"/>
      <c r="U907" s="52">
        <f t="shared" si="314"/>
        <v>0</v>
      </c>
      <c r="V907" s="29"/>
      <c r="W907" s="29" t="s">
        <v>117</v>
      </c>
      <c r="X907" s="29"/>
      <c r="Y907" s="29"/>
      <c r="Z907" s="53" t="str">
        <f t="shared" si="306"/>
        <v/>
      </c>
      <c r="AA907" s="55" t="str">
        <f t="shared" si="296"/>
        <v/>
      </c>
      <c r="AB907" s="27"/>
      <c r="AC907" s="54">
        <f t="shared" si="307"/>
        <v>0</v>
      </c>
      <c r="AD907" s="78"/>
      <c r="AE907" s="54">
        <f t="shared" si="308"/>
        <v>0</v>
      </c>
      <c r="AF907" s="78"/>
      <c r="AG907" s="54">
        <f t="shared" si="309"/>
        <v>0</v>
      </c>
      <c r="AH907" s="78"/>
      <c r="AI907" s="54">
        <f t="shared" si="310"/>
        <v>0</v>
      </c>
      <c r="AJ907" s="78"/>
      <c r="AK907" s="54">
        <f t="shared" si="311"/>
        <v>0</v>
      </c>
      <c r="AL907" s="78"/>
      <c r="AM907" s="78"/>
      <c r="AN907" s="53" t="str">
        <f>+IF($A907="Venta",SUMIF($AC$3:$AM$3,VLOOKUP($R907,desplegable!$N$3:$Q$8,4,FALSE),$AC907:$AM907)*$T907/VLOOKUP($R907,desplegable!$N$3:$O$8,2,FALSE),"")</f>
        <v/>
      </c>
      <c r="AO907" s="53">
        <f t="shared" si="312"/>
        <v>0</v>
      </c>
      <c r="AP907" s="53" t="str">
        <f>+IF($A907="Compra",SUMIF($AC$3:$AM$3,VLOOKUP($R906,desplegable!$N$3:$Q$8,4,FALSE),$AC907:$AM907)*$T907/VLOOKUP($R906,desplegable!$N$3:$O$8,2,FALSE),"")</f>
        <v/>
      </c>
      <c r="AQ907" s="55">
        <f>+IFERROR(SUMIF($AC$3:$AM$3,VLOOKUP($R907,desplegable!$N$3:$Q$8,4,FALSE),$AC907:$AM907)/$S907,0)</f>
        <v>0</v>
      </c>
      <c r="AR907" s="55">
        <f ca="1">IFERROR((SUMIF($AC$3:$AM$3,VLOOKUP($R907,desplegable!$N$3:$Q$8,4,FALSE),$AC907:$AM907)/($H907-$G907))*((TODAY())-$G907)/$S907,0)</f>
        <v>0</v>
      </c>
      <c r="AS907" s="56" t="str">
        <f t="shared" si="297"/>
        <v>-</v>
      </c>
      <c r="AT907" s="56" t="str">
        <f t="shared" si="298"/>
        <v>-</v>
      </c>
      <c r="AU907" s="56" t="str">
        <f t="shared" si="299"/>
        <v>-</v>
      </c>
      <c r="AV907" s="56" t="str">
        <f t="shared" si="300"/>
        <v>-</v>
      </c>
      <c r="AW907" s="53" t="str">
        <f t="shared" si="301"/>
        <v>-</v>
      </c>
      <c r="AX907" s="53" t="str">
        <f t="shared" si="302"/>
        <v/>
      </c>
      <c r="AY907" s="57" t="str">
        <f t="shared" si="303"/>
        <v/>
      </c>
      <c r="AZ907" s="54">
        <f>+IF(SUMIF($AC$3:$AM$3,VLOOKUP($R907,desplegable!$N$3:$Q$8,4,FALSE),$AC907:$AM907)&gt;=$S907,$S907,SUMIF($AC$3:$AM$3,VLOOKUP($R907,desplegable!$N$3:$Q$8,4,FALSE),$AC907:$AM907))</f>
        <v>0</v>
      </c>
      <c r="BA907" s="78"/>
      <c r="BB907" s="54">
        <f t="shared" si="304"/>
        <v>0</v>
      </c>
      <c r="BC907" s="53">
        <f>+IFERROR($BB907*$T907/VLOOKUP($R907,desplegable!$N$3:$O$8,2,FALSE),0)</f>
        <v>0</v>
      </c>
      <c r="BD907" s="53" t="str">
        <f t="shared" si="313"/>
        <v/>
      </c>
      <c r="BE907" s="57" t="str">
        <f t="shared" si="305"/>
        <v/>
      </c>
    </row>
    <row r="908" spans="1:57" ht="15" customHeight="1" x14ac:dyDescent="0.25">
      <c r="A908" s="26" t="s">
        <v>117</v>
      </c>
      <c r="B908" s="21"/>
      <c r="C908" s="21" t="s">
        <v>117</v>
      </c>
      <c r="D908" s="21"/>
      <c r="E908" s="21" t="s">
        <v>117</v>
      </c>
      <c r="F908" s="21"/>
      <c r="G908" s="27"/>
      <c r="H908" s="27"/>
      <c r="I908" s="28" t="s">
        <v>36</v>
      </c>
      <c r="J908" s="28" t="s">
        <v>117</v>
      </c>
      <c r="K908" s="21"/>
      <c r="L908" s="21"/>
      <c r="M908" s="28" t="s">
        <v>117</v>
      </c>
      <c r="N908" s="28" t="s">
        <v>117</v>
      </c>
      <c r="O908" s="28" t="s">
        <v>117</v>
      </c>
      <c r="P908" s="21" t="s">
        <v>117</v>
      </c>
      <c r="Q908" s="21" t="s">
        <v>117</v>
      </c>
      <c r="R908" s="28" t="s">
        <v>117</v>
      </c>
      <c r="S908" s="78"/>
      <c r="T908" s="30"/>
      <c r="U908" s="52">
        <f t="shared" si="314"/>
        <v>0</v>
      </c>
      <c r="V908" s="29"/>
      <c r="W908" s="29" t="s">
        <v>117</v>
      </c>
      <c r="X908" s="29"/>
      <c r="Y908" s="29"/>
      <c r="Z908" s="53" t="str">
        <f t="shared" si="306"/>
        <v/>
      </c>
      <c r="AA908" s="55" t="str">
        <f t="shared" si="296"/>
        <v/>
      </c>
      <c r="AB908" s="27"/>
      <c r="AC908" s="54">
        <f t="shared" si="307"/>
        <v>0</v>
      </c>
      <c r="AD908" s="78"/>
      <c r="AE908" s="54">
        <f t="shared" si="308"/>
        <v>0</v>
      </c>
      <c r="AF908" s="78"/>
      <c r="AG908" s="54">
        <f t="shared" si="309"/>
        <v>0</v>
      </c>
      <c r="AH908" s="78"/>
      <c r="AI908" s="54">
        <f t="shared" si="310"/>
        <v>0</v>
      </c>
      <c r="AJ908" s="78"/>
      <c r="AK908" s="54">
        <f t="shared" si="311"/>
        <v>0</v>
      </c>
      <c r="AL908" s="78"/>
      <c r="AM908" s="78"/>
      <c r="AN908" s="53" t="str">
        <f>+IF($A908="Venta",SUMIF($AC$3:$AM$3,VLOOKUP($R908,desplegable!$N$3:$Q$8,4,FALSE),$AC908:$AM908)*$T908/VLOOKUP($R908,desplegable!$N$3:$O$8,2,FALSE),"")</f>
        <v/>
      </c>
      <c r="AO908" s="53">
        <f t="shared" si="312"/>
        <v>0</v>
      </c>
      <c r="AP908" s="53" t="str">
        <f>+IF($A908="Compra",SUMIF($AC$3:$AM$3,VLOOKUP($R907,desplegable!$N$3:$Q$8,4,FALSE),$AC908:$AM908)*$T908/VLOOKUP($R907,desplegable!$N$3:$O$8,2,FALSE),"")</f>
        <v/>
      </c>
      <c r="AQ908" s="55">
        <f>+IFERROR(SUMIF($AC$3:$AM$3,VLOOKUP($R908,desplegable!$N$3:$Q$8,4,FALSE),$AC908:$AM908)/$S908,0)</f>
        <v>0</v>
      </c>
      <c r="AR908" s="55">
        <f ca="1">IFERROR((SUMIF($AC$3:$AM$3,VLOOKUP($R908,desplegable!$N$3:$Q$8,4,FALSE),$AC908:$AM908)/($H908-$G908))*((TODAY())-$G908)/$S908,0)</f>
        <v>0</v>
      </c>
      <c r="AS908" s="56" t="str">
        <f t="shared" si="297"/>
        <v>-</v>
      </c>
      <c r="AT908" s="56" t="str">
        <f t="shared" si="298"/>
        <v>-</v>
      </c>
      <c r="AU908" s="56" t="str">
        <f t="shared" si="299"/>
        <v>-</v>
      </c>
      <c r="AV908" s="56" t="str">
        <f t="shared" si="300"/>
        <v>-</v>
      </c>
      <c r="AW908" s="53" t="str">
        <f t="shared" si="301"/>
        <v>-</v>
      </c>
      <c r="AX908" s="53" t="str">
        <f t="shared" si="302"/>
        <v/>
      </c>
      <c r="AY908" s="57" t="str">
        <f t="shared" si="303"/>
        <v/>
      </c>
      <c r="AZ908" s="54">
        <f>+IF(SUMIF($AC$3:$AM$3,VLOOKUP($R908,desplegable!$N$3:$Q$8,4,FALSE),$AC908:$AM908)&gt;=$S908,$S908,SUMIF($AC$3:$AM$3,VLOOKUP($R908,desplegable!$N$3:$Q$8,4,FALSE),$AC908:$AM908))</f>
        <v>0</v>
      </c>
      <c r="BA908" s="78"/>
      <c r="BB908" s="54">
        <f t="shared" si="304"/>
        <v>0</v>
      </c>
      <c r="BC908" s="53">
        <f>+IFERROR($BB908*$T908/VLOOKUP($R908,desplegable!$N$3:$O$8,2,FALSE),0)</f>
        <v>0</v>
      </c>
      <c r="BD908" s="53" t="str">
        <f t="shared" si="313"/>
        <v/>
      </c>
      <c r="BE908" s="57" t="str">
        <f t="shared" si="305"/>
        <v/>
      </c>
    </row>
    <row r="909" spans="1:57" ht="15" customHeight="1" x14ac:dyDescent="0.25">
      <c r="A909" s="26" t="s">
        <v>117</v>
      </c>
      <c r="B909" s="21"/>
      <c r="C909" s="21" t="s">
        <v>117</v>
      </c>
      <c r="D909" s="21"/>
      <c r="E909" s="21" t="s">
        <v>117</v>
      </c>
      <c r="F909" s="21"/>
      <c r="G909" s="27"/>
      <c r="H909" s="27"/>
      <c r="I909" s="28" t="s">
        <v>36</v>
      </c>
      <c r="J909" s="28" t="s">
        <v>117</v>
      </c>
      <c r="K909" s="21"/>
      <c r="L909" s="21"/>
      <c r="M909" s="28" t="s">
        <v>117</v>
      </c>
      <c r="N909" s="28" t="s">
        <v>117</v>
      </c>
      <c r="O909" s="28" t="s">
        <v>117</v>
      </c>
      <c r="P909" s="21" t="s">
        <v>117</v>
      </c>
      <c r="Q909" s="21" t="s">
        <v>117</v>
      </c>
      <c r="R909" s="28" t="s">
        <v>117</v>
      </c>
      <c r="S909" s="78"/>
      <c r="T909" s="30"/>
      <c r="U909" s="52">
        <f t="shared" si="314"/>
        <v>0</v>
      </c>
      <c r="V909" s="29"/>
      <c r="W909" s="29" t="s">
        <v>117</v>
      </c>
      <c r="X909" s="29"/>
      <c r="Y909" s="29"/>
      <c r="Z909" s="53" t="str">
        <f t="shared" si="306"/>
        <v/>
      </c>
      <c r="AA909" s="55" t="str">
        <f t="shared" si="296"/>
        <v/>
      </c>
      <c r="AB909" s="27"/>
      <c r="AC909" s="54">
        <f t="shared" si="307"/>
        <v>0</v>
      </c>
      <c r="AD909" s="78"/>
      <c r="AE909" s="54">
        <f t="shared" si="308"/>
        <v>0</v>
      </c>
      <c r="AF909" s="78"/>
      <c r="AG909" s="54">
        <f t="shared" si="309"/>
        <v>0</v>
      </c>
      <c r="AH909" s="78"/>
      <c r="AI909" s="54">
        <f t="shared" si="310"/>
        <v>0</v>
      </c>
      <c r="AJ909" s="78"/>
      <c r="AK909" s="54">
        <f t="shared" si="311"/>
        <v>0</v>
      </c>
      <c r="AL909" s="78"/>
      <c r="AM909" s="78"/>
      <c r="AN909" s="53" t="str">
        <f>+IF($A909="Venta",SUMIF($AC$3:$AM$3,VLOOKUP($R909,desplegable!$N$3:$Q$8,4,FALSE),$AC909:$AM909)*$T909/VLOOKUP($R909,desplegable!$N$3:$O$8,2,FALSE),"")</f>
        <v/>
      </c>
      <c r="AO909" s="53">
        <f t="shared" si="312"/>
        <v>0</v>
      </c>
      <c r="AP909" s="53" t="str">
        <f>+IF($A909="Compra",SUMIF($AC$3:$AM$3,VLOOKUP($R908,desplegable!$N$3:$Q$8,4,FALSE),$AC909:$AM909)*$T909/VLOOKUP($R908,desplegable!$N$3:$O$8,2,FALSE),"")</f>
        <v/>
      </c>
      <c r="AQ909" s="55">
        <f>+IFERROR(SUMIF($AC$3:$AM$3,VLOOKUP($R909,desplegable!$N$3:$Q$8,4,FALSE),$AC909:$AM909)/$S909,0)</f>
        <v>0</v>
      </c>
      <c r="AR909" s="55">
        <f ca="1">IFERROR((SUMIF($AC$3:$AM$3,VLOOKUP($R909,desplegable!$N$3:$Q$8,4,FALSE),$AC909:$AM909)/($H909-$G909))*((TODAY())-$G909)/$S909,0)</f>
        <v>0</v>
      </c>
      <c r="AS909" s="56" t="str">
        <f t="shared" si="297"/>
        <v>-</v>
      </c>
      <c r="AT909" s="56" t="str">
        <f t="shared" si="298"/>
        <v>-</v>
      </c>
      <c r="AU909" s="56" t="str">
        <f t="shared" si="299"/>
        <v>-</v>
      </c>
      <c r="AV909" s="56" t="str">
        <f t="shared" si="300"/>
        <v>-</v>
      </c>
      <c r="AW909" s="53" t="str">
        <f t="shared" si="301"/>
        <v>-</v>
      </c>
      <c r="AX909" s="53" t="str">
        <f t="shared" si="302"/>
        <v/>
      </c>
      <c r="AY909" s="57" t="str">
        <f t="shared" si="303"/>
        <v/>
      </c>
      <c r="AZ909" s="54">
        <f>+IF(SUMIF($AC$3:$AM$3,VLOOKUP($R909,desplegable!$N$3:$Q$8,4,FALSE),$AC909:$AM909)&gt;=$S909,$S909,SUMIF($AC$3:$AM$3,VLOOKUP($R909,desplegable!$N$3:$Q$8,4,FALSE),$AC909:$AM909))</f>
        <v>0</v>
      </c>
      <c r="BA909" s="78"/>
      <c r="BB909" s="54">
        <f t="shared" si="304"/>
        <v>0</v>
      </c>
      <c r="BC909" s="53">
        <f>+IFERROR($BB909*$T909/VLOOKUP($R909,desplegable!$N$3:$O$8,2,FALSE),0)</f>
        <v>0</v>
      </c>
      <c r="BD909" s="53" t="str">
        <f t="shared" si="313"/>
        <v/>
      </c>
      <c r="BE909" s="57" t="str">
        <f t="shared" si="305"/>
        <v/>
      </c>
    </row>
    <row r="910" spans="1:57" ht="15" customHeight="1" x14ac:dyDescent="0.25">
      <c r="A910" s="26" t="s">
        <v>117</v>
      </c>
      <c r="B910" s="21"/>
      <c r="C910" s="21" t="s">
        <v>117</v>
      </c>
      <c r="D910" s="21"/>
      <c r="E910" s="21" t="s">
        <v>117</v>
      </c>
      <c r="F910" s="21"/>
      <c r="G910" s="27"/>
      <c r="H910" s="27"/>
      <c r="I910" s="28" t="s">
        <v>36</v>
      </c>
      <c r="J910" s="28" t="s">
        <v>117</v>
      </c>
      <c r="K910" s="21"/>
      <c r="L910" s="21"/>
      <c r="M910" s="28" t="s">
        <v>117</v>
      </c>
      <c r="N910" s="28" t="s">
        <v>117</v>
      </c>
      <c r="O910" s="28" t="s">
        <v>117</v>
      </c>
      <c r="P910" s="21" t="s">
        <v>117</v>
      </c>
      <c r="Q910" s="21" t="s">
        <v>117</v>
      </c>
      <c r="R910" s="28" t="s">
        <v>117</v>
      </c>
      <c r="S910" s="78"/>
      <c r="T910" s="30"/>
      <c r="U910" s="52">
        <f t="shared" si="314"/>
        <v>0</v>
      </c>
      <c r="V910" s="29"/>
      <c r="W910" s="29" t="s">
        <v>117</v>
      </c>
      <c r="X910" s="29"/>
      <c r="Y910" s="29"/>
      <c r="Z910" s="53" t="str">
        <f t="shared" si="306"/>
        <v/>
      </c>
      <c r="AA910" s="55" t="str">
        <f t="shared" si="296"/>
        <v/>
      </c>
      <c r="AB910" s="27"/>
      <c r="AC910" s="54">
        <f t="shared" si="307"/>
        <v>0</v>
      </c>
      <c r="AD910" s="78"/>
      <c r="AE910" s="54">
        <f t="shared" si="308"/>
        <v>0</v>
      </c>
      <c r="AF910" s="78"/>
      <c r="AG910" s="54">
        <f t="shared" si="309"/>
        <v>0</v>
      </c>
      <c r="AH910" s="78"/>
      <c r="AI910" s="54">
        <f t="shared" si="310"/>
        <v>0</v>
      </c>
      <c r="AJ910" s="78"/>
      <c r="AK910" s="54">
        <f t="shared" si="311"/>
        <v>0</v>
      </c>
      <c r="AL910" s="78"/>
      <c r="AM910" s="78"/>
      <c r="AN910" s="53" t="str">
        <f>+IF($A910="Venta",SUMIF($AC$3:$AM$3,VLOOKUP($R910,desplegable!$N$3:$Q$8,4,FALSE),$AC910:$AM910)*$T910/VLOOKUP($R910,desplegable!$N$3:$O$8,2,FALSE),"")</f>
        <v/>
      </c>
      <c r="AO910" s="53">
        <f t="shared" si="312"/>
        <v>0</v>
      </c>
      <c r="AP910" s="53" t="str">
        <f>+IF($A910="Compra",SUMIF($AC$3:$AM$3,VLOOKUP($R909,desplegable!$N$3:$Q$8,4,FALSE),$AC910:$AM910)*$T910/VLOOKUP($R909,desplegable!$N$3:$O$8,2,FALSE),"")</f>
        <v/>
      </c>
      <c r="AQ910" s="55">
        <f>+IFERROR(SUMIF($AC$3:$AM$3,VLOOKUP($R910,desplegable!$N$3:$Q$8,4,FALSE),$AC910:$AM910)/$S910,0)</f>
        <v>0</v>
      </c>
      <c r="AR910" s="55">
        <f ca="1">IFERROR((SUMIF($AC$3:$AM$3,VLOOKUP($R910,desplegable!$N$3:$Q$8,4,FALSE),$AC910:$AM910)/($H910-$G910))*((TODAY())-$G910)/$S910,0)</f>
        <v>0</v>
      </c>
      <c r="AS910" s="56" t="str">
        <f t="shared" si="297"/>
        <v>-</v>
      </c>
      <c r="AT910" s="56" t="str">
        <f t="shared" si="298"/>
        <v>-</v>
      </c>
      <c r="AU910" s="56" t="str">
        <f t="shared" si="299"/>
        <v>-</v>
      </c>
      <c r="AV910" s="56" t="str">
        <f t="shared" si="300"/>
        <v>-</v>
      </c>
      <c r="AW910" s="53" t="str">
        <f t="shared" si="301"/>
        <v>-</v>
      </c>
      <c r="AX910" s="53" t="str">
        <f t="shared" si="302"/>
        <v/>
      </c>
      <c r="AY910" s="57" t="str">
        <f t="shared" si="303"/>
        <v/>
      </c>
      <c r="AZ910" s="54">
        <f>+IF(SUMIF($AC$3:$AM$3,VLOOKUP($R910,desplegable!$N$3:$Q$8,4,FALSE),$AC910:$AM910)&gt;=$S910,$S910,SUMIF($AC$3:$AM$3,VLOOKUP($R910,desplegable!$N$3:$Q$8,4,FALSE),$AC910:$AM910))</f>
        <v>0</v>
      </c>
      <c r="BA910" s="78"/>
      <c r="BB910" s="54">
        <f t="shared" si="304"/>
        <v>0</v>
      </c>
      <c r="BC910" s="53">
        <f>+IFERROR($BB910*$T910/VLOOKUP($R910,desplegable!$N$3:$O$8,2,FALSE),0)</f>
        <v>0</v>
      </c>
      <c r="BD910" s="53" t="str">
        <f t="shared" si="313"/>
        <v/>
      </c>
      <c r="BE910" s="57" t="str">
        <f t="shared" si="305"/>
        <v/>
      </c>
    </row>
    <row r="911" spans="1:57" ht="15" customHeight="1" x14ac:dyDescent="0.25">
      <c r="A911" s="26" t="s">
        <v>117</v>
      </c>
      <c r="B911" s="21"/>
      <c r="C911" s="21" t="s">
        <v>117</v>
      </c>
      <c r="D911" s="21"/>
      <c r="E911" s="21" t="s">
        <v>117</v>
      </c>
      <c r="F911" s="21"/>
      <c r="G911" s="27"/>
      <c r="H911" s="27"/>
      <c r="I911" s="28" t="s">
        <v>36</v>
      </c>
      <c r="J911" s="28" t="s">
        <v>117</v>
      </c>
      <c r="K911" s="21"/>
      <c r="L911" s="21"/>
      <c r="M911" s="28" t="s">
        <v>117</v>
      </c>
      <c r="N911" s="28" t="s">
        <v>117</v>
      </c>
      <c r="O911" s="28" t="s">
        <v>117</v>
      </c>
      <c r="P911" s="21" t="s">
        <v>117</v>
      </c>
      <c r="Q911" s="21" t="s">
        <v>117</v>
      </c>
      <c r="R911" s="28" t="s">
        <v>117</v>
      </c>
      <c r="S911" s="78"/>
      <c r="T911" s="30"/>
      <c r="U911" s="52">
        <f t="shared" si="314"/>
        <v>0</v>
      </c>
      <c r="V911" s="29"/>
      <c r="W911" s="29" t="s">
        <v>117</v>
      </c>
      <c r="X911" s="29"/>
      <c r="Y911" s="29"/>
      <c r="Z911" s="53" t="str">
        <f t="shared" si="306"/>
        <v/>
      </c>
      <c r="AA911" s="55" t="str">
        <f t="shared" si="296"/>
        <v/>
      </c>
      <c r="AB911" s="27"/>
      <c r="AC911" s="54">
        <f t="shared" si="307"/>
        <v>0</v>
      </c>
      <c r="AD911" s="78"/>
      <c r="AE911" s="54">
        <f t="shared" si="308"/>
        <v>0</v>
      </c>
      <c r="AF911" s="78"/>
      <c r="AG911" s="54">
        <f t="shared" si="309"/>
        <v>0</v>
      </c>
      <c r="AH911" s="78"/>
      <c r="AI911" s="54">
        <f t="shared" si="310"/>
        <v>0</v>
      </c>
      <c r="AJ911" s="78"/>
      <c r="AK911" s="54">
        <f t="shared" si="311"/>
        <v>0</v>
      </c>
      <c r="AL911" s="78"/>
      <c r="AM911" s="78"/>
      <c r="AN911" s="53" t="str">
        <f>+IF($A911="Venta",SUMIF($AC$3:$AM$3,VLOOKUP($R911,desplegable!$N$3:$Q$8,4,FALSE),$AC911:$AM911)*$T911/VLOOKUP($R911,desplegable!$N$3:$O$8,2,FALSE),"")</f>
        <v/>
      </c>
      <c r="AO911" s="53">
        <f t="shared" si="312"/>
        <v>0</v>
      </c>
      <c r="AP911" s="53" t="str">
        <f>+IF($A911="Compra",SUMIF($AC$3:$AM$3,VLOOKUP($R910,desplegable!$N$3:$Q$8,4,FALSE),$AC911:$AM911)*$T911/VLOOKUP($R910,desplegable!$N$3:$O$8,2,FALSE),"")</f>
        <v/>
      </c>
      <c r="AQ911" s="55">
        <f>+IFERROR(SUMIF($AC$3:$AM$3,VLOOKUP($R911,desplegable!$N$3:$Q$8,4,FALSE),$AC911:$AM911)/$S911,0)</f>
        <v>0</v>
      </c>
      <c r="AR911" s="55">
        <f ca="1">IFERROR((SUMIF($AC$3:$AM$3,VLOOKUP($R911,desplegable!$N$3:$Q$8,4,FALSE),$AC911:$AM911)/($H911-$G911))*((TODAY())-$G911)/$S911,0)</f>
        <v>0</v>
      </c>
      <c r="AS911" s="56" t="str">
        <f t="shared" si="297"/>
        <v>-</v>
      </c>
      <c r="AT911" s="56" t="str">
        <f t="shared" si="298"/>
        <v>-</v>
      </c>
      <c r="AU911" s="56" t="str">
        <f t="shared" si="299"/>
        <v>-</v>
      </c>
      <c r="AV911" s="56" t="str">
        <f t="shared" si="300"/>
        <v>-</v>
      </c>
      <c r="AW911" s="53" t="str">
        <f t="shared" si="301"/>
        <v>-</v>
      </c>
      <c r="AX911" s="53" t="str">
        <f t="shared" si="302"/>
        <v/>
      </c>
      <c r="AY911" s="57" t="str">
        <f t="shared" si="303"/>
        <v/>
      </c>
      <c r="AZ911" s="54">
        <f>+IF(SUMIF($AC$3:$AM$3,VLOOKUP($R911,desplegable!$N$3:$Q$8,4,FALSE),$AC911:$AM911)&gt;=$S911,$S911,SUMIF($AC$3:$AM$3,VLOOKUP($R911,desplegable!$N$3:$Q$8,4,FALSE),$AC911:$AM911))</f>
        <v>0</v>
      </c>
      <c r="BA911" s="78"/>
      <c r="BB911" s="54">
        <f t="shared" si="304"/>
        <v>0</v>
      </c>
      <c r="BC911" s="53">
        <f>+IFERROR($BB911*$T911/VLOOKUP($R911,desplegable!$N$3:$O$8,2,FALSE),0)</f>
        <v>0</v>
      </c>
      <c r="BD911" s="53" t="str">
        <f t="shared" si="313"/>
        <v/>
      </c>
      <c r="BE911" s="57" t="str">
        <f t="shared" si="305"/>
        <v/>
      </c>
    </row>
    <row r="912" spans="1:57" ht="15" customHeight="1" x14ac:dyDescent="0.25">
      <c r="A912" s="26" t="s">
        <v>117</v>
      </c>
      <c r="B912" s="21"/>
      <c r="C912" s="21" t="s">
        <v>117</v>
      </c>
      <c r="D912" s="21"/>
      <c r="E912" s="21" t="s">
        <v>117</v>
      </c>
      <c r="F912" s="21"/>
      <c r="G912" s="27"/>
      <c r="H912" s="27"/>
      <c r="I912" s="28" t="s">
        <v>36</v>
      </c>
      <c r="J912" s="28" t="s">
        <v>117</v>
      </c>
      <c r="K912" s="21"/>
      <c r="L912" s="21"/>
      <c r="M912" s="28" t="s">
        <v>117</v>
      </c>
      <c r="N912" s="28" t="s">
        <v>117</v>
      </c>
      <c r="O912" s="28" t="s">
        <v>117</v>
      </c>
      <c r="P912" s="21" t="s">
        <v>117</v>
      </c>
      <c r="Q912" s="21" t="s">
        <v>117</v>
      </c>
      <c r="R912" s="28" t="s">
        <v>117</v>
      </c>
      <c r="S912" s="78"/>
      <c r="T912" s="30"/>
      <c r="U912" s="52">
        <f t="shared" si="314"/>
        <v>0</v>
      </c>
      <c r="V912" s="29"/>
      <c r="W912" s="29" t="s">
        <v>117</v>
      </c>
      <c r="X912" s="29"/>
      <c r="Y912" s="29"/>
      <c r="Z912" s="53" t="str">
        <f t="shared" si="306"/>
        <v/>
      </c>
      <c r="AA912" s="55" t="str">
        <f t="shared" si="296"/>
        <v/>
      </c>
      <c r="AB912" s="27"/>
      <c r="AC912" s="54">
        <f t="shared" si="307"/>
        <v>0</v>
      </c>
      <c r="AD912" s="78"/>
      <c r="AE912" s="54">
        <f t="shared" si="308"/>
        <v>0</v>
      </c>
      <c r="AF912" s="78"/>
      <c r="AG912" s="54">
        <f t="shared" si="309"/>
        <v>0</v>
      </c>
      <c r="AH912" s="78"/>
      <c r="AI912" s="54">
        <f t="shared" si="310"/>
        <v>0</v>
      </c>
      <c r="AJ912" s="78"/>
      <c r="AK912" s="54">
        <f t="shared" si="311"/>
        <v>0</v>
      </c>
      <c r="AL912" s="78"/>
      <c r="AM912" s="78"/>
      <c r="AN912" s="53" t="str">
        <f>+IF($A912="Venta",SUMIF($AC$3:$AM$3,VLOOKUP($R912,desplegable!$N$3:$Q$8,4,FALSE),$AC912:$AM912)*$T912/VLOOKUP($R912,desplegable!$N$3:$O$8,2,FALSE),"")</f>
        <v/>
      </c>
      <c r="AO912" s="53">
        <f t="shared" si="312"/>
        <v>0</v>
      </c>
      <c r="AP912" s="53" t="str">
        <f>+IF($A912="Compra",SUMIF($AC$3:$AM$3,VLOOKUP($R911,desplegable!$N$3:$Q$8,4,FALSE),$AC912:$AM912)*$T912/VLOOKUP($R911,desplegable!$N$3:$O$8,2,FALSE),"")</f>
        <v/>
      </c>
      <c r="AQ912" s="55">
        <f>+IFERROR(SUMIF($AC$3:$AM$3,VLOOKUP($R912,desplegable!$N$3:$Q$8,4,FALSE),$AC912:$AM912)/$S912,0)</f>
        <v>0</v>
      </c>
      <c r="AR912" s="55">
        <f ca="1">IFERROR((SUMIF($AC$3:$AM$3,VLOOKUP($R912,desplegable!$N$3:$Q$8,4,FALSE),$AC912:$AM912)/($H912-$G912))*((TODAY())-$G912)/$S912,0)</f>
        <v>0</v>
      </c>
      <c r="AS912" s="56" t="str">
        <f t="shared" si="297"/>
        <v>-</v>
      </c>
      <c r="AT912" s="56" t="str">
        <f t="shared" si="298"/>
        <v>-</v>
      </c>
      <c r="AU912" s="56" t="str">
        <f t="shared" si="299"/>
        <v>-</v>
      </c>
      <c r="AV912" s="56" t="str">
        <f t="shared" si="300"/>
        <v>-</v>
      </c>
      <c r="AW912" s="53" t="str">
        <f t="shared" si="301"/>
        <v>-</v>
      </c>
      <c r="AX912" s="53" t="str">
        <f t="shared" si="302"/>
        <v/>
      </c>
      <c r="AY912" s="57" t="str">
        <f t="shared" si="303"/>
        <v/>
      </c>
      <c r="AZ912" s="54">
        <f>+IF(SUMIF($AC$3:$AM$3,VLOOKUP($R912,desplegable!$N$3:$Q$8,4,FALSE),$AC912:$AM912)&gt;=$S912,$S912,SUMIF($AC$3:$AM$3,VLOOKUP($R912,desplegable!$N$3:$Q$8,4,FALSE),$AC912:$AM912))</f>
        <v>0</v>
      </c>
      <c r="BA912" s="78"/>
      <c r="BB912" s="54">
        <f t="shared" si="304"/>
        <v>0</v>
      </c>
      <c r="BC912" s="53">
        <f>+IFERROR($BB912*$T912/VLOOKUP($R912,desplegable!$N$3:$O$8,2,FALSE),0)</f>
        <v>0</v>
      </c>
      <c r="BD912" s="53" t="str">
        <f t="shared" si="313"/>
        <v/>
      </c>
      <c r="BE912" s="57" t="str">
        <f t="shared" si="305"/>
        <v/>
      </c>
    </row>
    <row r="913" spans="1:57" ht="15" customHeight="1" x14ac:dyDescent="0.25">
      <c r="A913" s="26" t="s">
        <v>117</v>
      </c>
      <c r="B913" s="21"/>
      <c r="C913" s="21" t="s">
        <v>117</v>
      </c>
      <c r="D913" s="21"/>
      <c r="E913" s="21" t="s">
        <v>117</v>
      </c>
      <c r="F913" s="21"/>
      <c r="G913" s="27"/>
      <c r="H913" s="27"/>
      <c r="I913" s="28" t="s">
        <v>36</v>
      </c>
      <c r="J913" s="28" t="s">
        <v>117</v>
      </c>
      <c r="K913" s="21"/>
      <c r="L913" s="21"/>
      <c r="M913" s="28" t="s">
        <v>117</v>
      </c>
      <c r="N913" s="28" t="s">
        <v>117</v>
      </c>
      <c r="O913" s="28" t="s">
        <v>117</v>
      </c>
      <c r="P913" s="21" t="s">
        <v>117</v>
      </c>
      <c r="Q913" s="21" t="s">
        <v>117</v>
      </c>
      <c r="R913" s="28" t="s">
        <v>117</v>
      </c>
      <c r="S913" s="78"/>
      <c r="T913" s="30"/>
      <c r="U913" s="52">
        <f t="shared" si="314"/>
        <v>0</v>
      </c>
      <c r="V913" s="29"/>
      <c r="W913" s="29" t="s">
        <v>117</v>
      </c>
      <c r="X913" s="29"/>
      <c r="Y913" s="29"/>
      <c r="Z913" s="53" t="str">
        <f t="shared" si="306"/>
        <v/>
      </c>
      <c r="AA913" s="55" t="str">
        <f t="shared" si="296"/>
        <v/>
      </c>
      <c r="AB913" s="27"/>
      <c r="AC913" s="54">
        <f t="shared" si="307"/>
        <v>0</v>
      </c>
      <c r="AD913" s="78"/>
      <c r="AE913" s="54">
        <f t="shared" si="308"/>
        <v>0</v>
      </c>
      <c r="AF913" s="78"/>
      <c r="AG913" s="54">
        <f t="shared" si="309"/>
        <v>0</v>
      </c>
      <c r="AH913" s="78"/>
      <c r="AI913" s="54">
        <f t="shared" si="310"/>
        <v>0</v>
      </c>
      <c r="AJ913" s="78"/>
      <c r="AK913" s="54">
        <f t="shared" si="311"/>
        <v>0</v>
      </c>
      <c r="AL913" s="78"/>
      <c r="AM913" s="78"/>
      <c r="AN913" s="53" t="str">
        <f>+IF($A913="Venta",SUMIF($AC$3:$AM$3,VLOOKUP($R913,desplegable!$N$3:$Q$8,4,FALSE),$AC913:$AM913)*$T913/VLOOKUP($R913,desplegable!$N$3:$O$8,2,FALSE),"")</f>
        <v/>
      </c>
      <c r="AO913" s="53">
        <f t="shared" si="312"/>
        <v>0</v>
      </c>
      <c r="AP913" s="53" t="str">
        <f>+IF($A913="Compra",SUMIF($AC$3:$AM$3,VLOOKUP($R912,desplegable!$N$3:$Q$8,4,FALSE),$AC913:$AM913)*$T913/VLOOKUP($R912,desplegable!$N$3:$O$8,2,FALSE),"")</f>
        <v/>
      </c>
      <c r="AQ913" s="55">
        <f>+IFERROR(SUMIF($AC$3:$AM$3,VLOOKUP($R913,desplegable!$N$3:$Q$8,4,FALSE),$AC913:$AM913)/$S913,0)</f>
        <v>0</v>
      </c>
      <c r="AR913" s="55">
        <f ca="1">IFERROR((SUMIF($AC$3:$AM$3,VLOOKUP($R913,desplegable!$N$3:$Q$8,4,FALSE),$AC913:$AM913)/($H913-$G913))*((TODAY())-$G913)/$S913,0)</f>
        <v>0</v>
      </c>
      <c r="AS913" s="56" t="str">
        <f t="shared" si="297"/>
        <v>-</v>
      </c>
      <c r="AT913" s="56" t="str">
        <f t="shared" si="298"/>
        <v>-</v>
      </c>
      <c r="AU913" s="56" t="str">
        <f t="shared" si="299"/>
        <v>-</v>
      </c>
      <c r="AV913" s="56" t="str">
        <f t="shared" si="300"/>
        <v>-</v>
      </c>
      <c r="AW913" s="53" t="str">
        <f t="shared" si="301"/>
        <v>-</v>
      </c>
      <c r="AX913" s="53" t="str">
        <f t="shared" si="302"/>
        <v/>
      </c>
      <c r="AY913" s="57" t="str">
        <f t="shared" si="303"/>
        <v/>
      </c>
      <c r="AZ913" s="54">
        <f>+IF(SUMIF($AC$3:$AM$3,VLOOKUP($R913,desplegable!$N$3:$Q$8,4,FALSE),$AC913:$AM913)&gt;=$S913,$S913,SUMIF($AC$3:$AM$3,VLOOKUP($R913,desplegable!$N$3:$Q$8,4,FALSE),$AC913:$AM913))</f>
        <v>0</v>
      </c>
      <c r="BA913" s="78"/>
      <c r="BB913" s="54">
        <f t="shared" si="304"/>
        <v>0</v>
      </c>
      <c r="BC913" s="53">
        <f>+IFERROR($BB913*$T913/VLOOKUP($R913,desplegable!$N$3:$O$8,2,FALSE),0)</f>
        <v>0</v>
      </c>
      <c r="BD913" s="53" t="str">
        <f t="shared" si="313"/>
        <v/>
      </c>
      <c r="BE913" s="57" t="str">
        <f t="shared" si="305"/>
        <v/>
      </c>
    </row>
    <row r="914" spans="1:57" ht="15" customHeight="1" x14ac:dyDescent="0.25">
      <c r="A914" s="26" t="s">
        <v>117</v>
      </c>
      <c r="B914" s="21"/>
      <c r="C914" s="21" t="s">
        <v>117</v>
      </c>
      <c r="D914" s="21"/>
      <c r="E914" s="21" t="s">
        <v>117</v>
      </c>
      <c r="F914" s="21"/>
      <c r="G914" s="27"/>
      <c r="H914" s="27"/>
      <c r="I914" s="28" t="s">
        <v>36</v>
      </c>
      <c r="J914" s="28" t="s">
        <v>117</v>
      </c>
      <c r="K914" s="21"/>
      <c r="L914" s="21"/>
      <c r="M914" s="28" t="s">
        <v>117</v>
      </c>
      <c r="N914" s="28" t="s">
        <v>117</v>
      </c>
      <c r="O914" s="28" t="s">
        <v>117</v>
      </c>
      <c r="P914" s="21" t="s">
        <v>117</v>
      </c>
      <c r="Q914" s="21" t="s">
        <v>117</v>
      </c>
      <c r="R914" s="28" t="s">
        <v>117</v>
      </c>
      <c r="S914" s="78"/>
      <c r="T914" s="30"/>
      <c r="U914" s="52">
        <f t="shared" si="314"/>
        <v>0</v>
      </c>
      <c r="V914" s="29"/>
      <c r="W914" s="29" t="s">
        <v>117</v>
      </c>
      <c r="X914" s="29"/>
      <c r="Y914" s="29"/>
      <c r="Z914" s="53" t="str">
        <f t="shared" si="306"/>
        <v/>
      </c>
      <c r="AA914" s="55" t="str">
        <f t="shared" ref="AA914:AA977" si="315">+IF($A914="Venta",IFERROR($Z914/$U914,0),IF($A914="Compra","",""))</f>
        <v/>
      </c>
      <c r="AB914" s="27"/>
      <c r="AC914" s="54">
        <f t="shared" si="307"/>
        <v>0</v>
      </c>
      <c r="AD914" s="78"/>
      <c r="AE914" s="54">
        <f t="shared" si="308"/>
        <v>0</v>
      </c>
      <c r="AF914" s="78"/>
      <c r="AG914" s="54">
        <f t="shared" si="309"/>
        <v>0</v>
      </c>
      <c r="AH914" s="78"/>
      <c r="AI914" s="54">
        <f t="shared" si="310"/>
        <v>0</v>
      </c>
      <c r="AJ914" s="78"/>
      <c r="AK914" s="54">
        <f t="shared" si="311"/>
        <v>0</v>
      </c>
      <c r="AL914" s="78"/>
      <c r="AM914" s="78"/>
      <c r="AN914" s="53" t="str">
        <f>+IF($A914="Venta",SUMIF($AC$3:$AM$3,VLOOKUP($R914,desplegable!$N$3:$Q$8,4,FALSE),$AC914:$AM914)*$T914/VLOOKUP($R914,desplegable!$N$3:$O$8,2,FALSE),"")</f>
        <v/>
      </c>
      <c r="AO914" s="53">
        <f t="shared" si="312"/>
        <v>0</v>
      </c>
      <c r="AP914" s="53" t="str">
        <f>+IF($A914="Compra",SUMIF($AC$3:$AM$3,VLOOKUP($R913,desplegable!$N$3:$Q$8,4,FALSE),$AC914:$AM914)*$T914/VLOOKUP($R913,desplegable!$N$3:$O$8,2,FALSE),"")</f>
        <v/>
      </c>
      <c r="AQ914" s="55">
        <f>+IFERROR(SUMIF($AC$3:$AM$3,VLOOKUP($R914,desplegable!$N$3:$Q$8,4,FALSE),$AC914:$AM914)/$S914,0)</f>
        <v>0</v>
      </c>
      <c r="AR914" s="55">
        <f ca="1">IFERROR((SUMIF($AC$3:$AM$3,VLOOKUP($R914,desplegable!$N$3:$Q$8,4,FALSE),$AC914:$AM914)/($H914-$G914))*((TODAY())-$G914)/$S914,0)</f>
        <v>0</v>
      </c>
      <c r="AS914" s="56" t="str">
        <f t="shared" si="297"/>
        <v>-</v>
      </c>
      <c r="AT914" s="56" t="str">
        <f t="shared" si="298"/>
        <v>-</v>
      </c>
      <c r="AU914" s="56" t="str">
        <f t="shared" si="299"/>
        <v>-</v>
      </c>
      <c r="AV914" s="56" t="str">
        <f t="shared" si="300"/>
        <v>-</v>
      </c>
      <c r="AW914" s="53" t="str">
        <f t="shared" si="301"/>
        <v>-</v>
      </c>
      <c r="AX914" s="53" t="str">
        <f t="shared" si="302"/>
        <v/>
      </c>
      <c r="AY914" s="57" t="str">
        <f t="shared" si="303"/>
        <v/>
      </c>
      <c r="AZ914" s="54">
        <f>+IF(SUMIF($AC$3:$AM$3,VLOOKUP($R914,desplegable!$N$3:$Q$8,4,FALSE),$AC914:$AM914)&gt;=$S914,$S914,SUMIF($AC$3:$AM$3,VLOOKUP($R914,desplegable!$N$3:$Q$8,4,FALSE),$AC914:$AM914))</f>
        <v>0</v>
      </c>
      <c r="BA914" s="78"/>
      <c r="BB914" s="54">
        <f t="shared" si="304"/>
        <v>0</v>
      </c>
      <c r="BC914" s="53">
        <f>+IFERROR($BB914*$T914/VLOOKUP($R914,desplegable!$N$3:$O$8,2,FALSE),0)</f>
        <v>0</v>
      </c>
      <c r="BD914" s="53" t="str">
        <f t="shared" si="313"/>
        <v/>
      </c>
      <c r="BE914" s="57" t="str">
        <f t="shared" si="305"/>
        <v/>
      </c>
    </row>
    <row r="915" spans="1:57" ht="15" customHeight="1" x14ac:dyDescent="0.25">
      <c r="A915" s="26" t="s">
        <v>117</v>
      </c>
      <c r="B915" s="21"/>
      <c r="C915" s="21" t="s">
        <v>117</v>
      </c>
      <c r="D915" s="21"/>
      <c r="E915" s="21" t="s">
        <v>117</v>
      </c>
      <c r="F915" s="21"/>
      <c r="G915" s="27"/>
      <c r="H915" s="27"/>
      <c r="I915" s="28" t="s">
        <v>36</v>
      </c>
      <c r="J915" s="28" t="s">
        <v>117</v>
      </c>
      <c r="K915" s="21"/>
      <c r="L915" s="21"/>
      <c r="M915" s="28" t="s">
        <v>117</v>
      </c>
      <c r="N915" s="28" t="s">
        <v>117</v>
      </c>
      <c r="O915" s="28" t="s">
        <v>117</v>
      </c>
      <c r="P915" s="21" t="s">
        <v>117</v>
      </c>
      <c r="Q915" s="21" t="s">
        <v>117</v>
      </c>
      <c r="R915" s="28" t="s">
        <v>117</v>
      </c>
      <c r="S915" s="78"/>
      <c r="T915" s="30"/>
      <c r="U915" s="52">
        <f t="shared" si="314"/>
        <v>0</v>
      </c>
      <c r="V915" s="29"/>
      <c r="W915" s="29" t="s">
        <v>117</v>
      </c>
      <c r="X915" s="29"/>
      <c r="Y915" s="29"/>
      <c r="Z915" s="53" t="str">
        <f t="shared" si="306"/>
        <v/>
      </c>
      <c r="AA915" s="55" t="str">
        <f t="shared" si="315"/>
        <v/>
      </c>
      <c r="AB915" s="27"/>
      <c r="AC915" s="54">
        <f t="shared" si="307"/>
        <v>0</v>
      </c>
      <c r="AD915" s="78"/>
      <c r="AE915" s="54">
        <f t="shared" si="308"/>
        <v>0</v>
      </c>
      <c r="AF915" s="78"/>
      <c r="AG915" s="54">
        <f t="shared" si="309"/>
        <v>0</v>
      </c>
      <c r="AH915" s="78"/>
      <c r="AI915" s="54">
        <f t="shared" si="310"/>
        <v>0</v>
      </c>
      <c r="AJ915" s="78"/>
      <c r="AK915" s="54">
        <f t="shared" si="311"/>
        <v>0</v>
      </c>
      <c r="AL915" s="78"/>
      <c r="AM915" s="78"/>
      <c r="AN915" s="53" t="str">
        <f>+IF($A915="Venta",SUMIF($AC$3:$AM$3,VLOOKUP($R915,desplegable!$N$3:$Q$8,4,FALSE),$AC915:$AM915)*$T915/VLOOKUP($R915,desplegable!$N$3:$O$8,2,FALSE),"")</f>
        <v/>
      </c>
      <c r="AO915" s="53">
        <f t="shared" si="312"/>
        <v>0</v>
      </c>
      <c r="AP915" s="53" t="str">
        <f>+IF($A915="Compra",SUMIF($AC$3:$AM$3,VLOOKUP($R914,desplegable!$N$3:$Q$8,4,FALSE),$AC915:$AM915)*$T915/VLOOKUP($R914,desplegable!$N$3:$O$8,2,FALSE),"")</f>
        <v/>
      </c>
      <c r="AQ915" s="55">
        <f>+IFERROR(SUMIF($AC$3:$AM$3,VLOOKUP($R915,desplegable!$N$3:$Q$8,4,FALSE),$AC915:$AM915)/$S915,0)</f>
        <v>0</v>
      </c>
      <c r="AR915" s="55">
        <f ca="1">IFERROR((SUMIF($AC$3:$AM$3,VLOOKUP($R915,desplegable!$N$3:$Q$8,4,FALSE),$AC915:$AM915)/($H915-$G915))*((TODAY())-$G915)/$S915,0)</f>
        <v>0</v>
      </c>
      <c r="AS915" s="56" t="str">
        <f t="shared" si="297"/>
        <v>-</v>
      </c>
      <c r="AT915" s="56" t="str">
        <f t="shared" si="298"/>
        <v>-</v>
      </c>
      <c r="AU915" s="56" t="str">
        <f t="shared" si="299"/>
        <v>-</v>
      </c>
      <c r="AV915" s="56" t="str">
        <f t="shared" si="300"/>
        <v>-</v>
      </c>
      <c r="AW915" s="53" t="str">
        <f t="shared" si="301"/>
        <v>-</v>
      </c>
      <c r="AX915" s="53" t="str">
        <f t="shared" si="302"/>
        <v/>
      </c>
      <c r="AY915" s="57" t="str">
        <f t="shared" si="303"/>
        <v/>
      </c>
      <c r="AZ915" s="54">
        <f>+IF(SUMIF($AC$3:$AM$3,VLOOKUP($R915,desplegable!$N$3:$Q$8,4,FALSE),$AC915:$AM915)&gt;=$S915,$S915,SUMIF($AC$3:$AM$3,VLOOKUP($R915,desplegable!$N$3:$Q$8,4,FALSE),$AC915:$AM915))</f>
        <v>0</v>
      </c>
      <c r="BA915" s="78"/>
      <c r="BB915" s="54">
        <f t="shared" si="304"/>
        <v>0</v>
      </c>
      <c r="BC915" s="53">
        <f>+IFERROR($BB915*$T915/VLOOKUP($R915,desplegable!$N$3:$O$8,2,FALSE),0)</f>
        <v>0</v>
      </c>
      <c r="BD915" s="53" t="str">
        <f t="shared" si="313"/>
        <v/>
      </c>
      <c r="BE915" s="57" t="str">
        <f t="shared" si="305"/>
        <v/>
      </c>
    </row>
    <row r="916" spans="1:57" ht="15" customHeight="1" x14ac:dyDescent="0.25">
      <c r="A916" s="26" t="s">
        <v>117</v>
      </c>
      <c r="B916" s="21"/>
      <c r="C916" s="21" t="s">
        <v>117</v>
      </c>
      <c r="D916" s="21"/>
      <c r="E916" s="21" t="s">
        <v>117</v>
      </c>
      <c r="F916" s="21"/>
      <c r="G916" s="27"/>
      <c r="H916" s="27"/>
      <c r="I916" s="28" t="s">
        <v>36</v>
      </c>
      <c r="J916" s="28" t="s">
        <v>117</v>
      </c>
      <c r="K916" s="21"/>
      <c r="L916" s="21"/>
      <c r="M916" s="28" t="s">
        <v>117</v>
      </c>
      <c r="N916" s="28" t="s">
        <v>117</v>
      </c>
      <c r="O916" s="28" t="s">
        <v>117</v>
      </c>
      <c r="P916" s="21" t="s">
        <v>117</v>
      </c>
      <c r="Q916" s="21" t="s">
        <v>117</v>
      </c>
      <c r="R916" s="28" t="s">
        <v>117</v>
      </c>
      <c r="S916" s="78"/>
      <c r="T916" s="30"/>
      <c r="U916" s="52">
        <f t="shared" si="314"/>
        <v>0</v>
      </c>
      <c r="V916" s="29"/>
      <c r="W916" s="29" t="s">
        <v>117</v>
      </c>
      <c r="X916" s="29"/>
      <c r="Y916" s="29"/>
      <c r="Z916" s="53" t="str">
        <f t="shared" si="306"/>
        <v/>
      </c>
      <c r="AA916" s="55" t="str">
        <f t="shared" si="315"/>
        <v/>
      </c>
      <c r="AB916" s="27"/>
      <c r="AC916" s="54">
        <f t="shared" si="307"/>
        <v>0</v>
      </c>
      <c r="AD916" s="78"/>
      <c r="AE916" s="54">
        <f t="shared" si="308"/>
        <v>0</v>
      </c>
      <c r="AF916" s="78"/>
      <c r="AG916" s="54">
        <f t="shared" si="309"/>
        <v>0</v>
      </c>
      <c r="AH916" s="78"/>
      <c r="AI916" s="54">
        <f t="shared" si="310"/>
        <v>0</v>
      </c>
      <c r="AJ916" s="78"/>
      <c r="AK916" s="54">
        <f t="shared" si="311"/>
        <v>0</v>
      </c>
      <c r="AL916" s="78"/>
      <c r="AM916" s="78"/>
      <c r="AN916" s="53" t="str">
        <f>+IF($A916="Venta",SUMIF($AC$3:$AM$3,VLOOKUP($R916,desplegable!$N$3:$Q$8,4,FALSE),$AC916:$AM916)*$T916/VLOOKUP($R916,desplegable!$N$3:$O$8,2,FALSE),"")</f>
        <v/>
      </c>
      <c r="AO916" s="53">
        <f t="shared" si="312"/>
        <v>0</v>
      </c>
      <c r="AP916" s="53" t="str">
        <f>+IF($A916="Compra",SUMIF($AC$3:$AM$3,VLOOKUP($R915,desplegable!$N$3:$Q$8,4,FALSE),$AC916:$AM916)*$T916/VLOOKUP($R915,desplegable!$N$3:$O$8,2,FALSE),"")</f>
        <v/>
      </c>
      <c r="AQ916" s="55">
        <f>+IFERROR(SUMIF($AC$3:$AM$3,VLOOKUP($R916,desplegable!$N$3:$Q$8,4,FALSE),$AC916:$AM916)/$S916,0)</f>
        <v>0</v>
      </c>
      <c r="AR916" s="55">
        <f ca="1">IFERROR((SUMIF($AC$3:$AM$3,VLOOKUP($R916,desplegable!$N$3:$Q$8,4,FALSE),$AC916:$AM916)/($H916-$G916))*((TODAY())-$G916)/$S916,0)</f>
        <v>0</v>
      </c>
      <c r="AS916" s="56" t="str">
        <f t="shared" si="297"/>
        <v>-</v>
      </c>
      <c r="AT916" s="56" t="str">
        <f t="shared" si="298"/>
        <v>-</v>
      </c>
      <c r="AU916" s="56" t="str">
        <f t="shared" si="299"/>
        <v>-</v>
      </c>
      <c r="AV916" s="56" t="str">
        <f t="shared" si="300"/>
        <v>-</v>
      </c>
      <c r="AW916" s="53" t="str">
        <f t="shared" si="301"/>
        <v>-</v>
      </c>
      <c r="AX916" s="53" t="str">
        <f t="shared" si="302"/>
        <v/>
      </c>
      <c r="AY916" s="57" t="str">
        <f t="shared" si="303"/>
        <v/>
      </c>
      <c r="AZ916" s="54">
        <f>+IF(SUMIF($AC$3:$AM$3,VLOOKUP($R916,desplegable!$N$3:$Q$8,4,FALSE),$AC916:$AM916)&gt;=$S916,$S916,SUMIF($AC$3:$AM$3,VLOOKUP($R916,desplegable!$N$3:$Q$8,4,FALSE),$AC916:$AM916))</f>
        <v>0</v>
      </c>
      <c r="BA916" s="78"/>
      <c r="BB916" s="54">
        <f t="shared" si="304"/>
        <v>0</v>
      </c>
      <c r="BC916" s="53">
        <f>+IFERROR($BB916*$T916/VLOOKUP($R916,desplegable!$N$3:$O$8,2,FALSE),0)</f>
        <v>0</v>
      </c>
      <c r="BD916" s="53" t="str">
        <f t="shared" si="313"/>
        <v/>
      </c>
      <c r="BE916" s="57" t="str">
        <f t="shared" si="305"/>
        <v/>
      </c>
    </row>
    <row r="917" spans="1:57" ht="15" customHeight="1" x14ac:dyDescent="0.25">
      <c r="A917" s="26" t="s">
        <v>117</v>
      </c>
      <c r="B917" s="21"/>
      <c r="C917" s="21" t="s">
        <v>117</v>
      </c>
      <c r="D917" s="21"/>
      <c r="E917" s="21" t="s">
        <v>117</v>
      </c>
      <c r="F917" s="21"/>
      <c r="G917" s="27"/>
      <c r="H917" s="27"/>
      <c r="I917" s="28" t="s">
        <v>36</v>
      </c>
      <c r="J917" s="28" t="s">
        <v>117</v>
      </c>
      <c r="K917" s="21"/>
      <c r="L917" s="21"/>
      <c r="M917" s="28" t="s">
        <v>117</v>
      </c>
      <c r="N917" s="28" t="s">
        <v>117</v>
      </c>
      <c r="O917" s="28" t="s">
        <v>117</v>
      </c>
      <c r="P917" s="21" t="s">
        <v>117</v>
      </c>
      <c r="Q917" s="21" t="s">
        <v>117</v>
      </c>
      <c r="R917" s="28" t="s">
        <v>117</v>
      </c>
      <c r="S917" s="78"/>
      <c r="T917" s="30"/>
      <c r="U917" s="52">
        <f t="shared" si="314"/>
        <v>0</v>
      </c>
      <c r="V917" s="29"/>
      <c r="W917" s="29" t="s">
        <v>117</v>
      </c>
      <c r="X917" s="29"/>
      <c r="Y917" s="29"/>
      <c r="Z917" s="53" t="str">
        <f t="shared" si="306"/>
        <v/>
      </c>
      <c r="AA917" s="55" t="str">
        <f t="shared" si="315"/>
        <v/>
      </c>
      <c r="AB917" s="27"/>
      <c r="AC917" s="54">
        <f t="shared" si="307"/>
        <v>0</v>
      </c>
      <c r="AD917" s="78"/>
      <c r="AE917" s="54">
        <f t="shared" si="308"/>
        <v>0</v>
      </c>
      <c r="AF917" s="78"/>
      <c r="AG917" s="54">
        <f t="shared" si="309"/>
        <v>0</v>
      </c>
      <c r="AH917" s="78"/>
      <c r="AI917" s="54">
        <f t="shared" si="310"/>
        <v>0</v>
      </c>
      <c r="AJ917" s="78"/>
      <c r="AK917" s="54">
        <f t="shared" si="311"/>
        <v>0</v>
      </c>
      <c r="AL917" s="78"/>
      <c r="AM917" s="78"/>
      <c r="AN917" s="53" t="str">
        <f>+IF($A917="Venta",SUMIF($AC$3:$AM$3,VLOOKUP($R917,desplegable!$N$3:$Q$8,4,FALSE),$AC917:$AM917)*$T917/VLOOKUP($R917,desplegable!$N$3:$O$8,2,FALSE),"")</f>
        <v/>
      </c>
      <c r="AO917" s="53">
        <f t="shared" si="312"/>
        <v>0</v>
      </c>
      <c r="AP917" s="53" t="str">
        <f>+IF($A917="Compra",SUMIF($AC$3:$AM$3,VLOOKUP($R916,desplegable!$N$3:$Q$8,4,FALSE),$AC917:$AM917)*$T917/VLOOKUP($R916,desplegable!$N$3:$O$8,2,FALSE),"")</f>
        <v/>
      </c>
      <c r="AQ917" s="55">
        <f>+IFERROR(SUMIF($AC$3:$AM$3,VLOOKUP($R917,desplegable!$N$3:$Q$8,4,FALSE),$AC917:$AM917)/$S917,0)</f>
        <v>0</v>
      </c>
      <c r="AR917" s="55">
        <f ca="1">IFERROR((SUMIF($AC$3:$AM$3,VLOOKUP($R917,desplegable!$N$3:$Q$8,4,FALSE),$AC917:$AM917)/($H917-$G917))*((TODAY())-$G917)/$S917,0)</f>
        <v>0</v>
      </c>
      <c r="AS917" s="56" t="str">
        <f t="shared" ref="AS917:AS980" si="316">+IFERROR(IF($AE917=0,"-",$AE917/$AC917),"-")</f>
        <v>-</v>
      </c>
      <c r="AT917" s="56" t="str">
        <f t="shared" ref="AT917:AT980" si="317">+IFERROR(IF($AG917=0,"-",$AG917/$AC917),"-")</f>
        <v>-</v>
      </c>
      <c r="AU917" s="56" t="str">
        <f t="shared" ref="AU917:AU980" si="318">+IFERROR(IF($AI917=0,"-",$AI917/$AC917),"-")</f>
        <v>-</v>
      </c>
      <c r="AV917" s="56" t="str">
        <f t="shared" ref="AV917:AV980" si="319">+IFERROR(IF($AK917=0,"-",$AK917/$AC917),"-")</f>
        <v>-</v>
      </c>
      <c r="AW917" s="53" t="str">
        <f t="shared" ref="AW917:AW980" si="320">+IF($A917="Venta",IFERROR($AN917/$AK917,"-"),IFERROR($AO917/$AK917,"-"))</f>
        <v>-</v>
      </c>
      <c r="AX917" s="53" t="str">
        <f t="shared" ref="AX917:AX980" si="321">IF($A917="Venta",$AN917-$AO917,IF($A917="Compra","",""))</f>
        <v/>
      </c>
      <c r="AY917" s="57" t="str">
        <f t="shared" ref="AY917:AY980" si="322">+IF($A917="Venta",IFERROR($AX917/$AN917,0),IF($A917="Compra","",""))</f>
        <v/>
      </c>
      <c r="AZ917" s="54">
        <f>+IF(SUMIF($AC$3:$AM$3,VLOOKUP($R917,desplegable!$N$3:$Q$8,4,FALSE),$AC917:$AM917)&gt;=$S917,$S917,SUMIF($AC$3:$AM$3,VLOOKUP($R917,desplegable!$N$3:$Q$8,4,FALSE),$AC917:$AM917))</f>
        <v>0</v>
      </c>
      <c r="BA917" s="78"/>
      <c r="BB917" s="54">
        <f t="shared" ref="BB917:BB980" si="323">+IF($BA917=0,$AZ917,$BA917)</f>
        <v>0</v>
      </c>
      <c r="BC917" s="53">
        <f>+IFERROR($BB917*$T917/VLOOKUP($R917,desplegable!$N$3:$O$8,2,FALSE),0)</f>
        <v>0</v>
      </c>
      <c r="BD917" s="53" t="str">
        <f t="shared" si="313"/>
        <v/>
      </c>
      <c r="BE917" s="57" t="str">
        <f t="shared" ref="BE917:BE980" si="324">+IF($A917="Venta",IFERROR($BD917/$BC917,0),IF($A917="Compra","",""))</f>
        <v/>
      </c>
    </row>
    <row r="918" spans="1:57" ht="15" customHeight="1" x14ac:dyDescent="0.25">
      <c r="A918" s="26" t="s">
        <v>117</v>
      </c>
      <c r="B918" s="21"/>
      <c r="C918" s="21" t="s">
        <v>117</v>
      </c>
      <c r="D918" s="21"/>
      <c r="E918" s="21" t="s">
        <v>117</v>
      </c>
      <c r="F918" s="21"/>
      <c r="G918" s="27"/>
      <c r="H918" s="27"/>
      <c r="I918" s="28" t="s">
        <v>36</v>
      </c>
      <c r="J918" s="28" t="s">
        <v>117</v>
      </c>
      <c r="K918" s="21"/>
      <c r="L918" s="21"/>
      <c r="M918" s="28" t="s">
        <v>117</v>
      </c>
      <c r="N918" s="28" t="s">
        <v>117</v>
      </c>
      <c r="O918" s="28" t="s">
        <v>117</v>
      </c>
      <c r="P918" s="21" t="s">
        <v>117</v>
      </c>
      <c r="Q918" s="21" t="s">
        <v>117</v>
      </c>
      <c r="R918" s="28" t="s">
        <v>117</v>
      </c>
      <c r="S918" s="78"/>
      <c r="T918" s="30"/>
      <c r="U918" s="52">
        <f t="shared" si="314"/>
        <v>0</v>
      </c>
      <c r="V918" s="29"/>
      <c r="W918" s="29" t="s">
        <v>117</v>
      </c>
      <c r="X918" s="29"/>
      <c r="Y918" s="29"/>
      <c r="Z918" s="53" t="str">
        <f t="shared" si="306"/>
        <v/>
      </c>
      <c r="AA918" s="55" t="str">
        <f t="shared" si="315"/>
        <v/>
      </c>
      <c r="AB918" s="27"/>
      <c r="AC918" s="54">
        <f t="shared" si="307"/>
        <v>0</v>
      </c>
      <c r="AD918" s="78"/>
      <c r="AE918" s="54">
        <f t="shared" si="308"/>
        <v>0</v>
      </c>
      <c r="AF918" s="78"/>
      <c r="AG918" s="54">
        <f t="shared" si="309"/>
        <v>0</v>
      </c>
      <c r="AH918" s="78"/>
      <c r="AI918" s="54">
        <f t="shared" si="310"/>
        <v>0</v>
      </c>
      <c r="AJ918" s="78"/>
      <c r="AK918" s="54">
        <f t="shared" si="311"/>
        <v>0</v>
      </c>
      <c r="AL918" s="78"/>
      <c r="AM918" s="78"/>
      <c r="AN918" s="53" t="str">
        <f>+IF($A918="Venta",SUMIF($AC$3:$AM$3,VLOOKUP($R918,desplegable!$N$3:$Q$8,4,FALSE),$AC918:$AM918)*$T918/VLOOKUP($R918,desplegable!$N$3:$O$8,2,FALSE),"")</f>
        <v/>
      </c>
      <c r="AO918" s="53">
        <f t="shared" si="312"/>
        <v>0</v>
      </c>
      <c r="AP918" s="53" t="str">
        <f>+IF($A918="Compra",SUMIF($AC$3:$AM$3,VLOOKUP($R917,desplegable!$N$3:$Q$8,4,FALSE),$AC918:$AM918)*$T918/VLOOKUP($R917,desplegable!$N$3:$O$8,2,FALSE),"")</f>
        <v/>
      </c>
      <c r="AQ918" s="55">
        <f>+IFERROR(SUMIF($AC$3:$AM$3,VLOOKUP($R918,desplegable!$N$3:$Q$8,4,FALSE),$AC918:$AM918)/$S918,0)</f>
        <v>0</v>
      </c>
      <c r="AR918" s="55">
        <f ca="1">IFERROR((SUMIF($AC$3:$AM$3,VLOOKUP($R918,desplegable!$N$3:$Q$8,4,FALSE),$AC918:$AM918)/($H918-$G918))*((TODAY())-$G918)/$S918,0)</f>
        <v>0</v>
      </c>
      <c r="AS918" s="56" t="str">
        <f t="shared" si="316"/>
        <v>-</v>
      </c>
      <c r="AT918" s="56" t="str">
        <f t="shared" si="317"/>
        <v>-</v>
      </c>
      <c r="AU918" s="56" t="str">
        <f t="shared" si="318"/>
        <v>-</v>
      </c>
      <c r="AV918" s="56" t="str">
        <f t="shared" si="319"/>
        <v>-</v>
      </c>
      <c r="AW918" s="53" t="str">
        <f t="shared" si="320"/>
        <v>-</v>
      </c>
      <c r="AX918" s="53" t="str">
        <f t="shared" si="321"/>
        <v/>
      </c>
      <c r="AY918" s="57" t="str">
        <f t="shared" si="322"/>
        <v/>
      </c>
      <c r="AZ918" s="54">
        <f>+IF(SUMIF($AC$3:$AM$3,VLOOKUP($R918,desplegable!$N$3:$Q$8,4,FALSE),$AC918:$AM918)&gt;=$S918,$S918,SUMIF($AC$3:$AM$3,VLOOKUP($R918,desplegable!$N$3:$Q$8,4,FALSE),$AC918:$AM918))</f>
        <v>0</v>
      </c>
      <c r="BA918" s="78"/>
      <c r="BB918" s="54">
        <f t="shared" si="323"/>
        <v>0</v>
      </c>
      <c r="BC918" s="53">
        <f>+IFERROR($BB918*$T918/VLOOKUP($R918,desplegable!$N$3:$O$8,2,FALSE),0)</f>
        <v>0</v>
      </c>
      <c r="BD918" s="53" t="str">
        <f t="shared" si="313"/>
        <v/>
      </c>
      <c r="BE918" s="57" t="str">
        <f t="shared" si="324"/>
        <v/>
      </c>
    </row>
    <row r="919" spans="1:57" ht="15" customHeight="1" x14ac:dyDescent="0.25">
      <c r="A919" s="26" t="s">
        <v>117</v>
      </c>
      <c r="B919" s="21"/>
      <c r="C919" s="21" t="s">
        <v>117</v>
      </c>
      <c r="D919" s="21"/>
      <c r="E919" s="21" t="s">
        <v>117</v>
      </c>
      <c r="F919" s="21"/>
      <c r="G919" s="27"/>
      <c r="H919" s="27"/>
      <c r="I919" s="28" t="s">
        <v>36</v>
      </c>
      <c r="J919" s="28" t="s">
        <v>117</v>
      </c>
      <c r="K919" s="21"/>
      <c r="L919" s="21"/>
      <c r="M919" s="28" t="s">
        <v>117</v>
      </c>
      <c r="N919" s="28" t="s">
        <v>117</v>
      </c>
      <c r="O919" s="28" t="s">
        <v>117</v>
      </c>
      <c r="P919" s="21" t="s">
        <v>117</v>
      </c>
      <c r="Q919" s="21" t="s">
        <v>117</v>
      </c>
      <c r="R919" s="28" t="s">
        <v>117</v>
      </c>
      <c r="S919" s="78"/>
      <c r="T919" s="30"/>
      <c r="U919" s="52">
        <f t="shared" si="314"/>
        <v>0</v>
      </c>
      <c r="V919" s="29"/>
      <c r="W919" s="29" t="s">
        <v>117</v>
      </c>
      <c r="X919" s="29"/>
      <c r="Y919" s="29"/>
      <c r="Z919" s="53" t="str">
        <f t="shared" si="306"/>
        <v/>
      </c>
      <c r="AA919" s="55" t="str">
        <f t="shared" si="315"/>
        <v/>
      </c>
      <c r="AB919" s="27"/>
      <c r="AC919" s="54">
        <f t="shared" si="307"/>
        <v>0</v>
      </c>
      <c r="AD919" s="78"/>
      <c r="AE919" s="54">
        <f t="shared" si="308"/>
        <v>0</v>
      </c>
      <c r="AF919" s="78"/>
      <c r="AG919" s="54">
        <f t="shared" si="309"/>
        <v>0</v>
      </c>
      <c r="AH919" s="78"/>
      <c r="AI919" s="54">
        <f t="shared" si="310"/>
        <v>0</v>
      </c>
      <c r="AJ919" s="78"/>
      <c r="AK919" s="54">
        <f t="shared" si="311"/>
        <v>0</v>
      </c>
      <c r="AL919" s="78"/>
      <c r="AM919" s="78"/>
      <c r="AN919" s="53" t="str">
        <f>+IF($A919="Venta",SUMIF($AC$3:$AM$3,VLOOKUP($R919,desplegable!$N$3:$Q$8,4,FALSE),$AC919:$AM919)*$T919/VLOOKUP($R919,desplegable!$N$3:$O$8,2,FALSE),"")</f>
        <v/>
      </c>
      <c r="AO919" s="53">
        <f t="shared" si="312"/>
        <v>0</v>
      </c>
      <c r="AP919" s="53" t="str">
        <f>+IF($A919="Compra",SUMIF($AC$3:$AM$3,VLOOKUP($R918,desplegable!$N$3:$Q$8,4,FALSE),$AC919:$AM919)*$T919/VLOOKUP($R918,desplegable!$N$3:$O$8,2,FALSE),"")</f>
        <v/>
      </c>
      <c r="AQ919" s="55">
        <f>+IFERROR(SUMIF($AC$3:$AM$3,VLOOKUP($R919,desplegable!$N$3:$Q$8,4,FALSE),$AC919:$AM919)/$S919,0)</f>
        <v>0</v>
      </c>
      <c r="AR919" s="55">
        <f ca="1">IFERROR((SUMIF($AC$3:$AM$3,VLOOKUP($R919,desplegable!$N$3:$Q$8,4,FALSE),$AC919:$AM919)/($H919-$G919))*((TODAY())-$G919)/$S919,0)</f>
        <v>0</v>
      </c>
      <c r="AS919" s="56" t="str">
        <f t="shared" si="316"/>
        <v>-</v>
      </c>
      <c r="AT919" s="56" t="str">
        <f t="shared" si="317"/>
        <v>-</v>
      </c>
      <c r="AU919" s="56" t="str">
        <f t="shared" si="318"/>
        <v>-</v>
      </c>
      <c r="AV919" s="56" t="str">
        <f t="shared" si="319"/>
        <v>-</v>
      </c>
      <c r="AW919" s="53" t="str">
        <f t="shared" si="320"/>
        <v>-</v>
      </c>
      <c r="AX919" s="53" t="str">
        <f t="shared" si="321"/>
        <v/>
      </c>
      <c r="AY919" s="57" t="str">
        <f t="shared" si="322"/>
        <v/>
      </c>
      <c r="AZ919" s="54">
        <f>+IF(SUMIF($AC$3:$AM$3,VLOOKUP($R919,desplegable!$N$3:$Q$8,4,FALSE),$AC919:$AM919)&gt;=$S919,$S919,SUMIF($AC$3:$AM$3,VLOOKUP($R919,desplegable!$N$3:$Q$8,4,FALSE),$AC919:$AM919))</f>
        <v>0</v>
      </c>
      <c r="BA919" s="78"/>
      <c r="BB919" s="54">
        <f t="shared" si="323"/>
        <v>0</v>
      </c>
      <c r="BC919" s="53">
        <f>+IFERROR($BB919*$T919/VLOOKUP($R919,desplegable!$N$3:$O$8,2,FALSE),0)</f>
        <v>0</v>
      </c>
      <c r="BD919" s="53" t="str">
        <f t="shared" si="313"/>
        <v/>
      </c>
      <c r="BE919" s="57" t="str">
        <f t="shared" si="324"/>
        <v/>
      </c>
    </row>
    <row r="920" spans="1:57" ht="15" customHeight="1" x14ac:dyDescent="0.25">
      <c r="A920" s="26" t="s">
        <v>117</v>
      </c>
      <c r="B920" s="21"/>
      <c r="C920" s="21" t="s">
        <v>117</v>
      </c>
      <c r="D920" s="21"/>
      <c r="E920" s="21" t="s">
        <v>117</v>
      </c>
      <c r="F920" s="21"/>
      <c r="G920" s="27"/>
      <c r="H920" s="27"/>
      <c r="I920" s="28" t="s">
        <v>36</v>
      </c>
      <c r="J920" s="28" t="s">
        <v>117</v>
      </c>
      <c r="K920" s="21"/>
      <c r="L920" s="21"/>
      <c r="M920" s="28" t="s">
        <v>117</v>
      </c>
      <c r="N920" s="28" t="s">
        <v>117</v>
      </c>
      <c r="O920" s="28" t="s">
        <v>117</v>
      </c>
      <c r="P920" s="21" t="s">
        <v>117</v>
      </c>
      <c r="Q920" s="21" t="s">
        <v>117</v>
      </c>
      <c r="R920" s="28" t="s">
        <v>117</v>
      </c>
      <c r="S920" s="78"/>
      <c r="T920" s="30"/>
      <c r="U920" s="52">
        <f t="shared" si="314"/>
        <v>0</v>
      </c>
      <c r="V920" s="29"/>
      <c r="W920" s="29" t="s">
        <v>117</v>
      </c>
      <c r="X920" s="29"/>
      <c r="Y920" s="29"/>
      <c r="Z920" s="53" t="str">
        <f t="shared" si="306"/>
        <v/>
      </c>
      <c r="AA920" s="55" t="str">
        <f t="shared" si="315"/>
        <v/>
      </c>
      <c r="AB920" s="27"/>
      <c r="AC920" s="54">
        <f t="shared" si="307"/>
        <v>0</v>
      </c>
      <c r="AD920" s="78"/>
      <c r="AE920" s="54">
        <f t="shared" si="308"/>
        <v>0</v>
      </c>
      <c r="AF920" s="78"/>
      <c r="AG920" s="54">
        <f t="shared" si="309"/>
        <v>0</v>
      </c>
      <c r="AH920" s="78"/>
      <c r="AI920" s="54">
        <f t="shared" si="310"/>
        <v>0</v>
      </c>
      <c r="AJ920" s="78"/>
      <c r="AK920" s="54">
        <f t="shared" si="311"/>
        <v>0</v>
      </c>
      <c r="AL920" s="78"/>
      <c r="AM920" s="78"/>
      <c r="AN920" s="53" t="str">
        <f>+IF($A920="Venta",SUMIF($AC$3:$AM$3,VLOOKUP($R920,desplegable!$N$3:$Q$8,4,FALSE),$AC920:$AM920)*$T920/VLOOKUP($R920,desplegable!$N$3:$O$8,2,FALSE),"")</f>
        <v/>
      </c>
      <c r="AO920" s="53">
        <f t="shared" si="312"/>
        <v>0</v>
      </c>
      <c r="AP920" s="53" t="str">
        <f>+IF($A920="Compra",SUMIF($AC$3:$AM$3,VLOOKUP($R919,desplegable!$N$3:$Q$8,4,FALSE),$AC920:$AM920)*$T920/VLOOKUP($R919,desplegable!$N$3:$O$8,2,FALSE),"")</f>
        <v/>
      </c>
      <c r="AQ920" s="55">
        <f>+IFERROR(SUMIF($AC$3:$AM$3,VLOOKUP($R920,desplegable!$N$3:$Q$8,4,FALSE),$AC920:$AM920)/$S920,0)</f>
        <v>0</v>
      </c>
      <c r="AR920" s="55">
        <f ca="1">IFERROR((SUMIF($AC$3:$AM$3,VLOOKUP($R920,desplegable!$N$3:$Q$8,4,FALSE),$AC920:$AM920)/($H920-$G920))*((TODAY())-$G920)/$S920,0)</f>
        <v>0</v>
      </c>
      <c r="AS920" s="56" t="str">
        <f t="shared" si="316"/>
        <v>-</v>
      </c>
      <c r="AT920" s="56" t="str">
        <f t="shared" si="317"/>
        <v>-</v>
      </c>
      <c r="AU920" s="56" t="str">
        <f t="shared" si="318"/>
        <v>-</v>
      </c>
      <c r="AV920" s="56" t="str">
        <f t="shared" si="319"/>
        <v>-</v>
      </c>
      <c r="AW920" s="53" t="str">
        <f t="shared" si="320"/>
        <v>-</v>
      </c>
      <c r="AX920" s="53" t="str">
        <f t="shared" si="321"/>
        <v/>
      </c>
      <c r="AY920" s="57" t="str">
        <f t="shared" si="322"/>
        <v/>
      </c>
      <c r="AZ920" s="54">
        <f>+IF(SUMIF($AC$3:$AM$3,VLOOKUP($R920,desplegable!$N$3:$Q$8,4,FALSE),$AC920:$AM920)&gt;=$S920,$S920,SUMIF($AC$3:$AM$3,VLOOKUP($R920,desplegable!$N$3:$Q$8,4,FALSE),$AC920:$AM920))</f>
        <v>0</v>
      </c>
      <c r="BA920" s="78"/>
      <c r="BB920" s="54">
        <f t="shared" si="323"/>
        <v>0</v>
      </c>
      <c r="BC920" s="53">
        <f>+IFERROR($BB920*$T920/VLOOKUP($R920,desplegable!$N$3:$O$8,2,FALSE),0)</f>
        <v>0</v>
      </c>
      <c r="BD920" s="53" t="str">
        <f t="shared" si="313"/>
        <v/>
      </c>
      <c r="BE920" s="57" t="str">
        <f t="shared" si="324"/>
        <v/>
      </c>
    </row>
    <row r="921" spans="1:57" ht="15" customHeight="1" x14ac:dyDescent="0.25">
      <c r="A921" s="26" t="s">
        <v>117</v>
      </c>
      <c r="B921" s="21"/>
      <c r="C921" s="21" t="s">
        <v>117</v>
      </c>
      <c r="D921" s="21"/>
      <c r="E921" s="21" t="s">
        <v>117</v>
      </c>
      <c r="F921" s="21"/>
      <c r="G921" s="27"/>
      <c r="H921" s="27"/>
      <c r="I921" s="28" t="s">
        <v>36</v>
      </c>
      <c r="J921" s="28" t="s">
        <v>117</v>
      </c>
      <c r="K921" s="21"/>
      <c r="L921" s="21"/>
      <c r="M921" s="28" t="s">
        <v>117</v>
      </c>
      <c r="N921" s="28" t="s">
        <v>117</v>
      </c>
      <c r="O921" s="28" t="s">
        <v>117</v>
      </c>
      <c r="P921" s="21" t="s">
        <v>117</v>
      </c>
      <c r="Q921" s="21" t="s">
        <v>117</v>
      </c>
      <c r="R921" s="28" t="s">
        <v>117</v>
      </c>
      <c r="S921" s="78"/>
      <c r="T921" s="30"/>
      <c r="U921" s="52">
        <f t="shared" si="314"/>
        <v>0</v>
      </c>
      <c r="V921" s="29"/>
      <c r="W921" s="29" t="s">
        <v>117</v>
      </c>
      <c r="X921" s="29"/>
      <c r="Y921" s="29"/>
      <c r="Z921" s="53" t="str">
        <f t="shared" si="306"/>
        <v/>
      </c>
      <c r="AA921" s="55" t="str">
        <f t="shared" si="315"/>
        <v/>
      </c>
      <c r="AB921" s="27"/>
      <c r="AC921" s="54">
        <f t="shared" si="307"/>
        <v>0</v>
      </c>
      <c r="AD921" s="78"/>
      <c r="AE921" s="54">
        <f t="shared" si="308"/>
        <v>0</v>
      </c>
      <c r="AF921" s="78"/>
      <c r="AG921" s="54">
        <f t="shared" si="309"/>
        <v>0</v>
      </c>
      <c r="AH921" s="78"/>
      <c r="AI921" s="54">
        <f t="shared" si="310"/>
        <v>0</v>
      </c>
      <c r="AJ921" s="78"/>
      <c r="AK921" s="54">
        <f t="shared" si="311"/>
        <v>0</v>
      </c>
      <c r="AL921" s="78"/>
      <c r="AM921" s="78"/>
      <c r="AN921" s="53" t="str">
        <f>+IF($A921="Venta",SUMIF($AC$3:$AM$3,VLOOKUP($R921,desplegable!$N$3:$Q$8,4,FALSE),$AC921:$AM921)*$T921/VLOOKUP($R921,desplegable!$N$3:$O$8,2,FALSE),"")</f>
        <v/>
      </c>
      <c r="AO921" s="53">
        <f t="shared" si="312"/>
        <v>0</v>
      </c>
      <c r="AP921" s="53" t="str">
        <f>+IF($A921="Compra",SUMIF($AC$3:$AM$3,VLOOKUP($R920,desplegable!$N$3:$Q$8,4,FALSE),$AC921:$AM921)*$T921/VLOOKUP($R920,desplegable!$N$3:$O$8,2,FALSE),"")</f>
        <v/>
      </c>
      <c r="AQ921" s="55">
        <f>+IFERROR(SUMIF($AC$3:$AM$3,VLOOKUP($R921,desplegable!$N$3:$Q$8,4,FALSE),$AC921:$AM921)/$S921,0)</f>
        <v>0</v>
      </c>
      <c r="AR921" s="55">
        <f ca="1">IFERROR((SUMIF($AC$3:$AM$3,VLOOKUP($R921,desplegable!$N$3:$Q$8,4,FALSE),$AC921:$AM921)/($H921-$G921))*((TODAY())-$G921)/$S921,0)</f>
        <v>0</v>
      </c>
      <c r="AS921" s="56" t="str">
        <f t="shared" si="316"/>
        <v>-</v>
      </c>
      <c r="AT921" s="56" t="str">
        <f t="shared" si="317"/>
        <v>-</v>
      </c>
      <c r="AU921" s="56" t="str">
        <f t="shared" si="318"/>
        <v>-</v>
      </c>
      <c r="AV921" s="56" t="str">
        <f t="shared" si="319"/>
        <v>-</v>
      </c>
      <c r="AW921" s="53" t="str">
        <f t="shared" si="320"/>
        <v>-</v>
      </c>
      <c r="AX921" s="53" t="str">
        <f t="shared" si="321"/>
        <v/>
      </c>
      <c r="AY921" s="57" t="str">
        <f t="shared" si="322"/>
        <v/>
      </c>
      <c r="AZ921" s="54">
        <f>+IF(SUMIF($AC$3:$AM$3,VLOOKUP($R921,desplegable!$N$3:$Q$8,4,FALSE),$AC921:$AM921)&gt;=$S921,$S921,SUMIF($AC$3:$AM$3,VLOOKUP($R921,desplegable!$N$3:$Q$8,4,FALSE),$AC921:$AM921))</f>
        <v>0</v>
      </c>
      <c r="BA921" s="78"/>
      <c r="BB921" s="54">
        <f t="shared" si="323"/>
        <v>0</v>
      </c>
      <c r="BC921" s="53">
        <f>+IFERROR($BB921*$T921/VLOOKUP($R921,desplegable!$N$3:$O$8,2,FALSE),0)</f>
        <v>0</v>
      </c>
      <c r="BD921" s="53" t="str">
        <f t="shared" si="313"/>
        <v/>
      </c>
      <c r="BE921" s="57" t="str">
        <f t="shared" si="324"/>
        <v/>
      </c>
    </row>
    <row r="922" spans="1:57" ht="15" customHeight="1" x14ac:dyDescent="0.25">
      <c r="A922" s="26" t="s">
        <v>117</v>
      </c>
      <c r="B922" s="21"/>
      <c r="C922" s="21" t="s">
        <v>117</v>
      </c>
      <c r="D922" s="21"/>
      <c r="E922" s="21" t="s">
        <v>117</v>
      </c>
      <c r="F922" s="21"/>
      <c r="G922" s="27"/>
      <c r="H922" s="27"/>
      <c r="I922" s="28" t="s">
        <v>36</v>
      </c>
      <c r="J922" s="28" t="s">
        <v>117</v>
      </c>
      <c r="K922" s="21"/>
      <c r="L922" s="21"/>
      <c r="M922" s="28" t="s">
        <v>117</v>
      </c>
      <c r="N922" s="28" t="s">
        <v>117</v>
      </c>
      <c r="O922" s="28" t="s">
        <v>117</v>
      </c>
      <c r="P922" s="21" t="s">
        <v>117</v>
      </c>
      <c r="Q922" s="21" t="s">
        <v>117</v>
      </c>
      <c r="R922" s="28" t="s">
        <v>117</v>
      </c>
      <c r="S922" s="78"/>
      <c r="T922" s="30"/>
      <c r="U922" s="52">
        <f t="shared" si="314"/>
        <v>0</v>
      </c>
      <c r="V922" s="29"/>
      <c r="W922" s="29" t="s">
        <v>117</v>
      </c>
      <c r="X922" s="29"/>
      <c r="Y922" s="29"/>
      <c r="Z922" s="53" t="str">
        <f t="shared" si="306"/>
        <v/>
      </c>
      <c r="AA922" s="55" t="str">
        <f t="shared" si="315"/>
        <v/>
      </c>
      <c r="AB922" s="27"/>
      <c r="AC922" s="54">
        <f t="shared" si="307"/>
        <v>0</v>
      </c>
      <c r="AD922" s="78"/>
      <c r="AE922" s="54">
        <f t="shared" si="308"/>
        <v>0</v>
      </c>
      <c r="AF922" s="78"/>
      <c r="AG922" s="54">
        <f t="shared" si="309"/>
        <v>0</v>
      </c>
      <c r="AH922" s="78"/>
      <c r="AI922" s="54">
        <f t="shared" si="310"/>
        <v>0</v>
      </c>
      <c r="AJ922" s="78"/>
      <c r="AK922" s="54">
        <f t="shared" si="311"/>
        <v>0</v>
      </c>
      <c r="AL922" s="78"/>
      <c r="AM922" s="78"/>
      <c r="AN922" s="53" t="str">
        <f>+IF($A922="Venta",SUMIF($AC$3:$AM$3,VLOOKUP($R922,desplegable!$N$3:$Q$8,4,FALSE),$AC922:$AM922)*$T922/VLOOKUP($R922,desplegable!$N$3:$O$8,2,FALSE),"")</f>
        <v/>
      </c>
      <c r="AO922" s="53">
        <f t="shared" si="312"/>
        <v>0</v>
      </c>
      <c r="AP922" s="53" t="str">
        <f>+IF($A922="Compra",SUMIF($AC$3:$AM$3,VLOOKUP($R921,desplegable!$N$3:$Q$8,4,FALSE),$AC922:$AM922)*$T922/VLOOKUP($R921,desplegable!$N$3:$O$8,2,FALSE),"")</f>
        <v/>
      </c>
      <c r="AQ922" s="55">
        <f>+IFERROR(SUMIF($AC$3:$AM$3,VLOOKUP($R922,desplegable!$N$3:$Q$8,4,FALSE),$AC922:$AM922)/$S922,0)</f>
        <v>0</v>
      </c>
      <c r="AR922" s="55">
        <f ca="1">IFERROR((SUMIF($AC$3:$AM$3,VLOOKUP($R922,desplegable!$N$3:$Q$8,4,FALSE),$AC922:$AM922)/($H922-$G922))*((TODAY())-$G922)/$S922,0)</f>
        <v>0</v>
      </c>
      <c r="AS922" s="56" t="str">
        <f t="shared" si="316"/>
        <v>-</v>
      </c>
      <c r="AT922" s="56" t="str">
        <f t="shared" si="317"/>
        <v>-</v>
      </c>
      <c r="AU922" s="56" t="str">
        <f t="shared" si="318"/>
        <v>-</v>
      </c>
      <c r="AV922" s="56" t="str">
        <f t="shared" si="319"/>
        <v>-</v>
      </c>
      <c r="AW922" s="53" t="str">
        <f t="shared" si="320"/>
        <v>-</v>
      </c>
      <c r="AX922" s="53" t="str">
        <f t="shared" si="321"/>
        <v/>
      </c>
      <c r="AY922" s="57" t="str">
        <f t="shared" si="322"/>
        <v/>
      </c>
      <c r="AZ922" s="54">
        <f>+IF(SUMIF($AC$3:$AM$3,VLOOKUP($R922,desplegable!$N$3:$Q$8,4,FALSE),$AC922:$AM922)&gt;=$S922,$S922,SUMIF($AC$3:$AM$3,VLOOKUP($R922,desplegable!$N$3:$Q$8,4,FALSE),$AC922:$AM922))</f>
        <v>0</v>
      </c>
      <c r="BA922" s="78"/>
      <c r="BB922" s="54">
        <f t="shared" si="323"/>
        <v>0</v>
      </c>
      <c r="BC922" s="53">
        <f>+IFERROR($BB922*$T922/VLOOKUP($R922,desplegable!$N$3:$O$8,2,FALSE),0)</f>
        <v>0</v>
      </c>
      <c r="BD922" s="53" t="str">
        <f t="shared" si="313"/>
        <v/>
      </c>
      <c r="BE922" s="57" t="str">
        <f t="shared" si="324"/>
        <v/>
      </c>
    </row>
    <row r="923" spans="1:57" ht="15" customHeight="1" x14ac:dyDescent="0.25">
      <c r="A923" s="26" t="s">
        <v>117</v>
      </c>
      <c r="B923" s="21"/>
      <c r="C923" s="21" t="s">
        <v>117</v>
      </c>
      <c r="D923" s="21"/>
      <c r="E923" s="21" t="s">
        <v>117</v>
      </c>
      <c r="F923" s="21"/>
      <c r="G923" s="27"/>
      <c r="H923" s="27"/>
      <c r="I923" s="28" t="s">
        <v>36</v>
      </c>
      <c r="J923" s="28" t="s">
        <v>117</v>
      </c>
      <c r="K923" s="21"/>
      <c r="L923" s="21"/>
      <c r="M923" s="28" t="s">
        <v>117</v>
      </c>
      <c r="N923" s="28" t="s">
        <v>117</v>
      </c>
      <c r="O923" s="28" t="s">
        <v>117</v>
      </c>
      <c r="P923" s="21" t="s">
        <v>117</v>
      </c>
      <c r="Q923" s="21" t="s">
        <v>117</v>
      </c>
      <c r="R923" s="28" t="s">
        <v>117</v>
      </c>
      <c r="S923" s="78"/>
      <c r="T923" s="30"/>
      <c r="U923" s="52">
        <f t="shared" si="314"/>
        <v>0</v>
      </c>
      <c r="V923" s="29"/>
      <c r="W923" s="29" t="s">
        <v>117</v>
      </c>
      <c r="X923" s="29"/>
      <c r="Y923" s="29"/>
      <c r="Z923" s="53" t="str">
        <f t="shared" si="306"/>
        <v/>
      </c>
      <c r="AA923" s="55" t="str">
        <f t="shared" si="315"/>
        <v/>
      </c>
      <c r="AB923" s="27"/>
      <c r="AC923" s="54">
        <f t="shared" si="307"/>
        <v>0</v>
      </c>
      <c r="AD923" s="78"/>
      <c r="AE923" s="54">
        <f t="shared" si="308"/>
        <v>0</v>
      </c>
      <c r="AF923" s="78"/>
      <c r="AG923" s="54">
        <f t="shared" si="309"/>
        <v>0</v>
      </c>
      <c r="AH923" s="78"/>
      <c r="AI923" s="54">
        <f t="shared" si="310"/>
        <v>0</v>
      </c>
      <c r="AJ923" s="78"/>
      <c r="AK923" s="54">
        <f t="shared" si="311"/>
        <v>0</v>
      </c>
      <c r="AL923" s="78"/>
      <c r="AM923" s="78"/>
      <c r="AN923" s="53" t="str">
        <f>+IF($A923="Venta",SUMIF($AC$3:$AM$3,VLOOKUP($R923,desplegable!$N$3:$Q$8,4,FALSE),$AC923:$AM923)*$T923/VLOOKUP($R923,desplegable!$N$3:$O$8,2,FALSE),"")</f>
        <v/>
      </c>
      <c r="AO923" s="53">
        <f t="shared" si="312"/>
        <v>0</v>
      </c>
      <c r="AP923" s="53" t="str">
        <f>+IF($A923="Compra",SUMIF($AC$3:$AM$3,VLOOKUP($R922,desplegable!$N$3:$Q$8,4,FALSE),$AC923:$AM923)*$T923/VLOOKUP($R922,desplegable!$N$3:$O$8,2,FALSE),"")</f>
        <v/>
      </c>
      <c r="AQ923" s="55">
        <f>+IFERROR(SUMIF($AC$3:$AM$3,VLOOKUP($R923,desplegable!$N$3:$Q$8,4,FALSE),$AC923:$AM923)/$S923,0)</f>
        <v>0</v>
      </c>
      <c r="AR923" s="55">
        <f ca="1">IFERROR((SUMIF($AC$3:$AM$3,VLOOKUP($R923,desplegable!$N$3:$Q$8,4,FALSE),$AC923:$AM923)/($H923-$G923))*((TODAY())-$G923)/$S923,0)</f>
        <v>0</v>
      </c>
      <c r="AS923" s="56" t="str">
        <f t="shared" si="316"/>
        <v>-</v>
      </c>
      <c r="AT923" s="56" t="str">
        <f t="shared" si="317"/>
        <v>-</v>
      </c>
      <c r="AU923" s="56" t="str">
        <f t="shared" si="318"/>
        <v>-</v>
      </c>
      <c r="AV923" s="56" t="str">
        <f t="shared" si="319"/>
        <v>-</v>
      </c>
      <c r="AW923" s="53" t="str">
        <f t="shared" si="320"/>
        <v>-</v>
      </c>
      <c r="AX923" s="53" t="str">
        <f t="shared" si="321"/>
        <v/>
      </c>
      <c r="AY923" s="57" t="str">
        <f t="shared" si="322"/>
        <v/>
      </c>
      <c r="AZ923" s="54">
        <f>+IF(SUMIF($AC$3:$AM$3,VLOOKUP($R923,desplegable!$N$3:$Q$8,4,FALSE),$AC923:$AM923)&gt;=$S923,$S923,SUMIF($AC$3:$AM$3,VLOOKUP($R923,desplegable!$N$3:$Q$8,4,FALSE),$AC923:$AM923))</f>
        <v>0</v>
      </c>
      <c r="BA923" s="78"/>
      <c r="BB923" s="54">
        <f t="shared" si="323"/>
        <v>0</v>
      </c>
      <c r="BC923" s="53">
        <f>+IFERROR($BB923*$T923/VLOOKUP($R923,desplegable!$N$3:$O$8,2,FALSE),0)</f>
        <v>0</v>
      </c>
      <c r="BD923" s="53" t="str">
        <f t="shared" si="313"/>
        <v/>
      </c>
      <c r="BE923" s="57" t="str">
        <f t="shared" si="324"/>
        <v/>
      </c>
    </row>
    <row r="924" spans="1:57" ht="15" customHeight="1" x14ac:dyDescent="0.25">
      <c r="A924" s="26" t="s">
        <v>117</v>
      </c>
      <c r="B924" s="21"/>
      <c r="C924" s="21" t="s">
        <v>117</v>
      </c>
      <c r="D924" s="21"/>
      <c r="E924" s="21" t="s">
        <v>117</v>
      </c>
      <c r="F924" s="21"/>
      <c r="G924" s="27"/>
      <c r="H924" s="27"/>
      <c r="I924" s="28" t="s">
        <v>36</v>
      </c>
      <c r="J924" s="28" t="s">
        <v>117</v>
      </c>
      <c r="K924" s="21"/>
      <c r="L924" s="21"/>
      <c r="M924" s="28" t="s">
        <v>117</v>
      </c>
      <c r="N924" s="28" t="s">
        <v>117</v>
      </c>
      <c r="O924" s="28" t="s">
        <v>117</v>
      </c>
      <c r="P924" s="21" t="s">
        <v>117</v>
      </c>
      <c r="Q924" s="21" t="s">
        <v>117</v>
      </c>
      <c r="R924" s="28" t="s">
        <v>117</v>
      </c>
      <c r="S924" s="78"/>
      <c r="T924" s="30"/>
      <c r="U924" s="52">
        <f t="shared" si="314"/>
        <v>0</v>
      </c>
      <c r="V924" s="29"/>
      <c r="W924" s="29" t="s">
        <v>117</v>
      </c>
      <c r="X924" s="29"/>
      <c r="Y924" s="29"/>
      <c r="Z924" s="53" t="str">
        <f t="shared" si="306"/>
        <v/>
      </c>
      <c r="AA924" s="55" t="str">
        <f t="shared" si="315"/>
        <v/>
      </c>
      <c r="AB924" s="27"/>
      <c r="AC924" s="54">
        <f t="shared" si="307"/>
        <v>0</v>
      </c>
      <c r="AD924" s="78"/>
      <c r="AE924" s="54">
        <f t="shared" si="308"/>
        <v>0</v>
      </c>
      <c r="AF924" s="78"/>
      <c r="AG924" s="54">
        <f t="shared" si="309"/>
        <v>0</v>
      </c>
      <c r="AH924" s="78"/>
      <c r="AI924" s="54">
        <f t="shared" si="310"/>
        <v>0</v>
      </c>
      <c r="AJ924" s="78"/>
      <c r="AK924" s="54">
        <f t="shared" si="311"/>
        <v>0</v>
      </c>
      <c r="AL924" s="78"/>
      <c r="AM924" s="78"/>
      <c r="AN924" s="53" t="str">
        <f>+IF($A924="Venta",SUMIF($AC$3:$AM$3,VLOOKUP($R924,desplegable!$N$3:$Q$8,4,FALSE),$AC924:$AM924)*$T924/VLOOKUP($R924,desplegable!$N$3:$O$8,2,FALSE),"")</f>
        <v/>
      </c>
      <c r="AO924" s="53">
        <f t="shared" si="312"/>
        <v>0</v>
      </c>
      <c r="AP924" s="53" t="str">
        <f>+IF($A924="Compra",SUMIF($AC$3:$AM$3,VLOOKUP($R923,desplegable!$N$3:$Q$8,4,FALSE),$AC924:$AM924)*$T924/VLOOKUP($R923,desplegable!$N$3:$O$8,2,FALSE),"")</f>
        <v/>
      </c>
      <c r="AQ924" s="55">
        <f>+IFERROR(SUMIF($AC$3:$AM$3,VLOOKUP($R924,desplegable!$N$3:$Q$8,4,FALSE),$AC924:$AM924)/$S924,0)</f>
        <v>0</v>
      </c>
      <c r="AR924" s="55">
        <f ca="1">IFERROR((SUMIF($AC$3:$AM$3,VLOOKUP($R924,desplegable!$N$3:$Q$8,4,FALSE),$AC924:$AM924)/($H924-$G924))*((TODAY())-$G924)/$S924,0)</f>
        <v>0</v>
      </c>
      <c r="AS924" s="56" t="str">
        <f t="shared" si="316"/>
        <v>-</v>
      </c>
      <c r="AT924" s="56" t="str">
        <f t="shared" si="317"/>
        <v>-</v>
      </c>
      <c r="AU924" s="56" t="str">
        <f t="shared" si="318"/>
        <v>-</v>
      </c>
      <c r="AV924" s="56" t="str">
        <f t="shared" si="319"/>
        <v>-</v>
      </c>
      <c r="AW924" s="53" t="str">
        <f t="shared" si="320"/>
        <v>-</v>
      </c>
      <c r="AX924" s="53" t="str">
        <f t="shared" si="321"/>
        <v/>
      </c>
      <c r="AY924" s="57" t="str">
        <f t="shared" si="322"/>
        <v/>
      </c>
      <c r="AZ924" s="54">
        <f>+IF(SUMIF($AC$3:$AM$3,VLOOKUP($R924,desplegable!$N$3:$Q$8,4,FALSE),$AC924:$AM924)&gt;=$S924,$S924,SUMIF($AC$3:$AM$3,VLOOKUP($R924,desplegable!$N$3:$Q$8,4,FALSE),$AC924:$AM924))</f>
        <v>0</v>
      </c>
      <c r="BA924" s="78"/>
      <c r="BB924" s="54">
        <f t="shared" si="323"/>
        <v>0</v>
      </c>
      <c r="BC924" s="53">
        <f>+IFERROR($BB924*$T924/VLOOKUP($R924,desplegable!$N$3:$O$8,2,FALSE),0)</f>
        <v>0</v>
      </c>
      <c r="BD924" s="53" t="str">
        <f t="shared" si="313"/>
        <v/>
      </c>
      <c r="BE924" s="57" t="str">
        <f t="shared" si="324"/>
        <v/>
      </c>
    </row>
    <row r="925" spans="1:57" ht="15" customHeight="1" x14ac:dyDescent="0.25">
      <c r="A925" s="26" t="s">
        <v>117</v>
      </c>
      <c r="B925" s="21"/>
      <c r="C925" s="21" t="s">
        <v>117</v>
      </c>
      <c r="D925" s="21"/>
      <c r="E925" s="21" t="s">
        <v>117</v>
      </c>
      <c r="F925" s="21"/>
      <c r="G925" s="27"/>
      <c r="H925" s="27"/>
      <c r="I925" s="28" t="s">
        <v>36</v>
      </c>
      <c r="J925" s="28" t="s">
        <v>117</v>
      </c>
      <c r="K925" s="21"/>
      <c r="L925" s="21"/>
      <c r="M925" s="28" t="s">
        <v>117</v>
      </c>
      <c r="N925" s="28" t="s">
        <v>117</v>
      </c>
      <c r="O925" s="28" t="s">
        <v>117</v>
      </c>
      <c r="P925" s="21" t="s">
        <v>117</v>
      </c>
      <c r="Q925" s="21" t="s">
        <v>117</v>
      </c>
      <c r="R925" s="28" t="s">
        <v>117</v>
      </c>
      <c r="S925" s="78"/>
      <c r="T925" s="30"/>
      <c r="U925" s="52">
        <f t="shared" si="314"/>
        <v>0</v>
      </c>
      <c r="V925" s="29"/>
      <c r="W925" s="29" t="s">
        <v>117</v>
      </c>
      <c r="X925" s="29"/>
      <c r="Y925" s="29"/>
      <c r="Z925" s="53" t="str">
        <f t="shared" si="306"/>
        <v/>
      </c>
      <c r="AA925" s="55" t="str">
        <f t="shared" si="315"/>
        <v/>
      </c>
      <c r="AB925" s="27"/>
      <c r="AC925" s="54">
        <f t="shared" si="307"/>
        <v>0</v>
      </c>
      <c r="AD925" s="78"/>
      <c r="AE925" s="54">
        <f t="shared" si="308"/>
        <v>0</v>
      </c>
      <c r="AF925" s="78"/>
      <c r="AG925" s="54">
        <f t="shared" si="309"/>
        <v>0</v>
      </c>
      <c r="AH925" s="78"/>
      <c r="AI925" s="54">
        <f t="shared" si="310"/>
        <v>0</v>
      </c>
      <c r="AJ925" s="78"/>
      <c r="AK925" s="54">
        <f t="shared" si="311"/>
        <v>0</v>
      </c>
      <c r="AL925" s="78"/>
      <c r="AM925" s="78"/>
      <c r="AN925" s="53" t="str">
        <f>+IF($A925="Venta",SUMIF($AC$3:$AM$3,VLOOKUP($R925,desplegable!$N$3:$Q$8,4,FALSE),$AC925:$AM925)*$T925/VLOOKUP($R925,desplegable!$N$3:$O$8,2,FALSE),"")</f>
        <v/>
      </c>
      <c r="AO925" s="53">
        <f t="shared" si="312"/>
        <v>0</v>
      </c>
      <c r="AP925" s="53" t="str">
        <f>+IF($A925="Compra",SUMIF($AC$3:$AM$3,VLOOKUP($R924,desplegable!$N$3:$Q$8,4,FALSE),$AC925:$AM925)*$T925/VLOOKUP($R924,desplegable!$N$3:$O$8,2,FALSE),"")</f>
        <v/>
      </c>
      <c r="AQ925" s="55">
        <f>+IFERROR(SUMIF($AC$3:$AM$3,VLOOKUP($R925,desplegable!$N$3:$Q$8,4,FALSE),$AC925:$AM925)/$S925,0)</f>
        <v>0</v>
      </c>
      <c r="AR925" s="55">
        <f ca="1">IFERROR((SUMIF($AC$3:$AM$3,VLOOKUP($R925,desplegable!$N$3:$Q$8,4,FALSE),$AC925:$AM925)/($H925-$G925))*((TODAY())-$G925)/$S925,0)</f>
        <v>0</v>
      </c>
      <c r="AS925" s="56" t="str">
        <f t="shared" si="316"/>
        <v>-</v>
      </c>
      <c r="AT925" s="56" t="str">
        <f t="shared" si="317"/>
        <v>-</v>
      </c>
      <c r="AU925" s="56" t="str">
        <f t="shared" si="318"/>
        <v>-</v>
      </c>
      <c r="AV925" s="56" t="str">
        <f t="shared" si="319"/>
        <v>-</v>
      </c>
      <c r="AW925" s="53" t="str">
        <f t="shared" si="320"/>
        <v>-</v>
      </c>
      <c r="AX925" s="53" t="str">
        <f t="shared" si="321"/>
        <v/>
      </c>
      <c r="AY925" s="57" t="str">
        <f t="shared" si="322"/>
        <v/>
      </c>
      <c r="AZ925" s="54">
        <f>+IF(SUMIF($AC$3:$AM$3,VLOOKUP($R925,desplegable!$N$3:$Q$8,4,FALSE),$AC925:$AM925)&gt;=$S925,$S925,SUMIF($AC$3:$AM$3,VLOOKUP($R925,desplegable!$N$3:$Q$8,4,FALSE),$AC925:$AM925))</f>
        <v>0</v>
      </c>
      <c r="BA925" s="78"/>
      <c r="BB925" s="54">
        <f t="shared" si="323"/>
        <v>0</v>
      </c>
      <c r="BC925" s="53">
        <f>+IFERROR($BB925*$T925/VLOOKUP($R925,desplegable!$N$3:$O$8,2,FALSE),0)</f>
        <v>0</v>
      </c>
      <c r="BD925" s="53" t="str">
        <f t="shared" si="313"/>
        <v/>
      </c>
      <c r="BE925" s="57" t="str">
        <f t="shared" si="324"/>
        <v/>
      </c>
    </row>
    <row r="926" spans="1:57" ht="15" customHeight="1" x14ac:dyDescent="0.25">
      <c r="A926" s="26" t="s">
        <v>117</v>
      </c>
      <c r="B926" s="21"/>
      <c r="C926" s="21" t="s">
        <v>117</v>
      </c>
      <c r="D926" s="21"/>
      <c r="E926" s="21" t="s">
        <v>117</v>
      </c>
      <c r="F926" s="21"/>
      <c r="G926" s="27"/>
      <c r="H926" s="27"/>
      <c r="I926" s="28" t="s">
        <v>36</v>
      </c>
      <c r="J926" s="28" t="s">
        <v>117</v>
      </c>
      <c r="K926" s="21"/>
      <c r="L926" s="21"/>
      <c r="M926" s="28" t="s">
        <v>117</v>
      </c>
      <c r="N926" s="28" t="s">
        <v>117</v>
      </c>
      <c r="O926" s="28" t="s">
        <v>117</v>
      </c>
      <c r="P926" s="21" t="s">
        <v>117</v>
      </c>
      <c r="Q926" s="21" t="s">
        <v>117</v>
      </c>
      <c r="R926" s="28" t="s">
        <v>117</v>
      </c>
      <c r="S926" s="78"/>
      <c r="T926" s="30"/>
      <c r="U926" s="52">
        <f t="shared" si="314"/>
        <v>0</v>
      </c>
      <c r="V926" s="29"/>
      <c r="W926" s="29" t="s">
        <v>117</v>
      </c>
      <c r="X926" s="29"/>
      <c r="Y926" s="29"/>
      <c r="Z926" s="53" t="str">
        <f t="shared" si="306"/>
        <v/>
      </c>
      <c r="AA926" s="55" t="str">
        <f t="shared" si="315"/>
        <v/>
      </c>
      <c r="AB926" s="27"/>
      <c r="AC926" s="54">
        <f t="shared" si="307"/>
        <v>0</v>
      </c>
      <c r="AD926" s="78"/>
      <c r="AE926" s="54">
        <f t="shared" si="308"/>
        <v>0</v>
      </c>
      <c r="AF926" s="78"/>
      <c r="AG926" s="54">
        <f t="shared" si="309"/>
        <v>0</v>
      </c>
      <c r="AH926" s="78"/>
      <c r="AI926" s="54">
        <f t="shared" si="310"/>
        <v>0</v>
      </c>
      <c r="AJ926" s="78"/>
      <c r="AK926" s="54">
        <f t="shared" si="311"/>
        <v>0</v>
      </c>
      <c r="AL926" s="78"/>
      <c r="AM926" s="78"/>
      <c r="AN926" s="53" t="str">
        <f>+IF($A926="Venta",SUMIF($AC$3:$AM$3,VLOOKUP($R926,desplegable!$N$3:$Q$8,4,FALSE),$AC926:$AM926)*$T926/VLOOKUP($R926,desplegable!$N$3:$O$8,2,FALSE),"")</f>
        <v/>
      </c>
      <c r="AO926" s="53">
        <f t="shared" si="312"/>
        <v>0</v>
      </c>
      <c r="AP926" s="53" t="str">
        <f>+IF($A926="Compra",SUMIF($AC$3:$AM$3,VLOOKUP($R925,desplegable!$N$3:$Q$8,4,FALSE),$AC926:$AM926)*$T926/VLOOKUP($R925,desplegable!$N$3:$O$8,2,FALSE),"")</f>
        <v/>
      </c>
      <c r="AQ926" s="55">
        <f>+IFERROR(SUMIF($AC$3:$AM$3,VLOOKUP($R926,desplegable!$N$3:$Q$8,4,FALSE),$AC926:$AM926)/$S926,0)</f>
        <v>0</v>
      </c>
      <c r="AR926" s="55">
        <f ca="1">IFERROR((SUMIF($AC$3:$AM$3,VLOOKUP($R926,desplegable!$N$3:$Q$8,4,FALSE),$AC926:$AM926)/($H926-$G926))*((TODAY())-$G926)/$S926,0)</f>
        <v>0</v>
      </c>
      <c r="AS926" s="56" t="str">
        <f t="shared" si="316"/>
        <v>-</v>
      </c>
      <c r="AT926" s="56" t="str">
        <f t="shared" si="317"/>
        <v>-</v>
      </c>
      <c r="AU926" s="56" t="str">
        <f t="shared" si="318"/>
        <v>-</v>
      </c>
      <c r="AV926" s="56" t="str">
        <f t="shared" si="319"/>
        <v>-</v>
      </c>
      <c r="AW926" s="53" t="str">
        <f t="shared" si="320"/>
        <v>-</v>
      </c>
      <c r="AX926" s="53" t="str">
        <f t="shared" si="321"/>
        <v/>
      </c>
      <c r="AY926" s="57" t="str">
        <f t="shared" si="322"/>
        <v/>
      </c>
      <c r="AZ926" s="54">
        <f>+IF(SUMIF($AC$3:$AM$3,VLOOKUP($R926,desplegable!$N$3:$Q$8,4,FALSE),$AC926:$AM926)&gt;=$S926,$S926,SUMIF($AC$3:$AM$3,VLOOKUP($R926,desplegable!$N$3:$Q$8,4,FALSE),$AC926:$AM926))</f>
        <v>0</v>
      </c>
      <c r="BA926" s="78"/>
      <c r="BB926" s="54">
        <f t="shared" si="323"/>
        <v>0</v>
      </c>
      <c r="BC926" s="53">
        <f>+IFERROR($BB926*$T926/VLOOKUP($R926,desplegable!$N$3:$O$8,2,FALSE),0)</f>
        <v>0</v>
      </c>
      <c r="BD926" s="53" t="str">
        <f t="shared" si="313"/>
        <v/>
      </c>
      <c r="BE926" s="57" t="str">
        <f t="shared" si="324"/>
        <v/>
      </c>
    </row>
    <row r="927" spans="1:57" ht="15" customHeight="1" x14ac:dyDescent="0.25">
      <c r="A927" s="26" t="s">
        <v>117</v>
      </c>
      <c r="B927" s="21"/>
      <c r="C927" s="21" t="s">
        <v>117</v>
      </c>
      <c r="D927" s="21"/>
      <c r="E927" s="21" t="s">
        <v>117</v>
      </c>
      <c r="F927" s="21"/>
      <c r="G927" s="27"/>
      <c r="H927" s="27"/>
      <c r="I927" s="28" t="s">
        <v>36</v>
      </c>
      <c r="J927" s="28" t="s">
        <v>117</v>
      </c>
      <c r="K927" s="21"/>
      <c r="L927" s="21"/>
      <c r="M927" s="28" t="s">
        <v>117</v>
      </c>
      <c r="N927" s="28" t="s">
        <v>117</v>
      </c>
      <c r="O927" s="28" t="s">
        <v>117</v>
      </c>
      <c r="P927" s="21" t="s">
        <v>117</v>
      </c>
      <c r="Q927" s="21" t="s">
        <v>117</v>
      </c>
      <c r="R927" s="28" t="s">
        <v>117</v>
      </c>
      <c r="S927" s="78"/>
      <c r="T927" s="30"/>
      <c r="U927" s="52">
        <f t="shared" si="314"/>
        <v>0</v>
      </c>
      <c r="V927" s="29"/>
      <c r="W927" s="29" t="s">
        <v>117</v>
      </c>
      <c r="X927" s="29"/>
      <c r="Y927" s="29"/>
      <c r="Z927" s="53" t="str">
        <f t="shared" si="306"/>
        <v/>
      </c>
      <c r="AA927" s="55" t="str">
        <f t="shared" si="315"/>
        <v/>
      </c>
      <c r="AB927" s="27"/>
      <c r="AC927" s="54">
        <f t="shared" si="307"/>
        <v>0</v>
      </c>
      <c r="AD927" s="78"/>
      <c r="AE927" s="54">
        <f t="shared" si="308"/>
        <v>0</v>
      </c>
      <c r="AF927" s="78"/>
      <c r="AG927" s="54">
        <f t="shared" si="309"/>
        <v>0</v>
      </c>
      <c r="AH927" s="78"/>
      <c r="AI927" s="54">
        <f t="shared" si="310"/>
        <v>0</v>
      </c>
      <c r="AJ927" s="78"/>
      <c r="AK927" s="54">
        <f t="shared" si="311"/>
        <v>0</v>
      </c>
      <c r="AL927" s="78"/>
      <c r="AM927" s="78"/>
      <c r="AN927" s="53" t="str">
        <f>+IF($A927="Venta",SUMIF($AC$3:$AM$3,VLOOKUP($R927,desplegable!$N$3:$Q$8,4,FALSE),$AC927:$AM927)*$T927/VLOOKUP($R927,desplegable!$N$3:$O$8,2,FALSE),"")</f>
        <v/>
      </c>
      <c r="AO927" s="53">
        <f t="shared" si="312"/>
        <v>0</v>
      </c>
      <c r="AP927" s="53" t="str">
        <f>+IF($A927="Compra",SUMIF($AC$3:$AM$3,VLOOKUP($R926,desplegable!$N$3:$Q$8,4,FALSE),$AC927:$AM927)*$T927/VLOOKUP($R926,desplegable!$N$3:$O$8,2,FALSE),"")</f>
        <v/>
      </c>
      <c r="AQ927" s="55">
        <f>+IFERROR(SUMIF($AC$3:$AM$3,VLOOKUP($R927,desplegable!$N$3:$Q$8,4,FALSE),$AC927:$AM927)/$S927,0)</f>
        <v>0</v>
      </c>
      <c r="AR927" s="55">
        <f ca="1">IFERROR((SUMIF($AC$3:$AM$3,VLOOKUP($R927,desplegable!$N$3:$Q$8,4,FALSE),$AC927:$AM927)/($H927-$G927))*((TODAY())-$G927)/$S927,0)</f>
        <v>0</v>
      </c>
      <c r="AS927" s="56" t="str">
        <f t="shared" si="316"/>
        <v>-</v>
      </c>
      <c r="AT927" s="56" t="str">
        <f t="shared" si="317"/>
        <v>-</v>
      </c>
      <c r="AU927" s="56" t="str">
        <f t="shared" si="318"/>
        <v>-</v>
      </c>
      <c r="AV927" s="56" t="str">
        <f t="shared" si="319"/>
        <v>-</v>
      </c>
      <c r="AW927" s="53" t="str">
        <f t="shared" si="320"/>
        <v>-</v>
      </c>
      <c r="AX927" s="53" t="str">
        <f t="shared" si="321"/>
        <v/>
      </c>
      <c r="AY927" s="57" t="str">
        <f t="shared" si="322"/>
        <v/>
      </c>
      <c r="AZ927" s="54">
        <f>+IF(SUMIF($AC$3:$AM$3,VLOOKUP($R927,desplegable!$N$3:$Q$8,4,FALSE),$AC927:$AM927)&gt;=$S927,$S927,SUMIF($AC$3:$AM$3,VLOOKUP($R927,desplegable!$N$3:$Q$8,4,FALSE),$AC927:$AM927))</f>
        <v>0</v>
      </c>
      <c r="BA927" s="78"/>
      <c r="BB927" s="54">
        <f t="shared" si="323"/>
        <v>0</v>
      </c>
      <c r="BC927" s="53">
        <f>+IFERROR($BB927*$T927/VLOOKUP($R927,desplegable!$N$3:$O$8,2,FALSE),0)</f>
        <v>0</v>
      </c>
      <c r="BD927" s="53" t="str">
        <f t="shared" si="313"/>
        <v/>
      </c>
      <c r="BE927" s="57" t="str">
        <f t="shared" si="324"/>
        <v/>
      </c>
    </row>
    <row r="928" spans="1:57" ht="15" customHeight="1" x14ac:dyDescent="0.25">
      <c r="A928" s="26" t="s">
        <v>117</v>
      </c>
      <c r="B928" s="21"/>
      <c r="C928" s="21" t="s">
        <v>117</v>
      </c>
      <c r="D928" s="21"/>
      <c r="E928" s="21" t="s">
        <v>117</v>
      </c>
      <c r="F928" s="21"/>
      <c r="G928" s="27"/>
      <c r="H928" s="27"/>
      <c r="I928" s="28" t="s">
        <v>36</v>
      </c>
      <c r="J928" s="28" t="s">
        <v>117</v>
      </c>
      <c r="K928" s="21"/>
      <c r="L928" s="21"/>
      <c r="M928" s="28" t="s">
        <v>117</v>
      </c>
      <c r="N928" s="28" t="s">
        <v>117</v>
      </c>
      <c r="O928" s="28" t="s">
        <v>117</v>
      </c>
      <c r="P928" s="21" t="s">
        <v>117</v>
      </c>
      <c r="Q928" s="21" t="s">
        <v>117</v>
      </c>
      <c r="R928" s="28" t="s">
        <v>117</v>
      </c>
      <c r="S928" s="78"/>
      <c r="T928" s="30"/>
      <c r="U928" s="52">
        <f t="shared" si="314"/>
        <v>0</v>
      </c>
      <c r="V928" s="29"/>
      <c r="W928" s="29" t="s">
        <v>117</v>
      </c>
      <c r="X928" s="29"/>
      <c r="Y928" s="29"/>
      <c r="Z928" s="53" t="str">
        <f t="shared" si="306"/>
        <v/>
      </c>
      <c r="AA928" s="55" t="str">
        <f t="shared" si="315"/>
        <v/>
      </c>
      <c r="AB928" s="27"/>
      <c r="AC928" s="54">
        <f t="shared" si="307"/>
        <v>0</v>
      </c>
      <c r="AD928" s="78"/>
      <c r="AE928" s="54">
        <f t="shared" si="308"/>
        <v>0</v>
      </c>
      <c r="AF928" s="78"/>
      <c r="AG928" s="54">
        <f t="shared" si="309"/>
        <v>0</v>
      </c>
      <c r="AH928" s="78"/>
      <c r="AI928" s="54">
        <f t="shared" si="310"/>
        <v>0</v>
      </c>
      <c r="AJ928" s="78"/>
      <c r="AK928" s="54">
        <f t="shared" si="311"/>
        <v>0</v>
      </c>
      <c r="AL928" s="78"/>
      <c r="AM928" s="78"/>
      <c r="AN928" s="53" t="str">
        <f>+IF($A928="Venta",SUMIF($AC$3:$AM$3,VLOOKUP($R928,desplegable!$N$3:$Q$8,4,FALSE),$AC928:$AM928)*$T928/VLOOKUP($R928,desplegable!$N$3:$O$8,2,FALSE),"")</f>
        <v/>
      </c>
      <c r="AO928" s="53">
        <f t="shared" si="312"/>
        <v>0</v>
      </c>
      <c r="AP928" s="53" t="str">
        <f>+IF($A928="Compra",SUMIF($AC$3:$AM$3,VLOOKUP($R927,desplegable!$N$3:$Q$8,4,FALSE),$AC928:$AM928)*$T928/VLOOKUP($R927,desplegable!$N$3:$O$8,2,FALSE),"")</f>
        <v/>
      </c>
      <c r="AQ928" s="55">
        <f>+IFERROR(SUMIF($AC$3:$AM$3,VLOOKUP($R928,desplegable!$N$3:$Q$8,4,FALSE),$AC928:$AM928)/$S928,0)</f>
        <v>0</v>
      </c>
      <c r="AR928" s="55">
        <f ca="1">IFERROR((SUMIF($AC$3:$AM$3,VLOOKUP($R928,desplegable!$N$3:$Q$8,4,FALSE),$AC928:$AM928)/($H928-$G928))*((TODAY())-$G928)/$S928,0)</f>
        <v>0</v>
      </c>
      <c r="AS928" s="56" t="str">
        <f t="shared" si="316"/>
        <v>-</v>
      </c>
      <c r="AT928" s="56" t="str">
        <f t="shared" si="317"/>
        <v>-</v>
      </c>
      <c r="AU928" s="56" t="str">
        <f t="shared" si="318"/>
        <v>-</v>
      </c>
      <c r="AV928" s="56" t="str">
        <f t="shared" si="319"/>
        <v>-</v>
      </c>
      <c r="AW928" s="53" t="str">
        <f t="shared" si="320"/>
        <v>-</v>
      </c>
      <c r="AX928" s="53" t="str">
        <f t="shared" si="321"/>
        <v/>
      </c>
      <c r="AY928" s="57" t="str">
        <f t="shared" si="322"/>
        <v/>
      </c>
      <c r="AZ928" s="54">
        <f>+IF(SUMIF($AC$3:$AM$3,VLOOKUP($R928,desplegable!$N$3:$Q$8,4,FALSE),$AC928:$AM928)&gt;=$S928,$S928,SUMIF($AC$3:$AM$3,VLOOKUP($R928,desplegable!$N$3:$Q$8,4,FALSE),$AC928:$AM928))</f>
        <v>0</v>
      </c>
      <c r="BA928" s="78"/>
      <c r="BB928" s="54">
        <f t="shared" si="323"/>
        <v>0</v>
      </c>
      <c r="BC928" s="53">
        <f>+IFERROR($BB928*$T928/VLOOKUP($R928,desplegable!$N$3:$O$8,2,FALSE),0)</f>
        <v>0</v>
      </c>
      <c r="BD928" s="53" t="str">
        <f t="shared" si="313"/>
        <v/>
      </c>
      <c r="BE928" s="57" t="str">
        <f t="shared" si="324"/>
        <v/>
      </c>
    </row>
    <row r="929" spans="1:57" ht="15" customHeight="1" x14ac:dyDescent="0.25">
      <c r="A929" s="26" t="s">
        <v>117</v>
      </c>
      <c r="B929" s="21"/>
      <c r="C929" s="21" t="s">
        <v>117</v>
      </c>
      <c r="D929" s="21"/>
      <c r="E929" s="21" t="s">
        <v>117</v>
      </c>
      <c r="F929" s="21"/>
      <c r="G929" s="27"/>
      <c r="H929" s="27"/>
      <c r="I929" s="28" t="s">
        <v>36</v>
      </c>
      <c r="J929" s="28" t="s">
        <v>117</v>
      </c>
      <c r="K929" s="21"/>
      <c r="L929" s="21"/>
      <c r="M929" s="28" t="s">
        <v>117</v>
      </c>
      <c r="N929" s="28" t="s">
        <v>117</v>
      </c>
      <c r="O929" s="28" t="s">
        <v>117</v>
      </c>
      <c r="P929" s="21" t="s">
        <v>117</v>
      </c>
      <c r="Q929" s="21" t="s">
        <v>117</v>
      </c>
      <c r="R929" s="28" t="s">
        <v>117</v>
      </c>
      <c r="S929" s="78"/>
      <c r="T929" s="30"/>
      <c r="U929" s="52">
        <f t="shared" si="314"/>
        <v>0</v>
      </c>
      <c r="V929" s="29"/>
      <c r="W929" s="29" t="s">
        <v>117</v>
      </c>
      <c r="X929" s="29"/>
      <c r="Y929" s="29"/>
      <c r="Z929" s="53" t="str">
        <f t="shared" si="306"/>
        <v/>
      </c>
      <c r="AA929" s="55" t="str">
        <f t="shared" si="315"/>
        <v/>
      </c>
      <c r="AB929" s="27"/>
      <c r="AC929" s="54">
        <f t="shared" si="307"/>
        <v>0</v>
      </c>
      <c r="AD929" s="78"/>
      <c r="AE929" s="54">
        <f t="shared" si="308"/>
        <v>0</v>
      </c>
      <c r="AF929" s="78"/>
      <c r="AG929" s="54">
        <f t="shared" si="309"/>
        <v>0</v>
      </c>
      <c r="AH929" s="78"/>
      <c r="AI929" s="54">
        <f t="shared" si="310"/>
        <v>0</v>
      </c>
      <c r="AJ929" s="78"/>
      <c r="AK929" s="54">
        <f t="shared" si="311"/>
        <v>0</v>
      </c>
      <c r="AL929" s="78"/>
      <c r="AM929" s="78"/>
      <c r="AN929" s="53" t="str">
        <f>+IF($A929="Venta",SUMIF($AC$3:$AM$3,VLOOKUP($R929,desplegable!$N$3:$Q$8,4,FALSE),$AC929:$AM929)*$T929/VLOOKUP($R929,desplegable!$N$3:$O$8,2,FALSE),"")</f>
        <v/>
      </c>
      <c r="AO929" s="53">
        <f t="shared" si="312"/>
        <v>0</v>
      </c>
      <c r="AP929" s="53" t="str">
        <f>+IF($A929="Compra",SUMIF($AC$3:$AM$3,VLOOKUP($R928,desplegable!$N$3:$Q$8,4,FALSE),$AC929:$AM929)*$T929/VLOOKUP($R928,desplegable!$N$3:$O$8,2,FALSE),"")</f>
        <v/>
      </c>
      <c r="AQ929" s="55">
        <f>+IFERROR(SUMIF($AC$3:$AM$3,VLOOKUP($R929,desplegable!$N$3:$Q$8,4,FALSE),$AC929:$AM929)/$S929,0)</f>
        <v>0</v>
      </c>
      <c r="AR929" s="55">
        <f ca="1">IFERROR((SUMIF($AC$3:$AM$3,VLOOKUP($R929,desplegable!$N$3:$Q$8,4,FALSE),$AC929:$AM929)/($H929-$G929))*((TODAY())-$G929)/$S929,0)</f>
        <v>0</v>
      </c>
      <c r="AS929" s="56" t="str">
        <f t="shared" si="316"/>
        <v>-</v>
      </c>
      <c r="AT929" s="56" t="str">
        <f t="shared" si="317"/>
        <v>-</v>
      </c>
      <c r="AU929" s="56" t="str">
        <f t="shared" si="318"/>
        <v>-</v>
      </c>
      <c r="AV929" s="56" t="str">
        <f t="shared" si="319"/>
        <v>-</v>
      </c>
      <c r="AW929" s="53" t="str">
        <f t="shared" si="320"/>
        <v>-</v>
      </c>
      <c r="AX929" s="53" t="str">
        <f t="shared" si="321"/>
        <v/>
      </c>
      <c r="AY929" s="57" t="str">
        <f t="shared" si="322"/>
        <v/>
      </c>
      <c r="AZ929" s="54">
        <f>+IF(SUMIF($AC$3:$AM$3,VLOOKUP($R929,desplegable!$N$3:$Q$8,4,FALSE),$AC929:$AM929)&gt;=$S929,$S929,SUMIF($AC$3:$AM$3,VLOOKUP($R929,desplegable!$N$3:$Q$8,4,FALSE),$AC929:$AM929))</f>
        <v>0</v>
      </c>
      <c r="BA929" s="78"/>
      <c r="BB929" s="54">
        <f t="shared" si="323"/>
        <v>0</v>
      </c>
      <c r="BC929" s="53">
        <f>+IFERROR($BB929*$T929/VLOOKUP($R929,desplegable!$N$3:$O$8,2,FALSE),0)</f>
        <v>0</v>
      </c>
      <c r="BD929" s="53" t="str">
        <f t="shared" si="313"/>
        <v/>
      </c>
      <c r="BE929" s="57" t="str">
        <f t="shared" si="324"/>
        <v/>
      </c>
    </row>
    <row r="930" spans="1:57" ht="15" customHeight="1" x14ac:dyDescent="0.25">
      <c r="A930" s="26" t="s">
        <v>117</v>
      </c>
      <c r="B930" s="21"/>
      <c r="C930" s="21" t="s">
        <v>117</v>
      </c>
      <c r="D930" s="21"/>
      <c r="E930" s="21" t="s">
        <v>117</v>
      </c>
      <c r="F930" s="21"/>
      <c r="G930" s="27"/>
      <c r="H930" s="27"/>
      <c r="I930" s="28" t="s">
        <v>36</v>
      </c>
      <c r="J930" s="28" t="s">
        <v>117</v>
      </c>
      <c r="K930" s="21"/>
      <c r="L930" s="21"/>
      <c r="M930" s="28" t="s">
        <v>117</v>
      </c>
      <c r="N930" s="28" t="s">
        <v>117</v>
      </c>
      <c r="O930" s="28" t="s">
        <v>117</v>
      </c>
      <c r="P930" s="21" t="s">
        <v>117</v>
      </c>
      <c r="Q930" s="21" t="s">
        <v>117</v>
      </c>
      <c r="R930" s="28" t="s">
        <v>117</v>
      </c>
      <c r="S930" s="78"/>
      <c r="T930" s="30"/>
      <c r="U930" s="52">
        <f t="shared" si="314"/>
        <v>0</v>
      </c>
      <c r="V930" s="29"/>
      <c r="W930" s="29" t="s">
        <v>117</v>
      </c>
      <c r="X930" s="29"/>
      <c r="Y930" s="29"/>
      <c r="Z930" s="53" t="str">
        <f t="shared" si="306"/>
        <v/>
      </c>
      <c r="AA930" s="55" t="str">
        <f t="shared" si="315"/>
        <v/>
      </c>
      <c r="AB930" s="27"/>
      <c r="AC930" s="54">
        <f t="shared" si="307"/>
        <v>0</v>
      </c>
      <c r="AD930" s="78"/>
      <c r="AE930" s="54">
        <f t="shared" si="308"/>
        <v>0</v>
      </c>
      <c r="AF930" s="78"/>
      <c r="AG930" s="54">
        <f t="shared" si="309"/>
        <v>0</v>
      </c>
      <c r="AH930" s="78"/>
      <c r="AI930" s="54">
        <f t="shared" si="310"/>
        <v>0</v>
      </c>
      <c r="AJ930" s="78"/>
      <c r="AK930" s="54">
        <f t="shared" si="311"/>
        <v>0</v>
      </c>
      <c r="AL930" s="78"/>
      <c r="AM930" s="78"/>
      <c r="AN930" s="53" t="str">
        <f>+IF($A930="Venta",SUMIF($AC$3:$AM$3,VLOOKUP($R930,desplegable!$N$3:$Q$8,4,FALSE),$AC930:$AM930)*$T930/VLOOKUP($R930,desplegable!$N$3:$O$8,2,FALSE),"")</f>
        <v/>
      </c>
      <c r="AO930" s="53">
        <f t="shared" si="312"/>
        <v>0</v>
      </c>
      <c r="AP930" s="53" t="str">
        <f>+IF($A930="Compra",SUMIF($AC$3:$AM$3,VLOOKUP($R929,desplegable!$N$3:$Q$8,4,FALSE),$AC930:$AM930)*$T930/VLOOKUP($R929,desplegable!$N$3:$O$8,2,FALSE),"")</f>
        <v/>
      </c>
      <c r="AQ930" s="55">
        <f>+IFERROR(SUMIF($AC$3:$AM$3,VLOOKUP($R930,desplegable!$N$3:$Q$8,4,FALSE),$AC930:$AM930)/$S930,0)</f>
        <v>0</v>
      </c>
      <c r="AR930" s="55">
        <f ca="1">IFERROR((SUMIF($AC$3:$AM$3,VLOOKUP($R930,desplegable!$N$3:$Q$8,4,FALSE),$AC930:$AM930)/($H930-$G930))*((TODAY())-$G930)/$S930,0)</f>
        <v>0</v>
      </c>
      <c r="AS930" s="56" t="str">
        <f t="shared" si="316"/>
        <v>-</v>
      </c>
      <c r="AT930" s="56" t="str">
        <f t="shared" si="317"/>
        <v>-</v>
      </c>
      <c r="AU930" s="56" t="str">
        <f t="shared" si="318"/>
        <v>-</v>
      </c>
      <c r="AV930" s="56" t="str">
        <f t="shared" si="319"/>
        <v>-</v>
      </c>
      <c r="AW930" s="53" t="str">
        <f t="shared" si="320"/>
        <v>-</v>
      </c>
      <c r="AX930" s="53" t="str">
        <f t="shared" si="321"/>
        <v/>
      </c>
      <c r="AY930" s="57" t="str">
        <f t="shared" si="322"/>
        <v/>
      </c>
      <c r="AZ930" s="54">
        <f>+IF(SUMIF($AC$3:$AM$3,VLOOKUP($R930,desplegable!$N$3:$Q$8,4,FALSE),$AC930:$AM930)&gt;=$S930,$S930,SUMIF($AC$3:$AM$3,VLOOKUP($R930,desplegable!$N$3:$Q$8,4,FALSE),$AC930:$AM930))</f>
        <v>0</v>
      </c>
      <c r="BA930" s="78"/>
      <c r="BB930" s="54">
        <f t="shared" si="323"/>
        <v>0</v>
      </c>
      <c r="BC930" s="53">
        <f>+IFERROR($BB930*$T930/VLOOKUP($R930,desplegable!$N$3:$O$8,2,FALSE),0)</f>
        <v>0</v>
      </c>
      <c r="BD930" s="53" t="str">
        <f t="shared" si="313"/>
        <v/>
      </c>
      <c r="BE930" s="57" t="str">
        <f t="shared" si="324"/>
        <v/>
      </c>
    </row>
    <row r="931" spans="1:57" ht="15" customHeight="1" x14ac:dyDescent="0.25">
      <c r="A931" s="26" t="s">
        <v>117</v>
      </c>
      <c r="B931" s="21"/>
      <c r="C931" s="21" t="s">
        <v>117</v>
      </c>
      <c r="D931" s="21"/>
      <c r="E931" s="21" t="s">
        <v>117</v>
      </c>
      <c r="F931" s="21"/>
      <c r="G931" s="27"/>
      <c r="H931" s="27"/>
      <c r="I931" s="28" t="s">
        <v>36</v>
      </c>
      <c r="J931" s="28" t="s">
        <v>117</v>
      </c>
      <c r="K931" s="21"/>
      <c r="L931" s="21"/>
      <c r="M931" s="28" t="s">
        <v>117</v>
      </c>
      <c r="N931" s="28" t="s">
        <v>117</v>
      </c>
      <c r="O931" s="28" t="s">
        <v>117</v>
      </c>
      <c r="P931" s="21" t="s">
        <v>117</v>
      </c>
      <c r="Q931" s="21" t="s">
        <v>117</v>
      </c>
      <c r="R931" s="28" t="s">
        <v>117</v>
      </c>
      <c r="S931" s="78"/>
      <c r="T931" s="30"/>
      <c r="U931" s="52">
        <f t="shared" si="314"/>
        <v>0</v>
      </c>
      <c r="V931" s="29"/>
      <c r="W931" s="29" t="s">
        <v>117</v>
      </c>
      <c r="X931" s="29"/>
      <c r="Y931" s="29"/>
      <c r="Z931" s="53" t="str">
        <f t="shared" si="306"/>
        <v/>
      </c>
      <c r="AA931" s="55" t="str">
        <f t="shared" si="315"/>
        <v/>
      </c>
      <c r="AB931" s="27"/>
      <c r="AC931" s="54">
        <f t="shared" si="307"/>
        <v>0</v>
      </c>
      <c r="AD931" s="78"/>
      <c r="AE931" s="54">
        <f t="shared" si="308"/>
        <v>0</v>
      </c>
      <c r="AF931" s="78"/>
      <c r="AG931" s="54">
        <f t="shared" si="309"/>
        <v>0</v>
      </c>
      <c r="AH931" s="78"/>
      <c r="AI931" s="54">
        <f t="shared" si="310"/>
        <v>0</v>
      </c>
      <c r="AJ931" s="78"/>
      <c r="AK931" s="54">
        <f t="shared" si="311"/>
        <v>0</v>
      </c>
      <c r="AL931" s="78"/>
      <c r="AM931" s="78"/>
      <c r="AN931" s="53" t="str">
        <f>+IF($A931="Venta",SUMIF($AC$3:$AM$3,VLOOKUP($R931,desplegable!$N$3:$Q$8,4,FALSE),$AC931:$AM931)*$T931/VLOOKUP($R931,desplegable!$N$3:$O$8,2,FALSE),"")</f>
        <v/>
      </c>
      <c r="AO931" s="53">
        <f t="shared" si="312"/>
        <v>0</v>
      </c>
      <c r="AP931" s="53" t="str">
        <f>+IF($A931="Compra",SUMIF($AC$3:$AM$3,VLOOKUP($R930,desplegable!$N$3:$Q$8,4,FALSE),$AC931:$AM931)*$T931/VLOOKUP($R930,desplegable!$N$3:$O$8,2,FALSE),"")</f>
        <v/>
      </c>
      <c r="AQ931" s="55">
        <f>+IFERROR(SUMIF($AC$3:$AM$3,VLOOKUP($R931,desplegable!$N$3:$Q$8,4,FALSE),$AC931:$AM931)/$S931,0)</f>
        <v>0</v>
      </c>
      <c r="AR931" s="55">
        <f ca="1">IFERROR((SUMIF($AC$3:$AM$3,VLOOKUP($R931,desplegable!$N$3:$Q$8,4,FALSE),$AC931:$AM931)/($H931-$G931))*((TODAY())-$G931)/$S931,0)</f>
        <v>0</v>
      </c>
      <c r="AS931" s="56" t="str">
        <f t="shared" si="316"/>
        <v>-</v>
      </c>
      <c r="AT931" s="56" t="str">
        <f t="shared" si="317"/>
        <v>-</v>
      </c>
      <c r="AU931" s="56" t="str">
        <f t="shared" si="318"/>
        <v>-</v>
      </c>
      <c r="AV931" s="56" t="str">
        <f t="shared" si="319"/>
        <v>-</v>
      </c>
      <c r="AW931" s="53" t="str">
        <f t="shared" si="320"/>
        <v>-</v>
      </c>
      <c r="AX931" s="53" t="str">
        <f t="shared" si="321"/>
        <v/>
      </c>
      <c r="AY931" s="57" t="str">
        <f t="shared" si="322"/>
        <v/>
      </c>
      <c r="AZ931" s="54">
        <f>+IF(SUMIF($AC$3:$AM$3,VLOOKUP($R931,desplegable!$N$3:$Q$8,4,FALSE),$AC931:$AM931)&gt;=$S931,$S931,SUMIF($AC$3:$AM$3,VLOOKUP($R931,desplegable!$N$3:$Q$8,4,FALSE),$AC931:$AM931))</f>
        <v>0</v>
      </c>
      <c r="BA931" s="78"/>
      <c r="BB931" s="54">
        <f t="shared" si="323"/>
        <v>0</v>
      </c>
      <c r="BC931" s="53">
        <f>+IFERROR($BB931*$T931/VLOOKUP($R931,desplegable!$N$3:$O$8,2,FALSE),0)</f>
        <v>0</v>
      </c>
      <c r="BD931" s="53" t="str">
        <f t="shared" si="313"/>
        <v/>
      </c>
      <c r="BE931" s="57" t="str">
        <f t="shared" si="324"/>
        <v/>
      </c>
    </row>
    <row r="932" spans="1:57" ht="15" customHeight="1" x14ac:dyDescent="0.25">
      <c r="A932" s="26" t="s">
        <v>117</v>
      </c>
      <c r="B932" s="21"/>
      <c r="C932" s="21" t="s">
        <v>117</v>
      </c>
      <c r="D932" s="21"/>
      <c r="E932" s="21" t="s">
        <v>117</v>
      </c>
      <c r="F932" s="21"/>
      <c r="G932" s="27"/>
      <c r="H932" s="27"/>
      <c r="I932" s="28" t="s">
        <v>36</v>
      </c>
      <c r="J932" s="28" t="s">
        <v>117</v>
      </c>
      <c r="K932" s="21"/>
      <c r="L932" s="21"/>
      <c r="M932" s="28" t="s">
        <v>117</v>
      </c>
      <c r="N932" s="28" t="s">
        <v>117</v>
      </c>
      <c r="O932" s="28" t="s">
        <v>117</v>
      </c>
      <c r="P932" s="21" t="s">
        <v>117</v>
      </c>
      <c r="Q932" s="21" t="s">
        <v>117</v>
      </c>
      <c r="R932" s="28" t="s">
        <v>117</v>
      </c>
      <c r="S932" s="78"/>
      <c r="T932" s="30"/>
      <c r="U932" s="52">
        <f t="shared" si="314"/>
        <v>0</v>
      </c>
      <c r="V932" s="29"/>
      <c r="W932" s="29" t="s">
        <v>117</v>
      </c>
      <c r="X932" s="29"/>
      <c r="Y932" s="29"/>
      <c r="Z932" s="53" t="str">
        <f t="shared" si="306"/>
        <v/>
      </c>
      <c r="AA932" s="55" t="str">
        <f t="shared" si="315"/>
        <v/>
      </c>
      <c r="AB932" s="27"/>
      <c r="AC932" s="54">
        <f t="shared" si="307"/>
        <v>0</v>
      </c>
      <c r="AD932" s="78"/>
      <c r="AE932" s="54">
        <f t="shared" si="308"/>
        <v>0</v>
      </c>
      <c r="AF932" s="78"/>
      <c r="AG932" s="54">
        <f t="shared" si="309"/>
        <v>0</v>
      </c>
      <c r="AH932" s="78"/>
      <c r="AI932" s="54">
        <f t="shared" si="310"/>
        <v>0</v>
      </c>
      <c r="AJ932" s="78"/>
      <c r="AK932" s="54">
        <f t="shared" si="311"/>
        <v>0</v>
      </c>
      <c r="AL932" s="78"/>
      <c r="AM932" s="78"/>
      <c r="AN932" s="53" t="str">
        <f>+IF($A932="Venta",SUMIF($AC$3:$AM$3,VLOOKUP($R932,desplegable!$N$3:$Q$8,4,FALSE),$AC932:$AM932)*$T932/VLOOKUP($R932,desplegable!$N$3:$O$8,2,FALSE),"")</f>
        <v/>
      </c>
      <c r="AO932" s="53">
        <f t="shared" si="312"/>
        <v>0</v>
      </c>
      <c r="AP932" s="53" t="str">
        <f>+IF($A932="Compra",SUMIF($AC$3:$AM$3,VLOOKUP($R931,desplegable!$N$3:$Q$8,4,FALSE),$AC932:$AM932)*$T932/VLOOKUP($R931,desplegable!$N$3:$O$8,2,FALSE),"")</f>
        <v/>
      </c>
      <c r="AQ932" s="55">
        <f>+IFERROR(SUMIF($AC$3:$AM$3,VLOOKUP($R932,desplegable!$N$3:$Q$8,4,FALSE),$AC932:$AM932)/$S932,0)</f>
        <v>0</v>
      </c>
      <c r="AR932" s="55">
        <f ca="1">IFERROR((SUMIF($AC$3:$AM$3,VLOOKUP($R932,desplegable!$N$3:$Q$8,4,FALSE),$AC932:$AM932)/($H932-$G932))*((TODAY())-$G932)/$S932,0)</f>
        <v>0</v>
      </c>
      <c r="AS932" s="56" t="str">
        <f t="shared" si="316"/>
        <v>-</v>
      </c>
      <c r="AT932" s="56" t="str">
        <f t="shared" si="317"/>
        <v>-</v>
      </c>
      <c r="AU932" s="56" t="str">
        <f t="shared" si="318"/>
        <v>-</v>
      </c>
      <c r="AV932" s="56" t="str">
        <f t="shared" si="319"/>
        <v>-</v>
      </c>
      <c r="AW932" s="53" t="str">
        <f t="shared" si="320"/>
        <v>-</v>
      </c>
      <c r="AX932" s="53" t="str">
        <f t="shared" si="321"/>
        <v/>
      </c>
      <c r="AY932" s="57" t="str">
        <f t="shared" si="322"/>
        <v/>
      </c>
      <c r="AZ932" s="54">
        <f>+IF(SUMIF($AC$3:$AM$3,VLOOKUP($R932,desplegable!$N$3:$Q$8,4,FALSE),$AC932:$AM932)&gt;=$S932,$S932,SUMIF($AC$3:$AM$3,VLOOKUP($R932,desplegable!$N$3:$Q$8,4,FALSE),$AC932:$AM932))</f>
        <v>0</v>
      </c>
      <c r="BA932" s="78"/>
      <c r="BB932" s="54">
        <f t="shared" si="323"/>
        <v>0</v>
      </c>
      <c r="BC932" s="53">
        <f>+IFERROR($BB932*$T932/VLOOKUP($R932,desplegable!$N$3:$O$8,2,FALSE),0)</f>
        <v>0</v>
      </c>
      <c r="BD932" s="53" t="str">
        <f t="shared" si="313"/>
        <v/>
      </c>
      <c r="BE932" s="57" t="str">
        <f t="shared" si="324"/>
        <v/>
      </c>
    </row>
    <row r="933" spans="1:57" ht="15" customHeight="1" x14ac:dyDescent="0.25">
      <c r="A933" s="26" t="s">
        <v>117</v>
      </c>
      <c r="B933" s="21"/>
      <c r="C933" s="21" t="s">
        <v>117</v>
      </c>
      <c r="D933" s="21"/>
      <c r="E933" s="21" t="s">
        <v>117</v>
      </c>
      <c r="F933" s="21"/>
      <c r="G933" s="27"/>
      <c r="H933" s="27"/>
      <c r="I933" s="28" t="s">
        <v>36</v>
      </c>
      <c r="J933" s="28" t="s">
        <v>117</v>
      </c>
      <c r="K933" s="21"/>
      <c r="L933" s="21"/>
      <c r="M933" s="28" t="s">
        <v>117</v>
      </c>
      <c r="N933" s="28" t="s">
        <v>117</v>
      </c>
      <c r="O933" s="28" t="s">
        <v>117</v>
      </c>
      <c r="P933" s="21" t="s">
        <v>117</v>
      </c>
      <c r="Q933" s="21" t="s">
        <v>117</v>
      </c>
      <c r="R933" s="28" t="s">
        <v>117</v>
      </c>
      <c r="S933" s="78"/>
      <c r="T933" s="30"/>
      <c r="U933" s="52">
        <f t="shared" si="314"/>
        <v>0</v>
      </c>
      <c r="V933" s="29"/>
      <c r="W933" s="29" t="s">
        <v>117</v>
      </c>
      <c r="X933" s="29"/>
      <c r="Y933" s="29"/>
      <c r="Z933" s="53" t="str">
        <f t="shared" si="306"/>
        <v/>
      </c>
      <c r="AA933" s="55" t="str">
        <f t="shared" si="315"/>
        <v/>
      </c>
      <c r="AB933" s="27"/>
      <c r="AC933" s="54">
        <f t="shared" si="307"/>
        <v>0</v>
      </c>
      <c r="AD933" s="78"/>
      <c r="AE933" s="54">
        <f t="shared" si="308"/>
        <v>0</v>
      </c>
      <c r="AF933" s="78"/>
      <c r="AG933" s="54">
        <f t="shared" si="309"/>
        <v>0</v>
      </c>
      <c r="AH933" s="78"/>
      <c r="AI933" s="54">
        <f t="shared" si="310"/>
        <v>0</v>
      </c>
      <c r="AJ933" s="78"/>
      <c r="AK933" s="54">
        <f t="shared" si="311"/>
        <v>0</v>
      </c>
      <c r="AL933" s="78"/>
      <c r="AM933" s="78"/>
      <c r="AN933" s="53" t="str">
        <f>+IF($A933="Venta",SUMIF($AC$3:$AM$3,VLOOKUP($R933,desplegable!$N$3:$Q$8,4,FALSE),$AC933:$AM933)*$T933/VLOOKUP($R933,desplegable!$N$3:$O$8,2,FALSE),"")</f>
        <v/>
      </c>
      <c r="AO933" s="53">
        <f t="shared" si="312"/>
        <v>0</v>
      </c>
      <c r="AP933" s="53" t="str">
        <f>+IF($A933="Compra",SUMIF($AC$3:$AM$3,VLOOKUP($R932,desplegable!$N$3:$Q$8,4,FALSE),$AC933:$AM933)*$T933/VLOOKUP($R932,desplegable!$N$3:$O$8,2,FALSE),"")</f>
        <v/>
      </c>
      <c r="AQ933" s="55">
        <f>+IFERROR(SUMIF($AC$3:$AM$3,VLOOKUP($R933,desplegable!$N$3:$Q$8,4,FALSE),$AC933:$AM933)/$S933,0)</f>
        <v>0</v>
      </c>
      <c r="AR933" s="55">
        <f ca="1">IFERROR((SUMIF($AC$3:$AM$3,VLOOKUP($R933,desplegable!$N$3:$Q$8,4,FALSE),$AC933:$AM933)/($H933-$G933))*((TODAY())-$G933)/$S933,0)</f>
        <v>0</v>
      </c>
      <c r="AS933" s="56" t="str">
        <f t="shared" si="316"/>
        <v>-</v>
      </c>
      <c r="AT933" s="56" t="str">
        <f t="shared" si="317"/>
        <v>-</v>
      </c>
      <c r="AU933" s="56" t="str">
        <f t="shared" si="318"/>
        <v>-</v>
      </c>
      <c r="AV933" s="56" t="str">
        <f t="shared" si="319"/>
        <v>-</v>
      </c>
      <c r="AW933" s="53" t="str">
        <f t="shared" si="320"/>
        <v>-</v>
      </c>
      <c r="AX933" s="53" t="str">
        <f t="shared" si="321"/>
        <v/>
      </c>
      <c r="AY933" s="57" t="str">
        <f t="shared" si="322"/>
        <v/>
      </c>
      <c r="AZ933" s="54">
        <f>+IF(SUMIF($AC$3:$AM$3,VLOOKUP($R933,desplegable!$N$3:$Q$8,4,FALSE),$AC933:$AM933)&gt;=$S933,$S933,SUMIF($AC$3:$AM$3,VLOOKUP($R933,desplegable!$N$3:$Q$8,4,FALSE),$AC933:$AM933))</f>
        <v>0</v>
      </c>
      <c r="BA933" s="78"/>
      <c r="BB933" s="54">
        <f t="shared" si="323"/>
        <v>0</v>
      </c>
      <c r="BC933" s="53">
        <f>+IFERROR($BB933*$T933/VLOOKUP($R933,desplegable!$N$3:$O$8,2,FALSE),0)</f>
        <v>0</v>
      </c>
      <c r="BD933" s="53" t="str">
        <f t="shared" si="313"/>
        <v/>
      </c>
      <c r="BE933" s="57" t="str">
        <f t="shared" si="324"/>
        <v/>
      </c>
    </row>
    <row r="934" spans="1:57" ht="15" customHeight="1" x14ac:dyDescent="0.25">
      <c r="A934" s="26" t="s">
        <v>117</v>
      </c>
      <c r="B934" s="21"/>
      <c r="C934" s="21" t="s">
        <v>117</v>
      </c>
      <c r="D934" s="21"/>
      <c r="E934" s="21" t="s">
        <v>117</v>
      </c>
      <c r="F934" s="21"/>
      <c r="G934" s="27"/>
      <c r="H934" s="27"/>
      <c r="I934" s="28" t="s">
        <v>36</v>
      </c>
      <c r="J934" s="28" t="s">
        <v>117</v>
      </c>
      <c r="K934" s="21"/>
      <c r="L934" s="21"/>
      <c r="M934" s="28" t="s">
        <v>117</v>
      </c>
      <c r="N934" s="28" t="s">
        <v>117</v>
      </c>
      <c r="O934" s="28" t="s">
        <v>117</v>
      </c>
      <c r="P934" s="21" t="s">
        <v>117</v>
      </c>
      <c r="Q934" s="21" t="s">
        <v>117</v>
      </c>
      <c r="R934" s="28" t="s">
        <v>117</v>
      </c>
      <c r="S934" s="78"/>
      <c r="T934" s="30"/>
      <c r="U934" s="52">
        <f t="shared" si="314"/>
        <v>0</v>
      </c>
      <c r="V934" s="29"/>
      <c r="W934" s="29" t="s">
        <v>117</v>
      </c>
      <c r="X934" s="29"/>
      <c r="Y934" s="29"/>
      <c r="Z934" s="53" t="str">
        <f t="shared" si="306"/>
        <v/>
      </c>
      <c r="AA934" s="55" t="str">
        <f t="shared" si="315"/>
        <v/>
      </c>
      <c r="AB934" s="27"/>
      <c r="AC934" s="54">
        <f t="shared" si="307"/>
        <v>0</v>
      </c>
      <c r="AD934" s="78"/>
      <c r="AE934" s="54">
        <f t="shared" si="308"/>
        <v>0</v>
      </c>
      <c r="AF934" s="78"/>
      <c r="AG934" s="54">
        <f t="shared" si="309"/>
        <v>0</v>
      </c>
      <c r="AH934" s="78"/>
      <c r="AI934" s="54">
        <f t="shared" si="310"/>
        <v>0</v>
      </c>
      <c r="AJ934" s="78"/>
      <c r="AK934" s="54">
        <f t="shared" si="311"/>
        <v>0</v>
      </c>
      <c r="AL934" s="78"/>
      <c r="AM934" s="78"/>
      <c r="AN934" s="53" t="str">
        <f>+IF($A934="Venta",SUMIF($AC$3:$AM$3,VLOOKUP($R934,desplegable!$N$3:$Q$8,4,FALSE),$AC934:$AM934)*$T934/VLOOKUP($R934,desplegable!$N$3:$O$8,2,FALSE),"")</f>
        <v/>
      </c>
      <c r="AO934" s="53">
        <f t="shared" si="312"/>
        <v>0</v>
      </c>
      <c r="AP934" s="53" t="str">
        <f>+IF($A934="Compra",SUMIF($AC$3:$AM$3,VLOOKUP($R933,desplegable!$N$3:$Q$8,4,FALSE),$AC934:$AM934)*$T934/VLOOKUP($R933,desplegable!$N$3:$O$8,2,FALSE),"")</f>
        <v/>
      </c>
      <c r="AQ934" s="55">
        <f>+IFERROR(SUMIF($AC$3:$AM$3,VLOOKUP($R934,desplegable!$N$3:$Q$8,4,FALSE),$AC934:$AM934)/$S934,0)</f>
        <v>0</v>
      </c>
      <c r="AR934" s="55">
        <f ca="1">IFERROR((SUMIF($AC$3:$AM$3,VLOOKUP($R934,desplegable!$N$3:$Q$8,4,FALSE),$AC934:$AM934)/($H934-$G934))*((TODAY())-$G934)/$S934,0)</f>
        <v>0</v>
      </c>
      <c r="AS934" s="56" t="str">
        <f t="shared" si="316"/>
        <v>-</v>
      </c>
      <c r="AT934" s="56" t="str">
        <f t="shared" si="317"/>
        <v>-</v>
      </c>
      <c r="AU934" s="56" t="str">
        <f t="shared" si="318"/>
        <v>-</v>
      </c>
      <c r="AV934" s="56" t="str">
        <f t="shared" si="319"/>
        <v>-</v>
      </c>
      <c r="AW934" s="53" t="str">
        <f t="shared" si="320"/>
        <v>-</v>
      </c>
      <c r="AX934" s="53" t="str">
        <f t="shared" si="321"/>
        <v/>
      </c>
      <c r="AY934" s="57" t="str">
        <f t="shared" si="322"/>
        <v/>
      </c>
      <c r="AZ934" s="54">
        <f>+IF(SUMIF($AC$3:$AM$3,VLOOKUP($R934,desplegable!$N$3:$Q$8,4,FALSE),$AC934:$AM934)&gt;=$S934,$S934,SUMIF($AC$3:$AM$3,VLOOKUP($R934,desplegable!$N$3:$Q$8,4,FALSE),$AC934:$AM934))</f>
        <v>0</v>
      </c>
      <c r="BA934" s="78"/>
      <c r="BB934" s="54">
        <f t="shared" si="323"/>
        <v>0</v>
      </c>
      <c r="BC934" s="53">
        <f>+IFERROR($BB934*$T934/VLOOKUP($R934,desplegable!$N$3:$O$8,2,FALSE),0)</f>
        <v>0</v>
      </c>
      <c r="BD934" s="53" t="str">
        <f t="shared" si="313"/>
        <v/>
      </c>
      <c r="BE934" s="57" t="str">
        <f t="shared" si="324"/>
        <v/>
      </c>
    </row>
    <row r="935" spans="1:57" ht="15" customHeight="1" x14ac:dyDescent="0.25">
      <c r="A935" s="26" t="s">
        <v>117</v>
      </c>
      <c r="B935" s="21"/>
      <c r="C935" s="21" t="s">
        <v>117</v>
      </c>
      <c r="D935" s="21"/>
      <c r="E935" s="21" t="s">
        <v>117</v>
      </c>
      <c r="F935" s="21"/>
      <c r="G935" s="27"/>
      <c r="H935" s="27"/>
      <c r="I935" s="28" t="s">
        <v>36</v>
      </c>
      <c r="J935" s="28" t="s">
        <v>117</v>
      </c>
      <c r="K935" s="21"/>
      <c r="L935" s="21"/>
      <c r="M935" s="28" t="s">
        <v>117</v>
      </c>
      <c r="N935" s="28" t="s">
        <v>117</v>
      </c>
      <c r="O935" s="28" t="s">
        <v>117</v>
      </c>
      <c r="P935" s="21" t="s">
        <v>117</v>
      </c>
      <c r="Q935" s="21" t="s">
        <v>117</v>
      </c>
      <c r="R935" s="28" t="s">
        <v>117</v>
      </c>
      <c r="S935" s="78"/>
      <c r="T935" s="30"/>
      <c r="U935" s="52">
        <f t="shared" si="314"/>
        <v>0</v>
      </c>
      <c r="V935" s="29"/>
      <c r="W935" s="29" t="s">
        <v>117</v>
      </c>
      <c r="X935" s="29"/>
      <c r="Y935" s="29"/>
      <c r="Z935" s="53" t="str">
        <f t="shared" si="306"/>
        <v/>
      </c>
      <c r="AA935" s="55" t="str">
        <f t="shared" si="315"/>
        <v/>
      </c>
      <c r="AB935" s="27"/>
      <c r="AC935" s="54">
        <f t="shared" si="307"/>
        <v>0</v>
      </c>
      <c r="AD935" s="78"/>
      <c r="AE935" s="54">
        <f t="shared" si="308"/>
        <v>0</v>
      </c>
      <c r="AF935" s="78"/>
      <c r="AG935" s="54">
        <f t="shared" si="309"/>
        <v>0</v>
      </c>
      <c r="AH935" s="78"/>
      <c r="AI935" s="54">
        <f t="shared" si="310"/>
        <v>0</v>
      </c>
      <c r="AJ935" s="78"/>
      <c r="AK935" s="54">
        <f t="shared" si="311"/>
        <v>0</v>
      </c>
      <c r="AL935" s="78"/>
      <c r="AM935" s="78"/>
      <c r="AN935" s="53" t="str">
        <f>+IF($A935="Venta",SUMIF($AC$3:$AM$3,VLOOKUP($R935,desplegable!$N$3:$Q$8,4,FALSE),$AC935:$AM935)*$T935/VLOOKUP($R935,desplegable!$N$3:$O$8,2,FALSE),"")</f>
        <v/>
      </c>
      <c r="AO935" s="53">
        <f t="shared" si="312"/>
        <v>0</v>
      </c>
      <c r="AP935" s="53" t="str">
        <f>+IF($A935="Compra",SUMIF($AC$3:$AM$3,VLOOKUP($R934,desplegable!$N$3:$Q$8,4,FALSE),$AC935:$AM935)*$T935/VLOOKUP($R934,desplegable!$N$3:$O$8,2,FALSE),"")</f>
        <v/>
      </c>
      <c r="AQ935" s="55">
        <f>+IFERROR(SUMIF($AC$3:$AM$3,VLOOKUP($R935,desplegable!$N$3:$Q$8,4,FALSE),$AC935:$AM935)/$S935,0)</f>
        <v>0</v>
      </c>
      <c r="AR935" s="55">
        <f ca="1">IFERROR((SUMIF($AC$3:$AM$3,VLOOKUP($R935,desplegable!$N$3:$Q$8,4,FALSE),$AC935:$AM935)/($H935-$G935))*((TODAY())-$G935)/$S935,0)</f>
        <v>0</v>
      </c>
      <c r="AS935" s="56" t="str">
        <f t="shared" si="316"/>
        <v>-</v>
      </c>
      <c r="AT935" s="56" t="str">
        <f t="shared" si="317"/>
        <v>-</v>
      </c>
      <c r="AU935" s="56" t="str">
        <f t="shared" si="318"/>
        <v>-</v>
      </c>
      <c r="AV935" s="56" t="str">
        <f t="shared" si="319"/>
        <v>-</v>
      </c>
      <c r="AW935" s="53" t="str">
        <f t="shared" si="320"/>
        <v>-</v>
      </c>
      <c r="AX935" s="53" t="str">
        <f t="shared" si="321"/>
        <v/>
      </c>
      <c r="AY935" s="57" t="str">
        <f t="shared" si="322"/>
        <v/>
      </c>
      <c r="AZ935" s="54">
        <f>+IF(SUMIF($AC$3:$AM$3,VLOOKUP($R935,desplegable!$N$3:$Q$8,4,FALSE),$AC935:$AM935)&gt;=$S935,$S935,SUMIF($AC$3:$AM$3,VLOOKUP($R935,desplegable!$N$3:$Q$8,4,FALSE),$AC935:$AM935))</f>
        <v>0</v>
      </c>
      <c r="BA935" s="78"/>
      <c r="BB935" s="54">
        <f t="shared" si="323"/>
        <v>0</v>
      </c>
      <c r="BC935" s="53">
        <f>+IFERROR($BB935*$T935/VLOOKUP($R935,desplegable!$N$3:$O$8,2,FALSE),0)</f>
        <v>0</v>
      </c>
      <c r="BD935" s="53" t="str">
        <f t="shared" si="313"/>
        <v/>
      </c>
      <c r="BE935" s="57" t="str">
        <f t="shared" si="324"/>
        <v/>
      </c>
    </row>
    <row r="936" spans="1:57" ht="15" customHeight="1" x14ac:dyDescent="0.25">
      <c r="A936" s="26" t="s">
        <v>117</v>
      </c>
      <c r="B936" s="21"/>
      <c r="C936" s="21" t="s">
        <v>117</v>
      </c>
      <c r="D936" s="21"/>
      <c r="E936" s="21" t="s">
        <v>117</v>
      </c>
      <c r="F936" s="21"/>
      <c r="G936" s="27"/>
      <c r="H936" s="27"/>
      <c r="I936" s="28" t="s">
        <v>36</v>
      </c>
      <c r="J936" s="28" t="s">
        <v>117</v>
      </c>
      <c r="K936" s="21"/>
      <c r="L936" s="21"/>
      <c r="M936" s="28" t="s">
        <v>117</v>
      </c>
      <c r="N936" s="28" t="s">
        <v>117</v>
      </c>
      <c r="O936" s="28" t="s">
        <v>117</v>
      </c>
      <c r="P936" s="21" t="s">
        <v>117</v>
      </c>
      <c r="Q936" s="21" t="s">
        <v>117</v>
      </c>
      <c r="R936" s="28" t="s">
        <v>117</v>
      </c>
      <c r="S936" s="78"/>
      <c r="T936" s="30"/>
      <c r="U936" s="52">
        <f t="shared" si="314"/>
        <v>0</v>
      </c>
      <c r="V936" s="29"/>
      <c r="W936" s="29" t="s">
        <v>117</v>
      </c>
      <c r="X936" s="29"/>
      <c r="Y936" s="29"/>
      <c r="Z936" s="53" t="str">
        <f t="shared" si="306"/>
        <v/>
      </c>
      <c r="AA936" s="55" t="str">
        <f t="shared" si="315"/>
        <v/>
      </c>
      <c r="AB936" s="27"/>
      <c r="AC936" s="54">
        <f t="shared" si="307"/>
        <v>0</v>
      </c>
      <c r="AD936" s="78"/>
      <c r="AE936" s="54">
        <f t="shared" si="308"/>
        <v>0</v>
      </c>
      <c r="AF936" s="78"/>
      <c r="AG936" s="54">
        <f t="shared" si="309"/>
        <v>0</v>
      </c>
      <c r="AH936" s="78"/>
      <c r="AI936" s="54">
        <f t="shared" si="310"/>
        <v>0</v>
      </c>
      <c r="AJ936" s="78"/>
      <c r="AK936" s="54">
        <f t="shared" si="311"/>
        <v>0</v>
      </c>
      <c r="AL936" s="78"/>
      <c r="AM936" s="78"/>
      <c r="AN936" s="53" t="str">
        <f>+IF($A936="Venta",SUMIF($AC$3:$AM$3,VLOOKUP($R936,desplegable!$N$3:$Q$8,4,FALSE),$AC936:$AM936)*$T936/VLOOKUP($R936,desplegable!$N$3:$O$8,2,FALSE),"")</f>
        <v/>
      </c>
      <c r="AO936" s="53">
        <f t="shared" si="312"/>
        <v>0</v>
      </c>
      <c r="AP936" s="53" t="str">
        <f>+IF($A936="Compra",SUMIF($AC$3:$AM$3,VLOOKUP($R935,desplegable!$N$3:$Q$8,4,FALSE),$AC936:$AM936)*$T936/VLOOKUP($R935,desplegable!$N$3:$O$8,2,FALSE),"")</f>
        <v/>
      </c>
      <c r="AQ936" s="55">
        <f>+IFERROR(SUMIF($AC$3:$AM$3,VLOOKUP($R936,desplegable!$N$3:$Q$8,4,FALSE),$AC936:$AM936)/$S936,0)</f>
        <v>0</v>
      </c>
      <c r="AR936" s="55">
        <f ca="1">IFERROR((SUMIF($AC$3:$AM$3,VLOOKUP($R936,desplegable!$N$3:$Q$8,4,FALSE),$AC936:$AM936)/($H936-$G936))*((TODAY())-$G936)/$S936,0)</f>
        <v>0</v>
      </c>
      <c r="AS936" s="56" t="str">
        <f t="shared" si="316"/>
        <v>-</v>
      </c>
      <c r="AT936" s="56" t="str">
        <f t="shared" si="317"/>
        <v>-</v>
      </c>
      <c r="AU936" s="56" t="str">
        <f t="shared" si="318"/>
        <v>-</v>
      </c>
      <c r="AV936" s="56" t="str">
        <f t="shared" si="319"/>
        <v>-</v>
      </c>
      <c r="AW936" s="53" t="str">
        <f t="shared" si="320"/>
        <v>-</v>
      </c>
      <c r="AX936" s="53" t="str">
        <f t="shared" si="321"/>
        <v/>
      </c>
      <c r="AY936" s="57" t="str">
        <f t="shared" si="322"/>
        <v/>
      </c>
      <c r="AZ936" s="54">
        <f>+IF(SUMIF($AC$3:$AM$3,VLOOKUP($R936,desplegable!$N$3:$Q$8,4,FALSE),$AC936:$AM936)&gt;=$S936,$S936,SUMIF($AC$3:$AM$3,VLOOKUP($R936,desplegable!$N$3:$Q$8,4,FALSE),$AC936:$AM936))</f>
        <v>0</v>
      </c>
      <c r="BA936" s="78"/>
      <c r="BB936" s="54">
        <f t="shared" si="323"/>
        <v>0</v>
      </c>
      <c r="BC936" s="53">
        <f>+IFERROR($BB936*$T936/VLOOKUP($R936,desplegable!$N$3:$O$8,2,FALSE),0)</f>
        <v>0</v>
      </c>
      <c r="BD936" s="53" t="str">
        <f t="shared" si="313"/>
        <v/>
      </c>
      <c r="BE936" s="57" t="str">
        <f t="shared" si="324"/>
        <v/>
      </c>
    </row>
    <row r="937" spans="1:57" ht="15" customHeight="1" x14ac:dyDescent="0.25">
      <c r="A937" s="26" t="s">
        <v>117</v>
      </c>
      <c r="B937" s="21"/>
      <c r="C937" s="21" t="s">
        <v>117</v>
      </c>
      <c r="D937" s="21"/>
      <c r="E937" s="21" t="s">
        <v>117</v>
      </c>
      <c r="F937" s="21"/>
      <c r="G937" s="27"/>
      <c r="H937" s="27"/>
      <c r="I937" s="28" t="s">
        <v>36</v>
      </c>
      <c r="J937" s="28" t="s">
        <v>117</v>
      </c>
      <c r="K937" s="21"/>
      <c r="L937" s="21"/>
      <c r="M937" s="28" t="s">
        <v>117</v>
      </c>
      <c r="N937" s="28" t="s">
        <v>117</v>
      </c>
      <c r="O937" s="28" t="s">
        <v>117</v>
      </c>
      <c r="P937" s="21" t="s">
        <v>117</v>
      </c>
      <c r="Q937" s="21" t="s">
        <v>117</v>
      </c>
      <c r="R937" s="28" t="s">
        <v>117</v>
      </c>
      <c r="S937" s="78"/>
      <c r="T937" s="30"/>
      <c r="U937" s="52">
        <f t="shared" si="314"/>
        <v>0</v>
      </c>
      <c r="V937" s="29"/>
      <c r="W937" s="29" t="s">
        <v>117</v>
      </c>
      <c r="X937" s="29"/>
      <c r="Y937" s="29"/>
      <c r="Z937" s="53" t="str">
        <f t="shared" si="306"/>
        <v/>
      </c>
      <c r="AA937" s="55" t="str">
        <f t="shared" si="315"/>
        <v/>
      </c>
      <c r="AB937" s="27"/>
      <c r="AC937" s="54">
        <f t="shared" si="307"/>
        <v>0</v>
      </c>
      <c r="AD937" s="78"/>
      <c r="AE937" s="54">
        <f t="shared" si="308"/>
        <v>0</v>
      </c>
      <c r="AF937" s="78"/>
      <c r="AG937" s="54">
        <f t="shared" si="309"/>
        <v>0</v>
      </c>
      <c r="AH937" s="78"/>
      <c r="AI937" s="54">
        <f t="shared" si="310"/>
        <v>0</v>
      </c>
      <c r="AJ937" s="78"/>
      <c r="AK937" s="54">
        <f t="shared" si="311"/>
        <v>0</v>
      </c>
      <c r="AL937" s="78"/>
      <c r="AM937" s="78"/>
      <c r="AN937" s="53" t="str">
        <f>+IF($A937="Venta",SUMIF($AC$3:$AM$3,VLOOKUP($R937,desplegable!$N$3:$Q$8,4,FALSE),$AC937:$AM937)*$T937/VLOOKUP($R937,desplegable!$N$3:$O$8,2,FALSE),"")</f>
        <v/>
      </c>
      <c r="AO937" s="53">
        <f t="shared" si="312"/>
        <v>0</v>
      </c>
      <c r="AP937" s="53" t="str">
        <f>+IF($A937="Compra",SUMIF($AC$3:$AM$3,VLOOKUP($R936,desplegable!$N$3:$Q$8,4,FALSE),$AC937:$AM937)*$T937/VLOOKUP($R936,desplegable!$N$3:$O$8,2,FALSE),"")</f>
        <v/>
      </c>
      <c r="AQ937" s="55">
        <f>+IFERROR(SUMIF($AC$3:$AM$3,VLOOKUP($R937,desplegable!$N$3:$Q$8,4,FALSE),$AC937:$AM937)/$S937,0)</f>
        <v>0</v>
      </c>
      <c r="AR937" s="55">
        <f ca="1">IFERROR((SUMIF($AC$3:$AM$3,VLOOKUP($R937,desplegable!$N$3:$Q$8,4,FALSE),$AC937:$AM937)/($H937-$G937))*((TODAY())-$G937)/$S937,0)</f>
        <v>0</v>
      </c>
      <c r="AS937" s="56" t="str">
        <f t="shared" si="316"/>
        <v>-</v>
      </c>
      <c r="AT937" s="56" t="str">
        <f t="shared" si="317"/>
        <v>-</v>
      </c>
      <c r="AU937" s="56" t="str">
        <f t="shared" si="318"/>
        <v>-</v>
      </c>
      <c r="AV937" s="56" t="str">
        <f t="shared" si="319"/>
        <v>-</v>
      </c>
      <c r="AW937" s="53" t="str">
        <f t="shared" si="320"/>
        <v>-</v>
      </c>
      <c r="AX937" s="53" t="str">
        <f t="shared" si="321"/>
        <v/>
      </c>
      <c r="AY937" s="57" t="str">
        <f t="shared" si="322"/>
        <v/>
      </c>
      <c r="AZ937" s="54">
        <f>+IF(SUMIF($AC$3:$AM$3,VLOOKUP($R937,desplegable!$N$3:$Q$8,4,FALSE),$AC937:$AM937)&gt;=$S937,$S937,SUMIF($AC$3:$AM$3,VLOOKUP($R937,desplegable!$N$3:$Q$8,4,FALSE),$AC937:$AM937))</f>
        <v>0</v>
      </c>
      <c r="BA937" s="78"/>
      <c r="BB937" s="54">
        <f t="shared" si="323"/>
        <v>0</v>
      </c>
      <c r="BC937" s="53">
        <f>+IFERROR($BB937*$T937/VLOOKUP($R937,desplegable!$N$3:$O$8,2,FALSE),0)</f>
        <v>0</v>
      </c>
      <c r="BD937" s="53" t="str">
        <f t="shared" si="313"/>
        <v/>
      </c>
      <c r="BE937" s="57" t="str">
        <f t="shared" si="324"/>
        <v/>
      </c>
    </row>
    <row r="938" spans="1:57" ht="15" customHeight="1" x14ac:dyDescent="0.25">
      <c r="A938" s="26" t="s">
        <v>117</v>
      </c>
      <c r="B938" s="21"/>
      <c r="C938" s="21" t="s">
        <v>117</v>
      </c>
      <c r="D938" s="21"/>
      <c r="E938" s="21" t="s">
        <v>117</v>
      </c>
      <c r="F938" s="21"/>
      <c r="G938" s="27"/>
      <c r="H938" s="27"/>
      <c r="I938" s="28" t="s">
        <v>36</v>
      </c>
      <c r="J938" s="28" t="s">
        <v>117</v>
      </c>
      <c r="K938" s="21"/>
      <c r="L938" s="21"/>
      <c r="M938" s="28" t="s">
        <v>117</v>
      </c>
      <c r="N938" s="28" t="s">
        <v>117</v>
      </c>
      <c r="O938" s="28" t="s">
        <v>117</v>
      </c>
      <c r="P938" s="21" t="s">
        <v>117</v>
      </c>
      <c r="Q938" s="21" t="s">
        <v>117</v>
      </c>
      <c r="R938" s="28" t="s">
        <v>117</v>
      </c>
      <c r="S938" s="78"/>
      <c r="T938" s="30"/>
      <c r="U938" s="52">
        <f t="shared" si="314"/>
        <v>0</v>
      </c>
      <c r="V938" s="29"/>
      <c r="W938" s="29" t="s">
        <v>117</v>
      </c>
      <c r="X938" s="29"/>
      <c r="Y938" s="29"/>
      <c r="Z938" s="53" t="str">
        <f t="shared" si="306"/>
        <v/>
      </c>
      <c r="AA938" s="55" t="str">
        <f t="shared" si="315"/>
        <v/>
      </c>
      <c r="AB938" s="27"/>
      <c r="AC938" s="54">
        <f t="shared" si="307"/>
        <v>0</v>
      </c>
      <c r="AD938" s="78"/>
      <c r="AE938" s="54">
        <f t="shared" si="308"/>
        <v>0</v>
      </c>
      <c r="AF938" s="78"/>
      <c r="AG938" s="54">
        <f t="shared" si="309"/>
        <v>0</v>
      </c>
      <c r="AH938" s="78"/>
      <c r="AI938" s="54">
        <f t="shared" si="310"/>
        <v>0</v>
      </c>
      <c r="AJ938" s="78"/>
      <c r="AK938" s="54">
        <f t="shared" si="311"/>
        <v>0</v>
      </c>
      <c r="AL938" s="78"/>
      <c r="AM938" s="78"/>
      <c r="AN938" s="53" t="str">
        <f>+IF($A938="Venta",SUMIF($AC$3:$AM$3,VLOOKUP($R938,desplegable!$N$3:$Q$8,4,FALSE),$AC938:$AM938)*$T938/VLOOKUP($R938,desplegable!$N$3:$O$8,2,FALSE),"")</f>
        <v/>
      </c>
      <c r="AO938" s="53">
        <f t="shared" si="312"/>
        <v>0</v>
      </c>
      <c r="AP938" s="53" t="str">
        <f>+IF($A938="Compra",SUMIF($AC$3:$AM$3,VLOOKUP($R937,desplegable!$N$3:$Q$8,4,FALSE),$AC938:$AM938)*$T938/VLOOKUP($R937,desplegable!$N$3:$O$8,2,FALSE),"")</f>
        <v/>
      </c>
      <c r="AQ938" s="55">
        <f>+IFERROR(SUMIF($AC$3:$AM$3,VLOOKUP($R938,desplegable!$N$3:$Q$8,4,FALSE),$AC938:$AM938)/$S938,0)</f>
        <v>0</v>
      </c>
      <c r="AR938" s="55">
        <f ca="1">IFERROR((SUMIF($AC$3:$AM$3,VLOOKUP($R938,desplegable!$N$3:$Q$8,4,FALSE),$AC938:$AM938)/($H938-$G938))*((TODAY())-$G938)/$S938,0)</f>
        <v>0</v>
      </c>
      <c r="AS938" s="56" t="str">
        <f t="shared" si="316"/>
        <v>-</v>
      </c>
      <c r="AT938" s="56" t="str">
        <f t="shared" si="317"/>
        <v>-</v>
      </c>
      <c r="AU938" s="56" t="str">
        <f t="shared" si="318"/>
        <v>-</v>
      </c>
      <c r="AV938" s="56" t="str">
        <f t="shared" si="319"/>
        <v>-</v>
      </c>
      <c r="AW938" s="53" t="str">
        <f t="shared" si="320"/>
        <v>-</v>
      </c>
      <c r="AX938" s="53" t="str">
        <f t="shared" si="321"/>
        <v/>
      </c>
      <c r="AY938" s="57" t="str">
        <f t="shared" si="322"/>
        <v/>
      </c>
      <c r="AZ938" s="54">
        <f>+IF(SUMIF($AC$3:$AM$3,VLOOKUP($R938,desplegable!$N$3:$Q$8,4,FALSE),$AC938:$AM938)&gt;=$S938,$S938,SUMIF($AC$3:$AM$3,VLOOKUP($R938,desplegable!$N$3:$Q$8,4,FALSE),$AC938:$AM938))</f>
        <v>0</v>
      </c>
      <c r="BA938" s="78"/>
      <c r="BB938" s="54">
        <f t="shared" si="323"/>
        <v>0</v>
      </c>
      <c r="BC938" s="53">
        <f>+IFERROR($BB938*$T938/VLOOKUP($R938,desplegable!$N$3:$O$8,2,FALSE),0)</f>
        <v>0</v>
      </c>
      <c r="BD938" s="53" t="str">
        <f t="shared" si="313"/>
        <v/>
      </c>
      <c r="BE938" s="57" t="str">
        <f t="shared" si="324"/>
        <v/>
      </c>
    </row>
    <row r="939" spans="1:57" ht="15" customHeight="1" x14ac:dyDescent="0.25">
      <c r="A939" s="26" t="s">
        <v>117</v>
      </c>
      <c r="B939" s="21"/>
      <c r="C939" s="21" t="s">
        <v>117</v>
      </c>
      <c r="D939" s="21"/>
      <c r="E939" s="21" t="s">
        <v>117</v>
      </c>
      <c r="F939" s="21"/>
      <c r="G939" s="27"/>
      <c r="H939" s="27"/>
      <c r="I939" s="28" t="s">
        <v>36</v>
      </c>
      <c r="J939" s="28" t="s">
        <v>117</v>
      </c>
      <c r="K939" s="21"/>
      <c r="L939" s="21"/>
      <c r="M939" s="28" t="s">
        <v>117</v>
      </c>
      <c r="N939" s="28" t="s">
        <v>117</v>
      </c>
      <c r="O939" s="28" t="s">
        <v>117</v>
      </c>
      <c r="P939" s="21" t="s">
        <v>117</v>
      </c>
      <c r="Q939" s="21" t="s">
        <v>117</v>
      </c>
      <c r="R939" s="28" t="s">
        <v>117</v>
      </c>
      <c r="S939" s="78"/>
      <c r="T939" s="30"/>
      <c r="U939" s="52">
        <f t="shared" si="314"/>
        <v>0</v>
      </c>
      <c r="V939" s="29"/>
      <c r="W939" s="29" t="s">
        <v>117</v>
      </c>
      <c r="X939" s="29"/>
      <c r="Y939" s="29"/>
      <c r="Z939" s="53" t="str">
        <f t="shared" si="306"/>
        <v/>
      </c>
      <c r="AA939" s="55" t="str">
        <f t="shared" si="315"/>
        <v/>
      </c>
      <c r="AB939" s="27"/>
      <c r="AC939" s="54">
        <f t="shared" si="307"/>
        <v>0</v>
      </c>
      <c r="AD939" s="78"/>
      <c r="AE939" s="54">
        <f t="shared" si="308"/>
        <v>0</v>
      </c>
      <c r="AF939" s="78"/>
      <c r="AG939" s="54">
        <f t="shared" si="309"/>
        <v>0</v>
      </c>
      <c r="AH939" s="78"/>
      <c r="AI939" s="54">
        <f t="shared" si="310"/>
        <v>0</v>
      </c>
      <c r="AJ939" s="78"/>
      <c r="AK939" s="54">
        <f t="shared" si="311"/>
        <v>0</v>
      </c>
      <c r="AL939" s="78"/>
      <c r="AM939" s="78"/>
      <c r="AN939" s="53" t="str">
        <f>+IF($A939="Venta",SUMIF($AC$3:$AM$3,VLOOKUP($R939,desplegable!$N$3:$Q$8,4,FALSE),$AC939:$AM939)*$T939/VLOOKUP($R939,desplegable!$N$3:$O$8,2,FALSE),"")</f>
        <v/>
      </c>
      <c r="AO939" s="53">
        <f t="shared" si="312"/>
        <v>0</v>
      </c>
      <c r="AP939" s="53" t="str">
        <f>+IF($A939="Compra",SUMIF($AC$3:$AM$3,VLOOKUP($R938,desplegable!$N$3:$Q$8,4,FALSE),$AC939:$AM939)*$T939/VLOOKUP($R938,desplegable!$N$3:$O$8,2,FALSE),"")</f>
        <v/>
      </c>
      <c r="AQ939" s="55">
        <f>+IFERROR(SUMIF($AC$3:$AM$3,VLOOKUP($R939,desplegable!$N$3:$Q$8,4,FALSE),$AC939:$AM939)/$S939,0)</f>
        <v>0</v>
      </c>
      <c r="AR939" s="55">
        <f ca="1">IFERROR((SUMIF($AC$3:$AM$3,VLOOKUP($R939,desplegable!$N$3:$Q$8,4,FALSE),$AC939:$AM939)/($H939-$G939))*((TODAY())-$G939)/$S939,0)</f>
        <v>0</v>
      </c>
      <c r="AS939" s="56" t="str">
        <f t="shared" si="316"/>
        <v>-</v>
      </c>
      <c r="AT939" s="56" t="str">
        <f t="shared" si="317"/>
        <v>-</v>
      </c>
      <c r="AU939" s="56" t="str">
        <f t="shared" si="318"/>
        <v>-</v>
      </c>
      <c r="AV939" s="56" t="str">
        <f t="shared" si="319"/>
        <v>-</v>
      </c>
      <c r="AW939" s="53" t="str">
        <f t="shared" si="320"/>
        <v>-</v>
      </c>
      <c r="AX939" s="53" t="str">
        <f t="shared" si="321"/>
        <v/>
      </c>
      <c r="AY939" s="57" t="str">
        <f t="shared" si="322"/>
        <v/>
      </c>
      <c r="AZ939" s="54">
        <f>+IF(SUMIF($AC$3:$AM$3,VLOOKUP($R939,desplegable!$N$3:$Q$8,4,FALSE),$AC939:$AM939)&gt;=$S939,$S939,SUMIF($AC$3:$AM$3,VLOOKUP($R939,desplegable!$N$3:$Q$8,4,FALSE),$AC939:$AM939))</f>
        <v>0</v>
      </c>
      <c r="BA939" s="78"/>
      <c r="BB939" s="54">
        <f t="shared" si="323"/>
        <v>0</v>
      </c>
      <c r="BC939" s="53">
        <f>+IFERROR($BB939*$T939/VLOOKUP($R939,desplegable!$N$3:$O$8,2,FALSE),0)</f>
        <v>0</v>
      </c>
      <c r="BD939" s="53" t="str">
        <f t="shared" si="313"/>
        <v/>
      </c>
      <c r="BE939" s="57" t="str">
        <f t="shared" si="324"/>
        <v/>
      </c>
    </row>
    <row r="940" spans="1:57" ht="15" customHeight="1" x14ac:dyDescent="0.25">
      <c r="A940" s="26" t="s">
        <v>117</v>
      </c>
      <c r="B940" s="21"/>
      <c r="C940" s="21" t="s">
        <v>117</v>
      </c>
      <c r="D940" s="21"/>
      <c r="E940" s="21" t="s">
        <v>117</v>
      </c>
      <c r="F940" s="21"/>
      <c r="G940" s="27"/>
      <c r="H940" s="27"/>
      <c r="I940" s="28" t="s">
        <v>36</v>
      </c>
      <c r="J940" s="28" t="s">
        <v>117</v>
      </c>
      <c r="K940" s="21"/>
      <c r="L940" s="21"/>
      <c r="M940" s="28" t="s">
        <v>117</v>
      </c>
      <c r="N940" s="28" t="s">
        <v>117</v>
      </c>
      <c r="O940" s="28" t="s">
        <v>117</v>
      </c>
      <c r="P940" s="21" t="s">
        <v>117</v>
      </c>
      <c r="Q940" s="21" t="s">
        <v>117</v>
      </c>
      <c r="R940" s="28" t="s">
        <v>117</v>
      </c>
      <c r="S940" s="78"/>
      <c r="T940" s="30"/>
      <c r="U940" s="52">
        <f t="shared" si="314"/>
        <v>0</v>
      </c>
      <c r="V940" s="29"/>
      <c r="W940" s="29" t="s">
        <v>117</v>
      </c>
      <c r="X940" s="29"/>
      <c r="Y940" s="29"/>
      <c r="Z940" s="53" t="str">
        <f t="shared" si="306"/>
        <v/>
      </c>
      <c r="AA940" s="55" t="str">
        <f t="shared" si="315"/>
        <v/>
      </c>
      <c r="AB940" s="27"/>
      <c r="AC940" s="54">
        <f t="shared" si="307"/>
        <v>0</v>
      </c>
      <c r="AD940" s="78"/>
      <c r="AE940" s="54">
        <f t="shared" si="308"/>
        <v>0</v>
      </c>
      <c r="AF940" s="78"/>
      <c r="AG940" s="54">
        <f t="shared" si="309"/>
        <v>0</v>
      </c>
      <c r="AH940" s="78"/>
      <c r="AI940" s="54">
        <f t="shared" si="310"/>
        <v>0</v>
      </c>
      <c r="AJ940" s="78"/>
      <c r="AK940" s="54">
        <f t="shared" si="311"/>
        <v>0</v>
      </c>
      <c r="AL940" s="78"/>
      <c r="AM940" s="78"/>
      <c r="AN940" s="53" t="str">
        <f>+IF($A940="Venta",SUMIF($AC$3:$AM$3,VLOOKUP($R940,desplegable!$N$3:$Q$8,4,FALSE),$AC940:$AM940)*$T940/VLOOKUP($R940,desplegable!$N$3:$O$8,2,FALSE),"")</f>
        <v/>
      </c>
      <c r="AO940" s="53">
        <f t="shared" si="312"/>
        <v>0</v>
      </c>
      <c r="AP940" s="53" t="str">
        <f>+IF($A940="Compra",SUMIF($AC$3:$AM$3,VLOOKUP($R939,desplegable!$N$3:$Q$8,4,FALSE),$AC940:$AM940)*$T940/VLOOKUP($R939,desplegable!$N$3:$O$8,2,FALSE),"")</f>
        <v/>
      </c>
      <c r="AQ940" s="55">
        <f>+IFERROR(SUMIF($AC$3:$AM$3,VLOOKUP($R940,desplegable!$N$3:$Q$8,4,FALSE),$AC940:$AM940)/$S940,0)</f>
        <v>0</v>
      </c>
      <c r="AR940" s="55">
        <f ca="1">IFERROR((SUMIF($AC$3:$AM$3,VLOOKUP($R940,desplegable!$N$3:$Q$8,4,FALSE),$AC940:$AM940)/($H940-$G940))*((TODAY())-$G940)/$S940,0)</f>
        <v>0</v>
      </c>
      <c r="AS940" s="56" t="str">
        <f t="shared" si="316"/>
        <v>-</v>
      </c>
      <c r="AT940" s="56" t="str">
        <f t="shared" si="317"/>
        <v>-</v>
      </c>
      <c r="AU940" s="56" t="str">
        <f t="shared" si="318"/>
        <v>-</v>
      </c>
      <c r="AV940" s="56" t="str">
        <f t="shared" si="319"/>
        <v>-</v>
      </c>
      <c r="AW940" s="53" t="str">
        <f t="shared" si="320"/>
        <v>-</v>
      </c>
      <c r="AX940" s="53" t="str">
        <f t="shared" si="321"/>
        <v/>
      </c>
      <c r="AY940" s="57" t="str">
        <f t="shared" si="322"/>
        <v/>
      </c>
      <c r="AZ940" s="54">
        <f>+IF(SUMIF($AC$3:$AM$3,VLOOKUP($R940,desplegable!$N$3:$Q$8,4,FALSE),$AC940:$AM940)&gt;=$S940,$S940,SUMIF($AC$3:$AM$3,VLOOKUP($R940,desplegable!$N$3:$Q$8,4,FALSE),$AC940:$AM940))</f>
        <v>0</v>
      </c>
      <c r="BA940" s="78"/>
      <c r="BB940" s="54">
        <f t="shared" si="323"/>
        <v>0</v>
      </c>
      <c r="BC940" s="53">
        <f>+IFERROR($BB940*$T940/VLOOKUP($R940,desplegable!$N$3:$O$8,2,FALSE),0)</f>
        <v>0</v>
      </c>
      <c r="BD940" s="53" t="str">
        <f t="shared" si="313"/>
        <v/>
      </c>
      <c r="BE940" s="57" t="str">
        <f t="shared" si="324"/>
        <v/>
      </c>
    </row>
    <row r="941" spans="1:57" ht="15" customHeight="1" x14ac:dyDescent="0.25">
      <c r="A941" s="26" t="s">
        <v>117</v>
      </c>
      <c r="B941" s="21"/>
      <c r="C941" s="21" t="s">
        <v>117</v>
      </c>
      <c r="D941" s="21"/>
      <c r="E941" s="21" t="s">
        <v>117</v>
      </c>
      <c r="F941" s="21"/>
      <c r="G941" s="27"/>
      <c r="H941" s="27"/>
      <c r="I941" s="28" t="s">
        <v>36</v>
      </c>
      <c r="J941" s="28" t="s">
        <v>117</v>
      </c>
      <c r="K941" s="21"/>
      <c r="L941" s="21"/>
      <c r="M941" s="28" t="s">
        <v>117</v>
      </c>
      <c r="N941" s="28" t="s">
        <v>117</v>
      </c>
      <c r="O941" s="28" t="s">
        <v>117</v>
      </c>
      <c r="P941" s="21" t="s">
        <v>117</v>
      </c>
      <c r="Q941" s="21" t="s">
        <v>117</v>
      </c>
      <c r="R941" s="28" t="s">
        <v>117</v>
      </c>
      <c r="S941" s="78"/>
      <c r="T941" s="30"/>
      <c r="U941" s="52">
        <f t="shared" si="314"/>
        <v>0</v>
      </c>
      <c r="V941" s="29"/>
      <c r="W941" s="29" t="s">
        <v>117</v>
      </c>
      <c r="X941" s="29"/>
      <c r="Y941" s="29"/>
      <c r="Z941" s="53" t="str">
        <f t="shared" si="306"/>
        <v/>
      </c>
      <c r="AA941" s="55" t="str">
        <f t="shared" si="315"/>
        <v/>
      </c>
      <c r="AB941" s="27"/>
      <c r="AC941" s="54">
        <f t="shared" si="307"/>
        <v>0</v>
      </c>
      <c r="AD941" s="78"/>
      <c r="AE941" s="54">
        <f t="shared" si="308"/>
        <v>0</v>
      </c>
      <c r="AF941" s="78"/>
      <c r="AG941" s="54">
        <f t="shared" si="309"/>
        <v>0</v>
      </c>
      <c r="AH941" s="78"/>
      <c r="AI941" s="54">
        <f t="shared" si="310"/>
        <v>0</v>
      </c>
      <c r="AJ941" s="78"/>
      <c r="AK941" s="54">
        <f t="shared" si="311"/>
        <v>0</v>
      </c>
      <c r="AL941" s="78"/>
      <c r="AM941" s="78"/>
      <c r="AN941" s="53" t="str">
        <f>+IF($A941="Venta",SUMIF($AC$3:$AM$3,VLOOKUP($R941,desplegable!$N$3:$Q$8,4,FALSE),$AC941:$AM941)*$T941/VLOOKUP($R941,desplegable!$N$3:$O$8,2,FALSE),"")</f>
        <v/>
      </c>
      <c r="AO941" s="53">
        <f t="shared" si="312"/>
        <v>0</v>
      </c>
      <c r="AP941" s="53" t="str">
        <f>+IF($A941="Compra",SUMIF($AC$3:$AM$3,VLOOKUP($R940,desplegable!$N$3:$Q$8,4,FALSE),$AC941:$AM941)*$T941/VLOOKUP($R940,desplegable!$N$3:$O$8,2,FALSE),"")</f>
        <v/>
      </c>
      <c r="AQ941" s="55">
        <f>+IFERROR(SUMIF($AC$3:$AM$3,VLOOKUP($R941,desplegable!$N$3:$Q$8,4,FALSE),$AC941:$AM941)/$S941,0)</f>
        <v>0</v>
      </c>
      <c r="AR941" s="55">
        <f ca="1">IFERROR((SUMIF($AC$3:$AM$3,VLOOKUP($R941,desplegable!$N$3:$Q$8,4,FALSE),$AC941:$AM941)/($H941-$G941))*((TODAY())-$G941)/$S941,0)</f>
        <v>0</v>
      </c>
      <c r="AS941" s="56" t="str">
        <f t="shared" si="316"/>
        <v>-</v>
      </c>
      <c r="AT941" s="56" t="str">
        <f t="shared" si="317"/>
        <v>-</v>
      </c>
      <c r="AU941" s="56" t="str">
        <f t="shared" si="318"/>
        <v>-</v>
      </c>
      <c r="AV941" s="56" t="str">
        <f t="shared" si="319"/>
        <v>-</v>
      </c>
      <c r="AW941" s="53" t="str">
        <f t="shared" si="320"/>
        <v>-</v>
      </c>
      <c r="AX941" s="53" t="str">
        <f t="shared" si="321"/>
        <v/>
      </c>
      <c r="AY941" s="57" t="str">
        <f t="shared" si="322"/>
        <v/>
      </c>
      <c r="AZ941" s="54">
        <f>+IF(SUMIF($AC$3:$AM$3,VLOOKUP($R941,desplegable!$N$3:$Q$8,4,FALSE),$AC941:$AM941)&gt;=$S941,$S941,SUMIF($AC$3:$AM$3,VLOOKUP($R941,desplegable!$N$3:$Q$8,4,FALSE),$AC941:$AM941))</f>
        <v>0</v>
      </c>
      <c r="BA941" s="78"/>
      <c r="BB941" s="54">
        <f t="shared" si="323"/>
        <v>0</v>
      </c>
      <c r="BC941" s="53">
        <f>+IFERROR($BB941*$T941/VLOOKUP($R941,desplegable!$N$3:$O$8,2,FALSE),0)</f>
        <v>0</v>
      </c>
      <c r="BD941" s="53" t="str">
        <f t="shared" si="313"/>
        <v/>
      </c>
      <c r="BE941" s="57" t="str">
        <f t="shared" si="324"/>
        <v/>
      </c>
    </row>
    <row r="942" spans="1:57" ht="15" customHeight="1" x14ac:dyDescent="0.25">
      <c r="A942" s="26" t="s">
        <v>117</v>
      </c>
      <c r="B942" s="21"/>
      <c r="C942" s="21" t="s">
        <v>117</v>
      </c>
      <c r="D942" s="21"/>
      <c r="E942" s="21" t="s">
        <v>117</v>
      </c>
      <c r="F942" s="21"/>
      <c r="G942" s="27"/>
      <c r="H942" s="27"/>
      <c r="I942" s="28" t="s">
        <v>36</v>
      </c>
      <c r="J942" s="28" t="s">
        <v>117</v>
      </c>
      <c r="K942" s="21"/>
      <c r="L942" s="21"/>
      <c r="M942" s="28" t="s">
        <v>117</v>
      </c>
      <c r="N942" s="28" t="s">
        <v>117</v>
      </c>
      <c r="O942" s="28" t="s">
        <v>117</v>
      </c>
      <c r="P942" s="21" t="s">
        <v>117</v>
      </c>
      <c r="Q942" s="21" t="s">
        <v>117</v>
      </c>
      <c r="R942" s="28" t="s">
        <v>117</v>
      </c>
      <c r="S942" s="78"/>
      <c r="T942" s="30"/>
      <c r="U942" s="52">
        <f t="shared" si="314"/>
        <v>0</v>
      </c>
      <c r="V942" s="29"/>
      <c r="W942" s="29" t="s">
        <v>117</v>
      </c>
      <c r="X942" s="29"/>
      <c r="Y942" s="29"/>
      <c r="Z942" s="53" t="str">
        <f t="shared" si="306"/>
        <v/>
      </c>
      <c r="AA942" s="55" t="str">
        <f t="shared" si="315"/>
        <v/>
      </c>
      <c r="AB942" s="27"/>
      <c r="AC942" s="54">
        <f t="shared" si="307"/>
        <v>0</v>
      </c>
      <c r="AD942" s="78"/>
      <c r="AE942" s="54">
        <f t="shared" si="308"/>
        <v>0</v>
      </c>
      <c r="AF942" s="78"/>
      <c r="AG942" s="54">
        <f t="shared" si="309"/>
        <v>0</v>
      </c>
      <c r="AH942" s="78"/>
      <c r="AI942" s="54">
        <f t="shared" si="310"/>
        <v>0</v>
      </c>
      <c r="AJ942" s="78"/>
      <c r="AK942" s="54">
        <f t="shared" si="311"/>
        <v>0</v>
      </c>
      <c r="AL942" s="78"/>
      <c r="AM942" s="78"/>
      <c r="AN942" s="53" t="str">
        <f>+IF($A942="Venta",SUMIF($AC$3:$AM$3,VLOOKUP($R942,desplegable!$N$3:$Q$8,4,FALSE),$AC942:$AM942)*$T942/VLOOKUP($R942,desplegable!$N$3:$O$8,2,FALSE),"")</f>
        <v/>
      </c>
      <c r="AO942" s="53">
        <f t="shared" si="312"/>
        <v>0</v>
      </c>
      <c r="AP942" s="53" t="str">
        <f>+IF($A942="Compra",SUMIF($AC$3:$AM$3,VLOOKUP($R941,desplegable!$N$3:$Q$8,4,FALSE),$AC942:$AM942)*$T942/VLOOKUP($R941,desplegable!$N$3:$O$8,2,FALSE),"")</f>
        <v/>
      </c>
      <c r="AQ942" s="55">
        <f>+IFERROR(SUMIF($AC$3:$AM$3,VLOOKUP($R942,desplegable!$N$3:$Q$8,4,FALSE),$AC942:$AM942)/$S942,0)</f>
        <v>0</v>
      </c>
      <c r="AR942" s="55">
        <f ca="1">IFERROR((SUMIF($AC$3:$AM$3,VLOOKUP($R942,desplegable!$N$3:$Q$8,4,FALSE),$AC942:$AM942)/($H942-$G942))*((TODAY())-$G942)/$S942,0)</f>
        <v>0</v>
      </c>
      <c r="AS942" s="56" t="str">
        <f t="shared" si="316"/>
        <v>-</v>
      </c>
      <c r="AT942" s="56" t="str">
        <f t="shared" si="317"/>
        <v>-</v>
      </c>
      <c r="AU942" s="56" t="str">
        <f t="shared" si="318"/>
        <v>-</v>
      </c>
      <c r="AV942" s="56" t="str">
        <f t="shared" si="319"/>
        <v>-</v>
      </c>
      <c r="AW942" s="53" t="str">
        <f t="shared" si="320"/>
        <v>-</v>
      </c>
      <c r="AX942" s="53" t="str">
        <f t="shared" si="321"/>
        <v/>
      </c>
      <c r="AY942" s="57" t="str">
        <f t="shared" si="322"/>
        <v/>
      </c>
      <c r="AZ942" s="54">
        <f>+IF(SUMIF($AC$3:$AM$3,VLOOKUP($R942,desplegable!$N$3:$Q$8,4,FALSE),$AC942:$AM942)&gt;=$S942,$S942,SUMIF($AC$3:$AM$3,VLOOKUP($R942,desplegable!$N$3:$Q$8,4,FALSE),$AC942:$AM942))</f>
        <v>0</v>
      </c>
      <c r="BA942" s="78"/>
      <c r="BB942" s="54">
        <f t="shared" si="323"/>
        <v>0</v>
      </c>
      <c r="BC942" s="53">
        <f>+IFERROR($BB942*$T942/VLOOKUP($R942,desplegable!$N$3:$O$8,2,FALSE),0)</f>
        <v>0</v>
      </c>
      <c r="BD942" s="53" t="str">
        <f t="shared" si="313"/>
        <v/>
      </c>
      <c r="BE942" s="57" t="str">
        <f t="shared" si="324"/>
        <v/>
      </c>
    </row>
    <row r="943" spans="1:57" ht="15" customHeight="1" x14ac:dyDescent="0.25">
      <c r="A943" s="26" t="s">
        <v>117</v>
      </c>
      <c r="B943" s="21"/>
      <c r="C943" s="21" t="s">
        <v>117</v>
      </c>
      <c r="D943" s="21"/>
      <c r="E943" s="21" t="s">
        <v>117</v>
      </c>
      <c r="F943" s="21"/>
      <c r="G943" s="27"/>
      <c r="H943" s="27"/>
      <c r="I943" s="28" t="s">
        <v>36</v>
      </c>
      <c r="J943" s="28" t="s">
        <v>117</v>
      </c>
      <c r="K943" s="21"/>
      <c r="L943" s="21"/>
      <c r="M943" s="28" t="s">
        <v>117</v>
      </c>
      <c r="N943" s="28" t="s">
        <v>117</v>
      </c>
      <c r="O943" s="28" t="s">
        <v>117</v>
      </c>
      <c r="P943" s="21" t="s">
        <v>117</v>
      </c>
      <c r="Q943" s="21" t="s">
        <v>117</v>
      </c>
      <c r="R943" s="28" t="s">
        <v>117</v>
      </c>
      <c r="S943" s="78"/>
      <c r="T943" s="30"/>
      <c r="U943" s="52">
        <f t="shared" si="314"/>
        <v>0</v>
      </c>
      <c r="V943" s="29"/>
      <c r="W943" s="29" t="s">
        <v>117</v>
      </c>
      <c r="X943" s="29"/>
      <c r="Y943" s="29"/>
      <c r="Z943" s="53" t="str">
        <f t="shared" si="306"/>
        <v/>
      </c>
      <c r="AA943" s="55" t="str">
        <f t="shared" si="315"/>
        <v/>
      </c>
      <c r="AB943" s="27"/>
      <c r="AC943" s="54">
        <f t="shared" si="307"/>
        <v>0</v>
      </c>
      <c r="AD943" s="78"/>
      <c r="AE943" s="54">
        <f t="shared" si="308"/>
        <v>0</v>
      </c>
      <c r="AF943" s="78"/>
      <c r="AG943" s="54">
        <f t="shared" si="309"/>
        <v>0</v>
      </c>
      <c r="AH943" s="78"/>
      <c r="AI943" s="54">
        <f t="shared" si="310"/>
        <v>0</v>
      </c>
      <c r="AJ943" s="78"/>
      <c r="AK943" s="54">
        <f t="shared" si="311"/>
        <v>0</v>
      </c>
      <c r="AL943" s="78"/>
      <c r="AM943" s="78"/>
      <c r="AN943" s="53" t="str">
        <f>+IF($A943="Venta",SUMIF($AC$3:$AM$3,VLOOKUP($R943,desplegable!$N$3:$Q$8,4,FALSE),$AC943:$AM943)*$T943/VLOOKUP($R943,desplegable!$N$3:$O$8,2,FALSE),"")</f>
        <v/>
      </c>
      <c r="AO943" s="53">
        <f t="shared" si="312"/>
        <v>0</v>
      </c>
      <c r="AP943" s="53" t="str">
        <f>+IF($A943="Compra",SUMIF($AC$3:$AM$3,VLOOKUP($R942,desplegable!$N$3:$Q$8,4,FALSE),$AC943:$AM943)*$T943/VLOOKUP($R942,desplegable!$N$3:$O$8,2,FALSE),"")</f>
        <v/>
      </c>
      <c r="AQ943" s="55">
        <f>+IFERROR(SUMIF($AC$3:$AM$3,VLOOKUP($R943,desplegable!$N$3:$Q$8,4,FALSE),$AC943:$AM943)/$S943,0)</f>
        <v>0</v>
      </c>
      <c r="AR943" s="55">
        <f ca="1">IFERROR((SUMIF($AC$3:$AM$3,VLOOKUP($R943,desplegable!$N$3:$Q$8,4,FALSE),$AC943:$AM943)/($H943-$G943))*((TODAY())-$G943)/$S943,0)</f>
        <v>0</v>
      </c>
      <c r="AS943" s="56" t="str">
        <f t="shared" si="316"/>
        <v>-</v>
      </c>
      <c r="AT943" s="56" t="str">
        <f t="shared" si="317"/>
        <v>-</v>
      </c>
      <c r="AU943" s="56" t="str">
        <f t="shared" si="318"/>
        <v>-</v>
      </c>
      <c r="AV943" s="56" t="str">
        <f t="shared" si="319"/>
        <v>-</v>
      </c>
      <c r="AW943" s="53" t="str">
        <f t="shared" si="320"/>
        <v>-</v>
      </c>
      <c r="AX943" s="53" t="str">
        <f t="shared" si="321"/>
        <v/>
      </c>
      <c r="AY943" s="57" t="str">
        <f t="shared" si="322"/>
        <v/>
      </c>
      <c r="AZ943" s="54">
        <f>+IF(SUMIF($AC$3:$AM$3,VLOOKUP($R943,desplegable!$N$3:$Q$8,4,FALSE),$AC943:$AM943)&gt;=$S943,$S943,SUMIF($AC$3:$AM$3,VLOOKUP($R943,desplegable!$N$3:$Q$8,4,FALSE),$AC943:$AM943))</f>
        <v>0</v>
      </c>
      <c r="BA943" s="78"/>
      <c r="BB943" s="54">
        <f t="shared" si="323"/>
        <v>0</v>
      </c>
      <c r="BC943" s="53">
        <f>+IFERROR($BB943*$T943/VLOOKUP($R943,desplegable!$N$3:$O$8,2,FALSE),0)</f>
        <v>0</v>
      </c>
      <c r="BD943" s="53" t="str">
        <f t="shared" si="313"/>
        <v/>
      </c>
      <c r="BE943" s="57" t="str">
        <f t="shared" si="324"/>
        <v/>
      </c>
    </row>
    <row r="944" spans="1:57" ht="15" customHeight="1" x14ac:dyDescent="0.25">
      <c r="A944" s="26" t="s">
        <v>117</v>
      </c>
      <c r="B944" s="21"/>
      <c r="C944" s="21" t="s">
        <v>117</v>
      </c>
      <c r="D944" s="21"/>
      <c r="E944" s="21" t="s">
        <v>117</v>
      </c>
      <c r="F944" s="21"/>
      <c r="G944" s="27"/>
      <c r="H944" s="27"/>
      <c r="I944" s="28" t="s">
        <v>36</v>
      </c>
      <c r="J944" s="28" t="s">
        <v>117</v>
      </c>
      <c r="K944" s="21"/>
      <c r="L944" s="21"/>
      <c r="M944" s="28" t="s">
        <v>117</v>
      </c>
      <c r="N944" s="28" t="s">
        <v>117</v>
      </c>
      <c r="O944" s="28" t="s">
        <v>117</v>
      </c>
      <c r="P944" s="21" t="s">
        <v>117</v>
      </c>
      <c r="Q944" s="21" t="s">
        <v>117</v>
      </c>
      <c r="R944" s="28" t="s">
        <v>117</v>
      </c>
      <c r="S944" s="78"/>
      <c r="T944" s="30"/>
      <c r="U944" s="52">
        <f t="shared" si="314"/>
        <v>0</v>
      </c>
      <c r="V944" s="29"/>
      <c r="W944" s="29" t="s">
        <v>117</v>
      </c>
      <c r="X944" s="29"/>
      <c r="Y944" s="29"/>
      <c r="Z944" s="53" t="str">
        <f t="shared" si="306"/>
        <v/>
      </c>
      <c r="AA944" s="55" t="str">
        <f t="shared" si="315"/>
        <v/>
      </c>
      <c r="AB944" s="27"/>
      <c r="AC944" s="54">
        <f t="shared" si="307"/>
        <v>0</v>
      </c>
      <c r="AD944" s="78"/>
      <c r="AE944" s="54">
        <f t="shared" si="308"/>
        <v>0</v>
      </c>
      <c r="AF944" s="78"/>
      <c r="AG944" s="54">
        <f t="shared" si="309"/>
        <v>0</v>
      </c>
      <c r="AH944" s="78"/>
      <c r="AI944" s="54">
        <f t="shared" si="310"/>
        <v>0</v>
      </c>
      <c r="AJ944" s="78"/>
      <c r="AK944" s="54">
        <f t="shared" si="311"/>
        <v>0</v>
      </c>
      <c r="AL944" s="78"/>
      <c r="AM944" s="78"/>
      <c r="AN944" s="53" t="str">
        <f>+IF($A944="Venta",SUMIF($AC$3:$AM$3,VLOOKUP($R944,desplegable!$N$3:$Q$8,4,FALSE),$AC944:$AM944)*$T944/VLOOKUP($R944,desplegable!$N$3:$O$8,2,FALSE),"")</f>
        <v/>
      </c>
      <c r="AO944" s="53">
        <f t="shared" si="312"/>
        <v>0</v>
      </c>
      <c r="AP944" s="53" t="str">
        <f>+IF($A944="Compra",SUMIF($AC$3:$AM$3,VLOOKUP($R943,desplegable!$N$3:$Q$8,4,FALSE),$AC944:$AM944)*$T944/VLOOKUP($R943,desplegable!$N$3:$O$8,2,FALSE),"")</f>
        <v/>
      </c>
      <c r="AQ944" s="55">
        <f>+IFERROR(SUMIF($AC$3:$AM$3,VLOOKUP($R944,desplegable!$N$3:$Q$8,4,FALSE),$AC944:$AM944)/$S944,0)</f>
        <v>0</v>
      </c>
      <c r="AR944" s="55">
        <f ca="1">IFERROR((SUMIF($AC$3:$AM$3,VLOOKUP($R944,desplegable!$N$3:$Q$8,4,FALSE),$AC944:$AM944)/($H944-$G944))*((TODAY())-$G944)/$S944,0)</f>
        <v>0</v>
      </c>
      <c r="AS944" s="56" t="str">
        <f t="shared" si="316"/>
        <v>-</v>
      </c>
      <c r="AT944" s="56" t="str">
        <f t="shared" si="317"/>
        <v>-</v>
      </c>
      <c r="AU944" s="56" t="str">
        <f t="shared" si="318"/>
        <v>-</v>
      </c>
      <c r="AV944" s="56" t="str">
        <f t="shared" si="319"/>
        <v>-</v>
      </c>
      <c r="AW944" s="53" t="str">
        <f t="shared" si="320"/>
        <v>-</v>
      </c>
      <c r="AX944" s="53" t="str">
        <f t="shared" si="321"/>
        <v/>
      </c>
      <c r="AY944" s="57" t="str">
        <f t="shared" si="322"/>
        <v/>
      </c>
      <c r="AZ944" s="54">
        <f>+IF(SUMIF($AC$3:$AM$3,VLOOKUP($R944,desplegable!$N$3:$Q$8,4,FALSE),$AC944:$AM944)&gt;=$S944,$S944,SUMIF($AC$3:$AM$3,VLOOKUP($R944,desplegable!$N$3:$Q$8,4,FALSE),$AC944:$AM944))</f>
        <v>0</v>
      </c>
      <c r="BA944" s="78"/>
      <c r="BB944" s="54">
        <f t="shared" si="323"/>
        <v>0</v>
      </c>
      <c r="BC944" s="53">
        <f>+IFERROR($BB944*$T944/VLOOKUP($R944,desplegable!$N$3:$O$8,2,FALSE),0)</f>
        <v>0</v>
      </c>
      <c r="BD944" s="53" t="str">
        <f t="shared" si="313"/>
        <v/>
      </c>
      <c r="BE944" s="57" t="str">
        <f t="shared" si="324"/>
        <v/>
      </c>
    </row>
    <row r="945" spans="1:57" ht="15" customHeight="1" x14ac:dyDescent="0.25">
      <c r="A945" s="26" t="s">
        <v>117</v>
      </c>
      <c r="B945" s="21"/>
      <c r="C945" s="21" t="s">
        <v>117</v>
      </c>
      <c r="D945" s="21"/>
      <c r="E945" s="21" t="s">
        <v>117</v>
      </c>
      <c r="F945" s="21"/>
      <c r="G945" s="27"/>
      <c r="H945" s="27"/>
      <c r="I945" s="28" t="s">
        <v>36</v>
      </c>
      <c r="J945" s="28" t="s">
        <v>117</v>
      </c>
      <c r="K945" s="21"/>
      <c r="L945" s="21"/>
      <c r="M945" s="28" t="s">
        <v>117</v>
      </c>
      <c r="N945" s="28" t="s">
        <v>117</v>
      </c>
      <c r="O945" s="28" t="s">
        <v>117</v>
      </c>
      <c r="P945" s="21" t="s">
        <v>117</v>
      </c>
      <c r="Q945" s="21" t="s">
        <v>117</v>
      </c>
      <c r="R945" s="28" t="s">
        <v>117</v>
      </c>
      <c r="S945" s="78"/>
      <c r="T945" s="30"/>
      <c r="U945" s="52">
        <f t="shared" si="314"/>
        <v>0</v>
      </c>
      <c r="V945" s="29"/>
      <c r="W945" s="29" t="s">
        <v>117</v>
      </c>
      <c r="X945" s="29"/>
      <c r="Y945" s="29"/>
      <c r="Z945" s="53" t="str">
        <f t="shared" si="306"/>
        <v/>
      </c>
      <c r="AA945" s="55" t="str">
        <f t="shared" si="315"/>
        <v/>
      </c>
      <c r="AB945" s="27"/>
      <c r="AC945" s="54">
        <f t="shared" si="307"/>
        <v>0</v>
      </c>
      <c r="AD945" s="78"/>
      <c r="AE945" s="54">
        <f t="shared" si="308"/>
        <v>0</v>
      </c>
      <c r="AF945" s="78"/>
      <c r="AG945" s="54">
        <f t="shared" si="309"/>
        <v>0</v>
      </c>
      <c r="AH945" s="78"/>
      <c r="AI945" s="54">
        <f t="shared" si="310"/>
        <v>0</v>
      </c>
      <c r="AJ945" s="78"/>
      <c r="AK945" s="54">
        <f t="shared" si="311"/>
        <v>0</v>
      </c>
      <c r="AL945" s="78"/>
      <c r="AM945" s="78"/>
      <c r="AN945" s="53" t="str">
        <f>+IF($A945="Venta",SUMIF($AC$3:$AM$3,VLOOKUP($R945,desplegable!$N$3:$Q$8,4,FALSE),$AC945:$AM945)*$T945/VLOOKUP($R945,desplegable!$N$3:$O$8,2,FALSE),"")</f>
        <v/>
      </c>
      <c r="AO945" s="53">
        <f t="shared" si="312"/>
        <v>0</v>
      </c>
      <c r="AP945" s="53" t="str">
        <f>+IF($A945="Compra",SUMIF($AC$3:$AM$3,VLOOKUP($R944,desplegable!$N$3:$Q$8,4,FALSE),$AC945:$AM945)*$T945/VLOOKUP($R944,desplegable!$N$3:$O$8,2,FALSE),"")</f>
        <v/>
      </c>
      <c r="AQ945" s="55">
        <f>+IFERROR(SUMIF($AC$3:$AM$3,VLOOKUP($R945,desplegable!$N$3:$Q$8,4,FALSE),$AC945:$AM945)/$S945,0)</f>
        <v>0</v>
      </c>
      <c r="AR945" s="55">
        <f ca="1">IFERROR((SUMIF($AC$3:$AM$3,VLOOKUP($R945,desplegable!$N$3:$Q$8,4,FALSE),$AC945:$AM945)/($H945-$G945))*((TODAY())-$G945)/$S945,0)</f>
        <v>0</v>
      </c>
      <c r="AS945" s="56" t="str">
        <f t="shared" si="316"/>
        <v>-</v>
      </c>
      <c r="AT945" s="56" t="str">
        <f t="shared" si="317"/>
        <v>-</v>
      </c>
      <c r="AU945" s="56" t="str">
        <f t="shared" si="318"/>
        <v>-</v>
      </c>
      <c r="AV945" s="56" t="str">
        <f t="shared" si="319"/>
        <v>-</v>
      </c>
      <c r="AW945" s="53" t="str">
        <f t="shared" si="320"/>
        <v>-</v>
      </c>
      <c r="AX945" s="53" t="str">
        <f t="shared" si="321"/>
        <v/>
      </c>
      <c r="AY945" s="57" t="str">
        <f t="shared" si="322"/>
        <v/>
      </c>
      <c r="AZ945" s="54">
        <f>+IF(SUMIF($AC$3:$AM$3,VLOOKUP($R945,desplegable!$N$3:$Q$8,4,FALSE),$AC945:$AM945)&gt;=$S945,$S945,SUMIF($AC$3:$AM$3,VLOOKUP($R945,desplegable!$N$3:$Q$8,4,FALSE),$AC945:$AM945))</f>
        <v>0</v>
      </c>
      <c r="BA945" s="78"/>
      <c r="BB945" s="54">
        <f t="shared" si="323"/>
        <v>0</v>
      </c>
      <c r="BC945" s="53">
        <f>+IFERROR($BB945*$T945/VLOOKUP($R945,desplegable!$N$3:$O$8,2,FALSE),0)</f>
        <v>0</v>
      </c>
      <c r="BD945" s="53" t="str">
        <f t="shared" si="313"/>
        <v/>
      </c>
      <c r="BE945" s="57" t="str">
        <f t="shared" si="324"/>
        <v/>
      </c>
    </row>
    <row r="946" spans="1:57" ht="15" customHeight="1" x14ac:dyDescent="0.25">
      <c r="A946" s="26" t="s">
        <v>117</v>
      </c>
      <c r="B946" s="21"/>
      <c r="C946" s="21" t="s">
        <v>117</v>
      </c>
      <c r="D946" s="21"/>
      <c r="E946" s="21" t="s">
        <v>117</v>
      </c>
      <c r="F946" s="21"/>
      <c r="G946" s="27"/>
      <c r="H946" s="27"/>
      <c r="I946" s="28" t="s">
        <v>36</v>
      </c>
      <c r="J946" s="28" t="s">
        <v>117</v>
      </c>
      <c r="K946" s="21"/>
      <c r="L946" s="21"/>
      <c r="M946" s="28" t="s">
        <v>117</v>
      </c>
      <c r="N946" s="28" t="s">
        <v>117</v>
      </c>
      <c r="O946" s="28" t="s">
        <v>117</v>
      </c>
      <c r="P946" s="21" t="s">
        <v>117</v>
      </c>
      <c r="Q946" s="21" t="s">
        <v>117</v>
      </c>
      <c r="R946" s="28" t="s">
        <v>117</v>
      </c>
      <c r="S946" s="78"/>
      <c r="T946" s="30"/>
      <c r="U946" s="52">
        <f t="shared" si="314"/>
        <v>0</v>
      </c>
      <c r="V946" s="29"/>
      <c r="W946" s="29" t="s">
        <v>117</v>
      </c>
      <c r="X946" s="29"/>
      <c r="Y946" s="29"/>
      <c r="Z946" s="53" t="str">
        <f t="shared" si="306"/>
        <v/>
      </c>
      <c r="AA946" s="55" t="str">
        <f t="shared" si="315"/>
        <v/>
      </c>
      <c r="AB946" s="27"/>
      <c r="AC946" s="54">
        <f t="shared" si="307"/>
        <v>0</v>
      </c>
      <c r="AD946" s="78"/>
      <c r="AE946" s="54">
        <f t="shared" si="308"/>
        <v>0</v>
      </c>
      <c r="AF946" s="78"/>
      <c r="AG946" s="54">
        <f t="shared" si="309"/>
        <v>0</v>
      </c>
      <c r="AH946" s="78"/>
      <c r="AI946" s="54">
        <f t="shared" si="310"/>
        <v>0</v>
      </c>
      <c r="AJ946" s="78"/>
      <c r="AK946" s="54">
        <f t="shared" si="311"/>
        <v>0</v>
      </c>
      <c r="AL946" s="78"/>
      <c r="AM946" s="78"/>
      <c r="AN946" s="53" t="str">
        <f>+IF($A946="Venta",SUMIF($AC$3:$AM$3,VLOOKUP($R946,desplegable!$N$3:$Q$8,4,FALSE),$AC946:$AM946)*$T946/VLOOKUP($R946,desplegable!$N$3:$O$8,2,FALSE),"")</f>
        <v/>
      </c>
      <c r="AO946" s="53">
        <f t="shared" si="312"/>
        <v>0</v>
      </c>
      <c r="AP946" s="53" t="str">
        <f>+IF($A946="Compra",SUMIF($AC$3:$AM$3,VLOOKUP($R945,desplegable!$N$3:$Q$8,4,FALSE),$AC946:$AM946)*$T946/VLOOKUP($R945,desplegable!$N$3:$O$8,2,FALSE),"")</f>
        <v/>
      </c>
      <c r="AQ946" s="55">
        <f>+IFERROR(SUMIF($AC$3:$AM$3,VLOOKUP($R946,desplegable!$N$3:$Q$8,4,FALSE),$AC946:$AM946)/$S946,0)</f>
        <v>0</v>
      </c>
      <c r="AR946" s="55">
        <f ca="1">IFERROR((SUMIF($AC$3:$AM$3,VLOOKUP($R946,desplegable!$N$3:$Q$8,4,FALSE),$AC946:$AM946)/($H946-$G946))*((TODAY())-$G946)/$S946,0)</f>
        <v>0</v>
      </c>
      <c r="AS946" s="56" t="str">
        <f t="shared" si="316"/>
        <v>-</v>
      </c>
      <c r="AT946" s="56" t="str">
        <f t="shared" si="317"/>
        <v>-</v>
      </c>
      <c r="AU946" s="56" t="str">
        <f t="shared" si="318"/>
        <v>-</v>
      </c>
      <c r="AV946" s="56" t="str">
        <f t="shared" si="319"/>
        <v>-</v>
      </c>
      <c r="AW946" s="53" t="str">
        <f t="shared" si="320"/>
        <v>-</v>
      </c>
      <c r="AX946" s="53" t="str">
        <f t="shared" si="321"/>
        <v/>
      </c>
      <c r="AY946" s="57" t="str">
        <f t="shared" si="322"/>
        <v/>
      </c>
      <c r="AZ946" s="54">
        <f>+IF(SUMIF($AC$3:$AM$3,VLOOKUP($R946,desplegable!$N$3:$Q$8,4,FALSE),$AC946:$AM946)&gt;=$S946,$S946,SUMIF($AC$3:$AM$3,VLOOKUP($R946,desplegable!$N$3:$Q$8,4,FALSE),$AC946:$AM946))</f>
        <v>0</v>
      </c>
      <c r="BA946" s="78"/>
      <c r="BB946" s="54">
        <f t="shared" si="323"/>
        <v>0</v>
      </c>
      <c r="BC946" s="53">
        <f>+IFERROR($BB946*$T946/VLOOKUP($R946,desplegable!$N$3:$O$8,2,FALSE),0)</f>
        <v>0</v>
      </c>
      <c r="BD946" s="53" t="str">
        <f t="shared" si="313"/>
        <v/>
      </c>
      <c r="BE946" s="57" t="str">
        <f t="shared" si="324"/>
        <v/>
      </c>
    </row>
    <row r="947" spans="1:57" ht="15" customHeight="1" x14ac:dyDescent="0.25">
      <c r="A947" s="26" t="s">
        <v>117</v>
      </c>
      <c r="B947" s="21"/>
      <c r="C947" s="21" t="s">
        <v>117</v>
      </c>
      <c r="D947" s="21"/>
      <c r="E947" s="21" t="s">
        <v>117</v>
      </c>
      <c r="F947" s="21"/>
      <c r="G947" s="27"/>
      <c r="H947" s="27"/>
      <c r="I947" s="28" t="s">
        <v>36</v>
      </c>
      <c r="J947" s="28" t="s">
        <v>117</v>
      </c>
      <c r="K947" s="21"/>
      <c r="L947" s="21"/>
      <c r="M947" s="28" t="s">
        <v>117</v>
      </c>
      <c r="N947" s="28" t="s">
        <v>117</v>
      </c>
      <c r="O947" s="28" t="s">
        <v>117</v>
      </c>
      <c r="P947" s="21" t="s">
        <v>117</v>
      </c>
      <c r="Q947" s="21" t="s">
        <v>117</v>
      </c>
      <c r="R947" s="28" t="s">
        <v>117</v>
      </c>
      <c r="S947" s="78"/>
      <c r="T947" s="30"/>
      <c r="U947" s="52">
        <f t="shared" si="314"/>
        <v>0</v>
      </c>
      <c r="V947" s="29"/>
      <c r="W947" s="29" t="s">
        <v>117</v>
      </c>
      <c r="X947" s="29"/>
      <c r="Y947" s="29"/>
      <c r="Z947" s="53" t="str">
        <f t="shared" si="306"/>
        <v/>
      </c>
      <c r="AA947" s="55" t="str">
        <f t="shared" si="315"/>
        <v/>
      </c>
      <c r="AB947" s="27"/>
      <c r="AC947" s="54">
        <f t="shared" si="307"/>
        <v>0</v>
      </c>
      <c r="AD947" s="78"/>
      <c r="AE947" s="54">
        <f t="shared" si="308"/>
        <v>0</v>
      </c>
      <c r="AF947" s="78"/>
      <c r="AG947" s="54">
        <f t="shared" si="309"/>
        <v>0</v>
      </c>
      <c r="AH947" s="78"/>
      <c r="AI947" s="54">
        <f t="shared" si="310"/>
        <v>0</v>
      </c>
      <c r="AJ947" s="78"/>
      <c r="AK947" s="54">
        <f t="shared" si="311"/>
        <v>0</v>
      </c>
      <c r="AL947" s="78"/>
      <c r="AM947" s="78"/>
      <c r="AN947" s="53" t="str">
        <f>+IF($A947="Venta",SUMIF($AC$3:$AM$3,VLOOKUP($R947,desplegable!$N$3:$Q$8,4,FALSE),$AC947:$AM947)*$T947/VLOOKUP($R947,desplegable!$N$3:$O$8,2,FALSE),"")</f>
        <v/>
      </c>
      <c r="AO947" s="53">
        <f t="shared" si="312"/>
        <v>0</v>
      </c>
      <c r="AP947" s="53" t="str">
        <f>+IF($A947="Compra",SUMIF($AC$3:$AM$3,VLOOKUP($R946,desplegable!$N$3:$Q$8,4,FALSE),$AC947:$AM947)*$T947/VLOOKUP($R946,desplegable!$N$3:$O$8,2,FALSE),"")</f>
        <v/>
      </c>
      <c r="AQ947" s="55">
        <f>+IFERROR(SUMIF($AC$3:$AM$3,VLOOKUP($R947,desplegable!$N$3:$Q$8,4,FALSE),$AC947:$AM947)/$S947,0)</f>
        <v>0</v>
      </c>
      <c r="AR947" s="55">
        <f ca="1">IFERROR((SUMIF($AC$3:$AM$3,VLOOKUP($R947,desplegable!$N$3:$Q$8,4,FALSE),$AC947:$AM947)/($H947-$G947))*((TODAY())-$G947)/$S947,0)</f>
        <v>0</v>
      </c>
      <c r="AS947" s="56" t="str">
        <f t="shared" si="316"/>
        <v>-</v>
      </c>
      <c r="AT947" s="56" t="str">
        <f t="shared" si="317"/>
        <v>-</v>
      </c>
      <c r="AU947" s="56" t="str">
        <f t="shared" si="318"/>
        <v>-</v>
      </c>
      <c r="AV947" s="56" t="str">
        <f t="shared" si="319"/>
        <v>-</v>
      </c>
      <c r="AW947" s="53" t="str">
        <f t="shared" si="320"/>
        <v>-</v>
      </c>
      <c r="AX947" s="53" t="str">
        <f t="shared" si="321"/>
        <v/>
      </c>
      <c r="AY947" s="57" t="str">
        <f t="shared" si="322"/>
        <v/>
      </c>
      <c r="AZ947" s="54">
        <f>+IF(SUMIF($AC$3:$AM$3,VLOOKUP($R947,desplegable!$N$3:$Q$8,4,FALSE),$AC947:$AM947)&gt;=$S947,$S947,SUMIF($AC$3:$AM$3,VLOOKUP($R947,desplegable!$N$3:$Q$8,4,FALSE),$AC947:$AM947))</f>
        <v>0</v>
      </c>
      <c r="BA947" s="78"/>
      <c r="BB947" s="54">
        <f t="shared" si="323"/>
        <v>0</v>
      </c>
      <c r="BC947" s="53">
        <f>+IFERROR($BB947*$T947/VLOOKUP($R947,desplegable!$N$3:$O$8,2,FALSE),0)</f>
        <v>0</v>
      </c>
      <c r="BD947" s="53" t="str">
        <f t="shared" si="313"/>
        <v/>
      </c>
      <c r="BE947" s="57" t="str">
        <f t="shared" si="324"/>
        <v/>
      </c>
    </row>
    <row r="948" spans="1:57" ht="15" customHeight="1" x14ac:dyDescent="0.25">
      <c r="A948" s="26" t="s">
        <v>117</v>
      </c>
      <c r="B948" s="21"/>
      <c r="C948" s="21" t="s">
        <v>117</v>
      </c>
      <c r="D948" s="21"/>
      <c r="E948" s="21" t="s">
        <v>117</v>
      </c>
      <c r="F948" s="21"/>
      <c r="G948" s="27"/>
      <c r="H948" s="27"/>
      <c r="I948" s="28" t="s">
        <v>36</v>
      </c>
      <c r="J948" s="28" t="s">
        <v>117</v>
      </c>
      <c r="K948" s="21"/>
      <c r="L948" s="21"/>
      <c r="M948" s="28" t="s">
        <v>117</v>
      </c>
      <c r="N948" s="28" t="s">
        <v>117</v>
      </c>
      <c r="O948" s="28" t="s">
        <v>117</v>
      </c>
      <c r="P948" s="21" t="s">
        <v>117</v>
      </c>
      <c r="Q948" s="21" t="s">
        <v>117</v>
      </c>
      <c r="R948" s="28" t="s">
        <v>117</v>
      </c>
      <c r="S948" s="78"/>
      <c r="T948" s="30"/>
      <c r="U948" s="52">
        <f t="shared" si="314"/>
        <v>0</v>
      </c>
      <c r="V948" s="29"/>
      <c r="W948" s="29" t="s">
        <v>117</v>
      </c>
      <c r="X948" s="29"/>
      <c r="Y948" s="29"/>
      <c r="Z948" s="53" t="str">
        <f t="shared" si="306"/>
        <v/>
      </c>
      <c r="AA948" s="55" t="str">
        <f t="shared" si="315"/>
        <v/>
      </c>
      <c r="AB948" s="27"/>
      <c r="AC948" s="54">
        <f t="shared" si="307"/>
        <v>0</v>
      </c>
      <c r="AD948" s="78"/>
      <c r="AE948" s="54">
        <f t="shared" si="308"/>
        <v>0</v>
      </c>
      <c r="AF948" s="78"/>
      <c r="AG948" s="54">
        <f t="shared" si="309"/>
        <v>0</v>
      </c>
      <c r="AH948" s="78"/>
      <c r="AI948" s="54">
        <f t="shared" si="310"/>
        <v>0</v>
      </c>
      <c r="AJ948" s="78"/>
      <c r="AK948" s="54">
        <f t="shared" si="311"/>
        <v>0</v>
      </c>
      <c r="AL948" s="78"/>
      <c r="AM948" s="78"/>
      <c r="AN948" s="53" t="str">
        <f>+IF($A948="Venta",SUMIF($AC$3:$AM$3,VLOOKUP($R948,desplegable!$N$3:$Q$8,4,FALSE),$AC948:$AM948)*$T948/VLOOKUP($R948,desplegable!$N$3:$O$8,2,FALSE),"")</f>
        <v/>
      </c>
      <c r="AO948" s="53">
        <f t="shared" si="312"/>
        <v>0</v>
      </c>
      <c r="AP948" s="53" t="str">
        <f>+IF($A948="Compra",SUMIF($AC$3:$AM$3,VLOOKUP($R947,desplegable!$N$3:$Q$8,4,FALSE),$AC948:$AM948)*$T948/VLOOKUP($R947,desplegable!$N$3:$O$8,2,FALSE),"")</f>
        <v/>
      </c>
      <c r="AQ948" s="55">
        <f>+IFERROR(SUMIF($AC$3:$AM$3,VLOOKUP($R948,desplegable!$N$3:$Q$8,4,FALSE),$AC948:$AM948)/$S948,0)</f>
        <v>0</v>
      </c>
      <c r="AR948" s="55">
        <f ca="1">IFERROR((SUMIF($AC$3:$AM$3,VLOOKUP($R948,desplegable!$N$3:$Q$8,4,FALSE),$AC948:$AM948)/($H948-$G948))*((TODAY())-$G948)/$S948,0)</f>
        <v>0</v>
      </c>
      <c r="AS948" s="56" t="str">
        <f t="shared" si="316"/>
        <v>-</v>
      </c>
      <c r="AT948" s="56" t="str">
        <f t="shared" si="317"/>
        <v>-</v>
      </c>
      <c r="AU948" s="56" t="str">
        <f t="shared" si="318"/>
        <v>-</v>
      </c>
      <c r="AV948" s="56" t="str">
        <f t="shared" si="319"/>
        <v>-</v>
      </c>
      <c r="AW948" s="53" t="str">
        <f t="shared" si="320"/>
        <v>-</v>
      </c>
      <c r="AX948" s="53" t="str">
        <f t="shared" si="321"/>
        <v/>
      </c>
      <c r="AY948" s="57" t="str">
        <f t="shared" si="322"/>
        <v/>
      </c>
      <c r="AZ948" s="54">
        <f>+IF(SUMIF($AC$3:$AM$3,VLOOKUP($R948,desplegable!$N$3:$Q$8,4,FALSE),$AC948:$AM948)&gt;=$S948,$S948,SUMIF($AC$3:$AM$3,VLOOKUP($R948,desplegable!$N$3:$Q$8,4,FALSE),$AC948:$AM948))</f>
        <v>0</v>
      </c>
      <c r="BA948" s="78"/>
      <c r="BB948" s="54">
        <f t="shared" si="323"/>
        <v>0</v>
      </c>
      <c r="BC948" s="53">
        <f>+IFERROR($BB948*$T948/VLOOKUP($R948,desplegable!$N$3:$O$8,2,FALSE),0)</f>
        <v>0</v>
      </c>
      <c r="BD948" s="53" t="str">
        <f t="shared" si="313"/>
        <v/>
      </c>
      <c r="BE948" s="57" t="str">
        <f t="shared" si="324"/>
        <v/>
      </c>
    </row>
    <row r="949" spans="1:57" ht="15" customHeight="1" x14ac:dyDescent="0.25">
      <c r="A949" s="26" t="s">
        <v>117</v>
      </c>
      <c r="B949" s="21"/>
      <c r="C949" s="21" t="s">
        <v>117</v>
      </c>
      <c r="D949" s="21"/>
      <c r="E949" s="21" t="s">
        <v>117</v>
      </c>
      <c r="F949" s="21"/>
      <c r="G949" s="27"/>
      <c r="H949" s="27"/>
      <c r="I949" s="28" t="s">
        <v>36</v>
      </c>
      <c r="J949" s="28" t="s">
        <v>117</v>
      </c>
      <c r="K949" s="21"/>
      <c r="L949" s="21"/>
      <c r="M949" s="28" t="s">
        <v>117</v>
      </c>
      <c r="N949" s="28" t="s">
        <v>117</v>
      </c>
      <c r="O949" s="28" t="s">
        <v>117</v>
      </c>
      <c r="P949" s="21" t="s">
        <v>117</v>
      </c>
      <c r="Q949" s="21" t="s">
        <v>117</v>
      </c>
      <c r="R949" s="28" t="s">
        <v>117</v>
      </c>
      <c r="S949" s="78"/>
      <c r="T949" s="30"/>
      <c r="U949" s="52">
        <f t="shared" si="314"/>
        <v>0</v>
      </c>
      <c r="V949" s="29"/>
      <c r="W949" s="29" t="s">
        <v>117</v>
      </c>
      <c r="X949" s="29"/>
      <c r="Y949" s="29"/>
      <c r="Z949" s="53" t="str">
        <f t="shared" si="306"/>
        <v/>
      </c>
      <c r="AA949" s="55" t="str">
        <f t="shared" si="315"/>
        <v/>
      </c>
      <c r="AB949" s="27"/>
      <c r="AC949" s="54">
        <f t="shared" si="307"/>
        <v>0</v>
      </c>
      <c r="AD949" s="78"/>
      <c r="AE949" s="54">
        <f t="shared" si="308"/>
        <v>0</v>
      </c>
      <c r="AF949" s="78"/>
      <c r="AG949" s="54">
        <f t="shared" si="309"/>
        <v>0</v>
      </c>
      <c r="AH949" s="78"/>
      <c r="AI949" s="54">
        <f t="shared" si="310"/>
        <v>0</v>
      </c>
      <c r="AJ949" s="78"/>
      <c r="AK949" s="54">
        <f t="shared" si="311"/>
        <v>0</v>
      </c>
      <c r="AL949" s="78"/>
      <c r="AM949" s="78"/>
      <c r="AN949" s="53" t="str">
        <f>+IF($A949="Venta",SUMIF($AC$3:$AM$3,VLOOKUP($R949,desplegable!$N$3:$Q$8,4,FALSE),$AC949:$AM949)*$T949/VLOOKUP($R949,desplegable!$N$3:$O$8,2,FALSE),"")</f>
        <v/>
      </c>
      <c r="AO949" s="53">
        <f t="shared" si="312"/>
        <v>0</v>
      </c>
      <c r="AP949" s="53" t="str">
        <f>+IF($A949="Compra",SUMIF($AC$3:$AM$3,VLOOKUP($R948,desplegable!$N$3:$Q$8,4,FALSE),$AC949:$AM949)*$T949/VLOOKUP($R948,desplegable!$N$3:$O$8,2,FALSE),"")</f>
        <v/>
      </c>
      <c r="AQ949" s="55">
        <f>+IFERROR(SUMIF($AC$3:$AM$3,VLOOKUP($R949,desplegable!$N$3:$Q$8,4,FALSE),$AC949:$AM949)/$S949,0)</f>
        <v>0</v>
      </c>
      <c r="AR949" s="55">
        <f ca="1">IFERROR((SUMIF($AC$3:$AM$3,VLOOKUP($R949,desplegable!$N$3:$Q$8,4,FALSE),$AC949:$AM949)/($H949-$G949))*((TODAY())-$G949)/$S949,0)</f>
        <v>0</v>
      </c>
      <c r="AS949" s="56" t="str">
        <f t="shared" si="316"/>
        <v>-</v>
      </c>
      <c r="AT949" s="56" t="str">
        <f t="shared" si="317"/>
        <v>-</v>
      </c>
      <c r="AU949" s="56" t="str">
        <f t="shared" si="318"/>
        <v>-</v>
      </c>
      <c r="AV949" s="56" t="str">
        <f t="shared" si="319"/>
        <v>-</v>
      </c>
      <c r="AW949" s="53" t="str">
        <f t="shared" si="320"/>
        <v>-</v>
      </c>
      <c r="AX949" s="53" t="str">
        <f t="shared" si="321"/>
        <v/>
      </c>
      <c r="AY949" s="57" t="str">
        <f t="shared" si="322"/>
        <v/>
      </c>
      <c r="AZ949" s="54">
        <f>+IF(SUMIF($AC$3:$AM$3,VLOOKUP($R949,desplegable!$N$3:$Q$8,4,FALSE),$AC949:$AM949)&gt;=$S949,$S949,SUMIF($AC$3:$AM$3,VLOOKUP($R949,desplegable!$N$3:$Q$8,4,FALSE),$AC949:$AM949))</f>
        <v>0</v>
      </c>
      <c r="BA949" s="78"/>
      <c r="BB949" s="54">
        <f t="shared" si="323"/>
        <v>0</v>
      </c>
      <c r="BC949" s="53">
        <f>+IFERROR($BB949*$T949/VLOOKUP($R949,desplegable!$N$3:$O$8,2,FALSE),0)</f>
        <v>0</v>
      </c>
      <c r="BD949" s="53" t="str">
        <f t="shared" si="313"/>
        <v/>
      </c>
      <c r="BE949" s="57" t="str">
        <f t="shared" si="324"/>
        <v/>
      </c>
    </row>
    <row r="950" spans="1:57" ht="15" customHeight="1" x14ac:dyDescent="0.25">
      <c r="A950" s="26" t="s">
        <v>117</v>
      </c>
      <c r="B950" s="21"/>
      <c r="C950" s="21" t="s">
        <v>117</v>
      </c>
      <c r="D950" s="21"/>
      <c r="E950" s="21" t="s">
        <v>117</v>
      </c>
      <c r="F950" s="21"/>
      <c r="G950" s="27"/>
      <c r="H950" s="27"/>
      <c r="I950" s="28" t="s">
        <v>36</v>
      </c>
      <c r="J950" s="28" t="s">
        <v>117</v>
      </c>
      <c r="K950" s="21"/>
      <c r="L950" s="21"/>
      <c r="M950" s="28" t="s">
        <v>117</v>
      </c>
      <c r="N950" s="28" t="s">
        <v>117</v>
      </c>
      <c r="O950" s="28" t="s">
        <v>117</v>
      </c>
      <c r="P950" s="21" t="s">
        <v>117</v>
      </c>
      <c r="Q950" s="21" t="s">
        <v>117</v>
      </c>
      <c r="R950" s="28" t="s">
        <v>117</v>
      </c>
      <c r="S950" s="78"/>
      <c r="T950" s="30"/>
      <c r="U950" s="52">
        <f t="shared" si="314"/>
        <v>0</v>
      </c>
      <c r="V950" s="29"/>
      <c r="W950" s="29" t="s">
        <v>117</v>
      </c>
      <c r="X950" s="29"/>
      <c r="Y950" s="29"/>
      <c r="Z950" s="53" t="str">
        <f t="shared" si="306"/>
        <v/>
      </c>
      <c r="AA950" s="55" t="str">
        <f t="shared" si="315"/>
        <v/>
      </c>
      <c r="AB950" s="27"/>
      <c r="AC950" s="54">
        <f t="shared" si="307"/>
        <v>0</v>
      </c>
      <c r="AD950" s="78"/>
      <c r="AE950" s="54">
        <f t="shared" si="308"/>
        <v>0</v>
      </c>
      <c r="AF950" s="78"/>
      <c r="AG950" s="54">
        <f t="shared" si="309"/>
        <v>0</v>
      </c>
      <c r="AH950" s="78"/>
      <c r="AI950" s="54">
        <f t="shared" si="310"/>
        <v>0</v>
      </c>
      <c r="AJ950" s="78"/>
      <c r="AK950" s="54">
        <f t="shared" si="311"/>
        <v>0</v>
      </c>
      <c r="AL950" s="78"/>
      <c r="AM950" s="78"/>
      <c r="AN950" s="53" t="str">
        <f>+IF($A950="Venta",SUMIF($AC$3:$AM$3,VLOOKUP($R950,desplegable!$N$3:$Q$8,4,FALSE),$AC950:$AM950)*$T950/VLOOKUP($R950,desplegable!$N$3:$O$8,2,FALSE),"")</f>
        <v/>
      </c>
      <c r="AO950" s="53">
        <f t="shared" si="312"/>
        <v>0</v>
      </c>
      <c r="AP950" s="53" t="str">
        <f>+IF($A950="Compra",SUMIF($AC$3:$AM$3,VLOOKUP($R949,desplegable!$N$3:$Q$8,4,FALSE),$AC950:$AM950)*$T950/VLOOKUP($R949,desplegable!$N$3:$O$8,2,FALSE),"")</f>
        <v/>
      </c>
      <c r="AQ950" s="55">
        <f>+IFERROR(SUMIF($AC$3:$AM$3,VLOOKUP($R950,desplegable!$N$3:$Q$8,4,FALSE),$AC950:$AM950)/$S950,0)</f>
        <v>0</v>
      </c>
      <c r="AR950" s="55">
        <f ca="1">IFERROR((SUMIF($AC$3:$AM$3,VLOOKUP($R950,desplegable!$N$3:$Q$8,4,FALSE),$AC950:$AM950)/($H950-$G950))*((TODAY())-$G950)/$S950,0)</f>
        <v>0</v>
      </c>
      <c r="AS950" s="56" t="str">
        <f t="shared" si="316"/>
        <v>-</v>
      </c>
      <c r="AT950" s="56" t="str">
        <f t="shared" si="317"/>
        <v>-</v>
      </c>
      <c r="AU950" s="56" t="str">
        <f t="shared" si="318"/>
        <v>-</v>
      </c>
      <c r="AV950" s="56" t="str">
        <f t="shared" si="319"/>
        <v>-</v>
      </c>
      <c r="AW950" s="53" t="str">
        <f t="shared" si="320"/>
        <v>-</v>
      </c>
      <c r="AX950" s="53" t="str">
        <f t="shared" si="321"/>
        <v/>
      </c>
      <c r="AY950" s="57" t="str">
        <f t="shared" si="322"/>
        <v/>
      </c>
      <c r="AZ950" s="54">
        <f>+IF(SUMIF($AC$3:$AM$3,VLOOKUP($R950,desplegable!$N$3:$Q$8,4,FALSE),$AC950:$AM950)&gt;=$S950,$S950,SUMIF($AC$3:$AM$3,VLOOKUP($R950,desplegable!$N$3:$Q$8,4,FALSE),$AC950:$AM950))</f>
        <v>0</v>
      </c>
      <c r="BA950" s="78"/>
      <c r="BB950" s="54">
        <f t="shared" si="323"/>
        <v>0</v>
      </c>
      <c r="BC950" s="53">
        <f>+IFERROR($BB950*$T950/VLOOKUP($R950,desplegable!$N$3:$O$8,2,FALSE),0)</f>
        <v>0</v>
      </c>
      <c r="BD950" s="53" t="str">
        <f t="shared" si="313"/>
        <v/>
      </c>
      <c r="BE950" s="57" t="str">
        <f t="shared" si="324"/>
        <v/>
      </c>
    </row>
    <row r="951" spans="1:57" ht="15" customHeight="1" x14ac:dyDescent="0.25">
      <c r="A951" s="26" t="s">
        <v>117</v>
      </c>
      <c r="B951" s="21"/>
      <c r="C951" s="21" t="s">
        <v>117</v>
      </c>
      <c r="D951" s="21"/>
      <c r="E951" s="21" t="s">
        <v>117</v>
      </c>
      <c r="F951" s="21"/>
      <c r="G951" s="27"/>
      <c r="H951" s="27"/>
      <c r="I951" s="28" t="s">
        <v>36</v>
      </c>
      <c r="J951" s="28" t="s">
        <v>117</v>
      </c>
      <c r="K951" s="21"/>
      <c r="L951" s="21"/>
      <c r="M951" s="28" t="s">
        <v>117</v>
      </c>
      <c r="N951" s="28" t="s">
        <v>117</v>
      </c>
      <c r="O951" s="28" t="s">
        <v>117</v>
      </c>
      <c r="P951" s="21" t="s">
        <v>117</v>
      </c>
      <c r="Q951" s="21" t="s">
        <v>117</v>
      </c>
      <c r="R951" s="28" t="s">
        <v>117</v>
      </c>
      <c r="S951" s="78"/>
      <c r="T951" s="30"/>
      <c r="U951" s="52">
        <f t="shared" si="314"/>
        <v>0</v>
      </c>
      <c r="V951" s="29"/>
      <c r="W951" s="29" t="s">
        <v>117</v>
      </c>
      <c r="X951" s="29"/>
      <c r="Y951" s="29"/>
      <c r="Z951" s="53" t="str">
        <f t="shared" si="306"/>
        <v/>
      </c>
      <c r="AA951" s="55" t="str">
        <f t="shared" si="315"/>
        <v/>
      </c>
      <c r="AB951" s="27"/>
      <c r="AC951" s="54">
        <f t="shared" si="307"/>
        <v>0</v>
      </c>
      <c r="AD951" s="78"/>
      <c r="AE951" s="54">
        <f t="shared" si="308"/>
        <v>0</v>
      </c>
      <c r="AF951" s="78"/>
      <c r="AG951" s="54">
        <f t="shared" si="309"/>
        <v>0</v>
      </c>
      <c r="AH951" s="78"/>
      <c r="AI951" s="54">
        <f t="shared" si="310"/>
        <v>0</v>
      </c>
      <c r="AJ951" s="78"/>
      <c r="AK951" s="54">
        <f t="shared" si="311"/>
        <v>0</v>
      </c>
      <c r="AL951" s="78"/>
      <c r="AM951" s="78"/>
      <c r="AN951" s="53" t="str">
        <f>+IF($A951="Venta",SUMIF($AC$3:$AM$3,VLOOKUP($R951,desplegable!$N$3:$Q$8,4,FALSE),$AC951:$AM951)*$T951/VLOOKUP($R951,desplegable!$N$3:$O$8,2,FALSE),"")</f>
        <v/>
      </c>
      <c r="AO951" s="53">
        <f t="shared" si="312"/>
        <v>0</v>
      </c>
      <c r="AP951" s="53" t="str">
        <f>+IF($A951="Compra",SUMIF($AC$3:$AM$3,VLOOKUP($R950,desplegable!$N$3:$Q$8,4,FALSE),$AC951:$AM951)*$T951/VLOOKUP($R950,desplegable!$N$3:$O$8,2,FALSE),"")</f>
        <v/>
      </c>
      <c r="AQ951" s="55">
        <f>+IFERROR(SUMIF($AC$3:$AM$3,VLOOKUP($R951,desplegable!$N$3:$Q$8,4,FALSE),$AC951:$AM951)/$S951,0)</f>
        <v>0</v>
      </c>
      <c r="AR951" s="55">
        <f ca="1">IFERROR((SUMIF($AC$3:$AM$3,VLOOKUP($R951,desplegable!$N$3:$Q$8,4,FALSE),$AC951:$AM951)/($H951-$G951))*((TODAY())-$G951)/$S951,0)</f>
        <v>0</v>
      </c>
      <c r="AS951" s="56" t="str">
        <f t="shared" si="316"/>
        <v>-</v>
      </c>
      <c r="AT951" s="56" t="str">
        <f t="shared" si="317"/>
        <v>-</v>
      </c>
      <c r="AU951" s="56" t="str">
        <f t="shared" si="318"/>
        <v>-</v>
      </c>
      <c r="AV951" s="56" t="str">
        <f t="shared" si="319"/>
        <v>-</v>
      </c>
      <c r="AW951" s="53" t="str">
        <f t="shared" si="320"/>
        <v>-</v>
      </c>
      <c r="AX951" s="53" t="str">
        <f t="shared" si="321"/>
        <v/>
      </c>
      <c r="AY951" s="57" t="str">
        <f t="shared" si="322"/>
        <v/>
      </c>
      <c r="AZ951" s="54">
        <f>+IF(SUMIF($AC$3:$AM$3,VLOOKUP($R951,desplegable!$N$3:$Q$8,4,FALSE),$AC951:$AM951)&gt;=$S951,$S951,SUMIF($AC$3:$AM$3,VLOOKUP($R951,desplegable!$N$3:$Q$8,4,FALSE),$AC951:$AM951))</f>
        <v>0</v>
      </c>
      <c r="BA951" s="78"/>
      <c r="BB951" s="54">
        <f t="shared" si="323"/>
        <v>0</v>
      </c>
      <c r="BC951" s="53">
        <f>+IFERROR($BB951*$T951/VLOOKUP($R951,desplegable!$N$3:$O$8,2,FALSE),0)</f>
        <v>0</v>
      </c>
      <c r="BD951" s="53" t="str">
        <f t="shared" si="313"/>
        <v/>
      </c>
      <c r="BE951" s="57" t="str">
        <f t="shared" si="324"/>
        <v/>
      </c>
    </row>
    <row r="952" spans="1:57" ht="15" customHeight="1" x14ac:dyDescent="0.25">
      <c r="A952" s="26" t="s">
        <v>117</v>
      </c>
      <c r="B952" s="21"/>
      <c r="C952" s="21" t="s">
        <v>117</v>
      </c>
      <c r="D952" s="21"/>
      <c r="E952" s="21" t="s">
        <v>117</v>
      </c>
      <c r="F952" s="21"/>
      <c r="G952" s="27"/>
      <c r="H952" s="27"/>
      <c r="I952" s="28" t="s">
        <v>36</v>
      </c>
      <c r="J952" s="28" t="s">
        <v>117</v>
      </c>
      <c r="K952" s="21"/>
      <c r="L952" s="21"/>
      <c r="M952" s="28" t="s">
        <v>117</v>
      </c>
      <c r="N952" s="28" t="s">
        <v>117</v>
      </c>
      <c r="O952" s="28" t="s">
        <v>117</v>
      </c>
      <c r="P952" s="21" t="s">
        <v>117</v>
      </c>
      <c r="Q952" s="21" t="s">
        <v>117</v>
      </c>
      <c r="R952" s="28" t="s">
        <v>117</v>
      </c>
      <c r="S952" s="78"/>
      <c r="T952" s="30"/>
      <c r="U952" s="52">
        <f t="shared" si="314"/>
        <v>0</v>
      </c>
      <c r="V952" s="29"/>
      <c r="W952" s="29" t="s">
        <v>117</v>
      </c>
      <c r="X952" s="29"/>
      <c r="Y952" s="29"/>
      <c r="Z952" s="53" t="str">
        <f t="shared" si="306"/>
        <v/>
      </c>
      <c r="AA952" s="55" t="str">
        <f t="shared" si="315"/>
        <v/>
      </c>
      <c r="AB952" s="27"/>
      <c r="AC952" s="54">
        <f t="shared" si="307"/>
        <v>0</v>
      </c>
      <c r="AD952" s="78"/>
      <c r="AE952" s="54">
        <f t="shared" si="308"/>
        <v>0</v>
      </c>
      <c r="AF952" s="78"/>
      <c r="AG952" s="54">
        <f t="shared" si="309"/>
        <v>0</v>
      </c>
      <c r="AH952" s="78"/>
      <c r="AI952" s="54">
        <f t="shared" si="310"/>
        <v>0</v>
      </c>
      <c r="AJ952" s="78"/>
      <c r="AK952" s="54">
        <f t="shared" si="311"/>
        <v>0</v>
      </c>
      <c r="AL952" s="78"/>
      <c r="AM952" s="78"/>
      <c r="AN952" s="53" t="str">
        <f>+IF($A952="Venta",SUMIF($AC$3:$AM$3,VLOOKUP($R952,desplegable!$N$3:$Q$8,4,FALSE),$AC952:$AM952)*$T952/VLOOKUP($R952,desplegable!$N$3:$O$8,2,FALSE),"")</f>
        <v/>
      </c>
      <c r="AO952" s="53">
        <f t="shared" si="312"/>
        <v>0</v>
      </c>
      <c r="AP952" s="53" t="str">
        <f>+IF($A952="Compra",SUMIF($AC$3:$AM$3,VLOOKUP($R951,desplegable!$N$3:$Q$8,4,FALSE),$AC952:$AM952)*$T952/VLOOKUP($R951,desplegable!$N$3:$O$8,2,FALSE),"")</f>
        <v/>
      </c>
      <c r="AQ952" s="55">
        <f>+IFERROR(SUMIF($AC$3:$AM$3,VLOOKUP($R952,desplegable!$N$3:$Q$8,4,FALSE),$AC952:$AM952)/$S952,0)</f>
        <v>0</v>
      </c>
      <c r="AR952" s="55">
        <f ca="1">IFERROR((SUMIF($AC$3:$AM$3,VLOOKUP($R952,desplegable!$N$3:$Q$8,4,FALSE),$AC952:$AM952)/($H952-$G952))*((TODAY())-$G952)/$S952,0)</f>
        <v>0</v>
      </c>
      <c r="AS952" s="56" t="str">
        <f t="shared" si="316"/>
        <v>-</v>
      </c>
      <c r="AT952" s="56" t="str">
        <f t="shared" si="317"/>
        <v>-</v>
      </c>
      <c r="AU952" s="56" t="str">
        <f t="shared" si="318"/>
        <v>-</v>
      </c>
      <c r="AV952" s="56" t="str">
        <f t="shared" si="319"/>
        <v>-</v>
      </c>
      <c r="AW952" s="53" t="str">
        <f t="shared" si="320"/>
        <v>-</v>
      </c>
      <c r="AX952" s="53" t="str">
        <f t="shared" si="321"/>
        <v/>
      </c>
      <c r="AY952" s="57" t="str">
        <f t="shared" si="322"/>
        <v/>
      </c>
      <c r="AZ952" s="54">
        <f>+IF(SUMIF($AC$3:$AM$3,VLOOKUP($R952,desplegable!$N$3:$Q$8,4,FALSE),$AC952:$AM952)&gt;=$S952,$S952,SUMIF($AC$3:$AM$3,VLOOKUP($R952,desplegable!$N$3:$Q$8,4,FALSE),$AC952:$AM952))</f>
        <v>0</v>
      </c>
      <c r="BA952" s="78"/>
      <c r="BB952" s="54">
        <f t="shared" si="323"/>
        <v>0</v>
      </c>
      <c r="BC952" s="53">
        <f>+IFERROR($BB952*$T952/VLOOKUP($R952,desplegable!$N$3:$O$8,2,FALSE),0)</f>
        <v>0</v>
      </c>
      <c r="BD952" s="53" t="str">
        <f t="shared" si="313"/>
        <v/>
      </c>
      <c r="BE952" s="57" t="str">
        <f t="shared" si="324"/>
        <v/>
      </c>
    </row>
    <row r="953" spans="1:57" ht="15" customHeight="1" x14ac:dyDescent="0.25">
      <c r="A953" s="26" t="s">
        <v>117</v>
      </c>
      <c r="B953" s="21"/>
      <c r="C953" s="21" t="s">
        <v>117</v>
      </c>
      <c r="D953" s="21"/>
      <c r="E953" s="21" t="s">
        <v>117</v>
      </c>
      <c r="F953" s="21"/>
      <c r="G953" s="27"/>
      <c r="H953" s="27"/>
      <c r="I953" s="28" t="s">
        <v>36</v>
      </c>
      <c r="J953" s="28" t="s">
        <v>117</v>
      </c>
      <c r="K953" s="21"/>
      <c r="L953" s="21"/>
      <c r="M953" s="28" t="s">
        <v>117</v>
      </c>
      <c r="N953" s="28" t="s">
        <v>117</v>
      </c>
      <c r="O953" s="28" t="s">
        <v>117</v>
      </c>
      <c r="P953" s="21" t="s">
        <v>117</v>
      </c>
      <c r="Q953" s="21" t="s">
        <v>117</v>
      </c>
      <c r="R953" s="28" t="s">
        <v>117</v>
      </c>
      <c r="S953" s="78"/>
      <c r="T953" s="30"/>
      <c r="U953" s="52">
        <f t="shared" si="314"/>
        <v>0</v>
      </c>
      <c r="V953" s="29"/>
      <c r="W953" s="29" t="s">
        <v>117</v>
      </c>
      <c r="X953" s="29"/>
      <c r="Y953" s="29"/>
      <c r="Z953" s="53" t="str">
        <f t="shared" si="306"/>
        <v/>
      </c>
      <c r="AA953" s="55" t="str">
        <f t="shared" si="315"/>
        <v/>
      </c>
      <c r="AB953" s="27"/>
      <c r="AC953" s="54">
        <f t="shared" si="307"/>
        <v>0</v>
      </c>
      <c r="AD953" s="78"/>
      <c r="AE953" s="54">
        <f t="shared" si="308"/>
        <v>0</v>
      </c>
      <c r="AF953" s="78"/>
      <c r="AG953" s="54">
        <f t="shared" si="309"/>
        <v>0</v>
      </c>
      <c r="AH953" s="78"/>
      <c r="AI953" s="54">
        <f t="shared" si="310"/>
        <v>0</v>
      </c>
      <c r="AJ953" s="78"/>
      <c r="AK953" s="54">
        <f t="shared" si="311"/>
        <v>0</v>
      </c>
      <c r="AL953" s="78"/>
      <c r="AM953" s="78"/>
      <c r="AN953" s="53" t="str">
        <f>+IF($A953="Venta",SUMIF($AC$3:$AM$3,VLOOKUP($R953,desplegable!$N$3:$Q$8,4,FALSE),$AC953:$AM953)*$T953/VLOOKUP($R953,desplegable!$N$3:$O$8,2,FALSE),"")</f>
        <v/>
      </c>
      <c r="AO953" s="53">
        <f t="shared" si="312"/>
        <v>0</v>
      </c>
      <c r="AP953" s="53" t="str">
        <f>+IF($A953="Compra",SUMIF($AC$3:$AM$3,VLOOKUP($R952,desplegable!$N$3:$Q$8,4,FALSE),$AC953:$AM953)*$T953/VLOOKUP($R952,desplegable!$N$3:$O$8,2,FALSE),"")</f>
        <v/>
      </c>
      <c r="AQ953" s="55">
        <f>+IFERROR(SUMIF($AC$3:$AM$3,VLOOKUP($R953,desplegable!$N$3:$Q$8,4,FALSE),$AC953:$AM953)/$S953,0)</f>
        <v>0</v>
      </c>
      <c r="AR953" s="55">
        <f ca="1">IFERROR((SUMIF($AC$3:$AM$3,VLOOKUP($R953,desplegable!$N$3:$Q$8,4,FALSE),$AC953:$AM953)/($H953-$G953))*((TODAY())-$G953)/$S953,0)</f>
        <v>0</v>
      </c>
      <c r="AS953" s="56" t="str">
        <f t="shared" si="316"/>
        <v>-</v>
      </c>
      <c r="AT953" s="56" t="str">
        <f t="shared" si="317"/>
        <v>-</v>
      </c>
      <c r="AU953" s="56" t="str">
        <f t="shared" si="318"/>
        <v>-</v>
      </c>
      <c r="AV953" s="56" t="str">
        <f t="shared" si="319"/>
        <v>-</v>
      </c>
      <c r="AW953" s="53" t="str">
        <f t="shared" si="320"/>
        <v>-</v>
      </c>
      <c r="AX953" s="53" t="str">
        <f t="shared" si="321"/>
        <v/>
      </c>
      <c r="AY953" s="57" t="str">
        <f t="shared" si="322"/>
        <v/>
      </c>
      <c r="AZ953" s="54">
        <f>+IF(SUMIF($AC$3:$AM$3,VLOOKUP($R953,desplegable!$N$3:$Q$8,4,FALSE),$AC953:$AM953)&gt;=$S953,$S953,SUMIF($AC$3:$AM$3,VLOOKUP($R953,desplegable!$N$3:$Q$8,4,FALSE),$AC953:$AM953))</f>
        <v>0</v>
      </c>
      <c r="BA953" s="78"/>
      <c r="BB953" s="54">
        <f t="shared" si="323"/>
        <v>0</v>
      </c>
      <c r="BC953" s="53">
        <f>+IFERROR($BB953*$T953/VLOOKUP($R953,desplegable!$N$3:$O$8,2,FALSE),0)</f>
        <v>0</v>
      </c>
      <c r="BD953" s="53" t="str">
        <f t="shared" si="313"/>
        <v/>
      </c>
      <c r="BE953" s="57" t="str">
        <f t="shared" si="324"/>
        <v/>
      </c>
    </row>
    <row r="954" spans="1:57" ht="15" customHeight="1" x14ac:dyDescent="0.25">
      <c r="A954" s="26" t="s">
        <v>117</v>
      </c>
      <c r="B954" s="21"/>
      <c r="C954" s="21" t="s">
        <v>117</v>
      </c>
      <c r="D954" s="21"/>
      <c r="E954" s="21" t="s">
        <v>117</v>
      </c>
      <c r="F954" s="21"/>
      <c r="G954" s="27"/>
      <c r="H954" s="27"/>
      <c r="I954" s="28" t="s">
        <v>36</v>
      </c>
      <c r="J954" s="28" t="s">
        <v>117</v>
      </c>
      <c r="K954" s="21"/>
      <c r="L954" s="21"/>
      <c r="M954" s="28" t="s">
        <v>117</v>
      </c>
      <c r="N954" s="28" t="s">
        <v>117</v>
      </c>
      <c r="O954" s="28" t="s">
        <v>117</v>
      </c>
      <c r="P954" s="21" t="s">
        <v>117</v>
      </c>
      <c r="Q954" s="21" t="s">
        <v>117</v>
      </c>
      <c r="R954" s="28" t="s">
        <v>117</v>
      </c>
      <c r="S954" s="78"/>
      <c r="T954" s="30"/>
      <c r="U954" s="52">
        <f t="shared" si="314"/>
        <v>0</v>
      </c>
      <c r="V954" s="29"/>
      <c r="W954" s="29" t="s">
        <v>117</v>
      </c>
      <c r="X954" s="29"/>
      <c r="Y954" s="29"/>
      <c r="Z954" s="53" t="str">
        <f t="shared" si="306"/>
        <v/>
      </c>
      <c r="AA954" s="55" t="str">
        <f t="shared" si="315"/>
        <v/>
      </c>
      <c r="AB954" s="27"/>
      <c r="AC954" s="54">
        <f t="shared" si="307"/>
        <v>0</v>
      </c>
      <c r="AD954" s="78"/>
      <c r="AE954" s="54">
        <f t="shared" si="308"/>
        <v>0</v>
      </c>
      <c r="AF954" s="78"/>
      <c r="AG954" s="54">
        <f t="shared" si="309"/>
        <v>0</v>
      </c>
      <c r="AH954" s="78"/>
      <c r="AI954" s="54">
        <f t="shared" si="310"/>
        <v>0</v>
      </c>
      <c r="AJ954" s="78"/>
      <c r="AK954" s="54">
        <f t="shared" si="311"/>
        <v>0</v>
      </c>
      <c r="AL954" s="78"/>
      <c r="AM954" s="78"/>
      <c r="AN954" s="53" t="str">
        <f>+IF($A954="Venta",SUMIF($AC$3:$AM$3,VLOOKUP($R954,desplegable!$N$3:$Q$8,4,FALSE),$AC954:$AM954)*$T954/VLOOKUP($R954,desplegable!$N$3:$O$8,2,FALSE),"")</f>
        <v/>
      </c>
      <c r="AO954" s="53">
        <f t="shared" si="312"/>
        <v>0</v>
      </c>
      <c r="AP954" s="53" t="str">
        <f>+IF($A954="Compra",SUMIF($AC$3:$AM$3,VLOOKUP($R953,desplegable!$N$3:$Q$8,4,FALSE),$AC954:$AM954)*$T954/VLOOKUP($R953,desplegable!$N$3:$O$8,2,FALSE),"")</f>
        <v/>
      </c>
      <c r="AQ954" s="55">
        <f>+IFERROR(SUMIF($AC$3:$AM$3,VLOOKUP($R954,desplegable!$N$3:$Q$8,4,FALSE),$AC954:$AM954)/$S954,0)</f>
        <v>0</v>
      </c>
      <c r="AR954" s="55">
        <f ca="1">IFERROR((SUMIF($AC$3:$AM$3,VLOOKUP($R954,desplegable!$N$3:$Q$8,4,FALSE),$AC954:$AM954)/($H954-$G954))*((TODAY())-$G954)/$S954,0)</f>
        <v>0</v>
      </c>
      <c r="AS954" s="56" t="str">
        <f t="shared" si="316"/>
        <v>-</v>
      </c>
      <c r="AT954" s="56" t="str">
        <f t="shared" si="317"/>
        <v>-</v>
      </c>
      <c r="AU954" s="56" t="str">
        <f t="shared" si="318"/>
        <v>-</v>
      </c>
      <c r="AV954" s="56" t="str">
        <f t="shared" si="319"/>
        <v>-</v>
      </c>
      <c r="AW954" s="53" t="str">
        <f t="shared" si="320"/>
        <v>-</v>
      </c>
      <c r="AX954" s="53" t="str">
        <f t="shared" si="321"/>
        <v/>
      </c>
      <c r="AY954" s="57" t="str">
        <f t="shared" si="322"/>
        <v/>
      </c>
      <c r="AZ954" s="54">
        <f>+IF(SUMIF($AC$3:$AM$3,VLOOKUP($R954,desplegable!$N$3:$Q$8,4,FALSE),$AC954:$AM954)&gt;=$S954,$S954,SUMIF($AC$3:$AM$3,VLOOKUP($R954,desplegable!$N$3:$Q$8,4,FALSE),$AC954:$AM954))</f>
        <v>0</v>
      </c>
      <c r="BA954" s="78"/>
      <c r="BB954" s="54">
        <f t="shared" si="323"/>
        <v>0</v>
      </c>
      <c r="BC954" s="53">
        <f>+IFERROR($BB954*$T954/VLOOKUP($R954,desplegable!$N$3:$O$8,2,FALSE),0)</f>
        <v>0</v>
      </c>
      <c r="BD954" s="53" t="str">
        <f t="shared" si="313"/>
        <v/>
      </c>
      <c r="BE954" s="57" t="str">
        <f t="shared" si="324"/>
        <v/>
      </c>
    </row>
    <row r="955" spans="1:57" ht="15" customHeight="1" x14ac:dyDescent="0.25">
      <c r="A955" s="26" t="s">
        <v>117</v>
      </c>
      <c r="B955" s="21"/>
      <c r="C955" s="21" t="s">
        <v>117</v>
      </c>
      <c r="D955" s="21"/>
      <c r="E955" s="21" t="s">
        <v>117</v>
      </c>
      <c r="F955" s="21"/>
      <c r="G955" s="27"/>
      <c r="H955" s="27"/>
      <c r="I955" s="28" t="s">
        <v>36</v>
      </c>
      <c r="J955" s="28" t="s">
        <v>117</v>
      </c>
      <c r="K955" s="21"/>
      <c r="L955" s="21"/>
      <c r="M955" s="28" t="s">
        <v>117</v>
      </c>
      <c r="N955" s="28" t="s">
        <v>117</v>
      </c>
      <c r="O955" s="28" t="s">
        <v>117</v>
      </c>
      <c r="P955" s="21" t="s">
        <v>117</v>
      </c>
      <c r="Q955" s="21" t="s">
        <v>117</v>
      </c>
      <c r="R955" s="28" t="s">
        <v>117</v>
      </c>
      <c r="S955" s="78"/>
      <c r="T955" s="30"/>
      <c r="U955" s="52">
        <f t="shared" si="314"/>
        <v>0</v>
      </c>
      <c r="V955" s="29"/>
      <c r="W955" s="29" t="s">
        <v>117</v>
      </c>
      <c r="X955" s="29"/>
      <c r="Y955" s="29"/>
      <c r="Z955" s="53" t="str">
        <f t="shared" si="306"/>
        <v/>
      </c>
      <c r="AA955" s="55" t="str">
        <f t="shared" si="315"/>
        <v/>
      </c>
      <c r="AB955" s="27"/>
      <c r="AC955" s="54">
        <f t="shared" si="307"/>
        <v>0</v>
      </c>
      <c r="AD955" s="78"/>
      <c r="AE955" s="54">
        <f t="shared" si="308"/>
        <v>0</v>
      </c>
      <c r="AF955" s="78"/>
      <c r="AG955" s="54">
        <f t="shared" si="309"/>
        <v>0</v>
      </c>
      <c r="AH955" s="78"/>
      <c r="AI955" s="54">
        <f t="shared" si="310"/>
        <v>0</v>
      </c>
      <c r="AJ955" s="78"/>
      <c r="AK955" s="54">
        <f t="shared" si="311"/>
        <v>0</v>
      </c>
      <c r="AL955" s="78"/>
      <c r="AM955" s="78"/>
      <c r="AN955" s="53" t="str">
        <f>+IF($A955="Venta",SUMIF($AC$3:$AM$3,VLOOKUP($R955,desplegable!$N$3:$Q$8,4,FALSE),$AC955:$AM955)*$T955/VLOOKUP($R955,desplegable!$N$3:$O$8,2,FALSE),"")</f>
        <v/>
      </c>
      <c r="AO955" s="53">
        <f t="shared" si="312"/>
        <v>0</v>
      </c>
      <c r="AP955" s="53" t="str">
        <f>+IF($A955="Compra",SUMIF($AC$3:$AM$3,VLOOKUP($R954,desplegable!$N$3:$Q$8,4,FALSE),$AC955:$AM955)*$T955/VLOOKUP($R954,desplegable!$N$3:$O$8,2,FALSE),"")</f>
        <v/>
      </c>
      <c r="AQ955" s="55">
        <f>+IFERROR(SUMIF($AC$3:$AM$3,VLOOKUP($R955,desplegable!$N$3:$Q$8,4,FALSE),$AC955:$AM955)/$S955,0)</f>
        <v>0</v>
      </c>
      <c r="AR955" s="55">
        <f ca="1">IFERROR((SUMIF($AC$3:$AM$3,VLOOKUP($R955,desplegable!$N$3:$Q$8,4,FALSE),$AC955:$AM955)/($H955-$G955))*((TODAY())-$G955)/$S955,0)</f>
        <v>0</v>
      </c>
      <c r="AS955" s="56" t="str">
        <f t="shared" si="316"/>
        <v>-</v>
      </c>
      <c r="AT955" s="56" t="str">
        <f t="shared" si="317"/>
        <v>-</v>
      </c>
      <c r="AU955" s="56" t="str">
        <f t="shared" si="318"/>
        <v>-</v>
      </c>
      <c r="AV955" s="56" t="str">
        <f t="shared" si="319"/>
        <v>-</v>
      </c>
      <c r="AW955" s="53" t="str">
        <f t="shared" si="320"/>
        <v>-</v>
      </c>
      <c r="AX955" s="53" t="str">
        <f t="shared" si="321"/>
        <v/>
      </c>
      <c r="AY955" s="57" t="str">
        <f t="shared" si="322"/>
        <v/>
      </c>
      <c r="AZ955" s="54">
        <f>+IF(SUMIF($AC$3:$AM$3,VLOOKUP($R955,desplegable!$N$3:$Q$8,4,FALSE),$AC955:$AM955)&gt;=$S955,$S955,SUMIF($AC$3:$AM$3,VLOOKUP($R955,desplegable!$N$3:$Q$8,4,FALSE),$AC955:$AM955))</f>
        <v>0</v>
      </c>
      <c r="BA955" s="78"/>
      <c r="BB955" s="54">
        <f t="shared" si="323"/>
        <v>0</v>
      </c>
      <c r="BC955" s="53">
        <f>+IFERROR($BB955*$T955/VLOOKUP($R955,desplegable!$N$3:$O$8,2,FALSE),0)</f>
        <v>0</v>
      </c>
      <c r="BD955" s="53" t="str">
        <f t="shared" si="313"/>
        <v/>
      </c>
      <c r="BE955" s="57" t="str">
        <f t="shared" si="324"/>
        <v/>
      </c>
    </row>
    <row r="956" spans="1:57" ht="15" customHeight="1" x14ac:dyDescent="0.25">
      <c r="A956" s="26" t="s">
        <v>117</v>
      </c>
      <c r="B956" s="21"/>
      <c r="C956" s="21" t="s">
        <v>117</v>
      </c>
      <c r="D956" s="21"/>
      <c r="E956" s="21" t="s">
        <v>117</v>
      </c>
      <c r="F956" s="21"/>
      <c r="G956" s="27"/>
      <c r="H956" s="27"/>
      <c r="I956" s="28" t="s">
        <v>36</v>
      </c>
      <c r="J956" s="28" t="s">
        <v>117</v>
      </c>
      <c r="K956" s="21"/>
      <c r="L956" s="21"/>
      <c r="M956" s="28" t="s">
        <v>117</v>
      </c>
      <c r="N956" s="28" t="s">
        <v>117</v>
      </c>
      <c r="O956" s="28" t="s">
        <v>117</v>
      </c>
      <c r="P956" s="21" t="s">
        <v>117</v>
      </c>
      <c r="Q956" s="21" t="s">
        <v>117</v>
      </c>
      <c r="R956" s="28" t="s">
        <v>117</v>
      </c>
      <c r="S956" s="78"/>
      <c r="T956" s="30"/>
      <c r="U956" s="52">
        <f t="shared" si="314"/>
        <v>0</v>
      </c>
      <c r="V956" s="29"/>
      <c r="W956" s="29" t="s">
        <v>117</v>
      </c>
      <c r="X956" s="29"/>
      <c r="Y956" s="29"/>
      <c r="Z956" s="53" t="str">
        <f t="shared" si="306"/>
        <v/>
      </c>
      <c r="AA956" s="55" t="str">
        <f t="shared" si="315"/>
        <v/>
      </c>
      <c r="AB956" s="27"/>
      <c r="AC956" s="54">
        <f t="shared" si="307"/>
        <v>0</v>
      </c>
      <c r="AD956" s="78"/>
      <c r="AE956" s="54">
        <f t="shared" si="308"/>
        <v>0</v>
      </c>
      <c r="AF956" s="78"/>
      <c r="AG956" s="54">
        <f t="shared" si="309"/>
        <v>0</v>
      </c>
      <c r="AH956" s="78"/>
      <c r="AI956" s="54">
        <f t="shared" si="310"/>
        <v>0</v>
      </c>
      <c r="AJ956" s="78"/>
      <c r="AK956" s="54">
        <f t="shared" si="311"/>
        <v>0</v>
      </c>
      <c r="AL956" s="78"/>
      <c r="AM956" s="78"/>
      <c r="AN956" s="53" t="str">
        <f>+IF($A956="Venta",SUMIF($AC$3:$AM$3,VLOOKUP($R956,desplegable!$N$3:$Q$8,4,FALSE),$AC956:$AM956)*$T956/VLOOKUP($R956,desplegable!$N$3:$O$8,2,FALSE),"")</f>
        <v/>
      </c>
      <c r="AO956" s="53">
        <f t="shared" si="312"/>
        <v>0</v>
      </c>
      <c r="AP956" s="53" t="str">
        <f>+IF($A956="Compra",SUMIF($AC$3:$AM$3,VLOOKUP($R955,desplegable!$N$3:$Q$8,4,FALSE),$AC956:$AM956)*$T956/VLOOKUP($R955,desplegable!$N$3:$O$8,2,FALSE),"")</f>
        <v/>
      </c>
      <c r="AQ956" s="55">
        <f>+IFERROR(SUMIF($AC$3:$AM$3,VLOOKUP($R956,desplegable!$N$3:$Q$8,4,FALSE),$AC956:$AM956)/$S956,0)</f>
        <v>0</v>
      </c>
      <c r="AR956" s="55">
        <f ca="1">IFERROR((SUMIF($AC$3:$AM$3,VLOOKUP($R956,desplegable!$N$3:$Q$8,4,FALSE),$AC956:$AM956)/($H956-$G956))*((TODAY())-$G956)/$S956,0)</f>
        <v>0</v>
      </c>
      <c r="AS956" s="56" t="str">
        <f t="shared" si="316"/>
        <v>-</v>
      </c>
      <c r="AT956" s="56" t="str">
        <f t="shared" si="317"/>
        <v>-</v>
      </c>
      <c r="AU956" s="56" t="str">
        <f t="shared" si="318"/>
        <v>-</v>
      </c>
      <c r="AV956" s="56" t="str">
        <f t="shared" si="319"/>
        <v>-</v>
      </c>
      <c r="AW956" s="53" t="str">
        <f t="shared" si="320"/>
        <v>-</v>
      </c>
      <c r="AX956" s="53" t="str">
        <f t="shared" si="321"/>
        <v/>
      </c>
      <c r="AY956" s="57" t="str">
        <f t="shared" si="322"/>
        <v/>
      </c>
      <c r="AZ956" s="54">
        <f>+IF(SUMIF($AC$3:$AM$3,VLOOKUP($R956,desplegable!$N$3:$Q$8,4,FALSE),$AC956:$AM956)&gt;=$S956,$S956,SUMIF($AC$3:$AM$3,VLOOKUP($R956,desplegable!$N$3:$Q$8,4,FALSE),$AC956:$AM956))</f>
        <v>0</v>
      </c>
      <c r="BA956" s="78"/>
      <c r="BB956" s="54">
        <f t="shared" si="323"/>
        <v>0</v>
      </c>
      <c r="BC956" s="53">
        <f>+IFERROR($BB956*$T956/VLOOKUP($R956,desplegable!$N$3:$O$8,2,FALSE),0)</f>
        <v>0</v>
      </c>
      <c r="BD956" s="53" t="str">
        <f t="shared" si="313"/>
        <v/>
      </c>
      <c r="BE956" s="57" t="str">
        <f t="shared" si="324"/>
        <v/>
      </c>
    </row>
    <row r="957" spans="1:57" ht="15" customHeight="1" x14ac:dyDescent="0.25">
      <c r="A957" s="26" t="s">
        <v>117</v>
      </c>
      <c r="B957" s="21"/>
      <c r="C957" s="21" t="s">
        <v>117</v>
      </c>
      <c r="D957" s="21"/>
      <c r="E957" s="21" t="s">
        <v>117</v>
      </c>
      <c r="F957" s="21"/>
      <c r="G957" s="27"/>
      <c r="H957" s="27"/>
      <c r="I957" s="28" t="s">
        <v>36</v>
      </c>
      <c r="J957" s="28" t="s">
        <v>117</v>
      </c>
      <c r="K957" s="21"/>
      <c r="L957" s="21"/>
      <c r="M957" s="28" t="s">
        <v>117</v>
      </c>
      <c r="N957" s="28" t="s">
        <v>117</v>
      </c>
      <c r="O957" s="28" t="s">
        <v>117</v>
      </c>
      <c r="P957" s="21" t="s">
        <v>117</v>
      </c>
      <c r="Q957" s="21" t="s">
        <v>117</v>
      </c>
      <c r="R957" s="28" t="s">
        <v>117</v>
      </c>
      <c r="S957" s="78"/>
      <c r="T957" s="30"/>
      <c r="U957" s="52">
        <f t="shared" si="314"/>
        <v>0</v>
      </c>
      <c r="V957" s="29"/>
      <c r="W957" s="29" t="s">
        <v>117</v>
      </c>
      <c r="X957" s="29"/>
      <c r="Y957" s="29"/>
      <c r="Z957" s="53" t="str">
        <f t="shared" si="306"/>
        <v/>
      </c>
      <c r="AA957" s="55" t="str">
        <f t="shared" si="315"/>
        <v/>
      </c>
      <c r="AB957" s="27"/>
      <c r="AC957" s="54">
        <f t="shared" si="307"/>
        <v>0</v>
      </c>
      <c r="AD957" s="78"/>
      <c r="AE957" s="54">
        <f t="shared" si="308"/>
        <v>0</v>
      </c>
      <c r="AF957" s="78"/>
      <c r="AG957" s="54">
        <f t="shared" si="309"/>
        <v>0</v>
      </c>
      <c r="AH957" s="78"/>
      <c r="AI957" s="54">
        <f t="shared" si="310"/>
        <v>0</v>
      </c>
      <c r="AJ957" s="78"/>
      <c r="AK957" s="54">
        <f t="shared" si="311"/>
        <v>0</v>
      </c>
      <c r="AL957" s="78"/>
      <c r="AM957" s="78"/>
      <c r="AN957" s="53" t="str">
        <f>+IF($A957="Venta",SUMIF($AC$3:$AM$3,VLOOKUP($R957,desplegable!$N$3:$Q$8,4,FALSE),$AC957:$AM957)*$T957/VLOOKUP($R957,desplegable!$N$3:$O$8,2,FALSE),"")</f>
        <v/>
      </c>
      <c r="AO957" s="53">
        <f t="shared" si="312"/>
        <v>0</v>
      </c>
      <c r="AP957" s="53" t="str">
        <f>+IF($A957="Compra",SUMIF($AC$3:$AM$3,VLOOKUP($R956,desplegable!$N$3:$Q$8,4,FALSE),$AC957:$AM957)*$T957/VLOOKUP($R956,desplegable!$N$3:$O$8,2,FALSE),"")</f>
        <v/>
      </c>
      <c r="AQ957" s="55">
        <f>+IFERROR(SUMIF($AC$3:$AM$3,VLOOKUP($R957,desplegable!$N$3:$Q$8,4,FALSE),$AC957:$AM957)/$S957,0)</f>
        <v>0</v>
      </c>
      <c r="AR957" s="55">
        <f ca="1">IFERROR((SUMIF($AC$3:$AM$3,VLOOKUP($R957,desplegable!$N$3:$Q$8,4,FALSE),$AC957:$AM957)/($H957-$G957))*((TODAY())-$G957)/$S957,0)</f>
        <v>0</v>
      </c>
      <c r="AS957" s="56" t="str">
        <f t="shared" si="316"/>
        <v>-</v>
      </c>
      <c r="AT957" s="56" t="str">
        <f t="shared" si="317"/>
        <v>-</v>
      </c>
      <c r="AU957" s="56" t="str">
        <f t="shared" si="318"/>
        <v>-</v>
      </c>
      <c r="AV957" s="56" t="str">
        <f t="shared" si="319"/>
        <v>-</v>
      </c>
      <c r="AW957" s="53" t="str">
        <f t="shared" si="320"/>
        <v>-</v>
      </c>
      <c r="AX957" s="53" t="str">
        <f t="shared" si="321"/>
        <v/>
      </c>
      <c r="AY957" s="57" t="str">
        <f t="shared" si="322"/>
        <v/>
      </c>
      <c r="AZ957" s="54">
        <f>+IF(SUMIF($AC$3:$AM$3,VLOOKUP($R957,desplegable!$N$3:$Q$8,4,FALSE),$AC957:$AM957)&gt;=$S957,$S957,SUMIF($AC$3:$AM$3,VLOOKUP($R957,desplegable!$N$3:$Q$8,4,FALSE),$AC957:$AM957))</f>
        <v>0</v>
      </c>
      <c r="BA957" s="78"/>
      <c r="BB957" s="54">
        <f t="shared" si="323"/>
        <v>0</v>
      </c>
      <c r="BC957" s="53">
        <f>+IFERROR($BB957*$T957/VLOOKUP($R957,desplegable!$N$3:$O$8,2,FALSE),0)</f>
        <v>0</v>
      </c>
      <c r="BD957" s="53" t="str">
        <f t="shared" si="313"/>
        <v/>
      </c>
      <c r="BE957" s="57" t="str">
        <f t="shared" si="324"/>
        <v/>
      </c>
    </row>
    <row r="958" spans="1:57" ht="15" customHeight="1" x14ac:dyDescent="0.25">
      <c r="A958" s="26" t="s">
        <v>117</v>
      </c>
      <c r="B958" s="21"/>
      <c r="C958" s="21" t="s">
        <v>117</v>
      </c>
      <c r="D958" s="21"/>
      <c r="E958" s="21" t="s">
        <v>117</v>
      </c>
      <c r="F958" s="21"/>
      <c r="G958" s="27"/>
      <c r="H958" s="27"/>
      <c r="I958" s="28" t="s">
        <v>36</v>
      </c>
      <c r="J958" s="28" t="s">
        <v>117</v>
      </c>
      <c r="K958" s="21"/>
      <c r="L958" s="21"/>
      <c r="M958" s="28" t="s">
        <v>117</v>
      </c>
      <c r="N958" s="28" t="s">
        <v>117</v>
      </c>
      <c r="O958" s="28" t="s">
        <v>117</v>
      </c>
      <c r="P958" s="21" t="s">
        <v>117</v>
      </c>
      <c r="Q958" s="21" t="s">
        <v>117</v>
      </c>
      <c r="R958" s="28" t="s">
        <v>117</v>
      </c>
      <c r="S958" s="78"/>
      <c r="T958" s="30"/>
      <c r="U958" s="52">
        <f t="shared" si="314"/>
        <v>0</v>
      </c>
      <c r="V958" s="29"/>
      <c r="W958" s="29" t="s">
        <v>117</v>
      </c>
      <c r="X958" s="29"/>
      <c r="Y958" s="29"/>
      <c r="Z958" s="53" t="str">
        <f t="shared" si="306"/>
        <v/>
      </c>
      <c r="AA958" s="55" t="str">
        <f t="shared" si="315"/>
        <v/>
      </c>
      <c r="AB958" s="27"/>
      <c r="AC958" s="54">
        <f t="shared" si="307"/>
        <v>0</v>
      </c>
      <c r="AD958" s="78"/>
      <c r="AE958" s="54">
        <f t="shared" si="308"/>
        <v>0</v>
      </c>
      <c r="AF958" s="78"/>
      <c r="AG958" s="54">
        <f t="shared" si="309"/>
        <v>0</v>
      </c>
      <c r="AH958" s="78"/>
      <c r="AI958" s="54">
        <f t="shared" si="310"/>
        <v>0</v>
      </c>
      <c r="AJ958" s="78"/>
      <c r="AK958" s="54">
        <f t="shared" si="311"/>
        <v>0</v>
      </c>
      <c r="AL958" s="78"/>
      <c r="AM958" s="78"/>
      <c r="AN958" s="53" t="str">
        <f>+IF($A958="Venta",SUMIF($AC$3:$AM$3,VLOOKUP($R958,desplegable!$N$3:$Q$8,4,FALSE),$AC958:$AM958)*$T958/VLOOKUP($R958,desplegable!$N$3:$O$8,2,FALSE),"")</f>
        <v/>
      </c>
      <c r="AO958" s="53">
        <f t="shared" si="312"/>
        <v>0</v>
      </c>
      <c r="AP958" s="53" t="str">
        <f>+IF($A958="Compra",SUMIF($AC$3:$AM$3,VLOOKUP(#REF!,desplegable!$N$3:$Q$8,4,FALSE),$AC958:$AM958)*$T958/VLOOKUP(#REF!,desplegable!$N$3:$O$8,2,FALSE),"")</f>
        <v/>
      </c>
      <c r="AQ958" s="55">
        <f>+IFERROR(SUMIF($AC$3:$AM$3,VLOOKUP($R958,desplegable!$N$3:$Q$8,4,FALSE),$AC958:$AM958)/$S958,0)</f>
        <v>0</v>
      </c>
      <c r="AR958" s="55">
        <f ca="1">IFERROR((SUMIF($AC$3:$AM$3,VLOOKUP($R958,desplegable!$N$3:$Q$8,4,FALSE),$AC958:$AM958)/($H958-$G958))*((TODAY())-$G958)/$S958,0)</f>
        <v>0</v>
      </c>
      <c r="AS958" s="56" t="str">
        <f t="shared" si="316"/>
        <v>-</v>
      </c>
      <c r="AT958" s="56" t="str">
        <f t="shared" si="317"/>
        <v>-</v>
      </c>
      <c r="AU958" s="56" t="str">
        <f t="shared" si="318"/>
        <v>-</v>
      </c>
      <c r="AV958" s="56" t="str">
        <f t="shared" si="319"/>
        <v>-</v>
      </c>
      <c r="AW958" s="53" t="str">
        <f t="shared" si="320"/>
        <v>-</v>
      </c>
      <c r="AX958" s="53" t="str">
        <f t="shared" si="321"/>
        <v/>
      </c>
      <c r="AY958" s="57" t="str">
        <f t="shared" si="322"/>
        <v/>
      </c>
      <c r="AZ958" s="54">
        <f>+IF(SUMIF($AC$3:$AM$3,VLOOKUP($R958,desplegable!$N$3:$Q$8,4,FALSE),$AC958:$AM958)&gt;=$S958,$S958,SUMIF($AC$3:$AM$3,VLOOKUP($R958,desplegable!$N$3:$Q$8,4,FALSE),$AC958:$AM958))</f>
        <v>0</v>
      </c>
      <c r="BA958" s="78"/>
      <c r="BB958" s="54">
        <f t="shared" si="323"/>
        <v>0</v>
      </c>
      <c r="BC958" s="53">
        <f>+IFERROR($BB958*$T958/VLOOKUP($R958,desplegable!$N$3:$O$8,2,FALSE),0)</f>
        <v>0</v>
      </c>
      <c r="BD958" s="53" t="str">
        <f t="shared" si="313"/>
        <v/>
      </c>
      <c r="BE958" s="57" t="str">
        <f t="shared" si="324"/>
        <v/>
      </c>
    </row>
    <row r="959" spans="1:57" ht="15" customHeight="1" x14ac:dyDescent="0.25">
      <c r="A959" s="26" t="s">
        <v>117</v>
      </c>
      <c r="B959" s="21"/>
      <c r="C959" s="21" t="s">
        <v>117</v>
      </c>
      <c r="D959" s="21"/>
      <c r="E959" s="21" t="s">
        <v>117</v>
      </c>
      <c r="F959" s="21"/>
      <c r="G959" s="27"/>
      <c r="H959" s="27"/>
      <c r="I959" s="28" t="s">
        <v>36</v>
      </c>
      <c r="J959" s="28" t="s">
        <v>117</v>
      </c>
      <c r="K959" s="21"/>
      <c r="L959" s="21"/>
      <c r="M959" s="28" t="s">
        <v>117</v>
      </c>
      <c r="N959" s="28" t="s">
        <v>117</v>
      </c>
      <c r="O959" s="28" t="s">
        <v>117</v>
      </c>
      <c r="P959" s="21" t="s">
        <v>117</v>
      </c>
      <c r="Q959" s="21" t="s">
        <v>117</v>
      </c>
      <c r="R959" s="28" t="s">
        <v>117</v>
      </c>
      <c r="S959" s="78"/>
      <c r="T959" s="30"/>
      <c r="U959" s="52">
        <f t="shared" si="314"/>
        <v>0</v>
      </c>
      <c r="V959" s="29"/>
      <c r="W959" s="29" t="s">
        <v>117</v>
      </c>
      <c r="X959" s="29"/>
      <c r="Y959" s="29"/>
      <c r="Z959" s="53" t="str">
        <f t="shared" si="306"/>
        <v/>
      </c>
      <c r="AA959" s="55" t="str">
        <f t="shared" si="315"/>
        <v/>
      </c>
      <c r="AB959" s="27"/>
      <c r="AC959" s="54">
        <f t="shared" si="307"/>
        <v>0</v>
      </c>
      <c r="AD959" s="78"/>
      <c r="AE959" s="54">
        <f t="shared" si="308"/>
        <v>0</v>
      </c>
      <c r="AF959" s="78"/>
      <c r="AG959" s="54">
        <f t="shared" si="309"/>
        <v>0</v>
      </c>
      <c r="AH959" s="78"/>
      <c r="AI959" s="54">
        <f t="shared" si="310"/>
        <v>0</v>
      </c>
      <c r="AJ959" s="78"/>
      <c r="AK959" s="54">
        <f t="shared" si="311"/>
        <v>0</v>
      </c>
      <c r="AL959" s="78"/>
      <c r="AM959" s="78"/>
      <c r="AN959" s="53" t="str">
        <f>+IF($A959="Venta",SUMIF($AC$3:$AM$3,VLOOKUP($R959,desplegable!$N$3:$Q$8,4,FALSE),$AC959:$AM959)*$T959/VLOOKUP($R959,desplegable!$N$3:$O$8,2,FALSE),"")</f>
        <v/>
      </c>
      <c r="AO959" s="53">
        <f t="shared" si="312"/>
        <v>0</v>
      </c>
      <c r="AP959" s="53" t="str">
        <f>+IF($A959="Compra",SUMIF($AC$3:$AM$3,VLOOKUP(#REF!,desplegable!$N$3:$Q$8,4,FALSE),$AC959:$AM959)*$T959/VLOOKUP(#REF!,desplegable!$N$3:$O$8,2,FALSE),"")</f>
        <v/>
      </c>
      <c r="AQ959" s="55">
        <f>+IFERROR(SUMIF($AC$3:$AM$3,VLOOKUP($R959,desplegable!$N$3:$Q$8,4,FALSE),$AC959:$AM959)/$S959,0)</f>
        <v>0</v>
      </c>
      <c r="AR959" s="55">
        <f ca="1">IFERROR((SUMIF($AC$3:$AM$3,VLOOKUP($R959,desplegable!$N$3:$Q$8,4,FALSE),$AC959:$AM959)/($H959-$G959))*((TODAY())-$G959)/$S959,0)</f>
        <v>0</v>
      </c>
      <c r="AS959" s="56" t="str">
        <f t="shared" si="316"/>
        <v>-</v>
      </c>
      <c r="AT959" s="56" t="str">
        <f t="shared" si="317"/>
        <v>-</v>
      </c>
      <c r="AU959" s="56" t="str">
        <f t="shared" si="318"/>
        <v>-</v>
      </c>
      <c r="AV959" s="56" t="str">
        <f t="shared" si="319"/>
        <v>-</v>
      </c>
      <c r="AW959" s="53" t="str">
        <f t="shared" si="320"/>
        <v>-</v>
      </c>
      <c r="AX959" s="53" t="str">
        <f t="shared" si="321"/>
        <v/>
      </c>
      <c r="AY959" s="57" t="str">
        <f t="shared" si="322"/>
        <v/>
      </c>
      <c r="AZ959" s="54">
        <f>+IF(SUMIF($AC$3:$AM$3,VLOOKUP($R959,desplegable!$N$3:$Q$8,4,FALSE),$AC959:$AM959)&gt;=$S959,$S959,SUMIF($AC$3:$AM$3,VLOOKUP($R959,desplegable!$N$3:$Q$8,4,FALSE),$AC959:$AM959))</f>
        <v>0</v>
      </c>
      <c r="BA959" s="78"/>
      <c r="BB959" s="54">
        <f t="shared" si="323"/>
        <v>0</v>
      </c>
      <c r="BC959" s="53">
        <f>+IFERROR($BB959*$T959/VLOOKUP($R959,desplegable!$N$3:$O$8,2,FALSE),0)</f>
        <v>0</v>
      </c>
      <c r="BD959" s="53" t="str">
        <f t="shared" si="313"/>
        <v/>
      </c>
      <c r="BE959" s="57" t="str">
        <f t="shared" si="324"/>
        <v/>
      </c>
    </row>
    <row r="960" spans="1:57" ht="15" customHeight="1" x14ac:dyDescent="0.25">
      <c r="A960" s="26" t="s">
        <v>117</v>
      </c>
      <c r="B960" s="21"/>
      <c r="C960" s="21" t="s">
        <v>117</v>
      </c>
      <c r="D960" s="21"/>
      <c r="E960" s="21" t="s">
        <v>117</v>
      </c>
      <c r="F960" s="21"/>
      <c r="G960" s="27"/>
      <c r="H960" s="27"/>
      <c r="I960" s="28" t="s">
        <v>36</v>
      </c>
      <c r="J960" s="28" t="s">
        <v>117</v>
      </c>
      <c r="K960" s="21"/>
      <c r="L960" s="21"/>
      <c r="M960" s="28" t="s">
        <v>117</v>
      </c>
      <c r="N960" s="28" t="s">
        <v>117</v>
      </c>
      <c r="O960" s="28" t="s">
        <v>117</v>
      </c>
      <c r="P960" s="21" t="s">
        <v>117</v>
      </c>
      <c r="Q960" s="21" t="s">
        <v>117</v>
      </c>
      <c r="R960" s="28" t="s">
        <v>117</v>
      </c>
      <c r="S960" s="78"/>
      <c r="T960" s="30"/>
      <c r="U960" s="52">
        <f t="shared" si="314"/>
        <v>0</v>
      </c>
      <c r="V960" s="29"/>
      <c r="W960" s="29" t="s">
        <v>117</v>
      </c>
      <c r="X960" s="29"/>
      <c r="Y960" s="29"/>
      <c r="Z960" s="53" t="str">
        <f t="shared" si="306"/>
        <v/>
      </c>
      <c r="AA960" s="55" t="str">
        <f t="shared" si="315"/>
        <v/>
      </c>
      <c r="AB960" s="27"/>
      <c r="AC960" s="54">
        <f t="shared" si="307"/>
        <v>0</v>
      </c>
      <c r="AD960" s="78"/>
      <c r="AE960" s="54">
        <f t="shared" si="308"/>
        <v>0</v>
      </c>
      <c r="AF960" s="78"/>
      <c r="AG960" s="54">
        <f t="shared" si="309"/>
        <v>0</v>
      </c>
      <c r="AH960" s="78"/>
      <c r="AI960" s="54">
        <f t="shared" si="310"/>
        <v>0</v>
      </c>
      <c r="AJ960" s="78"/>
      <c r="AK960" s="54">
        <f t="shared" si="311"/>
        <v>0</v>
      </c>
      <c r="AL960" s="78"/>
      <c r="AM960" s="78"/>
      <c r="AN960" s="53" t="str">
        <f>+IF($A960="Venta",SUMIF($AC$3:$AM$3,VLOOKUP($R960,desplegable!$N$3:$Q$8,4,FALSE),$AC960:$AM960)*$T960/VLOOKUP($R960,desplegable!$N$3:$O$8,2,FALSE),"")</f>
        <v/>
      </c>
      <c r="AO960" s="53">
        <f t="shared" si="312"/>
        <v>0</v>
      </c>
      <c r="AP960" s="53" t="str">
        <f>+IF($A960="Compra",SUMIF($AC$3:$AM$3,VLOOKUP($R959,desplegable!$N$3:$Q$8,4,FALSE),$AC960:$AM960)*$T960/VLOOKUP($R959,desplegable!$N$3:$O$8,2,FALSE),"")</f>
        <v/>
      </c>
      <c r="AQ960" s="55">
        <f>+IFERROR(SUMIF($AC$3:$AM$3,VLOOKUP($R960,desplegable!$N$3:$Q$8,4,FALSE),$AC960:$AM960)/$S960,0)</f>
        <v>0</v>
      </c>
      <c r="AR960" s="55">
        <f ca="1">IFERROR((SUMIF($AC$3:$AM$3,VLOOKUP($R960,desplegable!$N$3:$Q$8,4,FALSE),$AC960:$AM960)/($H960-$G960))*((TODAY())-$G960)/$S960,0)</f>
        <v>0</v>
      </c>
      <c r="AS960" s="56" t="str">
        <f t="shared" si="316"/>
        <v>-</v>
      </c>
      <c r="AT960" s="56" t="str">
        <f t="shared" si="317"/>
        <v>-</v>
      </c>
      <c r="AU960" s="56" t="str">
        <f t="shared" si="318"/>
        <v>-</v>
      </c>
      <c r="AV960" s="56" t="str">
        <f t="shared" si="319"/>
        <v>-</v>
      </c>
      <c r="AW960" s="53" t="str">
        <f t="shared" si="320"/>
        <v>-</v>
      </c>
      <c r="AX960" s="53" t="str">
        <f t="shared" si="321"/>
        <v/>
      </c>
      <c r="AY960" s="57" t="str">
        <f t="shared" si="322"/>
        <v/>
      </c>
      <c r="AZ960" s="54">
        <f>+IF(SUMIF($AC$3:$AM$3,VLOOKUP($R960,desplegable!$N$3:$Q$8,4,FALSE),$AC960:$AM960)&gt;=$S960,$S960,SUMIF($AC$3:$AM$3,VLOOKUP($R960,desplegable!$N$3:$Q$8,4,FALSE),$AC960:$AM960))</f>
        <v>0</v>
      </c>
      <c r="BA960" s="78"/>
      <c r="BB960" s="54">
        <f t="shared" si="323"/>
        <v>0</v>
      </c>
      <c r="BC960" s="53">
        <f>+IFERROR($BB960*$T960/VLOOKUP($R960,desplegable!$N$3:$O$8,2,FALSE),0)</f>
        <v>0</v>
      </c>
      <c r="BD960" s="53" t="str">
        <f t="shared" si="313"/>
        <v/>
      </c>
      <c r="BE960" s="57" t="str">
        <f t="shared" si="324"/>
        <v/>
      </c>
    </row>
    <row r="961" spans="1:57" ht="15" customHeight="1" x14ac:dyDescent="0.25">
      <c r="A961" s="26" t="s">
        <v>117</v>
      </c>
      <c r="B961" s="21"/>
      <c r="C961" s="21" t="s">
        <v>117</v>
      </c>
      <c r="D961" s="21"/>
      <c r="E961" s="21" t="s">
        <v>117</v>
      </c>
      <c r="F961" s="21"/>
      <c r="G961" s="27"/>
      <c r="H961" s="27"/>
      <c r="I961" s="28" t="s">
        <v>36</v>
      </c>
      <c r="J961" s="28" t="s">
        <v>117</v>
      </c>
      <c r="K961" s="21"/>
      <c r="L961" s="21"/>
      <c r="M961" s="28" t="s">
        <v>117</v>
      </c>
      <c r="N961" s="28" t="s">
        <v>117</v>
      </c>
      <c r="O961" s="28" t="s">
        <v>117</v>
      </c>
      <c r="P961" s="21" t="s">
        <v>117</v>
      </c>
      <c r="Q961" s="21" t="s">
        <v>117</v>
      </c>
      <c r="R961" s="28" t="s">
        <v>117</v>
      </c>
      <c r="S961" s="78"/>
      <c r="T961" s="30"/>
      <c r="U961" s="52">
        <f t="shared" si="314"/>
        <v>0</v>
      </c>
      <c r="V961" s="29"/>
      <c r="W961" s="29" t="s">
        <v>117</v>
      </c>
      <c r="X961" s="29"/>
      <c r="Y961" s="29"/>
      <c r="Z961" s="53" t="str">
        <f t="shared" si="306"/>
        <v/>
      </c>
      <c r="AA961" s="55" t="str">
        <f t="shared" si="315"/>
        <v/>
      </c>
      <c r="AB961" s="27"/>
      <c r="AC961" s="54">
        <f t="shared" si="307"/>
        <v>0</v>
      </c>
      <c r="AD961" s="78"/>
      <c r="AE961" s="54">
        <f t="shared" si="308"/>
        <v>0</v>
      </c>
      <c r="AF961" s="78"/>
      <c r="AG961" s="54">
        <f t="shared" si="309"/>
        <v>0</v>
      </c>
      <c r="AH961" s="78"/>
      <c r="AI961" s="54">
        <f t="shared" si="310"/>
        <v>0</v>
      </c>
      <c r="AJ961" s="78"/>
      <c r="AK961" s="54">
        <f t="shared" si="311"/>
        <v>0</v>
      </c>
      <c r="AL961" s="78"/>
      <c r="AM961" s="78"/>
      <c r="AN961" s="53" t="str">
        <f>+IF($A961="Venta",SUMIF($AC$3:$AM$3,VLOOKUP($R961,desplegable!$N$3:$Q$8,4,FALSE),$AC961:$AM961)*$T961/VLOOKUP($R961,desplegable!$N$3:$O$8,2,FALSE),"")</f>
        <v/>
      </c>
      <c r="AO961" s="53">
        <f t="shared" si="312"/>
        <v>0</v>
      </c>
      <c r="AP961" s="53" t="str">
        <f>+IF($A961="Compra",SUMIF($AC$3:$AM$3,VLOOKUP($R960,desplegable!$N$3:$Q$8,4,FALSE),$AC961:$AM961)*$T961/VLOOKUP($R960,desplegable!$N$3:$O$8,2,FALSE),"")</f>
        <v/>
      </c>
      <c r="AQ961" s="55">
        <f>+IFERROR(SUMIF($AC$3:$AM$3,VLOOKUP($R961,desplegable!$N$3:$Q$8,4,FALSE),$AC961:$AM961)/$S961,0)</f>
        <v>0</v>
      </c>
      <c r="AR961" s="55">
        <f ca="1">IFERROR((SUMIF($AC$3:$AM$3,VLOOKUP($R961,desplegable!$N$3:$Q$8,4,FALSE),$AC961:$AM961)/($H961-$G961))*((TODAY())-$G961)/$S961,0)</f>
        <v>0</v>
      </c>
      <c r="AS961" s="56" t="str">
        <f t="shared" si="316"/>
        <v>-</v>
      </c>
      <c r="AT961" s="56" t="str">
        <f t="shared" si="317"/>
        <v>-</v>
      </c>
      <c r="AU961" s="56" t="str">
        <f t="shared" si="318"/>
        <v>-</v>
      </c>
      <c r="AV961" s="56" t="str">
        <f t="shared" si="319"/>
        <v>-</v>
      </c>
      <c r="AW961" s="53" t="str">
        <f t="shared" si="320"/>
        <v>-</v>
      </c>
      <c r="AX961" s="53" t="str">
        <f t="shared" si="321"/>
        <v/>
      </c>
      <c r="AY961" s="57" t="str">
        <f t="shared" si="322"/>
        <v/>
      </c>
      <c r="AZ961" s="54">
        <f>+IF(SUMIF($AC$3:$AM$3,VLOOKUP($R961,desplegable!$N$3:$Q$8,4,FALSE),$AC961:$AM961)&gt;=$S961,$S961,SUMIF($AC$3:$AM$3,VLOOKUP($R961,desplegable!$N$3:$Q$8,4,FALSE),$AC961:$AM961))</f>
        <v>0</v>
      </c>
      <c r="BA961" s="78"/>
      <c r="BB961" s="54">
        <f t="shared" si="323"/>
        <v>0</v>
      </c>
      <c r="BC961" s="53">
        <f>+IFERROR($BB961*$T961/VLOOKUP($R961,desplegable!$N$3:$O$8,2,FALSE),0)</f>
        <v>0</v>
      </c>
      <c r="BD961" s="53" t="str">
        <f t="shared" si="313"/>
        <v/>
      </c>
      <c r="BE961" s="57" t="str">
        <f t="shared" si="324"/>
        <v/>
      </c>
    </row>
    <row r="962" spans="1:57" ht="15" customHeight="1" x14ac:dyDescent="0.25">
      <c r="A962" s="26" t="s">
        <v>117</v>
      </c>
      <c r="B962" s="21"/>
      <c r="C962" s="21" t="s">
        <v>117</v>
      </c>
      <c r="D962" s="21"/>
      <c r="E962" s="21" t="s">
        <v>117</v>
      </c>
      <c r="F962" s="21"/>
      <c r="G962" s="27"/>
      <c r="H962" s="27"/>
      <c r="I962" s="28" t="s">
        <v>36</v>
      </c>
      <c r="J962" s="28" t="s">
        <v>117</v>
      </c>
      <c r="K962" s="21"/>
      <c r="L962" s="21"/>
      <c r="M962" s="28" t="s">
        <v>117</v>
      </c>
      <c r="N962" s="28" t="s">
        <v>117</v>
      </c>
      <c r="O962" s="28" t="s">
        <v>117</v>
      </c>
      <c r="P962" s="21" t="s">
        <v>117</v>
      </c>
      <c r="Q962" s="21" t="s">
        <v>117</v>
      </c>
      <c r="R962" s="28" t="s">
        <v>117</v>
      </c>
      <c r="S962" s="78"/>
      <c r="T962" s="30"/>
      <c r="U962" s="52">
        <f t="shared" si="314"/>
        <v>0</v>
      </c>
      <c r="V962" s="29"/>
      <c r="W962" s="29" t="s">
        <v>117</v>
      </c>
      <c r="X962" s="29"/>
      <c r="Y962" s="29"/>
      <c r="Z962" s="53" t="str">
        <f t="shared" si="306"/>
        <v/>
      </c>
      <c r="AA962" s="55" t="str">
        <f t="shared" si="315"/>
        <v/>
      </c>
      <c r="AB962" s="27"/>
      <c r="AC962" s="54">
        <f t="shared" si="307"/>
        <v>0</v>
      </c>
      <c r="AD962" s="78"/>
      <c r="AE962" s="54">
        <f t="shared" si="308"/>
        <v>0</v>
      </c>
      <c r="AF962" s="78"/>
      <c r="AG962" s="54">
        <f t="shared" si="309"/>
        <v>0</v>
      </c>
      <c r="AH962" s="78"/>
      <c r="AI962" s="54">
        <f t="shared" si="310"/>
        <v>0</v>
      </c>
      <c r="AJ962" s="78"/>
      <c r="AK962" s="54">
        <f t="shared" si="311"/>
        <v>0</v>
      </c>
      <c r="AL962" s="78"/>
      <c r="AM962" s="78"/>
      <c r="AN962" s="53" t="str">
        <f>+IF($A962="Venta",SUMIF($AC$3:$AM$3,VLOOKUP($R962,desplegable!$N$3:$Q$8,4,FALSE),$AC962:$AM962)*$T962/VLOOKUP($R962,desplegable!$N$3:$O$8,2,FALSE),"")</f>
        <v/>
      </c>
      <c r="AO962" s="53">
        <f t="shared" si="312"/>
        <v>0</v>
      </c>
      <c r="AP962" s="53" t="str">
        <f>+IF($A962="Compra",SUMIF($AC$3:$AM$3,VLOOKUP($R961,desplegable!$N$3:$Q$8,4,FALSE),$AC962:$AM962)*$T962/VLOOKUP($R961,desplegable!$N$3:$O$8,2,FALSE),"")</f>
        <v/>
      </c>
      <c r="AQ962" s="55">
        <f>+IFERROR(SUMIF($AC$3:$AM$3,VLOOKUP($R962,desplegable!$N$3:$Q$8,4,FALSE),$AC962:$AM962)/$S962,0)</f>
        <v>0</v>
      </c>
      <c r="AR962" s="55">
        <f ca="1">IFERROR((SUMIF($AC$3:$AM$3,VLOOKUP($R962,desplegable!$N$3:$Q$8,4,FALSE),$AC962:$AM962)/($H962-$G962))*((TODAY())-$G962)/$S962,0)</f>
        <v>0</v>
      </c>
      <c r="AS962" s="56" t="str">
        <f t="shared" si="316"/>
        <v>-</v>
      </c>
      <c r="AT962" s="56" t="str">
        <f t="shared" si="317"/>
        <v>-</v>
      </c>
      <c r="AU962" s="56" t="str">
        <f t="shared" si="318"/>
        <v>-</v>
      </c>
      <c r="AV962" s="56" t="str">
        <f t="shared" si="319"/>
        <v>-</v>
      </c>
      <c r="AW962" s="53" t="str">
        <f t="shared" si="320"/>
        <v>-</v>
      </c>
      <c r="AX962" s="53" t="str">
        <f t="shared" si="321"/>
        <v/>
      </c>
      <c r="AY962" s="57" t="str">
        <f t="shared" si="322"/>
        <v/>
      </c>
      <c r="AZ962" s="54">
        <f>+IF(SUMIF($AC$3:$AM$3,VLOOKUP($R962,desplegable!$N$3:$Q$8,4,FALSE),$AC962:$AM962)&gt;=$S962,$S962,SUMIF($AC$3:$AM$3,VLOOKUP($R962,desplegable!$N$3:$Q$8,4,FALSE),$AC962:$AM962))</f>
        <v>0</v>
      </c>
      <c r="BA962" s="78"/>
      <c r="BB962" s="54">
        <f t="shared" si="323"/>
        <v>0</v>
      </c>
      <c r="BC962" s="53">
        <f>+IFERROR($BB962*$T962/VLOOKUP($R962,desplegable!$N$3:$O$8,2,FALSE),0)</f>
        <v>0</v>
      </c>
      <c r="BD962" s="53" t="str">
        <f t="shared" si="313"/>
        <v/>
      </c>
      <c r="BE962" s="57" t="str">
        <f t="shared" si="324"/>
        <v/>
      </c>
    </row>
    <row r="963" spans="1:57" ht="15" customHeight="1" x14ac:dyDescent="0.25">
      <c r="A963" s="26" t="s">
        <v>117</v>
      </c>
      <c r="B963" s="21"/>
      <c r="C963" s="21" t="s">
        <v>117</v>
      </c>
      <c r="D963" s="21"/>
      <c r="E963" s="21" t="s">
        <v>117</v>
      </c>
      <c r="F963" s="21"/>
      <c r="G963" s="27"/>
      <c r="H963" s="27"/>
      <c r="I963" s="28" t="s">
        <v>36</v>
      </c>
      <c r="J963" s="28" t="s">
        <v>117</v>
      </c>
      <c r="K963" s="21"/>
      <c r="L963" s="21"/>
      <c r="M963" s="28" t="s">
        <v>117</v>
      </c>
      <c r="N963" s="28" t="s">
        <v>117</v>
      </c>
      <c r="O963" s="28" t="s">
        <v>117</v>
      </c>
      <c r="P963" s="21" t="s">
        <v>117</v>
      </c>
      <c r="Q963" s="21" t="s">
        <v>117</v>
      </c>
      <c r="R963" s="28" t="s">
        <v>117</v>
      </c>
      <c r="S963" s="78"/>
      <c r="T963" s="30"/>
      <c r="U963" s="52">
        <f t="shared" si="314"/>
        <v>0</v>
      </c>
      <c r="V963" s="29"/>
      <c r="W963" s="29" t="s">
        <v>117</v>
      </c>
      <c r="X963" s="29"/>
      <c r="Y963" s="29"/>
      <c r="Z963" s="53" t="str">
        <f t="shared" si="306"/>
        <v/>
      </c>
      <c r="AA963" s="55" t="str">
        <f t="shared" si="315"/>
        <v/>
      </c>
      <c r="AB963" s="27"/>
      <c r="AC963" s="54">
        <f t="shared" si="307"/>
        <v>0</v>
      </c>
      <c r="AD963" s="78"/>
      <c r="AE963" s="54">
        <f t="shared" si="308"/>
        <v>0</v>
      </c>
      <c r="AF963" s="78"/>
      <c r="AG963" s="54">
        <f t="shared" si="309"/>
        <v>0</v>
      </c>
      <c r="AH963" s="78"/>
      <c r="AI963" s="54">
        <f t="shared" si="310"/>
        <v>0</v>
      </c>
      <c r="AJ963" s="78"/>
      <c r="AK963" s="54">
        <f t="shared" si="311"/>
        <v>0</v>
      </c>
      <c r="AL963" s="78"/>
      <c r="AM963" s="78"/>
      <c r="AN963" s="53" t="str">
        <f>+IF($A963="Venta",SUMIF($AC$3:$AM$3,VLOOKUP($R963,desplegable!$N$3:$Q$8,4,FALSE),$AC963:$AM963)*$T963/VLOOKUP($R963,desplegable!$N$3:$O$8,2,FALSE),"")</f>
        <v/>
      </c>
      <c r="AO963" s="53">
        <f t="shared" si="312"/>
        <v>0</v>
      </c>
      <c r="AP963" s="53" t="str">
        <f>+IF($A963="Compra",SUMIF($AC$3:$AM$3,VLOOKUP($R962,desplegable!$N$3:$Q$8,4,FALSE),$AC963:$AM963)*$T963/VLOOKUP($R962,desplegable!$N$3:$O$8,2,FALSE),"")</f>
        <v/>
      </c>
      <c r="AQ963" s="55">
        <f>+IFERROR(SUMIF($AC$3:$AM$3,VLOOKUP($R963,desplegable!$N$3:$Q$8,4,FALSE),$AC963:$AM963)/$S963,0)</f>
        <v>0</v>
      </c>
      <c r="AR963" s="55">
        <f ca="1">IFERROR((SUMIF($AC$3:$AM$3,VLOOKUP($R963,desplegable!$N$3:$Q$8,4,FALSE),$AC963:$AM963)/($H963-$G963))*((TODAY())-$G963)/$S963,0)</f>
        <v>0</v>
      </c>
      <c r="AS963" s="56" t="str">
        <f t="shared" si="316"/>
        <v>-</v>
      </c>
      <c r="AT963" s="56" t="str">
        <f t="shared" si="317"/>
        <v>-</v>
      </c>
      <c r="AU963" s="56" t="str">
        <f t="shared" si="318"/>
        <v>-</v>
      </c>
      <c r="AV963" s="56" t="str">
        <f t="shared" si="319"/>
        <v>-</v>
      </c>
      <c r="AW963" s="53" t="str">
        <f t="shared" si="320"/>
        <v>-</v>
      </c>
      <c r="AX963" s="53" t="str">
        <f t="shared" si="321"/>
        <v/>
      </c>
      <c r="AY963" s="57" t="str">
        <f t="shared" si="322"/>
        <v/>
      </c>
      <c r="AZ963" s="54">
        <f>+IF(SUMIF($AC$3:$AM$3,VLOOKUP($R963,desplegable!$N$3:$Q$8,4,FALSE),$AC963:$AM963)&gt;=$S963,$S963,SUMIF($AC$3:$AM$3,VLOOKUP($R963,desplegable!$N$3:$Q$8,4,FALSE),$AC963:$AM963))</f>
        <v>0</v>
      </c>
      <c r="BA963" s="78"/>
      <c r="BB963" s="54">
        <f t="shared" si="323"/>
        <v>0</v>
      </c>
      <c r="BC963" s="53">
        <f>+IFERROR($BB963*$T963/VLOOKUP($R963,desplegable!$N$3:$O$8,2,FALSE),0)</f>
        <v>0</v>
      </c>
      <c r="BD963" s="53" t="str">
        <f t="shared" si="313"/>
        <v/>
      </c>
      <c r="BE963" s="57" t="str">
        <f t="shared" si="324"/>
        <v/>
      </c>
    </row>
    <row r="964" spans="1:57" ht="15" customHeight="1" x14ac:dyDescent="0.25">
      <c r="A964" s="26" t="s">
        <v>117</v>
      </c>
      <c r="B964" s="21"/>
      <c r="C964" s="21" t="s">
        <v>117</v>
      </c>
      <c r="D964" s="21"/>
      <c r="E964" s="21" t="s">
        <v>117</v>
      </c>
      <c r="F964" s="21"/>
      <c r="G964" s="27"/>
      <c r="H964" s="27"/>
      <c r="I964" s="28" t="s">
        <v>36</v>
      </c>
      <c r="J964" s="28" t="s">
        <v>117</v>
      </c>
      <c r="K964" s="21"/>
      <c r="L964" s="21"/>
      <c r="M964" s="28" t="s">
        <v>117</v>
      </c>
      <c r="N964" s="28" t="s">
        <v>117</v>
      </c>
      <c r="O964" s="28" t="s">
        <v>117</v>
      </c>
      <c r="P964" s="21" t="s">
        <v>117</v>
      </c>
      <c r="Q964" s="21" t="s">
        <v>117</v>
      </c>
      <c r="R964" s="28" t="s">
        <v>117</v>
      </c>
      <c r="S964" s="78"/>
      <c r="T964" s="30"/>
      <c r="U964" s="52">
        <f t="shared" si="314"/>
        <v>0</v>
      </c>
      <c r="V964" s="29"/>
      <c r="W964" s="29" t="s">
        <v>117</v>
      </c>
      <c r="X964" s="29"/>
      <c r="Y964" s="29"/>
      <c r="Z964" s="53" t="str">
        <f t="shared" ref="Z964:Z1027" si="325">IF($A964="Venta",$U964-SUMIFS($U:$U,$K:$K,$K964,$L:$L,$L964,$M:$M,$M964,$N:$N,$N964,$A:$A,"Compra"),IF($A964="Compra","",""))</f>
        <v/>
      </c>
      <c r="AA964" s="55" t="str">
        <f t="shared" si="315"/>
        <v/>
      </c>
      <c r="AB964" s="27"/>
      <c r="AC964" s="54">
        <f t="shared" ref="AC964:AC1027" si="326">+IF($A964="Venta",SUMIFS($AD:$AD,$K:$K,$K964,$L:$L,$L964,$M:$M,$M964,$N:$N,$N964),IF($A964="Compra",$AD964,0))</f>
        <v>0</v>
      </c>
      <c r="AD964" s="78"/>
      <c r="AE964" s="54">
        <f t="shared" ref="AE964:AE1027" si="327">+IF($A964="Venta",SUMIFS($AF:$AF,$K:$K,$K964,$L:$L,$L964,$M:$M,$M964,$N:$N,$N964),IF($A964="Compra",$AF964,0))</f>
        <v>0</v>
      </c>
      <c r="AF964" s="78"/>
      <c r="AG964" s="54">
        <f t="shared" ref="AG964:AG1027" si="328">+IF($A964="Venta",SUMIFS($AH:$AH,$K:$K,$K964,$L:$L,$L964,$M:$M,$M964,$N:$N,$N964),IF($A964="Compra",$AH964,0))</f>
        <v>0</v>
      </c>
      <c r="AH964" s="78"/>
      <c r="AI964" s="54">
        <f t="shared" ref="AI964:AI1027" si="329">+IF($A964="Venta",SUMIFS($AJ:$AJ,$K:$K,$K964,$L:$L,$L964,$M:$M,$M964,$N:$N,$N964),IF($A964="Compra",$AJ964,0))</f>
        <v>0</v>
      </c>
      <c r="AJ964" s="78"/>
      <c r="AK964" s="54">
        <f t="shared" ref="AK964:AK1027" si="330">+IF($A964="Venta",SUMIFS($AL:$AL,$K:$K,$K964,$L:$L,$L964,$M:$M,$M964,$N:$N,$N964),IF($A964="Compra",$AL964,0))</f>
        <v>0</v>
      </c>
      <c r="AL964" s="78"/>
      <c r="AM964" s="78"/>
      <c r="AN964" s="53" t="str">
        <f>+IF($A964="Venta",SUMIF($AC$3:$AM$3,VLOOKUP($R964,desplegable!$N$3:$Q$8,4,FALSE),$AC964:$AM964)*$T964/VLOOKUP($R964,desplegable!$N$3:$O$8,2,FALSE),"")</f>
        <v/>
      </c>
      <c r="AO964" s="53">
        <f t="shared" ref="AO964:AO1027" si="331">+IF($A964="Venta",SUMIFS($AP:$AP,$K:$K,$K964,$L:$L,$L964,$M:$M,$M964,$N:$N,$N964),IF($A964="Compra",$AP964,0))</f>
        <v>0</v>
      </c>
      <c r="AP964" s="53" t="str">
        <f>+IF($A964="Compra",SUMIF($AC$3:$AM$3,VLOOKUP($R963,desplegable!$N$3:$Q$8,4,FALSE),$AC964:$AM964)*$T964/VLOOKUP($R963,desplegable!$N$3:$O$8,2,FALSE),"")</f>
        <v/>
      </c>
      <c r="AQ964" s="55">
        <f>+IFERROR(SUMIF($AC$3:$AM$3,VLOOKUP($R964,desplegable!$N$3:$Q$8,4,FALSE),$AC964:$AM964)/$S964,0)</f>
        <v>0</v>
      </c>
      <c r="AR964" s="55">
        <f ca="1">IFERROR((SUMIF($AC$3:$AM$3,VLOOKUP($R964,desplegable!$N$3:$Q$8,4,FALSE),$AC964:$AM964)/($H964-$G964))*((TODAY())-$G964)/$S964,0)</f>
        <v>0</v>
      </c>
      <c r="AS964" s="56" t="str">
        <f t="shared" si="316"/>
        <v>-</v>
      </c>
      <c r="AT964" s="56" t="str">
        <f t="shared" si="317"/>
        <v>-</v>
      </c>
      <c r="AU964" s="56" t="str">
        <f t="shared" si="318"/>
        <v>-</v>
      </c>
      <c r="AV964" s="56" t="str">
        <f t="shared" si="319"/>
        <v>-</v>
      </c>
      <c r="AW964" s="53" t="str">
        <f t="shared" si="320"/>
        <v>-</v>
      </c>
      <c r="AX964" s="53" t="str">
        <f t="shared" si="321"/>
        <v/>
      </c>
      <c r="AY964" s="57" t="str">
        <f t="shared" si="322"/>
        <v/>
      </c>
      <c r="AZ964" s="54">
        <f>+IF(SUMIF($AC$3:$AM$3,VLOOKUP($R964,desplegable!$N$3:$Q$8,4,FALSE),$AC964:$AM964)&gt;=$S964,$S964,SUMIF($AC$3:$AM$3,VLOOKUP($R964,desplegable!$N$3:$Q$8,4,FALSE),$AC964:$AM964))</f>
        <v>0</v>
      </c>
      <c r="BA964" s="78"/>
      <c r="BB964" s="54">
        <f t="shared" si="323"/>
        <v>0</v>
      </c>
      <c r="BC964" s="53">
        <f>+IFERROR($BB964*$T964/VLOOKUP($R964,desplegable!$N$3:$O$8,2,FALSE),0)</f>
        <v>0</v>
      </c>
      <c r="BD964" s="53" t="str">
        <f t="shared" ref="BD964:BD1027" si="332">+IF($A964="Venta",$BC964-SUMIFS($BC:$BC,$K:$K,$K964,$L:$L,$L964,$M:$M,$M964,$N:$N,$N964,$A:$A,"Compra"),"")</f>
        <v/>
      </c>
      <c r="BE964" s="57" t="str">
        <f t="shared" si="324"/>
        <v/>
      </c>
    </row>
    <row r="965" spans="1:57" ht="15" customHeight="1" x14ac:dyDescent="0.25">
      <c r="A965" s="26" t="s">
        <v>117</v>
      </c>
      <c r="B965" s="21"/>
      <c r="C965" s="21" t="s">
        <v>117</v>
      </c>
      <c r="D965" s="21"/>
      <c r="E965" s="21" t="s">
        <v>117</v>
      </c>
      <c r="F965" s="21"/>
      <c r="G965" s="27"/>
      <c r="H965" s="27"/>
      <c r="I965" s="28" t="s">
        <v>36</v>
      </c>
      <c r="J965" s="28" t="s">
        <v>117</v>
      </c>
      <c r="K965" s="21"/>
      <c r="L965" s="21"/>
      <c r="M965" s="28" t="s">
        <v>117</v>
      </c>
      <c r="N965" s="28" t="s">
        <v>117</v>
      </c>
      <c r="O965" s="28" t="s">
        <v>117</v>
      </c>
      <c r="P965" s="21" t="s">
        <v>117</v>
      </c>
      <c r="Q965" s="21" t="s">
        <v>117</v>
      </c>
      <c r="R965" s="28" t="s">
        <v>117</v>
      </c>
      <c r="S965" s="78"/>
      <c r="T965" s="30"/>
      <c r="U965" s="52">
        <f t="shared" ref="U965:U1028" si="333">IF($R965="CPM",$S965/1000*$T965,$S965*$T965)</f>
        <v>0</v>
      </c>
      <c r="V965" s="29"/>
      <c r="W965" s="29" t="s">
        <v>117</v>
      </c>
      <c r="X965" s="29"/>
      <c r="Y965" s="29"/>
      <c r="Z965" s="53" t="str">
        <f t="shared" si="325"/>
        <v/>
      </c>
      <c r="AA965" s="55" t="str">
        <f t="shared" si="315"/>
        <v/>
      </c>
      <c r="AB965" s="27"/>
      <c r="AC965" s="54">
        <f t="shared" si="326"/>
        <v>0</v>
      </c>
      <c r="AD965" s="78"/>
      <c r="AE965" s="54">
        <f t="shared" si="327"/>
        <v>0</v>
      </c>
      <c r="AF965" s="78"/>
      <c r="AG965" s="54">
        <f t="shared" si="328"/>
        <v>0</v>
      </c>
      <c r="AH965" s="78"/>
      <c r="AI965" s="54">
        <f t="shared" si="329"/>
        <v>0</v>
      </c>
      <c r="AJ965" s="78"/>
      <c r="AK965" s="54">
        <f t="shared" si="330"/>
        <v>0</v>
      </c>
      <c r="AL965" s="78"/>
      <c r="AM965" s="78"/>
      <c r="AN965" s="53" t="str">
        <f>+IF($A965="Venta",SUMIF($AC$3:$AM$3,VLOOKUP($R965,desplegable!$N$3:$Q$8,4,FALSE),$AC965:$AM965)*$T965/VLOOKUP($R965,desplegable!$N$3:$O$8,2,FALSE),"")</f>
        <v/>
      </c>
      <c r="AO965" s="53">
        <f t="shared" si="331"/>
        <v>0</v>
      </c>
      <c r="AP965" s="53" t="str">
        <f>+IF($A965="Compra",SUMIF($AC$3:$AM$3,VLOOKUP($R964,desplegable!$N$3:$Q$8,4,FALSE),$AC965:$AM965)*$T965/VLOOKUP($R964,desplegable!$N$3:$O$8,2,FALSE),"")</f>
        <v/>
      </c>
      <c r="AQ965" s="55">
        <f>+IFERROR(SUMIF($AC$3:$AM$3,VLOOKUP($R965,desplegable!$N$3:$Q$8,4,FALSE),$AC965:$AM965)/$S965,0)</f>
        <v>0</v>
      </c>
      <c r="AR965" s="55">
        <f ca="1">IFERROR((SUMIF($AC$3:$AM$3,VLOOKUP($R965,desplegable!$N$3:$Q$8,4,FALSE),$AC965:$AM965)/($H965-$G965))*((TODAY())-$G965)/$S965,0)</f>
        <v>0</v>
      </c>
      <c r="AS965" s="56" t="str">
        <f t="shared" si="316"/>
        <v>-</v>
      </c>
      <c r="AT965" s="56" t="str">
        <f t="shared" si="317"/>
        <v>-</v>
      </c>
      <c r="AU965" s="56" t="str">
        <f t="shared" si="318"/>
        <v>-</v>
      </c>
      <c r="AV965" s="56" t="str">
        <f t="shared" si="319"/>
        <v>-</v>
      </c>
      <c r="AW965" s="53" t="str">
        <f t="shared" si="320"/>
        <v>-</v>
      </c>
      <c r="AX965" s="53" t="str">
        <f t="shared" si="321"/>
        <v/>
      </c>
      <c r="AY965" s="57" t="str">
        <f t="shared" si="322"/>
        <v/>
      </c>
      <c r="AZ965" s="54">
        <f>+IF(SUMIF($AC$3:$AM$3,VLOOKUP($R965,desplegable!$N$3:$Q$8,4,FALSE),$AC965:$AM965)&gt;=$S965,$S965,SUMIF($AC$3:$AM$3,VLOOKUP($R965,desplegable!$N$3:$Q$8,4,FALSE),$AC965:$AM965))</f>
        <v>0</v>
      </c>
      <c r="BA965" s="78"/>
      <c r="BB965" s="54">
        <f t="shared" si="323"/>
        <v>0</v>
      </c>
      <c r="BC965" s="53">
        <f>+IFERROR($BB965*$T965/VLOOKUP($R965,desplegable!$N$3:$O$8,2,FALSE),0)</f>
        <v>0</v>
      </c>
      <c r="BD965" s="53" t="str">
        <f t="shared" si="332"/>
        <v/>
      </c>
      <c r="BE965" s="57" t="str">
        <f t="shared" si="324"/>
        <v/>
      </c>
    </row>
    <row r="966" spans="1:57" ht="15" customHeight="1" x14ac:dyDescent="0.25">
      <c r="A966" s="26" t="s">
        <v>117</v>
      </c>
      <c r="B966" s="21"/>
      <c r="C966" s="21" t="s">
        <v>117</v>
      </c>
      <c r="D966" s="21"/>
      <c r="E966" s="21" t="s">
        <v>117</v>
      </c>
      <c r="F966" s="21"/>
      <c r="G966" s="27"/>
      <c r="H966" s="27"/>
      <c r="I966" s="28" t="s">
        <v>36</v>
      </c>
      <c r="J966" s="28" t="s">
        <v>117</v>
      </c>
      <c r="K966" s="21"/>
      <c r="L966" s="21"/>
      <c r="M966" s="28" t="s">
        <v>117</v>
      </c>
      <c r="N966" s="28" t="s">
        <v>117</v>
      </c>
      <c r="O966" s="28" t="s">
        <v>117</v>
      </c>
      <c r="P966" s="21" t="s">
        <v>117</v>
      </c>
      <c r="Q966" s="21" t="s">
        <v>117</v>
      </c>
      <c r="R966" s="28" t="s">
        <v>117</v>
      </c>
      <c r="S966" s="78"/>
      <c r="T966" s="30"/>
      <c r="U966" s="52">
        <f t="shared" si="333"/>
        <v>0</v>
      </c>
      <c r="V966" s="29"/>
      <c r="W966" s="29" t="s">
        <v>117</v>
      </c>
      <c r="X966" s="29"/>
      <c r="Y966" s="29"/>
      <c r="Z966" s="53" t="str">
        <f t="shared" si="325"/>
        <v/>
      </c>
      <c r="AA966" s="55" t="str">
        <f t="shared" si="315"/>
        <v/>
      </c>
      <c r="AB966" s="27"/>
      <c r="AC966" s="54">
        <f t="shared" si="326"/>
        <v>0</v>
      </c>
      <c r="AD966" s="78"/>
      <c r="AE966" s="54">
        <f t="shared" si="327"/>
        <v>0</v>
      </c>
      <c r="AF966" s="78"/>
      <c r="AG966" s="54">
        <f t="shared" si="328"/>
        <v>0</v>
      </c>
      <c r="AH966" s="78"/>
      <c r="AI966" s="54">
        <f t="shared" si="329"/>
        <v>0</v>
      </c>
      <c r="AJ966" s="78"/>
      <c r="AK966" s="54">
        <f t="shared" si="330"/>
        <v>0</v>
      </c>
      <c r="AL966" s="78"/>
      <c r="AM966" s="78"/>
      <c r="AN966" s="53" t="str">
        <f>+IF($A966="Venta",SUMIF($AC$3:$AM$3,VLOOKUP($R966,desplegable!$N$3:$Q$8,4,FALSE),$AC966:$AM966)*$T966/VLOOKUP($R966,desplegable!$N$3:$O$8,2,FALSE),"")</f>
        <v/>
      </c>
      <c r="AO966" s="53">
        <f t="shared" si="331"/>
        <v>0</v>
      </c>
      <c r="AP966" s="53" t="str">
        <f>+IF($A966="Compra",SUMIF($AC$3:$AM$3,VLOOKUP($R965,desplegable!$N$3:$Q$8,4,FALSE),$AC966:$AM966)*$T966/VLOOKUP($R965,desplegable!$N$3:$O$8,2,FALSE),"")</f>
        <v/>
      </c>
      <c r="AQ966" s="55">
        <f>+IFERROR(SUMIF($AC$3:$AM$3,VLOOKUP($R966,desplegable!$N$3:$Q$8,4,FALSE),$AC966:$AM966)/$S966,0)</f>
        <v>0</v>
      </c>
      <c r="AR966" s="55">
        <f ca="1">IFERROR((SUMIF($AC$3:$AM$3,VLOOKUP($R966,desplegable!$N$3:$Q$8,4,FALSE),$AC966:$AM966)/($H966-$G966))*((TODAY())-$G966)/$S966,0)</f>
        <v>0</v>
      </c>
      <c r="AS966" s="56" t="str">
        <f t="shared" si="316"/>
        <v>-</v>
      </c>
      <c r="AT966" s="56" t="str">
        <f t="shared" si="317"/>
        <v>-</v>
      </c>
      <c r="AU966" s="56" t="str">
        <f t="shared" si="318"/>
        <v>-</v>
      </c>
      <c r="AV966" s="56" t="str">
        <f t="shared" si="319"/>
        <v>-</v>
      </c>
      <c r="AW966" s="53" t="str">
        <f t="shared" si="320"/>
        <v>-</v>
      </c>
      <c r="AX966" s="53" t="str">
        <f t="shared" si="321"/>
        <v/>
      </c>
      <c r="AY966" s="57" t="str">
        <f t="shared" si="322"/>
        <v/>
      </c>
      <c r="AZ966" s="54">
        <f>+IF(SUMIF($AC$3:$AM$3,VLOOKUP($R966,desplegable!$N$3:$Q$8,4,FALSE),$AC966:$AM966)&gt;=$S966,$S966,SUMIF($AC$3:$AM$3,VLOOKUP($R966,desplegable!$N$3:$Q$8,4,FALSE),$AC966:$AM966))</f>
        <v>0</v>
      </c>
      <c r="BA966" s="78"/>
      <c r="BB966" s="54">
        <f t="shared" si="323"/>
        <v>0</v>
      </c>
      <c r="BC966" s="53">
        <f>+IFERROR($BB966*$T966/VLOOKUP($R966,desplegable!$N$3:$O$8,2,FALSE),0)</f>
        <v>0</v>
      </c>
      <c r="BD966" s="53" t="str">
        <f t="shared" si="332"/>
        <v/>
      </c>
      <c r="BE966" s="57" t="str">
        <f t="shared" si="324"/>
        <v/>
      </c>
    </row>
    <row r="967" spans="1:57" ht="15" customHeight="1" x14ac:dyDescent="0.25">
      <c r="A967" s="26" t="s">
        <v>117</v>
      </c>
      <c r="B967" s="21"/>
      <c r="C967" s="21" t="s">
        <v>117</v>
      </c>
      <c r="D967" s="21"/>
      <c r="E967" s="21" t="s">
        <v>117</v>
      </c>
      <c r="F967" s="21"/>
      <c r="G967" s="27"/>
      <c r="H967" s="27"/>
      <c r="I967" s="28" t="s">
        <v>36</v>
      </c>
      <c r="J967" s="28" t="s">
        <v>117</v>
      </c>
      <c r="K967" s="21"/>
      <c r="L967" s="21"/>
      <c r="M967" s="28" t="s">
        <v>117</v>
      </c>
      <c r="N967" s="28" t="s">
        <v>117</v>
      </c>
      <c r="O967" s="28" t="s">
        <v>117</v>
      </c>
      <c r="P967" s="21" t="s">
        <v>117</v>
      </c>
      <c r="Q967" s="21" t="s">
        <v>117</v>
      </c>
      <c r="R967" s="28" t="s">
        <v>117</v>
      </c>
      <c r="S967" s="78"/>
      <c r="T967" s="30"/>
      <c r="U967" s="52">
        <f t="shared" si="333"/>
        <v>0</v>
      </c>
      <c r="V967" s="29"/>
      <c r="W967" s="29" t="s">
        <v>117</v>
      </c>
      <c r="X967" s="29"/>
      <c r="Y967" s="29"/>
      <c r="Z967" s="53" t="str">
        <f t="shared" si="325"/>
        <v/>
      </c>
      <c r="AA967" s="55" t="str">
        <f t="shared" si="315"/>
        <v/>
      </c>
      <c r="AB967" s="27"/>
      <c r="AC967" s="54">
        <f t="shared" si="326"/>
        <v>0</v>
      </c>
      <c r="AD967" s="78"/>
      <c r="AE967" s="54">
        <f t="shared" si="327"/>
        <v>0</v>
      </c>
      <c r="AF967" s="78"/>
      <c r="AG967" s="54">
        <f t="shared" si="328"/>
        <v>0</v>
      </c>
      <c r="AH967" s="78"/>
      <c r="AI967" s="54">
        <f t="shared" si="329"/>
        <v>0</v>
      </c>
      <c r="AJ967" s="78"/>
      <c r="AK967" s="54">
        <f t="shared" si="330"/>
        <v>0</v>
      </c>
      <c r="AL967" s="78"/>
      <c r="AM967" s="78"/>
      <c r="AN967" s="53" t="str">
        <f>+IF($A967="Venta",SUMIF($AC$3:$AM$3,VLOOKUP($R967,desplegable!$N$3:$Q$8,4,FALSE),$AC967:$AM967)*$T967/VLOOKUP($R967,desplegable!$N$3:$O$8,2,FALSE),"")</f>
        <v/>
      </c>
      <c r="AO967" s="53">
        <f t="shared" si="331"/>
        <v>0</v>
      </c>
      <c r="AP967" s="53" t="str">
        <f>+IF($A967="Compra",SUMIF($AC$3:$AM$3,VLOOKUP($R966,desplegable!$N$3:$Q$8,4,FALSE),$AC967:$AM967)*$T967/VLOOKUP($R966,desplegable!$N$3:$O$8,2,FALSE),"")</f>
        <v/>
      </c>
      <c r="AQ967" s="55">
        <f>+IFERROR(SUMIF($AC$3:$AM$3,VLOOKUP($R967,desplegable!$N$3:$Q$8,4,FALSE),$AC967:$AM967)/$S967,0)</f>
        <v>0</v>
      </c>
      <c r="AR967" s="55">
        <f ca="1">IFERROR((SUMIF($AC$3:$AM$3,VLOOKUP($R967,desplegable!$N$3:$Q$8,4,FALSE),$AC967:$AM967)/($H967-$G967))*((TODAY())-$G967)/$S967,0)</f>
        <v>0</v>
      </c>
      <c r="AS967" s="56" t="str">
        <f t="shared" si="316"/>
        <v>-</v>
      </c>
      <c r="AT967" s="56" t="str">
        <f t="shared" si="317"/>
        <v>-</v>
      </c>
      <c r="AU967" s="56" t="str">
        <f t="shared" si="318"/>
        <v>-</v>
      </c>
      <c r="AV967" s="56" t="str">
        <f t="shared" si="319"/>
        <v>-</v>
      </c>
      <c r="AW967" s="53" t="str">
        <f t="shared" si="320"/>
        <v>-</v>
      </c>
      <c r="AX967" s="53" t="str">
        <f t="shared" si="321"/>
        <v/>
      </c>
      <c r="AY967" s="57" t="str">
        <f t="shared" si="322"/>
        <v/>
      </c>
      <c r="AZ967" s="54">
        <f>+IF(SUMIF($AC$3:$AM$3,VLOOKUP($R967,desplegable!$N$3:$Q$8,4,FALSE),$AC967:$AM967)&gt;=$S967,$S967,SUMIF($AC$3:$AM$3,VLOOKUP($R967,desplegable!$N$3:$Q$8,4,FALSE),$AC967:$AM967))</f>
        <v>0</v>
      </c>
      <c r="BA967" s="78"/>
      <c r="BB967" s="54">
        <f t="shared" si="323"/>
        <v>0</v>
      </c>
      <c r="BC967" s="53">
        <f>+IFERROR($BB967*$T967/VLOOKUP($R967,desplegable!$N$3:$O$8,2,FALSE),0)</f>
        <v>0</v>
      </c>
      <c r="BD967" s="53" t="str">
        <f t="shared" si="332"/>
        <v/>
      </c>
      <c r="BE967" s="57" t="str">
        <f t="shared" si="324"/>
        <v/>
      </c>
    </row>
    <row r="968" spans="1:57" ht="15" customHeight="1" x14ac:dyDescent="0.25">
      <c r="A968" s="26" t="s">
        <v>117</v>
      </c>
      <c r="B968" s="21"/>
      <c r="C968" s="21" t="s">
        <v>117</v>
      </c>
      <c r="D968" s="21"/>
      <c r="E968" s="21" t="s">
        <v>117</v>
      </c>
      <c r="F968" s="21"/>
      <c r="G968" s="27"/>
      <c r="H968" s="27"/>
      <c r="I968" s="28" t="s">
        <v>36</v>
      </c>
      <c r="J968" s="28" t="s">
        <v>117</v>
      </c>
      <c r="K968" s="21"/>
      <c r="L968" s="21"/>
      <c r="M968" s="28" t="s">
        <v>117</v>
      </c>
      <c r="N968" s="28" t="s">
        <v>117</v>
      </c>
      <c r="O968" s="28" t="s">
        <v>117</v>
      </c>
      <c r="P968" s="21" t="s">
        <v>117</v>
      </c>
      <c r="Q968" s="21" t="s">
        <v>117</v>
      </c>
      <c r="R968" s="28" t="s">
        <v>117</v>
      </c>
      <c r="S968" s="78"/>
      <c r="T968" s="30"/>
      <c r="U968" s="52">
        <f t="shared" si="333"/>
        <v>0</v>
      </c>
      <c r="V968" s="29"/>
      <c r="W968" s="29" t="s">
        <v>117</v>
      </c>
      <c r="X968" s="29"/>
      <c r="Y968" s="29"/>
      <c r="Z968" s="53" t="str">
        <f t="shared" si="325"/>
        <v/>
      </c>
      <c r="AA968" s="55" t="str">
        <f t="shared" si="315"/>
        <v/>
      </c>
      <c r="AB968" s="27"/>
      <c r="AC968" s="54">
        <f t="shared" si="326"/>
        <v>0</v>
      </c>
      <c r="AD968" s="78"/>
      <c r="AE968" s="54">
        <f t="shared" si="327"/>
        <v>0</v>
      </c>
      <c r="AF968" s="78"/>
      <c r="AG968" s="54">
        <f t="shared" si="328"/>
        <v>0</v>
      </c>
      <c r="AH968" s="78"/>
      <c r="AI968" s="54">
        <f t="shared" si="329"/>
        <v>0</v>
      </c>
      <c r="AJ968" s="78"/>
      <c r="AK968" s="54">
        <f t="shared" si="330"/>
        <v>0</v>
      </c>
      <c r="AL968" s="78"/>
      <c r="AM968" s="78"/>
      <c r="AN968" s="53" t="str">
        <f>+IF($A968="Venta",SUMIF($AC$3:$AM$3,VLOOKUP($R968,desplegable!$N$3:$Q$8,4,FALSE),$AC968:$AM968)*$T968/VLOOKUP($R968,desplegable!$N$3:$O$8,2,FALSE),"")</f>
        <v/>
      </c>
      <c r="AO968" s="53">
        <f t="shared" si="331"/>
        <v>0</v>
      </c>
      <c r="AP968" s="53" t="str">
        <f>+IF($A968="Compra",SUMIF($AC$3:$AM$3,VLOOKUP($R967,desplegable!$N$3:$Q$8,4,FALSE),$AC968:$AM968)*$T968/VLOOKUP($R967,desplegable!$N$3:$O$8,2,FALSE),"")</f>
        <v/>
      </c>
      <c r="AQ968" s="55">
        <f>+IFERROR(SUMIF($AC$3:$AM$3,VLOOKUP($R968,desplegable!$N$3:$Q$8,4,FALSE),$AC968:$AM968)/$S968,0)</f>
        <v>0</v>
      </c>
      <c r="AR968" s="55">
        <f ca="1">IFERROR((SUMIF($AC$3:$AM$3,VLOOKUP($R968,desplegable!$N$3:$Q$8,4,FALSE),$AC968:$AM968)/($H968-$G968))*((TODAY())-$G968)/$S968,0)</f>
        <v>0</v>
      </c>
      <c r="AS968" s="56" t="str">
        <f t="shared" si="316"/>
        <v>-</v>
      </c>
      <c r="AT968" s="56" t="str">
        <f t="shared" si="317"/>
        <v>-</v>
      </c>
      <c r="AU968" s="56" t="str">
        <f t="shared" si="318"/>
        <v>-</v>
      </c>
      <c r="AV968" s="56" t="str">
        <f t="shared" si="319"/>
        <v>-</v>
      </c>
      <c r="AW968" s="53" t="str">
        <f t="shared" si="320"/>
        <v>-</v>
      </c>
      <c r="AX968" s="53" t="str">
        <f t="shared" si="321"/>
        <v/>
      </c>
      <c r="AY968" s="57" t="str">
        <f t="shared" si="322"/>
        <v/>
      </c>
      <c r="AZ968" s="54">
        <f>+IF(SUMIF($AC$3:$AM$3,VLOOKUP($R968,desplegable!$N$3:$Q$8,4,FALSE),$AC968:$AM968)&gt;=$S968,$S968,SUMIF($AC$3:$AM$3,VLOOKUP($R968,desplegable!$N$3:$Q$8,4,FALSE),$AC968:$AM968))</f>
        <v>0</v>
      </c>
      <c r="BA968" s="78"/>
      <c r="BB968" s="54">
        <f t="shared" si="323"/>
        <v>0</v>
      </c>
      <c r="BC968" s="53">
        <f>+IFERROR($BB968*$T968/VLOOKUP($R968,desplegable!$N$3:$O$8,2,FALSE),0)</f>
        <v>0</v>
      </c>
      <c r="BD968" s="53" t="str">
        <f t="shared" si="332"/>
        <v/>
      </c>
      <c r="BE968" s="57" t="str">
        <f t="shared" si="324"/>
        <v/>
      </c>
    </row>
    <row r="969" spans="1:57" ht="15" customHeight="1" x14ac:dyDescent="0.25">
      <c r="A969" s="26" t="s">
        <v>117</v>
      </c>
      <c r="B969" s="21"/>
      <c r="C969" s="21" t="s">
        <v>117</v>
      </c>
      <c r="D969" s="21"/>
      <c r="E969" s="21" t="s">
        <v>117</v>
      </c>
      <c r="F969" s="21"/>
      <c r="G969" s="27"/>
      <c r="H969" s="27"/>
      <c r="I969" s="28" t="s">
        <v>36</v>
      </c>
      <c r="J969" s="28" t="s">
        <v>117</v>
      </c>
      <c r="K969" s="21"/>
      <c r="L969" s="21"/>
      <c r="M969" s="28" t="s">
        <v>117</v>
      </c>
      <c r="N969" s="28" t="s">
        <v>117</v>
      </c>
      <c r="O969" s="28" t="s">
        <v>117</v>
      </c>
      <c r="P969" s="21" t="s">
        <v>117</v>
      </c>
      <c r="Q969" s="21" t="s">
        <v>117</v>
      </c>
      <c r="R969" s="28" t="s">
        <v>117</v>
      </c>
      <c r="S969" s="78"/>
      <c r="T969" s="30"/>
      <c r="U969" s="52">
        <f t="shared" si="333"/>
        <v>0</v>
      </c>
      <c r="V969" s="29"/>
      <c r="W969" s="29" t="s">
        <v>117</v>
      </c>
      <c r="X969" s="29"/>
      <c r="Y969" s="29"/>
      <c r="Z969" s="53" t="str">
        <f t="shared" si="325"/>
        <v/>
      </c>
      <c r="AA969" s="55" t="str">
        <f t="shared" si="315"/>
        <v/>
      </c>
      <c r="AB969" s="27"/>
      <c r="AC969" s="54">
        <f t="shared" si="326"/>
        <v>0</v>
      </c>
      <c r="AD969" s="78"/>
      <c r="AE969" s="54">
        <f t="shared" si="327"/>
        <v>0</v>
      </c>
      <c r="AF969" s="78"/>
      <c r="AG969" s="54">
        <f t="shared" si="328"/>
        <v>0</v>
      </c>
      <c r="AH969" s="78"/>
      <c r="AI969" s="54">
        <f t="shared" si="329"/>
        <v>0</v>
      </c>
      <c r="AJ969" s="78"/>
      <c r="AK969" s="54">
        <f t="shared" si="330"/>
        <v>0</v>
      </c>
      <c r="AL969" s="78"/>
      <c r="AM969" s="78"/>
      <c r="AN969" s="53" t="str">
        <f>+IF($A969="Venta",SUMIF($AC$3:$AM$3,VLOOKUP($R969,desplegable!$N$3:$Q$8,4,FALSE),$AC969:$AM969)*$T969/VLOOKUP($R969,desplegable!$N$3:$O$8,2,FALSE),"")</f>
        <v/>
      </c>
      <c r="AO969" s="53">
        <f t="shared" si="331"/>
        <v>0</v>
      </c>
      <c r="AP969" s="53" t="str">
        <f>+IF($A969="Compra",SUMIF($AC$3:$AM$3,VLOOKUP($R968,desplegable!$N$3:$Q$8,4,FALSE),$AC969:$AM969)*$T969/VLOOKUP($R968,desplegable!$N$3:$O$8,2,FALSE),"")</f>
        <v/>
      </c>
      <c r="AQ969" s="55">
        <f>+IFERROR(SUMIF($AC$3:$AM$3,VLOOKUP($R969,desplegable!$N$3:$Q$8,4,FALSE),$AC969:$AM969)/$S969,0)</f>
        <v>0</v>
      </c>
      <c r="AR969" s="55">
        <f ca="1">IFERROR((SUMIF($AC$3:$AM$3,VLOOKUP($R969,desplegable!$N$3:$Q$8,4,FALSE),$AC969:$AM969)/($H969-$G969))*((TODAY())-$G969)/$S969,0)</f>
        <v>0</v>
      </c>
      <c r="AS969" s="56" t="str">
        <f t="shared" si="316"/>
        <v>-</v>
      </c>
      <c r="AT969" s="56" t="str">
        <f t="shared" si="317"/>
        <v>-</v>
      </c>
      <c r="AU969" s="56" t="str">
        <f t="shared" si="318"/>
        <v>-</v>
      </c>
      <c r="AV969" s="56" t="str">
        <f t="shared" si="319"/>
        <v>-</v>
      </c>
      <c r="AW969" s="53" t="str">
        <f t="shared" si="320"/>
        <v>-</v>
      </c>
      <c r="AX969" s="53" t="str">
        <f t="shared" si="321"/>
        <v/>
      </c>
      <c r="AY969" s="57" t="str">
        <f t="shared" si="322"/>
        <v/>
      </c>
      <c r="AZ969" s="54">
        <f>+IF(SUMIF($AC$3:$AM$3,VLOOKUP($R969,desplegable!$N$3:$Q$8,4,FALSE),$AC969:$AM969)&gt;=$S969,$S969,SUMIF($AC$3:$AM$3,VLOOKUP($R969,desplegable!$N$3:$Q$8,4,FALSE),$AC969:$AM969))</f>
        <v>0</v>
      </c>
      <c r="BA969" s="78"/>
      <c r="BB969" s="54">
        <f t="shared" si="323"/>
        <v>0</v>
      </c>
      <c r="BC969" s="53">
        <f>+IFERROR($BB969*$T969/VLOOKUP($R969,desplegable!$N$3:$O$8,2,FALSE),0)</f>
        <v>0</v>
      </c>
      <c r="BD969" s="53" t="str">
        <f t="shared" si="332"/>
        <v/>
      </c>
      <c r="BE969" s="57" t="str">
        <f t="shared" si="324"/>
        <v/>
      </c>
    </row>
    <row r="970" spans="1:57" ht="15" customHeight="1" x14ac:dyDescent="0.25">
      <c r="A970" s="26" t="s">
        <v>117</v>
      </c>
      <c r="B970" s="21"/>
      <c r="C970" s="21" t="s">
        <v>117</v>
      </c>
      <c r="D970" s="21"/>
      <c r="E970" s="21" t="s">
        <v>117</v>
      </c>
      <c r="F970" s="21"/>
      <c r="G970" s="27"/>
      <c r="H970" s="27"/>
      <c r="I970" s="28" t="s">
        <v>36</v>
      </c>
      <c r="J970" s="28" t="s">
        <v>117</v>
      </c>
      <c r="K970" s="21"/>
      <c r="L970" s="21"/>
      <c r="M970" s="28" t="s">
        <v>117</v>
      </c>
      <c r="N970" s="28" t="s">
        <v>117</v>
      </c>
      <c r="O970" s="28" t="s">
        <v>117</v>
      </c>
      <c r="P970" s="21" t="s">
        <v>117</v>
      </c>
      <c r="Q970" s="21" t="s">
        <v>117</v>
      </c>
      <c r="R970" s="28" t="s">
        <v>117</v>
      </c>
      <c r="S970" s="78"/>
      <c r="T970" s="30"/>
      <c r="U970" s="52">
        <f t="shared" si="333"/>
        <v>0</v>
      </c>
      <c r="V970" s="29"/>
      <c r="W970" s="29" t="s">
        <v>117</v>
      </c>
      <c r="X970" s="29"/>
      <c r="Y970" s="29"/>
      <c r="Z970" s="53" t="str">
        <f t="shared" si="325"/>
        <v/>
      </c>
      <c r="AA970" s="55" t="str">
        <f t="shared" si="315"/>
        <v/>
      </c>
      <c r="AB970" s="27"/>
      <c r="AC970" s="54">
        <f t="shared" si="326"/>
        <v>0</v>
      </c>
      <c r="AD970" s="78"/>
      <c r="AE970" s="54">
        <f t="shared" si="327"/>
        <v>0</v>
      </c>
      <c r="AF970" s="78"/>
      <c r="AG970" s="54">
        <f t="shared" si="328"/>
        <v>0</v>
      </c>
      <c r="AH970" s="78"/>
      <c r="AI970" s="54">
        <f t="shared" si="329"/>
        <v>0</v>
      </c>
      <c r="AJ970" s="78"/>
      <c r="AK970" s="54">
        <f t="shared" si="330"/>
        <v>0</v>
      </c>
      <c r="AL970" s="78"/>
      <c r="AM970" s="78"/>
      <c r="AN970" s="53" t="str">
        <f>+IF($A970="Venta",SUMIF($AC$3:$AM$3,VLOOKUP($R970,desplegable!$N$3:$Q$8,4,FALSE),$AC970:$AM970)*$T970/VLOOKUP($R970,desplegable!$N$3:$O$8,2,FALSE),"")</f>
        <v/>
      </c>
      <c r="AO970" s="53">
        <f t="shared" si="331"/>
        <v>0</v>
      </c>
      <c r="AP970" s="53" t="str">
        <f>+IF($A970="Compra",SUMIF($AC$3:$AM$3,VLOOKUP($R969,desplegable!$N$3:$Q$8,4,FALSE),$AC970:$AM970)*$T970/VLOOKUP($R969,desplegable!$N$3:$O$8,2,FALSE),"")</f>
        <v/>
      </c>
      <c r="AQ970" s="55">
        <f>+IFERROR(SUMIF($AC$3:$AM$3,VLOOKUP($R970,desplegable!$N$3:$Q$8,4,FALSE),$AC970:$AM970)/$S970,0)</f>
        <v>0</v>
      </c>
      <c r="AR970" s="55">
        <f ca="1">IFERROR((SUMIF($AC$3:$AM$3,VLOOKUP($R970,desplegable!$N$3:$Q$8,4,FALSE),$AC970:$AM970)/($H970-$G970))*((TODAY())-$G970)/$S970,0)</f>
        <v>0</v>
      </c>
      <c r="AS970" s="56" t="str">
        <f t="shared" si="316"/>
        <v>-</v>
      </c>
      <c r="AT970" s="56" t="str">
        <f t="shared" si="317"/>
        <v>-</v>
      </c>
      <c r="AU970" s="56" t="str">
        <f t="shared" si="318"/>
        <v>-</v>
      </c>
      <c r="AV970" s="56" t="str">
        <f t="shared" si="319"/>
        <v>-</v>
      </c>
      <c r="AW970" s="53" t="str">
        <f t="shared" si="320"/>
        <v>-</v>
      </c>
      <c r="AX970" s="53" t="str">
        <f t="shared" si="321"/>
        <v/>
      </c>
      <c r="AY970" s="57" t="str">
        <f t="shared" si="322"/>
        <v/>
      </c>
      <c r="AZ970" s="54">
        <f>+IF(SUMIF($AC$3:$AM$3,VLOOKUP($R970,desplegable!$N$3:$Q$8,4,FALSE),$AC970:$AM970)&gt;=$S970,$S970,SUMIF($AC$3:$AM$3,VLOOKUP($R970,desplegable!$N$3:$Q$8,4,FALSE),$AC970:$AM970))</f>
        <v>0</v>
      </c>
      <c r="BA970" s="78"/>
      <c r="BB970" s="54">
        <f t="shared" si="323"/>
        <v>0</v>
      </c>
      <c r="BC970" s="53">
        <f>+IFERROR($BB970*$T970/VLOOKUP($R970,desplegable!$N$3:$O$8,2,FALSE),0)</f>
        <v>0</v>
      </c>
      <c r="BD970" s="53" t="str">
        <f t="shared" si="332"/>
        <v/>
      </c>
      <c r="BE970" s="57" t="str">
        <f t="shared" si="324"/>
        <v/>
      </c>
    </row>
    <row r="971" spans="1:57" ht="15" customHeight="1" x14ac:dyDescent="0.25">
      <c r="A971" s="26" t="s">
        <v>117</v>
      </c>
      <c r="B971" s="21"/>
      <c r="C971" s="21" t="s">
        <v>117</v>
      </c>
      <c r="D971" s="21"/>
      <c r="E971" s="21" t="s">
        <v>117</v>
      </c>
      <c r="F971" s="21"/>
      <c r="G971" s="27"/>
      <c r="H971" s="27"/>
      <c r="I971" s="28" t="s">
        <v>36</v>
      </c>
      <c r="J971" s="28" t="s">
        <v>117</v>
      </c>
      <c r="K971" s="21"/>
      <c r="L971" s="21"/>
      <c r="M971" s="28" t="s">
        <v>117</v>
      </c>
      <c r="N971" s="28" t="s">
        <v>117</v>
      </c>
      <c r="O971" s="28" t="s">
        <v>117</v>
      </c>
      <c r="P971" s="21" t="s">
        <v>117</v>
      </c>
      <c r="Q971" s="21" t="s">
        <v>117</v>
      </c>
      <c r="R971" s="28" t="s">
        <v>117</v>
      </c>
      <c r="S971" s="78"/>
      <c r="T971" s="30"/>
      <c r="U971" s="52">
        <f t="shared" si="333"/>
        <v>0</v>
      </c>
      <c r="V971" s="29"/>
      <c r="W971" s="29" t="s">
        <v>117</v>
      </c>
      <c r="X971" s="29"/>
      <c r="Y971" s="29"/>
      <c r="Z971" s="53" t="str">
        <f t="shared" si="325"/>
        <v/>
      </c>
      <c r="AA971" s="55" t="str">
        <f t="shared" si="315"/>
        <v/>
      </c>
      <c r="AB971" s="27"/>
      <c r="AC971" s="54">
        <f t="shared" si="326"/>
        <v>0</v>
      </c>
      <c r="AD971" s="78"/>
      <c r="AE971" s="54">
        <f t="shared" si="327"/>
        <v>0</v>
      </c>
      <c r="AF971" s="78"/>
      <c r="AG971" s="54">
        <f t="shared" si="328"/>
        <v>0</v>
      </c>
      <c r="AH971" s="78"/>
      <c r="AI971" s="54">
        <f t="shared" si="329"/>
        <v>0</v>
      </c>
      <c r="AJ971" s="78"/>
      <c r="AK971" s="54">
        <f t="shared" si="330"/>
        <v>0</v>
      </c>
      <c r="AL971" s="78"/>
      <c r="AM971" s="78"/>
      <c r="AN971" s="53" t="str">
        <f>+IF($A971="Venta",SUMIF($AC$3:$AM$3,VLOOKUP($R971,desplegable!$N$3:$Q$8,4,FALSE),$AC971:$AM971)*$T971/VLOOKUP($R971,desplegable!$N$3:$O$8,2,FALSE),"")</f>
        <v/>
      </c>
      <c r="AO971" s="53">
        <f t="shared" si="331"/>
        <v>0</v>
      </c>
      <c r="AP971" s="53" t="str">
        <f>+IF($A971="Compra",SUMIF($AC$3:$AM$3,VLOOKUP($R970,desplegable!$N$3:$Q$8,4,FALSE),$AC971:$AM971)*$T971/VLOOKUP($R970,desplegable!$N$3:$O$8,2,FALSE),"")</f>
        <v/>
      </c>
      <c r="AQ971" s="55">
        <f>+IFERROR(SUMIF($AC$3:$AM$3,VLOOKUP($R971,desplegable!$N$3:$Q$8,4,FALSE),$AC971:$AM971)/$S971,0)</f>
        <v>0</v>
      </c>
      <c r="AR971" s="55">
        <f ca="1">IFERROR((SUMIF($AC$3:$AM$3,VLOOKUP($R971,desplegable!$N$3:$Q$8,4,FALSE),$AC971:$AM971)/($H971-$G971))*((TODAY())-$G971)/$S971,0)</f>
        <v>0</v>
      </c>
      <c r="AS971" s="56" t="str">
        <f t="shared" si="316"/>
        <v>-</v>
      </c>
      <c r="AT971" s="56" t="str">
        <f t="shared" si="317"/>
        <v>-</v>
      </c>
      <c r="AU971" s="56" t="str">
        <f t="shared" si="318"/>
        <v>-</v>
      </c>
      <c r="AV971" s="56" t="str">
        <f t="shared" si="319"/>
        <v>-</v>
      </c>
      <c r="AW971" s="53" t="str">
        <f t="shared" si="320"/>
        <v>-</v>
      </c>
      <c r="AX971" s="53" t="str">
        <f t="shared" si="321"/>
        <v/>
      </c>
      <c r="AY971" s="57" t="str">
        <f t="shared" si="322"/>
        <v/>
      </c>
      <c r="AZ971" s="54">
        <f>+IF(SUMIF($AC$3:$AM$3,VLOOKUP($R971,desplegable!$N$3:$Q$8,4,FALSE),$AC971:$AM971)&gt;=$S971,$S971,SUMIF($AC$3:$AM$3,VLOOKUP($R971,desplegable!$N$3:$Q$8,4,FALSE),$AC971:$AM971))</f>
        <v>0</v>
      </c>
      <c r="BA971" s="78"/>
      <c r="BB971" s="54">
        <f t="shared" si="323"/>
        <v>0</v>
      </c>
      <c r="BC971" s="53">
        <f>+IFERROR($BB971*$T971/VLOOKUP($R971,desplegable!$N$3:$O$8,2,FALSE),0)</f>
        <v>0</v>
      </c>
      <c r="BD971" s="53" t="str">
        <f t="shared" si="332"/>
        <v/>
      </c>
      <c r="BE971" s="57" t="str">
        <f t="shared" si="324"/>
        <v/>
      </c>
    </row>
    <row r="972" spans="1:57" ht="15" customHeight="1" x14ac:dyDescent="0.25">
      <c r="A972" s="26" t="s">
        <v>117</v>
      </c>
      <c r="B972" s="21"/>
      <c r="C972" s="21" t="s">
        <v>117</v>
      </c>
      <c r="D972" s="21"/>
      <c r="E972" s="21" t="s">
        <v>117</v>
      </c>
      <c r="F972" s="21"/>
      <c r="G972" s="27"/>
      <c r="H972" s="27"/>
      <c r="I972" s="28" t="s">
        <v>36</v>
      </c>
      <c r="J972" s="28" t="s">
        <v>117</v>
      </c>
      <c r="K972" s="21"/>
      <c r="L972" s="21"/>
      <c r="M972" s="28" t="s">
        <v>117</v>
      </c>
      <c r="N972" s="28" t="s">
        <v>117</v>
      </c>
      <c r="O972" s="28" t="s">
        <v>117</v>
      </c>
      <c r="P972" s="21" t="s">
        <v>117</v>
      </c>
      <c r="Q972" s="21" t="s">
        <v>117</v>
      </c>
      <c r="R972" s="28" t="s">
        <v>117</v>
      </c>
      <c r="S972" s="78"/>
      <c r="T972" s="30"/>
      <c r="U972" s="52">
        <f t="shared" si="333"/>
        <v>0</v>
      </c>
      <c r="V972" s="29"/>
      <c r="W972" s="29" t="s">
        <v>117</v>
      </c>
      <c r="X972" s="29"/>
      <c r="Y972" s="29"/>
      <c r="Z972" s="53" t="str">
        <f t="shared" si="325"/>
        <v/>
      </c>
      <c r="AA972" s="55" t="str">
        <f t="shared" si="315"/>
        <v/>
      </c>
      <c r="AB972" s="27"/>
      <c r="AC972" s="54">
        <f t="shared" si="326"/>
        <v>0</v>
      </c>
      <c r="AD972" s="78"/>
      <c r="AE972" s="54">
        <f t="shared" si="327"/>
        <v>0</v>
      </c>
      <c r="AF972" s="78"/>
      <c r="AG972" s="54">
        <f t="shared" si="328"/>
        <v>0</v>
      </c>
      <c r="AH972" s="78"/>
      <c r="AI972" s="54">
        <f t="shared" si="329"/>
        <v>0</v>
      </c>
      <c r="AJ972" s="78"/>
      <c r="AK972" s="54">
        <f t="shared" si="330"/>
        <v>0</v>
      </c>
      <c r="AL972" s="78"/>
      <c r="AM972" s="78"/>
      <c r="AN972" s="53" t="str">
        <f>+IF($A972="Venta",SUMIF($AC$3:$AM$3,VLOOKUP($R972,desplegable!$N$3:$Q$8,4,FALSE),$AC972:$AM972)*$T972/VLOOKUP($R972,desplegable!$N$3:$O$8,2,FALSE),"")</f>
        <v/>
      </c>
      <c r="AO972" s="53">
        <f t="shared" si="331"/>
        <v>0</v>
      </c>
      <c r="AP972" s="53" t="str">
        <f>+IF($A972="Compra",SUMIF($AC$3:$AM$3,VLOOKUP($R971,desplegable!$N$3:$Q$8,4,FALSE),$AC972:$AM972)*$T972/VLOOKUP($R971,desplegable!$N$3:$O$8,2,FALSE),"")</f>
        <v/>
      </c>
      <c r="AQ972" s="55">
        <f>+IFERROR(SUMIF($AC$3:$AM$3,VLOOKUP($R972,desplegable!$N$3:$Q$8,4,FALSE),$AC972:$AM972)/$S972,0)</f>
        <v>0</v>
      </c>
      <c r="AR972" s="55">
        <f ca="1">IFERROR((SUMIF($AC$3:$AM$3,VLOOKUP($R972,desplegable!$N$3:$Q$8,4,FALSE),$AC972:$AM972)/($H972-$G972))*((TODAY())-$G972)/$S972,0)</f>
        <v>0</v>
      </c>
      <c r="AS972" s="56" t="str">
        <f t="shared" si="316"/>
        <v>-</v>
      </c>
      <c r="AT972" s="56" t="str">
        <f t="shared" si="317"/>
        <v>-</v>
      </c>
      <c r="AU972" s="56" t="str">
        <f t="shared" si="318"/>
        <v>-</v>
      </c>
      <c r="AV972" s="56" t="str">
        <f t="shared" si="319"/>
        <v>-</v>
      </c>
      <c r="AW972" s="53" t="str">
        <f t="shared" si="320"/>
        <v>-</v>
      </c>
      <c r="AX972" s="53" t="str">
        <f t="shared" si="321"/>
        <v/>
      </c>
      <c r="AY972" s="57" t="str">
        <f t="shared" si="322"/>
        <v/>
      </c>
      <c r="AZ972" s="54">
        <f>+IF(SUMIF($AC$3:$AM$3,VLOOKUP($R972,desplegable!$N$3:$Q$8,4,FALSE),$AC972:$AM972)&gt;=$S972,$S972,SUMIF($AC$3:$AM$3,VLOOKUP($R972,desplegable!$N$3:$Q$8,4,FALSE),$AC972:$AM972))</f>
        <v>0</v>
      </c>
      <c r="BA972" s="78"/>
      <c r="BB972" s="54">
        <f t="shared" si="323"/>
        <v>0</v>
      </c>
      <c r="BC972" s="53">
        <f>+IFERROR($BB972*$T972/VLOOKUP($R972,desplegable!$N$3:$O$8,2,FALSE),0)</f>
        <v>0</v>
      </c>
      <c r="BD972" s="53" t="str">
        <f t="shared" si="332"/>
        <v/>
      </c>
      <c r="BE972" s="57" t="str">
        <f t="shared" si="324"/>
        <v/>
      </c>
    </row>
    <row r="973" spans="1:57" ht="15" customHeight="1" x14ac:dyDescent="0.25">
      <c r="A973" s="26" t="s">
        <v>117</v>
      </c>
      <c r="B973" s="21"/>
      <c r="C973" s="21" t="s">
        <v>117</v>
      </c>
      <c r="D973" s="21"/>
      <c r="E973" s="21" t="s">
        <v>117</v>
      </c>
      <c r="F973" s="21"/>
      <c r="G973" s="27"/>
      <c r="H973" s="27"/>
      <c r="I973" s="28" t="s">
        <v>36</v>
      </c>
      <c r="J973" s="28" t="s">
        <v>117</v>
      </c>
      <c r="K973" s="21"/>
      <c r="L973" s="21"/>
      <c r="M973" s="28" t="s">
        <v>117</v>
      </c>
      <c r="N973" s="28" t="s">
        <v>117</v>
      </c>
      <c r="O973" s="28" t="s">
        <v>117</v>
      </c>
      <c r="P973" s="21" t="s">
        <v>117</v>
      </c>
      <c r="Q973" s="21" t="s">
        <v>117</v>
      </c>
      <c r="R973" s="28" t="s">
        <v>117</v>
      </c>
      <c r="S973" s="78"/>
      <c r="T973" s="30"/>
      <c r="U973" s="52">
        <f t="shared" si="333"/>
        <v>0</v>
      </c>
      <c r="V973" s="29"/>
      <c r="W973" s="29" t="s">
        <v>117</v>
      </c>
      <c r="X973" s="29"/>
      <c r="Y973" s="29"/>
      <c r="Z973" s="53" t="str">
        <f t="shared" si="325"/>
        <v/>
      </c>
      <c r="AA973" s="55" t="str">
        <f t="shared" si="315"/>
        <v/>
      </c>
      <c r="AB973" s="27"/>
      <c r="AC973" s="54">
        <f t="shared" si="326"/>
        <v>0</v>
      </c>
      <c r="AD973" s="78"/>
      <c r="AE973" s="54">
        <f t="shared" si="327"/>
        <v>0</v>
      </c>
      <c r="AF973" s="78"/>
      <c r="AG973" s="54">
        <f t="shared" si="328"/>
        <v>0</v>
      </c>
      <c r="AH973" s="78"/>
      <c r="AI973" s="54">
        <f t="shared" si="329"/>
        <v>0</v>
      </c>
      <c r="AJ973" s="78"/>
      <c r="AK973" s="54">
        <f t="shared" si="330"/>
        <v>0</v>
      </c>
      <c r="AL973" s="78"/>
      <c r="AM973" s="78"/>
      <c r="AN973" s="53" t="str">
        <f>+IF($A973="Venta",SUMIF($AC$3:$AM$3,VLOOKUP($R973,desplegable!$N$3:$Q$8,4,FALSE),$AC973:$AM973)*$T973/VLOOKUP($R973,desplegable!$N$3:$O$8,2,FALSE),"")</f>
        <v/>
      </c>
      <c r="AO973" s="53">
        <f t="shared" si="331"/>
        <v>0</v>
      </c>
      <c r="AP973" s="53" t="str">
        <f>+IF($A973="Compra",SUMIF($AC$3:$AM$3,VLOOKUP($R972,desplegable!$N$3:$Q$8,4,FALSE),$AC973:$AM973)*$T973/VLOOKUP($R972,desplegable!$N$3:$O$8,2,FALSE),"")</f>
        <v/>
      </c>
      <c r="AQ973" s="55">
        <f>+IFERROR(SUMIF($AC$3:$AM$3,VLOOKUP($R973,desplegable!$N$3:$Q$8,4,FALSE),$AC973:$AM973)/$S973,0)</f>
        <v>0</v>
      </c>
      <c r="AR973" s="55">
        <f ca="1">IFERROR((SUMIF($AC$3:$AM$3,VLOOKUP($R973,desplegable!$N$3:$Q$8,4,FALSE),$AC973:$AM973)/($H973-$G973))*((TODAY())-$G973)/$S973,0)</f>
        <v>0</v>
      </c>
      <c r="AS973" s="56" t="str">
        <f t="shared" si="316"/>
        <v>-</v>
      </c>
      <c r="AT973" s="56" t="str">
        <f t="shared" si="317"/>
        <v>-</v>
      </c>
      <c r="AU973" s="56" t="str">
        <f t="shared" si="318"/>
        <v>-</v>
      </c>
      <c r="AV973" s="56" t="str">
        <f t="shared" si="319"/>
        <v>-</v>
      </c>
      <c r="AW973" s="53" t="str">
        <f t="shared" si="320"/>
        <v>-</v>
      </c>
      <c r="AX973" s="53" t="str">
        <f t="shared" si="321"/>
        <v/>
      </c>
      <c r="AY973" s="57" t="str">
        <f t="shared" si="322"/>
        <v/>
      </c>
      <c r="AZ973" s="54">
        <f>+IF(SUMIF($AC$3:$AM$3,VLOOKUP($R973,desplegable!$N$3:$Q$8,4,FALSE),$AC973:$AM973)&gt;=$S973,$S973,SUMIF($AC$3:$AM$3,VLOOKUP($R973,desplegable!$N$3:$Q$8,4,FALSE),$AC973:$AM973))</f>
        <v>0</v>
      </c>
      <c r="BA973" s="78"/>
      <c r="BB973" s="54">
        <f t="shared" si="323"/>
        <v>0</v>
      </c>
      <c r="BC973" s="53">
        <f>+IFERROR($BB973*$T973/VLOOKUP($R973,desplegable!$N$3:$O$8,2,FALSE),0)</f>
        <v>0</v>
      </c>
      <c r="BD973" s="53" t="str">
        <f t="shared" si="332"/>
        <v/>
      </c>
      <c r="BE973" s="57" t="str">
        <f t="shared" si="324"/>
        <v/>
      </c>
    </row>
    <row r="974" spans="1:57" ht="15" customHeight="1" x14ac:dyDescent="0.25">
      <c r="A974" s="26" t="s">
        <v>117</v>
      </c>
      <c r="B974" s="21"/>
      <c r="C974" s="21" t="s">
        <v>117</v>
      </c>
      <c r="D974" s="21"/>
      <c r="E974" s="21" t="s">
        <v>117</v>
      </c>
      <c r="F974" s="21"/>
      <c r="G974" s="27"/>
      <c r="H974" s="27"/>
      <c r="I974" s="28" t="s">
        <v>36</v>
      </c>
      <c r="J974" s="28" t="s">
        <v>117</v>
      </c>
      <c r="K974" s="21"/>
      <c r="L974" s="21"/>
      <c r="M974" s="28" t="s">
        <v>117</v>
      </c>
      <c r="N974" s="28" t="s">
        <v>117</v>
      </c>
      <c r="O974" s="28" t="s">
        <v>117</v>
      </c>
      <c r="P974" s="21" t="s">
        <v>117</v>
      </c>
      <c r="Q974" s="21" t="s">
        <v>117</v>
      </c>
      <c r="R974" s="28" t="s">
        <v>117</v>
      </c>
      <c r="S974" s="78"/>
      <c r="T974" s="30"/>
      <c r="U974" s="52">
        <f t="shared" si="333"/>
        <v>0</v>
      </c>
      <c r="V974" s="29"/>
      <c r="W974" s="29" t="s">
        <v>117</v>
      </c>
      <c r="X974" s="29"/>
      <c r="Y974" s="29"/>
      <c r="Z974" s="53" t="str">
        <f t="shared" si="325"/>
        <v/>
      </c>
      <c r="AA974" s="55" t="str">
        <f t="shared" si="315"/>
        <v/>
      </c>
      <c r="AB974" s="27"/>
      <c r="AC974" s="54">
        <f t="shared" si="326"/>
        <v>0</v>
      </c>
      <c r="AD974" s="78"/>
      <c r="AE974" s="54">
        <f t="shared" si="327"/>
        <v>0</v>
      </c>
      <c r="AF974" s="78"/>
      <c r="AG974" s="54">
        <f t="shared" si="328"/>
        <v>0</v>
      </c>
      <c r="AH974" s="78"/>
      <c r="AI974" s="54">
        <f t="shared" si="329"/>
        <v>0</v>
      </c>
      <c r="AJ974" s="78"/>
      <c r="AK974" s="54">
        <f t="shared" si="330"/>
        <v>0</v>
      </c>
      <c r="AL974" s="78"/>
      <c r="AM974" s="78"/>
      <c r="AN974" s="53" t="str">
        <f>+IF($A974="Venta",SUMIF($AC$3:$AM$3,VLOOKUP($R974,desplegable!$N$3:$Q$8,4,FALSE),$AC974:$AM974)*$T974/VLOOKUP($R974,desplegable!$N$3:$O$8,2,FALSE),"")</f>
        <v/>
      </c>
      <c r="AO974" s="53">
        <f t="shared" si="331"/>
        <v>0</v>
      </c>
      <c r="AP974" s="53" t="str">
        <f>+IF($A974="Compra",SUMIF($AC$3:$AM$3,VLOOKUP($R973,desplegable!$N$3:$Q$8,4,FALSE),$AC974:$AM974)*$T974/VLOOKUP($R973,desplegable!$N$3:$O$8,2,FALSE),"")</f>
        <v/>
      </c>
      <c r="AQ974" s="55">
        <f>+IFERROR(SUMIF($AC$3:$AM$3,VLOOKUP($R974,desplegable!$N$3:$Q$8,4,FALSE),$AC974:$AM974)/$S974,0)</f>
        <v>0</v>
      </c>
      <c r="AR974" s="55">
        <f ca="1">IFERROR((SUMIF($AC$3:$AM$3,VLOOKUP($R974,desplegable!$N$3:$Q$8,4,FALSE),$AC974:$AM974)/($H974-$G974))*((TODAY())-$G974)/$S974,0)</f>
        <v>0</v>
      </c>
      <c r="AS974" s="56" t="str">
        <f t="shared" si="316"/>
        <v>-</v>
      </c>
      <c r="AT974" s="56" t="str">
        <f t="shared" si="317"/>
        <v>-</v>
      </c>
      <c r="AU974" s="56" t="str">
        <f t="shared" si="318"/>
        <v>-</v>
      </c>
      <c r="AV974" s="56" t="str">
        <f t="shared" si="319"/>
        <v>-</v>
      </c>
      <c r="AW974" s="53" t="str">
        <f t="shared" si="320"/>
        <v>-</v>
      </c>
      <c r="AX974" s="53" t="str">
        <f t="shared" si="321"/>
        <v/>
      </c>
      <c r="AY974" s="57" t="str">
        <f t="shared" si="322"/>
        <v/>
      </c>
      <c r="AZ974" s="54">
        <f>+IF(SUMIF($AC$3:$AM$3,VLOOKUP($R974,desplegable!$N$3:$Q$8,4,FALSE),$AC974:$AM974)&gt;=$S974,$S974,SUMIF($AC$3:$AM$3,VLOOKUP($R974,desplegable!$N$3:$Q$8,4,FALSE),$AC974:$AM974))</f>
        <v>0</v>
      </c>
      <c r="BA974" s="78"/>
      <c r="BB974" s="54">
        <f t="shared" si="323"/>
        <v>0</v>
      </c>
      <c r="BC974" s="53">
        <f>+IFERROR($BB974*$T974/VLOOKUP($R974,desplegable!$N$3:$O$8,2,FALSE),0)</f>
        <v>0</v>
      </c>
      <c r="BD974" s="53" t="str">
        <f t="shared" si="332"/>
        <v/>
      </c>
      <c r="BE974" s="57" t="str">
        <f t="shared" si="324"/>
        <v/>
      </c>
    </row>
    <row r="975" spans="1:57" ht="15" customHeight="1" x14ac:dyDescent="0.25">
      <c r="A975" s="26" t="s">
        <v>117</v>
      </c>
      <c r="B975" s="21"/>
      <c r="C975" s="21" t="s">
        <v>117</v>
      </c>
      <c r="D975" s="21"/>
      <c r="E975" s="21" t="s">
        <v>117</v>
      </c>
      <c r="F975" s="21"/>
      <c r="G975" s="27"/>
      <c r="H975" s="27"/>
      <c r="I975" s="28" t="s">
        <v>36</v>
      </c>
      <c r="J975" s="28" t="s">
        <v>117</v>
      </c>
      <c r="K975" s="21"/>
      <c r="L975" s="21"/>
      <c r="M975" s="28" t="s">
        <v>117</v>
      </c>
      <c r="N975" s="28" t="s">
        <v>117</v>
      </c>
      <c r="O975" s="28" t="s">
        <v>117</v>
      </c>
      <c r="P975" s="21" t="s">
        <v>117</v>
      </c>
      <c r="Q975" s="21" t="s">
        <v>117</v>
      </c>
      <c r="R975" s="28" t="s">
        <v>117</v>
      </c>
      <c r="S975" s="78"/>
      <c r="T975" s="30"/>
      <c r="U975" s="52">
        <f t="shared" si="333"/>
        <v>0</v>
      </c>
      <c r="V975" s="29"/>
      <c r="W975" s="29" t="s">
        <v>117</v>
      </c>
      <c r="X975" s="29"/>
      <c r="Y975" s="29"/>
      <c r="Z975" s="53" t="str">
        <f t="shared" si="325"/>
        <v/>
      </c>
      <c r="AA975" s="55" t="str">
        <f t="shared" si="315"/>
        <v/>
      </c>
      <c r="AB975" s="27"/>
      <c r="AC975" s="54">
        <f t="shared" si="326"/>
        <v>0</v>
      </c>
      <c r="AD975" s="78"/>
      <c r="AE975" s="54">
        <f t="shared" si="327"/>
        <v>0</v>
      </c>
      <c r="AF975" s="78"/>
      <c r="AG975" s="54">
        <f t="shared" si="328"/>
        <v>0</v>
      </c>
      <c r="AH975" s="78"/>
      <c r="AI975" s="54">
        <f t="shared" si="329"/>
        <v>0</v>
      </c>
      <c r="AJ975" s="78"/>
      <c r="AK975" s="54">
        <f t="shared" si="330"/>
        <v>0</v>
      </c>
      <c r="AL975" s="78"/>
      <c r="AM975" s="78"/>
      <c r="AN975" s="53" t="str">
        <f>+IF($A975="Venta",SUMIF($AC$3:$AM$3,VLOOKUP($R975,desplegable!$N$3:$Q$8,4,FALSE),$AC975:$AM975)*$T975/VLOOKUP($R975,desplegable!$N$3:$O$8,2,FALSE),"")</f>
        <v/>
      </c>
      <c r="AO975" s="53">
        <f t="shared" si="331"/>
        <v>0</v>
      </c>
      <c r="AP975" s="53" t="str">
        <f>+IF($A975="Compra",SUMIF($AC$3:$AM$3,VLOOKUP($R974,desplegable!$N$3:$Q$8,4,FALSE),$AC975:$AM975)*$T975/VLOOKUP($R974,desplegable!$N$3:$O$8,2,FALSE),"")</f>
        <v/>
      </c>
      <c r="AQ975" s="55">
        <f>+IFERROR(SUMIF($AC$3:$AM$3,VLOOKUP($R975,desplegable!$N$3:$Q$8,4,FALSE),$AC975:$AM975)/$S975,0)</f>
        <v>0</v>
      </c>
      <c r="AR975" s="55">
        <f ca="1">IFERROR((SUMIF($AC$3:$AM$3,VLOOKUP($R975,desplegable!$N$3:$Q$8,4,FALSE),$AC975:$AM975)/($H975-$G975))*((TODAY())-$G975)/$S975,0)</f>
        <v>0</v>
      </c>
      <c r="AS975" s="56" t="str">
        <f t="shared" si="316"/>
        <v>-</v>
      </c>
      <c r="AT975" s="56" t="str">
        <f t="shared" si="317"/>
        <v>-</v>
      </c>
      <c r="AU975" s="56" t="str">
        <f t="shared" si="318"/>
        <v>-</v>
      </c>
      <c r="AV975" s="56" t="str">
        <f t="shared" si="319"/>
        <v>-</v>
      </c>
      <c r="AW975" s="53" t="str">
        <f t="shared" si="320"/>
        <v>-</v>
      </c>
      <c r="AX975" s="53" t="str">
        <f t="shared" si="321"/>
        <v/>
      </c>
      <c r="AY975" s="57" t="str">
        <f t="shared" si="322"/>
        <v/>
      </c>
      <c r="AZ975" s="54">
        <f>+IF(SUMIF($AC$3:$AM$3,VLOOKUP($R975,desplegable!$N$3:$Q$8,4,FALSE),$AC975:$AM975)&gt;=$S975,$S975,SUMIF($AC$3:$AM$3,VLOOKUP($R975,desplegable!$N$3:$Q$8,4,FALSE),$AC975:$AM975))</f>
        <v>0</v>
      </c>
      <c r="BA975" s="78"/>
      <c r="BB975" s="54">
        <f t="shared" si="323"/>
        <v>0</v>
      </c>
      <c r="BC975" s="53">
        <f>+IFERROR($BB975*$T975/VLOOKUP($R975,desplegable!$N$3:$O$8,2,FALSE),0)</f>
        <v>0</v>
      </c>
      <c r="BD975" s="53" t="str">
        <f t="shared" si="332"/>
        <v/>
      </c>
      <c r="BE975" s="57" t="str">
        <f t="shared" si="324"/>
        <v/>
      </c>
    </row>
    <row r="976" spans="1:57" ht="15" customHeight="1" x14ac:dyDescent="0.25">
      <c r="A976" s="26" t="s">
        <v>117</v>
      </c>
      <c r="B976" s="21"/>
      <c r="C976" s="21" t="s">
        <v>117</v>
      </c>
      <c r="D976" s="21"/>
      <c r="E976" s="21" t="s">
        <v>117</v>
      </c>
      <c r="F976" s="21"/>
      <c r="G976" s="27"/>
      <c r="H976" s="27"/>
      <c r="I976" s="28" t="s">
        <v>36</v>
      </c>
      <c r="J976" s="28" t="s">
        <v>117</v>
      </c>
      <c r="K976" s="21"/>
      <c r="L976" s="21"/>
      <c r="M976" s="28" t="s">
        <v>117</v>
      </c>
      <c r="N976" s="28" t="s">
        <v>117</v>
      </c>
      <c r="O976" s="28" t="s">
        <v>117</v>
      </c>
      <c r="P976" s="21" t="s">
        <v>117</v>
      </c>
      <c r="Q976" s="21" t="s">
        <v>117</v>
      </c>
      <c r="R976" s="28" t="s">
        <v>117</v>
      </c>
      <c r="S976" s="78"/>
      <c r="T976" s="30"/>
      <c r="U976" s="52">
        <f t="shared" si="333"/>
        <v>0</v>
      </c>
      <c r="V976" s="29"/>
      <c r="W976" s="29" t="s">
        <v>117</v>
      </c>
      <c r="X976" s="29"/>
      <c r="Y976" s="29"/>
      <c r="Z976" s="53" t="str">
        <f t="shared" si="325"/>
        <v/>
      </c>
      <c r="AA976" s="55" t="str">
        <f t="shared" si="315"/>
        <v/>
      </c>
      <c r="AB976" s="27"/>
      <c r="AC976" s="54">
        <f t="shared" si="326"/>
        <v>0</v>
      </c>
      <c r="AD976" s="78"/>
      <c r="AE976" s="54">
        <f t="shared" si="327"/>
        <v>0</v>
      </c>
      <c r="AF976" s="78"/>
      <c r="AG976" s="54">
        <f t="shared" si="328"/>
        <v>0</v>
      </c>
      <c r="AH976" s="78"/>
      <c r="AI976" s="54">
        <f t="shared" si="329"/>
        <v>0</v>
      </c>
      <c r="AJ976" s="78"/>
      <c r="AK976" s="54">
        <f t="shared" si="330"/>
        <v>0</v>
      </c>
      <c r="AL976" s="78"/>
      <c r="AM976" s="78"/>
      <c r="AN976" s="53" t="str">
        <f>+IF($A976="Venta",SUMIF($AC$3:$AM$3,VLOOKUP($R976,desplegable!$N$3:$Q$8,4,FALSE),$AC976:$AM976)*$T976/VLOOKUP($R976,desplegable!$N$3:$O$8,2,FALSE),"")</f>
        <v/>
      </c>
      <c r="AO976" s="53">
        <f t="shared" si="331"/>
        <v>0</v>
      </c>
      <c r="AP976" s="53" t="str">
        <f>+IF($A976="Compra",SUMIF($AC$3:$AM$3,VLOOKUP($R975,desplegable!$N$3:$Q$8,4,FALSE),$AC976:$AM976)*$T976/VLOOKUP($R975,desplegable!$N$3:$O$8,2,FALSE),"")</f>
        <v/>
      </c>
      <c r="AQ976" s="55">
        <f>+IFERROR(SUMIF($AC$3:$AM$3,VLOOKUP($R976,desplegable!$N$3:$Q$8,4,FALSE),$AC976:$AM976)/$S976,0)</f>
        <v>0</v>
      </c>
      <c r="AR976" s="55">
        <f ca="1">IFERROR((SUMIF($AC$3:$AM$3,VLOOKUP($R976,desplegable!$N$3:$Q$8,4,FALSE),$AC976:$AM976)/($H976-$G976))*((TODAY())-$G976)/$S976,0)</f>
        <v>0</v>
      </c>
      <c r="AS976" s="56" t="str">
        <f t="shared" si="316"/>
        <v>-</v>
      </c>
      <c r="AT976" s="56" t="str">
        <f t="shared" si="317"/>
        <v>-</v>
      </c>
      <c r="AU976" s="56" t="str">
        <f t="shared" si="318"/>
        <v>-</v>
      </c>
      <c r="AV976" s="56" t="str">
        <f t="shared" si="319"/>
        <v>-</v>
      </c>
      <c r="AW976" s="53" t="str">
        <f t="shared" si="320"/>
        <v>-</v>
      </c>
      <c r="AX976" s="53" t="str">
        <f t="shared" si="321"/>
        <v/>
      </c>
      <c r="AY976" s="57" t="str">
        <f t="shared" si="322"/>
        <v/>
      </c>
      <c r="AZ976" s="54">
        <f>+IF(SUMIF($AC$3:$AM$3,VLOOKUP($R976,desplegable!$N$3:$Q$8,4,FALSE),$AC976:$AM976)&gt;=$S976,$S976,SUMIF($AC$3:$AM$3,VLOOKUP($R976,desplegable!$N$3:$Q$8,4,FALSE),$AC976:$AM976))</f>
        <v>0</v>
      </c>
      <c r="BA976" s="78"/>
      <c r="BB976" s="54">
        <f t="shared" si="323"/>
        <v>0</v>
      </c>
      <c r="BC976" s="53">
        <f>+IFERROR($BB976*$T976/VLOOKUP($R976,desplegable!$N$3:$O$8,2,FALSE),0)</f>
        <v>0</v>
      </c>
      <c r="BD976" s="53" t="str">
        <f t="shared" si="332"/>
        <v/>
      </c>
      <c r="BE976" s="57" t="str">
        <f t="shared" si="324"/>
        <v/>
      </c>
    </row>
    <row r="977" spans="1:57" ht="15" customHeight="1" x14ac:dyDescent="0.25">
      <c r="A977" s="26" t="s">
        <v>117</v>
      </c>
      <c r="B977" s="21"/>
      <c r="C977" s="21" t="s">
        <v>117</v>
      </c>
      <c r="D977" s="21"/>
      <c r="E977" s="21" t="s">
        <v>117</v>
      </c>
      <c r="F977" s="21"/>
      <c r="G977" s="27"/>
      <c r="H977" s="27"/>
      <c r="I977" s="28" t="s">
        <v>36</v>
      </c>
      <c r="J977" s="28" t="s">
        <v>117</v>
      </c>
      <c r="K977" s="21"/>
      <c r="L977" s="21"/>
      <c r="M977" s="28" t="s">
        <v>117</v>
      </c>
      <c r="N977" s="28" t="s">
        <v>117</v>
      </c>
      <c r="O977" s="28" t="s">
        <v>117</v>
      </c>
      <c r="P977" s="21" t="s">
        <v>117</v>
      </c>
      <c r="Q977" s="21" t="s">
        <v>117</v>
      </c>
      <c r="R977" s="28" t="s">
        <v>117</v>
      </c>
      <c r="S977" s="78"/>
      <c r="T977" s="30"/>
      <c r="U977" s="52">
        <f t="shared" si="333"/>
        <v>0</v>
      </c>
      <c r="V977" s="29"/>
      <c r="W977" s="29" t="s">
        <v>117</v>
      </c>
      <c r="X977" s="29"/>
      <c r="Y977" s="29"/>
      <c r="Z977" s="53" t="str">
        <f t="shared" si="325"/>
        <v/>
      </c>
      <c r="AA977" s="55" t="str">
        <f t="shared" si="315"/>
        <v/>
      </c>
      <c r="AB977" s="27"/>
      <c r="AC977" s="54">
        <f t="shared" si="326"/>
        <v>0</v>
      </c>
      <c r="AD977" s="78"/>
      <c r="AE977" s="54">
        <f t="shared" si="327"/>
        <v>0</v>
      </c>
      <c r="AF977" s="78"/>
      <c r="AG977" s="54">
        <f t="shared" si="328"/>
        <v>0</v>
      </c>
      <c r="AH977" s="78"/>
      <c r="AI977" s="54">
        <f t="shared" si="329"/>
        <v>0</v>
      </c>
      <c r="AJ977" s="78"/>
      <c r="AK977" s="54">
        <f t="shared" si="330"/>
        <v>0</v>
      </c>
      <c r="AL977" s="78"/>
      <c r="AM977" s="78"/>
      <c r="AN977" s="53" t="str">
        <f>+IF($A977="Venta",SUMIF($AC$3:$AM$3,VLOOKUP($R977,desplegable!$N$3:$Q$8,4,FALSE),$AC977:$AM977)*$T977/VLOOKUP($R977,desplegable!$N$3:$O$8,2,FALSE),"")</f>
        <v/>
      </c>
      <c r="AO977" s="53">
        <f t="shared" si="331"/>
        <v>0</v>
      </c>
      <c r="AP977" s="53" t="str">
        <f>+IF($A977="Compra",SUMIF($AC$3:$AM$3,VLOOKUP($R976,desplegable!$N$3:$Q$8,4,FALSE),$AC977:$AM977)*$T977/VLOOKUP($R976,desplegable!$N$3:$O$8,2,FALSE),"")</f>
        <v/>
      </c>
      <c r="AQ977" s="55">
        <f>+IFERROR(SUMIF($AC$3:$AM$3,VLOOKUP($R977,desplegable!$N$3:$Q$8,4,FALSE),$AC977:$AM977)/$S977,0)</f>
        <v>0</v>
      </c>
      <c r="AR977" s="55">
        <f ca="1">IFERROR((SUMIF($AC$3:$AM$3,VLOOKUP($R977,desplegable!$N$3:$Q$8,4,FALSE),$AC977:$AM977)/($H977-$G977))*((TODAY())-$G977)/$S977,0)</f>
        <v>0</v>
      </c>
      <c r="AS977" s="56" t="str">
        <f t="shared" si="316"/>
        <v>-</v>
      </c>
      <c r="AT977" s="56" t="str">
        <f t="shared" si="317"/>
        <v>-</v>
      </c>
      <c r="AU977" s="56" t="str">
        <f t="shared" si="318"/>
        <v>-</v>
      </c>
      <c r="AV977" s="56" t="str">
        <f t="shared" si="319"/>
        <v>-</v>
      </c>
      <c r="AW977" s="53" t="str">
        <f t="shared" si="320"/>
        <v>-</v>
      </c>
      <c r="AX977" s="53" t="str">
        <f t="shared" si="321"/>
        <v/>
      </c>
      <c r="AY977" s="57" t="str">
        <f t="shared" si="322"/>
        <v/>
      </c>
      <c r="AZ977" s="54">
        <f>+IF(SUMIF($AC$3:$AM$3,VLOOKUP($R977,desplegable!$N$3:$Q$8,4,FALSE),$AC977:$AM977)&gt;=$S977,$S977,SUMIF($AC$3:$AM$3,VLOOKUP($R977,desplegable!$N$3:$Q$8,4,FALSE),$AC977:$AM977))</f>
        <v>0</v>
      </c>
      <c r="BA977" s="78"/>
      <c r="BB977" s="54">
        <f t="shared" si="323"/>
        <v>0</v>
      </c>
      <c r="BC977" s="53">
        <f>+IFERROR($BB977*$T977/VLOOKUP($R977,desplegable!$N$3:$O$8,2,FALSE),0)</f>
        <v>0</v>
      </c>
      <c r="BD977" s="53" t="str">
        <f t="shared" si="332"/>
        <v/>
      </c>
      <c r="BE977" s="57" t="str">
        <f t="shared" si="324"/>
        <v/>
      </c>
    </row>
    <row r="978" spans="1:57" ht="15" customHeight="1" x14ac:dyDescent="0.25">
      <c r="A978" s="26" t="s">
        <v>117</v>
      </c>
      <c r="B978" s="21"/>
      <c r="C978" s="21" t="s">
        <v>117</v>
      </c>
      <c r="D978" s="21"/>
      <c r="E978" s="21" t="s">
        <v>117</v>
      </c>
      <c r="F978" s="21"/>
      <c r="G978" s="27"/>
      <c r="H978" s="27"/>
      <c r="I978" s="28" t="s">
        <v>36</v>
      </c>
      <c r="J978" s="28" t="s">
        <v>117</v>
      </c>
      <c r="K978" s="21"/>
      <c r="L978" s="21"/>
      <c r="M978" s="28" t="s">
        <v>117</v>
      </c>
      <c r="N978" s="28" t="s">
        <v>117</v>
      </c>
      <c r="O978" s="28" t="s">
        <v>117</v>
      </c>
      <c r="P978" s="21" t="s">
        <v>117</v>
      </c>
      <c r="Q978" s="21" t="s">
        <v>117</v>
      </c>
      <c r="R978" s="28" t="s">
        <v>117</v>
      </c>
      <c r="S978" s="78"/>
      <c r="T978" s="30"/>
      <c r="U978" s="52">
        <f t="shared" si="333"/>
        <v>0</v>
      </c>
      <c r="V978" s="29"/>
      <c r="W978" s="29" t="s">
        <v>117</v>
      </c>
      <c r="X978" s="29"/>
      <c r="Y978" s="29"/>
      <c r="Z978" s="53" t="str">
        <f t="shared" si="325"/>
        <v/>
      </c>
      <c r="AA978" s="55" t="str">
        <f t="shared" ref="AA978:AA1041" si="334">+IF($A978="Venta",IFERROR($Z978/$U978,0),IF($A978="Compra","",""))</f>
        <v/>
      </c>
      <c r="AB978" s="27"/>
      <c r="AC978" s="54">
        <f t="shared" si="326"/>
        <v>0</v>
      </c>
      <c r="AD978" s="78"/>
      <c r="AE978" s="54">
        <f t="shared" si="327"/>
        <v>0</v>
      </c>
      <c r="AF978" s="78"/>
      <c r="AG978" s="54">
        <f t="shared" si="328"/>
        <v>0</v>
      </c>
      <c r="AH978" s="78"/>
      <c r="AI978" s="54">
        <f t="shared" si="329"/>
        <v>0</v>
      </c>
      <c r="AJ978" s="78"/>
      <c r="AK978" s="54">
        <f t="shared" si="330"/>
        <v>0</v>
      </c>
      <c r="AL978" s="78"/>
      <c r="AM978" s="78"/>
      <c r="AN978" s="53" t="str">
        <f>+IF($A978="Venta",SUMIF($AC$3:$AM$3,VLOOKUP($R978,desplegable!$N$3:$Q$8,4,FALSE),$AC978:$AM978)*$T978/VLOOKUP($R978,desplegable!$N$3:$O$8,2,FALSE),"")</f>
        <v/>
      </c>
      <c r="AO978" s="53">
        <f t="shared" si="331"/>
        <v>0</v>
      </c>
      <c r="AP978" s="53" t="str">
        <f>+IF($A978="Compra",SUMIF($AC$3:$AM$3,VLOOKUP($R977,desplegable!$N$3:$Q$8,4,FALSE),$AC978:$AM978)*$T978/VLOOKUP($R977,desplegable!$N$3:$O$8,2,FALSE),"")</f>
        <v/>
      </c>
      <c r="AQ978" s="55">
        <f>+IFERROR(SUMIF($AC$3:$AM$3,VLOOKUP($R978,desplegable!$N$3:$Q$8,4,FALSE),$AC978:$AM978)/$S978,0)</f>
        <v>0</v>
      </c>
      <c r="AR978" s="55">
        <f ca="1">IFERROR((SUMIF($AC$3:$AM$3,VLOOKUP($R978,desplegable!$N$3:$Q$8,4,FALSE),$AC978:$AM978)/($H978-$G978))*((TODAY())-$G978)/$S978,0)</f>
        <v>0</v>
      </c>
      <c r="AS978" s="56" t="str">
        <f t="shared" si="316"/>
        <v>-</v>
      </c>
      <c r="AT978" s="56" t="str">
        <f t="shared" si="317"/>
        <v>-</v>
      </c>
      <c r="AU978" s="56" t="str">
        <f t="shared" si="318"/>
        <v>-</v>
      </c>
      <c r="AV978" s="56" t="str">
        <f t="shared" si="319"/>
        <v>-</v>
      </c>
      <c r="AW978" s="53" t="str">
        <f t="shared" si="320"/>
        <v>-</v>
      </c>
      <c r="AX978" s="53" t="str">
        <f t="shared" si="321"/>
        <v/>
      </c>
      <c r="AY978" s="57" t="str">
        <f t="shared" si="322"/>
        <v/>
      </c>
      <c r="AZ978" s="54">
        <f>+IF(SUMIF($AC$3:$AM$3,VLOOKUP($R978,desplegable!$N$3:$Q$8,4,FALSE),$AC978:$AM978)&gt;=$S978,$S978,SUMIF($AC$3:$AM$3,VLOOKUP($R978,desplegable!$N$3:$Q$8,4,FALSE),$AC978:$AM978))</f>
        <v>0</v>
      </c>
      <c r="BA978" s="78"/>
      <c r="BB978" s="54">
        <f t="shared" si="323"/>
        <v>0</v>
      </c>
      <c r="BC978" s="53">
        <f>+IFERROR($BB978*$T978/VLOOKUP($R978,desplegable!$N$3:$O$8,2,FALSE),0)</f>
        <v>0</v>
      </c>
      <c r="BD978" s="53" t="str">
        <f t="shared" si="332"/>
        <v/>
      </c>
      <c r="BE978" s="57" t="str">
        <f t="shared" si="324"/>
        <v/>
      </c>
    </row>
    <row r="979" spans="1:57" ht="15" customHeight="1" x14ac:dyDescent="0.25">
      <c r="A979" s="26" t="s">
        <v>117</v>
      </c>
      <c r="B979" s="21"/>
      <c r="C979" s="21" t="s">
        <v>117</v>
      </c>
      <c r="D979" s="21"/>
      <c r="E979" s="21" t="s">
        <v>117</v>
      </c>
      <c r="F979" s="21"/>
      <c r="G979" s="27"/>
      <c r="H979" s="27"/>
      <c r="I979" s="28" t="s">
        <v>36</v>
      </c>
      <c r="J979" s="28" t="s">
        <v>117</v>
      </c>
      <c r="K979" s="21"/>
      <c r="L979" s="21"/>
      <c r="M979" s="28" t="s">
        <v>117</v>
      </c>
      <c r="N979" s="28" t="s">
        <v>117</v>
      </c>
      <c r="O979" s="28" t="s">
        <v>117</v>
      </c>
      <c r="P979" s="21" t="s">
        <v>117</v>
      </c>
      <c r="Q979" s="21" t="s">
        <v>117</v>
      </c>
      <c r="R979" s="28" t="s">
        <v>117</v>
      </c>
      <c r="S979" s="78"/>
      <c r="T979" s="30"/>
      <c r="U979" s="52">
        <f t="shared" si="333"/>
        <v>0</v>
      </c>
      <c r="V979" s="29"/>
      <c r="W979" s="29" t="s">
        <v>117</v>
      </c>
      <c r="X979" s="29"/>
      <c r="Y979" s="29"/>
      <c r="Z979" s="53" t="str">
        <f t="shared" si="325"/>
        <v/>
      </c>
      <c r="AA979" s="55" t="str">
        <f t="shared" si="334"/>
        <v/>
      </c>
      <c r="AB979" s="27"/>
      <c r="AC979" s="54">
        <f t="shared" si="326"/>
        <v>0</v>
      </c>
      <c r="AD979" s="78"/>
      <c r="AE979" s="54">
        <f t="shared" si="327"/>
        <v>0</v>
      </c>
      <c r="AF979" s="78"/>
      <c r="AG979" s="54">
        <f t="shared" si="328"/>
        <v>0</v>
      </c>
      <c r="AH979" s="78"/>
      <c r="AI979" s="54">
        <f t="shared" si="329"/>
        <v>0</v>
      </c>
      <c r="AJ979" s="78"/>
      <c r="AK979" s="54">
        <f t="shared" si="330"/>
        <v>0</v>
      </c>
      <c r="AL979" s="78"/>
      <c r="AM979" s="78"/>
      <c r="AN979" s="53" t="str">
        <f>+IF($A979="Venta",SUMIF($AC$3:$AM$3,VLOOKUP($R979,desplegable!$N$3:$Q$8,4,FALSE),$AC979:$AM979)*$T979/VLOOKUP($R979,desplegable!$N$3:$O$8,2,FALSE),"")</f>
        <v/>
      </c>
      <c r="AO979" s="53">
        <f t="shared" si="331"/>
        <v>0</v>
      </c>
      <c r="AP979" s="53" t="str">
        <f>+IF($A979="Compra",SUMIF($AC$3:$AM$3,VLOOKUP($R978,desplegable!$N$3:$Q$8,4,FALSE),$AC979:$AM979)*$T979/VLOOKUP($R978,desplegable!$N$3:$O$8,2,FALSE),"")</f>
        <v/>
      </c>
      <c r="AQ979" s="55">
        <f>+IFERROR(SUMIF($AC$3:$AM$3,VLOOKUP($R979,desplegable!$N$3:$Q$8,4,FALSE),$AC979:$AM979)/$S979,0)</f>
        <v>0</v>
      </c>
      <c r="AR979" s="55">
        <f ca="1">IFERROR((SUMIF($AC$3:$AM$3,VLOOKUP($R979,desplegable!$N$3:$Q$8,4,FALSE),$AC979:$AM979)/($H979-$G979))*((TODAY())-$G979)/$S979,0)</f>
        <v>0</v>
      </c>
      <c r="AS979" s="56" t="str">
        <f t="shared" si="316"/>
        <v>-</v>
      </c>
      <c r="AT979" s="56" t="str">
        <f t="shared" si="317"/>
        <v>-</v>
      </c>
      <c r="AU979" s="56" t="str">
        <f t="shared" si="318"/>
        <v>-</v>
      </c>
      <c r="AV979" s="56" t="str">
        <f t="shared" si="319"/>
        <v>-</v>
      </c>
      <c r="AW979" s="53" t="str">
        <f t="shared" si="320"/>
        <v>-</v>
      </c>
      <c r="AX979" s="53" t="str">
        <f t="shared" si="321"/>
        <v/>
      </c>
      <c r="AY979" s="57" t="str">
        <f t="shared" si="322"/>
        <v/>
      </c>
      <c r="AZ979" s="54">
        <f>+IF(SUMIF($AC$3:$AM$3,VLOOKUP($R979,desplegable!$N$3:$Q$8,4,FALSE),$AC979:$AM979)&gt;=$S979,$S979,SUMIF($AC$3:$AM$3,VLOOKUP($R979,desplegable!$N$3:$Q$8,4,FALSE),$AC979:$AM979))</f>
        <v>0</v>
      </c>
      <c r="BA979" s="78"/>
      <c r="BB979" s="54">
        <f t="shared" si="323"/>
        <v>0</v>
      </c>
      <c r="BC979" s="53">
        <f>+IFERROR($BB979*$T979/VLOOKUP($R979,desplegable!$N$3:$O$8,2,FALSE),0)</f>
        <v>0</v>
      </c>
      <c r="BD979" s="53" t="str">
        <f t="shared" si="332"/>
        <v/>
      </c>
      <c r="BE979" s="57" t="str">
        <f t="shared" si="324"/>
        <v/>
      </c>
    </row>
    <row r="980" spans="1:57" ht="15" customHeight="1" x14ac:dyDescent="0.25">
      <c r="A980" s="26" t="s">
        <v>117</v>
      </c>
      <c r="B980" s="21"/>
      <c r="C980" s="21" t="s">
        <v>117</v>
      </c>
      <c r="D980" s="21"/>
      <c r="E980" s="21" t="s">
        <v>117</v>
      </c>
      <c r="F980" s="21"/>
      <c r="G980" s="27"/>
      <c r="H980" s="27"/>
      <c r="I980" s="28" t="s">
        <v>36</v>
      </c>
      <c r="J980" s="28" t="s">
        <v>117</v>
      </c>
      <c r="K980" s="21"/>
      <c r="L980" s="21"/>
      <c r="M980" s="28" t="s">
        <v>117</v>
      </c>
      <c r="N980" s="28" t="s">
        <v>117</v>
      </c>
      <c r="O980" s="28" t="s">
        <v>117</v>
      </c>
      <c r="P980" s="21" t="s">
        <v>117</v>
      </c>
      <c r="Q980" s="21" t="s">
        <v>117</v>
      </c>
      <c r="R980" s="28" t="s">
        <v>117</v>
      </c>
      <c r="S980" s="78"/>
      <c r="T980" s="30"/>
      <c r="U980" s="52">
        <f t="shared" si="333"/>
        <v>0</v>
      </c>
      <c r="V980" s="29"/>
      <c r="W980" s="29" t="s">
        <v>117</v>
      </c>
      <c r="X980" s="29"/>
      <c r="Y980" s="29"/>
      <c r="Z980" s="53" t="str">
        <f t="shared" si="325"/>
        <v/>
      </c>
      <c r="AA980" s="55" t="str">
        <f t="shared" si="334"/>
        <v/>
      </c>
      <c r="AB980" s="27"/>
      <c r="AC980" s="54">
        <f t="shared" si="326"/>
        <v>0</v>
      </c>
      <c r="AD980" s="78"/>
      <c r="AE980" s="54">
        <f t="shared" si="327"/>
        <v>0</v>
      </c>
      <c r="AF980" s="78"/>
      <c r="AG980" s="54">
        <f t="shared" si="328"/>
        <v>0</v>
      </c>
      <c r="AH980" s="78"/>
      <c r="AI980" s="54">
        <f t="shared" si="329"/>
        <v>0</v>
      </c>
      <c r="AJ980" s="78"/>
      <c r="AK980" s="54">
        <f t="shared" si="330"/>
        <v>0</v>
      </c>
      <c r="AL980" s="78"/>
      <c r="AM980" s="78"/>
      <c r="AN980" s="53" t="str">
        <f>+IF($A980="Venta",SUMIF($AC$3:$AM$3,VLOOKUP($R980,desplegable!$N$3:$Q$8,4,FALSE),$AC980:$AM980)*$T980/VLOOKUP($R980,desplegable!$N$3:$O$8,2,FALSE),"")</f>
        <v/>
      </c>
      <c r="AO980" s="53">
        <f t="shared" si="331"/>
        <v>0</v>
      </c>
      <c r="AP980" s="53" t="str">
        <f>+IF($A980="Compra",SUMIF($AC$3:$AM$3,VLOOKUP($R979,desplegable!$N$3:$Q$8,4,FALSE),$AC980:$AM980)*$T980/VLOOKUP($R979,desplegable!$N$3:$O$8,2,FALSE),"")</f>
        <v/>
      </c>
      <c r="AQ980" s="55">
        <f>+IFERROR(SUMIF($AC$3:$AM$3,VLOOKUP($R980,desplegable!$N$3:$Q$8,4,FALSE),$AC980:$AM980)/$S980,0)</f>
        <v>0</v>
      </c>
      <c r="AR980" s="55">
        <f ca="1">IFERROR((SUMIF($AC$3:$AM$3,VLOOKUP($R980,desplegable!$N$3:$Q$8,4,FALSE),$AC980:$AM980)/($H980-$G980))*((TODAY())-$G980)/$S980,0)</f>
        <v>0</v>
      </c>
      <c r="AS980" s="56" t="str">
        <f t="shared" si="316"/>
        <v>-</v>
      </c>
      <c r="AT980" s="56" t="str">
        <f t="shared" si="317"/>
        <v>-</v>
      </c>
      <c r="AU980" s="56" t="str">
        <f t="shared" si="318"/>
        <v>-</v>
      </c>
      <c r="AV980" s="56" t="str">
        <f t="shared" si="319"/>
        <v>-</v>
      </c>
      <c r="AW980" s="53" t="str">
        <f t="shared" si="320"/>
        <v>-</v>
      </c>
      <c r="AX980" s="53" t="str">
        <f t="shared" si="321"/>
        <v/>
      </c>
      <c r="AY980" s="57" t="str">
        <f t="shared" si="322"/>
        <v/>
      </c>
      <c r="AZ980" s="54">
        <f>+IF(SUMIF($AC$3:$AM$3,VLOOKUP($R980,desplegable!$N$3:$Q$8,4,FALSE),$AC980:$AM980)&gt;=$S980,$S980,SUMIF($AC$3:$AM$3,VLOOKUP($R980,desplegable!$N$3:$Q$8,4,FALSE),$AC980:$AM980))</f>
        <v>0</v>
      </c>
      <c r="BA980" s="78"/>
      <c r="BB980" s="54">
        <f t="shared" si="323"/>
        <v>0</v>
      </c>
      <c r="BC980" s="53">
        <f>+IFERROR($BB980*$T980/VLOOKUP($R980,desplegable!$N$3:$O$8,2,FALSE),0)</f>
        <v>0</v>
      </c>
      <c r="BD980" s="53" t="str">
        <f t="shared" si="332"/>
        <v/>
      </c>
      <c r="BE980" s="57" t="str">
        <f t="shared" si="324"/>
        <v/>
      </c>
    </row>
    <row r="981" spans="1:57" ht="15" customHeight="1" x14ac:dyDescent="0.25">
      <c r="A981" s="26" t="s">
        <v>117</v>
      </c>
      <c r="B981" s="21"/>
      <c r="C981" s="21" t="s">
        <v>117</v>
      </c>
      <c r="D981" s="21"/>
      <c r="E981" s="21" t="s">
        <v>117</v>
      </c>
      <c r="F981" s="21"/>
      <c r="G981" s="27"/>
      <c r="H981" s="27"/>
      <c r="I981" s="28" t="s">
        <v>36</v>
      </c>
      <c r="J981" s="28" t="s">
        <v>117</v>
      </c>
      <c r="K981" s="21"/>
      <c r="L981" s="21"/>
      <c r="M981" s="28" t="s">
        <v>117</v>
      </c>
      <c r="N981" s="28" t="s">
        <v>117</v>
      </c>
      <c r="O981" s="28" t="s">
        <v>117</v>
      </c>
      <c r="P981" s="21" t="s">
        <v>117</v>
      </c>
      <c r="Q981" s="21" t="s">
        <v>117</v>
      </c>
      <c r="R981" s="28" t="s">
        <v>117</v>
      </c>
      <c r="S981" s="78"/>
      <c r="T981" s="30"/>
      <c r="U981" s="52">
        <f t="shared" si="333"/>
        <v>0</v>
      </c>
      <c r="V981" s="29"/>
      <c r="W981" s="29" t="s">
        <v>117</v>
      </c>
      <c r="X981" s="29"/>
      <c r="Y981" s="29"/>
      <c r="Z981" s="53" t="str">
        <f t="shared" si="325"/>
        <v/>
      </c>
      <c r="AA981" s="55" t="str">
        <f t="shared" si="334"/>
        <v/>
      </c>
      <c r="AB981" s="27"/>
      <c r="AC981" s="54">
        <f t="shared" si="326"/>
        <v>0</v>
      </c>
      <c r="AD981" s="78"/>
      <c r="AE981" s="54">
        <f t="shared" si="327"/>
        <v>0</v>
      </c>
      <c r="AF981" s="78"/>
      <c r="AG981" s="54">
        <f t="shared" si="328"/>
        <v>0</v>
      </c>
      <c r="AH981" s="78"/>
      <c r="AI981" s="54">
        <f t="shared" si="329"/>
        <v>0</v>
      </c>
      <c r="AJ981" s="78"/>
      <c r="AK981" s="54">
        <f t="shared" si="330"/>
        <v>0</v>
      </c>
      <c r="AL981" s="78"/>
      <c r="AM981" s="78"/>
      <c r="AN981" s="53" t="str">
        <f>+IF($A981="Venta",SUMIF($AC$3:$AM$3,VLOOKUP($R981,desplegable!$N$3:$Q$8,4,FALSE),$AC981:$AM981)*$T981/VLOOKUP($R981,desplegable!$N$3:$O$8,2,FALSE),"")</f>
        <v/>
      </c>
      <c r="AO981" s="53">
        <f t="shared" si="331"/>
        <v>0</v>
      </c>
      <c r="AP981" s="53" t="str">
        <f>+IF($A981="Compra",SUMIF($AC$3:$AM$3,VLOOKUP($R980,desplegable!$N$3:$Q$8,4,FALSE),$AC981:$AM981)*$T981/VLOOKUP($R980,desplegable!$N$3:$O$8,2,FALSE),"")</f>
        <v/>
      </c>
      <c r="AQ981" s="55">
        <f>+IFERROR(SUMIF($AC$3:$AM$3,VLOOKUP($R981,desplegable!$N$3:$Q$8,4,FALSE),$AC981:$AM981)/$S981,0)</f>
        <v>0</v>
      </c>
      <c r="AR981" s="55">
        <f ca="1">IFERROR((SUMIF($AC$3:$AM$3,VLOOKUP($R981,desplegable!$N$3:$Q$8,4,FALSE),$AC981:$AM981)/($H981-$G981))*((TODAY())-$G981)/$S981,0)</f>
        <v>0</v>
      </c>
      <c r="AS981" s="56" t="str">
        <f t="shared" ref="AS981:AS1044" si="335">+IFERROR(IF($AE981=0,"-",$AE981/$AC981),"-")</f>
        <v>-</v>
      </c>
      <c r="AT981" s="56" t="str">
        <f t="shared" ref="AT981:AT1044" si="336">+IFERROR(IF($AG981=0,"-",$AG981/$AC981),"-")</f>
        <v>-</v>
      </c>
      <c r="AU981" s="56" t="str">
        <f t="shared" ref="AU981:AU1044" si="337">+IFERROR(IF($AI981=0,"-",$AI981/$AC981),"-")</f>
        <v>-</v>
      </c>
      <c r="AV981" s="56" t="str">
        <f t="shared" ref="AV981:AV1044" si="338">+IFERROR(IF($AK981=0,"-",$AK981/$AC981),"-")</f>
        <v>-</v>
      </c>
      <c r="AW981" s="53" t="str">
        <f t="shared" ref="AW981:AW1044" si="339">+IF($A981="Venta",IFERROR($AN981/$AK981,"-"),IFERROR($AO981/$AK981,"-"))</f>
        <v>-</v>
      </c>
      <c r="AX981" s="53" t="str">
        <f t="shared" ref="AX981:AX1044" si="340">IF($A981="Venta",$AN981-$AO981,IF($A981="Compra","",""))</f>
        <v/>
      </c>
      <c r="AY981" s="57" t="str">
        <f t="shared" ref="AY981:AY1044" si="341">+IF($A981="Venta",IFERROR($AX981/$AN981,0),IF($A981="Compra","",""))</f>
        <v/>
      </c>
      <c r="AZ981" s="54">
        <f>+IF(SUMIF($AC$3:$AM$3,VLOOKUP($R981,desplegable!$N$3:$Q$8,4,FALSE),$AC981:$AM981)&gt;=$S981,$S981,SUMIF($AC$3:$AM$3,VLOOKUP($R981,desplegable!$N$3:$Q$8,4,FALSE),$AC981:$AM981))</f>
        <v>0</v>
      </c>
      <c r="BA981" s="78"/>
      <c r="BB981" s="54">
        <f t="shared" ref="BB981:BB1044" si="342">+IF($BA981=0,$AZ981,$BA981)</f>
        <v>0</v>
      </c>
      <c r="BC981" s="53">
        <f>+IFERROR($BB981*$T981/VLOOKUP($R981,desplegable!$N$3:$O$8,2,FALSE),0)</f>
        <v>0</v>
      </c>
      <c r="BD981" s="53" t="str">
        <f t="shared" si="332"/>
        <v/>
      </c>
      <c r="BE981" s="57" t="str">
        <f t="shared" ref="BE981:BE1044" si="343">+IF($A981="Venta",IFERROR($BD981/$BC981,0),IF($A981="Compra","",""))</f>
        <v/>
      </c>
    </row>
    <row r="982" spans="1:57" ht="15" customHeight="1" x14ac:dyDescent="0.25">
      <c r="A982" s="26" t="s">
        <v>117</v>
      </c>
      <c r="B982" s="21"/>
      <c r="C982" s="21" t="s">
        <v>117</v>
      </c>
      <c r="D982" s="21"/>
      <c r="E982" s="21" t="s">
        <v>117</v>
      </c>
      <c r="F982" s="21"/>
      <c r="G982" s="27"/>
      <c r="H982" s="27"/>
      <c r="I982" s="28" t="s">
        <v>36</v>
      </c>
      <c r="J982" s="28" t="s">
        <v>117</v>
      </c>
      <c r="K982" s="21"/>
      <c r="L982" s="21"/>
      <c r="M982" s="28" t="s">
        <v>117</v>
      </c>
      <c r="N982" s="28" t="s">
        <v>117</v>
      </c>
      <c r="O982" s="28" t="s">
        <v>117</v>
      </c>
      <c r="P982" s="21" t="s">
        <v>117</v>
      </c>
      <c r="Q982" s="21" t="s">
        <v>117</v>
      </c>
      <c r="R982" s="28" t="s">
        <v>117</v>
      </c>
      <c r="S982" s="78"/>
      <c r="T982" s="30"/>
      <c r="U982" s="52">
        <f t="shared" si="333"/>
        <v>0</v>
      </c>
      <c r="V982" s="29"/>
      <c r="W982" s="29" t="s">
        <v>117</v>
      </c>
      <c r="X982" s="29"/>
      <c r="Y982" s="29"/>
      <c r="Z982" s="53" t="str">
        <f t="shared" si="325"/>
        <v/>
      </c>
      <c r="AA982" s="55" t="str">
        <f t="shared" si="334"/>
        <v/>
      </c>
      <c r="AB982" s="27"/>
      <c r="AC982" s="54">
        <f t="shared" si="326"/>
        <v>0</v>
      </c>
      <c r="AD982" s="78"/>
      <c r="AE982" s="54">
        <f t="shared" si="327"/>
        <v>0</v>
      </c>
      <c r="AF982" s="78"/>
      <c r="AG982" s="54">
        <f t="shared" si="328"/>
        <v>0</v>
      </c>
      <c r="AH982" s="78"/>
      <c r="AI982" s="54">
        <f t="shared" si="329"/>
        <v>0</v>
      </c>
      <c r="AJ982" s="78"/>
      <c r="AK982" s="54">
        <f t="shared" si="330"/>
        <v>0</v>
      </c>
      <c r="AL982" s="78"/>
      <c r="AM982" s="78"/>
      <c r="AN982" s="53" t="str">
        <f>+IF($A982="Venta",SUMIF($AC$3:$AM$3,VLOOKUP($R982,desplegable!$N$3:$Q$8,4,FALSE),$AC982:$AM982)*$T982/VLOOKUP($R982,desplegable!$N$3:$O$8,2,FALSE),"")</f>
        <v/>
      </c>
      <c r="AO982" s="53">
        <f t="shared" si="331"/>
        <v>0</v>
      </c>
      <c r="AP982" s="53" t="str">
        <f>+IF($A982="Compra",SUMIF($AC$3:$AM$3,VLOOKUP($R981,desplegable!$N$3:$Q$8,4,FALSE),$AC982:$AM982)*$T982/VLOOKUP($R981,desplegable!$N$3:$O$8,2,FALSE),"")</f>
        <v/>
      </c>
      <c r="AQ982" s="55">
        <f>+IFERROR(SUMIF($AC$3:$AM$3,VLOOKUP($R982,desplegable!$N$3:$Q$8,4,FALSE),$AC982:$AM982)/$S982,0)</f>
        <v>0</v>
      </c>
      <c r="AR982" s="55">
        <f ca="1">IFERROR((SUMIF($AC$3:$AM$3,VLOOKUP($R982,desplegable!$N$3:$Q$8,4,FALSE),$AC982:$AM982)/($H982-$G982))*((TODAY())-$G982)/$S982,0)</f>
        <v>0</v>
      </c>
      <c r="AS982" s="56" t="str">
        <f t="shared" si="335"/>
        <v>-</v>
      </c>
      <c r="AT982" s="56" t="str">
        <f t="shared" si="336"/>
        <v>-</v>
      </c>
      <c r="AU982" s="56" t="str">
        <f t="shared" si="337"/>
        <v>-</v>
      </c>
      <c r="AV982" s="56" t="str">
        <f t="shared" si="338"/>
        <v>-</v>
      </c>
      <c r="AW982" s="53" t="str">
        <f t="shared" si="339"/>
        <v>-</v>
      </c>
      <c r="AX982" s="53" t="str">
        <f t="shared" si="340"/>
        <v/>
      </c>
      <c r="AY982" s="57" t="str">
        <f t="shared" si="341"/>
        <v/>
      </c>
      <c r="AZ982" s="54">
        <f>+IF(SUMIF($AC$3:$AM$3,VLOOKUP($R982,desplegable!$N$3:$Q$8,4,FALSE),$AC982:$AM982)&gt;=$S982,$S982,SUMIF($AC$3:$AM$3,VLOOKUP($R982,desplegable!$N$3:$Q$8,4,FALSE),$AC982:$AM982))</f>
        <v>0</v>
      </c>
      <c r="BA982" s="78"/>
      <c r="BB982" s="54">
        <f t="shared" si="342"/>
        <v>0</v>
      </c>
      <c r="BC982" s="53">
        <f>+IFERROR($BB982*$T982/VLOOKUP($R982,desplegable!$N$3:$O$8,2,FALSE),0)</f>
        <v>0</v>
      </c>
      <c r="BD982" s="53" t="str">
        <f t="shared" si="332"/>
        <v/>
      </c>
      <c r="BE982" s="57" t="str">
        <f t="shared" si="343"/>
        <v/>
      </c>
    </row>
    <row r="983" spans="1:57" ht="15" customHeight="1" x14ac:dyDescent="0.25">
      <c r="A983" s="26" t="s">
        <v>117</v>
      </c>
      <c r="B983" s="21"/>
      <c r="C983" s="21" t="s">
        <v>117</v>
      </c>
      <c r="D983" s="21"/>
      <c r="E983" s="21" t="s">
        <v>117</v>
      </c>
      <c r="F983" s="21"/>
      <c r="G983" s="27"/>
      <c r="H983" s="27"/>
      <c r="I983" s="28" t="s">
        <v>36</v>
      </c>
      <c r="J983" s="28" t="s">
        <v>117</v>
      </c>
      <c r="K983" s="21"/>
      <c r="L983" s="21"/>
      <c r="M983" s="28" t="s">
        <v>117</v>
      </c>
      <c r="N983" s="28" t="s">
        <v>117</v>
      </c>
      <c r="O983" s="28" t="s">
        <v>117</v>
      </c>
      <c r="P983" s="21" t="s">
        <v>117</v>
      </c>
      <c r="Q983" s="21" t="s">
        <v>117</v>
      </c>
      <c r="R983" s="28" t="s">
        <v>117</v>
      </c>
      <c r="S983" s="78"/>
      <c r="T983" s="30"/>
      <c r="U983" s="52">
        <f t="shared" si="333"/>
        <v>0</v>
      </c>
      <c r="V983" s="29"/>
      <c r="W983" s="29" t="s">
        <v>117</v>
      </c>
      <c r="X983" s="29"/>
      <c r="Y983" s="29"/>
      <c r="Z983" s="53" t="str">
        <f t="shared" si="325"/>
        <v/>
      </c>
      <c r="AA983" s="55" t="str">
        <f t="shared" si="334"/>
        <v/>
      </c>
      <c r="AB983" s="27"/>
      <c r="AC983" s="54">
        <f t="shared" si="326"/>
        <v>0</v>
      </c>
      <c r="AD983" s="78"/>
      <c r="AE983" s="54">
        <f t="shared" si="327"/>
        <v>0</v>
      </c>
      <c r="AF983" s="78"/>
      <c r="AG983" s="54">
        <f t="shared" si="328"/>
        <v>0</v>
      </c>
      <c r="AH983" s="78"/>
      <c r="AI983" s="54">
        <f t="shared" si="329"/>
        <v>0</v>
      </c>
      <c r="AJ983" s="78"/>
      <c r="AK983" s="54">
        <f t="shared" si="330"/>
        <v>0</v>
      </c>
      <c r="AL983" s="78"/>
      <c r="AM983" s="78"/>
      <c r="AN983" s="53" t="str">
        <f>+IF($A983="Venta",SUMIF($AC$3:$AM$3,VLOOKUP($R983,desplegable!$N$3:$Q$8,4,FALSE),$AC983:$AM983)*$T983/VLOOKUP($R983,desplegable!$N$3:$O$8,2,FALSE),"")</f>
        <v/>
      </c>
      <c r="AO983" s="53">
        <f t="shared" si="331"/>
        <v>0</v>
      </c>
      <c r="AP983" s="53" t="str">
        <f>+IF($A983="Compra",SUMIF($AC$3:$AM$3,VLOOKUP($R982,desplegable!$N$3:$Q$8,4,FALSE),$AC983:$AM983)*$T983/VLOOKUP($R982,desplegable!$N$3:$O$8,2,FALSE),"")</f>
        <v/>
      </c>
      <c r="AQ983" s="55">
        <f>+IFERROR(SUMIF($AC$3:$AM$3,VLOOKUP($R983,desplegable!$N$3:$Q$8,4,FALSE),$AC983:$AM983)/$S983,0)</f>
        <v>0</v>
      </c>
      <c r="AR983" s="55">
        <f ca="1">IFERROR((SUMIF($AC$3:$AM$3,VLOOKUP($R983,desplegable!$N$3:$Q$8,4,FALSE),$AC983:$AM983)/($H983-$G983))*((TODAY())-$G983)/$S983,0)</f>
        <v>0</v>
      </c>
      <c r="AS983" s="56" t="str">
        <f t="shared" si="335"/>
        <v>-</v>
      </c>
      <c r="AT983" s="56" t="str">
        <f t="shared" si="336"/>
        <v>-</v>
      </c>
      <c r="AU983" s="56" t="str">
        <f t="shared" si="337"/>
        <v>-</v>
      </c>
      <c r="AV983" s="56" t="str">
        <f t="shared" si="338"/>
        <v>-</v>
      </c>
      <c r="AW983" s="53" t="str">
        <f t="shared" si="339"/>
        <v>-</v>
      </c>
      <c r="AX983" s="53" t="str">
        <f t="shared" si="340"/>
        <v/>
      </c>
      <c r="AY983" s="57" t="str">
        <f t="shared" si="341"/>
        <v/>
      </c>
      <c r="AZ983" s="54">
        <f>+IF(SUMIF($AC$3:$AM$3,VLOOKUP($R983,desplegable!$N$3:$Q$8,4,FALSE),$AC983:$AM983)&gt;=$S983,$S983,SUMIF($AC$3:$AM$3,VLOOKUP($R983,desplegable!$N$3:$Q$8,4,FALSE),$AC983:$AM983))</f>
        <v>0</v>
      </c>
      <c r="BA983" s="78"/>
      <c r="BB983" s="54">
        <f t="shared" si="342"/>
        <v>0</v>
      </c>
      <c r="BC983" s="53">
        <f>+IFERROR($BB983*$T983/VLOOKUP($R983,desplegable!$N$3:$O$8,2,FALSE),0)</f>
        <v>0</v>
      </c>
      <c r="BD983" s="53" t="str">
        <f t="shared" si="332"/>
        <v/>
      </c>
      <c r="BE983" s="57" t="str">
        <f t="shared" si="343"/>
        <v/>
      </c>
    </row>
    <row r="984" spans="1:57" ht="15" customHeight="1" x14ac:dyDescent="0.25">
      <c r="A984" s="26" t="s">
        <v>117</v>
      </c>
      <c r="B984" s="21"/>
      <c r="C984" s="21" t="s">
        <v>117</v>
      </c>
      <c r="D984" s="21"/>
      <c r="E984" s="21" t="s">
        <v>117</v>
      </c>
      <c r="F984" s="21"/>
      <c r="G984" s="27"/>
      <c r="H984" s="27"/>
      <c r="I984" s="28" t="s">
        <v>36</v>
      </c>
      <c r="J984" s="28" t="s">
        <v>117</v>
      </c>
      <c r="K984" s="21"/>
      <c r="L984" s="21"/>
      <c r="M984" s="28" t="s">
        <v>117</v>
      </c>
      <c r="N984" s="28" t="s">
        <v>117</v>
      </c>
      <c r="O984" s="28" t="s">
        <v>117</v>
      </c>
      <c r="P984" s="21" t="s">
        <v>117</v>
      </c>
      <c r="Q984" s="21" t="s">
        <v>117</v>
      </c>
      <c r="R984" s="28" t="s">
        <v>117</v>
      </c>
      <c r="S984" s="78"/>
      <c r="T984" s="30"/>
      <c r="U984" s="52">
        <f t="shared" si="333"/>
        <v>0</v>
      </c>
      <c r="V984" s="29"/>
      <c r="W984" s="29" t="s">
        <v>117</v>
      </c>
      <c r="X984" s="29"/>
      <c r="Y984" s="29"/>
      <c r="Z984" s="53" t="str">
        <f t="shared" si="325"/>
        <v/>
      </c>
      <c r="AA984" s="55" t="str">
        <f t="shared" si="334"/>
        <v/>
      </c>
      <c r="AB984" s="27"/>
      <c r="AC984" s="54">
        <f t="shared" si="326"/>
        <v>0</v>
      </c>
      <c r="AD984" s="78"/>
      <c r="AE984" s="54">
        <f t="shared" si="327"/>
        <v>0</v>
      </c>
      <c r="AF984" s="78"/>
      <c r="AG984" s="54">
        <f t="shared" si="328"/>
        <v>0</v>
      </c>
      <c r="AH984" s="78"/>
      <c r="AI984" s="54">
        <f t="shared" si="329"/>
        <v>0</v>
      </c>
      <c r="AJ984" s="78"/>
      <c r="AK984" s="54">
        <f t="shared" si="330"/>
        <v>0</v>
      </c>
      <c r="AL984" s="78"/>
      <c r="AM984" s="78"/>
      <c r="AN984" s="53" t="str">
        <f>+IF($A984="Venta",SUMIF($AC$3:$AM$3,VLOOKUP($R984,desplegable!$N$3:$Q$8,4,FALSE),$AC984:$AM984)*$T984/VLOOKUP($R984,desplegable!$N$3:$O$8,2,FALSE),"")</f>
        <v/>
      </c>
      <c r="AO984" s="53">
        <f t="shared" si="331"/>
        <v>0</v>
      </c>
      <c r="AP984" s="53" t="str">
        <f>+IF($A984="Compra",SUMIF($AC$3:$AM$3,VLOOKUP($R983,desplegable!$N$3:$Q$8,4,FALSE),$AC984:$AM984)*$T984/VLOOKUP($R983,desplegable!$N$3:$O$8,2,FALSE),"")</f>
        <v/>
      </c>
      <c r="AQ984" s="55">
        <f>+IFERROR(SUMIF($AC$3:$AM$3,VLOOKUP($R984,desplegable!$N$3:$Q$8,4,FALSE),$AC984:$AM984)/$S984,0)</f>
        <v>0</v>
      </c>
      <c r="AR984" s="55">
        <f ca="1">IFERROR((SUMIF($AC$3:$AM$3,VLOOKUP($R984,desplegable!$N$3:$Q$8,4,FALSE),$AC984:$AM984)/($H984-$G984))*((TODAY())-$G984)/$S984,0)</f>
        <v>0</v>
      </c>
      <c r="AS984" s="56" t="str">
        <f t="shared" si="335"/>
        <v>-</v>
      </c>
      <c r="AT984" s="56" t="str">
        <f t="shared" si="336"/>
        <v>-</v>
      </c>
      <c r="AU984" s="56" t="str">
        <f t="shared" si="337"/>
        <v>-</v>
      </c>
      <c r="AV984" s="56" t="str">
        <f t="shared" si="338"/>
        <v>-</v>
      </c>
      <c r="AW984" s="53" t="str">
        <f t="shared" si="339"/>
        <v>-</v>
      </c>
      <c r="AX984" s="53" t="str">
        <f t="shared" si="340"/>
        <v/>
      </c>
      <c r="AY984" s="57" t="str">
        <f t="shared" si="341"/>
        <v/>
      </c>
      <c r="AZ984" s="54">
        <f>+IF(SUMIF($AC$3:$AM$3,VLOOKUP($R984,desplegable!$N$3:$Q$8,4,FALSE),$AC984:$AM984)&gt;=$S984,$S984,SUMIF($AC$3:$AM$3,VLOOKUP($R984,desplegable!$N$3:$Q$8,4,FALSE),$AC984:$AM984))</f>
        <v>0</v>
      </c>
      <c r="BA984" s="78"/>
      <c r="BB984" s="54">
        <f t="shared" si="342"/>
        <v>0</v>
      </c>
      <c r="BC984" s="53">
        <f>+IFERROR($BB984*$T984/VLOOKUP($R984,desplegable!$N$3:$O$8,2,FALSE),0)</f>
        <v>0</v>
      </c>
      <c r="BD984" s="53" t="str">
        <f t="shared" si="332"/>
        <v/>
      </c>
      <c r="BE984" s="57" t="str">
        <f t="shared" si="343"/>
        <v/>
      </c>
    </row>
    <row r="985" spans="1:57" ht="15" customHeight="1" x14ac:dyDescent="0.25">
      <c r="A985" s="26" t="s">
        <v>117</v>
      </c>
      <c r="B985" s="21"/>
      <c r="C985" s="21" t="s">
        <v>117</v>
      </c>
      <c r="D985" s="21"/>
      <c r="E985" s="21" t="s">
        <v>117</v>
      </c>
      <c r="F985" s="21"/>
      <c r="G985" s="27"/>
      <c r="H985" s="27"/>
      <c r="I985" s="28" t="s">
        <v>36</v>
      </c>
      <c r="J985" s="28" t="s">
        <v>117</v>
      </c>
      <c r="K985" s="21"/>
      <c r="L985" s="21"/>
      <c r="M985" s="28" t="s">
        <v>117</v>
      </c>
      <c r="N985" s="28" t="s">
        <v>117</v>
      </c>
      <c r="O985" s="28" t="s">
        <v>117</v>
      </c>
      <c r="P985" s="21" t="s">
        <v>117</v>
      </c>
      <c r="Q985" s="21" t="s">
        <v>117</v>
      </c>
      <c r="R985" s="28" t="s">
        <v>117</v>
      </c>
      <c r="S985" s="78"/>
      <c r="T985" s="30"/>
      <c r="U985" s="52">
        <f t="shared" si="333"/>
        <v>0</v>
      </c>
      <c r="V985" s="29"/>
      <c r="W985" s="29" t="s">
        <v>117</v>
      </c>
      <c r="X985" s="29"/>
      <c r="Y985" s="29"/>
      <c r="Z985" s="53" t="str">
        <f t="shared" si="325"/>
        <v/>
      </c>
      <c r="AA985" s="55" t="str">
        <f t="shared" si="334"/>
        <v/>
      </c>
      <c r="AB985" s="27"/>
      <c r="AC985" s="54">
        <f t="shared" si="326"/>
        <v>0</v>
      </c>
      <c r="AD985" s="78"/>
      <c r="AE985" s="54">
        <f t="shared" si="327"/>
        <v>0</v>
      </c>
      <c r="AF985" s="78"/>
      <c r="AG985" s="54">
        <f t="shared" si="328"/>
        <v>0</v>
      </c>
      <c r="AH985" s="78"/>
      <c r="AI985" s="54">
        <f t="shared" si="329"/>
        <v>0</v>
      </c>
      <c r="AJ985" s="78"/>
      <c r="AK985" s="54">
        <f t="shared" si="330"/>
        <v>0</v>
      </c>
      <c r="AL985" s="78"/>
      <c r="AM985" s="78"/>
      <c r="AN985" s="53" t="str">
        <f>+IF($A985="Venta",SUMIF($AC$3:$AM$3,VLOOKUP($R985,desplegable!$N$3:$Q$8,4,FALSE),$AC985:$AM985)*$T985/VLOOKUP($R985,desplegable!$N$3:$O$8,2,FALSE),"")</f>
        <v/>
      </c>
      <c r="AO985" s="53">
        <f t="shared" si="331"/>
        <v>0</v>
      </c>
      <c r="AP985" s="53" t="str">
        <f>+IF($A985="Compra",SUMIF($AC$3:$AM$3,VLOOKUP($R984,desplegable!$N$3:$Q$8,4,FALSE),$AC985:$AM985)*$T985/VLOOKUP($R984,desplegable!$N$3:$O$8,2,FALSE),"")</f>
        <v/>
      </c>
      <c r="AQ985" s="55">
        <f>+IFERROR(SUMIF($AC$3:$AM$3,VLOOKUP($R985,desplegable!$N$3:$Q$8,4,FALSE),$AC985:$AM985)/$S985,0)</f>
        <v>0</v>
      </c>
      <c r="AR985" s="55">
        <f ca="1">IFERROR((SUMIF($AC$3:$AM$3,VLOOKUP($R985,desplegable!$N$3:$Q$8,4,FALSE),$AC985:$AM985)/($H985-$G985))*((TODAY())-$G985)/$S985,0)</f>
        <v>0</v>
      </c>
      <c r="AS985" s="56" t="str">
        <f t="shared" si="335"/>
        <v>-</v>
      </c>
      <c r="AT985" s="56" t="str">
        <f t="shared" si="336"/>
        <v>-</v>
      </c>
      <c r="AU985" s="56" t="str">
        <f t="shared" si="337"/>
        <v>-</v>
      </c>
      <c r="AV985" s="56" t="str">
        <f t="shared" si="338"/>
        <v>-</v>
      </c>
      <c r="AW985" s="53" t="str">
        <f t="shared" si="339"/>
        <v>-</v>
      </c>
      <c r="AX985" s="53" t="str">
        <f t="shared" si="340"/>
        <v/>
      </c>
      <c r="AY985" s="57" t="str">
        <f t="shared" si="341"/>
        <v/>
      </c>
      <c r="AZ985" s="54">
        <f>+IF(SUMIF($AC$3:$AM$3,VLOOKUP($R985,desplegable!$N$3:$Q$8,4,FALSE),$AC985:$AM985)&gt;=$S985,$S985,SUMIF($AC$3:$AM$3,VLOOKUP($R985,desplegable!$N$3:$Q$8,4,FALSE),$AC985:$AM985))</f>
        <v>0</v>
      </c>
      <c r="BA985" s="78"/>
      <c r="BB985" s="54">
        <f t="shared" si="342"/>
        <v>0</v>
      </c>
      <c r="BC985" s="53">
        <f>+IFERROR($BB985*$T985/VLOOKUP($R985,desplegable!$N$3:$O$8,2,FALSE),0)</f>
        <v>0</v>
      </c>
      <c r="BD985" s="53" t="str">
        <f t="shared" si="332"/>
        <v/>
      </c>
      <c r="BE985" s="57" t="str">
        <f t="shared" si="343"/>
        <v/>
      </c>
    </row>
    <row r="986" spans="1:57" ht="15" customHeight="1" x14ac:dyDescent="0.25">
      <c r="A986" s="26" t="s">
        <v>117</v>
      </c>
      <c r="B986" s="21"/>
      <c r="C986" s="21" t="s">
        <v>117</v>
      </c>
      <c r="D986" s="21"/>
      <c r="E986" s="21" t="s">
        <v>117</v>
      </c>
      <c r="F986" s="21"/>
      <c r="G986" s="27"/>
      <c r="H986" s="27"/>
      <c r="I986" s="28" t="s">
        <v>36</v>
      </c>
      <c r="J986" s="28" t="s">
        <v>117</v>
      </c>
      <c r="K986" s="21"/>
      <c r="L986" s="21"/>
      <c r="M986" s="28" t="s">
        <v>117</v>
      </c>
      <c r="N986" s="28" t="s">
        <v>117</v>
      </c>
      <c r="O986" s="28" t="s">
        <v>117</v>
      </c>
      <c r="P986" s="21" t="s">
        <v>117</v>
      </c>
      <c r="Q986" s="21" t="s">
        <v>117</v>
      </c>
      <c r="R986" s="28" t="s">
        <v>117</v>
      </c>
      <c r="S986" s="78"/>
      <c r="T986" s="30"/>
      <c r="U986" s="52">
        <f t="shared" si="333"/>
        <v>0</v>
      </c>
      <c r="V986" s="29"/>
      <c r="W986" s="29" t="s">
        <v>117</v>
      </c>
      <c r="X986" s="29"/>
      <c r="Y986" s="29"/>
      <c r="Z986" s="53" t="str">
        <f t="shared" si="325"/>
        <v/>
      </c>
      <c r="AA986" s="55" t="str">
        <f t="shared" si="334"/>
        <v/>
      </c>
      <c r="AB986" s="27"/>
      <c r="AC986" s="54">
        <f t="shared" si="326"/>
        <v>0</v>
      </c>
      <c r="AD986" s="78"/>
      <c r="AE986" s="54">
        <f t="shared" si="327"/>
        <v>0</v>
      </c>
      <c r="AF986" s="78"/>
      <c r="AG986" s="54">
        <f t="shared" si="328"/>
        <v>0</v>
      </c>
      <c r="AH986" s="78"/>
      <c r="AI986" s="54">
        <f t="shared" si="329"/>
        <v>0</v>
      </c>
      <c r="AJ986" s="78"/>
      <c r="AK986" s="54">
        <f t="shared" si="330"/>
        <v>0</v>
      </c>
      <c r="AL986" s="78"/>
      <c r="AM986" s="78"/>
      <c r="AN986" s="53" t="str">
        <f>+IF($A986="Venta",SUMIF($AC$3:$AM$3,VLOOKUP($R986,desplegable!$N$3:$Q$8,4,FALSE),$AC986:$AM986)*$T986/VLOOKUP($R986,desplegable!$N$3:$O$8,2,FALSE),"")</f>
        <v/>
      </c>
      <c r="AO986" s="53">
        <f t="shared" si="331"/>
        <v>0</v>
      </c>
      <c r="AP986" s="53" t="str">
        <f>+IF($A986="Compra",SUMIF($AC$3:$AM$3,VLOOKUP($R985,desplegable!$N$3:$Q$8,4,FALSE),$AC986:$AM986)*$T986/VLOOKUP($R985,desplegable!$N$3:$O$8,2,FALSE),"")</f>
        <v/>
      </c>
      <c r="AQ986" s="55">
        <f>+IFERROR(SUMIF($AC$3:$AM$3,VLOOKUP($R986,desplegable!$N$3:$Q$8,4,FALSE),$AC986:$AM986)/$S986,0)</f>
        <v>0</v>
      </c>
      <c r="AR986" s="55">
        <f ca="1">IFERROR((SUMIF($AC$3:$AM$3,VLOOKUP($R986,desplegable!$N$3:$Q$8,4,FALSE),$AC986:$AM986)/($H986-$G986))*((TODAY())-$G986)/$S986,0)</f>
        <v>0</v>
      </c>
      <c r="AS986" s="56" t="str">
        <f t="shared" si="335"/>
        <v>-</v>
      </c>
      <c r="AT986" s="56" t="str">
        <f t="shared" si="336"/>
        <v>-</v>
      </c>
      <c r="AU986" s="56" t="str">
        <f t="shared" si="337"/>
        <v>-</v>
      </c>
      <c r="AV986" s="56" t="str">
        <f t="shared" si="338"/>
        <v>-</v>
      </c>
      <c r="AW986" s="53" t="str">
        <f t="shared" si="339"/>
        <v>-</v>
      </c>
      <c r="AX986" s="53" t="str">
        <f t="shared" si="340"/>
        <v/>
      </c>
      <c r="AY986" s="57" t="str">
        <f t="shared" si="341"/>
        <v/>
      </c>
      <c r="AZ986" s="54">
        <f>+IF(SUMIF($AC$3:$AM$3,VLOOKUP($R986,desplegable!$N$3:$Q$8,4,FALSE),$AC986:$AM986)&gt;=$S986,$S986,SUMIF($AC$3:$AM$3,VLOOKUP($R986,desplegable!$N$3:$Q$8,4,FALSE),$AC986:$AM986))</f>
        <v>0</v>
      </c>
      <c r="BA986" s="78"/>
      <c r="BB986" s="54">
        <f t="shared" si="342"/>
        <v>0</v>
      </c>
      <c r="BC986" s="53">
        <f>+IFERROR($BB986*$T986/VLOOKUP($R986,desplegable!$N$3:$O$8,2,FALSE),0)</f>
        <v>0</v>
      </c>
      <c r="BD986" s="53" t="str">
        <f t="shared" si="332"/>
        <v/>
      </c>
      <c r="BE986" s="57" t="str">
        <f t="shared" si="343"/>
        <v/>
      </c>
    </row>
    <row r="987" spans="1:57" ht="15" customHeight="1" x14ac:dyDescent="0.25">
      <c r="A987" s="26" t="s">
        <v>117</v>
      </c>
      <c r="B987" s="21"/>
      <c r="C987" s="21" t="s">
        <v>117</v>
      </c>
      <c r="D987" s="21"/>
      <c r="E987" s="21" t="s">
        <v>117</v>
      </c>
      <c r="F987" s="21"/>
      <c r="G987" s="27"/>
      <c r="H987" s="27"/>
      <c r="I987" s="28" t="s">
        <v>36</v>
      </c>
      <c r="J987" s="28" t="s">
        <v>117</v>
      </c>
      <c r="K987" s="21"/>
      <c r="L987" s="21"/>
      <c r="M987" s="28" t="s">
        <v>117</v>
      </c>
      <c r="N987" s="28" t="s">
        <v>117</v>
      </c>
      <c r="O987" s="28" t="s">
        <v>117</v>
      </c>
      <c r="P987" s="21" t="s">
        <v>117</v>
      </c>
      <c r="Q987" s="21" t="s">
        <v>117</v>
      </c>
      <c r="R987" s="28" t="s">
        <v>117</v>
      </c>
      <c r="S987" s="78"/>
      <c r="T987" s="30"/>
      <c r="U987" s="52">
        <f t="shared" si="333"/>
        <v>0</v>
      </c>
      <c r="V987" s="29"/>
      <c r="W987" s="29" t="s">
        <v>117</v>
      </c>
      <c r="X987" s="29"/>
      <c r="Y987" s="29"/>
      <c r="Z987" s="53" t="str">
        <f t="shared" si="325"/>
        <v/>
      </c>
      <c r="AA987" s="55" t="str">
        <f t="shared" si="334"/>
        <v/>
      </c>
      <c r="AB987" s="27"/>
      <c r="AC987" s="54">
        <f t="shared" si="326"/>
        <v>0</v>
      </c>
      <c r="AD987" s="78"/>
      <c r="AE987" s="54">
        <f t="shared" si="327"/>
        <v>0</v>
      </c>
      <c r="AF987" s="78"/>
      <c r="AG987" s="54">
        <f t="shared" si="328"/>
        <v>0</v>
      </c>
      <c r="AH987" s="78"/>
      <c r="AI987" s="54">
        <f t="shared" si="329"/>
        <v>0</v>
      </c>
      <c r="AJ987" s="78"/>
      <c r="AK987" s="54">
        <f t="shared" si="330"/>
        <v>0</v>
      </c>
      <c r="AL987" s="78"/>
      <c r="AM987" s="78"/>
      <c r="AN987" s="53" t="str">
        <f>+IF($A987="Venta",SUMIF($AC$3:$AM$3,VLOOKUP($R987,desplegable!$N$3:$Q$8,4,FALSE),$AC987:$AM987)*$T987/VLOOKUP($R987,desplegable!$N$3:$O$8,2,FALSE),"")</f>
        <v/>
      </c>
      <c r="AO987" s="53">
        <f t="shared" si="331"/>
        <v>0</v>
      </c>
      <c r="AP987" s="53" t="str">
        <f>+IF($A987="Compra",SUMIF($AC$3:$AM$3,VLOOKUP($R986,desplegable!$N$3:$Q$8,4,FALSE),$AC987:$AM987)*$T987/VLOOKUP($R986,desplegable!$N$3:$O$8,2,FALSE),"")</f>
        <v/>
      </c>
      <c r="AQ987" s="55">
        <f>+IFERROR(SUMIF($AC$3:$AM$3,VLOOKUP($R987,desplegable!$N$3:$Q$8,4,FALSE),$AC987:$AM987)/$S987,0)</f>
        <v>0</v>
      </c>
      <c r="AR987" s="55">
        <f ca="1">IFERROR((SUMIF($AC$3:$AM$3,VLOOKUP($R987,desplegable!$N$3:$Q$8,4,FALSE),$AC987:$AM987)/($H987-$G987))*((TODAY())-$G987)/$S987,0)</f>
        <v>0</v>
      </c>
      <c r="AS987" s="56" t="str">
        <f t="shared" si="335"/>
        <v>-</v>
      </c>
      <c r="AT987" s="56" t="str">
        <f t="shared" si="336"/>
        <v>-</v>
      </c>
      <c r="AU987" s="56" t="str">
        <f t="shared" si="337"/>
        <v>-</v>
      </c>
      <c r="AV987" s="56" t="str">
        <f t="shared" si="338"/>
        <v>-</v>
      </c>
      <c r="AW987" s="53" t="str">
        <f t="shared" si="339"/>
        <v>-</v>
      </c>
      <c r="AX987" s="53" t="str">
        <f t="shared" si="340"/>
        <v/>
      </c>
      <c r="AY987" s="57" t="str">
        <f t="shared" si="341"/>
        <v/>
      </c>
      <c r="AZ987" s="54">
        <f>+IF(SUMIF($AC$3:$AM$3,VLOOKUP($R987,desplegable!$N$3:$Q$8,4,FALSE),$AC987:$AM987)&gt;=$S987,$S987,SUMIF($AC$3:$AM$3,VLOOKUP($R987,desplegable!$N$3:$Q$8,4,FALSE),$AC987:$AM987))</f>
        <v>0</v>
      </c>
      <c r="BA987" s="78"/>
      <c r="BB987" s="54">
        <f t="shared" si="342"/>
        <v>0</v>
      </c>
      <c r="BC987" s="53">
        <f>+IFERROR($BB987*$T987/VLOOKUP($R987,desplegable!$N$3:$O$8,2,FALSE),0)</f>
        <v>0</v>
      </c>
      <c r="BD987" s="53" t="str">
        <f t="shared" si="332"/>
        <v/>
      </c>
      <c r="BE987" s="57" t="str">
        <f t="shared" si="343"/>
        <v/>
      </c>
    </row>
    <row r="988" spans="1:57" ht="15" customHeight="1" x14ac:dyDescent="0.25">
      <c r="A988" s="26" t="s">
        <v>117</v>
      </c>
      <c r="B988" s="21"/>
      <c r="C988" s="21" t="s">
        <v>117</v>
      </c>
      <c r="D988" s="21"/>
      <c r="E988" s="21" t="s">
        <v>117</v>
      </c>
      <c r="F988" s="21"/>
      <c r="G988" s="27"/>
      <c r="H988" s="27"/>
      <c r="I988" s="28" t="s">
        <v>36</v>
      </c>
      <c r="J988" s="28" t="s">
        <v>117</v>
      </c>
      <c r="K988" s="21"/>
      <c r="L988" s="21"/>
      <c r="M988" s="28" t="s">
        <v>117</v>
      </c>
      <c r="N988" s="28" t="s">
        <v>117</v>
      </c>
      <c r="O988" s="28" t="s">
        <v>117</v>
      </c>
      <c r="P988" s="21" t="s">
        <v>117</v>
      </c>
      <c r="Q988" s="21" t="s">
        <v>117</v>
      </c>
      <c r="R988" s="28" t="s">
        <v>117</v>
      </c>
      <c r="S988" s="78"/>
      <c r="T988" s="30"/>
      <c r="U988" s="52">
        <f t="shared" si="333"/>
        <v>0</v>
      </c>
      <c r="V988" s="29"/>
      <c r="W988" s="29" t="s">
        <v>117</v>
      </c>
      <c r="X988" s="29"/>
      <c r="Y988" s="29"/>
      <c r="Z988" s="53" t="str">
        <f t="shared" si="325"/>
        <v/>
      </c>
      <c r="AA988" s="55" t="str">
        <f t="shared" si="334"/>
        <v/>
      </c>
      <c r="AB988" s="27"/>
      <c r="AC988" s="54">
        <f t="shared" si="326"/>
        <v>0</v>
      </c>
      <c r="AD988" s="78"/>
      <c r="AE988" s="54">
        <f t="shared" si="327"/>
        <v>0</v>
      </c>
      <c r="AF988" s="78"/>
      <c r="AG988" s="54">
        <f t="shared" si="328"/>
        <v>0</v>
      </c>
      <c r="AH988" s="78"/>
      <c r="AI988" s="54">
        <f t="shared" si="329"/>
        <v>0</v>
      </c>
      <c r="AJ988" s="78"/>
      <c r="AK988" s="54">
        <f t="shared" si="330"/>
        <v>0</v>
      </c>
      <c r="AL988" s="78"/>
      <c r="AM988" s="78"/>
      <c r="AN988" s="53" t="str">
        <f>+IF($A988="Venta",SUMIF($AC$3:$AM$3,VLOOKUP($R988,desplegable!$N$3:$Q$8,4,FALSE),$AC988:$AM988)*$T988/VLOOKUP($R988,desplegable!$N$3:$O$8,2,FALSE),"")</f>
        <v/>
      </c>
      <c r="AO988" s="53">
        <f t="shared" si="331"/>
        <v>0</v>
      </c>
      <c r="AP988" s="53" t="str">
        <f>+IF($A988="Compra",SUMIF($AC$3:$AM$3,VLOOKUP($R987,desplegable!$N$3:$Q$8,4,FALSE),$AC988:$AM988)*$T988/VLOOKUP($R987,desplegable!$N$3:$O$8,2,FALSE),"")</f>
        <v/>
      </c>
      <c r="AQ988" s="55">
        <f>+IFERROR(SUMIF($AC$3:$AM$3,VLOOKUP($R988,desplegable!$N$3:$Q$8,4,FALSE),$AC988:$AM988)/$S988,0)</f>
        <v>0</v>
      </c>
      <c r="AR988" s="55">
        <f ca="1">IFERROR((SUMIF($AC$3:$AM$3,VLOOKUP($R988,desplegable!$N$3:$Q$8,4,FALSE),$AC988:$AM988)/($H988-$G988))*((TODAY())-$G988)/$S988,0)</f>
        <v>0</v>
      </c>
      <c r="AS988" s="56" t="str">
        <f t="shared" si="335"/>
        <v>-</v>
      </c>
      <c r="AT988" s="56" t="str">
        <f t="shared" si="336"/>
        <v>-</v>
      </c>
      <c r="AU988" s="56" t="str">
        <f t="shared" si="337"/>
        <v>-</v>
      </c>
      <c r="AV988" s="56" t="str">
        <f t="shared" si="338"/>
        <v>-</v>
      </c>
      <c r="AW988" s="53" t="str">
        <f t="shared" si="339"/>
        <v>-</v>
      </c>
      <c r="AX988" s="53" t="str">
        <f t="shared" si="340"/>
        <v/>
      </c>
      <c r="AY988" s="57" t="str">
        <f t="shared" si="341"/>
        <v/>
      </c>
      <c r="AZ988" s="54">
        <f>+IF(SUMIF($AC$3:$AM$3,VLOOKUP($R988,desplegable!$N$3:$Q$8,4,FALSE),$AC988:$AM988)&gt;=$S988,$S988,SUMIF($AC$3:$AM$3,VLOOKUP($R988,desplegable!$N$3:$Q$8,4,FALSE),$AC988:$AM988))</f>
        <v>0</v>
      </c>
      <c r="BA988" s="78"/>
      <c r="BB988" s="54">
        <f t="shared" si="342"/>
        <v>0</v>
      </c>
      <c r="BC988" s="53">
        <f>+IFERROR($BB988*$T988/VLOOKUP($R988,desplegable!$N$3:$O$8,2,FALSE),0)</f>
        <v>0</v>
      </c>
      <c r="BD988" s="53" t="str">
        <f t="shared" si="332"/>
        <v/>
      </c>
      <c r="BE988" s="57" t="str">
        <f t="shared" si="343"/>
        <v/>
      </c>
    </row>
    <row r="989" spans="1:57" ht="15" customHeight="1" x14ac:dyDescent="0.25">
      <c r="A989" s="26" t="s">
        <v>117</v>
      </c>
      <c r="B989" s="21"/>
      <c r="C989" s="21" t="s">
        <v>117</v>
      </c>
      <c r="D989" s="21"/>
      <c r="E989" s="21" t="s">
        <v>117</v>
      </c>
      <c r="F989" s="21"/>
      <c r="G989" s="27"/>
      <c r="H989" s="27"/>
      <c r="I989" s="28" t="s">
        <v>36</v>
      </c>
      <c r="J989" s="28" t="s">
        <v>117</v>
      </c>
      <c r="K989" s="21"/>
      <c r="L989" s="21"/>
      <c r="M989" s="28" t="s">
        <v>117</v>
      </c>
      <c r="N989" s="28" t="s">
        <v>117</v>
      </c>
      <c r="O989" s="28" t="s">
        <v>117</v>
      </c>
      <c r="P989" s="21" t="s">
        <v>117</v>
      </c>
      <c r="Q989" s="21" t="s">
        <v>117</v>
      </c>
      <c r="R989" s="28" t="s">
        <v>117</v>
      </c>
      <c r="S989" s="78"/>
      <c r="T989" s="30"/>
      <c r="U989" s="52">
        <f t="shared" si="333"/>
        <v>0</v>
      </c>
      <c r="V989" s="29"/>
      <c r="W989" s="29" t="s">
        <v>117</v>
      </c>
      <c r="X989" s="29"/>
      <c r="Y989" s="29"/>
      <c r="Z989" s="53" t="str">
        <f t="shared" si="325"/>
        <v/>
      </c>
      <c r="AA989" s="55" t="str">
        <f t="shared" si="334"/>
        <v/>
      </c>
      <c r="AB989" s="27"/>
      <c r="AC989" s="54">
        <f t="shared" si="326"/>
        <v>0</v>
      </c>
      <c r="AD989" s="78"/>
      <c r="AE989" s="54">
        <f t="shared" si="327"/>
        <v>0</v>
      </c>
      <c r="AF989" s="78"/>
      <c r="AG989" s="54">
        <f t="shared" si="328"/>
        <v>0</v>
      </c>
      <c r="AH989" s="78"/>
      <c r="AI989" s="54">
        <f t="shared" si="329"/>
        <v>0</v>
      </c>
      <c r="AJ989" s="78"/>
      <c r="AK989" s="54">
        <f t="shared" si="330"/>
        <v>0</v>
      </c>
      <c r="AL989" s="78"/>
      <c r="AM989" s="78"/>
      <c r="AN989" s="53" t="str">
        <f>+IF($A989="Venta",SUMIF($AC$3:$AM$3,VLOOKUP($R989,desplegable!$N$3:$Q$8,4,FALSE),$AC989:$AM989)*$T989/VLOOKUP($R989,desplegable!$N$3:$O$8,2,FALSE),"")</f>
        <v/>
      </c>
      <c r="AO989" s="53">
        <f t="shared" si="331"/>
        <v>0</v>
      </c>
      <c r="AP989" s="53" t="str">
        <f>+IF($A989="Compra",SUMIF($AC$3:$AM$3,VLOOKUP($R988,desplegable!$N$3:$Q$8,4,FALSE),$AC989:$AM989)*$T989/VLOOKUP($R988,desplegable!$N$3:$O$8,2,FALSE),"")</f>
        <v/>
      </c>
      <c r="AQ989" s="55">
        <f>+IFERROR(SUMIF($AC$3:$AM$3,VLOOKUP($R989,desplegable!$N$3:$Q$8,4,FALSE),$AC989:$AM989)/$S989,0)</f>
        <v>0</v>
      </c>
      <c r="AR989" s="55">
        <f ca="1">IFERROR((SUMIF($AC$3:$AM$3,VLOOKUP($R989,desplegable!$N$3:$Q$8,4,FALSE),$AC989:$AM989)/($H989-$G989))*((TODAY())-$G989)/$S989,0)</f>
        <v>0</v>
      </c>
      <c r="AS989" s="56" t="str">
        <f t="shared" si="335"/>
        <v>-</v>
      </c>
      <c r="AT989" s="56" t="str">
        <f t="shared" si="336"/>
        <v>-</v>
      </c>
      <c r="AU989" s="56" t="str">
        <f t="shared" si="337"/>
        <v>-</v>
      </c>
      <c r="AV989" s="56" t="str">
        <f t="shared" si="338"/>
        <v>-</v>
      </c>
      <c r="AW989" s="53" t="str">
        <f t="shared" si="339"/>
        <v>-</v>
      </c>
      <c r="AX989" s="53" t="str">
        <f t="shared" si="340"/>
        <v/>
      </c>
      <c r="AY989" s="57" t="str">
        <f t="shared" si="341"/>
        <v/>
      </c>
      <c r="AZ989" s="54">
        <f>+IF(SUMIF($AC$3:$AM$3,VLOOKUP($R989,desplegable!$N$3:$Q$8,4,FALSE),$AC989:$AM989)&gt;=$S989,$S989,SUMIF($AC$3:$AM$3,VLOOKUP($R989,desplegable!$N$3:$Q$8,4,FALSE),$AC989:$AM989))</f>
        <v>0</v>
      </c>
      <c r="BA989" s="78"/>
      <c r="BB989" s="54">
        <f t="shared" si="342"/>
        <v>0</v>
      </c>
      <c r="BC989" s="53">
        <f>+IFERROR($BB989*$T989/VLOOKUP($R989,desplegable!$N$3:$O$8,2,FALSE),0)</f>
        <v>0</v>
      </c>
      <c r="BD989" s="53" t="str">
        <f t="shared" si="332"/>
        <v/>
      </c>
      <c r="BE989" s="57" t="str">
        <f t="shared" si="343"/>
        <v/>
      </c>
    </row>
    <row r="990" spans="1:57" ht="15" customHeight="1" x14ac:dyDescent="0.25">
      <c r="A990" s="26" t="s">
        <v>117</v>
      </c>
      <c r="B990" s="21"/>
      <c r="C990" s="21" t="s">
        <v>117</v>
      </c>
      <c r="D990" s="21"/>
      <c r="E990" s="21" t="s">
        <v>117</v>
      </c>
      <c r="F990" s="21"/>
      <c r="G990" s="27"/>
      <c r="H990" s="27"/>
      <c r="I990" s="28" t="s">
        <v>36</v>
      </c>
      <c r="J990" s="28" t="s">
        <v>117</v>
      </c>
      <c r="K990" s="21"/>
      <c r="L990" s="21"/>
      <c r="M990" s="28" t="s">
        <v>117</v>
      </c>
      <c r="N990" s="28" t="s">
        <v>117</v>
      </c>
      <c r="O990" s="28" t="s">
        <v>117</v>
      </c>
      <c r="P990" s="21" t="s">
        <v>117</v>
      </c>
      <c r="Q990" s="21" t="s">
        <v>117</v>
      </c>
      <c r="R990" s="28" t="s">
        <v>117</v>
      </c>
      <c r="S990" s="78"/>
      <c r="T990" s="30"/>
      <c r="U990" s="52">
        <f t="shared" si="333"/>
        <v>0</v>
      </c>
      <c r="V990" s="29"/>
      <c r="W990" s="29" t="s">
        <v>117</v>
      </c>
      <c r="X990" s="29"/>
      <c r="Y990" s="29"/>
      <c r="Z990" s="53" t="str">
        <f t="shared" si="325"/>
        <v/>
      </c>
      <c r="AA990" s="55" t="str">
        <f t="shared" si="334"/>
        <v/>
      </c>
      <c r="AB990" s="27"/>
      <c r="AC990" s="54">
        <f t="shared" si="326"/>
        <v>0</v>
      </c>
      <c r="AD990" s="78"/>
      <c r="AE990" s="54">
        <f t="shared" si="327"/>
        <v>0</v>
      </c>
      <c r="AF990" s="78"/>
      <c r="AG990" s="54">
        <f t="shared" si="328"/>
        <v>0</v>
      </c>
      <c r="AH990" s="78"/>
      <c r="AI990" s="54">
        <f t="shared" si="329"/>
        <v>0</v>
      </c>
      <c r="AJ990" s="78"/>
      <c r="AK990" s="54">
        <f t="shared" si="330"/>
        <v>0</v>
      </c>
      <c r="AL990" s="78"/>
      <c r="AM990" s="78"/>
      <c r="AN990" s="53" t="str">
        <f>+IF($A990="Venta",SUMIF($AC$3:$AM$3,VLOOKUP($R990,desplegable!$N$3:$Q$8,4,FALSE),$AC990:$AM990)*$T990/VLOOKUP($R990,desplegable!$N$3:$O$8,2,FALSE),"")</f>
        <v/>
      </c>
      <c r="AO990" s="53">
        <f t="shared" si="331"/>
        <v>0</v>
      </c>
      <c r="AP990" s="53" t="str">
        <f>+IF($A990="Compra",SUMIF($AC$3:$AM$3,VLOOKUP($R989,desplegable!$N$3:$Q$8,4,FALSE),$AC990:$AM990)*$T990/VLOOKUP($R989,desplegable!$N$3:$O$8,2,FALSE),"")</f>
        <v/>
      </c>
      <c r="AQ990" s="55">
        <f>+IFERROR(SUMIF($AC$3:$AM$3,VLOOKUP($R990,desplegable!$N$3:$Q$8,4,FALSE),$AC990:$AM990)/$S990,0)</f>
        <v>0</v>
      </c>
      <c r="AR990" s="55">
        <f ca="1">IFERROR((SUMIF($AC$3:$AM$3,VLOOKUP($R990,desplegable!$N$3:$Q$8,4,FALSE),$AC990:$AM990)/($H990-$G990))*((TODAY())-$G990)/$S990,0)</f>
        <v>0</v>
      </c>
      <c r="AS990" s="56" t="str">
        <f t="shared" si="335"/>
        <v>-</v>
      </c>
      <c r="AT990" s="56" t="str">
        <f t="shared" si="336"/>
        <v>-</v>
      </c>
      <c r="AU990" s="56" t="str">
        <f t="shared" si="337"/>
        <v>-</v>
      </c>
      <c r="AV990" s="56" t="str">
        <f t="shared" si="338"/>
        <v>-</v>
      </c>
      <c r="AW990" s="53" t="str">
        <f t="shared" si="339"/>
        <v>-</v>
      </c>
      <c r="AX990" s="53" t="str">
        <f t="shared" si="340"/>
        <v/>
      </c>
      <c r="AY990" s="57" t="str">
        <f t="shared" si="341"/>
        <v/>
      </c>
      <c r="AZ990" s="54">
        <f>+IF(SUMIF($AC$3:$AM$3,VLOOKUP($R990,desplegable!$N$3:$Q$8,4,FALSE),$AC990:$AM990)&gt;=$S990,$S990,SUMIF($AC$3:$AM$3,VLOOKUP($R990,desplegable!$N$3:$Q$8,4,FALSE),$AC990:$AM990))</f>
        <v>0</v>
      </c>
      <c r="BA990" s="78"/>
      <c r="BB990" s="54">
        <f t="shared" si="342"/>
        <v>0</v>
      </c>
      <c r="BC990" s="53">
        <f>+IFERROR($BB990*$T990/VLOOKUP($R990,desplegable!$N$3:$O$8,2,FALSE),0)</f>
        <v>0</v>
      </c>
      <c r="BD990" s="53" t="str">
        <f t="shared" si="332"/>
        <v/>
      </c>
      <c r="BE990" s="57" t="str">
        <f t="shared" si="343"/>
        <v/>
      </c>
    </row>
    <row r="991" spans="1:57" ht="15" customHeight="1" x14ac:dyDescent="0.25">
      <c r="A991" s="26" t="s">
        <v>117</v>
      </c>
      <c r="B991" s="21"/>
      <c r="C991" s="21" t="s">
        <v>117</v>
      </c>
      <c r="D991" s="21"/>
      <c r="E991" s="21" t="s">
        <v>117</v>
      </c>
      <c r="F991" s="21"/>
      <c r="G991" s="27"/>
      <c r="H991" s="27"/>
      <c r="I991" s="28" t="s">
        <v>36</v>
      </c>
      <c r="J991" s="28" t="s">
        <v>117</v>
      </c>
      <c r="K991" s="21"/>
      <c r="L991" s="21"/>
      <c r="M991" s="28" t="s">
        <v>117</v>
      </c>
      <c r="N991" s="28" t="s">
        <v>117</v>
      </c>
      <c r="O991" s="28" t="s">
        <v>117</v>
      </c>
      <c r="P991" s="21" t="s">
        <v>117</v>
      </c>
      <c r="Q991" s="21" t="s">
        <v>117</v>
      </c>
      <c r="R991" s="28" t="s">
        <v>117</v>
      </c>
      <c r="S991" s="78"/>
      <c r="T991" s="30"/>
      <c r="U991" s="52">
        <f t="shared" si="333"/>
        <v>0</v>
      </c>
      <c r="V991" s="29"/>
      <c r="W991" s="29" t="s">
        <v>117</v>
      </c>
      <c r="X991" s="29"/>
      <c r="Y991" s="29"/>
      <c r="Z991" s="53" t="str">
        <f t="shared" si="325"/>
        <v/>
      </c>
      <c r="AA991" s="55" t="str">
        <f t="shared" si="334"/>
        <v/>
      </c>
      <c r="AB991" s="27"/>
      <c r="AC991" s="54">
        <f t="shared" si="326"/>
        <v>0</v>
      </c>
      <c r="AD991" s="78"/>
      <c r="AE991" s="54">
        <f t="shared" si="327"/>
        <v>0</v>
      </c>
      <c r="AF991" s="78"/>
      <c r="AG991" s="54">
        <f t="shared" si="328"/>
        <v>0</v>
      </c>
      <c r="AH991" s="78"/>
      <c r="AI991" s="54">
        <f t="shared" si="329"/>
        <v>0</v>
      </c>
      <c r="AJ991" s="78"/>
      <c r="AK991" s="54">
        <f t="shared" si="330"/>
        <v>0</v>
      </c>
      <c r="AL991" s="78"/>
      <c r="AM991" s="78"/>
      <c r="AN991" s="53" t="str">
        <f>+IF($A991="Venta",SUMIF($AC$3:$AM$3,VLOOKUP($R991,desplegable!$N$3:$Q$8,4,FALSE),$AC991:$AM991)*$T991/VLOOKUP($R991,desplegable!$N$3:$O$8,2,FALSE),"")</f>
        <v/>
      </c>
      <c r="AO991" s="53">
        <f t="shared" si="331"/>
        <v>0</v>
      </c>
      <c r="AP991" s="53" t="str">
        <f>+IF($A991="Compra",SUMIF($AC$3:$AM$3,VLOOKUP($R990,desplegable!$N$3:$Q$8,4,FALSE),$AC991:$AM991)*$T991/VLOOKUP($R990,desplegable!$N$3:$O$8,2,FALSE),"")</f>
        <v/>
      </c>
      <c r="AQ991" s="55">
        <f>+IFERROR(SUMIF($AC$3:$AM$3,VLOOKUP($R991,desplegable!$N$3:$Q$8,4,FALSE),$AC991:$AM991)/$S991,0)</f>
        <v>0</v>
      </c>
      <c r="AR991" s="55">
        <f ca="1">IFERROR((SUMIF($AC$3:$AM$3,VLOOKUP($R991,desplegable!$N$3:$Q$8,4,FALSE),$AC991:$AM991)/($H991-$G991))*((TODAY())-$G991)/$S991,0)</f>
        <v>0</v>
      </c>
      <c r="AS991" s="56" t="str">
        <f t="shared" si="335"/>
        <v>-</v>
      </c>
      <c r="AT991" s="56" t="str">
        <f t="shared" si="336"/>
        <v>-</v>
      </c>
      <c r="AU991" s="56" t="str">
        <f t="shared" si="337"/>
        <v>-</v>
      </c>
      <c r="AV991" s="56" t="str">
        <f t="shared" si="338"/>
        <v>-</v>
      </c>
      <c r="AW991" s="53" t="str">
        <f t="shared" si="339"/>
        <v>-</v>
      </c>
      <c r="AX991" s="53" t="str">
        <f t="shared" si="340"/>
        <v/>
      </c>
      <c r="AY991" s="57" t="str">
        <f t="shared" si="341"/>
        <v/>
      </c>
      <c r="AZ991" s="54">
        <f>+IF(SUMIF($AC$3:$AM$3,VLOOKUP($R991,desplegable!$N$3:$Q$8,4,FALSE),$AC991:$AM991)&gt;=$S991,$S991,SUMIF($AC$3:$AM$3,VLOOKUP($R991,desplegable!$N$3:$Q$8,4,FALSE),$AC991:$AM991))</f>
        <v>0</v>
      </c>
      <c r="BA991" s="78"/>
      <c r="BB991" s="54">
        <f t="shared" si="342"/>
        <v>0</v>
      </c>
      <c r="BC991" s="53">
        <f>+IFERROR($BB991*$T991/VLOOKUP($R991,desplegable!$N$3:$O$8,2,FALSE),0)</f>
        <v>0</v>
      </c>
      <c r="BD991" s="53" t="str">
        <f t="shared" si="332"/>
        <v/>
      </c>
      <c r="BE991" s="57" t="str">
        <f t="shared" si="343"/>
        <v/>
      </c>
    </row>
    <row r="992" spans="1:57" ht="15" customHeight="1" x14ac:dyDescent="0.25">
      <c r="A992" s="26" t="s">
        <v>117</v>
      </c>
      <c r="B992" s="21"/>
      <c r="C992" s="21" t="s">
        <v>117</v>
      </c>
      <c r="D992" s="21"/>
      <c r="E992" s="21" t="s">
        <v>117</v>
      </c>
      <c r="F992" s="21"/>
      <c r="G992" s="27"/>
      <c r="H992" s="27"/>
      <c r="I992" s="28" t="s">
        <v>36</v>
      </c>
      <c r="J992" s="28" t="s">
        <v>117</v>
      </c>
      <c r="K992" s="21"/>
      <c r="L992" s="21"/>
      <c r="M992" s="28" t="s">
        <v>117</v>
      </c>
      <c r="N992" s="28" t="s">
        <v>117</v>
      </c>
      <c r="O992" s="28" t="s">
        <v>117</v>
      </c>
      <c r="P992" s="21" t="s">
        <v>117</v>
      </c>
      <c r="Q992" s="21" t="s">
        <v>117</v>
      </c>
      <c r="R992" s="28" t="s">
        <v>117</v>
      </c>
      <c r="S992" s="78"/>
      <c r="T992" s="30"/>
      <c r="U992" s="52">
        <f t="shared" si="333"/>
        <v>0</v>
      </c>
      <c r="V992" s="29"/>
      <c r="W992" s="29" t="s">
        <v>117</v>
      </c>
      <c r="X992" s="29"/>
      <c r="Y992" s="29"/>
      <c r="Z992" s="53" t="str">
        <f t="shared" si="325"/>
        <v/>
      </c>
      <c r="AA992" s="55" t="str">
        <f t="shared" si="334"/>
        <v/>
      </c>
      <c r="AB992" s="27"/>
      <c r="AC992" s="54">
        <f t="shared" si="326"/>
        <v>0</v>
      </c>
      <c r="AD992" s="78"/>
      <c r="AE992" s="54">
        <f t="shared" si="327"/>
        <v>0</v>
      </c>
      <c r="AF992" s="78"/>
      <c r="AG992" s="54">
        <f t="shared" si="328"/>
        <v>0</v>
      </c>
      <c r="AH992" s="78"/>
      <c r="AI992" s="54">
        <f t="shared" si="329"/>
        <v>0</v>
      </c>
      <c r="AJ992" s="78"/>
      <c r="AK992" s="54">
        <f t="shared" si="330"/>
        <v>0</v>
      </c>
      <c r="AL992" s="78"/>
      <c r="AM992" s="78"/>
      <c r="AN992" s="53" t="str">
        <f>+IF($A992="Venta",SUMIF($AC$3:$AM$3,VLOOKUP($R992,desplegable!$N$3:$Q$8,4,FALSE),$AC992:$AM992)*$T992/VLOOKUP($R992,desplegable!$N$3:$O$8,2,FALSE),"")</f>
        <v/>
      </c>
      <c r="AO992" s="53">
        <f t="shared" si="331"/>
        <v>0</v>
      </c>
      <c r="AP992" s="53" t="str">
        <f>+IF($A992="Compra",SUMIF($AC$3:$AM$3,VLOOKUP($R991,desplegable!$N$3:$Q$8,4,FALSE),$AC992:$AM992)*$T992/VLOOKUP($R991,desplegable!$N$3:$O$8,2,FALSE),"")</f>
        <v/>
      </c>
      <c r="AQ992" s="55">
        <f>+IFERROR(SUMIF($AC$3:$AM$3,VLOOKUP($R992,desplegable!$N$3:$Q$8,4,FALSE),$AC992:$AM992)/$S992,0)</f>
        <v>0</v>
      </c>
      <c r="AR992" s="55">
        <f ca="1">IFERROR((SUMIF($AC$3:$AM$3,VLOOKUP($R992,desplegable!$N$3:$Q$8,4,FALSE),$AC992:$AM992)/($H992-$G992))*((TODAY())-$G992)/$S992,0)</f>
        <v>0</v>
      </c>
      <c r="AS992" s="56" t="str">
        <f t="shared" si="335"/>
        <v>-</v>
      </c>
      <c r="AT992" s="56" t="str">
        <f t="shared" si="336"/>
        <v>-</v>
      </c>
      <c r="AU992" s="56" t="str">
        <f t="shared" si="337"/>
        <v>-</v>
      </c>
      <c r="AV992" s="56" t="str">
        <f t="shared" si="338"/>
        <v>-</v>
      </c>
      <c r="AW992" s="53" t="str">
        <f t="shared" si="339"/>
        <v>-</v>
      </c>
      <c r="AX992" s="53" t="str">
        <f t="shared" si="340"/>
        <v/>
      </c>
      <c r="AY992" s="57" t="str">
        <f t="shared" si="341"/>
        <v/>
      </c>
      <c r="AZ992" s="54">
        <f>+IF(SUMIF($AC$3:$AM$3,VLOOKUP($R992,desplegable!$N$3:$Q$8,4,FALSE),$AC992:$AM992)&gt;=$S992,$S992,SUMIF($AC$3:$AM$3,VLOOKUP($R992,desplegable!$N$3:$Q$8,4,FALSE),$AC992:$AM992))</f>
        <v>0</v>
      </c>
      <c r="BA992" s="78"/>
      <c r="BB992" s="54">
        <f t="shared" si="342"/>
        <v>0</v>
      </c>
      <c r="BC992" s="53">
        <f>+IFERROR($BB992*$T992/VLOOKUP($R992,desplegable!$N$3:$O$8,2,FALSE),0)</f>
        <v>0</v>
      </c>
      <c r="BD992" s="53" t="str">
        <f t="shared" si="332"/>
        <v/>
      </c>
      <c r="BE992" s="57" t="str">
        <f t="shared" si="343"/>
        <v/>
      </c>
    </row>
    <row r="993" spans="1:57" ht="15" customHeight="1" x14ac:dyDescent="0.25">
      <c r="A993" s="26" t="s">
        <v>117</v>
      </c>
      <c r="B993" s="21"/>
      <c r="C993" s="21" t="s">
        <v>117</v>
      </c>
      <c r="D993" s="21"/>
      <c r="E993" s="21" t="s">
        <v>117</v>
      </c>
      <c r="F993" s="21"/>
      <c r="G993" s="27"/>
      <c r="H993" s="27"/>
      <c r="I993" s="28" t="s">
        <v>36</v>
      </c>
      <c r="J993" s="28" t="s">
        <v>117</v>
      </c>
      <c r="K993" s="21"/>
      <c r="L993" s="21"/>
      <c r="M993" s="28" t="s">
        <v>117</v>
      </c>
      <c r="N993" s="28" t="s">
        <v>117</v>
      </c>
      <c r="O993" s="28" t="s">
        <v>117</v>
      </c>
      <c r="P993" s="21" t="s">
        <v>117</v>
      </c>
      <c r="Q993" s="21" t="s">
        <v>117</v>
      </c>
      <c r="R993" s="28" t="s">
        <v>117</v>
      </c>
      <c r="S993" s="78"/>
      <c r="T993" s="30"/>
      <c r="U993" s="52">
        <f t="shared" si="333"/>
        <v>0</v>
      </c>
      <c r="V993" s="29"/>
      <c r="W993" s="29" t="s">
        <v>117</v>
      </c>
      <c r="X993" s="29"/>
      <c r="Y993" s="29"/>
      <c r="Z993" s="53" t="str">
        <f t="shared" si="325"/>
        <v/>
      </c>
      <c r="AA993" s="55" t="str">
        <f t="shared" si="334"/>
        <v/>
      </c>
      <c r="AB993" s="27"/>
      <c r="AC993" s="54">
        <f t="shared" si="326"/>
        <v>0</v>
      </c>
      <c r="AD993" s="78"/>
      <c r="AE993" s="54">
        <f t="shared" si="327"/>
        <v>0</v>
      </c>
      <c r="AF993" s="78"/>
      <c r="AG993" s="54">
        <f t="shared" si="328"/>
        <v>0</v>
      </c>
      <c r="AH993" s="78"/>
      <c r="AI993" s="54">
        <f t="shared" si="329"/>
        <v>0</v>
      </c>
      <c r="AJ993" s="78"/>
      <c r="AK993" s="54">
        <f t="shared" si="330"/>
        <v>0</v>
      </c>
      <c r="AL993" s="78"/>
      <c r="AM993" s="78"/>
      <c r="AN993" s="53" t="str">
        <f>+IF($A993="Venta",SUMIF($AC$3:$AM$3,VLOOKUP($R993,desplegable!$N$3:$Q$8,4,FALSE),$AC993:$AM993)*$T993/VLOOKUP($R993,desplegable!$N$3:$O$8,2,FALSE),"")</f>
        <v/>
      </c>
      <c r="AO993" s="53">
        <f t="shared" si="331"/>
        <v>0</v>
      </c>
      <c r="AP993" s="53" t="str">
        <f>+IF($A993="Compra",SUMIF($AC$3:$AM$3,VLOOKUP($R992,desplegable!$N$3:$Q$8,4,FALSE),$AC993:$AM993)*$T993/VLOOKUP($R992,desplegable!$N$3:$O$8,2,FALSE),"")</f>
        <v/>
      </c>
      <c r="AQ993" s="55">
        <f>+IFERROR(SUMIF($AC$3:$AM$3,VLOOKUP($R993,desplegable!$N$3:$Q$8,4,FALSE),$AC993:$AM993)/$S993,0)</f>
        <v>0</v>
      </c>
      <c r="AR993" s="55">
        <f ca="1">IFERROR((SUMIF($AC$3:$AM$3,VLOOKUP($R993,desplegable!$N$3:$Q$8,4,FALSE),$AC993:$AM993)/($H993-$G993))*((TODAY())-$G993)/$S993,0)</f>
        <v>0</v>
      </c>
      <c r="AS993" s="56" t="str">
        <f t="shared" si="335"/>
        <v>-</v>
      </c>
      <c r="AT993" s="56" t="str">
        <f t="shared" si="336"/>
        <v>-</v>
      </c>
      <c r="AU993" s="56" t="str">
        <f t="shared" si="337"/>
        <v>-</v>
      </c>
      <c r="AV993" s="56" t="str">
        <f t="shared" si="338"/>
        <v>-</v>
      </c>
      <c r="AW993" s="53" t="str">
        <f t="shared" si="339"/>
        <v>-</v>
      </c>
      <c r="AX993" s="53" t="str">
        <f t="shared" si="340"/>
        <v/>
      </c>
      <c r="AY993" s="57" t="str">
        <f t="shared" si="341"/>
        <v/>
      </c>
      <c r="AZ993" s="54">
        <f>+IF(SUMIF($AC$3:$AM$3,VLOOKUP($R993,desplegable!$N$3:$Q$8,4,FALSE),$AC993:$AM993)&gt;=$S993,$S993,SUMIF($AC$3:$AM$3,VLOOKUP($R993,desplegable!$N$3:$Q$8,4,FALSE),$AC993:$AM993))</f>
        <v>0</v>
      </c>
      <c r="BA993" s="78"/>
      <c r="BB993" s="54">
        <f t="shared" si="342"/>
        <v>0</v>
      </c>
      <c r="BC993" s="53">
        <f>+IFERROR($BB993*$T993/VLOOKUP($R993,desplegable!$N$3:$O$8,2,FALSE),0)</f>
        <v>0</v>
      </c>
      <c r="BD993" s="53" t="str">
        <f t="shared" si="332"/>
        <v/>
      </c>
      <c r="BE993" s="57" t="str">
        <f t="shared" si="343"/>
        <v/>
      </c>
    </row>
    <row r="994" spans="1:57" ht="15" customHeight="1" x14ac:dyDescent="0.25">
      <c r="A994" s="26" t="s">
        <v>117</v>
      </c>
      <c r="B994" s="21"/>
      <c r="C994" s="21" t="s">
        <v>117</v>
      </c>
      <c r="D994" s="21"/>
      <c r="E994" s="21" t="s">
        <v>117</v>
      </c>
      <c r="F994" s="21"/>
      <c r="G994" s="27"/>
      <c r="H994" s="27"/>
      <c r="I994" s="28" t="s">
        <v>36</v>
      </c>
      <c r="J994" s="28" t="s">
        <v>117</v>
      </c>
      <c r="K994" s="21"/>
      <c r="L994" s="21"/>
      <c r="M994" s="28" t="s">
        <v>117</v>
      </c>
      <c r="N994" s="28" t="s">
        <v>117</v>
      </c>
      <c r="O994" s="28" t="s">
        <v>117</v>
      </c>
      <c r="P994" s="21" t="s">
        <v>117</v>
      </c>
      <c r="Q994" s="21" t="s">
        <v>117</v>
      </c>
      <c r="R994" s="28" t="s">
        <v>117</v>
      </c>
      <c r="S994" s="78"/>
      <c r="T994" s="30"/>
      <c r="U994" s="52">
        <f t="shared" si="333"/>
        <v>0</v>
      </c>
      <c r="V994" s="29"/>
      <c r="W994" s="29" t="s">
        <v>117</v>
      </c>
      <c r="X994" s="29"/>
      <c r="Y994" s="29"/>
      <c r="Z994" s="53" t="str">
        <f t="shared" si="325"/>
        <v/>
      </c>
      <c r="AA994" s="55" t="str">
        <f t="shared" si="334"/>
        <v/>
      </c>
      <c r="AB994" s="27"/>
      <c r="AC994" s="54">
        <f t="shared" si="326"/>
        <v>0</v>
      </c>
      <c r="AD994" s="78"/>
      <c r="AE994" s="54">
        <f t="shared" si="327"/>
        <v>0</v>
      </c>
      <c r="AF994" s="78"/>
      <c r="AG994" s="54">
        <f t="shared" si="328"/>
        <v>0</v>
      </c>
      <c r="AH994" s="78"/>
      <c r="AI994" s="54">
        <f t="shared" si="329"/>
        <v>0</v>
      </c>
      <c r="AJ994" s="78"/>
      <c r="AK994" s="54">
        <f t="shared" si="330"/>
        <v>0</v>
      </c>
      <c r="AL994" s="78"/>
      <c r="AM994" s="78"/>
      <c r="AN994" s="53" t="str">
        <f>+IF($A994="Venta",SUMIF($AC$3:$AM$3,VLOOKUP($R994,desplegable!$N$3:$Q$8,4,FALSE),$AC994:$AM994)*$T994/VLOOKUP($R994,desplegable!$N$3:$O$8,2,FALSE),"")</f>
        <v/>
      </c>
      <c r="AO994" s="53">
        <f t="shared" si="331"/>
        <v>0</v>
      </c>
      <c r="AP994" s="53" t="str">
        <f>+IF($A994="Compra",SUMIF($AC$3:$AM$3,VLOOKUP($R993,desplegable!$N$3:$Q$8,4,FALSE),$AC994:$AM994)*$T994/VLOOKUP($R993,desplegable!$N$3:$O$8,2,FALSE),"")</f>
        <v/>
      </c>
      <c r="AQ994" s="55">
        <f>+IFERROR(SUMIF($AC$3:$AM$3,VLOOKUP($R994,desplegable!$N$3:$Q$8,4,FALSE),$AC994:$AM994)/$S994,0)</f>
        <v>0</v>
      </c>
      <c r="AR994" s="55">
        <f ca="1">IFERROR((SUMIF($AC$3:$AM$3,VLOOKUP($R994,desplegable!$N$3:$Q$8,4,FALSE),$AC994:$AM994)/($H994-$G994))*((TODAY())-$G994)/$S994,0)</f>
        <v>0</v>
      </c>
      <c r="AS994" s="56" t="str">
        <f t="shared" si="335"/>
        <v>-</v>
      </c>
      <c r="AT994" s="56" t="str">
        <f t="shared" si="336"/>
        <v>-</v>
      </c>
      <c r="AU994" s="56" t="str">
        <f t="shared" si="337"/>
        <v>-</v>
      </c>
      <c r="AV994" s="56" t="str">
        <f t="shared" si="338"/>
        <v>-</v>
      </c>
      <c r="AW994" s="53" t="str">
        <f t="shared" si="339"/>
        <v>-</v>
      </c>
      <c r="AX994" s="53" t="str">
        <f t="shared" si="340"/>
        <v/>
      </c>
      <c r="AY994" s="57" t="str">
        <f t="shared" si="341"/>
        <v/>
      </c>
      <c r="AZ994" s="54">
        <f>+IF(SUMIF($AC$3:$AM$3,VLOOKUP($R994,desplegable!$N$3:$Q$8,4,FALSE),$AC994:$AM994)&gt;=$S994,$S994,SUMIF($AC$3:$AM$3,VLOOKUP($R994,desplegable!$N$3:$Q$8,4,FALSE),$AC994:$AM994))</f>
        <v>0</v>
      </c>
      <c r="BA994" s="78"/>
      <c r="BB994" s="54">
        <f t="shared" si="342"/>
        <v>0</v>
      </c>
      <c r="BC994" s="53">
        <f>+IFERROR($BB994*$T994/VLOOKUP($R994,desplegable!$N$3:$O$8,2,FALSE),0)</f>
        <v>0</v>
      </c>
      <c r="BD994" s="53" t="str">
        <f t="shared" si="332"/>
        <v/>
      </c>
      <c r="BE994" s="57" t="str">
        <f t="shared" si="343"/>
        <v/>
      </c>
    </row>
    <row r="995" spans="1:57" ht="15" customHeight="1" x14ac:dyDescent="0.25">
      <c r="A995" s="26" t="s">
        <v>117</v>
      </c>
      <c r="B995" s="21"/>
      <c r="C995" s="21" t="s">
        <v>117</v>
      </c>
      <c r="D995" s="21"/>
      <c r="E995" s="21" t="s">
        <v>117</v>
      </c>
      <c r="F995" s="21"/>
      <c r="G995" s="27"/>
      <c r="H995" s="27"/>
      <c r="I995" s="28" t="s">
        <v>36</v>
      </c>
      <c r="J995" s="28" t="s">
        <v>117</v>
      </c>
      <c r="K995" s="21"/>
      <c r="L995" s="21"/>
      <c r="M995" s="28" t="s">
        <v>117</v>
      </c>
      <c r="N995" s="28" t="s">
        <v>117</v>
      </c>
      <c r="O995" s="28" t="s">
        <v>117</v>
      </c>
      <c r="P995" s="21" t="s">
        <v>117</v>
      </c>
      <c r="Q995" s="21" t="s">
        <v>117</v>
      </c>
      <c r="R995" s="28" t="s">
        <v>117</v>
      </c>
      <c r="S995" s="78"/>
      <c r="T995" s="30"/>
      <c r="U995" s="52">
        <f t="shared" si="333"/>
        <v>0</v>
      </c>
      <c r="V995" s="29"/>
      <c r="W995" s="29" t="s">
        <v>117</v>
      </c>
      <c r="X995" s="29"/>
      <c r="Y995" s="29"/>
      <c r="Z995" s="53" t="str">
        <f t="shared" si="325"/>
        <v/>
      </c>
      <c r="AA995" s="55" t="str">
        <f t="shared" si="334"/>
        <v/>
      </c>
      <c r="AB995" s="27"/>
      <c r="AC995" s="54">
        <f t="shared" si="326"/>
        <v>0</v>
      </c>
      <c r="AD995" s="78"/>
      <c r="AE995" s="54">
        <f t="shared" si="327"/>
        <v>0</v>
      </c>
      <c r="AF995" s="78"/>
      <c r="AG995" s="54">
        <f t="shared" si="328"/>
        <v>0</v>
      </c>
      <c r="AH995" s="78"/>
      <c r="AI995" s="54">
        <f t="shared" si="329"/>
        <v>0</v>
      </c>
      <c r="AJ995" s="78"/>
      <c r="AK995" s="54">
        <f t="shared" si="330"/>
        <v>0</v>
      </c>
      <c r="AL995" s="78"/>
      <c r="AM995" s="78"/>
      <c r="AN995" s="53" t="str">
        <f>+IF($A995="Venta",SUMIF($AC$3:$AM$3,VLOOKUP($R995,desplegable!$N$3:$Q$8,4,FALSE),$AC995:$AM995)*$T995/VLOOKUP($R995,desplegable!$N$3:$O$8,2,FALSE),"")</f>
        <v/>
      </c>
      <c r="AO995" s="53">
        <f t="shared" si="331"/>
        <v>0</v>
      </c>
      <c r="AP995" s="53" t="str">
        <f>+IF($A995="Compra",SUMIF($AC$3:$AM$3,VLOOKUP($R994,desplegable!$N$3:$Q$8,4,FALSE),$AC995:$AM995)*$T995/VLOOKUP($R994,desplegable!$N$3:$O$8,2,FALSE),"")</f>
        <v/>
      </c>
      <c r="AQ995" s="55">
        <f>+IFERROR(SUMIF($AC$3:$AM$3,VLOOKUP($R995,desplegable!$N$3:$Q$8,4,FALSE),$AC995:$AM995)/$S995,0)</f>
        <v>0</v>
      </c>
      <c r="AR995" s="55">
        <f ca="1">IFERROR((SUMIF($AC$3:$AM$3,VLOOKUP($R995,desplegable!$N$3:$Q$8,4,FALSE),$AC995:$AM995)/($H995-$G995))*((TODAY())-$G995)/$S995,0)</f>
        <v>0</v>
      </c>
      <c r="AS995" s="56" t="str">
        <f t="shared" si="335"/>
        <v>-</v>
      </c>
      <c r="AT995" s="56" t="str">
        <f t="shared" si="336"/>
        <v>-</v>
      </c>
      <c r="AU995" s="56" t="str">
        <f t="shared" si="337"/>
        <v>-</v>
      </c>
      <c r="AV995" s="56" t="str">
        <f t="shared" si="338"/>
        <v>-</v>
      </c>
      <c r="AW995" s="53" t="str">
        <f t="shared" si="339"/>
        <v>-</v>
      </c>
      <c r="AX995" s="53" t="str">
        <f t="shared" si="340"/>
        <v/>
      </c>
      <c r="AY995" s="57" t="str">
        <f t="shared" si="341"/>
        <v/>
      </c>
      <c r="AZ995" s="54">
        <f>+IF(SUMIF($AC$3:$AM$3,VLOOKUP($R995,desplegable!$N$3:$Q$8,4,FALSE),$AC995:$AM995)&gt;=$S995,$S995,SUMIF($AC$3:$AM$3,VLOOKUP($R995,desplegable!$N$3:$Q$8,4,FALSE),$AC995:$AM995))</f>
        <v>0</v>
      </c>
      <c r="BA995" s="78"/>
      <c r="BB995" s="54">
        <f t="shared" si="342"/>
        <v>0</v>
      </c>
      <c r="BC995" s="53">
        <f>+IFERROR($BB995*$T995/VLOOKUP($R995,desplegable!$N$3:$O$8,2,FALSE),0)</f>
        <v>0</v>
      </c>
      <c r="BD995" s="53" t="str">
        <f t="shared" si="332"/>
        <v/>
      </c>
      <c r="BE995" s="57" t="str">
        <f t="shared" si="343"/>
        <v/>
      </c>
    </row>
    <row r="996" spans="1:57" ht="15" customHeight="1" x14ac:dyDescent="0.25">
      <c r="A996" s="26" t="s">
        <v>117</v>
      </c>
      <c r="B996" s="21"/>
      <c r="C996" s="21" t="s">
        <v>117</v>
      </c>
      <c r="D996" s="21"/>
      <c r="E996" s="21" t="s">
        <v>117</v>
      </c>
      <c r="F996" s="21"/>
      <c r="G996" s="27"/>
      <c r="H996" s="27"/>
      <c r="I996" s="28" t="s">
        <v>36</v>
      </c>
      <c r="J996" s="28" t="s">
        <v>117</v>
      </c>
      <c r="K996" s="21"/>
      <c r="L996" s="21"/>
      <c r="M996" s="28" t="s">
        <v>117</v>
      </c>
      <c r="N996" s="28" t="s">
        <v>117</v>
      </c>
      <c r="O996" s="28" t="s">
        <v>117</v>
      </c>
      <c r="P996" s="21" t="s">
        <v>117</v>
      </c>
      <c r="Q996" s="21" t="s">
        <v>117</v>
      </c>
      <c r="R996" s="28" t="s">
        <v>117</v>
      </c>
      <c r="S996" s="78"/>
      <c r="T996" s="30"/>
      <c r="U996" s="52">
        <f t="shared" si="333"/>
        <v>0</v>
      </c>
      <c r="V996" s="29"/>
      <c r="W996" s="29" t="s">
        <v>117</v>
      </c>
      <c r="X996" s="29"/>
      <c r="Y996" s="29"/>
      <c r="Z996" s="53" t="str">
        <f t="shared" si="325"/>
        <v/>
      </c>
      <c r="AA996" s="55" t="str">
        <f t="shared" si="334"/>
        <v/>
      </c>
      <c r="AB996" s="27"/>
      <c r="AC996" s="54">
        <f t="shared" si="326"/>
        <v>0</v>
      </c>
      <c r="AD996" s="78"/>
      <c r="AE996" s="54">
        <f t="shared" si="327"/>
        <v>0</v>
      </c>
      <c r="AF996" s="78"/>
      <c r="AG996" s="54">
        <f t="shared" si="328"/>
        <v>0</v>
      </c>
      <c r="AH996" s="78"/>
      <c r="AI996" s="54">
        <f t="shared" si="329"/>
        <v>0</v>
      </c>
      <c r="AJ996" s="78"/>
      <c r="AK996" s="54">
        <f t="shared" si="330"/>
        <v>0</v>
      </c>
      <c r="AL996" s="78"/>
      <c r="AM996" s="78"/>
      <c r="AN996" s="53" t="str">
        <f>+IF($A996="Venta",SUMIF($AC$3:$AM$3,VLOOKUP($R996,desplegable!$N$3:$Q$8,4,FALSE),$AC996:$AM996)*$T996/VLOOKUP($R996,desplegable!$N$3:$O$8,2,FALSE),"")</f>
        <v/>
      </c>
      <c r="AO996" s="53">
        <f t="shared" si="331"/>
        <v>0</v>
      </c>
      <c r="AP996" s="53" t="str">
        <f>+IF($A996="Compra",SUMIF($AC$3:$AM$3,VLOOKUP($R995,desplegable!$N$3:$Q$8,4,FALSE),$AC996:$AM996)*$T996/VLOOKUP($R995,desplegable!$N$3:$O$8,2,FALSE),"")</f>
        <v/>
      </c>
      <c r="AQ996" s="55">
        <f>+IFERROR(SUMIF($AC$3:$AM$3,VLOOKUP($R996,desplegable!$N$3:$Q$8,4,FALSE),$AC996:$AM996)/$S996,0)</f>
        <v>0</v>
      </c>
      <c r="AR996" s="55">
        <f ca="1">IFERROR((SUMIF($AC$3:$AM$3,VLOOKUP($R996,desplegable!$N$3:$Q$8,4,FALSE),$AC996:$AM996)/($H996-$G996))*((TODAY())-$G996)/$S996,0)</f>
        <v>0</v>
      </c>
      <c r="AS996" s="56" t="str">
        <f t="shared" si="335"/>
        <v>-</v>
      </c>
      <c r="AT996" s="56" t="str">
        <f t="shared" si="336"/>
        <v>-</v>
      </c>
      <c r="AU996" s="56" t="str">
        <f t="shared" si="337"/>
        <v>-</v>
      </c>
      <c r="AV996" s="56" t="str">
        <f t="shared" si="338"/>
        <v>-</v>
      </c>
      <c r="AW996" s="53" t="str">
        <f t="shared" si="339"/>
        <v>-</v>
      </c>
      <c r="AX996" s="53" t="str">
        <f t="shared" si="340"/>
        <v/>
      </c>
      <c r="AY996" s="57" t="str">
        <f t="shared" si="341"/>
        <v/>
      </c>
      <c r="AZ996" s="54">
        <f>+IF(SUMIF($AC$3:$AM$3,VLOOKUP($R996,desplegable!$N$3:$Q$8,4,FALSE),$AC996:$AM996)&gt;=$S996,$S996,SUMIF($AC$3:$AM$3,VLOOKUP($R996,desplegable!$N$3:$Q$8,4,FALSE),$AC996:$AM996))</f>
        <v>0</v>
      </c>
      <c r="BA996" s="78"/>
      <c r="BB996" s="54">
        <f t="shared" si="342"/>
        <v>0</v>
      </c>
      <c r="BC996" s="53">
        <f>+IFERROR($BB996*$T996/VLOOKUP($R996,desplegable!$N$3:$O$8,2,FALSE),0)</f>
        <v>0</v>
      </c>
      <c r="BD996" s="53" t="str">
        <f t="shared" si="332"/>
        <v/>
      </c>
      <c r="BE996" s="57" t="str">
        <f t="shared" si="343"/>
        <v/>
      </c>
    </row>
    <row r="997" spans="1:57" ht="15" customHeight="1" x14ac:dyDescent="0.25">
      <c r="A997" s="26" t="s">
        <v>117</v>
      </c>
      <c r="B997" s="21"/>
      <c r="C997" s="21" t="s">
        <v>117</v>
      </c>
      <c r="D997" s="21"/>
      <c r="E997" s="21" t="s">
        <v>117</v>
      </c>
      <c r="F997" s="21"/>
      <c r="G997" s="27"/>
      <c r="H997" s="27"/>
      <c r="I997" s="28" t="s">
        <v>36</v>
      </c>
      <c r="J997" s="28" t="s">
        <v>117</v>
      </c>
      <c r="K997" s="21"/>
      <c r="L997" s="21"/>
      <c r="M997" s="28" t="s">
        <v>117</v>
      </c>
      <c r="N997" s="28" t="s">
        <v>117</v>
      </c>
      <c r="O997" s="28" t="s">
        <v>117</v>
      </c>
      <c r="P997" s="21" t="s">
        <v>117</v>
      </c>
      <c r="Q997" s="21" t="s">
        <v>117</v>
      </c>
      <c r="R997" s="28" t="s">
        <v>117</v>
      </c>
      <c r="S997" s="78"/>
      <c r="T997" s="30"/>
      <c r="U997" s="52">
        <f t="shared" si="333"/>
        <v>0</v>
      </c>
      <c r="V997" s="29"/>
      <c r="W997" s="29" t="s">
        <v>117</v>
      </c>
      <c r="X997" s="29"/>
      <c r="Y997" s="29"/>
      <c r="Z997" s="53" t="str">
        <f t="shared" si="325"/>
        <v/>
      </c>
      <c r="AA997" s="55" t="str">
        <f t="shared" si="334"/>
        <v/>
      </c>
      <c r="AB997" s="27"/>
      <c r="AC997" s="54">
        <f t="shared" si="326"/>
        <v>0</v>
      </c>
      <c r="AD997" s="78"/>
      <c r="AE997" s="54">
        <f t="shared" si="327"/>
        <v>0</v>
      </c>
      <c r="AF997" s="78"/>
      <c r="AG997" s="54">
        <f t="shared" si="328"/>
        <v>0</v>
      </c>
      <c r="AH997" s="78"/>
      <c r="AI997" s="54">
        <f t="shared" si="329"/>
        <v>0</v>
      </c>
      <c r="AJ997" s="78"/>
      <c r="AK997" s="54">
        <f t="shared" si="330"/>
        <v>0</v>
      </c>
      <c r="AL997" s="78"/>
      <c r="AM997" s="78"/>
      <c r="AN997" s="53" t="str">
        <f>+IF($A997="Venta",SUMIF($AC$3:$AM$3,VLOOKUP($R997,desplegable!$N$3:$Q$8,4,FALSE),$AC997:$AM997)*$T997/VLOOKUP($R997,desplegable!$N$3:$O$8,2,FALSE),"")</f>
        <v/>
      </c>
      <c r="AO997" s="53">
        <f t="shared" si="331"/>
        <v>0</v>
      </c>
      <c r="AP997" s="53" t="str">
        <f>+IF($A997="Compra",SUMIF($AC$3:$AM$3,VLOOKUP($R996,desplegable!$N$3:$Q$8,4,FALSE),$AC997:$AM997)*$T997/VLOOKUP($R996,desplegable!$N$3:$O$8,2,FALSE),"")</f>
        <v/>
      </c>
      <c r="AQ997" s="55">
        <f>+IFERROR(SUMIF($AC$3:$AM$3,VLOOKUP($R997,desplegable!$N$3:$Q$8,4,FALSE),$AC997:$AM997)/$S997,0)</f>
        <v>0</v>
      </c>
      <c r="AR997" s="55">
        <f ca="1">IFERROR((SUMIF($AC$3:$AM$3,VLOOKUP($R997,desplegable!$N$3:$Q$8,4,FALSE),$AC997:$AM997)/($H997-$G997))*((TODAY())-$G997)/$S997,0)</f>
        <v>0</v>
      </c>
      <c r="AS997" s="56" t="str">
        <f t="shared" si="335"/>
        <v>-</v>
      </c>
      <c r="AT997" s="56" t="str">
        <f t="shared" si="336"/>
        <v>-</v>
      </c>
      <c r="AU997" s="56" t="str">
        <f t="shared" si="337"/>
        <v>-</v>
      </c>
      <c r="AV997" s="56" t="str">
        <f t="shared" si="338"/>
        <v>-</v>
      </c>
      <c r="AW997" s="53" t="str">
        <f t="shared" si="339"/>
        <v>-</v>
      </c>
      <c r="AX997" s="53" t="str">
        <f t="shared" si="340"/>
        <v/>
      </c>
      <c r="AY997" s="57" t="str">
        <f t="shared" si="341"/>
        <v/>
      </c>
      <c r="AZ997" s="54">
        <f>+IF(SUMIF($AC$3:$AM$3,VLOOKUP($R997,desplegable!$N$3:$Q$8,4,FALSE),$AC997:$AM997)&gt;=$S997,$S997,SUMIF($AC$3:$AM$3,VLOOKUP($R997,desplegable!$N$3:$Q$8,4,FALSE),$AC997:$AM997))</f>
        <v>0</v>
      </c>
      <c r="BA997" s="78"/>
      <c r="BB997" s="54">
        <f t="shared" si="342"/>
        <v>0</v>
      </c>
      <c r="BC997" s="53">
        <f>+IFERROR($BB997*$T997/VLOOKUP($R997,desplegable!$N$3:$O$8,2,FALSE),0)</f>
        <v>0</v>
      </c>
      <c r="BD997" s="53" t="str">
        <f t="shared" si="332"/>
        <v/>
      </c>
      <c r="BE997" s="57" t="str">
        <f t="shared" si="343"/>
        <v/>
      </c>
    </row>
    <row r="998" spans="1:57" ht="15" customHeight="1" x14ac:dyDescent="0.25">
      <c r="A998" s="26" t="s">
        <v>117</v>
      </c>
      <c r="B998" s="21"/>
      <c r="C998" s="21" t="s">
        <v>117</v>
      </c>
      <c r="D998" s="21"/>
      <c r="E998" s="21" t="s">
        <v>117</v>
      </c>
      <c r="F998" s="21"/>
      <c r="G998" s="27"/>
      <c r="H998" s="27"/>
      <c r="I998" s="28" t="s">
        <v>36</v>
      </c>
      <c r="J998" s="28" t="s">
        <v>117</v>
      </c>
      <c r="K998" s="21"/>
      <c r="L998" s="21"/>
      <c r="M998" s="28" t="s">
        <v>117</v>
      </c>
      <c r="N998" s="28" t="s">
        <v>117</v>
      </c>
      <c r="O998" s="28" t="s">
        <v>117</v>
      </c>
      <c r="P998" s="21" t="s">
        <v>117</v>
      </c>
      <c r="Q998" s="21" t="s">
        <v>117</v>
      </c>
      <c r="R998" s="28" t="s">
        <v>117</v>
      </c>
      <c r="S998" s="78"/>
      <c r="T998" s="30"/>
      <c r="U998" s="52">
        <f t="shared" si="333"/>
        <v>0</v>
      </c>
      <c r="V998" s="29"/>
      <c r="W998" s="29" t="s">
        <v>117</v>
      </c>
      <c r="X998" s="29"/>
      <c r="Y998" s="29"/>
      <c r="Z998" s="53" t="str">
        <f t="shared" si="325"/>
        <v/>
      </c>
      <c r="AA998" s="55" t="str">
        <f t="shared" si="334"/>
        <v/>
      </c>
      <c r="AB998" s="27"/>
      <c r="AC998" s="54">
        <f t="shared" si="326"/>
        <v>0</v>
      </c>
      <c r="AD998" s="78"/>
      <c r="AE998" s="54">
        <f t="shared" si="327"/>
        <v>0</v>
      </c>
      <c r="AF998" s="78"/>
      <c r="AG998" s="54">
        <f t="shared" si="328"/>
        <v>0</v>
      </c>
      <c r="AH998" s="78"/>
      <c r="AI998" s="54">
        <f t="shared" si="329"/>
        <v>0</v>
      </c>
      <c r="AJ998" s="78"/>
      <c r="AK998" s="54">
        <f t="shared" si="330"/>
        <v>0</v>
      </c>
      <c r="AL998" s="78"/>
      <c r="AM998" s="78"/>
      <c r="AN998" s="53" t="str">
        <f>+IF($A998="Venta",SUMIF($AC$3:$AM$3,VLOOKUP($R998,desplegable!$N$3:$Q$8,4,FALSE),$AC998:$AM998)*$T998/VLOOKUP($R998,desplegable!$N$3:$O$8,2,FALSE),"")</f>
        <v/>
      </c>
      <c r="AO998" s="53">
        <f t="shared" si="331"/>
        <v>0</v>
      </c>
      <c r="AP998" s="53" t="str">
        <f>+IF($A998="Compra",SUMIF($AC$3:$AM$3,VLOOKUP($R997,desplegable!$N$3:$Q$8,4,FALSE),$AC998:$AM998)*$T998/VLOOKUP($R997,desplegable!$N$3:$O$8,2,FALSE),"")</f>
        <v/>
      </c>
      <c r="AQ998" s="55">
        <f>+IFERROR(SUMIF($AC$3:$AM$3,VLOOKUP($R998,desplegable!$N$3:$Q$8,4,FALSE),$AC998:$AM998)/$S998,0)</f>
        <v>0</v>
      </c>
      <c r="AR998" s="55">
        <f ca="1">IFERROR((SUMIF($AC$3:$AM$3,VLOOKUP($R998,desplegable!$N$3:$Q$8,4,FALSE),$AC998:$AM998)/($H998-$G998))*((TODAY())-$G998)/$S998,0)</f>
        <v>0</v>
      </c>
      <c r="AS998" s="56" t="str">
        <f t="shared" si="335"/>
        <v>-</v>
      </c>
      <c r="AT998" s="56" t="str">
        <f t="shared" si="336"/>
        <v>-</v>
      </c>
      <c r="AU998" s="56" t="str">
        <f t="shared" si="337"/>
        <v>-</v>
      </c>
      <c r="AV998" s="56" t="str">
        <f t="shared" si="338"/>
        <v>-</v>
      </c>
      <c r="AW998" s="53" t="str">
        <f t="shared" si="339"/>
        <v>-</v>
      </c>
      <c r="AX998" s="53" t="str">
        <f t="shared" si="340"/>
        <v/>
      </c>
      <c r="AY998" s="57" t="str">
        <f t="shared" si="341"/>
        <v/>
      </c>
      <c r="AZ998" s="54">
        <f>+IF(SUMIF($AC$3:$AM$3,VLOOKUP($R998,desplegable!$N$3:$Q$8,4,FALSE),$AC998:$AM998)&gt;=$S998,$S998,SUMIF($AC$3:$AM$3,VLOOKUP($R998,desplegable!$N$3:$Q$8,4,FALSE),$AC998:$AM998))</f>
        <v>0</v>
      </c>
      <c r="BA998" s="78"/>
      <c r="BB998" s="54">
        <f t="shared" si="342"/>
        <v>0</v>
      </c>
      <c r="BC998" s="53">
        <f>+IFERROR($BB998*$T998/VLOOKUP($R998,desplegable!$N$3:$O$8,2,FALSE),0)</f>
        <v>0</v>
      </c>
      <c r="BD998" s="53" t="str">
        <f t="shared" si="332"/>
        <v/>
      </c>
      <c r="BE998" s="57" t="str">
        <f t="shared" si="343"/>
        <v/>
      </c>
    </row>
    <row r="999" spans="1:57" ht="15" customHeight="1" x14ac:dyDescent="0.25">
      <c r="A999" s="26" t="s">
        <v>117</v>
      </c>
      <c r="B999" s="21"/>
      <c r="C999" s="21" t="s">
        <v>117</v>
      </c>
      <c r="D999" s="21"/>
      <c r="E999" s="21" t="s">
        <v>117</v>
      </c>
      <c r="F999" s="21"/>
      <c r="G999" s="27"/>
      <c r="H999" s="27"/>
      <c r="I999" s="28" t="s">
        <v>36</v>
      </c>
      <c r="J999" s="28" t="s">
        <v>117</v>
      </c>
      <c r="K999" s="21"/>
      <c r="L999" s="21"/>
      <c r="M999" s="28" t="s">
        <v>117</v>
      </c>
      <c r="N999" s="28" t="s">
        <v>117</v>
      </c>
      <c r="O999" s="28" t="s">
        <v>117</v>
      </c>
      <c r="P999" s="21" t="s">
        <v>117</v>
      </c>
      <c r="Q999" s="21" t="s">
        <v>117</v>
      </c>
      <c r="R999" s="28" t="s">
        <v>117</v>
      </c>
      <c r="S999" s="78"/>
      <c r="T999" s="30"/>
      <c r="U999" s="52">
        <f t="shared" si="333"/>
        <v>0</v>
      </c>
      <c r="V999" s="29"/>
      <c r="W999" s="29" t="s">
        <v>117</v>
      </c>
      <c r="X999" s="29"/>
      <c r="Y999" s="29"/>
      <c r="Z999" s="53" t="str">
        <f t="shared" si="325"/>
        <v/>
      </c>
      <c r="AA999" s="55" t="str">
        <f t="shared" si="334"/>
        <v/>
      </c>
      <c r="AB999" s="27"/>
      <c r="AC999" s="54">
        <f t="shared" si="326"/>
        <v>0</v>
      </c>
      <c r="AD999" s="78"/>
      <c r="AE999" s="54">
        <f t="shared" si="327"/>
        <v>0</v>
      </c>
      <c r="AF999" s="78"/>
      <c r="AG999" s="54">
        <f t="shared" si="328"/>
        <v>0</v>
      </c>
      <c r="AH999" s="78"/>
      <c r="AI999" s="54">
        <f t="shared" si="329"/>
        <v>0</v>
      </c>
      <c r="AJ999" s="78"/>
      <c r="AK999" s="54">
        <f t="shared" si="330"/>
        <v>0</v>
      </c>
      <c r="AL999" s="78"/>
      <c r="AM999" s="78"/>
      <c r="AN999" s="53" t="str">
        <f>+IF($A999="Venta",SUMIF($AC$3:$AM$3,VLOOKUP($R999,desplegable!$N$3:$Q$8,4,FALSE),$AC999:$AM999)*$T999/VLOOKUP($R999,desplegable!$N$3:$O$8,2,FALSE),"")</f>
        <v/>
      </c>
      <c r="AO999" s="53">
        <f t="shared" si="331"/>
        <v>0</v>
      </c>
      <c r="AP999" s="53" t="str">
        <f>+IF($A999="Compra",SUMIF($AC$3:$AM$3,VLOOKUP($R998,desplegable!$N$3:$Q$8,4,FALSE),$AC999:$AM999)*$T999/VLOOKUP($R998,desplegable!$N$3:$O$8,2,FALSE),"")</f>
        <v/>
      </c>
      <c r="AQ999" s="55">
        <f>+IFERROR(SUMIF($AC$3:$AM$3,VLOOKUP($R999,desplegable!$N$3:$Q$8,4,FALSE),$AC999:$AM999)/$S999,0)</f>
        <v>0</v>
      </c>
      <c r="AR999" s="55">
        <f ca="1">IFERROR((SUMIF($AC$3:$AM$3,VLOOKUP($R999,desplegable!$N$3:$Q$8,4,FALSE),$AC999:$AM999)/($H999-$G999))*((TODAY())-$G999)/$S999,0)</f>
        <v>0</v>
      </c>
      <c r="AS999" s="56" t="str">
        <f t="shared" si="335"/>
        <v>-</v>
      </c>
      <c r="AT999" s="56" t="str">
        <f t="shared" si="336"/>
        <v>-</v>
      </c>
      <c r="AU999" s="56" t="str">
        <f t="shared" si="337"/>
        <v>-</v>
      </c>
      <c r="AV999" s="56" t="str">
        <f t="shared" si="338"/>
        <v>-</v>
      </c>
      <c r="AW999" s="53" t="str">
        <f t="shared" si="339"/>
        <v>-</v>
      </c>
      <c r="AX999" s="53" t="str">
        <f t="shared" si="340"/>
        <v/>
      </c>
      <c r="AY999" s="57" t="str">
        <f t="shared" si="341"/>
        <v/>
      </c>
      <c r="AZ999" s="54">
        <f>+IF(SUMIF($AC$3:$AM$3,VLOOKUP($R999,desplegable!$N$3:$Q$8,4,FALSE),$AC999:$AM999)&gt;=$S999,$S999,SUMIF($AC$3:$AM$3,VLOOKUP($R999,desplegable!$N$3:$Q$8,4,FALSE),$AC999:$AM999))</f>
        <v>0</v>
      </c>
      <c r="BA999" s="78"/>
      <c r="BB999" s="54">
        <f t="shared" si="342"/>
        <v>0</v>
      </c>
      <c r="BC999" s="53">
        <f>+IFERROR($BB999*$T999/VLOOKUP($R999,desplegable!$N$3:$O$8,2,FALSE),0)</f>
        <v>0</v>
      </c>
      <c r="BD999" s="53" t="str">
        <f t="shared" si="332"/>
        <v/>
      </c>
      <c r="BE999" s="57" t="str">
        <f t="shared" si="343"/>
        <v/>
      </c>
    </row>
    <row r="1000" spans="1:57" ht="15" customHeight="1" x14ac:dyDescent="0.25">
      <c r="A1000" s="26" t="s">
        <v>117</v>
      </c>
      <c r="B1000" s="21"/>
      <c r="C1000" s="21" t="s">
        <v>117</v>
      </c>
      <c r="D1000" s="21"/>
      <c r="E1000" s="21" t="s">
        <v>117</v>
      </c>
      <c r="F1000" s="21"/>
      <c r="G1000" s="27"/>
      <c r="H1000" s="27"/>
      <c r="I1000" s="28" t="s">
        <v>36</v>
      </c>
      <c r="J1000" s="28" t="s">
        <v>117</v>
      </c>
      <c r="K1000" s="21"/>
      <c r="L1000" s="21"/>
      <c r="M1000" s="28" t="s">
        <v>117</v>
      </c>
      <c r="N1000" s="28" t="s">
        <v>117</v>
      </c>
      <c r="O1000" s="28" t="s">
        <v>117</v>
      </c>
      <c r="P1000" s="21" t="s">
        <v>117</v>
      </c>
      <c r="Q1000" s="21" t="s">
        <v>117</v>
      </c>
      <c r="R1000" s="28" t="s">
        <v>117</v>
      </c>
      <c r="S1000" s="78"/>
      <c r="T1000" s="30"/>
      <c r="U1000" s="52">
        <f t="shared" si="333"/>
        <v>0</v>
      </c>
      <c r="V1000" s="29"/>
      <c r="W1000" s="29" t="s">
        <v>117</v>
      </c>
      <c r="X1000" s="29"/>
      <c r="Y1000" s="29"/>
      <c r="Z1000" s="53" t="str">
        <f t="shared" si="325"/>
        <v/>
      </c>
      <c r="AA1000" s="55" t="str">
        <f t="shared" si="334"/>
        <v/>
      </c>
      <c r="AB1000" s="27"/>
      <c r="AC1000" s="54">
        <f t="shared" si="326"/>
        <v>0</v>
      </c>
      <c r="AD1000" s="78"/>
      <c r="AE1000" s="54">
        <f t="shared" si="327"/>
        <v>0</v>
      </c>
      <c r="AF1000" s="78"/>
      <c r="AG1000" s="54">
        <f t="shared" si="328"/>
        <v>0</v>
      </c>
      <c r="AH1000" s="78"/>
      <c r="AI1000" s="54">
        <f t="shared" si="329"/>
        <v>0</v>
      </c>
      <c r="AJ1000" s="78"/>
      <c r="AK1000" s="54">
        <f t="shared" si="330"/>
        <v>0</v>
      </c>
      <c r="AL1000" s="78"/>
      <c r="AM1000" s="78"/>
      <c r="AN1000" s="53" t="str">
        <f>+IF($A1000="Venta",SUMIF($AC$3:$AM$3,VLOOKUP($R1000,desplegable!$N$3:$Q$8,4,FALSE),$AC1000:$AM1000)*$T1000/VLOOKUP($R1000,desplegable!$N$3:$O$8,2,FALSE),"")</f>
        <v/>
      </c>
      <c r="AO1000" s="53">
        <f t="shared" si="331"/>
        <v>0</v>
      </c>
      <c r="AP1000" s="53" t="str">
        <f>+IF($A1000="Compra",SUMIF($AC$3:$AM$3,VLOOKUP($R999,desplegable!$N$3:$Q$8,4,FALSE),$AC1000:$AM1000)*$T1000/VLOOKUP($R999,desplegable!$N$3:$O$8,2,FALSE),"")</f>
        <v/>
      </c>
      <c r="AQ1000" s="55">
        <f>+IFERROR(SUMIF($AC$3:$AM$3,VLOOKUP($R1000,desplegable!$N$3:$Q$8,4,FALSE),$AC1000:$AM1000)/$S1000,0)</f>
        <v>0</v>
      </c>
      <c r="AR1000" s="55">
        <f ca="1">IFERROR((SUMIF($AC$3:$AM$3,VLOOKUP($R1000,desplegable!$N$3:$Q$8,4,FALSE),$AC1000:$AM1000)/($H1000-$G1000))*((TODAY())-$G1000)/$S1000,0)</f>
        <v>0</v>
      </c>
      <c r="AS1000" s="56" t="str">
        <f t="shared" si="335"/>
        <v>-</v>
      </c>
      <c r="AT1000" s="56" t="str">
        <f t="shared" si="336"/>
        <v>-</v>
      </c>
      <c r="AU1000" s="56" t="str">
        <f t="shared" si="337"/>
        <v>-</v>
      </c>
      <c r="AV1000" s="56" t="str">
        <f t="shared" si="338"/>
        <v>-</v>
      </c>
      <c r="AW1000" s="53" t="str">
        <f t="shared" si="339"/>
        <v>-</v>
      </c>
      <c r="AX1000" s="53" t="str">
        <f t="shared" si="340"/>
        <v/>
      </c>
      <c r="AY1000" s="57" t="str">
        <f t="shared" si="341"/>
        <v/>
      </c>
      <c r="AZ1000" s="54">
        <f>+IF(SUMIF($AC$3:$AM$3,VLOOKUP($R1000,desplegable!$N$3:$Q$8,4,FALSE),$AC1000:$AM1000)&gt;=$S1000,$S1000,SUMIF($AC$3:$AM$3,VLOOKUP($R1000,desplegable!$N$3:$Q$8,4,FALSE),$AC1000:$AM1000))</f>
        <v>0</v>
      </c>
      <c r="BA1000" s="78"/>
      <c r="BB1000" s="54">
        <f t="shared" si="342"/>
        <v>0</v>
      </c>
      <c r="BC1000" s="53">
        <f>+IFERROR($BB1000*$T1000/VLOOKUP($R1000,desplegable!$N$3:$O$8,2,FALSE),0)</f>
        <v>0</v>
      </c>
      <c r="BD1000" s="53" t="str">
        <f t="shared" si="332"/>
        <v/>
      </c>
      <c r="BE1000" s="57" t="str">
        <f t="shared" si="343"/>
        <v/>
      </c>
    </row>
    <row r="1001" spans="1:57" ht="15" customHeight="1" x14ac:dyDescent="0.25">
      <c r="A1001" s="26" t="s">
        <v>117</v>
      </c>
      <c r="B1001" s="21"/>
      <c r="C1001" s="21" t="s">
        <v>117</v>
      </c>
      <c r="D1001" s="21"/>
      <c r="E1001" s="21" t="s">
        <v>117</v>
      </c>
      <c r="F1001" s="21"/>
      <c r="G1001" s="27"/>
      <c r="H1001" s="27"/>
      <c r="I1001" s="28" t="s">
        <v>36</v>
      </c>
      <c r="J1001" s="28" t="s">
        <v>117</v>
      </c>
      <c r="K1001" s="21"/>
      <c r="L1001" s="21"/>
      <c r="M1001" s="28" t="s">
        <v>117</v>
      </c>
      <c r="N1001" s="28" t="s">
        <v>117</v>
      </c>
      <c r="O1001" s="28" t="s">
        <v>117</v>
      </c>
      <c r="P1001" s="21" t="s">
        <v>117</v>
      </c>
      <c r="Q1001" s="21" t="s">
        <v>117</v>
      </c>
      <c r="R1001" s="28" t="s">
        <v>117</v>
      </c>
      <c r="S1001" s="78"/>
      <c r="T1001" s="30"/>
      <c r="U1001" s="52">
        <f t="shared" si="333"/>
        <v>0</v>
      </c>
      <c r="V1001" s="29"/>
      <c r="W1001" s="29" t="s">
        <v>117</v>
      </c>
      <c r="X1001" s="29"/>
      <c r="Y1001" s="29"/>
      <c r="Z1001" s="53" t="str">
        <f t="shared" si="325"/>
        <v/>
      </c>
      <c r="AA1001" s="55" t="str">
        <f t="shared" si="334"/>
        <v/>
      </c>
      <c r="AB1001" s="27"/>
      <c r="AC1001" s="54">
        <f t="shared" si="326"/>
        <v>0</v>
      </c>
      <c r="AD1001" s="78"/>
      <c r="AE1001" s="54">
        <f t="shared" si="327"/>
        <v>0</v>
      </c>
      <c r="AF1001" s="78"/>
      <c r="AG1001" s="54">
        <f t="shared" si="328"/>
        <v>0</v>
      </c>
      <c r="AH1001" s="78"/>
      <c r="AI1001" s="54">
        <f t="shared" si="329"/>
        <v>0</v>
      </c>
      <c r="AJ1001" s="78"/>
      <c r="AK1001" s="54">
        <f t="shared" si="330"/>
        <v>0</v>
      </c>
      <c r="AL1001" s="78"/>
      <c r="AM1001" s="78"/>
      <c r="AN1001" s="53" t="str">
        <f>+IF($A1001="Venta",SUMIF($AC$3:$AM$3,VLOOKUP($R1001,desplegable!$N$3:$Q$8,4,FALSE),$AC1001:$AM1001)*$T1001/VLOOKUP($R1001,desplegable!$N$3:$O$8,2,FALSE),"")</f>
        <v/>
      </c>
      <c r="AO1001" s="53">
        <f t="shared" si="331"/>
        <v>0</v>
      </c>
      <c r="AP1001" s="53" t="str">
        <f>+IF($A1001="Compra",SUMIF($AC$3:$AM$3,VLOOKUP($R1000,desplegable!$N$3:$Q$8,4,FALSE),$AC1001:$AM1001)*$T1001/VLOOKUP($R1000,desplegable!$N$3:$O$8,2,FALSE),"")</f>
        <v/>
      </c>
      <c r="AQ1001" s="55">
        <f>+IFERROR(SUMIF($AC$3:$AM$3,VLOOKUP($R1001,desplegable!$N$3:$Q$8,4,FALSE),$AC1001:$AM1001)/$S1001,0)</f>
        <v>0</v>
      </c>
      <c r="AR1001" s="55">
        <f ca="1">IFERROR((SUMIF($AC$3:$AM$3,VLOOKUP($R1001,desplegable!$N$3:$Q$8,4,FALSE),$AC1001:$AM1001)/($H1001-$G1001))*((TODAY())-$G1001)/$S1001,0)</f>
        <v>0</v>
      </c>
      <c r="AS1001" s="56" t="str">
        <f t="shared" si="335"/>
        <v>-</v>
      </c>
      <c r="AT1001" s="56" t="str">
        <f t="shared" si="336"/>
        <v>-</v>
      </c>
      <c r="AU1001" s="56" t="str">
        <f t="shared" si="337"/>
        <v>-</v>
      </c>
      <c r="AV1001" s="56" t="str">
        <f t="shared" si="338"/>
        <v>-</v>
      </c>
      <c r="AW1001" s="53" t="str">
        <f t="shared" si="339"/>
        <v>-</v>
      </c>
      <c r="AX1001" s="53" t="str">
        <f t="shared" si="340"/>
        <v/>
      </c>
      <c r="AY1001" s="57" t="str">
        <f t="shared" si="341"/>
        <v/>
      </c>
      <c r="AZ1001" s="54">
        <f>+IF(SUMIF($AC$3:$AM$3,VLOOKUP($R1001,desplegable!$N$3:$Q$8,4,FALSE),$AC1001:$AM1001)&gt;=$S1001,$S1001,SUMIF($AC$3:$AM$3,VLOOKUP($R1001,desplegable!$N$3:$Q$8,4,FALSE),$AC1001:$AM1001))</f>
        <v>0</v>
      </c>
      <c r="BA1001" s="78"/>
      <c r="BB1001" s="54">
        <f t="shared" si="342"/>
        <v>0</v>
      </c>
      <c r="BC1001" s="53">
        <f>+IFERROR($BB1001*$T1001/VLOOKUP($R1001,desplegable!$N$3:$O$8,2,FALSE),0)</f>
        <v>0</v>
      </c>
      <c r="BD1001" s="53" t="str">
        <f t="shared" si="332"/>
        <v/>
      </c>
      <c r="BE1001" s="57" t="str">
        <f t="shared" si="343"/>
        <v/>
      </c>
    </row>
    <row r="1002" spans="1:57" ht="15" customHeight="1" x14ac:dyDescent="0.25">
      <c r="A1002" s="26" t="s">
        <v>117</v>
      </c>
      <c r="B1002" s="21"/>
      <c r="C1002" s="21" t="s">
        <v>117</v>
      </c>
      <c r="D1002" s="21"/>
      <c r="E1002" s="21" t="s">
        <v>117</v>
      </c>
      <c r="F1002" s="21"/>
      <c r="G1002" s="27"/>
      <c r="H1002" s="27"/>
      <c r="I1002" s="28" t="s">
        <v>36</v>
      </c>
      <c r="J1002" s="28" t="s">
        <v>117</v>
      </c>
      <c r="K1002" s="21"/>
      <c r="L1002" s="21"/>
      <c r="M1002" s="28" t="s">
        <v>117</v>
      </c>
      <c r="N1002" s="28" t="s">
        <v>117</v>
      </c>
      <c r="O1002" s="28" t="s">
        <v>117</v>
      </c>
      <c r="P1002" s="21" t="s">
        <v>117</v>
      </c>
      <c r="Q1002" s="21" t="s">
        <v>117</v>
      </c>
      <c r="R1002" s="28" t="s">
        <v>117</v>
      </c>
      <c r="S1002" s="78"/>
      <c r="T1002" s="30"/>
      <c r="U1002" s="52">
        <f t="shared" si="333"/>
        <v>0</v>
      </c>
      <c r="V1002" s="29"/>
      <c r="W1002" s="29" t="s">
        <v>117</v>
      </c>
      <c r="X1002" s="29"/>
      <c r="Y1002" s="29"/>
      <c r="Z1002" s="53" t="str">
        <f t="shared" si="325"/>
        <v/>
      </c>
      <c r="AA1002" s="55" t="str">
        <f t="shared" si="334"/>
        <v/>
      </c>
      <c r="AB1002" s="27"/>
      <c r="AC1002" s="54">
        <f t="shared" si="326"/>
        <v>0</v>
      </c>
      <c r="AD1002" s="78"/>
      <c r="AE1002" s="54">
        <f t="shared" si="327"/>
        <v>0</v>
      </c>
      <c r="AF1002" s="78"/>
      <c r="AG1002" s="54">
        <f t="shared" si="328"/>
        <v>0</v>
      </c>
      <c r="AH1002" s="78"/>
      <c r="AI1002" s="54">
        <f t="shared" si="329"/>
        <v>0</v>
      </c>
      <c r="AJ1002" s="78"/>
      <c r="AK1002" s="54">
        <f t="shared" si="330"/>
        <v>0</v>
      </c>
      <c r="AL1002" s="78"/>
      <c r="AM1002" s="78"/>
      <c r="AN1002" s="53" t="str">
        <f>+IF($A1002="Venta",SUMIF($AC$3:$AM$3,VLOOKUP($R1002,desplegable!$N$3:$Q$8,4,FALSE),$AC1002:$AM1002)*$T1002/VLOOKUP($R1002,desplegable!$N$3:$O$8,2,FALSE),"")</f>
        <v/>
      </c>
      <c r="AO1002" s="53">
        <f t="shared" si="331"/>
        <v>0</v>
      </c>
      <c r="AP1002" s="53" t="str">
        <f>+IF($A1002="Compra",SUMIF($AC$3:$AM$3,VLOOKUP($R1001,desplegable!$N$3:$Q$8,4,FALSE),$AC1002:$AM1002)*$T1002/VLOOKUP($R1001,desplegable!$N$3:$O$8,2,FALSE),"")</f>
        <v/>
      </c>
      <c r="AQ1002" s="55">
        <f>+IFERROR(SUMIF($AC$3:$AM$3,VLOOKUP($R1002,desplegable!$N$3:$Q$8,4,FALSE),$AC1002:$AM1002)/$S1002,0)</f>
        <v>0</v>
      </c>
      <c r="AR1002" s="55">
        <f ca="1">IFERROR((SUMIF($AC$3:$AM$3,VLOOKUP($R1002,desplegable!$N$3:$Q$8,4,FALSE),$AC1002:$AM1002)/($H1002-$G1002))*((TODAY())-$G1002)/$S1002,0)</f>
        <v>0</v>
      </c>
      <c r="AS1002" s="56" t="str">
        <f t="shared" si="335"/>
        <v>-</v>
      </c>
      <c r="AT1002" s="56" t="str">
        <f t="shared" si="336"/>
        <v>-</v>
      </c>
      <c r="AU1002" s="56" t="str">
        <f t="shared" si="337"/>
        <v>-</v>
      </c>
      <c r="AV1002" s="56" t="str">
        <f t="shared" si="338"/>
        <v>-</v>
      </c>
      <c r="AW1002" s="53" t="str">
        <f t="shared" si="339"/>
        <v>-</v>
      </c>
      <c r="AX1002" s="53" t="str">
        <f t="shared" si="340"/>
        <v/>
      </c>
      <c r="AY1002" s="57" t="str">
        <f t="shared" si="341"/>
        <v/>
      </c>
      <c r="AZ1002" s="54">
        <f>+IF(SUMIF($AC$3:$AM$3,VLOOKUP($R1002,desplegable!$N$3:$Q$8,4,FALSE),$AC1002:$AM1002)&gt;=$S1002,$S1002,SUMIF($AC$3:$AM$3,VLOOKUP($R1002,desplegable!$N$3:$Q$8,4,FALSE),$AC1002:$AM1002))</f>
        <v>0</v>
      </c>
      <c r="BA1002" s="78"/>
      <c r="BB1002" s="54">
        <f t="shared" si="342"/>
        <v>0</v>
      </c>
      <c r="BC1002" s="53">
        <f>+IFERROR($BB1002*$T1002/VLOOKUP($R1002,desplegable!$N$3:$O$8,2,FALSE),0)</f>
        <v>0</v>
      </c>
      <c r="BD1002" s="53" t="str">
        <f t="shared" si="332"/>
        <v/>
      </c>
      <c r="BE1002" s="57" t="str">
        <f t="shared" si="343"/>
        <v/>
      </c>
    </row>
    <row r="1003" spans="1:57" ht="15" customHeight="1" x14ac:dyDescent="0.25">
      <c r="A1003" s="26" t="s">
        <v>117</v>
      </c>
      <c r="B1003" s="21"/>
      <c r="C1003" s="21" t="s">
        <v>117</v>
      </c>
      <c r="D1003" s="21"/>
      <c r="E1003" s="21" t="s">
        <v>117</v>
      </c>
      <c r="F1003" s="21"/>
      <c r="G1003" s="27"/>
      <c r="H1003" s="27"/>
      <c r="I1003" s="28" t="s">
        <v>36</v>
      </c>
      <c r="J1003" s="28" t="s">
        <v>117</v>
      </c>
      <c r="K1003" s="21"/>
      <c r="L1003" s="21"/>
      <c r="M1003" s="28" t="s">
        <v>117</v>
      </c>
      <c r="N1003" s="28" t="s">
        <v>117</v>
      </c>
      <c r="O1003" s="28" t="s">
        <v>117</v>
      </c>
      <c r="P1003" s="21" t="s">
        <v>117</v>
      </c>
      <c r="Q1003" s="21" t="s">
        <v>117</v>
      </c>
      <c r="R1003" s="28" t="s">
        <v>117</v>
      </c>
      <c r="S1003" s="78"/>
      <c r="T1003" s="30"/>
      <c r="U1003" s="52">
        <f t="shared" si="333"/>
        <v>0</v>
      </c>
      <c r="V1003" s="29"/>
      <c r="W1003" s="29" t="s">
        <v>117</v>
      </c>
      <c r="X1003" s="29"/>
      <c r="Y1003" s="29"/>
      <c r="Z1003" s="53" t="str">
        <f t="shared" si="325"/>
        <v/>
      </c>
      <c r="AA1003" s="55" t="str">
        <f t="shared" si="334"/>
        <v/>
      </c>
      <c r="AB1003" s="27"/>
      <c r="AC1003" s="54">
        <f t="shared" si="326"/>
        <v>0</v>
      </c>
      <c r="AD1003" s="78"/>
      <c r="AE1003" s="54">
        <f t="shared" si="327"/>
        <v>0</v>
      </c>
      <c r="AF1003" s="78"/>
      <c r="AG1003" s="54">
        <f t="shared" si="328"/>
        <v>0</v>
      </c>
      <c r="AH1003" s="78"/>
      <c r="AI1003" s="54">
        <f t="shared" si="329"/>
        <v>0</v>
      </c>
      <c r="AJ1003" s="78"/>
      <c r="AK1003" s="54">
        <f t="shared" si="330"/>
        <v>0</v>
      </c>
      <c r="AL1003" s="78"/>
      <c r="AM1003" s="78"/>
      <c r="AN1003" s="53" t="str">
        <f>+IF($A1003="Venta",SUMIF($AC$3:$AM$3,VLOOKUP($R1003,desplegable!$N$3:$Q$8,4,FALSE),$AC1003:$AM1003)*$T1003/VLOOKUP($R1003,desplegable!$N$3:$O$8,2,FALSE),"")</f>
        <v/>
      </c>
      <c r="AO1003" s="53">
        <f t="shared" si="331"/>
        <v>0</v>
      </c>
      <c r="AP1003" s="53" t="str">
        <f>+IF($A1003="Compra",SUMIF($AC$3:$AM$3,VLOOKUP($R1002,desplegable!$N$3:$Q$8,4,FALSE),$AC1003:$AM1003)*$T1003/VLOOKUP($R1002,desplegable!$N$3:$O$8,2,FALSE),"")</f>
        <v/>
      </c>
      <c r="AQ1003" s="55">
        <f>+IFERROR(SUMIF($AC$3:$AM$3,VLOOKUP($R1003,desplegable!$N$3:$Q$8,4,FALSE),$AC1003:$AM1003)/$S1003,0)</f>
        <v>0</v>
      </c>
      <c r="AR1003" s="55">
        <f ca="1">IFERROR((SUMIF($AC$3:$AM$3,VLOOKUP($R1003,desplegable!$N$3:$Q$8,4,FALSE),$AC1003:$AM1003)/($H1003-$G1003))*((TODAY())-$G1003)/$S1003,0)</f>
        <v>0</v>
      </c>
      <c r="AS1003" s="56" t="str">
        <f t="shared" si="335"/>
        <v>-</v>
      </c>
      <c r="AT1003" s="56" t="str">
        <f t="shared" si="336"/>
        <v>-</v>
      </c>
      <c r="AU1003" s="56" t="str">
        <f t="shared" si="337"/>
        <v>-</v>
      </c>
      <c r="AV1003" s="56" t="str">
        <f t="shared" si="338"/>
        <v>-</v>
      </c>
      <c r="AW1003" s="53" t="str">
        <f t="shared" si="339"/>
        <v>-</v>
      </c>
      <c r="AX1003" s="53" t="str">
        <f t="shared" si="340"/>
        <v/>
      </c>
      <c r="AY1003" s="57" t="str">
        <f t="shared" si="341"/>
        <v/>
      </c>
      <c r="AZ1003" s="54">
        <f>+IF(SUMIF($AC$3:$AM$3,VLOOKUP($R1003,desplegable!$N$3:$Q$8,4,FALSE),$AC1003:$AM1003)&gt;=$S1003,$S1003,SUMIF($AC$3:$AM$3,VLOOKUP($R1003,desplegable!$N$3:$Q$8,4,FALSE),$AC1003:$AM1003))</f>
        <v>0</v>
      </c>
      <c r="BA1003" s="78"/>
      <c r="BB1003" s="54">
        <f t="shared" si="342"/>
        <v>0</v>
      </c>
      <c r="BC1003" s="53">
        <f>+IFERROR($BB1003*$T1003/VLOOKUP($R1003,desplegable!$N$3:$O$8,2,FALSE),0)</f>
        <v>0</v>
      </c>
      <c r="BD1003" s="53" t="str">
        <f t="shared" si="332"/>
        <v/>
      </c>
      <c r="BE1003" s="57" t="str">
        <f t="shared" si="343"/>
        <v/>
      </c>
    </row>
    <row r="1004" spans="1:57" ht="15" customHeight="1" x14ac:dyDescent="0.25">
      <c r="A1004" s="26" t="s">
        <v>117</v>
      </c>
      <c r="B1004" s="21"/>
      <c r="C1004" s="21" t="s">
        <v>117</v>
      </c>
      <c r="D1004" s="21"/>
      <c r="E1004" s="21" t="s">
        <v>117</v>
      </c>
      <c r="F1004" s="21"/>
      <c r="G1004" s="27"/>
      <c r="H1004" s="27"/>
      <c r="I1004" s="28" t="s">
        <v>36</v>
      </c>
      <c r="J1004" s="28" t="s">
        <v>117</v>
      </c>
      <c r="K1004" s="21"/>
      <c r="L1004" s="21"/>
      <c r="M1004" s="28" t="s">
        <v>117</v>
      </c>
      <c r="N1004" s="28" t="s">
        <v>117</v>
      </c>
      <c r="O1004" s="28" t="s">
        <v>117</v>
      </c>
      <c r="P1004" s="21" t="s">
        <v>117</v>
      </c>
      <c r="Q1004" s="21" t="s">
        <v>117</v>
      </c>
      <c r="R1004" s="28" t="s">
        <v>117</v>
      </c>
      <c r="S1004" s="78"/>
      <c r="T1004" s="30"/>
      <c r="U1004" s="52">
        <f t="shared" si="333"/>
        <v>0</v>
      </c>
      <c r="V1004" s="29"/>
      <c r="W1004" s="29" t="s">
        <v>117</v>
      </c>
      <c r="X1004" s="29"/>
      <c r="Y1004" s="29"/>
      <c r="Z1004" s="53" t="str">
        <f t="shared" si="325"/>
        <v/>
      </c>
      <c r="AA1004" s="55" t="str">
        <f t="shared" si="334"/>
        <v/>
      </c>
      <c r="AB1004" s="27"/>
      <c r="AC1004" s="54">
        <f t="shared" si="326"/>
        <v>0</v>
      </c>
      <c r="AD1004" s="78"/>
      <c r="AE1004" s="54">
        <f t="shared" si="327"/>
        <v>0</v>
      </c>
      <c r="AF1004" s="78"/>
      <c r="AG1004" s="54">
        <f t="shared" si="328"/>
        <v>0</v>
      </c>
      <c r="AH1004" s="78"/>
      <c r="AI1004" s="54">
        <f t="shared" si="329"/>
        <v>0</v>
      </c>
      <c r="AJ1004" s="78"/>
      <c r="AK1004" s="54">
        <f t="shared" si="330"/>
        <v>0</v>
      </c>
      <c r="AL1004" s="78"/>
      <c r="AM1004" s="78"/>
      <c r="AN1004" s="53" t="str">
        <f>+IF($A1004="Venta",SUMIF($AC$3:$AM$3,VLOOKUP($R1004,desplegable!$N$3:$Q$8,4,FALSE),$AC1004:$AM1004)*$T1004/VLOOKUP($R1004,desplegable!$N$3:$O$8,2,FALSE),"")</f>
        <v/>
      </c>
      <c r="AO1004" s="53">
        <f t="shared" si="331"/>
        <v>0</v>
      </c>
      <c r="AP1004" s="53" t="str">
        <f>+IF($A1004="Compra",SUMIF($AC$3:$AM$3,VLOOKUP($R1003,desplegable!$N$3:$Q$8,4,FALSE),$AC1004:$AM1004)*$T1004/VLOOKUP($R1003,desplegable!$N$3:$O$8,2,FALSE),"")</f>
        <v/>
      </c>
      <c r="AQ1004" s="55">
        <f>+IFERROR(SUMIF($AC$3:$AM$3,VLOOKUP($R1004,desplegable!$N$3:$Q$8,4,FALSE),$AC1004:$AM1004)/$S1004,0)</f>
        <v>0</v>
      </c>
      <c r="AR1004" s="55">
        <f ca="1">IFERROR((SUMIF($AC$3:$AM$3,VLOOKUP($R1004,desplegable!$N$3:$Q$8,4,FALSE),$AC1004:$AM1004)/($H1004-$G1004))*((TODAY())-$G1004)/$S1004,0)</f>
        <v>0</v>
      </c>
      <c r="AS1004" s="56" t="str">
        <f t="shared" si="335"/>
        <v>-</v>
      </c>
      <c r="AT1004" s="56" t="str">
        <f t="shared" si="336"/>
        <v>-</v>
      </c>
      <c r="AU1004" s="56" t="str">
        <f t="shared" si="337"/>
        <v>-</v>
      </c>
      <c r="AV1004" s="56" t="str">
        <f t="shared" si="338"/>
        <v>-</v>
      </c>
      <c r="AW1004" s="53" t="str">
        <f t="shared" si="339"/>
        <v>-</v>
      </c>
      <c r="AX1004" s="53" t="str">
        <f t="shared" si="340"/>
        <v/>
      </c>
      <c r="AY1004" s="57" t="str">
        <f t="shared" si="341"/>
        <v/>
      </c>
      <c r="AZ1004" s="54">
        <f>+IF(SUMIF($AC$3:$AM$3,VLOOKUP($R1004,desplegable!$N$3:$Q$8,4,FALSE),$AC1004:$AM1004)&gt;=$S1004,$S1004,SUMIF($AC$3:$AM$3,VLOOKUP($R1004,desplegable!$N$3:$Q$8,4,FALSE),$AC1004:$AM1004))</f>
        <v>0</v>
      </c>
      <c r="BA1004" s="78"/>
      <c r="BB1004" s="54">
        <f t="shared" si="342"/>
        <v>0</v>
      </c>
      <c r="BC1004" s="53">
        <f>+IFERROR($BB1004*$T1004/VLOOKUP($R1004,desplegable!$N$3:$O$8,2,FALSE),0)</f>
        <v>0</v>
      </c>
      <c r="BD1004" s="53" t="str">
        <f t="shared" si="332"/>
        <v/>
      </c>
      <c r="BE1004" s="57" t="str">
        <f t="shared" si="343"/>
        <v/>
      </c>
    </row>
    <row r="1005" spans="1:57" ht="15" customHeight="1" x14ac:dyDescent="0.25">
      <c r="A1005" s="26" t="s">
        <v>117</v>
      </c>
      <c r="B1005" s="21"/>
      <c r="C1005" s="21" t="s">
        <v>117</v>
      </c>
      <c r="D1005" s="21"/>
      <c r="E1005" s="21" t="s">
        <v>117</v>
      </c>
      <c r="F1005" s="21"/>
      <c r="G1005" s="27"/>
      <c r="H1005" s="27"/>
      <c r="I1005" s="28" t="s">
        <v>36</v>
      </c>
      <c r="J1005" s="28" t="s">
        <v>117</v>
      </c>
      <c r="K1005" s="21"/>
      <c r="L1005" s="21"/>
      <c r="M1005" s="28" t="s">
        <v>117</v>
      </c>
      <c r="N1005" s="28" t="s">
        <v>117</v>
      </c>
      <c r="O1005" s="28" t="s">
        <v>117</v>
      </c>
      <c r="P1005" s="21" t="s">
        <v>117</v>
      </c>
      <c r="Q1005" s="21" t="s">
        <v>117</v>
      </c>
      <c r="R1005" s="28" t="s">
        <v>117</v>
      </c>
      <c r="S1005" s="78"/>
      <c r="T1005" s="30"/>
      <c r="U1005" s="52">
        <f t="shared" si="333"/>
        <v>0</v>
      </c>
      <c r="V1005" s="29"/>
      <c r="W1005" s="29" t="s">
        <v>117</v>
      </c>
      <c r="X1005" s="29"/>
      <c r="Y1005" s="29"/>
      <c r="Z1005" s="53" t="str">
        <f t="shared" si="325"/>
        <v/>
      </c>
      <c r="AA1005" s="55" t="str">
        <f t="shared" si="334"/>
        <v/>
      </c>
      <c r="AB1005" s="27"/>
      <c r="AC1005" s="54">
        <f t="shared" si="326"/>
        <v>0</v>
      </c>
      <c r="AD1005" s="78"/>
      <c r="AE1005" s="54">
        <f t="shared" si="327"/>
        <v>0</v>
      </c>
      <c r="AF1005" s="78"/>
      <c r="AG1005" s="54">
        <f t="shared" si="328"/>
        <v>0</v>
      </c>
      <c r="AH1005" s="78"/>
      <c r="AI1005" s="54">
        <f t="shared" si="329"/>
        <v>0</v>
      </c>
      <c r="AJ1005" s="78"/>
      <c r="AK1005" s="54">
        <f t="shared" si="330"/>
        <v>0</v>
      </c>
      <c r="AL1005" s="78"/>
      <c r="AM1005" s="78"/>
      <c r="AN1005" s="53" t="str">
        <f>+IF($A1005="Venta",SUMIF($AC$3:$AM$3,VLOOKUP($R1005,desplegable!$N$3:$Q$8,4,FALSE),$AC1005:$AM1005)*$T1005/VLOOKUP($R1005,desplegable!$N$3:$O$8,2,FALSE),"")</f>
        <v/>
      </c>
      <c r="AO1005" s="53">
        <f t="shared" si="331"/>
        <v>0</v>
      </c>
      <c r="AP1005" s="53" t="str">
        <f>+IF($A1005="Compra",SUMIF($AC$3:$AM$3,VLOOKUP($R1004,desplegable!$N$3:$Q$8,4,FALSE),$AC1005:$AM1005)*$T1005/VLOOKUP($R1004,desplegable!$N$3:$O$8,2,FALSE),"")</f>
        <v/>
      </c>
      <c r="AQ1005" s="55">
        <f>+IFERROR(SUMIF($AC$3:$AM$3,VLOOKUP($R1005,desplegable!$N$3:$Q$8,4,FALSE),$AC1005:$AM1005)/$S1005,0)</f>
        <v>0</v>
      </c>
      <c r="AR1005" s="55">
        <f ca="1">IFERROR((SUMIF($AC$3:$AM$3,VLOOKUP($R1005,desplegable!$N$3:$Q$8,4,FALSE),$AC1005:$AM1005)/($H1005-$G1005))*((TODAY())-$G1005)/$S1005,0)</f>
        <v>0</v>
      </c>
      <c r="AS1005" s="56" t="str">
        <f t="shared" si="335"/>
        <v>-</v>
      </c>
      <c r="AT1005" s="56" t="str">
        <f t="shared" si="336"/>
        <v>-</v>
      </c>
      <c r="AU1005" s="56" t="str">
        <f t="shared" si="337"/>
        <v>-</v>
      </c>
      <c r="AV1005" s="56" t="str">
        <f t="shared" si="338"/>
        <v>-</v>
      </c>
      <c r="AW1005" s="53" t="str">
        <f t="shared" si="339"/>
        <v>-</v>
      </c>
      <c r="AX1005" s="53" t="str">
        <f t="shared" si="340"/>
        <v/>
      </c>
      <c r="AY1005" s="57" t="str">
        <f t="shared" si="341"/>
        <v/>
      </c>
      <c r="AZ1005" s="54">
        <f>+IF(SUMIF($AC$3:$AM$3,VLOOKUP($R1005,desplegable!$N$3:$Q$8,4,FALSE),$AC1005:$AM1005)&gt;=$S1005,$S1005,SUMIF($AC$3:$AM$3,VLOOKUP($R1005,desplegable!$N$3:$Q$8,4,FALSE),$AC1005:$AM1005))</f>
        <v>0</v>
      </c>
      <c r="BA1005" s="78"/>
      <c r="BB1005" s="54">
        <f t="shared" si="342"/>
        <v>0</v>
      </c>
      <c r="BC1005" s="53">
        <f>+IFERROR($BB1005*$T1005/VLOOKUP($R1005,desplegable!$N$3:$O$8,2,FALSE),0)</f>
        <v>0</v>
      </c>
      <c r="BD1005" s="53" t="str">
        <f t="shared" si="332"/>
        <v/>
      </c>
      <c r="BE1005" s="57" t="str">
        <f t="shared" si="343"/>
        <v/>
      </c>
    </row>
    <row r="1006" spans="1:57" ht="15" customHeight="1" x14ac:dyDescent="0.25">
      <c r="A1006" s="26" t="s">
        <v>117</v>
      </c>
      <c r="B1006" s="21"/>
      <c r="C1006" s="21" t="s">
        <v>117</v>
      </c>
      <c r="D1006" s="21"/>
      <c r="E1006" s="21" t="s">
        <v>117</v>
      </c>
      <c r="F1006" s="21"/>
      <c r="G1006" s="27"/>
      <c r="H1006" s="27"/>
      <c r="I1006" s="28" t="s">
        <v>36</v>
      </c>
      <c r="J1006" s="28" t="s">
        <v>117</v>
      </c>
      <c r="K1006" s="21"/>
      <c r="L1006" s="21"/>
      <c r="M1006" s="28" t="s">
        <v>117</v>
      </c>
      <c r="N1006" s="28" t="s">
        <v>117</v>
      </c>
      <c r="O1006" s="28" t="s">
        <v>117</v>
      </c>
      <c r="P1006" s="21" t="s">
        <v>117</v>
      </c>
      <c r="Q1006" s="21" t="s">
        <v>117</v>
      </c>
      <c r="R1006" s="28" t="s">
        <v>117</v>
      </c>
      <c r="S1006" s="78"/>
      <c r="T1006" s="30"/>
      <c r="U1006" s="52">
        <f t="shared" si="333"/>
        <v>0</v>
      </c>
      <c r="V1006" s="29"/>
      <c r="W1006" s="29" t="s">
        <v>117</v>
      </c>
      <c r="X1006" s="29"/>
      <c r="Y1006" s="29"/>
      <c r="Z1006" s="53" t="str">
        <f t="shared" si="325"/>
        <v/>
      </c>
      <c r="AA1006" s="55" t="str">
        <f t="shared" si="334"/>
        <v/>
      </c>
      <c r="AB1006" s="27"/>
      <c r="AC1006" s="54">
        <f t="shared" si="326"/>
        <v>0</v>
      </c>
      <c r="AD1006" s="78"/>
      <c r="AE1006" s="54">
        <f t="shared" si="327"/>
        <v>0</v>
      </c>
      <c r="AF1006" s="78"/>
      <c r="AG1006" s="54">
        <f t="shared" si="328"/>
        <v>0</v>
      </c>
      <c r="AH1006" s="78"/>
      <c r="AI1006" s="54">
        <f t="shared" si="329"/>
        <v>0</v>
      </c>
      <c r="AJ1006" s="78"/>
      <c r="AK1006" s="54">
        <f t="shared" si="330"/>
        <v>0</v>
      </c>
      <c r="AL1006" s="78"/>
      <c r="AM1006" s="78"/>
      <c r="AN1006" s="53" t="str">
        <f>+IF($A1006="Venta",SUMIF($AC$3:$AM$3,VLOOKUP($R1006,desplegable!$N$3:$Q$8,4,FALSE),$AC1006:$AM1006)*$T1006/VLOOKUP($R1006,desplegable!$N$3:$O$8,2,FALSE),"")</f>
        <v/>
      </c>
      <c r="AO1006" s="53">
        <f t="shared" si="331"/>
        <v>0</v>
      </c>
      <c r="AP1006" s="53" t="str">
        <f>+IF($A1006="Compra",SUMIF($AC$3:$AM$3,VLOOKUP($R1005,desplegable!$N$3:$Q$8,4,FALSE),$AC1006:$AM1006)*$T1006/VLOOKUP($R1005,desplegable!$N$3:$O$8,2,FALSE),"")</f>
        <v/>
      </c>
      <c r="AQ1006" s="55">
        <f>+IFERROR(SUMIF($AC$3:$AM$3,VLOOKUP($R1006,desplegable!$N$3:$Q$8,4,FALSE),$AC1006:$AM1006)/$S1006,0)</f>
        <v>0</v>
      </c>
      <c r="AR1006" s="55">
        <f ca="1">IFERROR((SUMIF($AC$3:$AM$3,VLOOKUP($R1006,desplegable!$N$3:$Q$8,4,FALSE),$AC1006:$AM1006)/($H1006-$G1006))*((TODAY())-$G1006)/$S1006,0)</f>
        <v>0</v>
      </c>
      <c r="AS1006" s="56" t="str">
        <f t="shared" si="335"/>
        <v>-</v>
      </c>
      <c r="AT1006" s="56" t="str">
        <f t="shared" si="336"/>
        <v>-</v>
      </c>
      <c r="AU1006" s="56" t="str">
        <f t="shared" si="337"/>
        <v>-</v>
      </c>
      <c r="AV1006" s="56" t="str">
        <f t="shared" si="338"/>
        <v>-</v>
      </c>
      <c r="AW1006" s="53" t="str">
        <f t="shared" si="339"/>
        <v>-</v>
      </c>
      <c r="AX1006" s="53" t="str">
        <f t="shared" si="340"/>
        <v/>
      </c>
      <c r="AY1006" s="57" t="str">
        <f t="shared" si="341"/>
        <v/>
      </c>
      <c r="AZ1006" s="54">
        <f>+IF(SUMIF($AC$3:$AM$3,VLOOKUP($R1006,desplegable!$N$3:$Q$8,4,FALSE),$AC1006:$AM1006)&gt;=$S1006,$S1006,SUMIF($AC$3:$AM$3,VLOOKUP($R1006,desplegable!$N$3:$Q$8,4,FALSE),$AC1006:$AM1006))</f>
        <v>0</v>
      </c>
      <c r="BA1006" s="78"/>
      <c r="BB1006" s="54">
        <f t="shared" si="342"/>
        <v>0</v>
      </c>
      <c r="BC1006" s="53">
        <f>+IFERROR($BB1006*$T1006/VLOOKUP($R1006,desplegable!$N$3:$O$8,2,FALSE),0)</f>
        <v>0</v>
      </c>
      <c r="BD1006" s="53" t="str">
        <f t="shared" si="332"/>
        <v/>
      </c>
      <c r="BE1006" s="57" t="str">
        <f t="shared" si="343"/>
        <v/>
      </c>
    </row>
    <row r="1007" spans="1:57" ht="15" customHeight="1" x14ac:dyDescent="0.25">
      <c r="A1007" s="26" t="s">
        <v>117</v>
      </c>
      <c r="B1007" s="21"/>
      <c r="C1007" s="21" t="s">
        <v>117</v>
      </c>
      <c r="D1007" s="21"/>
      <c r="E1007" s="21" t="s">
        <v>117</v>
      </c>
      <c r="F1007" s="21"/>
      <c r="G1007" s="27"/>
      <c r="H1007" s="27"/>
      <c r="I1007" s="28" t="s">
        <v>36</v>
      </c>
      <c r="J1007" s="28" t="s">
        <v>117</v>
      </c>
      <c r="K1007" s="21"/>
      <c r="L1007" s="21"/>
      <c r="M1007" s="28" t="s">
        <v>117</v>
      </c>
      <c r="N1007" s="28" t="s">
        <v>117</v>
      </c>
      <c r="O1007" s="28" t="s">
        <v>117</v>
      </c>
      <c r="P1007" s="21" t="s">
        <v>117</v>
      </c>
      <c r="Q1007" s="21" t="s">
        <v>117</v>
      </c>
      <c r="R1007" s="28" t="s">
        <v>117</v>
      </c>
      <c r="S1007" s="78"/>
      <c r="T1007" s="30"/>
      <c r="U1007" s="52">
        <f t="shared" si="333"/>
        <v>0</v>
      </c>
      <c r="V1007" s="29"/>
      <c r="W1007" s="29" t="s">
        <v>117</v>
      </c>
      <c r="X1007" s="29"/>
      <c r="Y1007" s="29"/>
      <c r="Z1007" s="53" t="str">
        <f t="shared" si="325"/>
        <v/>
      </c>
      <c r="AA1007" s="55" t="str">
        <f t="shared" si="334"/>
        <v/>
      </c>
      <c r="AB1007" s="27"/>
      <c r="AC1007" s="54">
        <f t="shared" si="326"/>
        <v>0</v>
      </c>
      <c r="AD1007" s="78"/>
      <c r="AE1007" s="54">
        <f t="shared" si="327"/>
        <v>0</v>
      </c>
      <c r="AF1007" s="78"/>
      <c r="AG1007" s="54">
        <f t="shared" si="328"/>
        <v>0</v>
      </c>
      <c r="AH1007" s="78"/>
      <c r="AI1007" s="54">
        <f t="shared" si="329"/>
        <v>0</v>
      </c>
      <c r="AJ1007" s="78"/>
      <c r="AK1007" s="54">
        <f t="shared" si="330"/>
        <v>0</v>
      </c>
      <c r="AL1007" s="78"/>
      <c r="AM1007" s="78"/>
      <c r="AN1007" s="53" t="str">
        <f>+IF($A1007="Venta",SUMIF($AC$3:$AM$3,VLOOKUP($R1007,desplegable!$N$3:$Q$8,4,FALSE),$AC1007:$AM1007)*$T1007/VLOOKUP($R1007,desplegable!$N$3:$O$8,2,FALSE),"")</f>
        <v/>
      </c>
      <c r="AO1007" s="53">
        <f t="shared" si="331"/>
        <v>0</v>
      </c>
      <c r="AP1007" s="53" t="str">
        <f>+IF($A1007="Compra",SUMIF($AC$3:$AM$3,VLOOKUP($R1006,desplegable!$N$3:$Q$8,4,FALSE),$AC1007:$AM1007)*$T1007/VLOOKUP($R1006,desplegable!$N$3:$O$8,2,FALSE),"")</f>
        <v/>
      </c>
      <c r="AQ1007" s="55">
        <f>+IFERROR(SUMIF($AC$3:$AM$3,VLOOKUP($R1007,desplegable!$N$3:$Q$8,4,FALSE),$AC1007:$AM1007)/$S1007,0)</f>
        <v>0</v>
      </c>
      <c r="AR1007" s="55">
        <f ca="1">IFERROR((SUMIF($AC$3:$AM$3,VLOOKUP($R1007,desplegable!$N$3:$Q$8,4,FALSE),$AC1007:$AM1007)/($H1007-$G1007))*((TODAY())-$G1007)/$S1007,0)</f>
        <v>0</v>
      </c>
      <c r="AS1007" s="56" t="str">
        <f t="shared" si="335"/>
        <v>-</v>
      </c>
      <c r="AT1007" s="56" t="str">
        <f t="shared" si="336"/>
        <v>-</v>
      </c>
      <c r="AU1007" s="56" t="str">
        <f t="shared" si="337"/>
        <v>-</v>
      </c>
      <c r="AV1007" s="56" t="str">
        <f t="shared" si="338"/>
        <v>-</v>
      </c>
      <c r="AW1007" s="53" t="str">
        <f t="shared" si="339"/>
        <v>-</v>
      </c>
      <c r="AX1007" s="53" t="str">
        <f t="shared" si="340"/>
        <v/>
      </c>
      <c r="AY1007" s="57" t="str">
        <f t="shared" si="341"/>
        <v/>
      </c>
      <c r="AZ1007" s="54">
        <f>+IF(SUMIF($AC$3:$AM$3,VLOOKUP($R1007,desplegable!$N$3:$Q$8,4,FALSE),$AC1007:$AM1007)&gt;=$S1007,$S1007,SUMIF($AC$3:$AM$3,VLOOKUP($R1007,desplegable!$N$3:$Q$8,4,FALSE),$AC1007:$AM1007))</f>
        <v>0</v>
      </c>
      <c r="BA1007" s="78"/>
      <c r="BB1007" s="54">
        <f t="shared" si="342"/>
        <v>0</v>
      </c>
      <c r="BC1007" s="53">
        <f>+IFERROR($BB1007*$T1007/VLOOKUP($R1007,desplegable!$N$3:$O$8,2,FALSE),0)</f>
        <v>0</v>
      </c>
      <c r="BD1007" s="53" t="str">
        <f t="shared" si="332"/>
        <v/>
      </c>
      <c r="BE1007" s="57" t="str">
        <f t="shared" si="343"/>
        <v/>
      </c>
    </row>
    <row r="1008" spans="1:57" ht="15" customHeight="1" x14ac:dyDescent="0.25">
      <c r="A1008" s="26" t="s">
        <v>117</v>
      </c>
      <c r="B1008" s="21"/>
      <c r="C1008" s="21" t="s">
        <v>117</v>
      </c>
      <c r="D1008" s="21"/>
      <c r="E1008" s="21" t="s">
        <v>117</v>
      </c>
      <c r="F1008" s="21"/>
      <c r="G1008" s="27"/>
      <c r="H1008" s="27"/>
      <c r="I1008" s="28" t="s">
        <v>36</v>
      </c>
      <c r="J1008" s="28" t="s">
        <v>117</v>
      </c>
      <c r="K1008" s="21"/>
      <c r="L1008" s="21"/>
      <c r="M1008" s="28" t="s">
        <v>117</v>
      </c>
      <c r="N1008" s="28" t="s">
        <v>117</v>
      </c>
      <c r="O1008" s="28" t="s">
        <v>117</v>
      </c>
      <c r="P1008" s="21" t="s">
        <v>117</v>
      </c>
      <c r="Q1008" s="21" t="s">
        <v>117</v>
      </c>
      <c r="R1008" s="28" t="s">
        <v>117</v>
      </c>
      <c r="S1008" s="78"/>
      <c r="T1008" s="30"/>
      <c r="U1008" s="52">
        <f t="shared" si="333"/>
        <v>0</v>
      </c>
      <c r="V1008" s="29"/>
      <c r="W1008" s="29" t="s">
        <v>117</v>
      </c>
      <c r="X1008" s="29"/>
      <c r="Y1008" s="29"/>
      <c r="Z1008" s="53" t="str">
        <f t="shared" si="325"/>
        <v/>
      </c>
      <c r="AA1008" s="55" t="str">
        <f t="shared" si="334"/>
        <v/>
      </c>
      <c r="AB1008" s="27"/>
      <c r="AC1008" s="54">
        <f t="shared" si="326"/>
        <v>0</v>
      </c>
      <c r="AD1008" s="78"/>
      <c r="AE1008" s="54">
        <f t="shared" si="327"/>
        <v>0</v>
      </c>
      <c r="AF1008" s="78"/>
      <c r="AG1008" s="54">
        <f t="shared" si="328"/>
        <v>0</v>
      </c>
      <c r="AH1008" s="78"/>
      <c r="AI1008" s="54">
        <f t="shared" si="329"/>
        <v>0</v>
      </c>
      <c r="AJ1008" s="78"/>
      <c r="AK1008" s="54">
        <f t="shared" si="330"/>
        <v>0</v>
      </c>
      <c r="AL1008" s="78"/>
      <c r="AM1008" s="78"/>
      <c r="AN1008" s="53" t="str">
        <f>+IF($A1008="Venta",SUMIF($AC$3:$AM$3,VLOOKUP($R1008,desplegable!$N$3:$Q$8,4,FALSE),$AC1008:$AM1008)*$T1008/VLOOKUP($R1008,desplegable!$N$3:$O$8,2,FALSE),"")</f>
        <v/>
      </c>
      <c r="AO1008" s="53">
        <f t="shared" si="331"/>
        <v>0</v>
      </c>
      <c r="AP1008" s="53" t="str">
        <f>+IF($A1008="Compra",SUMIF($AC$3:$AM$3,VLOOKUP($R1007,desplegable!$N$3:$Q$8,4,FALSE),$AC1008:$AM1008)*$T1008/VLOOKUP($R1007,desplegable!$N$3:$O$8,2,FALSE),"")</f>
        <v/>
      </c>
      <c r="AQ1008" s="55">
        <f>+IFERROR(SUMIF($AC$3:$AM$3,VLOOKUP($R1008,desplegable!$N$3:$Q$8,4,FALSE),$AC1008:$AM1008)/$S1008,0)</f>
        <v>0</v>
      </c>
      <c r="AR1008" s="55">
        <f ca="1">IFERROR((SUMIF($AC$3:$AM$3,VLOOKUP($R1008,desplegable!$N$3:$Q$8,4,FALSE),$AC1008:$AM1008)/($H1008-$G1008))*((TODAY())-$G1008)/$S1008,0)</f>
        <v>0</v>
      </c>
      <c r="AS1008" s="56" t="str">
        <f t="shared" si="335"/>
        <v>-</v>
      </c>
      <c r="AT1008" s="56" t="str">
        <f t="shared" si="336"/>
        <v>-</v>
      </c>
      <c r="AU1008" s="56" t="str">
        <f t="shared" si="337"/>
        <v>-</v>
      </c>
      <c r="AV1008" s="56" t="str">
        <f t="shared" si="338"/>
        <v>-</v>
      </c>
      <c r="AW1008" s="53" t="str">
        <f t="shared" si="339"/>
        <v>-</v>
      </c>
      <c r="AX1008" s="53" t="str">
        <f t="shared" si="340"/>
        <v/>
      </c>
      <c r="AY1008" s="57" t="str">
        <f t="shared" si="341"/>
        <v/>
      </c>
      <c r="AZ1008" s="54">
        <f>+IF(SUMIF($AC$3:$AM$3,VLOOKUP($R1008,desplegable!$N$3:$Q$8,4,FALSE),$AC1008:$AM1008)&gt;=$S1008,$S1008,SUMIF($AC$3:$AM$3,VLOOKUP($R1008,desplegable!$N$3:$Q$8,4,FALSE),$AC1008:$AM1008))</f>
        <v>0</v>
      </c>
      <c r="BA1008" s="78"/>
      <c r="BB1008" s="54">
        <f t="shared" si="342"/>
        <v>0</v>
      </c>
      <c r="BC1008" s="53">
        <f>+IFERROR($BB1008*$T1008/VLOOKUP($R1008,desplegable!$N$3:$O$8,2,FALSE),0)</f>
        <v>0</v>
      </c>
      <c r="BD1008" s="53" t="str">
        <f t="shared" si="332"/>
        <v/>
      </c>
      <c r="BE1008" s="57" t="str">
        <f t="shared" si="343"/>
        <v/>
      </c>
    </row>
    <row r="1009" spans="1:57" ht="15" customHeight="1" x14ac:dyDescent="0.25">
      <c r="A1009" s="26" t="s">
        <v>117</v>
      </c>
      <c r="B1009" s="21"/>
      <c r="C1009" s="21" t="s">
        <v>117</v>
      </c>
      <c r="D1009" s="21"/>
      <c r="E1009" s="21" t="s">
        <v>117</v>
      </c>
      <c r="F1009" s="21"/>
      <c r="G1009" s="27"/>
      <c r="H1009" s="27"/>
      <c r="I1009" s="28" t="s">
        <v>36</v>
      </c>
      <c r="J1009" s="28" t="s">
        <v>117</v>
      </c>
      <c r="K1009" s="21"/>
      <c r="L1009" s="21"/>
      <c r="M1009" s="28" t="s">
        <v>117</v>
      </c>
      <c r="N1009" s="28" t="s">
        <v>117</v>
      </c>
      <c r="O1009" s="28" t="s">
        <v>117</v>
      </c>
      <c r="P1009" s="21" t="s">
        <v>117</v>
      </c>
      <c r="Q1009" s="21" t="s">
        <v>117</v>
      </c>
      <c r="R1009" s="28" t="s">
        <v>117</v>
      </c>
      <c r="S1009" s="78"/>
      <c r="T1009" s="30"/>
      <c r="U1009" s="52">
        <f t="shared" si="333"/>
        <v>0</v>
      </c>
      <c r="V1009" s="29"/>
      <c r="W1009" s="29" t="s">
        <v>117</v>
      </c>
      <c r="X1009" s="29"/>
      <c r="Y1009" s="29"/>
      <c r="Z1009" s="53" t="str">
        <f t="shared" si="325"/>
        <v/>
      </c>
      <c r="AA1009" s="55" t="str">
        <f t="shared" si="334"/>
        <v/>
      </c>
      <c r="AB1009" s="27"/>
      <c r="AC1009" s="54">
        <f t="shared" si="326"/>
        <v>0</v>
      </c>
      <c r="AD1009" s="78"/>
      <c r="AE1009" s="54">
        <f t="shared" si="327"/>
        <v>0</v>
      </c>
      <c r="AF1009" s="78"/>
      <c r="AG1009" s="54">
        <f t="shared" si="328"/>
        <v>0</v>
      </c>
      <c r="AH1009" s="78"/>
      <c r="AI1009" s="54">
        <f t="shared" si="329"/>
        <v>0</v>
      </c>
      <c r="AJ1009" s="78"/>
      <c r="AK1009" s="54">
        <f t="shared" si="330"/>
        <v>0</v>
      </c>
      <c r="AL1009" s="78"/>
      <c r="AM1009" s="78"/>
      <c r="AN1009" s="53" t="str">
        <f>+IF($A1009="Venta",SUMIF($AC$3:$AM$3,VLOOKUP($R1009,desplegable!$N$3:$Q$8,4,FALSE),$AC1009:$AM1009)*$T1009/VLOOKUP($R1009,desplegable!$N$3:$O$8,2,FALSE),"")</f>
        <v/>
      </c>
      <c r="AO1009" s="53">
        <f t="shared" si="331"/>
        <v>0</v>
      </c>
      <c r="AP1009" s="53" t="str">
        <f>+IF($A1009="Compra",SUMIF($AC$3:$AM$3,VLOOKUP($R1008,desplegable!$N$3:$Q$8,4,FALSE),$AC1009:$AM1009)*$T1009/VLOOKUP($R1008,desplegable!$N$3:$O$8,2,FALSE),"")</f>
        <v/>
      </c>
      <c r="AQ1009" s="55">
        <f>+IFERROR(SUMIF($AC$3:$AM$3,VLOOKUP($R1009,desplegable!$N$3:$Q$8,4,FALSE),$AC1009:$AM1009)/$S1009,0)</f>
        <v>0</v>
      </c>
      <c r="AR1009" s="55">
        <f ca="1">IFERROR((SUMIF($AC$3:$AM$3,VLOOKUP($R1009,desplegable!$N$3:$Q$8,4,FALSE),$AC1009:$AM1009)/($H1009-$G1009))*((TODAY())-$G1009)/$S1009,0)</f>
        <v>0</v>
      </c>
      <c r="AS1009" s="56" t="str">
        <f t="shared" si="335"/>
        <v>-</v>
      </c>
      <c r="AT1009" s="56" t="str">
        <f t="shared" si="336"/>
        <v>-</v>
      </c>
      <c r="AU1009" s="56" t="str">
        <f t="shared" si="337"/>
        <v>-</v>
      </c>
      <c r="AV1009" s="56" t="str">
        <f t="shared" si="338"/>
        <v>-</v>
      </c>
      <c r="AW1009" s="53" t="str">
        <f t="shared" si="339"/>
        <v>-</v>
      </c>
      <c r="AX1009" s="53" t="str">
        <f t="shared" si="340"/>
        <v/>
      </c>
      <c r="AY1009" s="57" t="str">
        <f t="shared" si="341"/>
        <v/>
      </c>
      <c r="AZ1009" s="54">
        <f>+IF(SUMIF($AC$3:$AM$3,VLOOKUP($R1009,desplegable!$N$3:$Q$8,4,FALSE),$AC1009:$AM1009)&gt;=$S1009,$S1009,SUMIF($AC$3:$AM$3,VLOOKUP($R1009,desplegable!$N$3:$Q$8,4,FALSE),$AC1009:$AM1009))</f>
        <v>0</v>
      </c>
      <c r="BA1009" s="78"/>
      <c r="BB1009" s="54">
        <f t="shared" si="342"/>
        <v>0</v>
      </c>
      <c r="BC1009" s="53">
        <f>+IFERROR($BB1009*$T1009/VLOOKUP($R1009,desplegable!$N$3:$O$8,2,FALSE),0)</f>
        <v>0</v>
      </c>
      <c r="BD1009" s="53" t="str">
        <f t="shared" si="332"/>
        <v/>
      </c>
      <c r="BE1009" s="57" t="str">
        <f t="shared" si="343"/>
        <v/>
      </c>
    </row>
    <row r="1010" spans="1:57" ht="15" customHeight="1" x14ac:dyDescent="0.25">
      <c r="A1010" s="26" t="s">
        <v>117</v>
      </c>
      <c r="B1010" s="21"/>
      <c r="C1010" s="21" t="s">
        <v>117</v>
      </c>
      <c r="D1010" s="21"/>
      <c r="E1010" s="21" t="s">
        <v>117</v>
      </c>
      <c r="F1010" s="21"/>
      <c r="G1010" s="27"/>
      <c r="H1010" s="27"/>
      <c r="I1010" s="28" t="s">
        <v>36</v>
      </c>
      <c r="J1010" s="28" t="s">
        <v>117</v>
      </c>
      <c r="K1010" s="21"/>
      <c r="L1010" s="21"/>
      <c r="M1010" s="28" t="s">
        <v>117</v>
      </c>
      <c r="N1010" s="28" t="s">
        <v>117</v>
      </c>
      <c r="O1010" s="28" t="s">
        <v>117</v>
      </c>
      <c r="P1010" s="21" t="s">
        <v>117</v>
      </c>
      <c r="Q1010" s="21" t="s">
        <v>117</v>
      </c>
      <c r="R1010" s="28" t="s">
        <v>117</v>
      </c>
      <c r="S1010" s="78"/>
      <c r="T1010" s="30"/>
      <c r="U1010" s="52">
        <f t="shared" si="333"/>
        <v>0</v>
      </c>
      <c r="V1010" s="29"/>
      <c r="W1010" s="29" t="s">
        <v>117</v>
      </c>
      <c r="X1010" s="29"/>
      <c r="Y1010" s="29"/>
      <c r="Z1010" s="53" t="str">
        <f t="shared" si="325"/>
        <v/>
      </c>
      <c r="AA1010" s="55" t="str">
        <f t="shared" si="334"/>
        <v/>
      </c>
      <c r="AB1010" s="27"/>
      <c r="AC1010" s="54">
        <f t="shared" si="326"/>
        <v>0</v>
      </c>
      <c r="AD1010" s="78"/>
      <c r="AE1010" s="54">
        <f t="shared" si="327"/>
        <v>0</v>
      </c>
      <c r="AF1010" s="78"/>
      <c r="AG1010" s="54">
        <f t="shared" si="328"/>
        <v>0</v>
      </c>
      <c r="AH1010" s="78"/>
      <c r="AI1010" s="54">
        <f t="shared" si="329"/>
        <v>0</v>
      </c>
      <c r="AJ1010" s="78"/>
      <c r="AK1010" s="54">
        <f t="shared" si="330"/>
        <v>0</v>
      </c>
      <c r="AL1010" s="78"/>
      <c r="AM1010" s="78"/>
      <c r="AN1010" s="53" t="str">
        <f>+IF($A1010="Venta",SUMIF($AC$3:$AM$3,VLOOKUP($R1010,desplegable!$N$3:$Q$8,4,FALSE),$AC1010:$AM1010)*$T1010/VLOOKUP($R1010,desplegable!$N$3:$O$8,2,FALSE),"")</f>
        <v/>
      </c>
      <c r="AO1010" s="53">
        <f t="shared" si="331"/>
        <v>0</v>
      </c>
      <c r="AP1010" s="53" t="str">
        <f>+IF($A1010="Compra",SUMIF($AC$3:$AM$3,VLOOKUP($R1009,desplegable!$N$3:$Q$8,4,FALSE),$AC1010:$AM1010)*$T1010/VLOOKUP($R1009,desplegable!$N$3:$O$8,2,FALSE),"")</f>
        <v/>
      </c>
      <c r="AQ1010" s="55">
        <f>+IFERROR(SUMIF($AC$3:$AM$3,VLOOKUP($R1010,desplegable!$N$3:$Q$8,4,FALSE),$AC1010:$AM1010)/$S1010,0)</f>
        <v>0</v>
      </c>
      <c r="AR1010" s="55">
        <f ca="1">IFERROR((SUMIF($AC$3:$AM$3,VLOOKUP($R1010,desplegable!$N$3:$Q$8,4,FALSE),$AC1010:$AM1010)/($H1010-$G1010))*((TODAY())-$G1010)/$S1010,0)</f>
        <v>0</v>
      </c>
      <c r="AS1010" s="56" t="str">
        <f t="shared" si="335"/>
        <v>-</v>
      </c>
      <c r="AT1010" s="56" t="str">
        <f t="shared" si="336"/>
        <v>-</v>
      </c>
      <c r="AU1010" s="56" t="str">
        <f t="shared" si="337"/>
        <v>-</v>
      </c>
      <c r="AV1010" s="56" t="str">
        <f t="shared" si="338"/>
        <v>-</v>
      </c>
      <c r="AW1010" s="53" t="str">
        <f t="shared" si="339"/>
        <v>-</v>
      </c>
      <c r="AX1010" s="53" t="str">
        <f t="shared" si="340"/>
        <v/>
      </c>
      <c r="AY1010" s="57" t="str">
        <f t="shared" si="341"/>
        <v/>
      </c>
      <c r="AZ1010" s="54">
        <f>+IF(SUMIF($AC$3:$AM$3,VLOOKUP($R1010,desplegable!$N$3:$Q$8,4,FALSE),$AC1010:$AM1010)&gt;=$S1010,$S1010,SUMIF($AC$3:$AM$3,VLOOKUP($R1010,desplegable!$N$3:$Q$8,4,FALSE),$AC1010:$AM1010))</f>
        <v>0</v>
      </c>
      <c r="BA1010" s="78"/>
      <c r="BB1010" s="54">
        <f t="shared" si="342"/>
        <v>0</v>
      </c>
      <c r="BC1010" s="53">
        <f>+IFERROR($BB1010*$T1010/VLOOKUP($R1010,desplegable!$N$3:$O$8,2,FALSE),0)</f>
        <v>0</v>
      </c>
      <c r="BD1010" s="53" t="str">
        <f t="shared" si="332"/>
        <v/>
      </c>
      <c r="BE1010" s="57" t="str">
        <f t="shared" si="343"/>
        <v/>
      </c>
    </row>
    <row r="1011" spans="1:57" ht="15" customHeight="1" x14ac:dyDescent="0.25">
      <c r="A1011" s="26" t="s">
        <v>117</v>
      </c>
      <c r="B1011" s="21"/>
      <c r="C1011" s="21" t="s">
        <v>117</v>
      </c>
      <c r="D1011" s="21"/>
      <c r="E1011" s="21" t="s">
        <v>117</v>
      </c>
      <c r="F1011" s="21"/>
      <c r="G1011" s="27"/>
      <c r="H1011" s="27"/>
      <c r="I1011" s="28" t="s">
        <v>36</v>
      </c>
      <c r="J1011" s="28" t="s">
        <v>117</v>
      </c>
      <c r="K1011" s="21"/>
      <c r="L1011" s="21"/>
      <c r="M1011" s="28" t="s">
        <v>117</v>
      </c>
      <c r="N1011" s="28" t="s">
        <v>117</v>
      </c>
      <c r="O1011" s="28" t="s">
        <v>117</v>
      </c>
      <c r="P1011" s="21" t="s">
        <v>117</v>
      </c>
      <c r="Q1011" s="21" t="s">
        <v>117</v>
      </c>
      <c r="R1011" s="28" t="s">
        <v>117</v>
      </c>
      <c r="S1011" s="78"/>
      <c r="T1011" s="30"/>
      <c r="U1011" s="52">
        <f t="shared" si="333"/>
        <v>0</v>
      </c>
      <c r="V1011" s="29"/>
      <c r="W1011" s="29" t="s">
        <v>117</v>
      </c>
      <c r="X1011" s="29"/>
      <c r="Y1011" s="29"/>
      <c r="Z1011" s="53" t="str">
        <f t="shared" si="325"/>
        <v/>
      </c>
      <c r="AA1011" s="55" t="str">
        <f t="shared" si="334"/>
        <v/>
      </c>
      <c r="AB1011" s="27"/>
      <c r="AC1011" s="54">
        <f t="shared" si="326"/>
        <v>0</v>
      </c>
      <c r="AD1011" s="78"/>
      <c r="AE1011" s="54">
        <f t="shared" si="327"/>
        <v>0</v>
      </c>
      <c r="AF1011" s="78"/>
      <c r="AG1011" s="54">
        <f t="shared" si="328"/>
        <v>0</v>
      </c>
      <c r="AH1011" s="78"/>
      <c r="AI1011" s="54">
        <f t="shared" si="329"/>
        <v>0</v>
      </c>
      <c r="AJ1011" s="78"/>
      <c r="AK1011" s="54">
        <f t="shared" si="330"/>
        <v>0</v>
      </c>
      <c r="AL1011" s="78"/>
      <c r="AM1011" s="78"/>
      <c r="AN1011" s="53" t="str">
        <f>+IF($A1011="Venta",SUMIF($AC$3:$AM$3,VLOOKUP($R1011,desplegable!$N$3:$Q$8,4,FALSE),$AC1011:$AM1011)*$T1011/VLOOKUP($R1011,desplegable!$N$3:$O$8,2,FALSE),"")</f>
        <v/>
      </c>
      <c r="AO1011" s="53">
        <f t="shared" si="331"/>
        <v>0</v>
      </c>
      <c r="AP1011" s="53" t="str">
        <f>+IF($A1011="Compra",SUMIF($AC$3:$AM$3,VLOOKUP($R1010,desplegable!$N$3:$Q$8,4,FALSE),$AC1011:$AM1011)*$T1011/VLOOKUP($R1010,desplegable!$N$3:$O$8,2,FALSE),"")</f>
        <v/>
      </c>
      <c r="AQ1011" s="55">
        <f>+IFERROR(SUMIF($AC$3:$AM$3,VLOOKUP($R1011,desplegable!$N$3:$Q$8,4,FALSE),$AC1011:$AM1011)/$S1011,0)</f>
        <v>0</v>
      </c>
      <c r="AR1011" s="55">
        <f ca="1">IFERROR((SUMIF($AC$3:$AM$3,VLOOKUP($R1011,desplegable!$N$3:$Q$8,4,FALSE),$AC1011:$AM1011)/($H1011-$G1011))*((TODAY())-$G1011)/$S1011,0)</f>
        <v>0</v>
      </c>
      <c r="AS1011" s="56" t="str">
        <f t="shared" si="335"/>
        <v>-</v>
      </c>
      <c r="AT1011" s="56" t="str">
        <f t="shared" si="336"/>
        <v>-</v>
      </c>
      <c r="AU1011" s="56" t="str">
        <f t="shared" si="337"/>
        <v>-</v>
      </c>
      <c r="AV1011" s="56" t="str">
        <f t="shared" si="338"/>
        <v>-</v>
      </c>
      <c r="AW1011" s="53" t="str">
        <f t="shared" si="339"/>
        <v>-</v>
      </c>
      <c r="AX1011" s="53" t="str">
        <f t="shared" si="340"/>
        <v/>
      </c>
      <c r="AY1011" s="57" t="str">
        <f t="shared" si="341"/>
        <v/>
      </c>
      <c r="AZ1011" s="54">
        <f>+IF(SUMIF($AC$3:$AM$3,VLOOKUP($R1011,desplegable!$N$3:$Q$8,4,FALSE),$AC1011:$AM1011)&gt;=$S1011,$S1011,SUMIF($AC$3:$AM$3,VLOOKUP($R1011,desplegable!$N$3:$Q$8,4,FALSE),$AC1011:$AM1011))</f>
        <v>0</v>
      </c>
      <c r="BA1011" s="78"/>
      <c r="BB1011" s="54">
        <f t="shared" si="342"/>
        <v>0</v>
      </c>
      <c r="BC1011" s="53">
        <f>+IFERROR($BB1011*$T1011/VLOOKUP($R1011,desplegable!$N$3:$O$8,2,FALSE),0)</f>
        <v>0</v>
      </c>
      <c r="BD1011" s="53" t="str">
        <f t="shared" si="332"/>
        <v/>
      </c>
      <c r="BE1011" s="57" t="str">
        <f t="shared" si="343"/>
        <v/>
      </c>
    </row>
    <row r="1012" spans="1:57" ht="15" customHeight="1" x14ac:dyDescent="0.25">
      <c r="A1012" s="26" t="s">
        <v>117</v>
      </c>
      <c r="B1012" s="21"/>
      <c r="C1012" s="21" t="s">
        <v>117</v>
      </c>
      <c r="D1012" s="21"/>
      <c r="E1012" s="21" t="s">
        <v>117</v>
      </c>
      <c r="F1012" s="21"/>
      <c r="G1012" s="27"/>
      <c r="H1012" s="27"/>
      <c r="I1012" s="28" t="s">
        <v>36</v>
      </c>
      <c r="J1012" s="28" t="s">
        <v>117</v>
      </c>
      <c r="K1012" s="21"/>
      <c r="L1012" s="21"/>
      <c r="M1012" s="28" t="s">
        <v>117</v>
      </c>
      <c r="N1012" s="28" t="s">
        <v>117</v>
      </c>
      <c r="O1012" s="28" t="s">
        <v>117</v>
      </c>
      <c r="P1012" s="21" t="s">
        <v>117</v>
      </c>
      <c r="Q1012" s="21" t="s">
        <v>117</v>
      </c>
      <c r="R1012" s="28" t="s">
        <v>117</v>
      </c>
      <c r="S1012" s="78"/>
      <c r="T1012" s="30"/>
      <c r="U1012" s="52">
        <f t="shared" si="333"/>
        <v>0</v>
      </c>
      <c r="V1012" s="29"/>
      <c r="W1012" s="29" t="s">
        <v>117</v>
      </c>
      <c r="X1012" s="29"/>
      <c r="Y1012" s="29"/>
      <c r="Z1012" s="53" t="str">
        <f t="shared" si="325"/>
        <v/>
      </c>
      <c r="AA1012" s="55" t="str">
        <f t="shared" si="334"/>
        <v/>
      </c>
      <c r="AB1012" s="27"/>
      <c r="AC1012" s="54">
        <f t="shared" si="326"/>
        <v>0</v>
      </c>
      <c r="AD1012" s="78"/>
      <c r="AE1012" s="54">
        <f t="shared" si="327"/>
        <v>0</v>
      </c>
      <c r="AF1012" s="78"/>
      <c r="AG1012" s="54">
        <f t="shared" si="328"/>
        <v>0</v>
      </c>
      <c r="AH1012" s="78"/>
      <c r="AI1012" s="54">
        <f t="shared" si="329"/>
        <v>0</v>
      </c>
      <c r="AJ1012" s="78"/>
      <c r="AK1012" s="54">
        <f t="shared" si="330"/>
        <v>0</v>
      </c>
      <c r="AL1012" s="78"/>
      <c r="AM1012" s="78"/>
      <c r="AN1012" s="53" t="str">
        <f>+IF($A1012="Venta",SUMIF($AC$3:$AM$3,VLOOKUP($R1012,desplegable!$N$3:$Q$8,4,FALSE),$AC1012:$AM1012)*$T1012/VLOOKUP($R1012,desplegable!$N$3:$O$8,2,FALSE),"")</f>
        <v/>
      </c>
      <c r="AO1012" s="53">
        <f t="shared" si="331"/>
        <v>0</v>
      </c>
      <c r="AP1012" s="53" t="str">
        <f>+IF($A1012="Compra",SUMIF($AC$3:$AM$3,VLOOKUP($R1011,desplegable!$N$3:$Q$8,4,FALSE),$AC1012:$AM1012)*$T1012/VLOOKUP($R1011,desplegable!$N$3:$O$8,2,FALSE),"")</f>
        <v/>
      </c>
      <c r="AQ1012" s="55">
        <f>+IFERROR(SUMIF($AC$3:$AM$3,VLOOKUP($R1012,desplegable!$N$3:$Q$8,4,FALSE),$AC1012:$AM1012)/$S1012,0)</f>
        <v>0</v>
      </c>
      <c r="AR1012" s="55">
        <f ca="1">IFERROR((SUMIF($AC$3:$AM$3,VLOOKUP($R1012,desplegable!$N$3:$Q$8,4,FALSE),$AC1012:$AM1012)/($H1012-$G1012))*((TODAY())-$G1012)/$S1012,0)</f>
        <v>0</v>
      </c>
      <c r="AS1012" s="56" t="str">
        <f t="shared" si="335"/>
        <v>-</v>
      </c>
      <c r="AT1012" s="56" t="str">
        <f t="shared" si="336"/>
        <v>-</v>
      </c>
      <c r="AU1012" s="56" t="str">
        <f t="shared" si="337"/>
        <v>-</v>
      </c>
      <c r="AV1012" s="56" t="str">
        <f t="shared" si="338"/>
        <v>-</v>
      </c>
      <c r="AW1012" s="53" t="str">
        <f t="shared" si="339"/>
        <v>-</v>
      </c>
      <c r="AX1012" s="53" t="str">
        <f t="shared" si="340"/>
        <v/>
      </c>
      <c r="AY1012" s="57" t="str">
        <f t="shared" si="341"/>
        <v/>
      </c>
      <c r="AZ1012" s="54">
        <f>+IF(SUMIF($AC$3:$AM$3,VLOOKUP($R1012,desplegable!$N$3:$Q$8,4,FALSE),$AC1012:$AM1012)&gt;=$S1012,$S1012,SUMIF($AC$3:$AM$3,VLOOKUP($R1012,desplegable!$N$3:$Q$8,4,FALSE),$AC1012:$AM1012))</f>
        <v>0</v>
      </c>
      <c r="BA1012" s="78"/>
      <c r="BB1012" s="54">
        <f t="shared" si="342"/>
        <v>0</v>
      </c>
      <c r="BC1012" s="53">
        <f>+IFERROR($BB1012*$T1012/VLOOKUP($R1012,desplegable!$N$3:$O$8,2,FALSE),0)</f>
        <v>0</v>
      </c>
      <c r="BD1012" s="53" t="str">
        <f t="shared" si="332"/>
        <v/>
      </c>
      <c r="BE1012" s="57" t="str">
        <f t="shared" si="343"/>
        <v/>
      </c>
    </row>
    <row r="1013" spans="1:57" ht="15" customHeight="1" x14ac:dyDescent="0.25">
      <c r="A1013" s="26" t="s">
        <v>117</v>
      </c>
      <c r="B1013" s="21"/>
      <c r="C1013" s="21" t="s">
        <v>117</v>
      </c>
      <c r="D1013" s="21"/>
      <c r="E1013" s="21" t="s">
        <v>117</v>
      </c>
      <c r="F1013" s="21"/>
      <c r="G1013" s="27"/>
      <c r="H1013" s="27"/>
      <c r="I1013" s="28" t="s">
        <v>36</v>
      </c>
      <c r="J1013" s="28" t="s">
        <v>117</v>
      </c>
      <c r="K1013" s="21"/>
      <c r="L1013" s="21"/>
      <c r="M1013" s="28" t="s">
        <v>117</v>
      </c>
      <c r="N1013" s="28" t="s">
        <v>117</v>
      </c>
      <c r="O1013" s="28" t="s">
        <v>117</v>
      </c>
      <c r="P1013" s="21" t="s">
        <v>117</v>
      </c>
      <c r="Q1013" s="21" t="s">
        <v>117</v>
      </c>
      <c r="R1013" s="28" t="s">
        <v>117</v>
      </c>
      <c r="S1013" s="78"/>
      <c r="T1013" s="30"/>
      <c r="U1013" s="52">
        <f t="shared" si="333"/>
        <v>0</v>
      </c>
      <c r="V1013" s="29"/>
      <c r="W1013" s="29" t="s">
        <v>117</v>
      </c>
      <c r="X1013" s="29"/>
      <c r="Y1013" s="29"/>
      <c r="Z1013" s="53" t="str">
        <f t="shared" si="325"/>
        <v/>
      </c>
      <c r="AA1013" s="55" t="str">
        <f t="shared" si="334"/>
        <v/>
      </c>
      <c r="AB1013" s="27"/>
      <c r="AC1013" s="54">
        <f t="shared" si="326"/>
        <v>0</v>
      </c>
      <c r="AD1013" s="78"/>
      <c r="AE1013" s="54">
        <f t="shared" si="327"/>
        <v>0</v>
      </c>
      <c r="AF1013" s="78"/>
      <c r="AG1013" s="54">
        <f t="shared" si="328"/>
        <v>0</v>
      </c>
      <c r="AH1013" s="78"/>
      <c r="AI1013" s="54">
        <f t="shared" si="329"/>
        <v>0</v>
      </c>
      <c r="AJ1013" s="78"/>
      <c r="AK1013" s="54">
        <f t="shared" si="330"/>
        <v>0</v>
      </c>
      <c r="AL1013" s="78"/>
      <c r="AM1013" s="78"/>
      <c r="AN1013" s="53" t="str">
        <f>+IF($A1013="Venta",SUMIF($AC$3:$AM$3,VLOOKUP($R1013,desplegable!$N$3:$Q$8,4,FALSE),$AC1013:$AM1013)*$T1013/VLOOKUP($R1013,desplegable!$N$3:$O$8,2,FALSE),"")</f>
        <v/>
      </c>
      <c r="AO1013" s="53">
        <f t="shared" si="331"/>
        <v>0</v>
      </c>
      <c r="AP1013" s="53" t="str">
        <f>+IF($A1013="Compra",SUMIF($AC$3:$AM$3,VLOOKUP($R1012,desplegable!$N$3:$Q$8,4,FALSE),$AC1013:$AM1013)*$T1013/VLOOKUP($R1012,desplegable!$N$3:$O$8,2,FALSE),"")</f>
        <v/>
      </c>
      <c r="AQ1013" s="55">
        <f>+IFERROR(SUMIF($AC$3:$AM$3,VLOOKUP($R1013,desplegable!$N$3:$Q$8,4,FALSE),$AC1013:$AM1013)/$S1013,0)</f>
        <v>0</v>
      </c>
      <c r="AR1013" s="55">
        <f ca="1">IFERROR((SUMIF($AC$3:$AM$3,VLOOKUP($R1013,desplegable!$N$3:$Q$8,4,FALSE),$AC1013:$AM1013)/($H1013-$G1013))*((TODAY())-$G1013)/$S1013,0)</f>
        <v>0</v>
      </c>
      <c r="AS1013" s="56" t="str">
        <f t="shared" si="335"/>
        <v>-</v>
      </c>
      <c r="AT1013" s="56" t="str">
        <f t="shared" si="336"/>
        <v>-</v>
      </c>
      <c r="AU1013" s="56" t="str">
        <f t="shared" si="337"/>
        <v>-</v>
      </c>
      <c r="AV1013" s="56" t="str">
        <f t="shared" si="338"/>
        <v>-</v>
      </c>
      <c r="AW1013" s="53" t="str">
        <f t="shared" si="339"/>
        <v>-</v>
      </c>
      <c r="AX1013" s="53" t="str">
        <f t="shared" si="340"/>
        <v/>
      </c>
      <c r="AY1013" s="57" t="str">
        <f t="shared" si="341"/>
        <v/>
      </c>
      <c r="AZ1013" s="54">
        <f>+IF(SUMIF($AC$3:$AM$3,VLOOKUP($R1013,desplegable!$N$3:$Q$8,4,FALSE),$AC1013:$AM1013)&gt;=$S1013,$S1013,SUMIF($AC$3:$AM$3,VLOOKUP($R1013,desplegable!$N$3:$Q$8,4,FALSE),$AC1013:$AM1013))</f>
        <v>0</v>
      </c>
      <c r="BA1013" s="78"/>
      <c r="BB1013" s="54">
        <f t="shared" si="342"/>
        <v>0</v>
      </c>
      <c r="BC1013" s="53">
        <f>+IFERROR($BB1013*$T1013/VLOOKUP($R1013,desplegable!$N$3:$O$8,2,FALSE),0)</f>
        <v>0</v>
      </c>
      <c r="BD1013" s="53" t="str">
        <f t="shared" si="332"/>
        <v/>
      </c>
      <c r="BE1013" s="57" t="str">
        <f t="shared" si="343"/>
        <v/>
      </c>
    </row>
    <row r="1014" spans="1:57" ht="15" customHeight="1" x14ac:dyDescent="0.25">
      <c r="A1014" s="26" t="s">
        <v>117</v>
      </c>
      <c r="B1014" s="21"/>
      <c r="C1014" s="21" t="s">
        <v>117</v>
      </c>
      <c r="D1014" s="21"/>
      <c r="E1014" s="21" t="s">
        <v>117</v>
      </c>
      <c r="F1014" s="21"/>
      <c r="G1014" s="27"/>
      <c r="H1014" s="27"/>
      <c r="I1014" s="28" t="s">
        <v>36</v>
      </c>
      <c r="J1014" s="28" t="s">
        <v>117</v>
      </c>
      <c r="K1014" s="21"/>
      <c r="L1014" s="21"/>
      <c r="M1014" s="28" t="s">
        <v>117</v>
      </c>
      <c r="N1014" s="28" t="s">
        <v>117</v>
      </c>
      <c r="O1014" s="28" t="s">
        <v>117</v>
      </c>
      <c r="P1014" s="21" t="s">
        <v>117</v>
      </c>
      <c r="Q1014" s="21" t="s">
        <v>117</v>
      </c>
      <c r="R1014" s="28" t="s">
        <v>117</v>
      </c>
      <c r="S1014" s="78"/>
      <c r="T1014" s="30"/>
      <c r="U1014" s="52">
        <f t="shared" si="333"/>
        <v>0</v>
      </c>
      <c r="V1014" s="29"/>
      <c r="W1014" s="29" t="s">
        <v>117</v>
      </c>
      <c r="X1014" s="29"/>
      <c r="Y1014" s="29"/>
      <c r="Z1014" s="53" t="str">
        <f t="shared" si="325"/>
        <v/>
      </c>
      <c r="AA1014" s="55" t="str">
        <f t="shared" si="334"/>
        <v/>
      </c>
      <c r="AB1014" s="27"/>
      <c r="AC1014" s="54">
        <f t="shared" si="326"/>
        <v>0</v>
      </c>
      <c r="AD1014" s="78"/>
      <c r="AE1014" s="54">
        <f t="shared" si="327"/>
        <v>0</v>
      </c>
      <c r="AF1014" s="78"/>
      <c r="AG1014" s="54">
        <f t="shared" si="328"/>
        <v>0</v>
      </c>
      <c r="AH1014" s="78"/>
      <c r="AI1014" s="54">
        <f t="shared" si="329"/>
        <v>0</v>
      </c>
      <c r="AJ1014" s="78"/>
      <c r="AK1014" s="54">
        <f t="shared" si="330"/>
        <v>0</v>
      </c>
      <c r="AL1014" s="78"/>
      <c r="AM1014" s="78"/>
      <c r="AN1014" s="53" t="str">
        <f>+IF($A1014="Venta",SUMIF($AC$3:$AM$3,VLOOKUP($R1014,desplegable!$N$3:$Q$8,4,FALSE),$AC1014:$AM1014)*$T1014/VLOOKUP($R1014,desplegable!$N$3:$O$8,2,FALSE),"")</f>
        <v/>
      </c>
      <c r="AO1014" s="53">
        <f t="shared" si="331"/>
        <v>0</v>
      </c>
      <c r="AP1014" s="53" t="str">
        <f>+IF($A1014="Compra",SUMIF($AC$3:$AM$3,VLOOKUP($R1013,desplegable!$N$3:$Q$8,4,FALSE),$AC1014:$AM1014)*$T1014/VLOOKUP($R1013,desplegable!$N$3:$O$8,2,FALSE),"")</f>
        <v/>
      </c>
      <c r="AQ1014" s="55">
        <f>+IFERROR(SUMIF($AC$3:$AM$3,VLOOKUP($R1014,desplegable!$N$3:$Q$8,4,FALSE),$AC1014:$AM1014)/$S1014,0)</f>
        <v>0</v>
      </c>
      <c r="AR1014" s="55">
        <f ca="1">IFERROR((SUMIF($AC$3:$AM$3,VLOOKUP($R1014,desplegable!$N$3:$Q$8,4,FALSE),$AC1014:$AM1014)/($H1014-$G1014))*((TODAY())-$G1014)/$S1014,0)</f>
        <v>0</v>
      </c>
      <c r="AS1014" s="56" t="str">
        <f t="shared" si="335"/>
        <v>-</v>
      </c>
      <c r="AT1014" s="56" t="str">
        <f t="shared" si="336"/>
        <v>-</v>
      </c>
      <c r="AU1014" s="56" t="str">
        <f t="shared" si="337"/>
        <v>-</v>
      </c>
      <c r="AV1014" s="56" t="str">
        <f t="shared" si="338"/>
        <v>-</v>
      </c>
      <c r="AW1014" s="53" t="str">
        <f t="shared" si="339"/>
        <v>-</v>
      </c>
      <c r="AX1014" s="53" t="str">
        <f t="shared" si="340"/>
        <v/>
      </c>
      <c r="AY1014" s="57" t="str">
        <f t="shared" si="341"/>
        <v/>
      </c>
      <c r="AZ1014" s="54">
        <f>+IF(SUMIF($AC$3:$AM$3,VLOOKUP($R1014,desplegable!$N$3:$Q$8,4,FALSE),$AC1014:$AM1014)&gt;=$S1014,$S1014,SUMIF($AC$3:$AM$3,VLOOKUP($R1014,desplegable!$N$3:$Q$8,4,FALSE),$AC1014:$AM1014))</f>
        <v>0</v>
      </c>
      <c r="BA1014" s="78"/>
      <c r="BB1014" s="54">
        <f t="shared" si="342"/>
        <v>0</v>
      </c>
      <c r="BC1014" s="53">
        <f>+IFERROR($BB1014*$T1014/VLOOKUP($R1014,desplegable!$N$3:$O$8,2,FALSE),0)</f>
        <v>0</v>
      </c>
      <c r="BD1014" s="53" t="str">
        <f t="shared" si="332"/>
        <v/>
      </c>
      <c r="BE1014" s="57" t="str">
        <f t="shared" si="343"/>
        <v/>
      </c>
    </row>
    <row r="1015" spans="1:57" ht="15" customHeight="1" x14ac:dyDescent="0.25">
      <c r="A1015" s="26" t="s">
        <v>117</v>
      </c>
      <c r="B1015" s="21"/>
      <c r="C1015" s="21" t="s">
        <v>117</v>
      </c>
      <c r="D1015" s="21"/>
      <c r="E1015" s="21" t="s">
        <v>117</v>
      </c>
      <c r="F1015" s="21"/>
      <c r="G1015" s="27"/>
      <c r="H1015" s="27"/>
      <c r="I1015" s="28" t="s">
        <v>36</v>
      </c>
      <c r="J1015" s="28" t="s">
        <v>117</v>
      </c>
      <c r="K1015" s="21"/>
      <c r="L1015" s="21"/>
      <c r="M1015" s="28" t="s">
        <v>117</v>
      </c>
      <c r="N1015" s="28" t="s">
        <v>117</v>
      </c>
      <c r="O1015" s="28" t="s">
        <v>117</v>
      </c>
      <c r="P1015" s="21" t="s">
        <v>117</v>
      </c>
      <c r="Q1015" s="21" t="s">
        <v>117</v>
      </c>
      <c r="R1015" s="28" t="s">
        <v>117</v>
      </c>
      <c r="S1015" s="78"/>
      <c r="T1015" s="30"/>
      <c r="U1015" s="52">
        <f t="shared" si="333"/>
        <v>0</v>
      </c>
      <c r="V1015" s="29"/>
      <c r="W1015" s="29" t="s">
        <v>117</v>
      </c>
      <c r="X1015" s="29"/>
      <c r="Y1015" s="29"/>
      <c r="Z1015" s="53" t="str">
        <f t="shared" si="325"/>
        <v/>
      </c>
      <c r="AA1015" s="55" t="str">
        <f t="shared" si="334"/>
        <v/>
      </c>
      <c r="AB1015" s="27"/>
      <c r="AC1015" s="54">
        <f t="shared" si="326"/>
        <v>0</v>
      </c>
      <c r="AD1015" s="78"/>
      <c r="AE1015" s="54">
        <f t="shared" si="327"/>
        <v>0</v>
      </c>
      <c r="AF1015" s="78"/>
      <c r="AG1015" s="54">
        <f t="shared" si="328"/>
        <v>0</v>
      </c>
      <c r="AH1015" s="78"/>
      <c r="AI1015" s="54">
        <f t="shared" si="329"/>
        <v>0</v>
      </c>
      <c r="AJ1015" s="78"/>
      <c r="AK1015" s="54">
        <f t="shared" si="330"/>
        <v>0</v>
      </c>
      <c r="AL1015" s="78"/>
      <c r="AM1015" s="78"/>
      <c r="AN1015" s="53" t="str">
        <f>+IF($A1015="Venta",SUMIF($AC$3:$AM$3,VLOOKUP($R1015,desplegable!$N$3:$Q$8,4,FALSE),$AC1015:$AM1015)*$T1015/VLOOKUP($R1015,desplegable!$N$3:$O$8,2,FALSE),"")</f>
        <v/>
      </c>
      <c r="AO1015" s="53">
        <f t="shared" si="331"/>
        <v>0</v>
      </c>
      <c r="AP1015" s="53" t="str">
        <f>+IF($A1015="Compra",SUMIF($AC$3:$AM$3,VLOOKUP($R1014,desplegable!$N$3:$Q$8,4,FALSE),$AC1015:$AM1015)*$T1015/VLOOKUP($R1014,desplegable!$N$3:$O$8,2,FALSE),"")</f>
        <v/>
      </c>
      <c r="AQ1015" s="55">
        <f>+IFERROR(SUMIF($AC$3:$AM$3,VLOOKUP($R1015,desplegable!$N$3:$Q$8,4,FALSE),$AC1015:$AM1015)/$S1015,0)</f>
        <v>0</v>
      </c>
      <c r="AR1015" s="55">
        <f ca="1">IFERROR((SUMIF($AC$3:$AM$3,VLOOKUP($R1015,desplegable!$N$3:$Q$8,4,FALSE),$AC1015:$AM1015)/($H1015-$G1015))*((TODAY())-$G1015)/$S1015,0)</f>
        <v>0</v>
      </c>
      <c r="AS1015" s="56" t="str">
        <f t="shared" si="335"/>
        <v>-</v>
      </c>
      <c r="AT1015" s="56" t="str">
        <f t="shared" si="336"/>
        <v>-</v>
      </c>
      <c r="AU1015" s="56" t="str">
        <f t="shared" si="337"/>
        <v>-</v>
      </c>
      <c r="AV1015" s="56" t="str">
        <f t="shared" si="338"/>
        <v>-</v>
      </c>
      <c r="AW1015" s="53" t="str">
        <f t="shared" si="339"/>
        <v>-</v>
      </c>
      <c r="AX1015" s="53" t="str">
        <f t="shared" si="340"/>
        <v/>
      </c>
      <c r="AY1015" s="57" t="str">
        <f t="shared" si="341"/>
        <v/>
      </c>
      <c r="AZ1015" s="54">
        <f>+IF(SUMIF($AC$3:$AM$3,VLOOKUP($R1015,desplegable!$N$3:$Q$8,4,FALSE),$AC1015:$AM1015)&gt;=$S1015,$S1015,SUMIF($AC$3:$AM$3,VLOOKUP($R1015,desplegable!$N$3:$Q$8,4,FALSE),$AC1015:$AM1015))</f>
        <v>0</v>
      </c>
      <c r="BA1015" s="78"/>
      <c r="BB1015" s="54">
        <f t="shared" si="342"/>
        <v>0</v>
      </c>
      <c r="BC1015" s="53">
        <f>+IFERROR($BB1015*$T1015/VLOOKUP($R1015,desplegable!$N$3:$O$8,2,FALSE),0)</f>
        <v>0</v>
      </c>
      <c r="BD1015" s="53" t="str">
        <f t="shared" si="332"/>
        <v/>
      </c>
      <c r="BE1015" s="57" t="str">
        <f t="shared" si="343"/>
        <v/>
      </c>
    </row>
    <row r="1016" spans="1:57" ht="15" customHeight="1" x14ac:dyDescent="0.25">
      <c r="A1016" s="26" t="s">
        <v>117</v>
      </c>
      <c r="B1016" s="21"/>
      <c r="C1016" s="21" t="s">
        <v>117</v>
      </c>
      <c r="D1016" s="21"/>
      <c r="E1016" s="21" t="s">
        <v>117</v>
      </c>
      <c r="F1016" s="21"/>
      <c r="G1016" s="27"/>
      <c r="H1016" s="27"/>
      <c r="I1016" s="28" t="s">
        <v>36</v>
      </c>
      <c r="J1016" s="28" t="s">
        <v>117</v>
      </c>
      <c r="K1016" s="21"/>
      <c r="L1016" s="21"/>
      <c r="M1016" s="28" t="s">
        <v>117</v>
      </c>
      <c r="N1016" s="28" t="s">
        <v>117</v>
      </c>
      <c r="O1016" s="28" t="s">
        <v>117</v>
      </c>
      <c r="P1016" s="21" t="s">
        <v>117</v>
      </c>
      <c r="Q1016" s="21" t="s">
        <v>117</v>
      </c>
      <c r="R1016" s="28" t="s">
        <v>117</v>
      </c>
      <c r="S1016" s="78"/>
      <c r="T1016" s="30"/>
      <c r="U1016" s="52">
        <f t="shared" si="333"/>
        <v>0</v>
      </c>
      <c r="V1016" s="29"/>
      <c r="W1016" s="29" t="s">
        <v>117</v>
      </c>
      <c r="X1016" s="29"/>
      <c r="Y1016" s="29"/>
      <c r="Z1016" s="53" t="str">
        <f t="shared" si="325"/>
        <v/>
      </c>
      <c r="AA1016" s="55" t="str">
        <f t="shared" si="334"/>
        <v/>
      </c>
      <c r="AB1016" s="27"/>
      <c r="AC1016" s="54">
        <f t="shared" si="326"/>
        <v>0</v>
      </c>
      <c r="AD1016" s="78"/>
      <c r="AE1016" s="54">
        <f t="shared" si="327"/>
        <v>0</v>
      </c>
      <c r="AF1016" s="78"/>
      <c r="AG1016" s="54">
        <f t="shared" si="328"/>
        <v>0</v>
      </c>
      <c r="AH1016" s="78"/>
      <c r="AI1016" s="54">
        <f t="shared" si="329"/>
        <v>0</v>
      </c>
      <c r="AJ1016" s="78"/>
      <c r="AK1016" s="54">
        <f t="shared" si="330"/>
        <v>0</v>
      </c>
      <c r="AL1016" s="78"/>
      <c r="AM1016" s="78"/>
      <c r="AN1016" s="53" t="str">
        <f>+IF($A1016="Venta",SUMIF($AC$3:$AM$3,VLOOKUP($R1016,desplegable!$N$3:$Q$8,4,FALSE),$AC1016:$AM1016)*$T1016/VLOOKUP($R1016,desplegable!$N$3:$O$8,2,FALSE),"")</f>
        <v/>
      </c>
      <c r="AO1016" s="53">
        <f t="shared" si="331"/>
        <v>0</v>
      </c>
      <c r="AP1016" s="53" t="str">
        <f>+IF($A1016="Compra",SUMIF($AC$3:$AM$3,VLOOKUP($R1015,desplegable!$N$3:$Q$8,4,FALSE),$AC1016:$AM1016)*$T1016/VLOOKUP($R1015,desplegable!$N$3:$O$8,2,FALSE),"")</f>
        <v/>
      </c>
      <c r="AQ1016" s="55">
        <f>+IFERROR(SUMIF($AC$3:$AM$3,VLOOKUP($R1016,desplegable!$N$3:$Q$8,4,FALSE),$AC1016:$AM1016)/$S1016,0)</f>
        <v>0</v>
      </c>
      <c r="AR1016" s="55">
        <f ca="1">IFERROR((SUMIF($AC$3:$AM$3,VLOOKUP($R1016,desplegable!$N$3:$Q$8,4,FALSE),$AC1016:$AM1016)/($H1016-$G1016))*((TODAY())-$G1016)/$S1016,0)</f>
        <v>0</v>
      </c>
      <c r="AS1016" s="56" t="str">
        <f t="shared" si="335"/>
        <v>-</v>
      </c>
      <c r="AT1016" s="56" t="str">
        <f t="shared" si="336"/>
        <v>-</v>
      </c>
      <c r="AU1016" s="56" t="str">
        <f t="shared" si="337"/>
        <v>-</v>
      </c>
      <c r="AV1016" s="56" t="str">
        <f t="shared" si="338"/>
        <v>-</v>
      </c>
      <c r="AW1016" s="53" t="str">
        <f t="shared" si="339"/>
        <v>-</v>
      </c>
      <c r="AX1016" s="53" t="str">
        <f t="shared" si="340"/>
        <v/>
      </c>
      <c r="AY1016" s="57" t="str">
        <f t="shared" si="341"/>
        <v/>
      </c>
      <c r="AZ1016" s="54">
        <f>+IF(SUMIF($AC$3:$AM$3,VLOOKUP($R1016,desplegable!$N$3:$Q$8,4,FALSE),$AC1016:$AM1016)&gt;=$S1016,$S1016,SUMIF($AC$3:$AM$3,VLOOKUP($R1016,desplegable!$N$3:$Q$8,4,FALSE),$AC1016:$AM1016))</f>
        <v>0</v>
      </c>
      <c r="BA1016" s="78"/>
      <c r="BB1016" s="54">
        <f t="shared" si="342"/>
        <v>0</v>
      </c>
      <c r="BC1016" s="53">
        <f>+IFERROR($BB1016*$T1016/VLOOKUP($R1016,desplegable!$N$3:$O$8,2,FALSE),0)</f>
        <v>0</v>
      </c>
      <c r="BD1016" s="53" t="str">
        <f t="shared" si="332"/>
        <v/>
      </c>
      <c r="BE1016" s="57" t="str">
        <f t="shared" si="343"/>
        <v/>
      </c>
    </row>
    <row r="1017" spans="1:57" ht="15" customHeight="1" x14ac:dyDescent="0.25">
      <c r="A1017" s="26" t="s">
        <v>117</v>
      </c>
      <c r="B1017" s="21"/>
      <c r="C1017" s="21" t="s">
        <v>117</v>
      </c>
      <c r="D1017" s="21"/>
      <c r="E1017" s="21" t="s">
        <v>117</v>
      </c>
      <c r="F1017" s="21"/>
      <c r="G1017" s="27"/>
      <c r="H1017" s="27"/>
      <c r="I1017" s="28" t="s">
        <v>36</v>
      </c>
      <c r="J1017" s="28" t="s">
        <v>117</v>
      </c>
      <c r="K1017" s="21"/>
      <c r="L1017" s="21"/>
      <c r="M1017" s="28" t="s">
        <v>117</v>
      </c>
      <c r="N1017" s="28" t="s">
        <v>117</v>
      </c>
      <c r="O1017" s="28" t="s">
        <v>117</v>
      </c>
      <c r="P1017" s="21" t="s">
        <v>117</v>
      </c>
      <c r="Q1017" s="21" t="s">
        <v>117</v>
      </c>
      <c r="R1017" s="28" t="s">
        <v>117</v>
      </c>
      <c r="S1017" s="78"/>
      <c r="T1017" s="30"/>
      <c r="U1017" s="52">
        <f t="shared" si="333"/>
        <v>0</v>
      </c>
      <c r="V1017" s="29"/>
      <c r="W1017" s="29" t="s">
        <v>117</v>
      </c>
      <c r="X1017" s="29"/>
      <c r="Y1017" s="29"/>
      <c r="Z1017" s="53" t="str">
        <f t="shared" si="325"/>
        <v/>
      </c>
      <c r="AA1017" s="55" t="str">
        <f t="shared" si="334"/>
        <v/>
      </c>
      <c r="AB1017" s="27"/>
      <c r="AC1017" s="54">
        <f t="shared" si="326"/>
        <v>0</v>
      </c>
      <c r="AD1017" s="78"/>
      <c r="AE1017" s="54">
        <f t="shared" si="327"/>
        <v>0</v>
      </c>
      <c r="AF1017" s="78"/>
      <c r="AG1017" s="54">
        <f t="shared" si="328"/>
        <v>0</v>
      </c>
      <c r="AH1017" s="78"/>
      <c r="AI1017" s="54">
        <f t="shared" si="329"/>
        <v>0</v>
      </c>
      <c r="AJ1017" s="78"/>
      <c r="AK1017" s="54">
        <f t="shared" si="330"/>
        <v>0</v>
      </c>
      <c r="AL1017" s="78"/>
      <c r="AM1017" s="78"/>
      <c r="AN1017" s="53" t="str">
        <f>+IF($A1017="Venta",SUMIF($AC$3:$AM$3,VLOOKUP($R1017,desplegable!$N$3:$Q$8,4,FALSE),$AC1017:$AM1017)*$T1017/VLOOKUP($R1017,desplegable!$N$3:$O$8,2,FALSE),"")</f>
        <v/>
      </c>
      <c r="AO1017" s="53">
        <f t="shared" si="331"/>
        <v>0</v>
      </c>
      <c r="AP1017" s="53" t="str">
        <f>+IF($A1017="Compra",SUMIF($AC$3:$AM$3,VLOOKUP($R1016,desplegable!$N$3:$Q$8,4,FALSE),$AC1017:$AM1017)*$T1017/VLOOKUP($R1016,desplegable!$N$3:$O$8,2,FALSE),"")</f>
        <v/>
      </c>
      <c r="AQ1017" s="55">
        <f>+IFERROR(SUMIF($AC$3:$AM$3,VLOOKUP($R1017,desplegable!$N$3:$Q$8,4,FALSE),$AC1017:$AM1017)/$S1017,0)</f>
        <v>0</v>
      </c>
      <c r="AR1017" s="55">
        <f ca="1">IFERROR((SUMIF($AC$3:$AM$3,VLOOKUP($R1017,desplegable!$N$3:$Q$8,4,FALSE),$AC1017:$AM1017)/($H1017-$G1017))*((TODAY())-$G1017)/$S1017,0)</f>
        <v>0</v>
      </c>
      <c r="AS1017" s="56" t="str">
        <f t="shared" si="335"/>
        <v>-</v>
      </c>
      <c r="AT1017" s="56" t="str">
        <f t="shared" si="336"/>
        <v>-</v>
      </c>
      <c r="AU1017" s="56" t="str">
        <f t="shared" si="337"/>
        <v>-</v>
      </c>
      <c r="AV1017" s="56" t="str">
        <f t="shared" si="338"/>
        <v>-</v>
      </c>
      <c r="AW1017" s="53" t="str">
        <f t="shared" si="339"/>
        <v>-</v>
      </c>
      <c r="AX1017" s="53" t="str">
        <f t="shared" si="340"/>
        <v/>
      </c>
      <c r="AY1017" s="57" t="str">
        <f t="shared" si="341"/>
        <v/>
      </c>
      <c r="AZ1017" s="54">
        <f>+IF(SUMIF($AC$3:$AM$3,VLOOKUP($R1017,desplegable!$N$3:$Q$8,4,FALSE),$AC1017:$AM1017)&gt;=$S1017,$S1017,SUMIF($AC$3:$AM$3,VLOOKUP($R1017,desplegable!$N$3:$Q$8,4,FALSE),$AC1017:$AM1017))</f>
        <v>0</v>
      </c>
      <c r="BA1017" s="78"/>
      <c r="BB1017" s="54">
        <f t="shared" si="342"/>
        <v>0</v>
      </c>
      <c r="BC1017" s="53">
        <f>+IFERROR($BB1017*$T1017/VLOOKUP($R1017,desplegable!$N$3:$O$8,2,FALSE),0)</f>
        <v>0</v>
      </c>
      <c r="BD1017" s="53" t="str">
        <f t="shared" si="332"/>
        <v/>
      </c>
      <c r="BE1017" s="57" t="str">
        <f t="shared" si="343"/>
        <v/>
      </c>
    </row>
    <row r="1018" spans="1:57" ht="15" customHeight="1" x14ac:dyDescent="0.25">
      <c r="A1018" s="26" t="s">
        <v>117</v>
      </c>
      <c r="B1018" s="21"/>
      <c r="C1018" s="21" t="s">
        <v>117</v>
      </c>
      <c r="D1018" s="21"/>
      <c r="E1018" s="21" t="s">
        <v>117</v>
      </c>
      <c r="F1018" s="21"/>
      <c r="G1018" s="27"/>
      <c r="H1018" s="27"/>
      <c r="I1018" s="28" t="s">
        <v>36</v>
      </c>
      <c r="J1018" s="28" t="s">
        <v>117</v>
      </c>
      <c r="K1018" s="21"/>
      <c r="L1018" s="21"/>
      <c r="M1018" s="28" t="s">
        <v>117</v>
      </c>
      <c r="N1018" s="28" t="s">
        <v>117</v>
      </c>
      <c r="O1018" s="28" t="s">
        <v>117</v>
      </c>
      <c r="P1018" s="21" t="s">
        <v>117</v>
      </c>
      <c r="Q1018" s="21" t="s">
        <v>117</v>
      </c>
      <c r="R1018" s="28" t="s">
        <v>117</v>
      </c>
      <c r="S1018" s="78"/>
      <c r="T1018" s="30"/>
      <c r="U1018" s="52">
        <f t="shared" si="333"/>
        <v>0</v>
      </c>
      <c r="V1018" s="29"/>
      <c r="W1018" s="29" t="s">
        <v>117</v>
      </c>
      <c r="X1018" s="29"/>
      <c r="Y1018" s="29"/>
      <c r="Z1018" s="53" t="str">
        <f t="shared" si="325"/>
        <v/>
      </c>
      <c r="AA1018" s="55" t="str">
        <f t="shared" si="334"/>
        <v/>
      </c>
      <c r="AB1018" s="27"/>
      <c r="AC1018" s="54">
        <f t="shared" si="326"/>
        <v>0</v>
      </c>
      <c r="AD1018" s="78"/>
      <c r="AE1018" s="54">
        <f t="shared" si="327"/>
        <v>0</v>
      </c>
      <c r="AF1018" s="78"/>
      <c r="AG1018" s="54">
        <f t="shared" si="328"/>
        <v>0</v>
      </c>
      <c r="AH1018" s="78"/>
      <c r="AI1018" s="54">
        <f t="shared" si="329"/>
        <v>0</v>
      </c>
      <c r="AJ1018" s="78"/>
      <c r="AK1018" s="54">
        <f t="shared" si="330"/>
        <v>0</v>
      </c>
      <c r="AL1018" s="78"/>
      <c r="AM1018" s="78"/>
      <c r="AN1018" s="53" t="str">
        <f>+IF($A1018="Venta",SUMIF($AC$3:$AM$3,VLOOKUP($R1018,desplegable!$N$3:$Q$8,4,FALSE),$AC1018:$AM1018)*$T1018/VLOOKUP($R1018,desplegable!$N$3:$O$8,2,FALSE),"")</f>
        <v/>
      </c>
      <c r="AO1018" s="53">
        <f t="shared" si="331"/>
        <v>0</v>
      </c>
      <c r="AP1018" s="53" t="str">
        <f>+IF($A1018="Compra",SUMIF($AC$3:$AM$3,VLOOKUP($R1017,desplegable!$N$3:$Q$8,4,FALSE),$AC1018:$AM1018)*$T1018/VLOOKUP($R1017,desplegable!$N$3:$O$8,2,FALSE),"")</f>
        <v/>
      </c>
      <c r="AQ1018" s="55">
        <f>+IFERROR(SUMIF($AC$3:$AM$3,VLOOKUP($R1018,desplegable!$N$3:$Q$8,4,FALSE),$AC1018:$AM1018)/$S1018,0)</f>
        <v>0</v>
      </c>
      <c r="AR1018" s="55">
        <f ca="1">IFERROR((SUMIF($AC$3:$AM$3,VLOOKUP($R1018,desplegable!$N$3:$Q$8,4,FALSE),$AC1018:$AM1018)/($H1018-$G1018))*((TODAY())-$G1018)/$S1018,0)</f>
        <v>0</v>
      </c>
      <c r="AS1018" s="56" t="str">
        <f t="shared" si="335"/>
        <v>-</v>
      </c>
      <c r="AT1018" s="56" t="str">
        <f t="shared" si="336"/>
        <v>-</v>
      </c>
      <c r="AU1018" s="56" t="str">
        <f t="shared" si="337"/>
        <v>-</v>
      </c>
      <c r="AV1018" s="56" t="str">
        <f t="shared" si="338"/>
        <v>-</v>
      </c>
      <c r="AW1018" s="53" t="str">
        <f t="shared" si="339"/>
        <v>-</v>
      </c>
      <c r="AX1018" s="53" t="str">
        <f t="shared" si="340"/>
        <v/>
      </c>
      <c r="AY1018" s="57" t="str">
        <f t="shared" si="341"/>
        <v/>
      </c>
      <c r="AZ1018" s="54">
        <f>+IF(SUMIF($AC$3:$AM$3,VLOOKUP($R1018,desplegable!$N$3:$Q$8,4,FALSE),$AC1018:$AM1018)&gt;=$S1018,$S1018,SUMIF($AC$3:$AM$3,VLOOKUP($R1018,desplegable!$N$3:$Q$8,4,FALSE),$AC1018:$AM1018))</f>
        <v>0</v>
      </c>
      <c r="BA1018" s="78"/>
      <c r="BB1018" s="54">
        <f t="shared" si="342"/>
        <v>0</v>
      </c>
      <c r="BC1018" s="53">
        <f>+IFERROR($BB1018*$T1018/VLOOKUP($R1018,desplegable!$N$3:$O$8,2,FALSE),0)</f>
        <v>0</v>
      </c>
      <c r="BD1018" s="53" t="str">
        <f t="shared" si="332"/>
        <v/>
      </c>
      <c r="BE1018" s="57" t="str">
        <f t="shared" si="343"/>
        <v/>
      </c>
    </row>
    <row r="1019" spans="1:57" ht="15" customHeight="1" x14ac:dyDescent="0.25">
      <c r="A1019" s="26" t="s">
        <v>117</v>
      </c>
      <c r="B1019" s="21"/>
      <c r="C1019" s="21" t="s">
        <v>117</v>
      </c>
      <c r="D1019" s="21"/>
      <c r="E1019" s="21" t="s">
        <v>117</v>
      </c>
      <c r="F1019" s="21"/>
      <c r="G1019" s="27"/>
      <c r="H1019" s="27"/>
      <c r="I1019" s="28" t="s">
        <v>36</v>
      </c>
      <c r="J1019" s="28" t="s">
        <v>117</v>
      </c>
      <c r="K1019" s="21"/>
      <c r="L1019" s="21"/>
      <c r="M1019" s="28" t="s">
        <v>117</v>
      </c>
      <c r="N1019" s="28" t="s">
        <v>117</v>
      </c>
      <c r="O1019" s="28" t="s">
        <v>117</v>
      </c>
      <c r="P1019" s="21" t="s">
        <v>117</v>
      </c>
      <c r="Q1019" s="21" t="s">
        <v>117</v>
      </c>
      <c r="R1019" s="28" t="s">
        <v>117</v>
      </c>
      <c r="S1019" s="78"/>
      <c r="T1019" s="30"/>
      <c r="U1019" s="52">
        <f t="shared" si="333"/>
        <v>0</v>
      </c>
      <c r="V1019" s="29"/>
      <c r="W1019" s="29" t="s">
        <v>117</v>
      </c>
      <c r="X1019" s="29"/>
      <c r="Y1019" s="29"/>
      <c r="Z1019" s="53" t="str">
        <f t="shared" si="325"/>
        <v/>
      </c>
      <c r="AA1019" s="55" t="str">
        <f t="shared" si="334"/>
        <v/>
      </c>
      <c r="AB1019" s="27"/>
      <c r="AC1019" s="54">
        <f t="shared" si="326"/>
        <v>0</v>
      </c>
      <c r="AD1019" s="78"/>
      <c r="AE1019" s="54">
        <f t="shared" si="327"/>
        <v>0</v>
      </c>
      <c r="AF1019" s="78"/>
      <c r="AG1019" s="54">
        <f t="shared" si="328"/>
        <v>0</v>
      </c>
      <c r="AH1019" s="78"/>
      <c r="AI1019" s="54">
        <f t="shared" si="329"/>
        <v>0</v>
      </c>
      <c r="AJ1019" s="78"/>
      <c r="AK1019" s="54">
        <f t="shared" si="330"/>
        <v>0</v>
      </c>
      <c r="AL1019" s="78"/>
      <c r="AM1019" s="78"/>
      <c r="AN1019" s="53" t="str">
        <f>+IF($A1019="Venta",SUMIF($AC$3:$AM$3,VLOOKUP($R1019,desplegable!$N$3:$Q$8,4,FALSE),$AC1019:$AM1019)*$T1019/VLOOKUP($R1019,desplegable!$N$3:$O$8,2,FALSE),"")</f>
        <v/>
      </c>
      <c r="AO1019" s="53">
        <f t="shared" si="331"/>
        <v>0</v>
      </c>
      <c r="AP1019" s="53" t="str">
        <f>+IF($A1019="Compra",SUMIF($AC$3:$AM$3,VLOOKUP($R1018,desplegable!$N$3:$Q$8,4,FALSE),$AC1019:$AM1019)*$T1019/VLOOKUP($R1018,desplegable!$N$3:$O$8,2,FALSE),"")</f>
        <v/>
      </c>
      <c r="AQ1019" s="55">
        <f>+IFERROR(SUMIF($AC$3:$AM$3,VLOOKUP($R1019,desplegable!$N$3:$Q$8,4,FALSE),$AC1019:$AM1019)/$S1019,0)</f>
        <v>0</v>
      </c>
      <c r="AR1019" s="55">
        <f ca="1">IFERROR((SUMIF($AC$3:$AM$3,VLOOKUP($R1019,desplegable!$N$3:$Q$8,4,FALSE),$AC1019:$AM1019)/($H1019-$G1019))*((TODAY())-$G1019)/$S1019,0)</f>
        <v>0</v>
      </c>
      <c r="AS1019" s="56" t="str">
        <f t="shared" si="335"/>
        <v>-</v>
      </c>
      <c r="AT1019" s="56" t="str">
        <f t="shared" si="336"/>
        <v>-</v>
      </c>
      <c r="AU1019" s="56" t="str">
        <f t="shared" si="337"/>
        <v>-</v>
      </c>
      <c r="AV1019" s="56" t="str">
        <f t="shared" si="338"/>
        <v>-</v>
      </c>
      <c r="AW1019" s="53" t="str">
        <f t="shared" si="339"/>
        <v>-</v>
      </c>
      <c r="AX1019" s="53" t="str">
        <f t="shared" si="340"/>
        <v/>
      </c>
      <c r="AY1019" s="57" t="str">
        <f t="shared" si="341"/>
        <v/>
      </c>
      <c r="AZ1019" s="54">
        <f>+IF(SUMIF($AC$3:$AM$3,VLOOKUP($R1019,desplegable!$N$3:$Q$8,4,FALSE),$AC1019:$AM1019)&gt;=$S1019,$S1019,SUMIF($AC$3:$AM$3,VLOOKUP($R1019,desplegable!$N$3:$Q$8,4,FALSE),$AC1019:$AM1019))</f>
        <v>0</v>
      </c>
      <c r="BA1019" s="78"/>
      <c r="BB1019" s="54">
        <f t="shared" si="342"/>
        <v>0</v>
      </c>
      <c r="BC1019" s="53">
        <f>+IFERROR($BB1019*$T1019/VLOOKUP($R1019,desplegable!$N$3:$O$8,2,FALSE),0)</f>
        <v>0</v>
      </c>
      <c r="BD1019" s="53" t="str">
        <f t="shared" si="332"/>
        <v/>
      </c>
      <c r="BE1019" s="57" t="str">
        <f t="shared" si="343"/>
        <v/>
      </c>
    </row>
    <row r="1020" spans="1:57" ht="15" customHeight="1" x14ac:dyDescent="0.25">
      <c r="A1020" s="26" t="s">
        <v>117</v>
      </c>
      <c r="B1020" s="21"/>
      <c r="C1020" s="21" t="s">
        <v>117</v>
      </c>
      <c r="D1020" s="21"/>
      <c r="E1020" s="21" t="s">
        <v>117</v>
      </c>
      <c r="F1020" s="21"/>
      <c r="G1020" s="27"/>
      <c r="H1020" s="27"/>
      <c r="I1020" s="28" t="s">
        <v>36</v>
      </c>
      <c r="J1020" s="28" t="s">
        <v>117</v>
      </c>
      <c r="K1020" s="21"/>
      <c r="L1020" s="21"/>
      <c r="M1020" s="28" t="s">
        <v>117</v>
      </c>
      <c r="N1020" s="28" t="s">
        <v>117</v>
      </c>
      <c r="O1020" s="28" t="s">
        <v>117</v>
      </c>
      <c r="P1020" s="21" t="s">
        <v>117</v>
      </c>
      <c r="Q1020" s="21" t="s">
        <v>117</v>
      </c>
      <c r="R1020" s="28" t="s">
        <v>117</v>
      </c>
      <c r="S1020" s="78"/>
      <c r="T1020" s="30"/>
      <c r="U1020" s="52">
        <f t="shared" si="333"/>
        <v>0</v>
      </c>
      <c r="V1020" s="29"/>
      <c r="W1020" s="29" t="s">
        <v>117</v>
      </c>
      <c r="X1020" s="29"/>
      <c r="Y1020" s="29"/>
      <c r="Z1020" s="53" t="str">
        <f t="shared" si="325"/>
        <v/>
      </c>
      <c r="AA1020" s="55" t="str">
        <f t="shared" si="334"/>
        <v/>
      </c>
      <c r="AB1020" s="27"/>
      <c r="AC1020" s="54">
        <f t="shared" si="326"/>
        <v>0</v>
      </c>
      <c r="AD1020" s="78"/>
      <c r="AE1020" s="54">
        <f t="shared" si="327"/>
        <v>0</v>
      </c>
      <c r="AF1020" s="78"/>
      <c r="AG1020" s="54">
        <f t="shared" si="328"/>
        <v>0</v>
      </c>
      <c r="AH1020" s="78"/>
      <c r="AI1020" s="54">
        <f t="shared" si="329"/>
        <v>0</v>
      </c>
      <c r="AJ1020" s="78"/>
      <c r="AK1020" s="54">
        <f t="shared" si="330"/>
        <v>0</v>
      </c>
      <c r="AL1020" s="78"/>
      <c r="AM1020" s="78"/>
      <c r="AN1020" s="53" t="str">
        <f>+IF($A1020="Venta",SUMIF($AC$3:$AM$3,VLOOKUP($R1020,desplegable!$N$3:$Q$8,4,FALSE),$AC1020:$AM1020)*$T1020/VLOOKUP($R1020,desplegable!$N$3:$O$8,2,FALSE),"")</f>
        <v/>
      </c>
      <c r="AO1020" s="53">
        <f t="shared" si="331"/>
        <v>0</v>
      </c>
      <c r="AP1020" s="53" t="str">
        <f>+IF($A1020="Compra",SUMIF($AC$3:$AM$3,VLOOKUP($R1019,desplegable!$N$3:$Q$8,4,FALSE),$AC1020:$AM1020)*$T1020/VLOOKUP($R1019,desplegable!$N$3:$O$8,2,FALSE),"")</f>
        <v/>
      </c>
      <c r="AQ1020" s="55">
        <f>+IFERROR(SUMIF($AC$3:$AM$3,VLOOKUP($R1020,desplegable!$N$3:$Q$8,4,FALSE),$AC1020:$AM1020)/$S1020,0)</f>
        <v>0</v>
      </c>
      <c r="AR1020" s="55">
        <f ca="1">IFERROR((SUMIF($AC$3:$AM$3,VLOOKUP($R1020,desplegable!$N$3:$Q$8,4,FALSE),$AC1020:$AM1020)/($H1020-$G1020))*((TODAY())-$G1020)/$S1020,0)</f>
        <v>0</v>
      </c>
      <c r="AS1020" s="56" t="str">
        <f t="shared" si="335"/>
        <v>-</v>
      </c>
      <c r="AT1020" s="56" t="str">
        <f t="shared" si="336"/>
        <v>-</v>
      </c>
      <c r="AU1020" s="56" t="str">
        <f t="shared" si="337"/>
        <v>-</v>
      </c>
      <c r="AV1020" s="56" t="str">
        <f t="shared" si="338"/>
        <v>-</v>
      </c>
      <c r="AW1020" s="53" t="str">
        <f t="shared" si="339"/>
        <v>-</v>
      </c>
      <c r="AX1020" s="53" t="str">
        <f t="shared" si="340"/>
        <v/>
      </c>
      <c r="AY1020" s="57" t="str">
        <f t="shared" si="341"/>
        <v/>
      </c>
      <c r="AZ1020" s="54">
        <f>+IF(SUMIF($AC$3:$AM$3,VLOOKUP($R1020,desplegable!$N$3:$Q$8,4,FALSE),$AC1020:$AM1020)&gt;=$S1020,$S1020,SUMIF($AC$3:$AM$3,VLOOKUP($R1020,desplegable!$N$3:$Q$8,4,FALSE),$AC1020:$AM1020))</f>
        <v>0</v>
      </c>
      <c r="BA1020" s="78"/>
      <c r="BB1020" s="54">
        <f t="shared" si="342"/>
        <v>0</v>
      </c>
      <c r="BC1020" s="53">
        <f>+IFERROR($BB1020*$T1020/VLOOKUP($R1020,desplegable!$N$3:$O$8,2,FALSE),0)</f>
        <v>0</v>
      </c>
      <c r="BD1020" s="53" t="str">
        <f t="shared" si="332"/>
        <v/>
      </c>
      <c r="BE1020" s="57" t="str">
        <f t="shared" si="343"/>
        <v/>
      </c>
    </row>
    <row r="1021" spans="1:57" ht="15" customHeight="1" x14ac:dyDescent="0.25">
      <c r="A1021" s="26" t="s">
        <v>117</v>
      </c>
      <c r="B1021" s="21"/>
      <c r="C1021" s="21" t="s">
        <v>117</v>
      </c>
      <c r="D1021" s="21"/>
      <c r="E1021" s="21" t="s">
        <v>117</v>
      </c>
      <c r="F1021" s="21"/>
      <c r="G1021" s="27"/>
      <c r="H1021" s="27"/>
      <c r="I1021" s="28" t="s">
        <v>36</v>
      </c>
      <c r="J1021" s="28" t="s">
        <v>117</v>
      </c>
      <c r="K1021" s="21"/>
      <c r="L1021" s="21"/>
      <c r="M1021" s="28" t="s">
        <v>117</v>
      </c>
      <c r="N1021" s="28" t="s">
        <v>117</v>
      </c>
      <c r="O1021" s="28" t="s">
        <v>117</v>
      </c>
      <c r="P1021" s="21" t="s">
        <v>117</v>
      </c>
      <c r="Q1021" s="21" t="s">
        <v>117</v>
      </c>
      <c r="R1021" s="28" t="s">
        <v>117</v>
      </c>
      <c r="S1021" s="78"/>
      <c r="T1021" s="30"/>
      <c r="U1021" s="52">
        <f t="shared" si="333"/>
        <v>0</v>
      </c>
      <c r="V1021" s="29"/>
      <c r="W1021" s="29" t="s">
        <v>117</v>
      </c>
      <c r="X1021" s="29"/>
      <c r="Y1021" s="29"/>
      <c r="Z1021" s="53" t="str">
        <f t="shared" si="325"/>
        <v/>
      </c>
      <c r="AA1021" s="55" t="str">
        <f t="shared" si="334"/>
        <v/>
      </c>
      <c r="AB1021" s="27"/>
      <c r="AC1021" s="54">
        <f t="shared" si="326"/>
        <v>0</v>
      </c>
      <c r="AD1021" s="78"/>
      <c r="AE1021" s="54">
        <f t="shared" si="327"/>
        <v>0</v>
      </c>
      <c r="AF1021" s="78"/>
      <c r="AG1021" s="54">
        <f t="shared" si="328"/>
        <v>0</v>
      </c>
      <c r="AH1021" s="78"/>
      <c r="AI1021" s="54">
        <f t="shared" si="329"/>
        <v>0</v>
      </c>
      <c r="AJ1021" s="78"/>
      <c r="AK1021" s="54">
        <f t="shared" si="330"/>
        <v>0</v>
      </c>
      <c r="AL1021" s="78"/>
      <c r="AM1021" s="78"/>
      <c r="AN1021" s="53" t="str">
        <f>+IF($A1021="Venta",SUMIF($AC$3:$AM$3,VLOOKUP($R1021,desplegable!$N$3:$Q$8,4,FALSE),$AC1021:$AM1021)*$T1021/VLOOKUP($R1021,desplegable!$N$3:$O$8,2,FALSE),"")</f>
        <v/>
      </c>
      <c r="AO1021" s="53">
        <f t="shared" si="331"/>
        <v>0</v>
      </c>
      <c r="AP1021" s="53" t="str">
        <f>+IF($A1021="Compra",SUMIF($AC$3:$AM$3,VLOOKUP($R1020,desplegable!$N$3:$Q$8,4,FALSE),$AC1021:$AM1021)*$T1021/VLOOKUP($R1020,desplegable!$N$3:$O$8,2,FALSE),"")</f>
        <v/>
      </c>
      <c r="AQ1021" s="55">
        <f>+IFERROR(SUMIF($AC$3:$AM$3,VLOOKUP($R1021,desplegable!$N$3:$Q$8,4,FALSE),$AC1021:$AM1021)/$S1021,0)</f>
        <v>0</v>
      </c>
      <c r="AR1021" s="55">
        <f ca="1">IFERROR((SUMIF($AC$3:$AM$3,VLOOKUP($R1021,desplegable!$N$3:$Q$8,4,FALSE),$AC1021:$AM1021)/($H1021-$G1021))*((TODAY())-$G1021)/$S1021,0)</f>
        <v>0</v>
      </c>
      <c r="AS1021" s="56" t="str">
        <f t="shared" si="335"/>
        <v>-</v>
      </c>
      <c r="AT1021" s="56" t="str">
        <f t="shared" si="336"/>
        <v>-</v>
      </c>
      <c r="AU1021" s="56" t="str">
        <f t="shared" si="337"/>
        <v>-</v>
      </c>
      <c r="AV1021" s="56" t="str">
        <f t="shared" si="338"/>
        <v>-</v>
      </c>
      <c r="AW1021" s="53" t="str">
        <f t="shared" si="339"/>
        <v>-</v>
      </c>
      <c r="AX1021" s="53" t="str">
        <f t="shared" si="340"/>
        <v/>
      </c>
      <c r="AY1021" s="57" t="str">
        <f t="shared" si="341"/>
        <v/>
      </c>
      <c r="AZ1021" s="54">
        <f>+IF(SUMIF($AC$3:$AM$3,VLOOKUP($R1021,desplegable!$N$3:$Q$8,4,FALSE),$AC1021:$AM1021)&gt;=$S1021,$S1021,SUMIF($AC$3:$AM$3,VLOOKUP($R1021,desplegable!$N$3:$Q$8,4,FALSE),$AC1021:$AM1021))</f>
        <v>0</v>
      </c>
      <c r="BA1021" s="78"/>
      <c r="BB1021" s="54">
        <f t="shared" si="342"/>
        <v>0</v>
      </c>
      <c r="BC1021" s="53">
        <f>+IFERROR($BB1021*$T1021/VLOOKUP($R1021,desplegable!$N$3:$O$8,2,FALSE),0)</f>
        <v>0</v>
      </c>
      <c r="BD1021" s="53" t="str">
        <f t="shared" si="332"/>
        <v/>
      </c>
      <c r="BE1021" s="57" t="str">
        <f t="shared" si="343"/>
        <v/>
      </c>
    </row>
    <row r="1022" spans="1:57" ht="15" customHeight="1" x14ac:dyDescent="0.25">
      <c r="A1022" s="26" t="s">
        <v>117</v>
      </c>
      <c r="B1022" s="21"/>
      <c r="C1022" s="21" t="s">
        <v>117</v>
      </c>
      <c r="D1022" s="21"/>
      <c r="E1022" s="21" t="s">
        <v>117</v>
      </c>
      <c r="F1022" s="21"/>
      <c r="G1022" s="27"/>
      <c r="H1022" s="27"/>
      <c r="I1022" s="28" t="s">
        <v>36</v>
      </c>
      <c r="J1022" s="28" t="s">
        <v>117</v>
      </c>
      <c r="K1022" s="21"/>
      <c r="L1022" s="21"/>
      <c r="M1022" s="28" t="s">
        <v>117</v>
      </c>
      <c r="N1022" s="28" t="s">
        <v>117</v>
      </c>
      <c r="O1022" s="28" t="s">
        <v>117</v>
      </c>
      <c r="P1022" s="21" t="s">
        <v>117</v>
      </c>
      <c r="Q1022" s="21" t="s">
        <v>117</v>
      </c>
      <c r="R1022" s="28" t="s">
        <v>117</v>
      </c>
      <c r="S1022" s="78"/>
      <c r="T1022" s="30"/>
      <c r="U1022" s="52">
        <f t="shared" si="333"/>
        <v>0</v>
      </c>
      <c r="V1022" s="29"/>
      <c r="W1022" s="29" t="s">
        <v>117</v>
      </c>
      <c r="X1022" s="29"/>
      <c r="Y1022" s="29"/>
      <c r="Z1022" s="53" t="str">
        <f t="shared" si="325"/>
        <v/>
      </c>
      <c r="AA1022" s="55" t="str">
        <f t="shared" si="334"/>
        <v/>
      </c>
      <c r="AB1022" s="27"/>
      <c r="AC1022" s="54">
        <f t="shared" si="326"/>
        <v>0</v>
      </c>
      <c r="AD1022" s="78"/>
      <c r="AE1022" s="54">
        <f t="shared" si="327"/>
        <v>0</v>
      </c>
      <c r="AF1022" s="78"/>
      <c r="AG1022" s="54">
        <f t="shared" si="328"/>
        <v>0</v>
      </c>
      <c r="AH1022" s="78"/>
      <c r="AI1022" s="54">
        <f t="shared" si="329"/>
        <v>0</v>
      </c>
      <c r="AJ1022" s="78"/>
      <c r="AK1022" s="54">
        <f t="shared" si="330"/>
        <v>0</v>
      </c>
      <c r="AL1022" s="78"/>
      <c r="AM1022" s="78"/>
      <c r="AN1022" s="53" t="str">
        <f>+IF($A1022="Venta",SUMIF($AC$3:$AM$3,VLOOKUP($R1022,desplegable!$N$3:$Q$8,4,FALSE),$AC1022:$AM1022)*$T1022/VLOOKUP($R1022,desplegable!$N$3:$O$8,2,FALSE),"")</f>
        <v/>
      </c>
      <c r="AO1022" s="53">
        <f t="shared" si="331"/>
        <v>0</v>
      </c>
      <c r="AP1022" s="53" t="str">
        <f>+IF($A1022="Compra",SUMIF($AC$3:$AM$3,VLOOKUP($R1021,desplegable!$N$3:$Q$8,4,FALSE),$AC1022:$AM1022)*$T1022/VLOOKUP($R1021,desplegable!$N$3:$O$8,2,FALSE),"")</f>
        <v/>
      </c>
      <c r="AQ1022" s="55">
        <f>+IFERROR(SUMIF($AC$3:$AM$3,VLOOKUP($R1022,desplegable!$N$3:$Q$8,4,FALSE),$AC1022:$AM1022)/$S1022,0)</f>
        <v>0</v>
      </c>
      <c r="AR1022" s="55">
        <f ca="1">IFERROR((SUMIF($AC$3:$AM$3,VLOOKUP($R1022,desplegable!$N$3:$Q$8,4,FALSE),$AC1022:$AM1022)/($H1022-$G1022))*((TODAY())-$G1022)/$S1022,0)</f>
        <v>0</v>
      </c>
      <c r="AS1022" s="56" t="str">
        <f t="shared" si="335"/>
        <v>-</v>
      </c>
      <c r="AT1022" s="56" t="str">
        <f t="shared" si="336"/>
        <v>-</v>
      </c>
      <c r="AU1022" s="56" t="str">
        <f t="shared" si="337"/>
        <v>-</v>
      </c>
      <c r="AV1022" s="56" t="str">
        <f t="shared" si="338"/>
        <v>-</v>
      </c>
      <c r="AW1022" s="53" t="str">
        <f t="shared" si="339"/>
        <v>-</v>
      </c>
      <c r="AX1022" s="53" t="str">
        <f t="shared" si="340"/>
        <v/>
      </c>
      <c r="AY1022" s="57" t="str">
        <f t="shared" si="341"/>
        <v/>
      </c>
      <c r="AZ1022" s="54">
        <f>+IF(SUMIF($AC$3:$AM$3,VLOOKUP($R1022,desplegable!$N$3:$Q$8,4,FALSE),$AC1022:$AM1022)&gt;=$S1022,$S1022,SUMIF($AC$3:$AM$3,VLOOKUP($R1022,desplegable!$N$3:$Q$8,4,FALSE),$AC1022:$AM1022))</f>
        <v>0</v>
      </c>
      <c r="BA1022" s="78"/>
      <c r="BB1022" s="54">
        <f t="shared" si="342"/>
        <v>0</v>
      </c>
      <c r="BC1022" s="53">
        <f>+IFERROR($BB1022*$T1022/VLOOKUP($R1022,desplegable!$N$3:$O$8,2,FALSE),0)</f>
        <v>0</v>
      </c>
      <c r="BD1022" s="53" t="str">
        <f t="shared" si="332"/>
        <v/>
      </c>
      <c r="BE1022" s="57" t="str">
        <f t="shared" si="343"/>
        <v/>
      </c>
    </row>
    <row r="1023" spans="1:57" ht="15" customHeight="1" x14ac:dyDescent="0.25">
      <c r="A1023" s="26" t="s">
        <v>117</v>
      </c>
      <c r="B1023" s="21"/>
      <c r="C1023" s="21" t="s">
        <v>117</v>
      </c>
      <c r="D1023" s="21"/>
      <c r="E1023" s="21" t="s">
        <v>117</v>
      </c>
      <c r="F1023" s="21"/>
      <c r="G1023" s="27"/>
      <c r="H1023" s="27"/>
      <c r="I1023" s="28" t="s">
        <v>36</v>
      </c>
      <c r="J1023" s="28" t="s">
        <v>117</v>
      </c>
      <c r="K1023" s="21"/>
      <c r="L1023" s="21"/>
      <c r="M1023" s="28" t="s">
        <v>117</v>
      </c>
      <c r="N1023" s="28" t="s">
        <v>117</v>
      </c>
      <c r="O1023" s="28" t="s">
        <v>117</v>
      </c>
      <c r="P1023" s="21" t="s">
        <v>117</v>
      </c>
      <c r="Q1023" s="21" t="s">
        <v>117</v>
      </c>
      <c r="R1023" s="28" t="s">
        <v>117</v>
      </c>
      <c r="S1023" s="78"/>
      <c r="T1023" s="30"/>
      <c r="U1023" s="52">
        <f t="shared" si="333"/>
        <v>0</v>
      </c>
      <c r="V1023" s="29"/>
      <c r="W1023" s="29" t="s">
        <v>117</v>
      </c>
      <c r="X1023" s="29"/>
      <c r="Y1023" s="29"/>
      <c r="Z1023" s="53" t="str">
        <f t="shared" si="325"/>
        <v/>
      </c>
      <c r="AA1023" s="55" t="str">
        <f t="shared" si="334"/>
        <v/>
      </c>
      <c r="AB1023" s="27"/>
      <c r="AC1023" s="54">
        <f t="shared" si="326"/>
        <v>0</v>
      </c>
      <c r="AD1023" s="78"/>
      <c r="AE1023" s="54">
        <f t="shared" si="327"/>
        <v>0</v>
      </c>
      <c r="AF1023" s="78"/>
      <c r="AG1023" s="54">
        <f t="shared" si="328"/>
        <v>0</v>
      </c>
      <c r="AH1023" s="78"/>
      <c r="AI1023" s="54">
        <f t="shared" si="329"/>
        <v>0</v>
      </c>
      <c r="AJ1023" s="78"/>
      <c r="AK1023" s="54">
        <f t="shared" si="330"/>
        <v>0</v>
      </c>
      <c r="AL1023" s="78"/>
      <c r="AM1023" s="78"/>
      <c r="AN1023" s="53" t="str">
        <f>+IF($A1023="Venta",SUMIF($AC$3:$AM$3,VLOOKUP($R1023,desplegable!$N$3:$Q$8,4,FALSE),$AC1023:$AM1023)*$T1023/VLOOKUP($R1023,desplegable!$N$3:$O$8,2,FALSE),"")</f>
        <v/>
      </c>
      <c r="AO1023" s="53">
        <f t="shared" si="331"/>
        <v>0</v>
      </c>
      <c r="AP1023" s="53" t="str">
        <f>+IF($A1023="Compra",SUMIF($AC$3:$AM$3,VLOOKUP($R1022,desplegable!$N$3:$Q$8,4,FALSE),$AC1023:$AM1023)*$T1023/VLOOKUP($R1022,desplegable!$N$3:$O$8,2,FALSE),"")</f>
        <v/>
      </c>
      <c r="AQ1023" s="55">
        <f>+IFERROR(SUMIF($AC$3:$AM$3,VLOOKUP($R1023,desplegable!$N$3:$Q$8,4,FALSE),$AC1023:$AM1023)/$S1023,0)</f>
        <v>0</v>
      </c>
      <c r="AR1023" s="55">
        <f ca="1">IFERROR((SUMIF($AC$3:$AM$3,VLOOKUP($R1023,desplegable!$N$3:$Q$8,4,FALSE),$AC1023:$AM1023)/($H1023-$G1023))*((TODAY())-$G1023)/$S1023,0)</f>
        <v>0</v>
      </c>
      <c r="AS1023" s="56" t="str">
        <f t="shared" si="335"/>
        <v>-</v>
      </c>
      <c r="AT1023" s="56" t="str">
        <f t="shared" si="336"/>
        <v>-</v>
      </c>
      <c r="AU1023" s="56" t="str">
        <f t="shared" si="337"/>
        <v>-</v>
      </c>
      <c r="AV1023" s="56" t="str">
        <f t="shared" si="338"/>
        <v>-</v>
      </c>
      <c r="AW1023" s="53" t="str">
        <f t="shared" si="339"/>
        <v>-</v>
      </c>
      <c r="AX1023" s="53" t="str">
        <f t="shared" si="340"/>
        <v/>
      </c>
      <c r="AY1023" s="57" t="str">
        <f t="shared" si="341"/>
        <v/>
      </c>
      <c r="AZ1023" s="54">
        <f>+IF(SUMIF($AC$3:$AM$3,VLOOKUP($R1023,desplegable!$N$3:$Q$8,4,FALSE),$AC1023:$AM1023)&gt;=$S1023,$S1023,SUMIF($AC$3:$AM$3,VLOOKUP($R1023,desplegable!$N$3:$Q$8,4,FALSE),$AC1023:$AM1023))</f>
        <v>0</v>
      </c>
      <c r="BA1023" s="78"/>
      <c r="BB1023" s="54">
        <f t="shared" si="342"/>
        <v>0</v>
      </c>
      <c r="BC1023" s="53">
        <f>+IFERROR($BB1023*$T1023/VLOOKUP($R1023,desplegable!$N$3:$O$8,2,FALSE),0)</f>
        <v>0</v>
      </c>
      <c r="BD1023" s="53" t="str">
        <f t="shared" si="332"/>
        <v/>
      </c>
      <c r="BE1023" s="57" t="str">
        <f t="shared" si="343"/>
        <v/>
      </c>
    </row>
    <row r="1024" spans="1:57" ht="15" customHeight="1" x14ac:dyDescent="0.25">
      <c r="A1024" s="26" t="s">
        <v>117</v>
      </c>
      <c r="B1024" s="21"/>
      <c r="C1024" s="21" t="s">
        <v>117</v>
      </c>
      <c r="D1024" s="21"/>
      <c r="E1024" s="21" t="s">
        <v>117</v>
      </c>
      <c r="F1024" s="21"/>
      <c r="G1024" s="27"/>
      <c r="H1024" s="27"/>
      <c r="I1024" s="28" t="s">
        <v>36</v>
      </c>
      <c r="J1024" s="28" t="s">
        <v>117</v>
      </c>
      <c r="K1024" s="21"/>
      <c r="L1024" s="21"/>
      <c r="M1024" s="28" t="s">
        <v>117</v>
      </c>
      <c r="N1024" s="28" t="s">
        <v>117</v>
      </c>
      <c r="O1024" s="28" t="s">
        <v>117</v>
      </c>
      <c r="P1024" s="21" t="s">
        <v>117</v>
      </c>
      <c r="Q1024" s="21" t="s">
        <v>117</v>
      </c>
      <c r="R1024" s="28" t="s">
        <v>117</v>
      </c>
      <c r="S1024" s="78"/>
      <c r="T1024" s="30"/>
      <c r="U1024" s="52">
        <f t="shared" si="333"/>
        <v>0</v>
      </c>
      <c r="V1024" s="29"/>
      <c r="W1024" s="29" t="s">
        <v>117</v>
      </c>
      <c r="X1024" s="29"/>
      <c r="Y1024" s="29"/>
      <c r="Z1024" s="53" t="str">
        <f t="shared" si="325"/>
        <v/>
      </c>
      <c r="AA1024" s="55" t="str">
        <f t="shared" si="334"/>
        <v/>
      </c>
      <c r="AB1024" s="27"/>
      <c r="AC1024" s="54">
        <f t="shared" si="326"/>
        <v>0</v>
      </c>
      <c r="AD1024" s="78"/>
      <c r="AE1024" s="54">
        <f t="shared" si="327"/>
        <v>0</v>
      </c>
      <c r="AF1024" s="78"/>
      <c r="AG1024" s="54">
        <f t="shared" si="328"/>
        <v>0</v>
      </c>
      <c r="AH1024" s="78"/>
      <c r="AI1024" s="54">
        <f t="shared" si="329"/>
        <v>0</v>
      </c>
      <c r="AJ1024" s="78"/>
      <c r="AK1024" s="54">
        <f t="shared" si="330"/>
        <v>0</v>
      </c>
      <c r="AL1024" s="78"/>
      <c r="AM1024" s="78"/>
      <c r="AN1024" s="53" t="str">
        <f>+IF($A1024="Venta",SUMIF($AC$3:$AM$3,VLOOKUP($R1024,desplegable!$N$3:$Q$8,4,FALSE),$AC1024:$AM1024)*$T1024/VLOOKUP($R1024,desplegable!$N$3:$O$8,2,FALSE),"")</f>
        <v/>
      </c>
      <c r="AO1024" s="53">
        <f t="shared" si="331"/>
        <v>0</v>
      </c>
      <c r="AP1024" s="53" t="str">
        <f>+IF($A1024="Compra",SUMIF($AC$3:$AM$3,VLOOKUP($R1023,desplegable!$N$3:$Q$8,4,FALSE),$AC1024:$AM1024)*$T1024/VLOOKUP($R1023,desplegable!$N$3:$O$8,2,FALSE),"")</f>
        <v/>
      </c>
      <c r="AQ1024" s="55">
        <f>+IFERROR(SUMIF($AC$3:$AM$3,VLOOKUP($R1024,desplegable!$N$3:$Q$8,4,FALSE),$AC1024:$AM1024)/$S1024,0)</f>
        <v>0</v>
      </c>
      <c r="AR1024" s="55">
        <f ca="1">IFERROR((SUMIF($AC$3:$AM$3,VLOOKUP($R1024,desplegable!$N$3:$Q$8,4,FALSE),$AC1024:$AM1024)/($H1024-$G1024))*((TODAY())-$G1024)/$S1024,0)</f>
        <v>0</v>
      </c>
      <c r="AS1024" s="56" t="str">
        <f t="shared" si="335"/>
        <v>-</v>
      </c>
      <c r="AT1024" s="56" t="str">
        <f t="shared" si="336"/>
        <v>-</v>
      </c>
      <c r="AU1024" s="56" t="str">
        <f t="shared" si="337"/>
        <v>-</v>
      </c>
      <c r="AV1024" s="56" t="str">
        <f t="shared" si="338"/>
        <v>-</v>
      </c>
      <c r="AW1024" s="53" t="str">
        <f t="shared" si="339"/>
        <v>-</v>
      </c>
      <c r="AX1024" s="53" t="str">
        <f t="shared" si="340"/>
        <v/>
      </c>
      <c r="AY1024" s="57" t="str">
        <f t="shared" si="341"/>
        <v/>
      </c>
      <c r="AZ1024" s="54">
        <f>+IF(SUMIF($AC$3:$AM$3,VLOOKUP($R1024,desplegable!$N$3:$Q$8,4,FALSE),$AC1024:$AM1024)&gt;=$S1024,$S1024,SUMIF($AC$3:$AM$3,VLOOKUP($R1024,desplegable!$N$3:$Q$8,4,FALSE),$AC1024:$AM1024))</f>
        <v>0</v>
      </c>
      <c r="BA1024" s="78"/>
      <c r="BB1024" s="54">
        <f t="shared" si="342"/>
        <v>0</v>
      </c>
      <c r="BC1024" s="53">
        <f>+IFERROR($BB1024*$T1024/VLOOKUP($R1024,desplegable!$N$3:$O$8,2,FALSE),0)</f>
        <v>0</v>
      </c>
      <c r="BD1024" s="53" t="str">
        <f t="shared" si="332"/>
        <v/>
      </c>
      <c r="BE1024" s="57" t="str">
        <f t="shared" si="343"/>
        <v/>
      </c>
    </row>
    <row r="1025" spans="1:57" ht="15" customHeight="1" x14ac:dyDescent="0.25">
      <c r="A1025" s="26" t="s">
        <v>117</v>
      </c>
      <c r="B1025" s="21"/>
      <c r="C1025" s="21" t="s">
        <v>117</v>
      </c>
      <c r="D1025" s="21"/>
      <c r="E1025" s="21" t="s">
        <v>117</v>
      </c>
      <c r="F1025" s="21"/>
      <c r="G1025" s="27"/>
      <c r="H1025" s="27"/>
      <c r="I1025" s="28" t="s">
        <v>36</v>
      </c>
      <c r="J1025" s="28" t="s">
        <v>117</v>
      </c>
      <c r="K1025" s="21"/>
      <c r="L1025" s="21"/>
      <c r="M1025" s="28" t="s">
        <v>117</v>
      </c>
      <c r="N1025" s="28" t="s">
        <v>117</v>
      </c>
      <c r="O1025" s="28" t="s">
        <v>117</v>
      </c>
      <c r="P1025" s="21" t="s">
        <v>117</v>
      </c>
      <c r="Q1025" s="21" t="s">
        <v>117</v>
      </c>
      <c r="R1025" s="28" t="s">
        <v>117</v>
      </c>
      <c r="S1025" s="78"/>
      <c r="T1025" s="30"/>
      <c r="U1025" s="52">
        <f t="shared" si="333"/>
        <v>0</v>
      </c>
      <c r="V1025" s="29"/>
      <c r="W1025" s="29" t="s">
        <v>117</v>
      </c>
      <c r="X1025" s="29"/>
      <c r="Y1025" s="29"/>
      <c r="Z1025" s="53" t="str">
        <f t="shared" si="325"/>
        <v/>
      </c>
      <c r="AA1025" s="55" t="str">
        <f t="shared" si="334"/>
        <v/>
      </c>
      <c r="AB1025" s="27"/>
      <c r="AC1025" s="54">
        <f t="shared" si="326"/>
        <v>0</v>
      </c>
      <c r="AD1025" s="78"/>
      <c r="AE1025" s="54">
        <f t="shared" si="327"/>
        <v>0</v>
      </c>
      <c r="AF1025" s="78"/>
      <c r="AG1025" s="54">
        <f t="shared" si="328"/>
        <v>0</v>
      </c>
      <c r="AH1025" s="78"/>
      <c r="AI1025" s="54">
        <f t="shared" si="329"/>
        <v>0</v>
      </c>
      <c r="AJ1025" s="78"/>
      <c r="AK1025" s="54">
        <f t="shared" si="330"/>
        <v>0</v>
      </c>
      <c r="AL1025" s="78"/>
      <c r="AM1025" s="78"/>
      <c r="AN1025" s="53" t="str">
        <f>+IF($A1025="Venta",SUMIF($AC$3:$AM$3,VLOOKUP($R1025,desplegable!$N$3:$Q$8,4,FALSE),$AC1025:$AM1025)*$T1025/VLOOKUP($R1025,desplegable!$N$3:$O$8,2,FALSE),"")</f>
        <v/>
      </c>
      <c r="AO1025" s="53">
        <f t="shared" si="331"/>
        <v>0</v>
      </c>
      <c r="AP1025" s="53" t="str">
        <f>+IF($A1025="Compra",SUMIF($AC$3:$AM$3,VLOOKUP($R1024,desplegable!$N$3:$Q$8,4,FALSE),$AC1025:$AM1025)*$T1025/VLOOKUP($R1024,desplegable!$N$3:$O$8,2,FALSE),"")</f>
        <v/>
      </c>
      <c r="AQ1025" s="55">
        <f>+IFERROR(SUMIF($AC$3:$AM$3,VLOOKUP($R1025,desplegable!$N$3:$Q$8,4,FALSE),$AC1025:$AM1025)/$S1025,0)</f>
        <v>0</v>
      </c>
      <c r="AR1025" s="55">
        <f ca="1">IFERROR((SUMIF($AC$3:$AM$3,VLOOKUP($R1025,desplegable!$N$3:$Q$8,4,FALSE),$AC1025:$AM1025)/($H1025-$G1025))*((TODAY())-$G1025)/$S1025,0)</f>
        <v>0</v>
      </c>
      <c r="AS1025" s="56" t="str">
        <f t="shared" si="335"/>
        <v>-</v>
      </c>
      <c r="AT1025" s="56" t="str">
        <f t="shared" si="336"/>
        <v>-</v>
      </c>
      <c r="AU1025" s="56" t="str">
        <f t="shared" si="337"/>
        <v>-</v>
      </c>
      <c r="AV1025" s="56" t="str">
        <f t="shared" si="338"/>
        <v>-</v>
      </c>
      <c r="AW1025" s="53" t="str">
        <f t="shared" si="339"/>
        <v>-</v>
      </c>
      <c r="AX1025" s="53" t="str">
        <f t="shared" si="340"/>
        <v/>
      </c>
      <c r="AY1025" s="57" t="str">
        <f t="shared" si="341"/>
        <v/>
      </c>
      <c r="AZ1025" s="54">
        <f>+IF(SUMIF($AC$3:$AM$3,VLOOKUP($R1025,desplegable!$N$3:$Q$8,4,FALSE),$AC1025:$AM1025)&gt;=$S1025,$S1025,SUMIF($AC$3:$AM$3,VLOOKUP($R1025,desplegable!$N$3:$Q$8,4,FALSE),$AC1025:$AM1025))</f>
        <v>0</v>
      </c>
      <c r="BA1025" s="78"/>
      <c r="BB1025" s="54">
        <f t="shared" si="342"/>
        <v>0</v>
      </c>
      <c r="BC1025" s="53">
        <f>+IFERROR($BB1025*$T1025/VLOOKUP($R1025,desplegable!$N$3:$O$8,2,FALSE),0)</f>
        <v>0</v>
      </c>
      <c r="BD1025" s="53" t="str">
        <f t="shared" si="332"/>
        <v/>
      </c>
      <c r="BE1025" s="57" t="str">
        <f t="shared" si="343"/>
        <v/>
      </c>
    </row>
    <row r="1026" spans="1:57" ht="15" customHeight="1" x14ac:dyDescent="0.25">
      <c r="A1026" s="26" t="s">
        <v>117</v>
      </c>
      <c r="B1026" s="21"/>
      <c r="C1026" s="21" t="s">
        <v>117</v>
      </c>
      <c r="D1026" s="21"/>
      <c r="E1026" s="21" t="s">
        <v>117</v>
      </c>
      <c r="F1026" s="21"/>
      <c r="G1026" s="27"/>
      <c r="H1026" s="27"/>
      <c r="I1026" s="28" t="s">
        <v>36</v>
      </c>
      <c r="J1026" s="28" t="s">
        <v>117</v>
      </c>
      <c r="K1026" s="21"/>
      <c r="L1026" s="21"/>
      <c r="M1026" s="28" t="s">
        <v>117</v>
      </c>
      <c r="N1026" s="28" t="s">
        <v>117</v>
      </c>
      <c r="O1026" s="28" t="s">
        <v>117</v>
      </c>
      <c r="P1026" s="21" t="s">
        <v>117</v>
      </c>
      <c r="Q1026" s="21" t="s">
        <v>117</v>
      </c>
      <c r="R1026" s="28" t="s">
        <v>117</v>
      </c>
      <c r="S1026" s="78"/>
      <c r="T1026" s="30"/>
      <c r="U1026" s="52">
        <f t="shared" si="333"/>
        <v>0</v>
      </c>
      <c r="V1026" s="29"/>
      <c r="W1026" s="29" t="s">
        <v>117</v>
      </c>
      <c r="X1026" s="29"/>
      <c r="Y1026" s="29"/>
      <c r="Z1026" s="53" t="str">
        <f t="shared" si="325"/>
        <v/>
      </c>
      <c r="AA1026" s="55" t="str">
        <f t="shared" si="334"/>
        <v/>
      </c>
      <c r="AB1026" s="27"/>
      <c r="AC1026" s="54">
        <f t="shared" si="326"/>
        <v>0</v>
      </c>
      <c r="AD1026" s="78"/>
      <c r="AE1026" s="54">
        <f t="shared" si="327"/>
        <v>0</v>
      </c>
      <c r="AF1026" s="78"/>
      <c r="AG1026" s="54">
        <f t="shared" si="328"/>
        <v>0</v>
      </c>
      <c r="AH1026" s="78"/>
      <c r="AI1026" s="54">
        <f t="shared" si="329"/>
        <v>0</v>
      </c>
      <c r="AJ1026" s="78"/>
      <c r="AK1026" s="54">
        <f t="shared" si="330"/>
        <v>0</v>
      </c>
      <c r="AL1026" s="78"/>
      <c r="AM1026" s="78"/>
      <c r="AN1026" s="53" t="str">
        <f>+IF($A1026="Venta",SUMIF($AC$3:$AM$3,VLOOKUP($R1026,desplegable!$N$3:$Q$8,4,FALSE),$AC1026:$AM1026)*$T1026/VLOOKUP($R1026,desplegable!$N$3:$O$8,2,FALSE),"")</f>
        <v/>
      </c>
      <c r="AO1026" s="53">
        <f t="shared" si="331"/>
        <v>0</v>
      </c>
      <c r="AP1026" s="53" t="str">
        <f>+IF($A1026="Compra",SUMIF($AC$3:$AM$3,VLOOKUP($R1025,desplegable!$N$3:$Q$8,4,FALSE),$AC1026:$AM1026)*$T1026/VLOOKUP($R1025,desplegable!$N$3:$O$8,2,FALSE),"")</f>
        <v/>
      </c>
      <c r="AQ1026" s="55">
        <f>+IFERROR(SUMIF($AC$3:$AM$3,VLOOKUP($R1026,desplegable!$N$3:$Q$8,4,FALSE),$AC1026:$AM1026)/$S1026,0)</f>
        <v>0</v>
      </c>
      <c r="AR1026" s="55">
        <f ca="1">IFERROR((SUMIF($AC$3:$AM$3,VLOOKUP($R1026,desplegable!$N$3:$Q$8,4,FALSE),$AC1026:$AM1026)/($H1026-$G1026))*((TODAY())-$G1026)/$S1026,0)</f>
        <v>0</v>
      </c>
      <c r="AS1026" s="56" t="str">
        <f t="shared" si="335"/>
        <v>-</v>
      </c>
      <c r="AT1026" s="56" t="str">
        <f t="shared" si="336"/>
        <v>-</v>
      </c>
      <c r="AU1026" s="56" t="str">
        <f t="shared" si="337"/>
        <v>-</v>
      </c>
      <c r="AV1026" s="56" t="str">
        <f t="shared" si="338"/>
        <v>-</v>
      </c>
      <c r="AW1026" s="53" t="str">
        <f t="shared" si="339"/>
        <v>-</v>
      </c>
      <c r="AX1026" s="53" t="str">
        <f t="shared" si="340"/>
        <v/>
      </c>
      <c r="AY1026" s="57" t="str">
        <f t="shared" si="341"/>
        <v/>
      </c>
      <c r="AZ1026" s="54">
        <f>+IF(SUMIF($AC$3:$AM$3,VLOOKUP($R1026,desplegable!$N$3:$Q$8,4,FALSE),$AC1026:$AM1026)&gt;=$S1026,$S1026,SUMIF($AC$3:$AM$3,VLOOKUP($R1026,desplegable!$N$3:$Q$8,4,FALSE),$AC1026:$AM1026))</f>
        <v>0</v>
      </c>
      <c r="BA1026" s="78"/>
      <c r="BB1026" s="54">
        <f t="shared" si="342"/>
        <v>0</v>
      </c>
      <c r="BC1026" s="53">
        <f>+IFERROR($BB1026*$T1026/VLOOKUP($R1026,desplegable!$N$3:$O$8,2,FALSE),0)</f>
        <v>0</v>
      </c>
      <c r="BD1026" s="53" t="str">
        <f t="shared" si="332"/>
        <v/>
      </c>
      <c r="BE1026" s="57" t="str">
        <f t="shared" si="343"/>
        <v/>
      </c>
    </row>
    <row r="1027" spans="1:57" ht="15" customHeight="1" x14ac:dyDescent="0.25">
      <c r="A1027" s="26" t="s">
        <v>117</v>
      </c>
      <c r="B1027" s="21"/>
      <c r="C1027" s="21" t="s">
        <v>117</v>
      </c>
      <c r="D1027" s="21"/>
      <c r="E1027" s="21" t="s">
        <v>117</v>
      </c>
      <c r="F1027" s="21"/>
      <c r="G1027" s="27"/>
      <c r="H1027" s="27"/>
      <c r="I1027" s="28" t="s">
        <v>36</v>
      </c>
      <c r="J1027" s="28" t="s">
        <v>117</v>
      </c>
      <c r="K1027" s="21"/>
      <c r="L1027" s="21"/>
      <c r="M1027" s="28" t="s">
        <v>117</v>
      </c>
      <c r="N1027" s="28" t="s">
        <v>117</v>
      </c>
      <c r="O1027" s="28" t="s">
        <v>117</v>
      </c>
      <c r="P1027" s="21" t="s">
        <v>117</v>
      </c>
      <c r="Q1027" s="21" t="s">
        <v>117</v>
      </c>
      <c r="R1027" s="28" t="s">
        <v>117</v>
      </c>
      <c r="S1027" s="78"/>
      <c r="T1027" s="30"/>
      <c r="U1027" s="52">
        <f t="shared" si="333"/>
        <v>0</v>
      </c>
      <c r="V1027" s="29"/>
      <c r="W1027" s="29" t="s">
        <v>117</v>
      </c>
      <c r="X1027" s="29"/>
      <c r="Y1027" s="29"/>
      <c r="Z1027" s="53" t="str">
        <f t="shared" si="325"/>
        <v/>
      </c>
      <c r="AA1027" s="55" t="str">
        <f t="shared" si="334"/>
        <v/>
      </c>
      <c r="AB1027" s="27"/>
      <c r="AC1027" s="54">
        <f t="shared" si="326"/>
        <v>0</v>
      </c>
      <c r="AD1027" s="78"/>
      <c r="AE1027" s="54">
        <f t="shared" si="327"/>
        <v>0</v>
      </c>
      <c r="AF1027" s="78"/>
      <c r="AG1027" s="54">
        <f t="shared" si="328"/>
        <v>0</v>
      </c>
      <c r="AH1027" s="78"/>
      <c r="AI1027" s="54">
        <f t="shared" si="329"/>
        <v>0</v>
      </c>
      <c r="AJ1027" s="78"/>
      <c r="AK1027" s="54">
        <f t="shared" si="330"/>
        <v>0</v>
      </c>
      <c r="AL1027" s="78"/>
      <c r="AM1027" s="78"/>
      <c r="AN1027" s="53" t="str">
        <f>+IF($A1027="Venta",SUMIF($AC$3:$AM$3,VLOOKUP($R1027,desplegable!$N$3:$Q$8,4,FALSE),$AC1027:$AM1027)*$T1027/VLOOKUP($R1027,desplegable!$N$3:$O$8,2,FALSE),"")</f>
        <v/>
      </c>
      <c r="AO1027" s="53">
        <f t="shared" si="331"/>
        <v>0</v>
      </c>
      <c r="AP1027" s="53" t="str">
        <f>+IF($A1027="Compra",SUMIF($AC$3:$AM$3,VLOOKUP($R1026,desplegable!$N$3:$Q$8,4,FALSE),$AC1027:$AM1027)*$T1027/VLOOKUP($R1026,desplegable!$N$3:$O$8,2,FALSE),"")</f>
        <v/>
      </c>
      <c r="AQ1027" s="55">
        <f>+IFERROR(SUMIF($AC$3:$AM$3,VLOOKUP($R1027,desplegable!$N$3:$Q$8,4,FALSE),$AC1027:$AM1027)/$S1027,0)</f>
        <v>0</v>
      </c>
      <c r="AR1027" s="55">
        <f ca="1">IFERROR((SUMIF($AC$3:$AM$3,VLOOKUP($R1027,desplegable!$N$3:$Q$8,4,FALSE),$AC1027:$AM1027)/($H1027-$G1027))*((TODAY())-$G1027)/$S1027,0)</f>
        <v>0</v>
      </c>
      <c r="AS1027" s="56" t="str">
        <f t="shared" si="335"/>
        <v>-</v>
      </c>
      <c r="AT1027" s="56" t="str">
        <f t="shared" si="336"/>
        <v>-</v>
      </c>
      <c r="AU1027" s="56" t="str">
        <f t="shared" si="337"/>
        <v>-</v>
      </c>
      <c r="AV1027" s="56" t="str">
        <f t="shared" si="338"/>
        <v>-</v>
      </c>
      <c r="AW1027" s="53" t="str">
        <f t="shared" si="339"/>
        <v>-</v>
      </c>
      <c r="AX1027" s="53" t="str">
        <f t="shared" si="340"/>
        <v/>
      </c>
      <c r="AY1027" s="57" t="str">
        <f t="shared" si="341"/>
        <v/>
      </c>
      <c r="AZ1027" s="54">
        <f>+IF(SUMIF($AC$3:$AM$3,VLOOKUP($R1027,desplegable!$N$3:$Q$8,4,FALSE),$AC1027:$AM1027)&gt;=$S1027,$S1027,SUMIF($AC$3:$AM$3,VLOOKUP($R1027,desplegable!$N$3:$Q$8,4,FALSE),$AC1027:$AM1027))</f>
        <v>0</v>
      </c>
      <c r="BA1027" s="78"/>
      <c r="BB1027" s="54">
        <f t="shared" si="342"/>
        <v>0</v>
      </c>
      <c r="BC1027" s="53">
        <f>+IFERROR($BB1027*$T1027/VLOOKUP($R1027,desplegable!$N$3:$O$8,2,FALSE),0)</f>
        <v>0</v>
      </c>
      <c r="BD1027" s="53" t="str">
        <f t="shared" si="332"/>
        <v/>
      </c>
      <c r="BE1027" s="57" t="str">
        <f t="shared" si="343"/>
        <v/>
      </c>
    </row>
    <row r="1028" spans="1:57" ht="15" customHeight="1" x14ac:dyDescent="0.25">
      <c r="A1028" s="26" t="s">
        <v>117</v>
      </c>
      <c r="B1028" s="21"/>
      <c r="C1028" s="21" t="s">
        <v>117</v>
      </c>
      <c r="D1028" s="21"/>
      <c r="E1028" s="21" t="s">
        <v>117</v>
      </c>
      <c r="F1028" s="21"/>
      <c r="G1028" s="27"/>
      <c r="H1028" s="27"/>
      <c r="I1028" s="28" t="s">
        <v>36</v>
      </c>
      <c r="J1028" s="28" t="s">
        <v>117</v>
      </c>
      <c r="K1028" s="21"/>
      <c r="L1028" s="21"/>
      <c r="M1028" s="28" t="s">
        <v>117</v>
      </c>
      <c r="N1028" s="28" t="s">
        <v>117</v>
      </c>
      <c r="O1028" s="28" t="s">
        <v>117</v>
      </c>
      <c r="P1028" s="21" t="s">
        <v>117</v>
      </c>
      <c r="Q1028" s="21" t="s">
        <v>117</v>
      </c>
      <c r="R1028" s="28" t="s">
        <v>117</v>
      </c>
      <c r="S1028" s="78"/>
      <c r="T1028" s="30"/>
      <c r="U1028" s="52">
        <f t="shared" si="333"/>
        <v>0</v>
      </c>
      <c r="V1028" s="29"/>
      <c r="W1028" s="29" t="s">
        <v>117</v>
      </c>
      <c r="X1028" s="29"/>
      <c r="Y1028" s="29"/>
      <c r="Z1028" s="53" t="str">
        <f t="shared" ref="Z1028:Z1091" si="344">IF($A1028="Venta",$U1028-SUMIFS($U:$U,$K:$K,$K1028,$L:$L,$L1028,$M:$M,$M1028,$N:$N,$N1028,$A:$A,"Compra"),IF($A1028="Compra","",""))</f>
        <v/>
      </c>
      <c r="AA1028" s="55" t="str">
        <f t="shared" si="334"/>
        <v/>
      </c>
      <c r="AB1028" s="27"/>
      <c r="AC1028" s="54">
        <f t="shared" ref="AC1028:AC1091" si="345">+IF($A1028="Venta",SUMIFS($AD:$AD,$K:$K,$K1028,$L:$L,$L1028,$M:$M,$M1028,$N:$N,$N1028),IF($A1028="Compra",$AD1028,0))</f>
        <v>0</v>
      </c>
      <c r="AD1028" s="78"/>
      <c r="AE1028" s="54">
        <f t="shared" ref="AE1028:AE1091" si="346">+IF($A1028="Venta",SUMIFS($AF:$AF,$K:$K,$K1028,$L:$L,$L1028,$M:$M,$M1028,$N:$N,$N1028),IF($A1028="Compra",$AF1028,0))</f>
        <v>0</v>
      </c>
      <c r="AF1028" s="78"/>
      <c r="AG1028" s="54">
        <f t="shared" ref="AG1028:AG1091" si="347">+IF($A1028="Venta",SUMIFS($AH:$AH,$K:$K,$K1028,$L:$L,$L1028,$M:$M,$M1028,$N:$N,$N1028),IF($A1028="Compra",$AH1028,0))</f>
        <v>0</v>
      </c>
      <c r="AH1028" s="78"/>
      <c r="AI1028" s="54">
        <f t="shared" ref="AI1028:AI1091" si="348">+IF($A1028="Venta",SUMIFS($AJ:$AJ,$K:$K,$K1028,$L:$L,$L1028,$M:$M,$M1028,$N:$N,$N1028),IF($A1028="Compra",$AJ1028,0))</f>
        <v>0</v>
      </c>
      <c r="AJ1028" s="78"/>
      <c r="AK1028" s="54">
        <f t="shared" ref="AK1028:AK1091" si="349">+IF($A1028="Venta",SUMIFS($AL:$AL,$K:$K,$K1028,$L:$L,$L1028,$M:$M,$M1028,$N:$N,$N1028),IF($A1028="Compra",$AL1028,0))</f>
        <v>0</v>
      </c>
      <c r="AL1028" s="78"/>
      <c r="AM1028" s="78"/>
      <c r="AN1028" s="53" t="str">
        <f>+IF($A1028="Venta",SUMIF($AC$3:$AM$3,VLOOKUP($R1028,desplegable!$N$3:$Q$8,4,FALSE),$AC1028:$AM1028)*$T1028/VLOOKUP($R1028,desplegable!$N$3:$O$8,2,FALSE),"")</f>
        <v/>
      </c>
      <c r="AO1028" s="53">
        <f t="shared" ref="AO1028:AO1091" si="350">+IF($A1028="Venta",SUMIFS($AP:$AP,$K:$K,$K1028,$L:$L,$L1028,$M:$M,$M1028,$N:$N,$N1028),IF($A1028="Compra",$AP1028,0))</f>
        <v>0</v>
      </c>
      <c r="AP1028" s="53" t="str">
        <f>+IF($A1028="Compra",SUMIF($AC$3:$AM$3,VLOOKUP($R1027,desplegable!$N$3:$Q$8,4,FALSE),$AC1028:$AM1028)*$T1028/VLOOKUP($R1027,desplegable!$N$3:$O$8,2,FALSE),"")</f>
        <v/>
      </c>
      <c r="AQ1028" s="55">
        <f>+IFERROR(SUMIF($AC$3:$AM$3,VLOOKUP($R1028,desplegable!$N$3:$Q$8,4,FALSE),$AC1028:$AM1028)/$S1028,0)</f>
        <v>0</v>
      </c>
      <c r="AR1028" s="55">
        <f ca="1">IFERROR((SUMIF($AC$3:$AM$3,VLOOKUP($R1028,desplegable!$N$3:$Q$8,4,FALSE),$AC1028:$AM1028)/($H1028-$G1028))*((TODAY())-$G1028)/$S1028,0)</f>
        <v>0</v>
      </c>
      <c r="AS1028" s="56" t="str">
        <f t="shared" si="335"/>
        <v>-</v>
      </c>
      <c r="AT1028" s="56" t="str">
        <f t="shared" si="336"/>
        <v>-</v>
      </c>
      <c r="AU1028" s="56" t="str">
        <f t="shared" si="337"/>
        <v>-</v>
      </c>
      <c r="AV1028" s="56" t="str">
        <f t="shared" si="338"/>
        <v>-</v>
      </c>
      <c r="AW1028" s="53" t="str">
        <f t="shared" si="339"/>
        <v>-</v>
      </c>
      <c r="AX1028" s="53" t="str">
        <f t="shared" si="340"/>
        <v/>
      </c>
      <c r="AY1028" s="57" t="str">
        <f t="shared" si="341"/>
        <v/>
      </c>
      <c r="AZ1028" s="54">
        <f>+IF(SUMIF($AC$3:$AM$3,VLOOKUP($R1028,desplegable!$N$3:$Q$8,4,FALSE),$AC1028:$AM1028)&gt;=$S1028,$S1028,SUMIF($AC$3:$AM$3,VLOOKUP($R1028,desplegable!$N$3:$Q$8,4,FALSE),$AC1028:$AM1028))</f>
        <v>0</v>
      </c>
      <c r="BA1028" s="78"/>
      <c r="BB1028" s="54">
        <f t="shared" si="342"/>
        <v>0</v>
      </c>
      <c r="BC1028" s="53">
        <f>+IFERROR($BB1028*$T1028/VLOOKUP($R1028,desplegable!$N$3:$O$8,2,FALSE),0)</f>
        <v>0</v>
      </c>
      <c r="BD1028" s="53" t="str">
        <f t="shared" ref="BD1028:BD1091" si="351">+IF($A1028="Venta",$BC1028-SUMIFS($BC:$BC,$K:$K,$K1028,$L:$L,$L1028,$M:$M,$M1028,$N:$N,$N1028,$A:$A,"Compra"),"")</f>
        <v/>
      </c>
      <c r="BE1028" s="57" t="str">
        <f t="shared" si="343"/>
        <v/>
      </c>
    </row>
    <row r="1029" spans="1:57" ht="15" customHeight="1" x14ac:dyDescent="0.25">
      <c r="A1029" s="26" t="s">
        <v>117</v>
      </c>
      <c r="B1029" s="21"/>
      <c r="C1029" s="21" t="s">
        <v>117</v>
      </c>
      <c r="D1029" s="21"/>
      <c r="E1029" s="21" t="s">
        <v>117</v>
      </c>
      <c r="F1029" s="21"/>
      <c r="G1029" s="27"/>
      <c r="H1029" s="27"/>
      <c r="I1029" s="28" t="s">
        <v>36</v>
      </c>
      <c r="J1029" s="28" t="s">
        <v>117</v>
      </c>
      <c r="K1029" s="21"/>
      <c r="L1029" s="21"/>
      <c r="M1029" s="28" t="s">
        <v>117</v>
      </c>
      <c r="N1029" s="28" t="s">
        <v>117</v>
      </c>
      <c r="O1029" s="28" t="s">
        <v>117</v>
      </c>
      <c r="P1029" s="21" t="s">
        <v>117</v>
      </c>
      <c r="Q1029" s="21" t="s">
        <v>117</v>
      </c>
      <c r="R1029" s="28" t="s">
        <v>117</v>
      </c>
      <c r="S1029" s="78"/>
      <c r="T1029" s="30"/>
      <c r="U1029" s="52">
        <f t="shared" ref="U1029:U1092" si="352">IF($R1029="CPM",$S1029/1000*$T1029,$S1029*$T1029)</f>
        <v>0</v>
      </c>
      <c r="V1029" s="29"/>
      <c r="W1029" s="29" t="s">
        <v>117</v>
      </c>
      <c r="X1029" s="29"/>
      <c r="Y1029" s="29"/>
      <c r="Z1029" s="53" t="str">
        <f t="shared" si="344"/>
        <v/>
      </c>
      <c r="AA1029" s="55" t="str">
        <f t="shared" si="334"/>
        <v/>
      </c>
      <c r="AB1029" s="27"/>
      <c r="AC1029" s="54">
        <f t="shared" si="345"/>
        <v>0</v>
      </c>
      <c r="AD1029" s="78"/>
      <c r="AE1029" s="54">
        <f t="shared" si="346"/>
        <v>0</v>
      </c>
      <c r="AF1029" s="78"/>
      <c r="AG1029" s="54">
        <f t="shared" si="347"/>
        <v>0</v>
      </c>
      <c r="AH1029" s="78"/>
      <c r="AI1029" s="54">
        <f t="shared" si="348"/>
        <v>0</v>
      </c>
      <c r="AJ1029" s="78"/>
      <c r="AK1029" s="54">
        <f t="shared" si="349"/>
        <v>0</v>
      </c>
      <c r="AL1029" s="78"/>
      <c r="AM1029" s="78"/>
      <c r="AN1029" s="53" t="str">
        <f>+IF($A1029="Venta",SUMIF($AC$3:$AM$3,VLOOKUP($R1029,desplegable!$N$3:$Q$8,4,FALSE),$AC1029:$AM1029)*$T1029/VLOOKUP($R1029,desplegable!$N$3:$O$8,2,FALSE),"")</f>
        <v/>
      </c>
      <c r="AO1029" s="53">
        <f t="shared" si="350"/>
        <v>0</v>
      </c>
      <c r="AP1029" s="53" t="str">
        <f>+IF($A1029="Compra",SUMIF($AC$3:$AM$3,VLOOKUP($R1028,desplegable!$N$3:$Q$8,4,FALSE),$AC1029:$AM1029)*$T1029/VLOOKUP($R1028,desplegable!$N$3:$O$8,2,FALSE),"")</f>
        <v/>
      </c>
      <c r="AQ1029" s="55">
        <f>+IFERROR(SUMIF($AC$3:$AM$3,VLOOKUP($R1029,desplegable!$N$3:$Q$8,4,FALSE),$AC1029:$AM1029)/$S1029,0)</f>
        <v>0</v>
      </c>
      <c r="AR1029" s="55">
        <f ca="1">IFERROR((SUMIF($AC$3:$AM$3,VLOOKUP($R1029,desplegable!$N$3:$Q$8,4,FALSE),$AC1029:$AM1029)/($H1029-$G1029))*((TODAY())-$G1029)/$S1029,0)</f>
        <v>0</v>
      </c>
      <c r="AS1029" s="56" t="str">
        <f t="shared" si="335"/>
        <v>-</v>
      </c>
      <c r="AT1029" s="56" t="str">
        <f t="shared" si="336"/>
        <v>-</v>
      </c>
      <c r="AU1029" s="56" t="str">
        <f t="shared" si="337"/>
        <v>-</v>
      </c>
      <c r="AV1029" s="56" t="str">
        <f t="shared" si="338"/>
        <v>-</v>
      </c>
      <c r="AW1029" s="53" t="str">
        <f t="shared" si="339"/>
        <v>-</v>
      </c>
      <c r="AX1029" s="53" t="str">
        <f t="shared" si="340"/>
        <v/>
      </c>
      <c r="AY1029" s="57" t="str">
        <f t="shared" si="341"/>
        <v/>
      </c>
      <c r="AZ1029" s="54">
        <f>+IF(SUMIF($AC$3:$AM$3,VLOOKUP($R1029,desplegable!$N$3:$Q$8,4,FALSE),$AC1029:$AM1029)&gt;=$S1029,$S1029,SUMIF($AC$3:$AM$3,VLOOKUP($R1029,desplegable!$N$3:$Q$8,4,FALSE),$AC1029:$AM1029))</f>
        <v>0</v>
      </c>
      <c r="BA1029" s="78"/>
      <c r="BB1029" s="54">
        <f t="shared" si="342"/>
        <v>0</v>
      </c>
      <c r="BC1029" s="53">
        <f>+IFERROR($BB1029*$T1029/VLOOKUP($R1029,desplegable!$N$3:$O$8,2,FALSE),0)</f>
        <v>0</v>
      </c>
      <c r="BD1029" s="53" t="str">
        <f t="shared" si="351"/>
        <v/>
      </c>
      <c r="BE1029" s="57" t="str">
        <f t="shared" si="343"/>
        <v/>
      </c>
    </row>
    <row r="1030" spans="1:57" ht="15" customHeight="1" x14ac:dyDescent="0.25">
      <c r="A1030" s="26" t="s">
        <v>117</v>
      </c>
      <c r="B1030" s="21"/>
      <c r="C1030" s="21" t="s">
        <v>117</v>
      </c>
      <c r="D1030" s="21"/>
      <c r="E1030" s="21" t="s">
        <v>117</v>
      </c>
      <c r="F1030" s="21"/>
      <c r="G1030" s="27"/>
      <c r="H1030" s="27"/>
      <c r="I1030" s="28" t="s">
        <v>36</v>
      </c>
      <c r="J1030" s="28" t="s">
        <v>117</v>
      </c>
      <c r="K1030" s="21"/>
      <c r="L1030" s="21"/>
      <c r="M1030" s="28" t="s">
        <v>117</v>
      </c>
      <c r="N1030" s="28" t="s">
        <v>117</v>
      </c>
      <c r="O1030" s="28" t="s">
        <v>117</v>
      </c>
      <c r="P1030" s="21" t="s">
        <v>117</v>
      </c>
      <c r="Q1030" s="21" t="s">
        <v>117</v>
      </c>
      <c r="R1030" s="28" t="s">
        <v>117</v>
      </c>
      <c r="S1030" s="78"/>
      <c r="T1030" s="30"/>
      <c r="U1030" s="52">
        <f t="shared" si="352"/>
        <v>0</v>
      </c>
      <c r="V1030" s="29"/>
      <c r="W1030" s="29" t="s">
        <v>117</v>
      </c>
      <c r="X1030" s="29"/>
      <c r="Y1030" s="29"/>
      <c r="Z1030" s="53" t="str">
        <f t="shared" si="344"/>
        <v/>
      </c>
      <c r="AA1030" s="55" t="str">
        <f t="shared" si="334"/>
        <v/>
      </c>
      <c r="AB1030" s="27"/>
      <c r="AC1030" s="54">
        <f t="shared" si="345"/>
        <v>0</v>
      </c>
      <c r="AD1030" s="78"/>
      <c r="AE1030" s="54">
        <f t="shared" si="346"/>
        <v>0</v>
      </c>
      <c r="AF1030" s="78"/>
      <c r="AG1030" s="54">
        <f t="shared" si="347"/>
        <v>0</v>
      </c>
      <c r="AH1030" s="78"/>
      <c r="AI1030" s="54">
        <f t="shared" si="348"/>
        <v>0</v>
      </c>
      <c r="AJ1030" s="78"/>
      <c r="AK1030" s="54">
        <f t="shared" si="349"/>
        <v>0</v>
      </c>
      <c r="AL1030" s="78"/>
      <c r="AM1030" s="78"/>
      <c r="AN1030" s="53" t="str">
        <f>+IF($A1030="Venta",SUMIF($AC$3:$AM$3,VLOOKUP($R1030,desplegable!$N$3:$Q$8,4,FALSE),$AC1030:$AM1030)*$T1030/VLOOKUP($R1030,desplegable!$N$3:$O$8,2,FALSE),"")</f>
        <v/>
      </c>
      <c r="AO1030" s="53">
        <f t="shared" si="350"/>
        <v>0</v>
      </c>
      <c r="AP1030" s="53" t="str">
        <f>+IF($A1030="Compra",SUMIF($AC$3:$AM$3,VLOOKUP($R1029,desplegable!$N$3:$Q$8,4,FALSE),$AC1030:$AM1030)*$T1030/VLOOKUP($R1029,desplegable!$N$3:$O$8,2,FALSE),"")</f>
        <v/>
      </c>
      <c r="AQ1030" s="55">
        <f>+IFERROR(SUMIF($AC$3:$AM$3,VLOOKUP($R1030,desplegable!$N$3:$Q$8,4,FALSE),$AC1030:$AM1030)/$S1030,0)</f>
        <v>0</v>
      </c>
      <c r="AR1030" s="55">
        <f ca="1">IFERROR((SUMIF($AC$3:$AM$3,VLOOKUP($R1030,desplegable!$N$3:$Q$8,4,FALSE),$AC1030:$AM1030)/($H1030-$G1030))*((TODAY())-$G1030)/$S1030,0)</f>
        <v>0</v>
      </c>
      <c r="AS1030" s="56" t="str">
        <f t="shared" si="335"/>
        <v>-</v>
      </c>
      <c r="AT1030" s="56" t="str">
        <f t="shared" si="336"/>
        <v>-</v>
      </c>
      <c r="AU1030" s="56" t="str">
        <f t="shared" si="337"/>
        <v>-</v>
      </c>
      <c r="AV1030" s="56" t="str">
        <f t="shared" si="338"/>
        <v>-</v>
      </c>
      <c r="AW1030" s="53" t="str">
        <f t="shared" si="339"/>
        <v>-</v>
      </c>
      <c r="AX1030" s="53" t="str">
        <f t="shared" si="340"/>
        <v/>
      </c>
      <c r="AY1030" s="57" t="str">
        <f t="shared" si="341"/>
        <v/>
      </c>
      <c r="AZ1030" s="54">
        <f>+IF(SUMIF($AC$3:$AM$3,VLOOKUP($R1030,desplegable!$N$3:$Q$8,4,FALSE),$AC1030:$AM1030)&gt;=$S1030,$S1030,SUMIF($AC$3:$AM$3,VLOOKUP($R1030,desplegable!$N$3:$Q$8,4,FALSE),$AC1030:$AM1030))</f>
        <v>0</v>
      </c>
      <c r="BA1030" s="78"/>
      <c r="BB1030" s="54">
        <f t="shared" si="342"/>
        <v>0</v>
      </c>
      <c r="BC1030" s="53">
        <f>+IFERROR($BB1030*$T1030/VLOOKUP($R1030,desplegable!$N$3:$O$8,2,FALSE),0)</f>
        <v>0</v>
      </c>
      <c r="BD1030" s="53" t="str">
        <f t="shared" si="351"/>
        <v/>
      </c>
      <c r="BE1030" s="57" t="str">
        <f t="shared" si="343"/>
        <v/>
      </c>
    </row>
    <row r="1031" spans="1:57" ht="15" customHeight="1" x14ac:dyDescent="0.25">
      <c r="A1031" s="26" t="s">
        <v>117</v>
      </c>
      <c r="B1031" s="21"/>
      <c r="C1031" s="21" t="s">
        <v>117</v>
      </c>
      <c r="D1031" s="21"/>
      <c r="E1031" s="21" t="s">
        <v>117</v>
      </c>
      <c r="F1031" s="21"/>
      <c r="G1031" s="27"/>
      <c r="H1031" s="27"/>
      <c r="I1031" s="28" t="s">
        <v>36</v>
      </c>
      <c r="J1031" s="28" t="s">
        <v>117</v>
      </c>
      <c r="K1031" s="21"/>
      <c r="L1031" s="21"/>
      <c r="M1031" s="28" t="s">
        <v>117</v>
      </c>
      <c r="N1031" s="28" t="s">
        <v>117</v>
      </c>
      <c r="O1031" s="28" t="s">
        <v>117</v>
      </c>
      <c r="P1031" s="21" t="s">
        <v>117</v>
      </c>
      <c r="Q1031" s="21" t="s">
        <v>117</v>
      </c>
      <c r="R1031" s="28" t="s">
        <v>117</v>
      </c>
      <c r="S1031" s="78"/>
      <c r="T1031" s="30"/>
      <c r="U1031" s="52">
        <f t="shared" si="352"/>
        <v>0</v>
      </c>
      <c r="V1031" s="29"/>
      <c r="W1031" s="29" t="s">
        <v>117</v>
      </c>
      <c r="X1031" s="29"/>
      <c r="Y1031" s="29"/>
      <c r="Z1031" s="53" t="str">
        <f t="shared" si="344"/>
        <v/>
      </c>
      <c r="AA1031" s="55" t="str">
        <f t="shared" si="334"/>
        <v/>
      </c>
      <c r="AB1031" s="27"/>
      <c r="AC1031" s="54">
        <f t="shared" si="345"/>
        <v>0</v>
      </c>
      <c r="AD1031" s="78"/>
      <c r="AE1031" s="54">
        <f t="shared" si="346"/>
        <v>0</v>
      </c>
      <c r="AF1031" s="78"/>
      <c r="AG1031" s="54">
        <f t="shared" si="347"/>
        <v>0</v>
      </c>
      <c r="AH1031" s="78"/>
      <c r="AI1031" s="54">
        <f t="shared" si="348"/>
        <v>0</v>
      </c>
      <c r="AJ1031" s="78"/>
      <c r="AK1031" s="54">
        <f t="shared" si="349"/>
        <v>0</v>
      </c>
      <c r="AL1031" s="78"/>
      <c r="AM1031" s="78"/>
      <c r="AN1031" s="53" t="str">
        <f>+IF($A1031="Venta",SUMIF($AC$3:$AM$3,VLOOKUP($R1031,desplegable!$N$3:$Q$8,4,FALSE),$AC1031:$AM1031)*$T1031/VLOOKUP($R1031,desplegable!$N$3:$O$8,2,FALSE),"")</f>
        <v/>
      </c>
      <c r="AO1031" s="53">
        <f t="shared" si="350"/>
        <v>0</v>
      </c>
      <c r="AP1031" s="53" t="str">
        <f>+IF($A1031="Compra",SUMIF($AC$3:$AM$3,VLOOKUP($R1030,desplegable!$N$3:$Q$8,4,FALSE),$AC1031:$AM1031)*$T1031/VLOOKUP($R1030,desplegable!$N$3:$O$8,2,FALSE),"")</f>
        <v/>
      </c>
      <c r="AQ1031" s="55">
        <f>+IFERROR(SUMIF($AC$3:$AM$3,VLOOKUP($R1031,desplegable!$N$3:$Q$8,4,FALSE),$AC1031:$AM1031)/$S1031,0)</f>
        <v>0</v>
      </c>
      <c r="AR1031" s="55">
        <f ca="1">IFERROR((SUMIF($AC$3:$AM$3,VLOOKUP($R1031,desplegable!$N$3:$Q$8,4,FALSE),$AC1031:$AM1031)/($H1031-$G1031))*((TODAY())-$G1031)/$S1031,0)</f>
        <v>0</v>
      </c>
      <c r="AS1031" s="56" t="str">
        <f t="shared" si="335"/>
        <v>-</v>
      </c>
      <c r="AT1031" s="56" t="str">
        <f t="shared" si="336"/>
        <v>-</v>
      </c>
      <c r="AU1031" s="56" t="str">
        <f t="shared" si="337"/>
        <v>-</v>
      </c>
      <c r="AV1031" s="56" t="str">
        <f t="shared" si="338"/>
        <v>-</v>
      </c>
      <c r="AW1031" s="53" t="str">
        <f t="shared" si="339"/>
        <v>-</v>
      </c>
      <c r="AX1031" s="53" t="str">
        <f t="shared" si="340"/>
        <v/>
      </c>
      <c r="AY1031" s="57" t="str">
        <f t="shared" si="341"/>
        <v/>
      </c>
      <c r="AZ1031" s="54">
        <f>+IF(SUMIF($AC$3:$AM$3,VLOOKUP($R1031,desplegable!$N$3:$Q$8,4,FALSE),$AC1031:$AM1031)&gt;=$S1031,$S1031,SUMIF($AC$3:$AM$3,VLOOKUP($R1031,desplegable!$N$3:$Q$8,4,FALSE),$AC1031:$AM1031))</f>
        <v>0</v>
      </c>
      <c r="BA1031" s="78"/>
      <c r="BB1031" s="54">
        <f t="shared" si="342"/>
        <v>0</v>
      </c>
      <c r="BC1031" s="53">
        <f>+IFERROR($BB1031*$T1031/VLOOKUP($R1031,desplegable!$N$3:$O$8,2,FALSE),0)</f>
        <v>0</v>
      </c>
      <c r="BD1031" s="53" t="str">
        <f t="shared" si="351"/>
        <v/>
      </c>
      <c r="BE1031" s="57" t="str">
        <f t="shared" si="343"/>
        <v/>
      </c>
    </row>
    <row r="1032" spans="1:57" ht="15" customHeight="1" x14ac:dyDescent="0.25">
      <c r="A1032" s="26" t="s">
        <v>117</v>
      </c>
      <c r="B1032" s="21"/>
      <c r="C1032" s="21" t="s">
        <v>117</v>
      </c>
      <c r="D1032" s="21"/>
      <c r="E1032" s="21" t="s">
        <v>117</v>
      </c>
      <c r="F1032" s="21"/>
      <c r="G1032" s="27"/>
      <c r="H1032" s="27"/>
      <c r="I1032" s="28" t="s">
        <v>36</v>
      </c>
      <c r="J1032" s="28" t="s">
        <v>117</v>
      </c>
      <c r="K1032" s="21"/>
      <c r="L1032" s="21"/>
      <c r="M1032" s="28" t="s">
        <v>117</v>
      </c>
      <c r="N1032" s="28" t="s">
        <v>117</v>
      </c>
      <c r="O1032" s="28" t="s">
        <v>117</v>
      </c>
      <c r="P1032" s="21" t="s">
        <v>117</v>
      </c>
      <c r="Q1032" s="21" t="s">
        <v>117</v>
      </c>
      <c r="R1032" s="28" t="s">
        <v>117</v>
      </c>
      <c r="S1032" s="78"/>
      <c r="T1032" s="30"/>
      <c r="U1032" s="52">
        <f t="shared" si="352"/>
        <v>0</v>
      </c>
      <c r="V1032" s="29"/>
      <c r="W1032" s="29" t="s">
        <v>117</v>
      </c>
      <c r="X1032" s="29"/>
      <c r="Y1032" s="29"/>
      <c r="Z1032" s="53" t="str">
        <f t="shared" si="344"/>
        <v/>
      </c>
      <c r="AA1032" s="55" t="str">
        <f t="shared" si="334"/>
        <v/>
      </c>
      <c r="AB1032" s="27"/>
      <c r="AC1032" s="54">
        <f t="shared" si="345"/>
        <v>0</v>
      </c>
      <c r="AD1032" s="78"/>
      <c r="AE1032" s="54">
        <f t="shared" si="346"/>
        <v>0</v>
      </c>
      <c r="AF1032" s="78"/>
      <c r="AG1032" s="54">
        <f t="shared" si="347"/>
        <v>0</v>
      </c>
      <c r="AH1032" s="78"/>
      <c r="AI1032" s="54">
        <f t="shared" si="348"/>
        <v>0</v>
      </c>
      <c r="AJ1032" s="78"/>
      <c r="AK1032" s="54">
        <f t="shared" si="349"/>
        <v>0</v>
      </c>
      <c r="AL1032" s="78"/>
      <c r="AM1032" s="78"/>
      <c r="AN1032" s="53" t="str">
        <f>+IF($A1032="Venta",SUMIF($AC$3:$AM$3,VLOOKUP($R1032,desplegable!$N$3:$Q$8,4,FALSE),$AC1032:$AM1032)*$T1032/VLOOKUP($R1032,desplegable!$N$3:$O$8,2,FALSE),"")</f>
        <v/>
      </c>
      <c r="AO1032" s="53">
        <f t="shared" si="350"/>
        <v>0</v>
      </c>
      <c r="AP1032" s="53" t="str">
        <f>+IF($A1032="Compra",SUMIF($AC$3:$AM$3,VLOOKUP($R1031,desplegable!$N$3:$Q$8,4,FALSE),$AC1032:$AM1032)*$T1032/VLOOKUP($R1031,desplegable!$N$3:$O$8,2,FALSE),"")</f>
        <v/>
      </c>
      <c r="AQ1032" s="55">
        <f>+IFERROR(SUMIF($AC$3:$AM$3,VLOOKUP($R1032,desplegable!$N$3:$Q$8,4,FALSE),$AC1032:$AM1032)/$S1032,0)</f>
        <v>0</v>
      </c>
      <c r="AR1032" s="55">
        <f ca="1">IFERROR((SUMIF($AC$3:$AM$3,VLOOKUP($R1032,desplegable!$N$3:$Q$8,4,FALSE),$AC1032:$AM1032)/($H1032-$G1032))*((TODAY())-$G1032)/$S1032,0)</f>
        <v>0</v>
      </c>
      <c r="AS1032" s="56" t="str">
        <f t="shared" si="335"/>
        <v>-</v>
      </c>
      <c r="AT1032" s="56" t="str">
        <f t="shared" si="336"/>
        <v>-</v>
      </c>
      <c r="AU1032" s="56" t="str">
        <f t="shared" si="337"/>
        <v>-</v>
      </c>
      <c r="AV1032" s="56" t="str">
        <f t="shared" si="338"/>
        <v>-</v>
      </c>
      <c r="AW1032" s="53" t="str">
        <f t="shared" si="339"/>
        <v>-</v>
      </c>
      <c r="AX1032" s="53" t="str">
        <f t="shared" si="340"/>
        <v/>
      </c>
      <c r="AY1032" s="57" t="str">
        <f t="shared" si="341"/>
        <v/>
      </c>
      <c r="AZ1032" s="54">
        <f>+IF(SUMIF($AC$3:$AM$3,VLOOKUP($R1032,desplegable!$N$3:$Q$8,4,FALSE),$AC1032:$AM1032)&gt;=$S1032,$S1032,SUMIF($AC$3:$AM$3,VLOOKUP($R1032,desplegable!$N$3:$Q$8,4,FALSE),$AC1032:$AM1032))</f>
        <v>0</v>
      </c>
      <c r="BA1032" s="78"/>
      <c r="BB1032" s="54">
        <f t="shared" si="342"/>
        <v>0</v>
      </c>
      <c r="BC1032" s="53">
        <f>+IFERROR($BB1032*$T1032/VLOOKUP($R1032,desplegable!$N$3:$O$8,2,FALSE),0)</f>
        <v>0</v>
      </c>
      <c r="BD1032" s="53" t="str">
        <f t="shared" si="351"/>
        <v/>
      </c>
      <c r="BE1032" s="57" t="str">
        <f t="shared" si="343"/>
        <v/>
      </c>
    </row>
    <row r="1033" spans="1:57" ht="15" customHeight="1" x14ac:dyDescent="0.25">
      <c r="A1033" s="26" t="s">
        <v>117</v>
      </c>
      <c r="B1033" s="21"/>
      <c r="C1033" s="21" t="s">
        <v>117</v>
      </c>
      <c r="D1033" s="21"/>
      <c r="E1033" s="21" t="s">
        <v>117</v>
      </c>
      <c r="F1033" s="21"/>
      <c r="G1033" s="27"/>
      <c r="H1033" s="27"/>
      <c r="I1033" s="28" t="s">
        <v>36</v>
      </c>
      <c r="J1033" s="28" t="s">
        <v>117</v>
      </c>
      <c r="K1033" s="21"/>
      <c r="L1033" s="21"/>
      <c r="M1033" s="28" t="s">
        <v>117</v>
      </c>
      <c r="N1033" s="28" t="s">
        <v>117</v>
      </c>
      <c r="O1033" s="28" t="s">
        <v>117</v>
      </c>
      <c r="P1033" s="21" t="s">
        <v>117</v>
      </c>
      <c r="Q1033" s="21" t="s">
        <v>117</v>
      </c>
      <c r="R1033" s="28" t="s">
        <v>117</v>
      </c>
      <c r="S1033" s="78"/>
      <c r="T1033" s="30"/>
      <c r="U1033" s="52">
        <f t="shared" si="352"/>
        <v>0</v>
      </c>
      <c r="V1033" s="29"/>
      <c r="W1033" s="29" t="s">
        <v>117</v>
      </c>
      <c r="X1033" s="29"/>
      <c r="Y1033" s="29"/>
      <c r="Z1033" s="53" t="str">
        <f t="shared" si="344"/>
        <v/>
      </c>
      <c r="AA1033" s="55" t="str">
        <f t="shared" si="334"/>
        <v/>
      </c>
      <c r="AB1033" s="27"/>
      <c r="AC1033" s="54">
        <f t="shared" si="345"/>
        <v>0</v>
      </c>
      <c r="AD1033" s="78"/>
      <c r="AE1033" s="54">
        <f t="shared" si="346"/>
        <v>0</v>
      </c>
      <c r="AF1033" s="78"/>
      <c r="AG1033" s="54">
        <f t="shared" si="347"/>
        <v>0</v>
      </c>
      <c r="AH1033" s="78"/>
      <c r="AI1033" s="54">
        <f t="shared" si="348"/>
        <v>0</v>
      </c>
      <c r="AJ1033" s="78"/>
      <c r="AK1033" s="54">
        <f t="shared" si="349"/>
        <v>0</v>
      </c>
      <c r="AL1033" s="78"/>
      <c r="AM1033" s="78"/>
      <c r="AN1033" s="53" t="str">
        <f>+IF($A1033="Venta",SUMIF($AC$3:$AM$3,VLOOKUP($R1033,desplegable!$N$3:$Q$8,4,FALSE),$AC1033:$AM1033)*$T1033/VLOOKUP($R1033,desplegable!$N$3:$O$8,2,FALSE),"")</f>
        <v/>
      </c>
      <c r="AO1033" s="53">
        <f t="shared" si="350"/>
        <v>0</v>
      </c>
      <c r="AP1033" s="53" t="str">
        <f>+IF($A1033="Compra",SUMIF($AC$3:$AM$3,VLOOKUP($R1032,desplegable!$N$3:$Q$8,4,FALSE),$AC1033:$AM1033)*$T1033/VLOOKUP($R1032,desplegable!$N$3:$O$8,2,FALSE),"")</f>
        <v/>
      </c>
      <c r="AQ1033" s="55">
        <f>+IFERROR(SUMIF($AC$3:$AM$3,VLOOKUP($R1033,desplegable!$N$3:$Q$8,4,FALSE),$AC1033:$AM1033)/$S1033,0)</f>
        <v>0</v>
      </c>
      <c r="AR1033" s="55">
        <f ca="1">IFERROR((SUMIF($AC$3:$AM$3,VLOOKUP($R1033,desplegable!$N$3:$Q$8,4,FALSE),$AC1033:$AM1033)/($H1033-$G1033))*((TODAY())-$G1033)/$S1033,0)</f>
        <v>0</v>
      </c>
      <c r="AS1033" s="56" t="str">
        <f t="shared" si="335"/>
        <v>-</v>
      </c>
      <c r="AT1033" s="56" t="str">
        <f t="shared" si="336"/>
        <v>-</v>
      </c>
      <c r="AU1033" s="56" t="str">
        <f t="shared" si="337"/>
        <v>-</v>
      </c>
      <c r="AV1033" s="56" t="str">
        <f t="shared" si="338"/>
        <v>-</v>
      </c>
      <c r="AW1033" s="53" t="str">
        <f t="shared" si="339"/>
        <v>-</v>
      </c>
      <c r="AX1033" s="53" t="str">
        <f t="shared" si="340"/>
        <v/>
      </c>
      <c r="AY1033" s="57" t="str">
        <f t="shared" si="341"/>
        <v/>
      </c>
      <c r="AZ1033" s="54">
        <f>+IF(SUMIF($AC$3:$AM$3,VLOOKUP($R1033,desplegable!$N$3:$Q$8,4,FALSE),$AC1033:$AM1033)&gt;=$S1033,$S1033,SUMIF($AC$3:$AM$3,VLOOKUP($R1033,desplegable!$N$3:$Q$8,4,FALSE),$AC1033:$AM1033))</f>
        <v>0</v>
      </c>
      <c r="BA1033" s="78"/>
      <c r="BB1033" s="54">
        <f t="shared" si="342"/>
        <v>0</v>
      </c>
      <c r="BC1033" s="53">
        <f>+IFERROR($BB1033*$T1033/VLOOKUP($R1033,desplegable!$N$3:$O$8,2,FALSE),0)</f>
        <v>0</v>
      </c>
      <c r="BD1033" s="53" t="str">
        <f t="shared" si="351"/>
        <v/>
      </c>
      <c r="BE1033" s="57" t="str">
        <f t="shared" si="343"/>
        <v/>
      </c>
    </row>
    <row r="1034" spans="1:57" ht="15" customHeight="1" x14ac:dyDescent="0.25">
      <c r="A1034" s="26" t="s">
        <v>117</v>
      </c>
      <c r="B1034" s="21"/>
      <c r="C1034" s="21" t="s">
        <v>117</v>
      </c>
      <c r="D1034" s="21"/>
      <c r="E1034" s="21" t="s">
        <v>117</v>
      </c>
      <c r="F1034" s="21"/>
      <c r="G1034" s="27"/>
      <c r="H1034" s="27"/>
      <c r="I1034" s="28" t="s">
        <v>36</v>
      </c>
      <c r="J1034" s="28" t="s">
        <v>117</v>
      </c>
      <c r="K1034" s="21"/>
      <c r="L1034" s="21"/>
      <c r="M1034" s="28" t="s">
        <v>117</v>
      </c>
      <c r="N1034" s="28" t="s">
        <v>117</v>
      </c>
      <c r="O1034" s="28" t="s">
        <v>117</v>
      </c>
      <c r="P1034" s="21" t="s">
        <v>117</v>
      </c>
      <c r="Q1034" s="21" t="s">
        <v>117</v>
      </c>
      <c r="R1034" s="28" t="s">
        <v>117</v>
      </c>
      <c r="S1034" s="78"/>
      <c r="T1034" s="30"/>
      <c r="U1034" s="52">
        <f t="shared" si="352"/>
        <v>0</v>
      </c>
      <c r="V1034" s="29"/>
      <c r="W1034" s="29" t="s">
        <v>117</v>
      </c>
      <c r="X1034" s="29"/>
      <c r="Y1034" s="29"/>
      <c r="Z1034" s="53" t="str">
        <f t="shared" si="344"/>
        <v/>
      </c>
      <c r="AA1034" s="55" t="str">
        <f t="shared" si="334"/>
        <v/>
      </c>
      <c r="AB1034" s="27"/>
      <c r="AC1034" s="54">
        <f t="shared" si="345"/>
        <v>0</v>
      </c>
      <c r="AD1034" s="78"/>
      <c r="AE1034" s="54">
        <f t="shared" si="346"/>
        <v>0</v>
      </c>
      <c r="AF1034" s="78"/>
      <c r="AG1034" s="54">
        <f t="shared" si="347"/>
        <v>0</v>
      </c>
      <c r="AH1034" s="78"/>
      <c r="AI1034" s="54">
        <f t="shared" si="348"/>
        <v>0</v>
      </c>
      <c r="AJ1034" s="78"/>
      <c r="AK1034" s="54">
        <f t="shared" si="349"/>
        <v>0</v>
      </c>
      <c r="AL1034" s="78"/>
      <c r="AM1034" s="78"/>
      <c r="AN1034" s="53" t="str">
        <f>+IF($A1034="Venta",SUMIF($AC$3:$AM$3,VLOOKUP($R1034,desplegable!$N$3:$Q$8,4,FALSE),$AC1034:$AM1034)*$T1034/VLOOKUP($R1034,desplegable!$N$3:$O$8,2,FALSE),"")</f>
        <v/>
      </c>
      <c r="AO1034" s="53">
        <f t="shared" si="350"/>
        <v>0</v>
      </c>
      <c r="AP1034" s="53" t="str">
        <f>+IF($A1034="Compra",SUMIF($AC$3:$AM$3,VLOOKUP($R1033,desplegable!$N$3:$Q$8,4,FALSE),$AC1034:$AM1034)*$T1034/VLOOKUP($R1033,desplegable!$N$3:$O$8,2,FALSE),"")</f>
        <v/>
      </c>
      <c r="AQ1034" s="55">
        <f>+IFERROR(SUMIF($AC$3:$AM$3,VLOOKUP($R1034,desplegable!$N$3:$Q$8,4,FALSE),$AC1034:$AM1034)/$S1034,0)</f>
        <v>0</v>
      </c>
      <c r="AR1034" s="55">
        <f ca="1">IFERROR((SUMIF($AC$3:$AM$3,VLOOKUP($R1034,desplegable!$N$3:$Q$8,4,FALSE),$AC1034:$AM1034)/($H1034-$G1034))*((TODAY())-$G1034)/$S1034,0)</f>
        <v>0</v>
      </c>
      <c r="AS1034" s="56" t="str">
        <f t="shared" si="335"/>
        <v>-</v>
      </c>
      <c r="AT1034" s="56" t="str">
        <f t="shared" si="336"/>
        <v>-</v>
      </c>
      <c r="AU1034" s="56" t="str">
        <f t="shared" si="337"/>
        <v>-</v>
      </c>
      <c r="AV1034" s="56" t="str">
        <f t="shared" si="338"/>
        <v>-</v>
      </c>
      <c r="AW1034" s="53" t="str">
        <f t="shared" si="339"/>
        <v>-</v>
      </c>
      <c r="AX1034" s="53" t="str">
        <f t="shared" si="340"/>
        <v/>
      </c>
      <c r="AY1034" s="57" t="str">
        <f t="shared" si="341"/>
        <v/>
      </c>
      <c r="AZ1034" s="54">
        <f>+IF(SUMIF($AC$3:$AM$3,VLOOKUP($R1034,desplegable!$N$3:$Q$8,4,FALSE),$AC1034:$AM1034)&gt;=$S1034,$S1034,SUMIF($AC$3:$AM$3,VLOOKUP($R1034,desplegable!$N$3:$Q$8,4,FALSE),$AC1034:$AM1034))</f>
        <v>0</v>
      </c>
      <c r="BA1034" s="78"/>
      <c r="BB1034" s="54">
        <f t="shared" si="342"/>
        <v>0</v>
      </c>
      <c r="BC1034" s="53">
        <f>+IFERROR($BB1034*$T1034/VLOOKUP($R1034,desplegable!$N$3:$O$8,2,FALSE),0)</f>
        <v>0</v>
      </c>
      <c r="BD1034" s="53" t="str">
        <f t="shared" si="351"/>
        <v/>
      </c>
      <c r="BE1034" s="57" t="str">
        <f t="shared" si="343"/>
        <v/>
      </c>
    </row>
    <row r="1035" spans="1:57" ht="15" customHeight="1" x14ac:dyDescent="0.25">
      <c r="A1035" s="26" t="s">
        <v>117</v>
      </c>
      <c r="B1035" s="21"/>
      <c r="C1035" s="21" t="s">
        <v>117</v>
      </c>
      <c r="D1035" s="21"/>
      <c r="E1035" s="21" t="s">
        <v>117</v>
      </c>
      <c r="F1035" s="21"/>
      <c r="G1035" s="27"/>
      <c r="H1035" s="27"/>
      <c r="I1035" s="28" t="s">
        <v>36</v>
      </c>
      <c r="J1035" s="28" t="s">
        <v>117</v>
      </c>
      <c r="K1035" s="21"/>
      <c r="L1035" s="21"/>
      <c r="M1035" s="28" t="s">
        <v>117</v>
      </c>
      <c r="N1035" s="28" t="s">
        <v>117</v>
      </c>
      <c r="O1035" s="28" t="s">
        <v>117</v>
      </c>
      <c r="P1035" s="21" t="s">
        <v>117</v>
      </c>
      <c r="Q1035" s="21" t="s">
        <v>117</v>
      </c>
      <c r="R1035" s="28" t="s">
        <v>117</v>
      </c>
      <c r="S1035" s="78"/>
      <c r="T1035" s="30"/>
      <c r="U1035" s="52">
        <f t="shared" si="352"/>
        <v>0</v>
      </c>
      <c r="V1035" s="29"/>
      <c r="W1035" s="29" t="s">
        <v>117</v>
      </c>
      <c r="X1035" s="29"/>
      <c r="Y1035" s="29"/>
      <c r="Z1035" s="53" t="str">
        <f t="shared" si="344"/>
        <v/>
      </c>
      <c r="AA1035" s="55" t="str">
        <f t="shared" si="334"/>
        <v/>
      </c>
      <c r="AB1035" s="27"/>
      <c r="AC1035" s="54">
        <f t="shared" si="345"/>
        <v>0</v>
      </c>
      <c r="AD1035" s="78"/>
      <c r="AE1035" s="54">
        <f t="shared" si="346"/>
        <v>0</v>
      </c>
      <c r="AF1035" s="78"/>
      <c r="AG1035" s="54">
        <f t="shared" si="347"/>
        <v>0</v>
      </c>
      <c r="AH1035" s="78"/>
      <c r="AI1035" s="54">
        <f t="shared" si="348"/>
        <v>0</v>
      </c>
      <c r="AJ1035" s="78"/>
      <c r="AK1035" s="54">
        <f t="shared" si="349"/>
        <v>0</v>
      </c>
      <c r="AL1035" s="78"/>
      <c r="AM1035" s="78"/>
      <c r="AN1035" s="53" t="str">
        <f>+IF($A1035="Venta",SUMIF($AC$3:$AM$3,VLOOKUP($R1035,desplegable!$N$3:$Q$8,4,FALSE),$AC1035:$AM1035)*$T1035/VLOOKUP($R1035,desplegable!$N$3:$O$8,2,FALSE),"")</f>
        <v/>
      </c>
      <c r="AO1035" s="53">
        <f t="shared" si="350"/>
        <v>0</v>
      </c>
      <c r="AP1035" s="53" t="str">
        <f>+IF($A1035="Compra",SUMIF($AC$3:$AM$3,VLOOKUP($R1034,desplegable!$N$3:$Q$8,4,FALSE),$AC1035:$AM1035)*$T1035/VLOOKUP($R1034,desplegable!$N$3:$O$8,2,FALSE),"")</f>
        <v/>
      </c>
      <c r="AQ1035" s="55">
        <f>+IFERROR(SUMIF($AC$3:$AM$3,VLOOKUP($R1035,desplegable!$N$3:$Q$8,4,FALSE),$AC1035:$AM1035)/$S1035,0)</f>
        <v>0</v>
      </c>
      <c r="AR1035" s="55">
        <f ca="1">IFERROR((SUMIF($AC$3:$AM$3,VLOOKUP($R1035,desplegable!$N$3:$Q$8,4,FALSE),$AC1035:$AM1035)/($H1035-$G1035))*((TODAY())-$G1035)/$S1035,0)</f>
        <v>0</v>
      </c>
      <c r="AS1035" s="56" t="str">
        <f t="shared" si="335"/>
        <v>-</v>
      </c>
      <c r="AT1035" s="56" t="str">
        <f t="shared" si="336"/>
        <v>-</v>
      </c>
      <c r="AU1035" s="56" t="str">
        <f t="shared" si="337"/>
        <v>-</v>
      </c>
      <c r="AV1035" s="56" t="str">
        <f t="shared" si="338"/>
        <v>-</v>
      </c>
      <c r="AW1035" s="53" t="str">
        <f t="shared" si="339"/>
        <v>-</v>
      </c>
      <c r="AX1035" s="53" t="str">
        <f t="shared" si="340"/>
        <v/>
      </c>
      <c r="AY1035" s="57" t="str">
        <f t="shared" si="341"/>
        <v/>
      </c>
      <c r="AZ1035" s="54">
        <f>+IF(SUMIF($AC$3:$AM$3,VLOOKUP($R1035,desplegable!$N$3:$Q$8,4,FALSE),$AC1035:$AM1035)&gt;=$S1035,$S1035,SUMIF($AC$3:$AM$3,VLOOKUP($R1035,desplegable!$N$3:$Q$8,4,FALSE),$AC1035:$AM1035))</f>
        <v>0</v>
      </c>
      <c r="BA1035" s="78"/>
      <c r="BB1035" s="54">
        <f t="shared" si="342"/>
        <v>0</v>
      </c>
      <c r="BC1035" s="53">
        <f>+IFERROR($BB1035*$T1035/VLOOKUP($R1035,desplegable!$N$3:$O$8,2,FALSE),0)</f>
        <v>0</v>
      </c>
      <c r="BD1035" s="53" t="str">
        <f t="shared" si="351"/>
        <v/>
      </c>
      <c r="BE1035" s="57" t="str">
        <f t="shared" si="343"/>
        <v/>
      </c>
    </row>
    <row r="1036" spans="1:57" ht="15" customHeight="1" x14ac:dyDescent="0.25">
      <c r="A1036" s="26" t="s">
        <v>117</v>
      </c>
      <c r="B1036" s="21"/>
      <c r="C1036" s="21" t="s">
        <v>117</v>
      </c>
      <c r="D1036" s="21"/>
      <c r="E1036" s="21" t="s">
        <v>117</v>
      </c>
      <c r="F1036" s="21"/>
      <c r="G1036" s="27"/>
      <c r="H1036" s="27"/>
      <c r="I1036" s="28" t="s">
        <v>36</v>
      </c>
      <c r="J1036" s="28" t="s">
        <v>117</v>
      </c>
      <c r="K1036" s="21"/>
      <c r="L1036" s="21"/>
      <c r="M1036" s="28" t="s">
        <v>117</v>
      </c>
      <c r="N1036" s="28" t="s">
        <v>117</v>
      </c>
      <c r="O1036" s="28" t="s">
        <v>117</v>
      </c>
      <c r="P1036" s="21" t="s">
        <v>117</v>
      </c>
      <c r="Q1036" s="21" t="s">
        <v>117</v>
      </c>
      <c r="R1036" s="28" t="s">
        <v>117</v>
      </c>
      <c r="S1036" s="78"/>
      <c r="T1036" s="30"/>
      <c r="U1036" s="52">
        <f t="shared" si="352"/>
        <v>0</v>
      </c>
      <c r="V1036" s="29"/>
      <c r="W1036" s="29" t="s">
        <v>117</v>
      </c>
      <c r="X1036" s="29"/>
      <c r="Y1036" s="29"/>
      <c r="Z1036" s="53" t="str">
        <f t="shared" si="344"/>
        <v/>
      </c>
      <c r="AA1036" s="55" t="str">
        <f t="shared" si="334"/>
        <v/>
      </c>
      <c r="AB1036" s="27"/>
      <c r="AC1036" s="54">
        <f t="shared" si="345"/>
        <v>0</v>
      </c>
      <c r="AD1036" s="78"/>
      <c r="AE1036" s="54">
        <f t="shared" si="346"/>
        <v>0</v>
      </c>
      <c r="AF1036" s="78"/>
      <c r="AG1036" s="54">
        <f t="shared" si="347"/>
        <v>0</v>
      </c>
      <c r="AH1036" s="78"/>
      <c r="AI1036" s="54">
        <f t="shared" si="348"/>
        <v>0</v>
      </c>
      <c r="AJ1036" s="78"/>
      <c r="AK1036" s="54">
        <f t="shared" si="349"/>
        <v>0</v>
      </c>
      <c r="AL1036" s="78"/>
      <c r="AM1036" s="78"/>
      <c r="AN1036" s="53" t="str">
        <f>+IF($A1036="Venta",SUMIF($AC$3:$AM$3,VLOOKUP($R1036,desplegable!$N$3:$Q$8,4,FALSE),$AC1036:$AM1036)*$T1036/VLOOKUP($R1036,desplegable!$N$3:$O$8,2,FALSE),"")</f>
        <v/>
      </c>
      <c r="AO1036" s="53">
        <f t="shared" si="350"/>
        <v>0</v>
      </c>
      <c r="AP1036" s="53" t="str">
        <f>+IF($A1036="Compra",SUMIF($AC$3:$AM$3,VLOOKUP($R1035,desplegable!$N$3:$Q$8,4,FALSE),$AC1036:$AM1036)*$T1036/VLOOKUP($R1035,desplegable!$N$3:$O$8,2,FALSE),"")</f>
        <v/>
      </c>
      <c r="AQ1036" s="55">
        <f>+IFERROR(SUMIF($AC$3:$AM$3,VLOOKUP($R1036,desplegable!$N$3:$Q$8,4,FALSE),$AC1036:$AM1036)/$S1036,0)</f>
        <v>0</v>
      </c>
      <c r="AR1036" s="55">
        <f ca="1">IFERROR((SUMIF($AC$3:$AM$3,VLOOKUP($R1036,desplegable!$N$3:$Q$8,4,FALSE),$AC1036:$AM1036)/($H1036-$G1036))*((TODAY())-$G1036)/$S1036,0)</f>
        <v>0</v>
      </c>
      <c r="AS1036" s="56" t="str">
        <f t="shared" si="335"/>
        <v>-</v>
      </c>
      <c r="AT1036" s="56" t="str">
        <f t="shared" si="336"/>
        <v>-</v>
      </c>
      <c r="AU1036" s="56" t="str">
        <f t="shared" si="337"/>
        <v>-</v>
      </c>
      <c r="AV1036" s="56" t="str">
        <f t="shared" si="338"/>
        <v>-</v>
      </c>
      <c r="AW1036" s="53" t="str">
        <f t="shared" si="339"/>
        <v>-</v>
      </c>
      <c r="AX1036" s="53" t="str">
        <f t="shared" si="340"/>
        <v/>
      </c>
      <c r="AY1036" s="57" t="str">
        <f t="shared" si="341"/>
        <v/>
      </c>
      <c r="AZ1036" s="54">
        <f>+IF(SUMIF($AC$3:$AM$3,VLOOKUP($R1036,desplegable!$N$3:$Q$8,4,FALSE),$AC1036:$AM1036)&gt;=$S1036,$S1036,SUMIF($AC$3:$AM$3,VLOOKUP($R1036,desplegable!$N$3:$Q$8,4,FALSE),$AC1036:$AM1036))</f>
        <v>0</v>
      </c>
      <c r="BA1036" s="78"/>
      <c r="BB1036" s="54">
        <f t="shared" si="342"/>
        <v>0</v>
      </c>
      <c r="BC1036" s="53">
        <f>+IFERROR($BB1036*$T1036/VLOOKUP($R1036,desplegable!$N$3:$O$8,2,FALSE),0)</f>
        <v>0</v>
      </c>
      <c r="BD1036" s="53" t="str">
        <f t="shared" si="351"/>
        <v/>
      </c>
      <c r="BE1036" s="57" t="str">
        <f t="shared" si="343"/>
        <v/>
      </c>
    </row>
    <row r="1037" spans="1:57" ht="15" customHeight="1" x14ac:dyDescent="0.25">
      <c r="A1037" s="26" t="s">
        <v>117</v>
      </c>
      <c r="B1037" s="21"/>
      <c r="C1037" s="21" t="s">
        <v>117</v>
      </c>
      <c r="D1037" s="21"/>
      <c r="E1037" s="21" t="s">
        <v>117</v>
      </c>
      <c r="F1037" s="21"/>
      <c r="G1037" s="27"/>
      <c r="H1037" s="27"/>
      <c r="I1037" s="28" t="s">
        <v>36</v>
      </c>
      <c r="J1037" s="28" t="s">
        <v>117</v>
      </c>
      <c r="K1037" s="21"/>
      <c r="L1037" s="21"/>
      <c r="M1037" s="28" t="s">
        <v>117</v>
      </c>
      <c r="N1037" s="28" t="s">
        <v>117</v>
      </c>
      <c r="O1037" s="28" t="s">
        <v>117</v>
      </c>
      <c r="P1037" s="21" t="s">
        <v>117</v>
      </c>
      <c r="Q1037" s="21" t="s">
        <v>117</v>
      </c>
      <c r="R1037" s="28" t="s">
        <v>117</v>
      </c>
      <c r="S1037" s="78"/>
      <c r="T1037" s="30"/>
      <c r="U1037" s="52">
        <f t="shared" si="352"/>
        <v>0</v>
      </c>
      <c r="V1037" s="29"/>
      <c r="W1037" s="29" t="s">
        <v>117</v>
      </c>
      <c r="X1037" s="29"/>
      <c r="Y1037" s="29"/>
      <c r="Z1037" s="53" t="str">
        <f t="shared" si="344"/>
        <v/>
      </c>
      <c r="AA1037" s="55" t="str">
        <f t="shared" si="334"/>
        <v/>
      </c>
      <c r="AB1037" s="27"/>
      <c r="AC1037" s="54">
        <f t="shared" si="345"/>
        <v>0</v>
      </c>
      <c r="AD1037" s="78"/>
      <c r="AE1037" s="54">
        <f t="shared" si="346"/>
        <v>0</v>
      </c>
      <c r="AF1037" s="78"/>
      <c r="AG1037" s="54">
        <f t="shared" si="347"/>
        <v>0</v>
      </c>
      <c r="AH1037" s="78"/>
      <c r="AI1037" s="54">
        <f t="shared" si="348"/>
        <v>0</v>
      </c>
      <c r="AJ1037" s="78"/>
      <c r="AK1037" s="54">
        <f t="shared" si="349"/>
        <v>0</v>
      </c>
      <c r="AL1037" s="78"/>
      <c r="AM1037" s="78"/>
      <c r="AN1037" s="53" t="str">
        <f>+IF($A1037="Venta",SUMIF($AC$3:$AM$3,VLOOKUP($R1037,desplegable!$N$3:$Q$8,4,FALSE),$AC1037:$AM1037)*$T1037/VLOOKUP($R1037,desplegable!$N$3:$O$8,2,FALSE),"")</f>
        <v/>
      </c>
      <c r="AO1037" s="53">
        <f t="shared" si="350"/>
        <v>0</v>
      </c>
      <c r="AP1037" s="53" t="str">
        <f>+IF($A1037="Compra",SUMIF($AC$3:$AM$3,VLOOKUP($R1036,desplegable!$N$3:$Q$8,4,FALSE),$AC1037:$AM1037)*$T1037/VLOOKUP($R1036,desplegable!$N$3:$O$8,2,FALSE),"")</f>
        <v/>
      </c>
      <c r="AQ1037" s="55">
        <f>+IFERROR(SUMIF($AC$3:$AM$3,VLOOKUP($R1037,desplegable!$N$3:$Q$8,4,FALSE),$AC1037:$AM1037)/$S1037,0)</f>
        <v>0</v>
      </c>
      <c r="AR1037" s="55">
        <f ca="1">IFERROR((SUMIF($AC$3:$AM$3,VLOOKUP($R1037,desplegable!$N$3:$Q$8,4,FALSE),$AC1037:$AM1037)/($H1037-$G1037))*((TODAY())-$G1037)/$S1037,0)</f>
        <v>0</v>
      </c>
      <c r="AS1037" s="56" t="str">
        <f t="shared" si="335"/>
        <v>-</v>
      </c>
      <c r="AT1037" s="56" t="str">
        <f t="shared" si="336"/>
        <v>-</v>
      </c>
      <c r="AU1037" s="56" t="str">
        <f t="shared" si="337"/>
        <v>-</v>
      </c>
      <c r="AV1037" s="56" t="str">
        <f t="shared" si="338"/>
        <v>-</v>
      </c>
      <c r="AW1037" s="53" t="str">
        <f t="shared" si="339"/>
        <v>-</v>
      </c>
      <c r="AX1037" s="53" t="str">
        <f t="shared" si="340"/>
        <v/>
      </c>
      <c r="AY1037" s="57" t="str">
        <f t="shared" si="341"/>
        <v/>
      </c>
      <c r="AZ1037" s="54">
        <f>+IF(SUMIF($AC$3:$AM$3,VLOOKUP($R1037,desplegable!$N$3:$Q$8,4,FALSE),$AC1037:$AM1037)&gt;=$S1037,$S1037,SUMIF($AC$3:$AM$3,VLOOKUP($R1037,desplegable!$N$3:$Q$8,4,FALSE),$AC1037:$AM1037))</f>
        <v>0</v>
      </c>
      <c r="BA1037" s="78"/>
      <c r="BB1037" s="54">
        <f t="shared" si="342"/>
        <v>0</v>
      </c>
      <c r="BC1037" s="53">
        <f>+IFERROR($BB1037*$T1037/VLOOKUP($R1037,desplegable!$N$3:$O$8,2,FALSE),0)</f>
        <v>0</v>
      </c>
      <c r="BD1037" s="53" t="str">
        <f t="shared" si="351"/>
        <v/>
      </c>
      <c r="BE1037" s="57" t="str">
        <f t="shared" si="343"/>
        <v/>
      </c>
    </row>
    <row r="1038" spans="1:57" ht="15" customHeight="1" x14ac:dyDescent="0.25">
      <c r="A1038" s="26" t="s">
        <v>117</v>
      </c>
      <c r="B1038" s="21"/>
      <c r="C1038" s="21" t="s">
        <v>117</v>
      </c>
      <c r="D1038" s="21"/>
      <c r="E1038" s="21" t="s">
        <v>117</v>
      </c>
      <c r="F1038" s="21"/>
      <c r="G1038" s="27"/>
      <c r="H1038" s="27"/>
      <c r="I1038" s="28" t="s">
        <v>36</v>
      </c>
      <c r="J1038" s="28" t="s">
        <v>117</v>
      </c>
      <c r="K1038" s="21"/>
      <c r="L1038" s="21"/>
      <c r="M1038" s="28" t="s">
        <v>117</v>
      </c>
      <c r="N1038" s="28" t="s">
        <v>117</v>
      </c>
      <c r="O1038" s="28" t="s">
        <v>117</v>
      </c>
      <c r="P1038" s="21" t="s">
        <v>117</v>
      </c>
      <c r="Q1038" s="21" t="s">
        <v>117</v>
      </c>
      <c r="R1038" s="28" t="s">
        <v>117</v>
      </c>
      <c r="S1038" s="78"/>
      <c r="T1038" s="30"/>
      <c r="U1038" s="52">
        <f t="shared" si="352"/>
        <v>0</v>
      </c>
      <c r="V1038" s="29"/>
      <c r="W1038" s="29" t="s">
        <v>117</v>
      </c>
      <c r="X1038" s="29"/>
      <c r="Y1038" s="29"/>
      <c r="Z1038" s="53" t="str">
        <f t="shared" si="344"/>
        <v/>
      </c>
      <c r="AA1038" s="55" t="str">
        <f t="shared" si="334"/>
        <v/>
      </c>
      <c r="AB1038" s="27"/>
      <c r="AC1038" s="54">
        <f t="shared" si="345"/>
        <v>0</v>
      </c>
      <c r="AD1038" s="78"/>
      <c r="AE1038" s="54">
        <f t="shared" si="346"/>
        <v>0</v>
      </c>
      <c r="AF1038" s="78"/>
      <c r="AG1038" s="54">
        <f t="shared" si="347"/>
        <v>0</v>
      </c>
      <c r="AH1038" s="78"/>
      <c r="AI1038" s="54">
        <f t="shared" si="348"/>
        <v>0</v>
      </c>
      <c r="AJ1038" s="78"/>
      <c r="AK1038" s="54">
        <f t="shared" si="349"/>
        <v>0</v>
      </c>
      <c r="AL1038" s="78"/>
      <c r="AM1038" s="78"/>
      <c r="AN1038" s="53" t="str">
        <f>+IF($A1038="Venta",SUMIF($AC$3:$AM$3,VLOOKUP($R1038,desplegable!$N$3:$Q$8,4,FALSE),$AC1038:$AM1038)*$T1038/VLOOKUP($R1038,desplegable!$N$3:$O$8,2,FALSE),"")</f>
        <v/>
      </c>
      <c r="AO1038" s="53">
        <f t="shared" si="350"/>
        <v>0</v>
      </c>
      <c r="AP1038" s="53" t="str">
        <f>+IF($A1038="Compra",SUMIF($AC$3:$AM$3,VLOOKUP($R1037,desplegable!$N$3:$Q$8,4,FALSE),$AC1038:$AM1038)*$T1038/VLOOKUP($R1037,desplegable!$N$3:$O$8,2,FALSE),"")</f>
        <v/>
      </c>
      <c r="AQ1038" s="55">
        <f>+IFERROR(SUMIF($AC$3:$AM$3,VLOOKUP($R1038,desplegable!$N$3:$Q$8,4,FALSE),$AC1038:$AM1038)/$S1038,0)</f>
        <v>0</v>
      </c>
      <c r="AR1038" s="55">
        <f ca="1">IFERROR((SUMIF($AC$3:$AM$3,VLOOKUP($R1038,desplegable!$N$3:$Q$8,4,FALSE),$AC1038:$AM1038)/($H1038-$G1038))*((TODAY())-$G1038)/$S1038,0)</f>
        <v>0</v>
      </c>
      <c r="AS1038" s="56" t="str">
        <f t="shared" si="335"/>
        <v>-</v>
      </c>
      <c r="AT1038" s="56" t="str">
        <f t="shared" si="336"/>
        <v>-</v>
      </c>
      <c r="AU1038" s="56" t="str">
        <f t="shared" si="337"/>
        <v>-</v>
      </c>
      <c r="AV1038" s="56" t="str">
        <f t="shared" si="338"/>
        <v>-</v>
      </c>
      <c r="AW1038" s="53" t="str">
        <f t="shared" si="339"/>
        <v>-</v>
      </c>
      <c r="AX1038" s="53" t="str">
        <f t="shared" si="340"/>
        <v/>
      </c>
      <c r="AY1038" s="57" t="str">
        <f t="shared" si="341"/>
        <v/>
      </c>
      <c r="AZ1038" s="54">
        <f>+IF(SUMIF($AC$3:$AM$3,VLOOKUP($R1038,desplegable!$N$3:$Q$8,4,FALSE),$AC1038:$AM1038)&gt;=$S1038,$S1038,SUMIF($AC$3:$AM$3,VLOOKUP($R1038,desplegable!$N$3:$Q$8,4,FALSE),$AC1038:$AM1038))</f>
        <v>0</v>
      </c>
      <c r="BA1038" s="78"/>
      <c r="BB1038" s="54">
        <f t="shared" si="342"/>
        <v>0</v>
      </c>
      <c r="BC1038" s="53">
        <f>+IFERROR($BB1038*$T1038/VLOOKUP($R1038,desplegable!$N$3:$O$8,2,FALSE),0)</f>
        <v>0</v>
      </c>
      <c r="BD1038" s="53" t="str">
        <f t="shared" si="351"/>
        <v/>
      </c>
      <c r="BE1038" s="57" t="str">
        <f t="shared" si="343"/>
        <v/>
      </c>
    </row>
    <row r="1039" spans="1:57" ht="15" customHeight="1" x14ac:dyDescent="0.25">
      <c r="A1039" s="26" t="s">
        <v>117</v>
      </c>
      <c r="B1039" s="21"/>
      <c r="C1039" s="21" t="s">
        <v>117</v>
      </c>
      <c r="D1039" s="21"/>
      <c r="E1039" s="21" t="s">
        <v>117</v>
      </c>
      <c r="F1039" s="21"/>
      <c r="G1039" s="27"/>
      <c r="H1039" s="27"/>
      <c r="I1039" s="28" t="s">
        <v>36</v>
      </c>
      <c r="J1039" s="28" t="s">
        <v>117</v>
      </c>
      <c r="K1039" s="21"/>
      <c r="L1039" s="21"/>
      <c r="M1039" s="28" t="s">
        <v>117</v>
      </c>
      <c r="N1039" s="28" t="s">
        <v>117</v>
      </c>
      <c r="O1039" s="28" t="s">
        <v>117</v>
      </c>
      <c r="P1039" s="21" t="s">
        <v>117</v>
      </c>
      <c r="Q1039" s="21" t="s">
        <v>117</v>
      </c>
      <c r="R1039" s="28" t="s">
        <v>117</v>
      </c>
      <c r="S1039" s="78"/>
      <c r="T1039" s="30"/>
      <c r="U1039" s="52">
        <f t="shared" si="352"/>
        <v>0</v>
      </c>
      <c r="V1039" s="29"/>
      <c r="W1039" s="29" t="s">
        <v>117</v>
      </c>
      <c r="X1039" s="29"/>
      <c r="Y1039" s="29"/>
      <c r="Z1039" s="53" t="str">
        <f t="shared" si="344"/>
        <v/>
      </c>
      <c r="AA1039" s="55" t="str">
        <f t="shared" si="334"/>
        <v/>
      </c>
      <c r="AB1039" s="27"/>
      <c r="AC1039" s="54">
        <f t="shared" si="345"/>
        <v>0</v>
      </c>
      <c r="AD1039" s="78"/>
      <c r="AE1039" s="54">
        <f t="shared" si="346"/>
        <v>0</v>
      </c>
      <c r="AF1039" s="78"/>
      <c r="AG1039" s="54">
        <f t="shared" si="347"/>
        <v>0</v>
      </c>
      <c r="AH1039" s="78"/>
      <c r="AI1039" s="54">
        <f t="shared" si="348"/>
        <v>0</v>
      </c>
      <c r="AJ1039" s="78"/>
      <c r="AK1039" s="54">
        <f t="shared" si="349"/>
        <v>0</v>
      </c>
      <c r="AL1039" s="78"/>
      <c r="AM1039" s="78"/>
      <c r="AN1039" s="53" t="str">
        <f>+IF($A1039="Venta",SUMIF($AC$3:$AM$3,VLOOKUP($R1039,desplegable!$N$3:$Q$8,4,FALSE),$AC1039:$AM1039)*$T1039/VLOOKUP($R1039,desplegable!$N$3:$O$8,2,FALSE),"")</f>
        <v/>
      </c>
      <c r="AO1039" s="53">
        <f t="shared" si="350"/>
        <v>0</v>
      </c>
      <c r="AP1039" s="53" t="str">
        <f>+IF($A1039="Compra",SUMIF($AC$3:$AM$3,VLOOKUP($R1038,desplegable!$N$3:$Q$8,4,FALSE),$AC1039:$AM1039)*$T1039/VLOOKUP($R1038,desplegable!$N$3:$O$8,2,FALSE),"")</f>
        <v/>
      </c>
      <c r="AQ1039" s="55">
        <f>+IFERROR(SUMIF($AC$3:$AM$3,VLOOKUP($R1039,desplegable!$N$3:$Q$8,4,FALSE),$AC1039:$AM1039)/$S1039,0)</f>
        <v>0</v>
      </c>
      <c r="AR1039" s="55">
        <f ca="1">IFERROR((SUMIF($AC$3:$AM$3,VLOOKUP($R1039,desplegable!$N$3:$Q$8,4,FALSE),$AC1039:$AM1039)/($H1039-$G1039))*((TODAY())-$G1039)/$S1039,0)</f>
        <v>0</v>
      </c>
      <c r="AS1039" s="56" t="str">
        <f t="shared" si="335"/>
        <v>-</v>
      </c>
      <c r="AT1039" s="56" t="str">
        <f t="shared" si="336"/>
        <v>-</v>
      </c>
      <c r="AU1039" s="56" t="str">
        <f t="shared" si="337"/>
        <v>-</v>
      </c>
      <c r="AV1039" s="56" t="str">
        <f t="shared" si="338"/>
        <v>-</v>
      </c>
      <c r="AW1039" s="53" t="str">
        <f t="shared" si="339"/>
        <v>-</v>
      </c>
      <c r="AX1039" s="53" t="str">
        <f t="shared" si="340"/>
        <v/>
      </c>
      <c r="AY1039" s="57" t="str">
        <f t="shared" si="341"/>
        <v/>
      </c>
      <c r="AZ1039" s="54">
        <f>+IF(SUMIF($AC$3:$AM$3,VLOOKUP($R1039,desplegable!$N$3:$Q$8,4,FALSE),$AC1039:$AM1039)&gt;=$S1039,$S1039,SUMIF($AC$3:$AM$3,VLOOKUP($R1039,desplegable!$N$3:$Q$8,4,FALSE),$AC1039:$AM1039))</f>
        <v>0</v>
      </c>
      <c r="BA1039" s="78"/>
      <c r="BB1039" s="54">
        <f t="shared" si="342"/>
        <v>0</v>
      </c>
      <c r="BC1039" s="53">
        <f>+IFERROR($BB1039*$T1039/VLOOKUP($R1039,desplegable!$N$3:$O$8,2,FALSE),0)</f>
        <v>0</v>
      </c>
      <c r="BD1039" s="53" t="str">
        <f t="shared" si="351"/>
        <v/>
      </c>
      <c r="BE1039" s="57" t="str">
        <f t="shared" si="343"/>
        <v/>
      </c>
    </row>
    <row r="1040" spans="1:57" ht="15" customHeight="1" x14ac:dyDescent="0.25">
      <c r="A1040" s="26" t="s">
        <v>117</v>
      </c>
      <c r="B1040" s="21"/>
      <c r="C1040" s="21" t="s">
        <v>117</v>
      </c>
      <c r="D1040" s="21"/>
      <c r="E1040" s="21" t="s">
        <v>117</v>
      </c>
      <c r="F1040" s="21"/>
      <c r="G1040" s="27"/>
      <c r="H1040" s="27"/>
      <c r="I1040" s="28" t="s">
        <v>36</v>
      </c>
      <c r="J1040" s="28" t="s">
        <v>117</v>
      </c>
      <c r="K1040" s="21"/>
      <c r="L1040" s="21"/>
      <c r="M1040" s="28" t="s">
        <v>117</v>
      </c>
      <c r="N1040" s="28" t="s">
        <v>117</v>
      </c>
      <c r="O1040" s="28" t="s">
        <v>117</v>
      </c>
      <c r="P1040" s="21" t="s">
        <v>117</v>
      </c>
      <c r="Q1040" s="21" t="s">
        <v>117</v>
      </c>
      <c r="R1040" s="28" t="s">
        <v>117</v>
      </c>
      <c r="S1040" s="78"/>
      <c r="T1040" s="30"/>
      <c r="U1040" s="52">
        <f t="shared" si="352"/>
        <v>0</v>
      </c>
      <c r="V1040" s="29"/>
      <c r="W1040" s="29" t="s">
        <v>117</v>
      </c>
      <c r="X1040" s="29"/>
      <c r="Y1040" s="29"/>
      <c r="Z1040" s="53" t="str">
        <f t="shared" si="344"/>
        <v/>
      </c>
      <c r="AA1040" s="55" t="str">
        <f t="shared" si="334"/>
        <v/>
      </c>
      <c r="AB1040" s="27"/>
      <c r="AC1040" s="54">
        <f t="shared" si="345"/>
        <v>0</v>
      </c>
      <c r="AD1040" s="78"/>
      <c r="AE1040" s="54">
        <f t="shared" si="346"/>
        <v>0</v>
      </c>
      <c r="AF1040" s="78"/>
      <c r="AG1040" s="54">
        <f t="shared" si="347"/>
        <v>0</v>
      </c>
      <c r="AH1040" s="78"/>
      <c r="AI1040" s="54">
        <f t="shared" si="348"/>
        <v>0</v>
      </c>
      <c r="AJ1040" s="78"/>
      <c r="AK1040" s="54">
        <f t="shared" si="349"/>
        <v>0</v>
      </c>
      <c r="AL1040" s="78"/>
      <c r="AM1040" s="78"/>
      <c r="AN1040" s="53" t="str">
        <f>+IF($A1040="Venta",SUMIF($AC$3:$AM$3,VLOOKUP($R1040,desplegable!$N$3:$Q$8,4,FALSE),$AC1040:$AM1040)*$T1040/VLOOKUP($R1040,desplegable!$N$3:$O$8,2,FALSE),"")</f>
        <v/>
      </c>
      <c r="AO1040" s="53">
        <f t="shared" si="350"/>
        <v>0</v>
      </c>
      <c r="AP1040" s="53" t="str">
        <f>+IF($A1040="Compra",SUMIF($AC$3:$AM$3,VLOOKUP($R1039,desplegable!$N$3:$Q$8,4,FALSE),$AC1040:$AM1040)*$T1040/VLOOKUP($R1039,desplegable!$N$3:$O$8,2,FALSE),"")</f>
        <v/>
      </c>
      <c r="AQ1040" s="55">
        <f>+IFERROR(SUMIF($AC$3:$AM$3,VLOOKUP($R1040,desplegable!$N$3:$Q$8,4,FALSE),$AC1040:$AM1040)/$S1040,0)</f>
        <v>0</v>
      </c>
      <c r="AR1040" s="55">
        <f ca="1">IFERROR((SUMIF($AC$3:$AM$3,VLOOKUP($R1040,desplegable!$N$3:$Q$8,4,FALSE),$AC1040:$AM1040)/($H1040-$G1040))*((TODAY())-$G1040)/$S1040,0)</f>
        <v>0</v>
      </c>
      <c r="AS1040" s="56" t="str">
        <f t="shared" si="335"/>
        <v>-</v>
      </c>
      <c r="AT1040" s="56" t="str">
        <f t="shared" si="336"/>
        <v>-</v>
      </c>
      <c r="AU1040" s="56" t="str">
        <f t="shared" si="337"/>
        <v>-</v>
      </c>
      <c r="AV1040" s="56" t="str">
        <f t="shared" si="338"/>
        <v>-</v>
      </c>
      <c r="AW1040" s="53" t="str">
        <f t="shared" si="339"/>
        <v>-</v>
      </c>
      <c r="AX1040" s="53" t="str">
        <f t="shared" si="340"/>
        <v/>
      </c>
      <c r="AY1040" s="57" t="str">
        <f t="shared" si="341"/>
        <v/>
      </c>
      <c r="AZ1040" s="54">
        <f>+IF(SUMIF($AC$3:$AM$3,VLOOKUP($R1040,desplegable!$N$3:$Q$8,4,FALSE),$AC1040:$AM1040)&gt;=$S1040,$S1040,SUMIF($AC$3:$AM$3,VLOOKUP($R1040,desplegable!$N$3:$Q$8,4,FALSE),$AC1040:$AM1040))</f>
        <v>0</v>
      </c>
      <c r="BA1040" s="78"/>
      <c r="BB1040" s="54">
        <f t="shared" si="342"/>
        <v>0</v>
      </c>
      <c r="BC1040" s="53">
        <f>+IFERROR($BB1040*$T1040/VLOOKUP($R1040,desplegable!$N$3:$O$8,2,FALSE),0)</f>
        <v>0</v>
      </c>
      <c r="BD1040" s="53" t="str">
        <f t="shared" si="351"/>
        <v/>
      </c>
      <c r="BE1040" s="57" t="str">
        <f t="shared" si="343"/>
        <v/>
      </c>
    </row>
    <row r="1041" spans="1:57" ht="15" customHeight="1" x14ac:dyDescent="0.25">
      <c r="A1041" s="26" t="s">
        <v>117</v>
      </c>
      <c r="B1041" s="21"/>
      <c r="C1041" s="21" t="s">
        <v>117</v>
      </c>
      <c r="D1041" s="21"/>
      <c r="E1041" s="21" t="s">
        <v>117</v>
      </c>
      <c r="F1041" s="21"/>
      <c r="G1041" s="27"/>
      <c r="H1041" s="27"/>
      <c r="I1041" s="28" t="s">
        <v>36</v>
      </c>
      <c r="J1041" s="28" t="s">
        <v>117</v>
      </c>
      <c r="K1041" s="21"/>
      <c r="L1041" s="21"/>
      <c r="M1041" s="28" t="s">
        <v>117</v>
      </c>
      <c r="N1041" s="28" t="s">
        <v>117</v>
      </c>
      <c r="O1041" s="28" t="s">
        <v>117</v>
      </c>
      <c r="P1041" s="21" t="s">
        <v>117</v>
      </c>
      <c r="Q1041" s="21" t="s">
        <v>117</v>
      </c>
      <c r="R1041" s="28" t="s">
        <v>117</v>
      </c>
      <c r="S1041" s="78"/>
      <c r="T1041" s="30"/>
      <c r="U1041" s="52">
        <f t="shared" si="352"/>
        <v>0</v>
      </c>
      <c r="V1041" s="29"/>
      <c r="W1041" s="29" t="s">
        <v>117</v>
      </c>
      <c r="X1041" s="29"/>
      <c r="Y1041" s="29"/>
      <c r="Z1041" s="53" t="str">
        <f t="shared" si="344"/>
        <v/>
      </c>
      <c r="AA1041" s="55" t="str">
        <f t="shared" si="334"/>
        <v/>
      </c>
      <c r="AB1041" s="27"/>
      <c r="AC1041" s="54">
        <f t="shared" si="345"/>
        <v>0</v>
      </c>
      <c r="AD1041" s="78"/>
      <c r="AE1041" s="54">
        <f t="shared" si="346"/>
        <v>0</v>
      </c>
      <c r="AF1041" s="78"/>
      <c r="AG1041" s="54">
        <f t="shared" si="347"/>
        <v>0</v>
      </c>
      <c r="AH1041" s="78"/>
      <c r="AI1041" s="54">
        <f t="shared" si="348"/>
        <v>0</v>
      </c>
      <c r="AJ1041" s="78"/>
      <c r="AK1041" s="54">
        <f t="shared" si="349"/>
        <v>0</v>
      </c>
      <c r="AL1041" s="78"/>
      <c r="AM1041" s="78"/>
      <c r="AN1041" s="53" t="str">
        <f>+IF($A1041="Venta",SUMIF($AC$3:$AM$3,VLOOKUP($R1041,desplegable!$N$3:$Q$8,4,FALSE),$AC1041:$AM1041)*$T1041/VLOOKUP($R1041,desplegable!$N$3:$O$8,2,FALSE),"")</f>
        <v/>
      </c>
      <c r="AO1041" s="53">
        <f t="shared" si="350"/>
        <v>0</v>
      </c>
      <c r="AP1041" s="53" t="str">
        <f>+IF($A1041="Compra",SUMIF($AC$3:$AM$3,VLOOKUP($R1040,desplegable!$N$3:$Q$8,4,FALSE),$AC1041:$AM1041)*$T1041/VLOOKUP($R1040,desplegable!$N$3:$O$8,2,FALSE),"")</f>
        <v/>
      </c>
      <c r="AQ1041" s="55">
        <f>+IFERROR(SUMIF($AC$3:$AM$3,VLOOKUP($R1041,desplegable!$N$3:$Q$8,4,FALSE),$AC1041:$AM1041)/$S1041,0)</f>
        <v>0</v>
      </c>
      <c r="AR1041" s="55">
        <f ca="1">IFERROR((SUMIF($AC$3:$AM$3,VLOOKUP($R1041,desplegable!$N$3:$Q$8,4,FALSE),$AC1041:$AM1041)/($H1041-$G1041))*((TODAY())-$G1041)/$S1041,0)</f>
        <v>0</v>
      </c>
      <c r="AS1041" s="56" t="str">
        <f t="shared" si="335"/>
        <v>-</v>
      </c>
      <c r="AT1041" s="56" t="str">
        <f t="shared" si="336"/>
        <v>-</v>
      </c>
      <c r="AU1041" s="56" t="str">
        <f t="shared" si="337"/>
        <v>-</v>
      </c>
      <c r="AV1041" s="56" t="str">
        <f t="shared" si="338"/>
        <v>-</v>
      </c>
      <c r="AW1041" s="53" t="str">
        <f t="shared" si="339"/>
        <v>-</v>
      </c>
      <c r="AX1041" s="53" t="str">
        <f t="shared" si="340"/>
        <v/>
      </c>
      <c r="AY1041" s="57" t="str">
        <f t="shared" si="341"/>
        <v/>
      </c>
      <c r="AZ1041" s="54">
        <f>+IF(SUMIF($AC$3:$AM$3,VLOOKUP($R1041,desplegable!$N$3:$Q$8,4,FALSE),$AC1041:$AM1041)&gt;=$S1041,$S1041,SUMIF($AC$3:$AM$3,VLOOKUP($R1041,desplegable!$N$3:$Q$8,4,FALSE),$AC1041:$AM1041))</f>
        <v>0</v>
      </c>
      <c r="BA1041" s="78"/>
      <c r="BB1041" s="54">
        <f t="shared" si="342"/>
        <v>0</v>
      </c>
      <c r="BC1041" s="53">
        <f>+IFERROR($BB1041*$T1041/VLOOKUP($R1041,desplegable!$N$3:$O$8,2,FALSE),0)</f>
        <v>0</v>
      </c>
      <c r="BD1041" s="53" t="str">
        <f t="shared" si="351"/>
        <v/>
      </c>
      <c r="BE1041" s="57" t="str">
        <f t="shared" si="343"/>
        <v/>
      </c>
    </row>
    <row r="1042" spans="1:57" ht="15" customHeight="1" x14ac:dyDescent="0.25">
      <c r="A1042" s="26" t="s">
        <v>117</v>
      </c>
      <c r="B1042" s="21"/>
      <c r="C1042" s="21" t="s">
        <v>117</v>
      </c>
      <c r="D1042" s="21"/>
      <c r="E1042" s="21" t="s">
        <v>117</v>
      </c>
      <c r="F1042" s="21"/>
      <c r="G1042" s="27"/>
      <c r="H1042" s="27"/>
      <c r="I1042" s="28" t="s">
        <v>36</v>
      </c>
      <c r="J1042" s="28" t="s">
        <v>117</v>
      </c>
      <c r="K1042" s="21"/>
      <c r="L1042" s="21"/>
      <c r="M1042" s="28" t="s">
        <v>117</v>
      </c>
      <c r="N1042" s="28" t="s">
        <v>117</v>
      </c>
      <c r="O1042" s="28" t="s">
        <v>117</v>
      </c>
      <c r="P1042" s="21" t="s">
        <v>117</v>
      </c>
      <c r="Q1042" s="21" t="s">
        <v>117</v>
      </c>
      <c r="R1042" s="28" t="s">
        <v>117</v>
      </c>
      <c r="S1042" s="78"/>
      <c r="T1042" s="30"/>
      <c r="U1042" s="52">
        <f t="shared" si="352"/>
        <v>0</v>
      </c>
      <c r="V1042" s="29"/>
      <c r="W1042" s="29" t="s">
        <v>117</v>
      </c>
      <c r="X1042" s="29"/>
      <c r="Y1042" s="29"/>
      <c r="Z1042" s="53" t="str">
        <f t="shared" si="344"/>
        <v/>
      </c>
      <c r="AA1042" s="55" t="str">
        <f t="shared" ref="AA1042:AA1105" si="353">+IF($A1042="Venta",IFERROR($Z1042/$U1042,0),IF($A1042="Compra","",""))</f>
        <v/>
      </c>
      <c r="AB1042" s="27"/>
      <c r="AC1042" s="54">
        <f t="shared" si="345"/>
        <v>0</v>
      </c>
      <c r="AD1042" s="78"/>
      <c r="AE1042" s="54">
        <f t="shared" si="346"/>
        <v>0</v>
      </c>
      <c r="AF1042" s="78"/>
      <c r="AG1042" s="54">
        <f t="shared" si="347"/>
        <v>0</v>
      </c>
      <c r="AH1042" s="78"/>
      <c r="AI1042" s="54">
        <f t="shared" si="348"/>
        <v>0</v>
      </c>
      <c r="AJ1042" s="78"/>
      <c r="AK1042" s="54">
        <f t="shared" si="349"/>
        <v>0</v>
      </c>
      <c r="AL1042" s="78"/>
      <c r="AM1042" s="78"/>
      <c r="AN1042" s="53" t="str">
        <f>+IF($A1042="Venta",SUMIF($AC$3:$AM$3,VLOOKUP($R1042,desplegable!$N$3:$Q$8,4,FALSE),$AC1042:$AM1042)*$T1042/VLOOKUP($R1042,desplegable!$N$3:$O$8,2,FALSE),"")</f>
        <v/>
      </c>
      <c r="AO1042" s="53">
        <f t="shared" si="350"/>
        <v>0</v>
      </c>
      <c r="AP1042" s="53" t="str">
        <f>+IF($A1042="Compra",SUMIF($AC$3:$AM$3,VLOOKUP($R1041,desplegable!$N$3:$Q$8,4,FALSE),$AC1042:$AM1042)*$T1042/VLOOKUP($R1041,desplegable!$N$3:$O$8,2,FALSE),"")</f>
        <v/>
      </c>
      <c r="AQ1042" s="55">
        <f>+IFERROR(SUMIF($AC$3:$AM$3,VLOOKUP($R1042,desplegable!$N$3:$Q$8,4,FALSE),$AC1042:$AM1042)/$S1042,0)</f>
        <v>0</v>
      </c>
      <c r="AR1042" s="55">
        <f ca="1">IFERROR((SUMIF($AC$3:$AM$3,VLOOKUP($R1042,desplegable!$N$3:$Q$8,4,FALSE),$AC1042:$AM1042)/($H1042-$G1042))*((TODAY())-$G1042)/$S1042,0)</f>
        <v>0</v>
      </c>
      <c r="AS1042" s="56" t="str">
        <f t="shared" si="335"/>
        <v>-</v>
      </c>
      <c r="AT1042" s="56" t="str">
        <f t="shared" si="336"/>
        <v>-</v>
      </c>
      <c r="AU1042" s="56" t="str">
        <f t="shared" si="337"/>
        <v>-</v>
      </c>
      <c r="AV1042" s="56" t="str">
        <f t="shared" si="338"/>
        <v>-</v>
      </c>
      <c r="AW1042" s="53" t="str">
        <f t="shared" si="339"/>
        <v>-</v>
      </c>
      <c r="AX1042" s="53" t="str">
        <f t="shared" si="340"/>
        <v/>
      </c>
      <c r="AY1042" s="57" t="str">
        <f t="shared" si="341"/>
        <v/>
      </c>
      <c r="AZ1042" s="54">
        <f>+IF(SUMIF($AC$3:$AM$3,VLOOKUP($R1042,desplegable!$N$3:$Q$8,4,FALSE),$AC1042:$AM1042)&gt;=$S1042,$S1042,SUMIF($AC$3:$AM$3,VLOOKUP($R1042,desplegable!$N$3:$Q$8,4,FALSE),$AC1042:$AM1042))</f>
        <v>0</v>
      </c>
      <c r="BA1042" s="78"/>
      <c r="BB1042" s="54">
        <f t="shared" si="342"/>
        <v>0</v>
      </c>
      <c r="BC1042" s="53">
        <f>+IFERROR($BB1042*$T1042/VLOOKUP($R1042,desplegable!$N$3:$O$8,2,FALSE),0)</f>
        <v>0</v>
      </c>
      <c r="BD1042" s="53" t="str">
        <f t="shared" si="351"/>
        <v/>
      </c>
      <c r="BE1042" s="57" t="str">
        <f t="shared" si="343"/>
        <v/>
      </c>
    </row>
    <row r="1043" spans="1:57" ht="15" customHeight="1" x14ac:dyDescent="0.25">
      <c r="A1043" s="26" t="s">
        <v>117</v>
      </c>
      <c r="B1043" s="21"/>
      <c r="C1043" s="21" t="s">
        <v>117</v>
      </c>
      <c r="D1043" s="21"/>
      <c r="E1043" s="21" t="s">
        <v>117</v>
      </c>
      <c r="F1043" s="21"/>
      <c r="G1043" s="27"/>
      <c r="H1043" s="27"/>
      <c r="I1043" s="28" t="s">
        <v>36</v>
      </c>
      <c r="J1043" s="28" t="s">
        <v>117</v>
      </c>
      <c r="K1043" s="21"/>
      <c r="L1043" s="21"/>
      <c r="M1043" s="28" t="s">
        <v>117</v>
      </c>
      <c r="N1043" s="28" t="s">
        <v>117</v>
      </c>
      <c r="O1043" s="28" t="s">
        <v>117</v>
      </c>
      <c r="P1043" s="21" t="s">
        <v>117</v>
      </c>
      <c r="Q1043" s="21" t="s">
        <v>117</v>
      </c>
      <c r="R1043" s="28" t="s">
        <v>117</v>
      </c>
      <c r="S1043" s="78"/>
      <c r="T1043" s="30"/>
      <c r="U1043" s="52">
        <f t="shared" si="352"/>
        <v>0</v>
      </c>
      <c r="V1043" s="29"/>
      <c r="W1043" s="29" t="s">
        <v>117</v>
      </c>
      <c r="X1043" s="29"/>
      <c r="Y1043" s="29"/>
      <c r="Z1043" s="53" t="str">
        <f t="shared" si="344"/>
        <v/>
      </c>
      <c r="AA1043" s="55" t="str">
        <f t="shared" si="353"/>
        <v/>
      </c>
      <c r="AB1043" s="27"/>
      <c r="AC1043" s="54">
        <f t="shared" si="345"/>
        <v>0</v>
      </c>
      <c r="AD1043" s="78"/>
      <c r="AE1043" s="54">
        <f t="shared" si="346"/>
        <v>0</v>
      </c>
      <c r="AF1043" s="78"/>
      <c r="AG1043" s="54">
        <f t="shared" si="347"/>
        <v>0</v>
      </c>
      <c r="AH1043" s="78"/>
      <c r="AI1043" s="54">
        <f t="shared" si="348"/>
        <v>0</v>
      </c>
      <c r="AJ1043" s="78"/>
      <c r="AK1043" s="54">
        <f t="shared" si="349"/>
        <v>0</v>
      </c>
      <c r="AL1043" s="78"/>
      <c r="AM1043" s="78"/>
      <c r="AN1043" s="53" t="str">
        <f>+IF($A1043="Venta",SUMIF($AC$3:$AM$3,VLOOKUP($R1043,desplegable!$N$3:$Q$8,4,FALSE),$AC1043:$AM1043)*$T1043/VLOOKUP($R1043,desplegable!$N$3:$O$8,2,FALSE),"")</f>
        <v/>
      </c>
      <c r="AO1043" s="53">
        <f t="shared" si="350"/>
        <v>0</v>
      </c>
      <c r="AP1043" s="53" t="str">
        <f>+IF($A1043="Compra",SUMIF($AC$3:$AM$3,VLOOKUP($R1042,desplegable!$N$3:$Q$8,4,FALSE),$AC1043:$AM1043)*$T1043/VLOOKUP($R1042,desplegable!$N$3:$O$8,2,FALSE),"")</f>
        <v/>
      </c>
      <c r="AQ1043" s="55">
        <f>+IFERROR(SUMIF($AC$3:$AM$3,VLOOKUP($R1043,desplegable!$N$3:$Q$8,4,FALSE),$AC1043:$AM1043)/$S1043,0)</f>
        <v>0</v>
      </c>
      <c r="AR1043" s="55">
        <f ca="1">IFERROR((SUMIF($AC$3:$AM$3,VLOOKUP($R1043,desplegable!$N$3:$Q$8,4,FALSE),$AC1043:$AM1043)/($H1043-$G1043))*((TODAY())-$G1043)/$S1043,0)</f>
        <v>0</v>
      </c>
      <c r="AS1043" s="56" t="str">
        <f t="shared" si="335"/>
        <v>-</v>
      </c>
      <c r="AT1043" s="56" t="str">
        <f t="shared" si="336"/>
        <v>-</v>
      </c>
      <c r="AU1043" s="56" t="str">
        <f t="shared" si="337"/>
        <v>-</v>
      </c>
      <c r="AV1043" s="56" t="str">
        <f t="shared" si="338"/>
        <v>-</v>
      </c>
      <c r="AW1043" s="53" t="str">
        <f t="shared" si="339"/>
        <v>-</v>
      </c>
      <c r="AX1043" s="53" t="str">
        <f t="shared" si="340"/>
        <v/>
      </c>
      <c r="AY1043" s="57" t="str">
        <f t="shared" si="341"/>
        <v/>
      </c>
      <c r="AZ1043" s="54">
        <f>+IF(SUMIF($AC$3:$AM$3,VLOOKUP($R1043,desplegable!$N$3:$Q$8,4,FALSE),$AC1043:$AM1043)&gt;=$S1043,$S1043,SUMIF($AC$3:$AM$3,VLOOKUP($R1043,desplegable!$N$3:$Q$8,4,FALSE),$AC1043:$AM1043))</f>
        <v>0</v>
      </c>
      <c r="BA1043" s="78"/>
      <c r="BB1043" s="54">
        <f t="shared" si="342"/>
        <v>0</v>
      </c>
      <c r="BC1043" s="53">
        <f>+IFERROR($BB1043*$T1043/VLOOKUP($R1043,desplegable!$N$3:$O$8,2,FALSE),0)</f>
        <v>0</v>
      </c>
      <c r="BD1043" s="53" t="str">
        <f t="shared" si="351"/>
        <v/>
      </c>
      <c r="BE1043" s="57" t="str">
        <f t="shared" si="343"/>
        <v/>
      </c>
    </row>
    <row r="1044" spans="1:57" ht="15" customHeight="1" x14ac:dyDescent="0.25">
      <c r="A1044" s="26" t="s">
        <v>117</v>
      </c>
      <c r="B1044" s="21"/>
      <c r="C1044" s="21" t="s">
        <v>117</v>
      </c>
      <c r="D1044" s="21"/>
      <c r="E1044" s="21" t="s">
        <v>117</v>
      </c>
      <c r="F1044" s="21"/>
      <c r="G1044" s="27"/>
      <c r="H1044" s="27"/>
      <c r="I1044" s="28" t="s">
        <v>36</v>
      </c>
      <c r="J1044" s="28" t="s">
        <v>117</v>
      </c>
      <c r="K1044" s="21"/>
      <c r="L1044" s="21"/>
      <c r="M1044" s="28" t="s">
        <v>117</v>
      </c>
      <c r="N1044" s="28" t="s">
        <v>117</v>
      </c>
      <c r="O1044" s="28" t="s">
        <v>117</v>
      </c>
      <c r="P1044" s="21" t="s">
        <v>117</v>
      </c>
      <c r="Q1044" s="21" t="s">
        <v>117</v>
      </c>
      <c r="R1044" s="28" t="s">
        <v>117</v>
      </c>
      <c r="S1044" s="78"/>
      <c r="T1044" s="30"/>
      <c r="U1044" s="52">
        <f t="shared" si="352"/>
        <v>0</v>
      </c>
      <c r="V1044" s="29"/>
      <c r="W1044" s="29" t="s">
        <v>117</v>
      </c>
      <c r="X1044" s="29"/>
      <c r="Y1044" s="29"/>
      <c r="Z1044" s="53" t="str">
        <f t="shared" si="344"/>
        <v/>
      </c>
      <c r="AA1044" s="55" t="str">
        <f t="shared" si="353"/>
        <v/>
      </c>
      <c r="AB1044" s="27"/>
      <c r="AC1044" s="54">
        <f t="shared" si="345"/>
        <v>0</v>
      </c>
      <c r="AD1044" s="78"/>
      <c r="AE1044" s="54">
        <f t="shared" si="346"/>
        <v>0</v>
      </c>
      <c r="AF1044" s="78"/>
      <c r="AG1044" s="54">
        <f t="shared" si="347"/>
        <v>0</v>
      </c>
      <c r="AH1044" s="78"/>
      <c r="AI1044" s="54">
        <f t="shared" si="348"/>
        <v>0</v>
      </c>
      <c r="AJ1044" s="78"/>
      <c r="AK1044" s="54">
        <f t="shared" si="349"/>
        <v>0</v>
      </c>
      <c r="AL1044" s="78"/>
      <c r="AM1044" s="78"/>
      <c r="AN1044" s="53" t="str">
        <f>+IF($A1044="Venta",SUMIF($AC$3:$AM$3,VLOOKUP($R1044,desplegable!$N$3:$Q$8,4,FALSE),$AC1044:$AM1044)*$T1044/VLOOKUP($R1044,desplegable!$N$3:$O$8,2,FALSE),"")</f>
        <v/>
      </c>
      <c r="AO1044" s="53">
        <f t="shared" si="350"/>
        <v>0</v>
      </c>
      <c r="AP1044" s="53" t="str">
        <f>+IF($A1044="Compra",SUMIF($AC$3:$AM$3,VLOOKUP($R1043,desplegable!$N$3:$Q$8,4,FALSE),$AC1044:$AM1044)*$T1044/VLOOKUP($R1043,desplegable!$N$3:$O$8,2,FALSE),"")</f>
        <v/>
      </c>
      <c r="AQ1044" s="55">
        <f>+IFERROR(SUMIF($AC$3:$AM$3,VLOOKUP($R1044,desplegable!$N$3:$Q$8,4,FALSE),$AC1044:$AM1044)/$S1044,0)</f>
        <v>0</v>
      </c>
      <c r="AR1044" s="55">
        <f ca="1">IFERROR((SUMIF($AC$3:$AM$3,VLOOKUP($R1044,desplegable!$N$3:$Q$8,4,FALSE),$AC1044:$AM1044)/($H1044-$G1044))*((TODAY())-$G1044)/$S1044,0)</f>
        <v>0</v>
      </c>
      <c r="AS1044" s="56" t="str">
        <f t="shared" si="335"/>
        <v>-</v>
      </c>
      <c r="AT1044" s="56" t="str">
        <f t="shared" si="336"/>
        <v>-</v>
      </c>
      <c r="AU1044" s="56" t="str">
        <f t="shared" si="337"/>
        <v>-</v>
      </c>
      <c r="AV1044" s="56" t="str">
        <f t="shared" si="338"/>
        <v>-</v>
      </c>
      <c r="AW1044" s="53" t="str">
        <f t="shared" si="339"/>
        <v>-</v>
      </c>
      <c r="AX1044" s="53" t="str">
        <f t="shared" si="340"/>
        <v/>
      </c>
      <c r="AY1044" s="57" t="str">
        <f t="shared" si="341"/>
        <v/>
      </c>
      <c r="AZ1044" s="54">
        <f>+IF(SUMIF($AC$3:$AM$3,VLOOKUP($R1044,desplegable!$N$3:$Q$8,4,FALSE),$AC1044:$AM1044)&gt;=$S1044,$S1044,SUMIF($AC$3:$AM$3,VLOOKUP($R1044,desplegable!$N$3:$Q$8,4,FALSE),$AC1044:$AM1044))</f>
        <v>0</v>
      </c>
      <c r="BA1044" s="78"/>
      <c r="BB1044" s="54">
        <f t="shared" si="342"/>
        <v>0</v>
      </c>
      <c r="BC1044" s="53">
        <f>+IFERROR($BB1044*$T1044/VLOOKUP($R1044,desplegable!$N$3:$O$8,2,FALSE),0)</f>
        <v>0</v>
      </c>
      <c r="BD1044" s="53" t="str">
        <f t="shared" si="351"/>
        <v/>
      </c>
      <c r="BE1044" s="57" t="str">
        <f t="shared" si="343"/>
        <v/>
      </c>
    </row>
    <row r="1045" spans="1:57" ht="15" customHeight="1" x14ac:dyDescent="0.25">
      <c r="A1045" s="26" t="s">
        <v>117</v>
      </c>
      <c r="B1045" s="21"/>
      <c r="C1045" s="21" t="s">
        <v>117</v>
      </c>
      <c r="D1045" s="21"/>
      <c r="E1045" s="21" t="s">
        <v>117</v>
      </c>
      <c r="F1045" s="21"/>
      <c r="G1045" s="27"/>
      <c r="H1045" s="27"/>
      <c r="I1045" s="28" t="s">
        <v>36</v>
      </c>
      <c r="J1045" s="28" t="s">
        <v>117</v>
      </c>
      <c r="K1045" s="21"/>
      <c r="L1045" s="21"/>
      <c r="M1045" s="28" t="s">
        <v>117</v>
      </c>
      <c r="N1045" s="28" t="s">
        <v>117</v>
      </c>
      <c r="O1045" s="28" t="s">
        <v>117</v>
      </c>
      <c r="P1045" s="21" t="s">
        <v>117</v>
      </c>
      <c r="Q1045" s="21" t="s">
        <v>117</v>
      </c>
      <c r="R1045" s="28" t="s">
        <v>117</v>
      </c>
      <c r="S1045" s="78"/>
      <c r="T1045" s="30"/>
      <c r="U1045" s="52">
        <f t="shared" si="352"/>
        <v>0</v>
      </c>
      <c r="V1045" s="29"/>
      <c r="W1045" s="29" t="s">
        <v>117</v>
      </c>
      <c r="X1045" s="29"/>
      <c r="Y1045" s="29"/>
      <c r="Z1045" s="53" t="str">
        <f t="shared" si="344"/>
        <v/>
      </c>
      <c r="AA1045" s="55" t="str">
        <f t="shared" si="353"/>
        <v/>
      </c>
      <c r="AB1045" s="27"/>
      <c r="AC1045" s="54">
        <f t="shared" si="345"/>
        <v>0</v>
      </c>
      <c r="AD1045" s="78"/>
      <c r="AE1045" s="54">
        <f t="shared" si="346"/>
        <v>0</v>
      </c>
      <c r="AF1045" s="78"/>
      <c r="AG1045" s="54">
        <f t="shared" si="347"/>
        <v>0</v>
      </c>
      <c r="AH1045" s="78"/>
      <c r="AI1045" s="54">
        <f t="shared" si="348"/>
        <v>0</v>
      </c>
      <c r="AJ1045" s="78"/>
      <c r="AK1045" s="54">
        <f t="shared" si="349"/>
        <v>0</v>
      </c>
      <c r="AL1045" s="78"/>
      <c r="AM1045" s="78"/>
      <c r="AN1045" s="53" t="str">
        <f>+IF($A1045="Venta",SUMIF($AC$3:$AM$3,VLOOKUP($R1045,desplegable!$N$3:$Q$8,4,FALSE),$AC1045:$AM1045)*$T1045/VLOOKUP($R1045,desplegable!$N$3:$O$8,2,FALSE),"")</f>
        <v/>
      </c>
      <c r="AO1045" s="53">
        <f t="shared" si="350"/>
        <v>0</v>
      </c>
      <c r="AP1045" s="53" t="str">
        <f>+IF($A1045="Compra",SUMIF($AC$3:$AM$3,VLOOKUP($R1044,desplegable!$N$3:$Q$8,4,FALSE),$AC1045:$AM1045)*$T1045/VLOOKUP($R1044,desplegable!$N$3:$O$8,2,FALSE),"")</f>
        <v/>
      </c>
      <c r="AQ1045" s="55">
        <f>+IFERROR(SUMIF($AC$3:$AM$3,VLOOKUP($R1045,desplegable!$N$3:$Q$8,4,FALSE),$AC1045:$AM1045)/$S1045,0)</f>
        <v>0</v>
      </c>
      <c r="AR1045" s="55">
        <f ca="1">IFERROR((SUMIF($AC$3:$AM$3,VLOOKUP($R1045,desplegable!$N$3:$Q$8,4,FALSE),$AC1045:$AM1045)/($H1045-$G1045))*((TODAY())-$G1045)/$S1045,0)</f>
        <v>0</v>
      </c>
      <c r="AS1045" s="56" t="str">
        <f t="shared" ref="AS1045:AS1108" si="354">+IFERROR(IF($AE1045=0,"-",$AE1045/$AC1045),"-")</f>
        <v>-</v>
      </c>
      <c r="AT1045" s="56" t="str">
        <f t="shared" ref="AT1045:AT1108" si="355">+IFERROR(IF($AG1045=0,"-",$AG1045/$AC1045),"-")</f>
        <v>-</v>
      </c>
      <c r="AU1045" s="56" t="str">
        <f t="shared" ref="AU1045:AU1108" si="356">+IFERROR(IF($AI1045=0,"-",$AI1045/$AC1045),"-")</f>
        <v>-</v>
      </c>
      <c r="AV1045" s="56" t="str">
        <f t="shared" ref="AV1045:AV1108" si="357">+IFERROR(IF($AK1045=0,"-",$AK1045/$AC1045),"-")</f>
        <v>-</v>
      </c>
      <c r="AW1045" s="53" t="str">
        <f t="shared" ref="AW1045:AW1108" si="358">+IF($A1045="Venta",IFERROR($AN1045/$AK1045,"-"),IFERROR($AO1045/$AK1045,"-"))</f>
        <v>-</v>
      </c>
      <c r="AX1045" s="53" t="str">
        <f t="shared" ref="AX1045:AX1108" si="359">IF($A1045="Venta",$AN1045-$AO1045,IF($A1045="Compra","",""))</f>
        <v/>
      </c>
      <c r="AY1045" s="57" t="str">
        <f t="shared" ref="AY1045:AY1108" si="360">+IF($A1045="Venta",IFERROR($AX1045/$AN1045,0),IF($A1045="Compra","",""))</f>
        <v/>
      </c>
      <c r="AZ1045" s="54">
        <f>+IF(SUMIF($AC$3:$AM$3,VLOOKUP($R1045,desplegable!$N$3:$Q$8,4,FALSE),$AC1045:$AM1045)&gt;=$S1045,$S1045,SUMIF($AC$3:$AM$3,VLOOKUP($R1045,desplegable!$N$3:$Q$8,4,FALSE),$AC1045:$AM1045))</f>
        <v>0</v>
      </c>
      <c r="BA1045" s="78"/>
      <c r="BB1045" s="54">
        <f t="shared" ref="BB1045:BB1108" si="361">+IF($BA1045=0,$AZ1045,$BA1045)</f>
        <v>0</v>
      </c>
      <c r="BC1045" s="53">
        <f>+IFERROR($BB1045*$T1045/VLOOKUP($R1045,desplegable!$N$3:$O$8,2,FALSE),0)</f>
        <v>0</v>
      </c>
      <c r="BD1045" s="53" t="str">
        <f t="shared" si="351"/>
        <v/>
      </c>
      <c r="BE1045" s="57" t="str">
        <f t="shared" ref="BE1045:BE1108" si="362">+IF($A1045="Venta",IFERROR($BD1045/$BC1045,0),IF($A1045="Compra","",""))</f>
        <v/>
      </c>
    </row>
    <row r="1046" spans="1:57" ht="15" customHeight="1" x14ac:dyDescent="0.25">
      <c r="A1046" s="26" t="s">
        <v>117</v>
      </c>
      <c r="B1046" s="21"/>
      <c r="C1046" s="21" t="s">
        <v>117</v>
      </c>
      <c r="D1046" s="21"/>
      <c r="E1046" s="21" t="s">
        <v>117</v>
      </c>
      <c r="F1046" s="21"/>
      <c r="G1046" s="27"/>
      <c r="H1046" s="27"/>
      <c r="I1046" s="28" t="s">
        <v>36</v>
      </c>
      <c r="J1046" s="28" t="s">
        <v>117</v>
      </c>
      <c r="K1046" s="21"/>
      <c r="L1046" s="21"/>
      <c r="M1046" s="28" t="s">
        <v>117</v>
      </c>
      <c r="N1046" s="28" t="s">
        <v>117</v>
      </c>
      <c r="O1046" s="28" t="s">
        <v>117</v>
      </c>
      <c r="P1046" s="21" t="s">
        <v>117</v>
      </c>
      <c r="Q1046" s="21" t="s">
        <v>117</v>
      </c>
      <c r="R1046" s="28" t="s">
        <v>117</v>
      </c>
      <c r="S1046" s="78"/>
      <c r="T1046" s="30"/>
      <c r="U1046" s="52">
        <f t="shared" si="352"/>
        <v>0</v>
      </c>
      <c r="V1046" s="29"/>
      <c r="W1046" s="29" t="s">
        <v>117</v>
      </c>
      <c r="X1046" s="29"/>
      <c r="Y1046" s="29"/>
      <c r="Z1046" s="53" t="str">
        <f t="shared" si="344"/>
        <v/>
      </c>
      <c r="AA1046" s="55" t="str">
        <f t="shared" si="353"/>
        <v/>
      </c>
      <c r="AB1046" s="27"/>
      <c r="AC1046" s="54">
        <f t="shared" si="345"/>
        <v>0</v>
      </c>
      <c r="AD1046" s="78"/>
      <c r="AE1046" s="54">
        <f t="shared" si="346"/>
        <v>0</v>
      </c>
      <c r="AF1046" s="78"/>
      <c r="AG1046" s="54">
        <f t="shared" si="347"/>
        <v>0</v>
      </c>
      <c r="AH1046" s="78"/>
      <c r="AI1046" s="54">
        <f t="shared" si="348"/>
        <v>0</v>
      </c>
      <c r="AJ1046" s="78"/>
      <c r="AK1046" s="54">
        <f t="shared" si="349"/>
        <v>0</v>
      </c>
      <c r="AL1046" s="78"/>
      <c r="AM1046" s="78"/>
      <c r="AN1046" s="53" t="str">
        <f>+IF($A1046="Venta",SUMIF($AC$3:$AM$3,VLOOKUP($R1046,desplegable!$N$3:$Q$8,4,FALSE),$AC1046:$AM1046)*$T1046/VLOOKUP($R1046,desplegable!$N$3:$O$8,2,FALSE),"")</f>
        <v/>
      </c>
      <c r="AO1046" s="53">
        <f t="shared" si="350"/>
        <v>0</v>
      </c>
      <c r="AP1046" s="53" t="str">
        <f>+IF($A1046="Compra",SUMIF($AC$3:$AM$3,VLOOKUP($R1045,desplegable!$N$3:$Q$8,4,FALSE),$AC1046:$AM1046)*$T1046/VLOOKUP($R1045,desplegable!$N$3:$O$8,2,FALSE),"")</f>
        <v/>
      </c>
      <c r="AQ1046" s="55">
        <f>+IFERROR(SUMIF($AC$3:$AM$3,VLOOKUP($R1046,desplegable!$N$3:$Q$8,4,FALSE),$AC1046:$AM1046)/$S1046,0)</f>
        <v>0</v>
      </c>
      <c r="AR1046" s="55">
        <f ca="1">IFERROR((SUMIF($AC$3:$AM$3,VLOOKUP($R1046,desplegable!$N$3:$Q$8,4,FALSE),$AC1046:$AM1046)/($H1046-$G1046))*((TODAY())-$G1046)/$S1046,0)</f>
        <v>0</v>
      </c>
      <c r="AS1046" s="56" t="str">
        <f t="shared" si="354"/>
        <v>-</v>
      </c>
      <c r="AT1046" s="56" t="str">
        <f t="shared" si="355"/>
        <v>-</v>
      </c>
      <c r="AU1046" s="56" t="str">
        <f t="shared" si="356"/>
        <v>-</v>
      </c>
      <c r="AV1046" s="56" t="str">
        <f t="shared" si="357"/>
        <v>-</v>
      </c>
      <c r="AW1046" s="53" t="str">
        <f t="shared" si="358"/>
        <v>-</v>
      </c>
      <c r="AX1046" s="53" t="str">
        <f t="shared" si="359"/>
        <v/>
      </c>
      <c r="AY1046" s="57" t="str">
        <f t="shared" si="360"/>
        <v/>
      </c>
      <c r="AZ1046" s="54">
        <f>+IF(SUMIF($AC$3:$AM$3,VLOOKUP($R1046,desplegable!$N$3:$Q$8,4,FALSE),$AC1046:$AM1046)&gt;=$S1046,$S1046,SUMIF($AC$3:$AM$3,VLOOKUP($R1046,desplegable!$N$3:$Q$8,4,FALSE),$AC1046:$AM1046))</f>
        <v>0</v>
      </c>
      <c r="BA1046" s="78"/>
      <c r="BB1046" s="54">
        <f t="shared" si="361"/>
        <v>0</v>
      </c>
      <c r="BC1046" s="53">
        <f>+IFERROR($BB1046*$T1046/VLOOKUP($R1046,desplegable!$N$3:$O$8,2,FALSE),0)</f>
        <v>0</v>
      </c>
      <c r="BD1046" s="53" t="str">
        <f t="shared" si="351"/>
        <v/>
      </c>
      <c r="BE1046" s="57" t="str">
        <f t="shared" si="362"/>
        <v/>
      </c>
    </row>
    <row r="1047" spans="1:57" ht="15" customHeight="1" x14ac:dyDescent="0.25">
      <c r="A1047" s="26" t="s">
        <v>117</v>
      </c>
      <c r="B1047" s="21"/>
      <c r="C1047" s="21" t="s">
        <v>117</v>
      </c>
      <c r="D1047" s="21"/>
      <c r="E1047" s="21" t="s">
        <v>117</v>
      </c>
      <c r="F1047" s="21"/>
      <c r="G1047" s="27"/>
      <c r="H1047" s="27"/>
      <c r="I1047" s="28" t="s">
        <v>36</v>
      </c>
      <c r="J1047" s="28" t="s">
        <v>117</v>
      </c>
      <c r="K1047" s="21"/>
      <c r="L1047" s="21"/>
      <c r="M1047" s="28" t="s">
        <v>117</v>
      </c>
      <c r="N1047" s="28" t="s">
        <v>117</v>
      </c>
      <c r="O1047" s="28" t="s">
        <v>117</v>
      </c>
      <c r="P1047" s="21" t="s">
        <v>117</v>
      </c>
      <c r="Q1047" s="21" t="s">
        <v>117</v>
      </c>
      <c r="R1047" s="28" t="s">
        <v>117</v>
      </c>
      <c r="S1047" s="78"/>
      <c r="T1047" s="30"/>
      <c r="U1047" s="52">
        <f t="shared" si="352"/>
        <v>0</v>
      </c>
      <c r="V1047" s="29"/>
      <c r="W1047" s="29" t="s">
        <v>117</v>
      </c>
      <c r="X1047" s="29"/>
      <c r="Y1047" s="29"/>
      <c r="Z1047" s="53" t="str">
        <f t="shared" si="344"/>
        <v/>
      </c>
      <c r="AA1047" s="55" t="str">
        <f t="shared" si="353"/>
        <v/>
      </c>
      <c r="AB1047" s="27"/>
      <c r="AC1047" s="54">
        <f t="shared" si="345"/>
        <v>0</v>
      </c>
      <c r="AD1047" s="78"/>
      <c r="AE1047" s="54">
        <f t="shared" si="346"/>
        <v>0</v>
      </c>
      <c r="AF1047" s="78"/>
      <c r="AG1047" s="54">
        <f t="shared" si="347"/>
        <v>0</v>
      </c>
      <c r="AH1047" s="78"/>
      <c r="AI1047" s="54">
        <f t="shared" si="348"/>
        <v>0</v>
      </c>
      <c r="AJ1047" s="78"/>
      <c r="AK1047" s="54">
        <f t="shared" si="349"/>
        <v>0</v>
      </c>
      <c r="AL1047" s="78"/>
      <c r="AM1047" s="78"/>
      <c r="AN1047" s="53" t="str">
        <f>+IF($A1047="Venta",SUMIF($AC$3:$AM$3,VLOOKUP($R1047,desplegable!$N$3:$Q$8,4,FALSE),$AC1047:$AM1047)*$T1047/VLOOKUP($R1047,desplegable!$N$3:$O$8,2,FALSE),"")</f>
        <v/>
      </c>
      <c r="AO1047" s="53">
        <f t="shared" si="350"/>
        <v>0</v>
      </c>
      <c r="AP1047" s="53" t="str">
        <f>+IF($A1047="Compra",SUMIF($AC$3:$AM$3,VLOOKUP($R1046,desplegable!$N$3:$Q$8,4,FALSE),$AC1047:$AM1047)*$T1047/VLOOKUP($R1046,desplegable!$N$3:$O$8,2,FALSE),"")</f>
        <v/>
      </c>
      <c r="AQ1047" s="55">
        <f>+IFERROR(SUMIF($AC$3:$AM$3,VLOOKUP($R1047,desplegable!$N$3:$Q$8,4,FALSE),$AC1047:$AM1047)/$S1047,0)</f>
        <v>0</v>
      </c>
      <c r="AR1047" s="55">
        <f ca="1">IFERROR((SUMIF($AC$3:$AM$3,VLOOKUP($R1047,desplegable!$N$3:$Q$8,4,FALSE),$AC1047:$AM1047)/($H1047-$G1047))*((TODAY())-$G1047)/$S1047,0)</f>
        <v>0</v>
      </c>
      <c r="AS1047" s="56" t="str">
        <f t="shared" si="354"/>
        <v>-</v>
      </c>
      <c r="AT1047" s="56" t="str">
        <f t="shared" si="355"/>
        <v>-</v>
      </c>
      <c r="AU1047" s="56" t="str">
        <f t="shared" si="356"/>
        <v>-</v>
      </c>
      <c r="AV1047" s="56" t="str">
        <f t="shared" si="357"/>
        <v>-</v>
      </c>
      <c r="AW1047" s="53" t="str">
        <f t="shared" si="358"/>
        <v>-</v>
      </c>
      <c r="AX1047" s="53" t="str">
        <f t="shared" si="359"/>
        <v/>
      </c>
      <c r="AY1047" s="57" t="str">
        <f t="shared" si="360"/>
        <v/>
      </c>
      <c r="AZ1047" s="54">
        <f>+IF(SUMIF($AC$3:$AM$3,VLOOKUP($R1047,desplegable!$N$3:$Q$8,4,FALSE),$AC1047:$AM1047)&gt;=$S1047,$S1047,SUMIF($AC$3:$AM$3,VLOOKUP($R1047,desplegable!$N$3:$Q$8,4,FALSE),$AC1047:$AM1047))</f>
        <v>0</v>
      </c>
      <c r="BA1047" s="78"/>
      <c r="BB1047" s="54">
        <f t="shared" si="361"/>
        <v>0</v>
      </c>
      <c r="BC1047" s="53">
        <f>+IFERROR($BB1047*$T1047/VLOOKUP($R1047,desplegable!$N$3:$O$8,2,FALSE),0)</f>
        <v>0</v>
      </c>
      <c r="BD1047" s="53" t="str">
        <f t="shared" si="351"/>
        <v/>
      </c>
      <c r="BE1047" s="57" t="str">
        <f t="shared" si="362"/>
        <v/>
      </c>
    </row>
    <row r="1048" spans="1:57" ht="15" customHeight="1" x14ac:dyDescent="0.25">
      <c r="A1048" s="26" t="s">
        <v>117</v>
      </c>
      <c r="B1048" s="21"/>
      <c r="C1048" s="21" t="s">
        <v>117</v>
      </c>
      <c r="D1048" s="21"/>
      <c r="E1048" s="21" t="s">
        <v>117</v>
      </c>
      <c r="F1048" s="21"/>
      <c r="G1048" s="27"/>
      <c r="H1048" s="27"/>
      <c r="I1048" s="28" t="s">
        <v>36</v>
      </c>
      <c r="J1048" s="28" t="s">
        <v>117</v>
      </c>
      <c r="K1048" s="21"/>
      <c r="L1048" s="21"/>
      <c r="M1048" s="28" t="s">
        <v>117</v>
      </c>
      <c r="N1048" s="28" t="s">
        <v>117</v>
      </c>
      <c r="O1048" s="28" t="s">
        <v>117</v>
      </c>
      <c r="P1048" s="21" t="s">
        <v>117</v>
      </c>
      <c r="Q1048" s="21" t="s">
        <v>117</v>
      </c>
      <c r="R1048" s="28" t="s">
        <v>117</v>
      </c>
      <c r="S1048" s="78"/>
      <c r="T1048" s="30"/>
      <c r="U1048" s="52">
        <f t="shared" si="352"/>
        <v>0</v>
      </c>
      <c r="V1048" s="29"/>
      <c r="W1048" s="29" t="s">
        <v>117</v>
      </c>
      <c r="X1048" s="29"/>
      <c r="Y1048" s="29"/>
      <c r="Z1048" s="53" t="str">
        <f t="shared" si="344"/>
        <v/>
      </c>
      <c r="AA1048" s="55" t="str">
        <f t="shared" si="353"/>
        <v/>
      </c>
      <c r="AB1048" s="27"/>
      <c r="AC1048" s="54">
        <f t="shared" si="345"/>
        <v>0</v>
      </c>
      <c r="AD1048" s="78"/>
      <c r="AE1048" s="54">
        <f t="shared" si="346"/>
        <v>0</v>
      </c>
      <c r="AF1048" s="78"/>
      <c r="AG1048" s="54">
        <f t="shared" si="347"/>
        <v>0</v>
      </c>
      <c r="AH1048" s="78"/>
      <c r="AI1048" s="54">
        <f t="shared" si="348"/>
        <v>0</v>
      </c>
      <c r="AJ1048" s="78"/>
      <c r="AK1048" s="54">
        <f t="shared" si="349"/>
        <v>0</v>
      </c>
      <c r="AL1048" s="78"/>
      <c r="AM1048" s="78"/>
      <c r="AN1048" s="53" t="str">
        <f>+IF($A1048="Venta",SUMIF($AC$3:$AM$3,VLOOKUP($R1048,desplegable!$N$3:$Q$8,4,FALSE),$AC1048:$AM1048)*$T1048/VLOOKUP($R1048,desplegable!$N$3:$O$8,2,FALSE),"")</f>
        <v/>
      </c>
      <c r="AO1048" s="53">
        <f t="shared" si="350"/>
        <v>0</v>
      </c>
      <c r="AP1048" s="53" t="str">
        <f>+IF($A1048="Compra",SUMIF($AC$3:$AM$3,VLOOKUP($R1047,desplegable!$N$3:$Q$8,4,FALSE),$AC1048:$AM1048)*$T1048/VLOOKUP($R1047,desplegable!$N$3:$O$8,2,FALSE),"")</f>
        <v/>
      </c>
      <c r="AQ1048" s="55">
        <f>+IFERROR(SUMIF($AC$3:$AM$3,VLOOKUP($R1048,desplegable!$N$3:$Q$8,4,FALSE),$AC1048:$AM1048)/$S1048,0)</f>
        <v>0</v>
      </c>
      <c r="AR1048" s="55">
        <f ca="1">IFERROR((SUMIF($AC$3:$AM$3,VLOOKUP($R1048,desplegable!$N$3:$Q$8,4,FALSE),$AC1048:$AM1048)/($H1048-$G1048))*((TODAY())-$G1048)/$S1048,0)</f>
        <v>0</v>
      </c>
      <c r="AS1048" s="56" t="str">
        <f t="shared" si="354"/>
        <v>-</v>
      </c>
      <c r="AT1048" s="56" t="str">
        <f t="shared" si="355"/>
        <v>-</v>
      </c>
      <c r="AU1048" s="56" t="str">
        <f t="shared" si="356"/>
        <v>-</v>
      </c>
      <c r="AV1048" s="56" t="str">
        <f t="shared" si="357"/>
        <v>-</v>
      </c>
      <c r="AW1048" s="53" t="str">
        <f t="shared" si="358"/>
        <v>-</v>
      </c>
      <c r="AX1048" s="53" t="str">
        <f t="shared" si="359"/>
        <v/>
      </c>
      <c r="AY1048" s="57" t="str">
        <f t="shared" si="360"/>
        <v/>
      </c>
      <c r="AZ1048" s="54">
        <f>+IF(SUMIF($AC$3:$AM$3,VLOOKUP($R1048,desplegable!$N$3:$Q$8,4,FALSE),$AC1048:$AM1048)&gt;=$S1048,$S1048,SUMIF($AC$3:$AM$3,VLOOKUP($R1048,desplegable!$N$3:$Q$8,4,FALSE),$AC1048:$AM1048))</f>
        <v>0</v>
      </c>
      <c r="BA1048" s="78"/>
      <c r="BB1048" s="54">
        <f t="shared" si="361"/>
        <v>0</v>
      </c>
      <c r="BC1048" s="53">
        <f>+IFERROR($BB1048*$T1048/VLOOKUP($R1048,desplegable!$N$3:$O$8,2,FALSE),0)</f>
        <v>0</v>
      </c>
      <c r="BD1048" s="53" t="str">
        <f t="shared" si="351"/>
        <v/>
      </c>
      <c r="BE1048" s="57" t="str">
        <f t="shared" si="362"/>
        <v/>
      </c>
    </row>
    <row r="1049" spans="1:57" ht="15" customHeight="1" x14ac:dyDescent="0.25">
      <c r="A1049" s="26" t="s">
        <v>117</v>
      </c>
      <c r="B1049" s="21"/>
      <c r="C1049" s="21" t="s">
        <v>117</v>
      </c>
      <c r="D1049" s="21"/>
      <c r="E1049" s="21" t="s">
        <v>117</v>
      </c>
      <c r="F1049" s="21"/>
      <c r="G1049" s="27"/>
      <c r="H1049" s="27"/>
      <c r="I1049" s="28" t="s">
        <v>36</v>
      </c>
      <c r="J1049" s="28" t="s">
        <v>117</v>
      </c>
      <c r="K1049" s="21"/>
      <c r="L1049" s="21"/>
      <c r="M1049" s="28" t="s">
        <v>117</v>
      </c>
      <c r="N1049" s="28" t="s">
        <v>117</v>
      </c>
      <c r="O1049" s="28" t="s">
        <v>117</v>
      </c>
      <c r="P1049" s="21" t="s">
        <v>117</v>
      </c>
      <c r="Q1049" s="21" t="s">
        <v>117</v>
      </c>
      <c r="R1049" s="28" t="s">
        <v>117</v>
      </c>
      <c r="S1049" s="78"/>
      <c r="T1049" s="30"/>
      <c r="U1049" s="52">
        <f t="shared" si="352"/>
        <v>0</v>
      </c>
      <c r="V1049" s="29"/>
      <c r="W1049" s="29" t="s">
        <v>117</v>
      </c>
      <c r="X1049" s="29"/>
      <c r="Y1049" s="29"/>
      <c r="Z1049" s="53" t="str">
        <f t="shared" si="344"/>
        <v/>
      </c>
      <c r="AA1049" s="55" t="str">
        <f t="shared" si="353"/>
        <v/>
      </c>
      <c r="AB1049" s="27"/>
      <c r="AC1049" s="54">
        <f t="shared" si="345"/>
        <v>0</v>
      </c>
      <c r="AD1049" s="78"/>
      <c r="AE1049" s="54">
        <f t="shared" si="346"/>
        <v>0</v>
      </c>
      <c r="AF1049" s="78"/>
      <c r="AG1049" s="54">
        <f t="shared" si="347"/>
        <v>0</v>
      </c>
      <c r="AH1049" s="78"/>
      <c r="AI1049" s="54">
        <f t="shared" si="348"/>
        <v>0</v>
      </c>
      <c r="AJ1049" s="78"/>
      <c r="AK1049" s="54">
        <f t="shared" si="349"/>
        <v>0</v>
      </c>
      <c r="AL1049" s="78"/>
      <c r="AM1049" s="78"/>
      <c r="AN1049" s="53" t="str">
        <f>+IF($A1049="Venta",SUMIF($AC$3:$AM$3,VLOOKUP($R1049,desplegable!$N$3:$Q$8,4,FALSE),$AC1049:$AM1049)*$T1049/VLOOKUP($R1049,desplegable!$N$3:$O$8,2,FALSE),"")</f>
        <v/>
      </c>
      <c r="AO1049" s="53">
        <f t="shared" si="350"/>
        <v>0</v>
      </c>
      <c r="AP1049" s="53" t="str">
        <f>+IF($A1049="Compra",SUMIF($AC$3:$AM$3,VLOOKUP($R1048,desplegable!$N$3:$Q$8,4,FALSE),$AC1049:$AM1049)*$T1049/VLOOKUP($R1048,desplegable!$N$3:$O$8,2,FALSE),"")</f>
        <v/>
      </c>
      <c r="AQ1049" s="55">
        <f>+IFERROR(SUMIF($AC$3:$AM$3,VLOOKUP($R1049,desplegable!$N$3:$Q$8,4,FALSE),$AC1049:$AM1049)/$S1049,0)</f>
        <v>0</v>
      </c>
      <c r="AR1049" s="55">
        <f ca="1">IFERROR((SUMIF($AC$3:$AM$3,VLOOKUP($R1049,desplegable!$N$3:$Q$8,4,FALSE),$AC1049:$AM1049)/($H1049-$G1049))*((TODAY())-$G1049)/$S1049,0)</f>
        <v>0</v>
      </c>
      <c r="AS1049" s="56" t="str">
        <f t="shared" si="354"/>
        <v>-</v>
      </c>
      <c r="AT1049" s="56" t="str">
        <f t="shared" si="355"/>
        <v>-</v>
      </c>
      <c r="AU1049" s="56" t="str">
        <f t="shared" si="356"/>
        <v>-</v>
      </c>
      <c r="AV1049" s="56" t="str">
        <f t="shared" si="357"/>
        <v>-</v>
      </c>
      <c r="AW1049" s="53" t="str">
        <f t="shared" si="358"/>
        <v>-</v>
      </c>
      <c r="AX1049" s="53" t="str">
        <f t="shared" si="359"/>
        <v/>
      </c>
      <c r="AY1049" s="57" t="str">
        <f t="shared" si="360"/>
        <v/>
      </c>
      <c r="AZ1049" s="54">
        <f>+IF(SUMIF($AC$3:$AM$3,VLOOKUP($R1049,desplegable!$N$3:$Q$8,4,FALSE),$AC1049:$AM1049)&gt;=$S1049,$S1049,SUMIF($AC$3:$AM$3,VLOOKUP($R1049,desplegable!$N$3:$Q$8,4,FALSE),$AC1049:$AM1049))</f>
        <v>0</v>
      </c>
      <c r="BA1049" s="78"/>
      <c r="BB1049" s="54">
        <f t="shared" si="361"/>
        <v>0</v>
      </c>
      <c r="BC1049" s="53">
        <f>+IFERROR($BB1049*$T1049/VLOOKUP($R1049,desplegable!$N$3:$O$8,2,FALSE),0)</f>
        <v>0</v>
      </c>
      <c r="BD1049" s="53" t="str">
        <f t="shared" si="351"/>
        <v/>
      </c>
      <c r="BE1049" s="57" t="str">
        <f t="shared" si="362"/>
        <v/>
      </c>
    </row>
    <row r="1050" spans="1:57" ht="15" customHeight="1" x14ac:dyDescent="0.25">
      <c r="A1050" s="26" t="s">
        <v>117</v>
      </c>
      <c r="B1050" s="21"/>
      <c r="C1050" s="21" t="s">
        <v>117</v>
      </c>
      <c r="D1050" s="21"/>
      <c r="E1050" s="21" t="s">
        <v>117</v>
      </c>
      <c r="F1050" s="21"/>
      <c r="G1050" s="27"/>
      <c r="H1050" s="27"/>
      <c r="I1050" s="28" t="s">
        <v>36</v>
      </c>
      <c r="J1050" s="28" t="s">
        <v>117</v>
      </c>
      <c r="K1050" s="21"/>
      <c r="L1050" s="21"/>
      <c r="M1050" s="28" t="s">
        <v>117</v>
      </c>
      <c r="N1050" s="28" t="s">
        <v>117</v>
      </c>
      <c r="O1050" s="28" t="s">
        <v>117</v>
      </c>
      <c r="P1050" s="21" t="s">
        <v>117</v>
      </c>
      <c r="Q1050" s="21" t="s">
        <v>117</v>
      </c>
      <c r="R1050" s="28" t="s">
        <v>117</v>
      </c>
      <c r="S1050" s="78"/>
      <c r="T1050" s="30"/>
      <c r="U1050" s="52">
        <f t="shared" si="352"/>
        <v>0</v>
      </c>
      <c r="V1050" s="29"/>
      <c r="W1050" s="29" t="s">
        <v>117</v>
      </c>
      <c r="X1050" s="29"/>
      <c r="Y1050" s="29"/>
      <c r="Z1050" s="53" t="str">
        <f t="shared" si="344"/>
        <v/>
      </c>
      <c r="AA1050" s="55" t="str">
        <f t="shared" si="353"/>
        <v/>
      </c>
      <c r="AB1050" s="27"/>
      <c r="AC1050" s="54">
        <f t="shared" si="345"/>
        <v>0</v>
      </c>
      <c r="AD1050" s="78"/>
      <c r="AE1050" s="54">
        <f t="shared" si="346"/>
        <v>0</v>
      </c>
      <c r="AF1050" s="78"/>
      <c r="AG1050" s="54">
        <f t="shared" si="347"/>
        <v>0</v>
      </c>
      <c r="AH1050" s="78"/>
      <c r="AI1050" s="54">
        <f t="shared" si="348"/>
        <v>0</v>
      </c>
      <c r="AJ1050" s="78"/>
      <c r="AK1050" s="54">
        <f t="shared" si="349"/>
        <v>0</v>
      </c>
      <c r="AL1050" s="78"/>
      <c r="AM1050" s="78"/>
      <c r="AN1050" s="53" t="str">
        <f>+IF($A1050="Venta",SUMIF($AC$3:$AM$3,VLOOKUP($R1050,desplegable!$N$3:$Q$8,4,FALSE),$AC1050:$AM1050)*$T1050/VLOOKUP($R1050,desplegable!$N$3:$O$8,2,FALSE),"")</f>
        <v/>
      </c>
      <c r="AO1050" s="53">
        <f t="shared" si="350"/>
        <v>0</v>
      </c>
      <c r="AP1050" s="53" t="str">
        <f>+IF($A1050="Compra",SUMIF($AC$3:$AM$3,VLOOKUP($R1049,desplegable!$N$3:$Q$8,4,FALSE),$AC1050:$AM1050)*$T1050/VLOOKUP($R1049,desplegable!$N$3:$O$8,2,FALSE),"")</f>
        <v/>
      </c>
      <c r="AQ1050" s="55">
        <f>+IFERROR(SUMIF($AC$3:$AM$3,VLOOKUP($R1050,desplegable!$N$3:$Q$8,4,FALSE),$AC1050:$AM1050)/$S1050,0)</f>
        <v>0</v>
      </c>
      <c r="AR1050" s="55">
        <f ca="1">IFERROR((SUMIF($AC$3:$AM$3,VLOOKUP($R1050,desplegable!$N$3:$Q$8,4,FALSE),$AC1050:$AM1050)/($H1050-$G1050))*((TODAY())-$G1050)/$S1050,0)</f>
        <v>0</v>
      </c>
      <c r="AS1050" s="56" t="str">
        <f t="shared" si="354"/>
        <v>-</v>
      </c>
      <c r="AT1050" s="56" t="str">
        <f t="shared" si="355"/>
        <v>-</v>
      </c>
      <c r="AU1050" s="56" t="str">
        <f t="shared" si="356"/>
        <v>-</v>
      </c>
      <c r="AV1050" s="56" t="str">
        <f t="shared" si="357"/>
        <v>-</v>
      </c>
      <c r="AW1050" s="53" t="str">
        <f t="shared" si="358"/>
        <v>-</v>
      </c>
      <c r="AX1050" s="53" t="str">
        <f t="shared" si="359"/>
        <v/>
      </c>
      <c r="AY1050" s="57" t="str">
        <f t="shared" si="360"/>
        <v/>
      </c>
      <c r="AZ1050" s="54">
        <f>+IF(SUMIF($AC$3:$AM$3,VLOOKUP($R1050,desplegable!$N$3:$Q$8,4,FALSE),$AC1050:$AM1050)&gt;=$S1050,$S1050,SUMIF($AC$3:$AM$3,VLOOKUP($R1050,desplegable!$N$3:$Q$8,4,FALSE),$AC1050:$AM1050))</f>
        <v>0</v>
      </c>
      <c r="BA1050" s="78"/>
      <c r="BB1050" s="54">
        <f t="shared" si="361"/>
        <v>0</v>
      </c>
      <c r="BC1050" s="53">
        <f>+IFERROR($BB1050*$T1050/VLOOKUP($R1050,desplegable!$N$3:$O$8,2,FALSE),0)</f>
        <v>0</v>
      </c>
      <c r="BD1050" s="53" t="str">
        <f t="shared" si="351"/>
        <v/>
      </c>
      <c r="BE1050" s="57" t="str">
        <f t="shared" si="362"/>
        <v/>
      </c>
    </row>
    <row r="1051" spans="1:57" ht="15" customHeight="1" x14ac:dyDescent="0.25">
      <c r="A1051" s="26" t="s">
        <v>117</v>
      </c>
      <c r="B1051" s="21"/>
      <c r="C1051" s="21" t="s">
        <v>117</v>
      </c>
      <c r="D1051" s="21"/>
      <c r="E1051" s="21" t="s">
        <v>117</v>
      </c>
      <c r="F1051" s="21"/>
      <c r="G1051" s="27"/>
      <c r="H1051" s="27"/>
      <c r="I1051" s="28" t="s">
        <v>36</v>
      </c>
      <c r="J1051" s="28" t="s">
        <v>117</v>
      </c>
      <c r="K1051" s="21"/>
      <c r="L1051" s="21"/>
      <c r="M1051" s="28" t="s">
        <v>117</v>
      </c>
      <c r="N1051" s="28" t="s">
        <v>117</v>
      </c>
      <c r="O1051" s="28" t="s">
        <v>117</v>
      </c>
      <c r="P1051" s="21" t="s">
        <v>117</v>
      </c>
      <c r="Q1051" s="21" t="s">
        <v>117</v>
      </c>
      <c r="R1051" s="28" t="s">
        <v>117</v>
      </c>
      <c r="S1051" s="78"/>
      <c r="T1051" s="30"/>
      <c r="U1051" s="52">
        <f t="shared" si="352"/>
        <v>0</v>
      </c>
      <c r="V1051" s="29"/>
      <c r="W1051" s="29" t="s">
        <v>117</v>
      </c>
      <c r="X1051" s="29"/>
      <c r="Y1051" s="29"/>
      <c r="Z1051" s="53" t="str">
        <f t="shared" si="344"/>
        <v/>
      </c>
      <c r="AA1051" s="55" t="str">
        <f t="shared" si="353"/>
        <v/>
      </c>
      <c r="AB1051" s="27"/>
      <c r="AC1051" s="54">
        <f t="shared" si="345"/>
        <v>0</v>
      </c>
      <c r="AD1051" s="78"/>
      <c r="AE1051" s="54">
        <f t="shared" si="346"/>
        <v>0</v>
      </c>
      <c r="AF1051" s="78"/>
      <c r="AG1051" s="54">
        <f t="shared" si="347"/>
        <v>0</v>
      </c>
      <c r="AH1051" s="78"/>
      <c r="AI1051" s="54">
        <f t="shared" si="348"/>
        <v>0</v>
      </c>
      <c r="AJ1051" s="78"/>
      <c r="AK1051" s="54">
        <f t="shared" si="349"/>
        <v>0</v>
      </c>
      <c r="AL1051" s="78"/>
      <c r="AM1051" s="78"/>
      <c r="AN1051" s="53" t="str">
        <f>+IF($A1051="Venta",SUMIF($AC$3:$AM$3,VLOOKUP($R1051,desplegable!$N$3:$Q$8,4,FALSE),$AC1051:$AM1051)*$T1051/VLOOKUP($R1051,desplegable!$N$3:$O$8,2,FALSE),"")</f>
        <v/>
      </c>
      <c r="AO1051" s="53">
        <f t="shared" si="350"/>
        <v>0</v>
      </c>
      <c r="AP1051" s="53" t="str">
        <f>+IF($A1051="Compra",SUMIF($AC$3:$AM$3,VLOOKUP($R1050,desplegable!$N$3:$Q$8,4,FALSE),$AC1051:$AM1051)*$T1051/VLOOKUP($R1050,desplegable!$N$3:$O$8,2,FALSE),"")</f>
        <v/>
      </c>
      <c r="AQ1051" s="55">
        <f>+IFERROR(SUMIF($AC$3:$AM$3,VLOOKUP($R1051,desplegable!$N$3:$Q$8,4,FALSE),$AC1051:$AM1051)/$S1051,0)</f>
        <v>0</v>
      </c>
      <c r="AR1051" s="55">
        <f ca="1">IFERROR((SUMIF($AC$3:$AM$3,VLOOKUP($R1051,desplegable!$N$3:$Q$8,4,FALSE),$AC1051:$AM1051)/($H1051-$G1051))*((TODAY())-$G1051)/$S1051,0)</f>
        <v>0</v>
      </c>
      <c r="AS1051" s="56" t="str">
        <f t="shared" si="354"/>
        <v>-</v>
      </c>
      <c r="AT1051" s="56" t="str">
        <f t="shared" si="355"/>
        <v>-</v>
      </c>
      <c r="AU1051" s="56" t="str">
        <f t="shared" si="356"/>
        <v>-</v>
      </c>
      <c r="AV1051" s="56" t="str">
        <f t="shared" si="357"/>
        <v>-</v>
      </c>
      <c r="AW1051" s="53" t="str">
        <f t="shared" si="358"/>
        <v>-</v>
      </c>
      <c r="AX1051" s="53" t="str">
        <f t="shared" si="359"/>
        <v/>
      </c>
      <c r="AY1051" s="57" t="str">
        <f t="shared" si="360"/>
        <v/>
      </c>
      <c r="AZ1051" s="54">
        <f>+IF(SUMIF($AC$3:$AM$3,VLOOKUP($R1051,desplegable!$N$3:$Q$8,4,FALSE),$AC1051:$AM1051)&gt;=$S1051,$S1051,SUMIF($AC$3:$AM$3,VLOOKUP($R1051,desplegable!$N$3:$Q$8,4,FALSE),$AC1051:$AM1051))</f>
        <v>0</v>
      </c>
      <c r="BA1051" s="78"/>
      <c r="BB1051" s="54">
        <f t="shared" si="361"/>
        <v>0</v>
      </c>
      <c r="BC1051" s="53">
        <f>+IFERROR($BB1051*$T1051/VLOOKUP($R1051,desplegable!$N$3:$O$8,2,FALSE),0)</f>
        <v>0</v>
      </c>
      <c r="BD1051" s="53" t="str">
        <f t="shared" si="351"/>
        <v/>
      </c>
      <c r="BE1051" s="57" t="str">
        <f t="shared" si="362"/>
        <v/>
      </c>
    </row>
    <row r="1052" spans="1:57" ht="15" customHeight="1" x14ac:dyDescent="0.25">
      <c r="A1052" s="26" t="s">
        <v>117</v>
      </c>
      <c r="B1052" s="21"/>
      <c r="C1052" s="21" t="s">
        <v>117</v>
      </c>
      <c r="D1052" s="21"/>
      <c r="E1052" s="21" t="s">
        <v>117</v>
      </c>
      <c r="F1052" s="21"/>
      <c r="G1052" s="27"/>
      <c r="H1052" s="27"/>
      <c r="I1052" s="28" t="s">
        <v>36</v>
      </c>
      <c r="J1052" s="28" t="s">
        <v>117</v>
      </c>
      <c r="K1052" s="21"/>
      <c r="L1052" s="21"/>
      <c r="M1052" s="28" t="s">
        <v>117</v>
      </c>
      <c r="N1052" s="28" t="s">
        <v>117</v>
      </c>
      <c r="O1052" s="28" t="s">
        <v>117</v>
      </c>
      <c r="P1052" s="21" t="s">
        <v>117</v>
      </c>
      <c r="Q1052" s="21" t="s">
        <v>117</v>
      </c>
      <c r="R1052" s="28" t="s">
        <v>117</v>
      </c>
      <c r="S1052" s="78"/>
      <c r="T1052" s="30"/>
      <c r="U1052" s="52">
        <f t="shared" si="352"/>
        <v>0</v>
      </c>
      <c r="V1052" s="29"/>
      <c r="W1052" s="29" t="s">
        <v>117</v>
      </c>
      <c r="X1052" s="29"/>
      <c r="Y1052" s="29"/>
      <c r="Z1052" s="53" t="str">
        <f t="shared" si="344"/>
        <v/>
      </c>
      <c r="AA1052" s="55" t="str">
        <f t="shared" si="353"/>
        <v/>
      </c>
      <c r="AB1052" s="27"/>
      <c r="AC1052" s="54">
        <f t="shared" si="345"/>
        <v>0</v>
      </c>
      <c r="AD1052" s="78"/>
      <c r="AE1052" s="54">
        <f t="shared" si="346"/>
        <v>0</v>
      </c>
      <c r="AF1052" s="78"/>
      <c r="AG1052" s="54">
        <f t="shared" si="347"/>
        <v>0</v>
      </c>
      <c r="AH1052" s="78"/>
      <c r="AI1052" s="54">
        <f t="shared" si="348"/>
        <v>0</v>
      </c>
      <c r="AJ1052" s="78"/>
      <c r="AK1052" s="54">
        <f t="shared" si="349"/>
        <v>0</v>
      </c>
      <c r="AL1052" s="78"/>
      <c r="AM1052" s="78"/>
      <c r="AN1052" s="53" t="str">
        <f>+IF($A1052="Venta",SUMIF($AC$3:$AM$3,VLOOKUP($R1052,desplegable!$N$3:$Q$8,4,FALSE),$AC1052:$AM1052)*$T1052/VLOOKUP($R1052,desplegable!$N$3:$O$8,2,FALSE),"")</f>
        <v/>
      </c>
      <c r="AO1052" s="53">
        <f t="shared" si="350"/>
        <v>0</v>
      </c>
      <c r="AP1052" s="53" t="str">
        <f>+IF($A1052="Compra",SUMIF($AC$3:$AM$3,VLOOKUP($R1051,desplegable!$N$3:$Q$8,4,FALSE),$AC1052:$AM1052)*$T1052/VLOOKUP($R1051,desplegable!$N$3:$O$8,2,FALSE),"")</f>
        <v/>
      </c>
      <c r="AQ1052" s="55">
        <f>+IFERROR(SUMIF($AC$3:$AM$3,VLOOKUP($R1052,desplegable!$N$3:$Q$8,4,FALSE),$AC1052:$AM1052)/$S1052,0)</f>
        <v>0</v>
      </c>
      <c r="AR1052" s="55">
        <f ca="1">IFERROR((SUMIF($AC$3:$AM$3,VLOOKUP($R1052,desplegable!$N$3:$Q$8,4,FALSE),$AC1052:$AM1052)/($H1052-$G1052))*((TODAY())-$G1052)/$S1052,0)</f>
        <v>0</v>
      </c>
      <c r="AS1052" s="56" t="str">
        <f t="shared" si="354"/>
        <v>-</v>
      </c>
      <c r="AT1052" s="56" t="str">
        <f t="shared" si="355"/>
        <v>-</v>
      </c>
      <c r="AU1052" s="56" t="str">
        <f t="shared" si="356"/>
        <v>-</v>
      </c>
      <c r="AV1052" s="56" t="str">
        <f t="shared" si="357"/>
        <v>-</v>
      </c>
      <c r="AW1052" s="53" t="str">
        <f t="shared" si="358"/>
        <v>-</v>
      </c>
      <c r="AX1052" s="53" t="str">
        <f t="shared" si="359"/>
        <v/>
      </c>
      <c r="AY1052" s="57" t="str">
        <f t="shared" si="360"/>
        <v/>
      </c>
      <c r="AZ1052" s="54">
        <f>+IF(SUMIF($AC$3:$AM$3,VLOOKUP($R1052,desplegable!$N$3:$Q$8,4,FALSE),$AC1052:$AM1052)&gt;=$S1052,$S1052,SUMIF($AC$3:$AM$3,VLOOKUP($R1052,desplegable!$N$3:$Q$8,4,FALSE),$AC1052:$AM1052))</f>
        <v>0</v>
      </c>
      <c r="BA1052" s="78"/>
      <c r="BB1052" s="54">
        <f t="shared" si="361"/>
        <v>0</v>
      </c>
      <c r="BC1052" s="53">
        <f>+IFERROR($BB1052*$T1052/VLOOKUP($R1052,desplegable!$N$3:$O$8,2,FALSE),0)</f>
        <v>0</v>
      </c>
      <c r="BD1052" s="53" t="str">
        <f t="shared" si="351"/>
        <v/>
      </c>
      <c r="BE1052" s="57" t="str">
        <f t="shared" si="362"/>
        <v/>
      </c>
    </row>
    <row r="1053" spans="1:57" ht="15" customHeight="1" x14ac:dyDescent="0.25">
      <c r="A1053" s="26" t="s">
        <v>117</v>
      </c>
      <c r="B1053" s="21"/>
      <c r="C1053" s="21" t="s">
        <v>117</v>
      </c>
      <c r="D1053" s="21"/>
      <c r="E1053" s="21" t="s">
        <v>117</v>
      </c>
      <c r="F1053" s="21"/>
      <c r="G1053" s="27"/>
      <c r="H1053" s="27"/>
      <c r="I1053" s="28" t="s">
        <v>36</v>
      </c>
      <c r="J1053" s="28" t="s">
        <v>117</v>
      </c>
      <c r="K1053" s="21"/>
      <c r="L1053" s="21"/>
      <c r="M1053" s="28" t="s">
        <v>117</v>
      </c>
      <c r="N1053" s="28" t="s">
        <v>117</v>
      </c>
      <c r="O1053" s="28" t="s">
        <v>117</v>
      </c>
      <c r="P1053" s="21" t="s">
        <v>117</v>
      </c>
      <c r="Q1053" s="21" t="s">
        <v>117</v>
      </c>
      <c r="R1053" s="28" t="s">
        <v>117</v>
      </c>
      <c r="S1053" s="78"/>
      <c r="T1053" s="30"/>
      <c r="U1053" s="52">
        <f t="shared" si="352"/>
        <v>0</v>
      </c>
      <c r="V1053" s="29"/>
      <c r="W1053" s="29" t="s">
        <v>117</v>
      </c>
      <c r="X1053" s="29"/>
      <c r="Y1053" s="29"/>
      <c r="Z1053" s="53" t="str">
        <f t="shared" si="344"/>
        <v/>
      </c>
      <c r="AA1053" s="55" t="str">
        <f t="shared" si="353"/>
        <v/>
      </c>
      <c r="AB1053" s="27"/>
      <c r="AC1053" s="54">
        <f t="shared" si="345"/>
        <v>0</v>
      </c>
      <c r="AD1053" s="78"/>
      <c r="AE1053" s="54">
        <f t="shared" si="346"/>
        <v>0</v>
      </c>
      <c r="AF1053" s="78"/>
      <c r="AG1053" s="54">
        <f t="shared" si="347"/>
        <v>0</v>
      </c>
      <c r="AH1053" s="78"/>
      <c r="AI1053" s="54">
        <f t="shared" si="348"/>
        <v>0</v>
      </c>
      <c r="AJ1053" s="78"/>
      <c r="AK1053" s="54">
        <f t="shared" si="349"/>
        <v>0</v>
      </c>
      <c r="AL1053" s="78"/>
      <c r="AM1053" s="78"/>
      <c r="AN1053" s="53" t="str">
        <f>+IF($A1053="Venta",SUMIF($AC$3:$AM$3,VLOOKUP($R1053,desplegable!$N$3:$Q$8,4,FALSE),$AC1053:$AM1053)*$T1053/VLOOKUP($R1053,desplegable!$N$3:$O$8,2,FALSE),"")</f>
        <v/>
      </c>
      <c r="AO1053" s="53">
        <f t="shared" si="350"/>
        <v>0</v>
      </c>
      <c r="AP1053" s="53" t="str">
        <f>+IF($A1053="Compra",SUMIF($AC$3:$AM$3,VLOOKUP($R1052,desplegable!$N$3:$Q$8,4,FALSE),$AC1053:$AM1053)*$T1053/VLOOKUP($R1052,desplegable!$N$3:$O$8,2,FALSE),"")</f>
        <v/>
      </c>
      <c r="AQ1053" s="55">
        <f>+IFERROR(SUMIF($AC$3:$AM$3,VLOOKUP($R1053,desplegable!$N$3:$Q$8,4,FALSE),$AC1053:$AM1053)/$S1053,0)</f>
        <v>0</v>
      </c>
      <c r="AR1053" s="55">
        <f ca="1">IFERROR((SUMIF($AC$3:$AM$3,VLOOKUP($R1053,desplegable!$N$3:$Q$8,4,FALSE),$AC1053:$AM1053)/($H1053-$G1053))*((TODAY())-$G1053)/$S1053,0)</f>
        <v>0</v>
      </c>
      <c r="AS1053" s="56" t="str">
        <f t="shared" si="354"/>
        <v>-</v>
      </c>
      <c r="AT1053" s="56" t="str">
        <f t="shared" si="355"/>
        <v>-</v>
      </c>
      <c r="AU1053" s="56" t="str">
        <f t="shared" si="356"/>
        <v>-</v>
      </c>
      <c r="AV1053" s="56" t="str">
        <f t="shared" si="357"/>
        <v>-</v>
      </c>
      <c r="AW1053" s="53" t="str">
        <f t="shared" si="358"/>
        <v>-</v>
      </c>
      <c r="AX1053" s="53" t="str">
        <f t="shared" si="359"/>
        <v/>
      </c>
      <c r="AY1053" s="57" t="str">
        <f t="shared" si="360"/>
        <v/>
      </c>
      <c r="AZ1053" s="54">
        <f>+IF(SUMIF($AC$3:$AM$3,VLOOKUP($R1053,desplegable!$N$3:$Q$8,4,FALSE),$AC1053:$AM1053)&gt;=$S1053,$S1053,SUMIF($AC$3:$AM$3,VLOOKUP($R1053,desplegable!$N$3:$Q$8,4,FALSE),$AC1053:$AM1053))</f>
        <v>0</v>
      </c>
      <c r="BA1053" s="78"/>
      <c r="BB1053" s="54">
        <f t="shared" si="361"/>
        <v>0</v>
      </c>
      <c r="BC1053" s="53">
        <f>+IFERROR($BB1053*$T1053/VLOOKUP($R1053,desplegable!$N$3:$O$8,2,FALSE),0)</f>
        <v>0</v>
      </c>
      <c r="BD1053" s="53" t="str">
        <f t="shared" si="351"/>
        <v/>
      </c>
      <c r="BE1053" s="57" t="str">
        <f t="shared" si="362"/>
        <v/>
      </c>
    </row>
    <row r="1054" spans="1:57" ht="15" customHeight="1" x14ac:dyDescent="0.25">
      <c r="A1054" s="26" t="s">
        <v>117</v>
      </c>
      <c r="B1054" s="21"/>
      <c r="C1054" s="21" t="s">
        <v>117</v>
      </c>
      <c r="D1054" s="21"/>
      <c r="E1054" s="21" t="s">
        <v>117</v>
      </c>
      <c r="F1054" s="21"/>
      <c r="G1054" s="27"/>
      <c r="H1054" s="27"/>
      <c r="I1054" s="28" t="s">
        <v>36</v>
      </c>
      <c r="J1054" s="28" t="s">
        <v>117</v>
      </c>
      <c r="K1054" s="21"/>
      <c r="L1054" s="21"/>
      <c r="M1054" s="28" t="s">
        <v>117</v>
      </c>
      <c r="N1054" s="28" t="s">
        <v>117</v>
      </c>
      <c r="O1054" s="28" t="s">
        <v>117</v>
      </c>
      <c r="P1054" s="21" t="s">
        <v>117</v>
      </c>
      <c r="Q1054" s="21" t="s">
        <v>117</v>
      </c>
      <c r="R1054" s="28" t="s">
        <v>117</v>
      </c>
      <c r="S1054" s="78"/>
      <c r="T1054" s="30"/>
      <c r="U1054" s="52">
        <f t="shared" si="352"/>
        <v>0</v>
      </c>
      <c r="V1054" s="29"/>
      <c r="W1054" s="29" t="s">
        <v>117</v>
      </c>
      <c r="X1054" s="29"/>
      <c r="Y1054" s="29"/>
      <c r="Z1054" s="53" t="str">
        <f t="shared" si="344"/>
        <v/>
      </c>
      <c r="AA1054" s="55" t="str">
        <f t="shared" si="353"/>
        <v/>
      </c>
      <c r="AB1054" s="27"/>
      <c r="AC1054" s="54">
        <f t="shared" si="345"/>
        <v>0</v>
      </c>
      <c r="AD1054" s="78"/>
      <c r="AE1054" s="54">
        <f t="shared" si="346"/>
        <v>0</v>
      </c>
      <c r="AF1054" s="78"/>
      <c r="AG1054" s="54">
        <f t="shared" si="347"/>
        <v>0</v>
      </c>
      <c r="AH1054" s="78"/>
      <c r="AI1054" s="54">
        <f t="shared" si="348"/>
        <v>0</v>
      </c>
      <c r="AJ1054" s="78"/>
      <c r="AK1054" s="54">
        <f t="shared" si="349"/>
        <v>0</v>
      </c>
      <c r="AL1054" s="78"/>
      <c r="AM1054" s="78"/>
      <c r="AN1054" s="53" t="str">
        <f>+IF($A1054="Venta",SUMIF($AC$3:$AM$3,VLOOKUP($R1054,desplegable!$N$3:$Q$8,4,FALSE),$AC1054:$AM1054)*$T1054/VLOOKUP($R1054,desplegable!$N$3:$O$8,2,FALSE),"")</f>
        <v/>
      </c>
      <c r="AO1054" s="53">
        <f t="shared" si="350"/>
        <v>0</v>
      </c>
      <c r="AP1054" s="53" t="str">
        <f>+IF($A1054="Compra",SUMIF($AC$3:$AM$3,VLOOKUP($R1053,desplegable!$N$3:$Q$8,4,FALSE),$AC1054:$AM1054)*$T1054/VLOOKUP($R1053,desplegable!$N$3:$O$8,2,FALSE),"")</f>
        <v/>
      </c>
      <c r="AQ1054" s="55">
        <f>+IFERROR(SUMIF($AC$3:$AM$3,VLOOKUP($R1054,desplegable!$N$3:$Q$8,4,FALSE),$AC1054:$AM1054)/$S1054,0)</f>
        <v>0</v>
      </c>
      <c r="AR1054" s="55">
        <f ca="1">IFERROR((SUMIF($AC$3:$AM$3,VLOOKUP($R1054,desplegable!$N$3:$Q$8,4,FALSE),$AC1054:$AM1054)/($H1054-$G1054))*((TODAY())-$G1054)/$S1054,0)</f>
        <v>0</v>
      </c>
      <c r="AS1054" s="56" t="str">
        <f t="shared" si="354"/>
        <v>-</v>
      </c>
      <c r="AT1054" s="56" t="str">
        <f t="shared" si="355"/>
        <v>-</v>
      </c>
      <c r="AU1054" s="56" t="str">
        <f t="shared" si="356"/>
        <v>-</v>
      </c>
      <c r="AV1054" s="56" t="str">
        <f t="shared" si="357"/>
        <v>-</v>
      </c>
      <c r="AW1054" s="53" t="str">
        <f t="shared" si="358"/>
        <v>-</v>
      </c>
      <c r="AX1054" s="53" t="str">
        <f t="shared" si="359"/>
        <v/>
      </c>
      <c r="AY1054" s="57" t="str">
        <f t="shared" si="360"/>
        <v/>
      </c>
      <c r="AZ1054" s="54">
        <f>+IF(SUMIF($AC$3:$AM$3,VLOOKUP($R1054,desplegable!$N$3:$Q$8,4,FALSE),$AC1054:$AM1054)&gt;=$S1054,$S1054,SUMIF($AC$3:$AM$3,VLOOKUP($R1054,desplegable!$N$3:$Q$8,4,FALSE),$AC1054:$AM1054))</f>
        <v>0</v>
      </c>
      <c r="BA1054" s="78"/>
      <c r="BB1054" s="54">
        <f t="shared" si="361"/>
        <v>0</v>
      </c>
      <c r="BC1054" s="53">
        <f>+IFERROR($BB1054*$T1054/VLOOKUP($R1054,desplegable!$N$3:$O$8,2,FALSE),0)</f>
        <v>0</v>
      </c>
      <c r="BD1054" s="53" t="str">
        <f t="shared" si="351"/>
        <v/>
      </c>
      <c r="BE1054" s="57" t="str">
        <f t="shared" si="362"/>
        <v/>
      </c>
    </row>
    <row r="1055" spans="1:57" ht="15" customHeight="1" x14ac:dyDescent="0.25">
      <c r="A1055" s="26" t="s">
        <v>117</v>
      </c>
      <c r="B1055" s="21"/>
      <c r="C1055" s="21" t="s">
        <v>117</v>
      </c>
      <c r="D1055" s="21"/>
      <c r="E1055" s="21" t="s">
        <v>117</v>
      </c>
      <c r="F1055" s="21"/>
      <c r="G1055" s="27"/>
      <c r="H1055" s="27"/>
      <c r="I1055" s="28" t="s">
        <v>36</v>
      </c>
      <c r="J1055" s="28" t="s">
        <v>117</v>
      </c>
      <c r="K1055" s="21"/>
      <c r="L1055" s="21"/>
      <c r="M1055" s="28" t="s">
        <v>117</v>
      </c>
      <c r="N1055" s="28" t="s">
        <v>117</v>
      </c>
      <c r="O1055" s="28" t="s">
        <v>117</v>
      </c>
      <c r="P1055" s="21" t="s">
        <v>117</v>
      </c>
      <c r="Q1055" s="21" t="s">
        <v>117</v>
      </c>
      <c r="R1055" s="28" t="s">
        <v>117</v>
      </c>
      <c r="S1055" s="78"/>
      <c r="T1055" s="30"/>
      <c r="U1055" s="52">
        <f t="shared" si="352"/>
        <v>0</v>
      </c>
      <c r="V1055" s="29"/>
      <c r="W1055" s="29" t="s">
        <v>117</v>
      </c>
      <c r="X1055" s="29"/>
      <c r="Y1055" s="29"/>
      <c r="Z1055" s="53" t="str">
        <f t="shared" si="344"/>
        <v/>
      </c>
      <c r="AA1055" s="55" t="str">
        <f t="shared" si="353"/>
        <v/>
      </c>
      <c r="AB1055" s="27"/>
      <c r="AC1055" s="54">
        <f t="shared" si="345"/>
        <v>0</v>
      </c>
      <c r="AD1055" s="78"/>
      <c r="AE1055" s="54">
        <f t="shared" si="346"/>
        <v>0</v>
      </c>
      <c r="AF1055" s="78"/>
      <c r="AG1055" s="54">
        <f t="shared" si="347"/>
        <v>0</v>
      </c>
      <c r="AH1055" s="78"/>
      <c r="AI1055" s="54">
        <f t="shared" si="348"/>
        <v>0</v>
      </c>
      <c r="AJ1055" s="78"/>
      <c r="AK1055" s="54">
        <f t="shared" si="349"/>
        <v>0</v>
      </c>
      <c r="AL1055" s="78"/>
      <c r="AM1055" s="78"/>
      <c r="AN1055" s="53" t="str">
        <f>+IF($A1055="Venta",SUMIF($AC$3:$AM$3,VLOOKUP($R1055,desplegable!$N$3:$Q$8,4,FALSE),$AC1055:$AM1055)*$T1055/VLOOKUP($R1055,desplegable!$N$3:$O$8,2,FALSE),"")</f>
        <v/>
      </c>
      <c r="AO1055" s="53">
        <f t="shared" si="350"/>
        <v>0</v>
      </c>
      <c r="AP1055" s="53" t="str">
        <f>+IF($A1055="Compra",SUMIF($AC$3:$AM$3,VLOOKUP(#REF!,desplegable!$N$3:$Q$8,4,FALSE),$AC1055:$AM1055)*$T1055/VLOOKUP(#REF!,desplegable!$N$3:$O$8,2,FALSE),"")</f>
        <v/>
      </c>
      <c r="AQ1055" s="55">
        <f>+IFERROR(SUMIF($AC$3:$AM$3,VLOOKUP($R1055,desplegable!$N$3:$Q$8,4,FALSE),$AC1055:$AM1055)/$S1055,0)</f>
        <v>0</v>
      </c>
      <c r="AR1055" s="55">
        <f ca="1">IFERROR((SUMIF($AC$3:$AM$3,VLOOKUP($R1055,desplegable!$N$3:$Q$8,4,FALSE),$AC1055:$AM1055)/($H1055-$G1055))*((TODAY())-$G1055)/$S1055,0)</f>
        <v>0</v>
      </c>
      <c r="AS1055" s="56" t="str">
        <f t="shared" si="354"/>
        <v>-</v>
      </c>
      <c r="AT1055" s="56" t="str">
        <f t="shared" si="355"/>
        <v>-</v>
      </c>
      <c r="AU1055" s="56" t="str">
        <f t="shared" si="356"/>
        <v>-</v>
      </c>
      <c r="AV1055" s="56" t="str">
        <f t="shared" si="357"/>
        <v>-</v>
      </c>
      <c r="AW1055" s="53" t="str">
        <f t="shared" si="358"/>
        <v>-</v>
      </c>
      <c r="AX1055" s="53" t="str">
        <f t="shared" si="359"/>
        <v/>
      </c>
      <c r="AY1055" s="57" t="str">
        <f t="shared" si="360"/>
        <v/>
      </c>
      <c r="AZ1055" s="54">
        <f>+IF(SUMIF($AC$3:$AM$3,VLOOKUP($R1055,desplegable!$N$3:$Q$8,4,FALSE),$AC1055:$AM1055)&gt;=$S1055,$S1055,SUMIF($AC$3:$AM$3,VLOOKUP($R1055,desplegable!$N$3:$Q$8,4,FALSE),$AC1055:$AM1055))</f>
        <v>0</v>
      </c>
      <c r="BA1055" s="78"/>
      <c r="BB1055" s="54">
        <f t="shared" si="361"/>
        <v>0</v>
      </c>
      <c r="BC1055" s="53">
        <f>+IFERROR($BB1055*$T1055/VLOOKUP($R1055,desplegable!$N$3:$O$8,2,FALSE),0)</f>
        <v>0</v>
      </c>
      <c r="BD1055" s="53" t="str">
        <f t="shared" si="351"/>
        <v/>
      </c>
      <c r="BE1055" s="57" t="str">
        <f t="shared" si="362"/>
        <v/>
      </c>
    </row>
    <row r="1056" spans="1:57" ht="15" customHeight="1" x14ac:dyDescent="0.25">
      <c r="A1056" s="26" t="s">
        <v>117</v>
      </c>
      <c r="B1056" s="21"/>
      <c r="C1056" s="21" t="s">
        <v>117</v>
      </c>
      <c r="D1056" s="21"/>
      <c r="E1056" s="21" t="s">
        <v>117</v>
      </c>
      <c r="F1056" s="21"/>
      <c r="G1056" s="27"/>
      <c r="H1056" s="27"/>
      <c r="I1056" s="28" t="s">
        <v>36</v>
      </c>
      <c r="J1056" s="28" t="s">
        <v>117</v>
      </c>
      <c r="K1056" s="21"/>
      <c r="L1056" s="21"/>
      <c r="M1056" s="28" t="s">
        <v>117</v>
      </c>
      <c r="N1056" s="28" t="s">
        <v>117</v>
      </c>
      <c r="O1056" s="28" t="s">
        <v>117</v>
      </c>
      <c r="P1056" s="21" t="s">
        <v>117</v>
      </c>
      <c r="Q1056" s="21" t="s">
        <v>117</v>
      </c>
      <c r="R1056" s="28" t="s">
        <v>117</v>
      </c>
      <c r="S1056" s="78"/>
      <c r="T1056" s="30"/>
      <c r="U1056" s="52">
        <f t="shared" si="352"/>
        <v>0</v>
      </c>
      <c r="V1056" s="29"/>
      <c r="W1056" s="29" t="s">
        <v>117</v>
      </c>
      <c r="X1056" s="29"/>
      <c r="Y1056" s="29"/>
      <c r="Z1056" s="53" t="str">
        <f t="shared" si="344"/>
        <v/>
      </c>
      <c r="AA1056" s="55" t="str">
        <f t="shared" si="353"/>
        <v/>
      </c>
      <c r="AB1056" s="27"/>
      <c r="AC1056" s="54">
        <f t="shared" si="345"/>
        <v>0</v>
      </c>
      <c r="AD1056" s="78"/>
      <c r="AE1056" s="54">
        <f t="shared" si="346"/>
        <v>0</v>
      </c>
      <c r="AF1056" s="78"/>
      <c r="AG1056" s="54">
        <f t="shared" si="347"/>
        <v>0</v>
      </c>
      <c r="AH1056" s="78"/>
      <c r="AI1056" s="54">
        <f t="shared" si="348"/>
        <v>0</v>
      </c>
      <c r="AJ1056" s="78"/>
      <c r="AK1056" s="54">
        <f t="shared" si="349"/>
        <v>0</v>
      </c>
      <c r="AL1056" s="78"/>
      <c r="AM1056" s="78"/>
      <c r="AN1056" s="53" t="str">
        <f>+IF($A1056="Venta",SUMIF($AC$3:$AM$3,VLOOKUP($R1056,desplegable!$N$3:$Q$8,4,FALSE),$AC1056:$AM1056)*$T1056/VLOOKUP($R1056,desplegable!$N$3:$O$8,2,FALSE),"")</f>
        <v/>
      </c>
      <c r="AO1056" s="53">
        <f t="shared" si="350"/>
        <v>0</v>
      </c>
      <c r="AP1056" s="53" t="str">
        <f>+IF($A1056="Compra",SUMIF($AC$3:$AM$3,VLOOKUP($R1055,desplegable!$N$3:$Q$8,4,FALSE),$AC1056:$AM1056)*$T1056/VLOOKUP($R1055,desplegable!$N$3:$O$8,2,FALSE),"")</f>
        <v/>
      </c>
      <c r="AQ1056" s="55">
        <f>+IFERROR(SUMIF($AC$3:$AM$3,VLOOKUP($R1056,desplegable!$N$3:$Q$8,4,FALSE),$AC1056:$AM1056)/$S1056,0)</f>
        <v>0</v>
      </c>
      <c r="AR1056" s="55">
        <f ca="1">IFERROR((SUMIF($AC$3:$AM$3,VLOOKUP($R1056,desplegable!$N$3:$Q$8,4,FALSE),$AC1056:$AM1056)/($H1056-$G1056))*((TODAY())-$G1056)/$S1056,0)</f>
        <v>0</v>
      </c>
      <c r="AS1056" s="56" t="str">
        <f t="shared" si="354"/>
        <v>-</v>
      </c>
      <c r="AT1056" s="56" t="str">
        <f t="shared" si="355"/>
        <v>-</v>
      </c>
      <c r="AU1056" s="56" t="str">
        <f t="shared" si="356"/>
        <v>-</v>
      </c>
      <c r="AV1056" s="56" t="str">
        <f t="shared" si="357"/>
        <v>-</v>
      </c>
      <c r="AW1056" s="53" t="str">
        <f t="shared" si="358"/>
        <v>-</v>
      </c>
      <c r="AX1056" s="53" t="str">
        <f t="shared" si="359"/>
        <v/>
      </c>
      <c r="AY1056" s="57" t="str">
        <f t="shared" si="360"/>
        <v/>
      </c>
      <c r="AZ1056" s="54">
        <f>+IF(SUMIF($AC$3:$AM$3,VLOOKUP($R1056,desplegable!$N$3:$Q$8,4,FALSE),$AC1056:$AM1056)&gt;=$S1056,$S1056,SUMIF($AC$3:$AM$3,VLOOKUP($R1056,desplegable!$N$3:$Q$8,4,FALSE),$AC1056:$AM1056))</f>
        <v>0</v>
      </c>
      <c r="BA1056" s="78"/>
      <c r="BB1056" s="54">
        <f t="shared" si="361"/>
        <v>0</v>
      </c>
      <c r="BC1056" s="53">
        <f>+IFERROR($BB1056*$T1056/VLOOKUP($R1056,desplegable!$N$3:$O$8,2,FALSE),0)</f>
        <v>0</v>
      </c>
      <c r="BD1056" s="53" t="str">
        <f t="shared" si="351"/>
        <v/>
      </c>
      <c r="BE1056" s="57" t="str">
        <f t="shared" si="362"/>
        <v/>
      </c>
    </row>
    <row r="1057" spans="1:57" ht="15" customHeight="1" x14ac:dyDescent="0.25">
      <c r="A1057" s="26" t="s">
        <v>117</v>
      </c>
      <c r="B1057" s="21"/>
      <c r="C1057" s="21" t="s">
        <v>117</v>
      </c>
      <c r="D1057" s="21"/>
      <c r="E1057" s="21" t="s">
        <v>117</v>
      </c>
      <c r="F1057" s="21"/>
      <c r="G1057" s="27"/>
      <c r="H1057" s="27"/>
      <c r="I1057" s="28" t="s">
        <v>36</v>
      </c>
      <c r="J1057" s="28" t="s">
        <v>117</v>
      </c>
      <c r="K1057" s="21"/>
      <c r="L1057" s="21"/>
      <c r="M1057" s="28" t="s">
        <v>117</v>
      </c>
      <c r="N1057" s="28" t="s">
        <v>117</v>
      </c>
      <c r="O1057" s="28" t="s">
        <v>117</v>
      </c>
      <c r="P1057" s="21" t="s">
        <v>117</v>
      </c>
      <c r="Q1057" s="21" t="s">
        <v>117</v>
      </c>
      <c r="R1057" s="28" t="s">
        <v>117</v>
      </c>
      <c r="S1057" s="78"/>
      <c r="T1057" s="30"/>
      <c r="U1057" s="52">
        <f t="shared" si="352"/>
        <v>0</v>
      </c>
      <c r="V1057" s="29"/>
      <c r="W1057" s="29" t="s">
        <v>117</v>
      </c>
      <c r="X1057" s="29"/>
      <c r="Y1057" s="29"/>
      <c r="Z1057" s="53" t="str">
        <f t="shared" si="344"/>
        <v/>
      </c>
      <c r="AA1057" s="55" t="str">
        <f t="shared" si="353"/>
        <v/>
      </c>
      <c r="AB1057" s="27"/>
      <c r="AC1057" s="54">
        <f t="shared" si="345"/>
        <v>0</v>
      </c>
      <c r="AD1057" s="78"/>
      <c r="AE1057" s="54">
        <f t="shared" si="346"/>
        <v>0</v>
      </c>
      <c r="AF1057" s="78"/>
      <c r="AG1057" s="54">
        <f t="shared" si="347"/>
        <v>0</v>
      </c>
      <c r="AH1057" s="78"/>
      <c r="AI1057" s="54">
        <f t="shared" si="348"/>
        <v>0</v>
      </c>
      <c r="AJ1057" s="78"/>
      <c r="AK1057" s="54">
        <f t="shared" si="349"/>
        <v>0</v>
      </c>
      <c r="AL1057" s="78"/>
      <c r="AM1057" s="78"/>
      <c r="AN1057" s="53" t="str">
        <f>+IF($A1057="Venta",SUMIF($AC$3:$AM$3,VLOOKUP($R1057,desplegable!$N$3:$Q$8,4,FALSE),$AC1057:$AM1057)*$T1057/VLOOKUP($R1057,desplegable!$N$3:$O$8,2,FALSE),"")</f>
        <v/>
      </c>
      <c r="AO1057" s="53">
        <f t="shared" si="350"/>
        <v>0</v>
      </c>
      <c r="AP1057" s="53" t="str">
        <f>+IF($A1057="Compra",SUMIF($AC$3:$AM$3,VLOOKUP($R1056,desplegable!$N$3:$Q$8,4,FALSE),$AC1057:$AM1057)*$T1057/VLOOKUP($R1056,desplegable!$N$3:$O$8,2,FALSE),"")</f>
        <v/>
      </c>
      <c r="AQ1057" s="55">
        <f>+IFERROR(SUMIF($AC$3:$AM$3,VLOOKUP($R1057,desplegable!$N$3:$Q$8,4,FALSE),$AC1057:$AM1057)/$S1057,0)</f>
        <v>0</v>
      </c>
      <c r="AR1057" s="55">
        <f ca="1">IFERROR((SUMIF($AC$3:$AM$3,VLOOKUP($R1057,desplegable!$N$3:$Q$8,4,FALSE),$AC1057:$AM1057)/($H1057-$G1057))*((TODAY())-$G1057)/$S1057,0)</f>
        <v>0</v>
      </c>
      <c r="AS1057" s="56" t="str">
        <f t="shared" si="354"/>
        <v>-</v>
      </c>
      <c r="AT1057" s="56" t="str">
        <f t="shared" si="355"/>
        <v>-</v>
      </c>
      <c r="AU1057" s="56" t="str">
        <f t="shared" si="356"/>
        <v>-</v>
      </c>
      <c r="AV1057" s="56" t="str">
        <f t="shared" si="357"/>
        <v>-</v>
      </c>
      <c r="AW1057" s="53" t="str">
        <f t="shared" si="358"/>
        <v>-</v>
      </c>
      <c r="AX1057" s="53" t="str">
        <f t="shared" si="359"/>
        <v/>
      </c>
      <c r="AY1057" s="57" t="str">
        <f t="shared" si="360"/>
        <v/>
      </c>
      <c r="AZ1057" s="54">
        <f>+IF(SUMIF($AC$3:$AM$3,VLOOKUP($R1057,desplegable!$N$3:$Q$8,4,FALSE),$AC1057:$AM1057)&gt;=$S1057,$S1057,SUMIF($AC$3:$AM$3,VLOOKUP($R1057,desplegable!$N$3:$Q$8,4,FALSE),$AC1057:$AM1057))</f>
        <v>0</v>
      </c>
      <c r="BA1057" s="78"/>
      <c r="BB1057" s="54">
        <f t="shared" si="361"/>
        <v>0</v>
      </c>
      <c r="BC1057" s="53">
        <f>+IFERROR($BB1057*$T1057/VLOOKUP($R1057,desplegable!$N$3:$O$8,2,FALSE),0)</f>
        <v>0</v>
      </c>
      <c r="BD1057" s="53" t="str">
        <f t="shared" si="351"/>
        <v/>
      </c>
      <c r="BE1057" s="57" t="str">
        <f t="shared" si="362"/>
        <v/>
      </c>
    </row>
    <row r="1058" spans="1:57" ht="15" customHeight="1" x14ac:dyDescent="0.25">
      <c r="A1058" s="26" t="s">
        <v>117</v>
      </c>
      <c r="B1058" s="21"/>
      <c r="C1058" s="21" t="s">
        <v>117</v>
      </c>
      <c r="D1058" s="21"/>
      <c r="E1058" s="21" t="s">
        <v>117</v>
      </c>
      <c r="F1058" s="21"/>
      <c r="G1058" s="27"/>
      <c r="H1058" s="27"/>
      <c r="I1058" s="28" t="s">
        <v>36</v>
      </c>
      <c r="J1058" s="28" t="s">
        <v>117</v>
      </c>
      <c r="K1058" s="21"/>
      <c r="L1058" s="21"/>
      <c r="M1058" s="28" t="s">
        <v>117</v>
      </c>
      <c r="N1058" s="28" t="s">
        <v>117</v>
      </c>
      <c r="O1058" s="28" t="s">
        <v>117</v>
      </c>
      <c r="P1058" s="21" t="s">
        <v>117</v>
      </c>
      <c r="Q1058" s="21" t="s">
        <v>117</v>
      </c>
      <c r="R1058" s="28" t="s">
        <v>117</v>
      </c>
      <c r="S1058" s="78"/>
      <c r="T1058" s="30"/>
      <c r="U1058" s="52">
        <f t="shared" si="352"/>
        <v>0</v>
      </c>
      <c r="V1058" s="29"/>
      <c r="W1058" s="29" t="s">
        <v>117</v>
      </c>
      <c r="X1058" s="29"/>
      <c r="Y1058" s="29"/>
      <c r="Z1058" s="53" t="str">
        <f t="shared" si="344"/>
        <v/>
      </c>
      <c r="AA1058" s="55" t="str">
        <f t="shared" si="353"/>
        <v/>
      </c>
      <c r="AB1058" s="27"/>
      <c r="AC1058" s="54">
        <f t="shared" si="345"/>
        <v>0</v>
      </c>
      <c r="AD1058" s="78"/>
      <c r="AE1058" s="54">
        <f t="shared" si="346"/>
        <v>0</v>
      </c>
      <c r="AF1058" s="78"/>
      <c r="AG1058" s="54">
        <f t="shared" si="347"/>
        <v>0</v>
      </c>
      <c r="AH1058" s="78"/>
      <c r="AI1058" s="54">
        <f t="shared" si="348"/>
        <v>0</v>
      </c>
      <c r="AJ1058" s="78"/>
      <c r="AK1058" s="54">
        <f t="shared" si="349"/>
        <v>0</v>
      </c>
      <c r="AL1058" s="78"/>
      <c r="AM1058" s="78"/>
      <c r="AN1058" s="53" t="str">
        <f>+IF($A1058="Venta",SUMIF($AC$3:$AM$3,VLOOKUP($R1058,desplegable!$N$3:$Q$8,4,FALSE),$AC1058:$AM1058)*$T1058/VLOOKUP($R1058,desplegable!$N$3:$O$8,2,FALSE),"")</f>
        <v/>
      </c>
      <c r="AO1058" s="53">
        <f t="shared" si="350"/>
        <v>0</v>
      </c>
      <c r="AP1058" s="53" t="str">
        <f>+IF($A1058="Compra",SUMIF($AC$3:$AM$3,VLOOKUP($R1057,desplegable!$N$3:$Q$8,4,FALSE),$AC1058:$AM1058)*$T1058/VLOOKUP($R1057,desplegable!$N$3:$O$8,2,FALSE),"")</f>
        <v/>
      </c>
      <c r="AQ1058" s="55">
        <f>+IFERROR(SUMIF($AC$3:$AM$3,VLOOKUP($R1058,desplegable!$N$3:$Q$8,4,FALSE),$AC1058:$AM1058)/$S1058,0)</f>
        <v>0</v>
      </c>
      <c r="AR1058" s="55">
        <f ca="1">IFERROR((SUMIF($AC$3:$AM$3,VLOOKUP($R1058,desplegable!$N$3:$Q$8,4,FALSE),$AC1058:$AM1058)/($H1058-$G1058))*((TODAY())-$G1058)/$S1058,0)</f>
        <v>0</v>
      </c>
      <c r="AS1058" s="56" t="str">
        <f t="shared" si="354"/>
        <v>-</v>
      </c>
      <c r="AT1058" s="56" t="str">
        <f t="shared" si="355"/>
        <v>-</v>
      </c>
      <c r="AU1058" s="56" t="str">
        <f t="shared" si="356"/>
        <v>-</v>
      </c>
      <c r="AV1058" s="56" t="str">
        <f t="shared" si="357"/>
        <v>-</v>
      </c>
      <c r="AW1058" s="53" t="str">
        <f t="shared" si="358"/>
        <v>-</v>
      </c>
      <c r="AX1058" s="53" t="str">
        <f t="shared" si="359"/>
        <v/>
      </c>
      <c r="AY1058" s="57" t="str">
        <f t="shared" si="360"/>
        <v/>
      </c>
      <c r="AZ1058" s="54">
        <f>+IF(SUMIF($AC$3:$AM$3,VLOOKUP($R1058,desplegable!$N$3:$Q$8,4,FALSE),$AC1058:$AM1058)&gt;=$S1058,$S1058,SUMIF($AC$3:$AM$3,VLOOKUP($R1058,desplegable!$N$3:$Q$8,4,FALSE),$AC1058:$AM1058))</f>
        <v>0</v>
      </c>
      <c r="BA1058" s="78"/>
      <c r="BB1058" s="54">
        <f t="shared" si="361"/>
        <v>0</v>
      </c>
      <c r="BC1058" s="53">
        <f>+IFERROR($BB1058*$T1058/VLOOKUP($R1058,desplegable!$N$3:$O$8,2,FALSE),0)</f>
        <v>0</v>
      </c>
      <c r="BD1058" s="53" t="str">
        <f t="shared" si="351"/>
        <v/>
      </c>
      <c r="BE1058" s="57" t="str">
        <f t="shared" si="362"/>
        <v/>
      </c>
    </row>
    <row r="1059" spans="1:57" ht="15" customHeight="1" x14ac:dyDescent="0.25">
      <c r="A1059" s="26" t="s">
        <v>117</v>
      </c>
      <c r="B1059" s="21"/>
      <c r="C1059" s="21" t="s">
        <v>117</v>
      </c>
      <c r="D1059" s="21"/>
      <c r="E1059" s="21" t="s">
        <v>117</v>
      </c>
      <c r="F1059" s="21"/>
      <c r="G1059" s="27"/>
      <c r="H1059" s="27"/>
      <c r="I1059" s="28" t="s">
        <v>36</v>
      </c>
      <c r="J1059" s="28" t="s">
        <v>117</v>
      </c>
      <c r="K1059" s="21"/>
      <c r="L1059" s="21"/>
      <c r="M1059" s="28" t="s">
        <v>117</v>
      </c>
      <c r="N1059" s="28" t="s">
        <v>117</v>
      </c>
      <c r="O1059" s="28" t="s">
        <v>117</v>
      </c>
      <c r="P1059" s="21" t="s">
        <v>117</v>
      </c>
      <c r="Q1059" s="21" t="s">
        <v>117</v>
      </c>
      <c r="R1059" s="28" t="s">
        <v>117</v>
      </c>
      <c r="S1059" s="78"/>
      <c r="T1059" s="30"/>
      <c r="U1059" s="52">
        <f t="shared" si="352"/>
        <v>0</v>
      </c>
      <c r="V1059" s="29"/>
      <c r="W1059" s="29" t="s">
        <v>117</v>
      </c>
      <c r="X1059" s="29"/>
      <c r="Y1059" s="29"/>
      <c r="Z1059" s="53" t="str">
        <f t="shared" si="344"/>
        <v/>
      </c>
      <c r="AA1059" s="55" t="str">
        <f t="shared" si="353"/>
        <v/>
      </c>
      <c r="AB1059" s="27"/>
      <c r="AC1059" s="54">
        <f t="shared" si="345"/>
        <v>0</v>
      </c>
      <c r="AD1059" s="78"/>
      <c r="AE1059" s="54">
        <f t="shared" si="346"/>
        <v>0</v>
      </c>
      <c r="AF1059" s="78"/>
      <c r="AG1059" s="54">
        <f t="shared" si="347"/>
        <v>0</v>
      </c>
      <c r="AH1059" s="78"/>
      <c r="AI1059" s="54">
        <f t="shared" si="348"/>
        <v>0</v>
      </c>
      <c r="AJ1059" s="78"/>
      <c r="AK1059" s="54">
        <f t="shared" si="349"/>
        <v>0</v>
      </c>
      <c r="AL1059" s="78"/>
      <c r="AM1059" s="78"/>
      <c r="AN1059" s="53" t="str">
        <f>+IF($A1059="Venta",SUMIF($AC$3:$AM$3,VLOOKUP($R1059,desplegable!$N$3:$Q$8,4,FALSE),$AC1059:$AM1059)*$T1059/VLOOKUP($R1059,desplegable!$N$3:$O$8,2,FALSE),"")</f>
        <v/>
      </c>
      <c r="AO1059" s="53">
        <f t="shared" si="350"/>
        <v>0</v>
      </c>
      <c r="AP1059" s="53" t="str">
        <f>+IF($A1059="Compra",SUMIF($AC$3:$AM$3,VLOOKUP($R1058,desplegable!$N$3:$Q$8,4,FALSE),$AC1059:$AM1059)*$T1059/VLOOKUP($R1058,desplegable!$N$3:$O$8,2,FALSE),"")</f>
        <v/>
      </c>
      <c r="AQ1059" s="55">
        <f>+IFERROR(SUMIF($AC$3:$AM$3,VLOOKUP($R1059,desplegable!$N$3:$Q$8,4,FALSE),$AC1059:$AM1059)/$S1059,0)</f>
        <v>0</v>
      </c>
      <c r="AR1059" s="55">
        <f ca="1">IFERROR((SUMIF($AC$3:$AM$3,VLOOKUP($R1059,desplegable!$N$3:$Q$8,4,FALSE),$AC1059:$AM1059)/($H1059-$G1059))*((TODAY())-$G1059)/$S1059,0)</f>
        <v>0</v>
      </c>
      <c r="AS1059" s="56" t="str">
        <f t="shared" si="354"/>
        <v>-</v>
      </c>
      <c r="AT1059" s="56" t="str">
        <f t="shared" si="355"/>
        <v>-</v>
      </c>
      <c r="AU1059" s="56" t="str">
        <f t="shared" si="356"/>
        <v>-</v>
      </c>
      <c r="AV1059" s="56" t="str">
        <f t="shared" si="357"/>
        <v>-</v>
      </c>
      <c r="AW1059" s="53" t="str">
        <f t="shared" si="358"/>
        <v>-</v>
      </c>
      <c r="AX1059" s="53" t="str">
        <f t="shared" si="359"/>
        <v/>
      </c>
      <c r="AY1059" s="57" t="str">
        <f t="shared" si="360"/>
        <v/>
      </c>
      <c r="AZ1059" s="54">
        <f>+IF(SUMIF($AC$3:$AM$3,VLOOKUP($R1059,desplegable!$N$3:$Q$8,4,FALSE),$AC1059:$AM1059)&gt;=$S1059,$S1059,SUMIF($AC$3:$AM$3,VLOOKUP($R1059,desplegable!$N$3:$Q$8,4,FALSE),$AC1059:$AM1059))</f>
        <v>0</v>
      </c>
      <c r="BA1059" s="78"/>
      <c r="BB1059" s="54">
        <f t="shared" si="361"/>
        <v>0</v>
      </c>
      <c r="BC1059" s="53">
        <f>+IFERROR($BB1059*$T1059/VLOOKUP($R1059,desplegable!$N$3:$O$8,2,FALSE),0)</f>
        <v>0</v>
      </c>
      <c r="BD1059" s="53" t="str">
        <f t="shared" si="351"/>
        <v/>
      </c>
      <c r="BE1059" s="57" t="str">
        <f t="shared" si="362"/>
        <v/>
      </c>
    </row>
    <row r="1060" spans="1:57" ht="15" customHeight="1" x14ac:dyDescent="0.25">
      <c r="A1060" s="26" t="s">
        <v>117</v>
      </c>
      <c r="B1060" s="21"/>
      <c r="C1060" s="21" t="s">
        <v>117</v>
      </c>
      <c r="D1060" s="21"/>
      <c r="E1060" s="21" t="s">
        <v>117</v>
      </c>
      <c r="F1060" s="21"/>
      <c r="G1060" s="27"/>
      <c r="H1060" s="27"/>
      <c r="I1060" s="28" t="s">
        <v>373</v>
      </c>
      <c r="J1060" s="28" t="s">
        <v>117</v>
      </c>
      <c r="K1060" s="21"/>
      <c r="L1060" s="21"/>
      <c r="M1060" s="28" t="s">
        <v>117</v>
      </c>
      <c r="N1060" s="28" t="s">
        <v>117</v>
      </c>
      <c r="O1060" s="28" t="s">
        <v>117</v>
      </c>
      <c r="P1060" s="21" t="s">
        <v>117</v>
      </c>
      <c r="Q1060" s="21" t="s">
        <v>117</v>
      </c>
      <c r="R1060" s="28" t="s">
        <v>117</v>
      </c>
      <c r="S1060" s="78"/>
      <c r="T1060" s="30"/>
      <c r="U1060" s="52">
        <f t="shared" si="352"/>
        <v>0</v>
      </c>
      <c r="V1060" s="29"/>
      <c r="W1060" s="29" t="s">
        <v>117</v>
      </c>
      <c r="X1060" s="29"/>
      <c r="Y1060" s="29"/>
      <c r="Z1060" s="53" t="str">
        <f t="shared" si="344"/>
        <v/>
      </c>
      <c r="AA1060" s="55" t="str">
        <f t="shared" si="353"/>
        <v/>
      </c>
      <c r="AB1060" s="27"/>
      <c r="AC1060" s="54">
        <f t="shared" si="345"/>
        <v>0</v>
      </c>
      <c r="AD1060" s="78"/>
      <c r="AE1060" s="54">
        <f t="shared" si="346"/>
        <v>0</v>
      </c>
      <c r="AF1060" s="78"/>
      <c r="AG1060" s="54">
        <f t="shared" si="347"/>
        <v>0</v>
      </c>
      <c r="AH1060" s="78"/>
      <c r="AI1060" s="54">
        <f t="shared" si="348"/>
        <v>0</v>
      </c>
      <c r="AJ1060" s="78"/>
      <c r="AK1060" s="54">
        <f t="shared" si="349"/>
        <v>0</v>
      </c>
      <c r="AL1060" s="78"/>
      <c r="AM1060" s="78"/>
      <c r="AN1060" s="53" t="str">
        <f>+IF($A1060="Venta",SUMIF($AC$3:$AM$3,VLOOKUP($R1060,desplegable!$N$3:$Q$8,4,FALSE),$AC1060:$AM1060)*$T1060/VLOOKUP($R1060,desplegable!$N$3:$O$8,2,FALSE),"")</f>
        <v/>
      </c>
      <c r="AO1060" s="53">
        <f t="shared" si="350"/>
        <v>0</v>
      </c>
      <c r="AP1060" s="53" t="str">
        <f>+IF($A1060="Compra",SUMIF($AC$3:$AM$3,VLOOKUP($R1059,desplegable!$N$3:$Q$8,4,FALSE),$AC1060:$AM1060)*$T1060/VLOOKUP($R1059,desplegable!$N$3:$O$8,2,FALSE),"")</f>
        <v/>
      </c>
      <c r="AQ1060" s="55">
        <f>+IFERROR(SUMIF($AC$3:$AM$3,VLOOKUP($R1060,desplegable!$N$3:$Q$8,4,FALSE),$AC1060:$AM1060)/$S1060,0)</f>
        <v>0</v>
      </c>
      <c r="AR1060" s="55">
        <f ca="1">IFERROR((SUMIF($AC$3:$AM$3,VLOOKUP($R1060,desplegable!$N$3:$Q$8,4,FALSE),$AC1060:$AM1060)/($H1060-$G1060))*((TODAY())-$G1060)/$S1060,0)</f>
        <v>0</v>
      </c>
      <c r="AS1060" s="56" t="str">
        <f t="shared" si="354"/>
        <v>-</v>
      </c>
      <c r="AT1060" s="56" t="str">
        <f t="shared" si="355"/>
        <v>-</v>
      </c>
      <c r="AU1060" s="56" t="str">
        <f t="shared" si="356"/>
        <v>-</v>
      </c>
      <c r="AV1060" s="56" t="str">
        <f t="shared" si="357"/>
        <v>-</v>
      </c>
      <c r="AW1060" s="53" t="str">
        <f t="shared" si="358"/>
        <v>-</v>
      </c>
      <c r="AX1060" s="53" t="str">
        <f t="shared" si="359"/>
        <v/>
      </c>
      <c r="AY1060" s="57" t="str">
        <f t="shared" si="360"/>
        <v/>
      </c>
      <c r="AZ1060" s="54">
        <f>+IF(SUMIF($AC$3:$AM$3,VLOOKUP($R1060,desplegable!$N$3:$Q$8,4,FALSE),$AC1060:$AM1060)&gt;=$S1060,$S1060,SUMIF($AC$3:$AM$3,VLOOKUP($R1060,desplegable!$N$3:$Q$8,4,FALSE),$AC1060:$AM1060))</f>
        <v>0</v>
      </c>
      <c r="BA1060" s="78"/>
      <c r="BB1060" s="54">
        <f t="shared" si="361"/>
        <v>0</v>
      </c>
      <c r="BC1060" s="53">
        <f>+IFERROR($BB1060*$T1060/VLOOKUP($R1060,desplegable!$N$3:$O$8,2,FALSE),0)</f>
        <v>0</v>
      </c>
      <c r="BD1060" s="53" t="str">
        <f t="shared" si="351"/>
        <v/>
      </c>
      <c r="BE1060" s="57" t="str">
        <f t="shared" si="362"/>
        <v/>
      </c>
    </row>
    <row r="1061" spans="1:57" ht="15" customHeight="1" x14ac:dyDescent="0.25">
      <c r="A1061" s="26" t="s">
        <v>117</v>
      </c>
      <c r="B1061" s="21"/>
      <c r="C1061" s="21" t="s">
        <v>117</v>
      </c>
      <c r="D1061" s="21"/>
      <c r="E1061" s="21" t="s">
        <v>117</v>
      </c>
      <c r="F1061" s="21"/>
      <c r="G1061" s="27"/>
      <c r="H1061" s="27"/>
      <c r="I1061" s="28" t="s">
        <v>373</v>
      </c>
      <c r="J1061" s="28" t="s">
        <v>117</v>
      </c>
      <c r="K1061" s="21"/>
      <c r="L1061" s="21"/>
      <c r="M1061" s="28" t="s">
        <v>117</v>
      </c>
      <c r="N1061" s="28" t="s">
        <v>117</v>
      </c>
      <c r="O1061" s="28" t="s">
        <v>117</v>
      </c>
      <c r="P1061" s="21" t="s">
        <v>117</v>
      </c>
      <c r="Q1061" s="21" t="s">
        <v>117</v>
      </c>
      <c r="R1061" s="28" t="s">
        <v>117</v>
      </c>
      <c r="S1061" s="78"/>
      <c r="T1061" s="30"/>
      <c r="U1061" s="52">
        <f t="shared" si="352"/>
        <v>0</v>
      </c>
      <c r="V1061" s="29"/>
      <c r="W1061" s="29" t="s">
        <v>117</v>
      </c>
      <c r="X1061" s="29"/>
      <c r="Y1061" s="29"/>
      <c r="Z1061" s="53" t="str">
        <f t="shared" si="344"/>
        <v/>
      </c>
      <c r="AA1061" s="55" t="str">
        <f t="shared" si="353"/>
        <v/>
      </c>
      <c r="AB1061" s="27"/>
      <c r="AC1061" s="54">
        <f t="shared" si="345"/>
        <v>0</v>
      </c>
      <c r="AD1061" s="78"/>
      <c r="AE1061" s="54">
        <f t="shared" si="346"/>
        <v>0</v>
      </c>
      <c r="AF1061" s="78"/>
      <c r="AG1061" s="54">
        <f t="shared" si="347"/>
        <v>0</v>
      </c>
      <c r="AH1061" s="78"/>
      <c r="AI1061" s="54">
        <f t="shared" si="348"/>
        <v>0</v>
      </c>
      <c r="AJ1061" s="78"/>
      <c r="AK1061" s="54">
        <f t="shared" si="349"/>
        <v>0</v>
      </c>
      <c r="AL1061" s="78"/>
      <c r="AM1061" s="78"/>
      <c r="AN1061" s="53" t="str">
        <f>+IF($A1061="Venta",SUMIF($AC$3:$AM$3,VLOOKUP($R1061,desplegable!$N$3:$Q$8,4,FALSE),$AC1061:$AM1061)*$T1061/VLOOKUP($R1061,desplegable!$N$3:$O$8,2,FALSE),"")</f>
        <v/>
      </c>
      <c r="AO1061" s="53">
        <f t="shared" si="350"/>
        <v>0</v>
      </c>
      <c r="AP1061" s="53" t="str">
        <f>+IF($A1061="Compra",SUMIF($AC$3:$AM$3,VLOOKUP($R1060,desplegable!$N$3:$Q$8,4,FALSE),$AC1061:$AM1061)*$T1061/VLOOKUP($R1060,desplegable!$N$3:$O$8,2,FALSE),"")</f>
        <v/>
      </c>
      <c r="AQ1061" s="55">
        <f>+IFERROR(SUMIF($AC$3:$AM$3,VLOOKUP($R1061,desplegable!$N$3:$Q$8,4,FALSE),$AC1061:$AM1061)/$S1061,0)</f>
        <v>0</v>
      </c>
      <c r="AR1061" s="55">
        <f ca="1">IFERROR((SUMIF($AC$3:$AM$3,VLOOKUP($R1061,desplegable!$N$3:$Q$8,4,FALSE),$AC1061:$AM1061)/($H1061-$G1061))*((TODAY())-$G1061)/$S1061,0)</f>
        <v>0</v>
      </c>
      <c r="AS1061" s="56" t="str">
        <f t="shared" si="354"/>
        <v>-</v>
      </c>
      <c r="AT1061" s="56" t="str">
        <f t="shared" si="355"/>
        <v>-</v>
      </c>
      <c r="AU1061" s="56" t="str">
        <f t="shared" si="356"/>
        <v>-</v>
      </c>
      <c r="AV1061" s="56" t="str">
        <f t="shared" si="357"/>
        <v>-</v>
      </c>
      <c r="AW1061" s="53" t="str">
        <f t="shared" si="358"/>
        <v>-</v>
      </c>
      <c r="AX1061" s="53" t="str">
        <f t="shared" si="359"/>
        <v/>
      </c>
      <c r="AY1061" s="57" t="str">
        <f t="shared" si="360"/>
        <v/>
      </c>
      <c r="AZ1061" s="54">
        <f>+IF(SUMIF($AC$3:$AM$3,VLOOKUP($R1061,desplegable!$N$3:$Q$8,4,FALSE),$AC1061:$AM1061)&gt;=$S1061,$S1061,SUMIF($AC$3:$AM$3,VLOOKUP($R1061,desplegable!$N$3:$Q$8,4,FALSE),$AC1061:$AM1061))</f>
        <v>0</v>
      </c>
      <c r="BA1061" s="78"/>
      <c r="BB1061" s="54">
        <f t="shared" si="361"/>
        <v>0</v>
      </c>
      <c r="BC1061" s="53">
        <f>+IFERROR($BB1061*$T1061/VLOOKUP($R1061,desplegable!$N$3:$O$8,2,FALSE),0)</f>
        <v>0</v>
      </c>
      <c r="BD1061" s="53" t="str">
        <f t="shared" si="351"/>
        <v/>
      </c>
      <c r="BE1061" s="57" t="str">
        <f t="shared" si="362"/>
        <v/>
      </c>
    </row>
    <row r="1062" spans="1:57" ht="15" customHeight="1" x14ac:dyDescent="0.25">
      <c r="A1062" s="26" t="s">
        <v>117</v>
      </c>
      <c r="B1062" s="21"/>
      <c r="C1062" s="21" t="s">
        <v>117</v>
      </c>
      <c r="D1062" s="21"/>
      <c r="E1062" s="21" t="s">
        <v>117</v>
      </c>
      <c r="F1062" s="21"/>
      <c r="G1062" s="27"/>
      <c r="H1062" s="27"/>
      <c r="I1062" s="28" t="s">
        <v>373</v>
      </c>
      <c r="J1062" s="28" t="s">
        <v>117</v>
      </c>
      <c r="K1062" s="21"/>
      <c r="L1062" s="21"/>
      <c r="M1062" s="28" t="s">
        <v>117</v>
      </c>
      <c r="N1062" s="28" t="s">
        <v>117</v>
      </c>
      <c r="O1062" s="28" t="s">
        <v>117</v>
      </c>
      <c r="P1062" s="21" t="s">
        <v>117</v>
      </c>
      <c r="Q1062" s="21" t="s">
        <v>117</v>
      </c>
      <c r="R1062" s="28" t="s">
        <v>117</v>
      </c>
      <c r="S1062" s="78"/>
      <c r="T1062" s="30"/>
      <c r="U1062" s="52">
        <f t="shared" si="352"/>
        <v>0</v>
      </c>
      <c r="V1062" s="29"/>
      <c r="W1062" s="29" t="s">
        <v>117</v>
      </c>
      <c r="X1062" s="29"/>
      <c r="Y1062" s="29"/>
      <c r="Z1062" s="53" t="str">
        <f t="shared" si="344"/>
        <v/>
      </c>
      <c r="AA1062" s="55" t="str">
        <f t="shared" si="353"/>
        <v/>
      </c>
      <c r="AB1062" s="27"/>
      <c r="AC1062" s="54">
        <f t="shared" si="345"/>
        <v>0</v>
      </c>
      <c r="AD1062" s="78"/>
      <c r="AE1062" s="54">
        <f t="shared" si="346"/>
        <v>0</v>
      </c>
      <c r="AF1062" s="78"/>
      <c r="AG1062" s="54">
        <f t="shared" si="347"/>
        <v>0</v>
      </c>
      <c r="AH1062" s="78"/>
      <c r="AI1062" s="54">
        <f t="shared" si="348"/>
        <v>0</v>
      </c>
      <c r="AJ1062" s="78"/>
      <c r="AK1062" s="54">
        <f t="shared" si="349"/>
        <v>0</v>
      </c>
      <c r="AL1062" s="78"/>
      <c r="AM1062" s="78"/>
      <c r="AN1062" s="53" t="str">
        <f>+IF($A1062="Venta",SUMIF($AC$3:$AM$3,VLOOKUP($R1062,desplegable!$N$3:$Q$8,4,FALSE),$AC1062:$AM1062)*$T1062/VLOOKUP($R1062,desplegable!$N$3:$O$8,2,FALSE),"")</f>
        <v/>
      </c>
      <c r="AO1062" s="53">
        <f t="shared" si="350"/>
        <v>0</v>
      </c>
      <c r="AP1062" s="53" t="str">
        <f>+IF($A1062="Compra",SUMIF($AC$3:$AM$3,VLOOKUP($R1061,desplegable!$N$3:$Q$8,4,FALSE),$AC1062:$AM1062)*$T1062/VLOOKUP($R1061,desplegable!$N$3:$O$8,2,FALSE),"")</f>
        <v/>
      </c>
      <c r="AQ1062" s="55">
        <f>+IFERROR(SUMIF($AC$3:$AM$3,VLOOKUP($R1062,desplegable!$N$3:$Q$8,4,FALSE),$AC1062:$AM1062)/$S1062,0)</f>
        <v>0</v>
      </c>
      <c r="AR1062" s="55">
        <f ca="1">IFERROR((SUMIF($AC$3:$AM$3,VLOOKUP($R1062,desplegable!$N$3:$Q$8,4,FALSE),$AC1062:$AM1062)/($H1062-$G1062))*((TODAY())-$G1062)/$S1062,0)</f>
        <v>0</v>
      </c>
      <c r="AS1062" s="56" t="str">
        <f t="shared" si="354"/>
        <v>-</v>
      </c>
      <c r="AT1062" s="56" t="str">
        <f t="shared" si="355"/>
        <v>-</v>
      </c>
      <c r="AU1062" s="56" t="str">
        <f t="shared" si="356"/>
        <v>-</v>
      </c>
      <c r="AV1062" s="56" t="str">
        <f t="shared" si="357"/>
        <v>-</v>
      </c>
      <c r="AW1062" s="53" t="str">
        <f t="shared" si="358"/>
        <v>-</v>
      </c>
      <c r="AX1062" s="53" t="str">
        <f t="shared" si="359"/>
        <v/>
      </c>
      <c r="AY1062" s="57" t="str">
        <f t="shared" si="360"/>
        <v/>
      </c>
      <c r="AZ1062" s="54">
        <f>+IF(SUMIF($AC$3:$AM$3,VLOOKUP($R1062,desplegable!$N$3:$Q$8,4,FALSE),$AC1062:$AM1062)&gt;=$S1062,$S1062,SUMIF($AC$3:$AM$3,VLOOKUP($R1062,desplegable!$N$3:$Q$8,4,FALSE),$AC1062:$AM1062))</f>
        <v>0</v>
      </c>
      <c r="BA1062" s="78"/>
      <c r="BB1062" s="54">
        <f t="shared" si="361"/>
        <v>0</v>
      </c>
      <c r="BC1062" s="53">
        <f>+IFERROR($BB1062*$T1062/VLOOKUP($R1062,desplegable!$N$3:$O$8,2,FALSE),0)</f>
        <v>0</v>
      </c>
      <c r="BD1062" s="53" t="str">
        <f t="shared" si="351"/>
        <v/>
      </c>
      <c r="BE1062" s="57" t="str">
        <f t="shared" si="362"/>
        <v/>
      </c>
    </row>
    <row r="1063" spans="1:57" ht="15" customHeight="1" x14ac:dyDescent="0.25">
      <c r="A1063" s="26" t="s">
        <v>117</v>
      </c>
      <c r="B1063" s="21"/>
      <c r="C1063" s="21" t="s">
        <v>117</v>
      </c>
      <c r="D1063" s="21"/>
      <c r="E1063" s="21" t="s">
        <v>117</v>
      </c>
      <c r="F1063" s="21"/>
      <c r="G1063" s="27"/>
      <c r="H1063" s="27"/>
      <c r="I1063" s="28" t="s">
        <v>373</v>
      </c>
      <c r="J1063" s="28" t="s">
        <v>117</v>
      </c>
      <c r="K1063" s="21"/>
      <c r="L1063" s="21"/>
      <c r="M1063" s="28" t="s">
        <v>117</v>
      </c>
      <c r="N1063" s="28" t="s">
        <v>117</v>
      </c>
      <c r="O1063" s="28" t="s">
        <v>117</v>
      </c>
      <c r="P1063" s="21" t="s">
        <v>117</v>
      </c>
      <c r="Q1063" s="21" t="s">
        <v>117</v>
      </c>
      <c r="R1063" s="28" t="s">
        <v>117</v>
      </c>
      <c r="S1063" s="78"/>
      <c r="T1063" s="30"/>
      <c r="U1063" s="52">
        <f t="shared" si="352"/>
        <v>0</v>
      </c>
      <c r="V1063" s="29"/>
      <c r="W1063" s="29" t="s">
        <v>117</v>
      </c>
      <c r="X1063" s="29"/>
      <c r="Y1063" s="29"/>
      <c r="Z1063" s="53" t="str">
        <f t="shared" si="344"/>
        <v/>
      </c>
      <c r="AA1063" s="55" t="str">
        <f t="shared" si="353"/>
        <v/>
      </c>
      <c r="AB1063" s="27"/>
      <c r="AC1063" s="54">
        <f t="shared" si="345"/>
        <v>0</v>
      </c>
      <c r="AD1063" s="78"/>
      <c r="AE1063" s="54">
        <f t="shared" si="346"/>
        <v>0</v>
      </c>
      <c r="AF1063" s="78"/>
      <c r="AG1063" s="54">
        <f t="shared" si="347"/>
        <v>0</v>
      </c>
      <c r="AH1063" s="78"/>
      <c r="AI1063" s="54">
        <f t="shared" si="348"/>
        <v>0</v>
      </c>
      <c r="AJ1063" s="78"/>
      <c r="AK1063" s="54">
        <f t="shared" si="349"/>
        <v>0</v>
      </c>
      <c r="AL1063" s="78"/>
      <c r="AM1063" s="78"/>
      <c r="AN1063" s="53" t="str">
        <f>+IF($A1063="Venta",SUMIF($AC$3:$AM$3,VLOOKUP($R1063,desplegable!$N$3:$Q$8,4,FALSE),$AC1063:$AM1063)*$T1063/VLOOKUP($R1063,desplegable!$N$3:$O$8,2,FALSE),"")</f>
        <v/>
      </c>
      <c r="AO1063" s="53">
        <f t="shared" si="350"/>
        <v>0</v>
      </c>
      <c r="AP1063" s="53" t="str">
        <f>+IF($A1063="Compra",SUMIF($AC$3:$AM$3,VLOOKUP($R1062,desplegable!$N$3:$Q$8,4,FALSE),$AC1063:$AM1063)*$T1063/VLOOKUP($R1062,desplegable!$N$3:$O$8,2,FALSE),"")</f>
        <v/>
      </c>
      <c r="AQ1063" s="55">
        <f>+IFERROR(SUMIF($AC$3:$AM$3,VLOOKUP($R1063,desplegable!$N$3:$Q$8,4,FALSE),$AC1063:$AM1063)/$S1063,0)</f>
        <v>0</v>
      </c>
      <c r="AR1063" s="55">
        <f ca="1">IFERROR((SUMIF($AC$3:$AM$3,VLOOKUP($R1063,desplegable!$N$3:$Q$8,4,FALSE),$AC1063:$AM1063)/($H1063-$G1063))*((TODAY())-$G1063)/$S1063,0)</f>
        <v>0</v>
      </c>
      <c r="AS1063" s="56" t="str">
        <f t="shared" si="354"/>
        <v>-</v>
      </c>
      <c r="AT1063" s="56" t="str">
        <f t="shared" si="355"/>
        <v>-</v>
      </c>
      <c r="AU1063" s="56" t="str">
        <f t="shared" si="356"/>
        <v>-</v>
      </c>
      <c r="AV1063" s="56" t="str">
        <f t="shared" si="357"/>
        <v>-</v>
      </c>
      <c r="AW1063" s="53" t="str">
        <f t="shared" si="358"/>
        <v>-</v>
      </c>
      <c r="AX1063" s="53" t="str">
        <f t="shared" si="359"/>
        <v/>
      </c>
      <c r="AY1063" s="57" t="str">
        <f t="shared" si="360"/>
        <v/>
      </c>
      <c r="AZ1063" s="54">
        <f>+IF(SUMIF($AC$3:$AM$3,VLOOKUP($R1063,desplegable!$N$3:$Q$8,4,FALSE),$AC1063:$AM1063)&gt;=$S1063,$S1063,SUMIF($AC$3:$AM$3,VLOOKUP($R1063,desplegable!$N$3:$Q$8,4,FALSE),$AC1063:$AM1063))</f>
        <v>0</v>
      </c>
      <c r="BA1063" s="78"/>
      <c r="BB1063" s="54">
        <f t="shared" si="361"/>
        <v>0</v>
      </c>
      <c r="BC1063" s="53">
        <f>+IFERROR($BB1063*$T1063/VLOOKUP($R1063,desplegable!$N$3:$O$8,2,FALSE),0)</f>
        <v>0</v>
      </c>
      <c r="BD1063" s="53" t="str">
        <f t="shared" si="351"/>
        <v/>
      </c>
      <c r="BE1063" s="57" t="str">
        <f t="shared" si="362"/>
        <v/>
      </c>
    </row>
    <row r="1064" spans="1:57" ht="15" customHeight="1" x14ac:dyDescent="0.25">
      <c r="A1064" s="26" t="s">
        <v>117</v>
      </c>
      <c r="B1064" s="21"/>
      <c r="C1064" s="21" t="s">
        <v>117</v>
      </c>
      <c r="D1064" s="21"/>
      <c r="E1064" s="21" t="s">
        <v>117</v>
      </c>
      <c r="F1064" s="21"/>
      <c r="G1064" s="27"/>
      <c r="H1064" s="27"/>
      <c r="I1064" s="28" t="s">
        <v>373</v>
      </c>
      <c r="J1064" s="28" t="s">
        <v>117</v>
      </c>
      <c r="K1064" s="21"/>
      <c r="L1064" s="21"/>
      <c r="M1064" s="28" t="s">
        <v>117</v>
      </c>
      <c r="N1064" s="28" t="s">
        <v>117</v>
      </c>
      <c r="O1064" s="28" t="s">
        <v>117</v>
      </c>
      <c r="P1064" s="21" t="s">
        <v>117</v>
      </c>
      <c r="Q1064" s="21" t="s">
        <v>117</v>
      </c>
      <c r="R1064" s="28" t="s">
        <v>117</v>
      </c>
      <c r="S1064" s="78"/>
      <c r="T1064" s="30"/>
      <c r="U1064" s="52">
        <f t="shared" si="352"/>
        <v>0</v>
      </c>
      <c r="V1064" s="29"/>
      <c r="W1064" s="29" t="s">
        <v>117</v>
      </c>
      <c r="X1064" s="29"/>
      <c r="Y1064" s="29"/>
      <c r="Z1064" s="53" t="str">
        <f t="shared" si="344"/>
        <v/>
      </c>
      <c r="AA1064" s="55" t="str">
        <f t="shared" si="353"/>
        <v/>
      </c>
      <c r="AB1064" s="27"/>
      <c r="AC1064" s="54">
        <f t="shared" si="345"/>
        <v>0</v>
      </c>
      <c r="AD1064" s="78"/>
      <c r="AE1064" s="54">
        <f t="shared" si="346"/>
        <v>0</v>
      </c>
      <c r="AF1064" s="78"/>
      <c r="AG1064" s="54">
        <f t="shared" si="347"/>
        <v>0</v>
      </c>
      <c r="AH1064" s="78"/>
      <c r="AI1064" s="54">
        <f t="shared" si="348"/>
        <v>0</v>
      </c>
      <c r="AJ1064" s="78"/>
      <c r="AK1064" s="54">
        <f t="shared" si="349"/>
        <v>0</v>
      </c>
      <c r="AL1064" s="78"/>
      <c r="AM1064" s="78"/>
      <c r="AN1064" s="53" t="str">
        <f>+IF($A1064="Venta",SUMIF($AC$3:$AM$3,VLOOKUP($R1064,desplegable!$N$3:$Q$8,4,FALSE),$AC1064:$AM1064)*$T1064/VLOOKUP($R1064,desplegable!$N$3:$O$8,2,FALSE),"")</f>
        <v/>
      </c>
      <c r="AO1064" s="53">
        <f t="shared" si="350"/>
        <v>0</v>
      </c>
      <c r="AP1064" s="53" t="str">
        <f>+IF($A1064="Compra",SUMIF($AC$3:$AM$3,VLOOKUP($R1063,desplegable!$N$3:$Q$8,4,FALSE),$AC1064:$AM1064)*$T1064/VLOOKUP($R1063,desplegable!$N$3:$O$8,2,FALSE),"")</f>
        <v/>
      </c>
      <c r="AQ1064" s="55">
        <f>+IFERROR(SUMIF($AC$3:$AM$3,VLOOKUP($R1064,desplegable!$N$3:$Q$8,4,FALSE),$AC1064:$AM1064)/$S1064,0)</f>
        <v>0</v>
      </c>
      <c r="AR1064" s="55">
        <f ca="1">IFERROR((SUMIF($AC$3:$AM$3,VLOOKUP($R1064,desplegable!$N$3:$Q$8,4,FALSE),$AC1064:$AM1064)/($H1064-$G1064))*((TODAY())-$G1064)/$S1064,0)</f>
        <v>0</v>
      </c>
      <c r="AS1064" s="56" t="str">
        <f t="shared" si="354"/>
        <v>-</v>
      </c>
      <c r="AT1064" s="56" t="str">
        <f t="shared" si="355"/>
        <v>-</v>
      </c>
      <c r="AU1064" s="56" t="str">
        <f t="shared" si="356"/>
        <v>-</v>
      </c>
      <c r="AV1064" s="56" t="str">
        <f t="shared" si="357"/>
        <v>-</v>
      </c>
      <c r="AW1064" s="53" t="str">
        <f t="shared" si="358"/>
        <v>-</v>
      </c>
      <c r="AX1064" s="53" t="str">
        <f t="shared" si="359"/>
        <v/>
      </c>
      <c r="AY1064" s="57" t="str">
        <f t="shared" si="360"/>
        <v/>
      </c>
      <c r="AZ1064" s="54">
        <f>+IF(SUMIF($AC$3:$AM$3,VLOOKUP($R1064,desplegable!$N$3:$Q$8,4,FALSE),$AC1064:$AM1064)&gt;=$S1064,$S1064,SUMIF($AC$3:$AM$3,VLOOKUP($R1064,desplegable!$N$3:$Q$8,4,FALSE),$AC1064:$AM1064))</f>
        <v>0</v>
      </c>
      <c r="BA1064" s="78"/>
      <c r="BB1064" s="54">
        <f t="shared" si="361"/>
        <v>0</v>
      </c>
      <c r="BC1064" s="53">
        <f>+IFERROR($BB1064*$T1064/VLOOKUP($R1064,desplegable!$N$3:$O$8,2,FALSE),0)</f>
        <v>0</v>
      </c>
      <c r="BD1064" s="53" t="str">
        <f t="shared" si="351"/>
        <v/>
      </c>
      <c r="BE1064" s="57" t="str">
        <f t="shared" si="362"/>
        <v/>
      </c>
    </row>
    <row r="1065" spans="1:57" ht="15" customHeight="1" x14ac:dyDescent="0.25">
      <c r="A1065" s="26" t="s">
        <v>117</v>
      </c>
      <c r="B1065" s="21"/>
      <c r="C1065" s="21" t="s">
        <v>117</v>
      </c>
      <c r="D1065" s="21"/>
      <c r="E1065" s="21" t="s">
        <v>117</v>
      </c>
      <c r="F1065" s="21"/>
      <c r="G1065" s="27"/>
      <c r="H1065" s="27"/>
      <c r="I1065" s="28" t="s">
        <v>373</v>
      </c>
      <c r="J1065" s="28" t="s">
        <v>117</v>
      </c>
      <c r="K1065" s="21"/>
      <c r="L1065" s="21"/>
      <c r="M1065" s="28" t="s">
        <v>117</v>
      </c>
      <c r="N1065" s="28" t="s">
        <v>117</v>
      </c>
      <c r="O1065" s="28" t="s">
        <v>117</v>
      </c>
      <c r="P1065" s="21" t="s">
        <v>117</v>
      </c>
      <c r="Q1065" s="21" t="s">
        <v>117</v>
      </c>
      <c r="R1065" s="28" t="s">
        <v>117</v>
      </c>
      <c r="S1065" s="78"/>
      <c r="T1065" s="30"/>
      <c r="U1065" s="52">
        <f t="shared" si="352"/>
        <v>0</v>
      </c>
      <c r="V1065" s="29"/>
      <c r="W1065" s="29" t="s">
        <v>117</v>
      </c>
      <c r="X1065" s="29"/>
      <c r="Y1065" s="29"/>
      <c r="Z1065" s="53" t="str">
        <f t="shared" si="344"/>
        <v/>
      </c>
      <c r="AA1065" s="55" t="str">
        <f t="shared" si="353"/>
        <v/>
      </c>
      <c r="AB1065" s="27"/>
      <c r="AC1065" s="54">
        <f t="shared" si="345"/>
        <v>0</v>
      </c>
      <c r="AD1065" s="78"/>
      <c r="AE1065" s="54">
        <f t="shared" si="346"/>
        <v>0</v>
      </c>
      <c r="AF1065" s="78"/>
      <c r="AG1065" s="54">
        <f t="shared" si="347"/>
        <v>0</v>
      </c>
      <c r="AH1065" s="78"/>
      <c r="AI1065" s="54">
        <f t="shared" si="348"/>
        <v>0</v>
      </c>
      <c r="AJ1065" s="78"/>
      <c r="AK1065" s="54">
        <f t="shared" si="349"/>
        <v>0</v>
      </c>
      <c r="AL1065" s="78"/>
      <c r="AM1065" s="78"/>
      <c r="AN1065" s="53" t="str">
        <f>+IF($A1065="Venta",SUMIF($AC$3:$AM$3,VLOOKUP($R1065,desplegable!$N$3:$Q$8,4,FALSE),$AC1065:$AM1065)*$T1065/VLOOKUP($R1065,desplegable!$N$3:$O$8,2,FALSE),"")</f>
        <v/>
      </c>
      <c r="AO1065" s="53">
        <f t="shared" si="350"/>
        <v>0</v>
      </c>
      <c r="AP1065" s="53" t="str">
        <f>+IF($A1065="Compra",SUMIF($AC$3:$AM$3,VLOOKUP($R1064,desplegable!$N$3:$Q$8,4,FALSE),$AC1065:$AM1065)*$T1065/VLOOKUP($R1064,desplegable!$N$3:$O$8,2,FALSE),"")</f>
        <v/>
      </c>
      <c r="AQ1065" s="55">
        <f>+IFERROR(SUMIF($AC$3:$AM$3,VLOOKUP($R1065,desplegable!$N$3:$Q$8,4,FALSE),$AC1065:$AM1065)/$S1065,0)</f>
        <v>0</v>
      </c>
      <c r="AR1065" s="55">
        <f ca="1">IFERROR((SUMIF($AC$3:$AM$3,VLOOKUP($R1065,desplegable!$N$3:$Q$8,4,FALSE),$AC1065:$AM1065)/($H1065-$G1065))*((TODAY())-$G1065)/$S1065,0)</f>
        <v>0</v>
      </c>
      <c r="AS1065" s="56" t="str">
        <f t="shared" si="354"/>
        <v>-</v>
      </c>
      <c r="AT1065" s="56" t="str">
        <f t="shared" si="355"/>
        <v>-</v>
      </c>
      <c r="AU1065" s="56" t="str">
        <f t="shared" si="356"/>
        <v>-</v>
      </c>
      <c r="AV1065" s="56" t="str">
        <f t="shared" si="357"/>
        <v>-</v>
      </c>
      <c r="AW1065" s="53" t="str">
        <f t="shared" si="358"/>
        <v>-</v>
      </c>
      <c r="AX1065" s="53" t="str">
        <f t="shared" si="359"/>
        <v/>
      </c>
      <c r="AY1065" s="57" t="str">
        <f t="shared" si="360"/>
        <v/>
      </c>
      <c r="AZ1065" s="54">
        <f>+IF(SUMIF($AC$3:$AM$3,VLOOKUP($R1065,desplegable!$N$3:$Q$8,4,FALSE),$AC1065:$AM1065)&gt;=$S1065,$S1065,SUMIF($AC$3:$AM$3,VLOOKUP($R1065,desplegable!$N$3:$Q$8,4,FALSE),$AC1065:$AM1065))</f>
        <v>0</v>
      </c>
      <c r="BA1065" s="78"/>
      <c r="BB1065" s="54">
        <f t="shared" si="361"/>
        <v>0</v>
      </c>
      <c r="BC1065" s="53">
        <f>+IFERROR($BB1065*$T1065/VLOOKUP($R1065,desplegable!$N$3:$O$8,2,FALSE),0)</f>
        <v>0</v>
      </c>
      <c r="BD1065" s="53" t="str">
        <f t="shared" si="351"/>
        <v/>
      </c>
      <c r="BE1065" s="57" t="str">
        <f t="shared" si="362"/>
        <v/>
      </c>
    </row>
    <row r="1066" spans="1:57" ht="15" customHeight="1" x14ac:dyDescent="0.25">
      <c r="A1066" s="26" t="s">
        <v>117</v>
      </c>
      <c r="B1066" s="21"/>
      <c r="C1066" s="21" t="s">
        <v>117</v>
      </c>
      <c r="D1066" s="21"/>
      <c r="E1066" s="21" t="s">
        <v>117</v>
      </c>
      <c r="F1066" s="21"/>
      <c r="G1066" s="27"/>
      <c r="H1066" s="27"/>
      <c r="I1066" s="28" t="s">
        <v>373</v>
      </c>
      <c r="J1066" s="28" t="s">
        <v>117</v>
      </c>
      <c r="K1066" s="21"/>
      <c r="L1066" s="21"/>
      <c r="M1066" s="28" t="s">
        <v>117</v>
      </c>
      <c r="N1066" s="28" t="s">
        <v>117</v>
      </c>
      <c r="O1066" s="28" t="s">
        <v>117</v>
      </c>
      <c r="P1066" s="21" t="s">
        <v>117</v>
      </c>
      <c r="Q1066" s="21" t="s">
        <v>117</v>
      </c>
      <c r="R1066" s="28" t="s">
        <v>117</v>
      </c>
      <c r="S1066" s="78"/>
      <c r="T1066" s="30"/>
      <c r="U1066" s="52">
        <f t="shared" si="352"/>
        <v>0</v>
      </c>
      <c r="V1066" s="29"/>
      <c r="W1066" s="29" t="s">
        <v>117</v>
      </c>
      <c r="X1066" s="29"/>
      <c r="Y1066" s="29"/>
      <c r="Z1066" s="53" t="str">
        <f t="shared" si="344"/>
        <v/>
      </c>
      <c r="AA1066" s="55" t="str">
        <f t="shared" si="353"/>
        <v/>
      </c>
      <c r="AB1066" s="27"/>
      <c r="AC1066" s="54">
        <f t="shared" si="345"/>
        <v>0</v>
      </c>
      <c r="AD1066" s="78"/>
      <c r="AE1066" s="54">
        <f t="shared" si="346"/>
        <v>0</v>
      </c>
      <c r="AF1066" s="78"/>
      <c r="AG1066" s="54">
        <f t="shared" si="347"/>
        <v>0</v>
      </c>
      <c r="AH1066" s="78"/>
      <c r="AI1066" s="54">
        <f t="shared" si="348"/>
        <v>0</v>
      </c>
      <c r="AJ1066" s="78"/>
      <c r="AK1066" s="54">
        <f t="shared" si="349"/>
        <v>0</v>
      </c>
      <c r="AL1066" s="78"/>
      <c r="AM1066" s="78"/>
      <c r="AN1066" s="53" t="str">
        <f>+IF($A1066="Venta",SUMIF($AC$3:$AM$3,VLOOKUP($R1066,desplegable!$N$3:$Q$8,4,FALSE),$AC1066:$AM1066)*$T1066/VLOOKUP($R1066,desplegable!$N$3:$O$8,2,FALSE),"")</f>
        <v/>
      </c>
      <c r="AO1066" s="53">
        <f t="shared" si="350"/>
        <v>0</v>
      </c>
      <c r="AP1066" s="53" t="str">
        <f>+IF($A1066="Compra",SUMIF($AC$3:$AM$3,VLOOKUP($R1065,desplegable!$N$3:$Q$8,4,FALSE),$AC1066:$AM1066)*$T1066/VLOOKUP($R1065,desplegable!$N$3:$O$8,2,FALSE),"")</f>
        <v/>
      </c>
      <c r="AQ1066" s="55">
        <f>+IFERROR(SUMIF($AC$3:$AM$3,VLOOKUP($R1066,desplegable!$N$3:$Q$8,4,FALSE),$AC1066:$AM1066)/$S1066,0)</f>
        <v>0</v>
      </c>
      <c r="AR1066" s="55">
        <f ca="1">IFERROR((SUMIF($AC$3:$AM$3,VLOOKUP($R1066,desplegable!$N$3:$Q$8,4,FALSE),$AC1066:$AM1066)/($H1066-$G1066))*((TODAY())-$G1066)/$S1066,0)</f>
        <v>0</v>
      </c>
      <c r="AS1066" s="56" t="str">
        <f t="shared" si="354"/>
        <v>-</v>
      </c>
      <c r="AT1066" s="56" t="str">
        <f t="shared" si="355"/>
        <v>-</v>
      </c>
      <c r="AU1066" s="56" t="str">
        <f t="shared" si="356"/>
        <v>-</v>
      </c>
      <c r="AV1066" s="56" t="str">
        <f t="shared" si="357"/>
        <v>-</v>
      </c>
      <c r="AW1066" s="53" t="str">
        <f t="shared" si="358"/>
        <v>-</v>
      </c>
      <c r="AX1066" s="53" t="str">
        <f t="shared" si="359"/>
        <v/>
      </c>
      <c r="AY1066" s="57" t="str">
        <f t="shared" si="360"/>
        <v/>
      </c>
      <c r="AZ1066" s="54">
        <f>+IF(SUMIF($AC$3:$AM$3,VLOOKUP($R1066,desplegable!$N$3:$Q$8,4,FALSE),$AC1066:$AM1066)&gt;=$S1066,$S1066,SUMIF($AC$3:$AM$3,VLOOKUP($R1066,desplegable!$N$3:$Q$8,4,FALSE),$AC1066:$AM1066))</f>
        <v>0</v>
      </c>
      <c r="BA1066" s="78"/>
      <c r="BB1066" s="54">
        <f t="shared" si="361"/>
        <v>0</v>
      </c>
      <c r="BC1066" s="53">
        <f>+IFERROR($BB1066*$T1066/VLOOKUP($R1066,desplegable!$N$3:$O$8,2,FALSE),0)</f>
        <v>0</v>
      </c>
      <c r="BD1066" s="53" t="str">
        <f t="shared" si="351"/>
        <v/>
      </c>
      <c r="BE1066" s="57" t="str">
        <f t="shared" si="362"/>
        <v/>
      </c>
    </row>
    <row r="1067" spans="1:57" ht="15" customHeight="1" x14ac:dyDescent="0.25">
      <c r="A1067" s="26" t="s">
        <v>117</v>
      </c>
      <c r="B1067" s="21"/>
      <c r="C1067" s="21" t="s">
        <v>117</v>
      </c>
      <c r="D1067" s="21"/>
      <c r="E1067" s="21" t="s">
        <v>117</v>
      </c>
      <c r="F1067" s="21"/>
      <c r="G1067" s="27"/>
      <c r="H1067" s="27"/>
      <c r="I1067" s="28" t="s">
        <v>373</v>
      </c>
      <c r="J1067" s="28" t="s">
        <v>117</v>
      </c>
      <c r="K1067" s="21"/>
      <c r="L1067" s="21"/>
      <c r="M1067" s="28" t="s">
        <v>117</v>
      </c>
      <c r="N1067" s="28" t="s">
        <v>117</v>
      </c>
      <c r="O1067" s="28" t="s">
        <v>117</v>
      </c>
      <c r="P1067" s="21" t="s">
        <v>117</v>
      </c>
      <c r="Q1067" s="21" t="s">
        <v>117</v>
      </c>
      <c r="R1067" s="28" t="s">
        <v>117</v>
      </c>
      <c r="S1067" s="78"/>
      <c r="T1067" s="30"/>
      <c r="U1067" s="52">
        <f t="shared" si="352"/>
        <v>0</v>
      </c>
      <c r="V1067" s="29"/>
      <c r="W1067" s="29" t="s">
        <v>117</v>
      </c>
      <c r="X1067" s="29"/>
      <c r="Y1067" s="29"/>
      <c r="Z1067" s="53" t="str">
        <f t="shared" si="344"/>
        <v/>
      </c>
      <c r="AA1067" s="55" t="str">
        <f t="shared" si="353"/>
        <v/>
      </c>
      <c r="AB1067" s="27"/>
      <c r="AC1067" s="54">
        <f t="shared" si="345"/>
        <v>0</v>
      </c>
      <c r="AD1067" s="78"/>
      <c r="AE1067" s="54">
        <f t="shared" si="346"/>
        <v>0</v>
      </c>
      <c r="AF1067" s="78"/>
      <c r="AG1067" s="54">
        <f t="shared" si="347"/>
        <v>0</v>
      </c>
      <c r="AH1067" s="78"/>
      <c r="AI1067" s="54">
        <f t="shared" si="348"/>
        <v>0</v>
      </c>
      <c r="AJ1067" s="78"/>
      <c r="AK1067" s="54">
        <f t="shared" si="349"/>
        <v>0</v>
      </c>
      <c r="AL1067" s="78"/>
      <c r="AM1067" s="78"/>
      <c r="AN1067" s="53" t="str">
        <f>+IF($A1067="Venta",SUMIF($AC$3:$AM$3,VLOOKUP($R1067,desplegable!$N$3:$Q$8,4,FALSE),$AC1067:$AM1067)*$T1067/VLOOKUP($R1067,desplegable!$N$3:$O$8,2,FALSE),"")</f>
        <v/>
      </c>
      <c r="AO1067" s="53">
        <f t="shared" si="350"/>
        <v>0</v>
      </c>
      <c r="AP1067" s="53" t="str">
        <f>+IF($A1067="Compra",SUMIF($AC$3:$AM$3,VLOOKUP($R1066,desplegable!$N$3:$Q$8,4,FALSE),$AC1067:$AM1067)*$T1067/VLOOKUP($R1066,desplegable!$N$3:$O$8,2,FALSE),"")</f>
        <v/>
      </c>
      <c r="AQ1067" s="55">
        <f>+IFERROR(SUMIF($AC$3:$AM$3,VLOOKUP($R1067,desplegable!$N$3:$Q$8,4,FALSE),$AC1067:$AM1067)/$S1067,0)</f>
        <v>0</v>
      </c>
      <c r="AR1067" s="55">
        <f ca="1">IFERROR((SUMIF($AC$3:$AM$3,VLOOKUP($R1067,desplegable!$N$3:$Q$8,4,FALSE),$AC1067:$AM1067)/($H1067-$G1067))*((TODAY())-$G1067)/$S1067,0)</f>
        <v>0</v>
      </c>
      <c r="AS1067" s="56" t="str">
        <f t="shared" si="354"/>
        <v>-</v>
      </c>
      <c r="AT1067" s="56" t="str">
        <f t="shared" si="355"/>
        <v>-</v>
      </c>
      <c r="AU1067" s="56" t="str">
        <f t="shared" si="356"/>
        <v>-</v>
      </c>
      <c r="AV1067" s="56" t="str">
        <f t="shared" si="357"/>
        <v>-</v>
      </c>
      <c r="AW1067" s="53" t="str">
        <f t="shared" si="358"/>
        <v>-</v>
      </c>
      <c r="AX1067" s="53" t="str">
        <f t="shared" si="359"/>
        <v/>
      </c>
      <c r="AY1067" s="57" t="str">
        <f t="shared" si="360"/>
        <v/>
      </c>
      <c r="AZ1067" s="54">
        <f>+IF(SUMIF($AC$3:$AM$3,VLOOKUP($R1067,desplegable!$N$3:$Q$8,4,FALSE),$AC1067:$AM1067)&gt;=$S1067,$S1067,SUMIF($AC$3:$AM$3,VLOOKUP($R1067,desplegable!$N$3:$Q$8,4,FALSE),$AC1067:$AM1067))</f>
        <v>0</v>
      </c>
      <c r="BA1067" s="78"/>
      <c r="BB1067" s="54">
        <f t="shared" si="361"/>
        <v>0</v>
      </c>
      <c r="BC1067" s="53">
        <f>+IFERROR($BB1067*$T1067/VLOOKUP($R1067,desplegable!$N$3:$O$8,2,FALSE),0)</f>
        <v>0</v>
      </c>
      <c r="BD1067" s="53" t="str">
        <f t="shared" si="351"/>
        <v/>
      </c>
      <c r="BE1067" s="57" t="str">
        <f t="shared" si="362"/>
        <v/>
      </c>
    </row>
    <row r="1068" spans="1:57" ht="15" customHeight="1" x14ac:dyDescent="0.25">
      <c r="A1068" s="26" t="s">
        <v>117</v>
      </c>
      <c r="B1068" s="21"/>
      <c r="C1068" s="21" t="s">
        <v>117</v>
      </c>
      <c r="D1068" s="21"/>
      <c r="E1068" s="21" t="s">
        <v>117</v>
      </c>
      <c r="F1068" s="21"/>
      <c r="G1068" s="27"/>
      <c r="H1068" s="27"/>
      <c r="I1068" s="28" t="s">
        <v>373</v>
      </c>
      <c r="J1068" s="28" t="s">
        <v>117</v>
      </c>
      <c r="K1068" s="21"/>
      <c r="L1068" s="21"/>
      <c r="M1068" s="28" t="s">
        <v>117</v>
      </c>
      <c r="N1068" s="28" t="s">
        <v>117</v>
      </c>
      <c r="O1068" s="28" t="s">
        <v>117</v>
      </c>
      <c r="P1068" s="21" t="s">
        <v>117</v>
      </c>
      <c r="Q1068" s="21" t="s">
        <v>117</v>
      </c>
      <c r="R1068" s="28" t="s">
        <v>117</v>
      </c>
      <c r="S1068" s="78"/>
      <c r="T1068" s="30"/>
      <c r="U1068" s="52">
        <f t="shared" si="352"/>
        <v>0</v>
      </c>
      <c r="V1068" s="29"/>
      <c r="W1068" s="29" t="s">
        <v>117</v>
      </c>
      <c r="X1068" s="29"/>
      <c r="Y1068" s="29"/>
      <c r="Z1068" s="53" t="str">
        <f t="shared" si="344"/>
        <v/>
      </c>
      <c r="AA1068" s="55" t="str">
        <f t="shared" si="353"/>
        <v/>
      </c>
      <c r="AB1068" s="27"/>
      <c r="AC1068" s="54">
        <f t="shared" si="345"/>
        <v>0</v>
      </c>
      <c r="AD1068" s="78"/>
      <c r="AE1068" s="54">
        <f t="shared" si="346"/>
        <v>0</v>
      </c>
      <c r="AF1068" s="78"/>
      <c r="AG1068" s="54">
        <f t="shared" si="347"/>
        <v>0</v>
      </c>
      <c r="AH1068" s="78"/>
      <c r="AI1068" s="54">
        <f t="shared" si="348"/>
        <v>0</v>
      </c>
      <c r="AJ1068" s="78"/>
      <c r="AK1068" s="54">
        <f t="shared" si="349"/>
        <v>0</v>
      </c>
      <c r="AL1068" s="78"/>
      <c r="AM1068" s="78"/>
      <c r="AN1068" s="53" t="str">
        <f>+IF($A1068="Venta",SUMIF($AC$3:$AM$3,VLOOKUP($R1068,desplegable!$N$3:$Q$8,4,FALSE),$AC1068:$AM1068)*$T1068/VLOOKUP($R1068,desplegable!$N$3:$O$8,2,FALSE),"")</f>
        <v/>
      </c>
      <c r="AO1068" s="53">
        <f t="shared" si="350"/>
        <v>0</v>
      </c>
      <c r="AP1068" s="53" t="str">
        <f>+IF($A1068="Compra",SUMIF($AC$3:$AM$3,VLOOKUP($R1067,desplegable!$N$3:$Q$8,4,FALSE),$AC1068:$AM1068)*$T1068/VLOOKUP($R1067,desplegable!$N$3:$O$8,2,FALSE),"")</f>
        <v/>
      </c>
      <c r="AQ1068" s="55">
        <f>+IFERROR(SUMIF($AC$3:$AM$3,VLOOKUP($R1068,desplegable!$N$3:$Q$8,4,FALSE),$AC1068:$AM1068)/$S1068,0)</f>
        <v>0</v>
      </c>
      <c r="AR1068" s="55">
        <f ca="1">IFERROR((SUMIF($AC$3:$AM$3,VLOOKUP($R1068,desplegable!$N$3:$Q$8,4,FALSE),$AC1068:$AM1068)/($H1068-$G1068))*((TODAY())-$G1068)/$S1068,0)</f>
        <v>0</v>
      </c>
      <c r="AS1068" s="56" t="str">
        <f t="shared" si="354"/>
        <v>-</v>
      </c>
      <c r="AT1068" s="56" t="str">
        <f t="shared" si="355"/>
        <v>-</v>
      </c>
      <c r="AU1068" s="56" t="str">
        <f t="shared" si="356"/>
        <v>-</v>
      </c>
      <c r="AV1068" s="56" t="str">
        <f t="shared" si="357"/>
        <v>-</v>
      </c>
      <c r="AW1068" s="53" t="str">
        <f t="shared" si="358"/>
        <v>-</v>
      </c>
      <c r="AX1068" s="53" t="str">
        <f t="shared" si="359"/>
        <v/>
      </c>
      <c r="AY1068" s="57" t="str">
        <f t="shared" si="360"/>
        <v/>
      </c>
      <c r="AZ1068" s="54">
        <f>+IF(SUMIF($AC$3:$AM$3,VLOOKUP($R1068,desplegable!$N$3:$Q$8,4,FALSE),$AC1068:$AM1068)&gt;=$S1068,$S1068,SUMIF($AC$3:$AM$3,VLOOKUP($R1068,desplegable!$N$3:$Q$8,4,FALSE),$AC1068:$AM1068))</f>
        <v>0</v>
      </c>
      <c r="BA1068" s="78"/>
      <c r="BB1068" s="54">
        <f t="shared" si="361"/>
        <v>0</v>
      </c>
      <c r="BC1068" s="53">
        <f>+IFERROR($BB1068*$T1068/VLOOKUP($R1068,desplegable!$N$3:$O$8,2,FALSE),0)</f>
        <v>0</v>
      </c>
      <c r="BD1068" s="53" t="str">
        <f t="shared" si="351"/>
        <v/>
      </c>
      <c r="BE1068" s="57" t="str">
        <f t="shared" si="362"/>
        <v/>
      </c>
    </row>
    <row r="1069" spans="1:57" ht="15" customHeight="1" x14ac:dyDescent="0.25">
      <c r="A1069" s="26" t="s">
        <v>117</v>
      </c>
      <c r="B1069" s="21"/>
      <c r="C1069" s="21" t="s">
        <v>117</v>
      </c>
      <c r="D1069" s="21"/>
      <c r="E1069" s="21" t="s">
        <v>117</v>
      </c>
      <c r="F1069" s="21"/>
      <c r="G1069" s="27"/>
      <c r="H1069" s="27"/>
      <c r="I1069" s="28" t="s">
        <v>373</v>
      </c>
      <c r="J1069" s="28" t="s">
        <v>117</v>
      </c>
      <c r="K1069" s="21"/>
      <c r="L1069" s="21"/>
      <c r="M1069" s="28" t="s">
        <v>117</v>
      </c>
      <c r="N1069" s="28" t="s">
        <v>117</v>
      </c>
      <c r="O1069" s="28" t="s">
        <v>117</v>
      </c>
      <c r="P1069" s="21" t="s">
        <v>117</v>
      </c>
      <c r="Q1069" s="21" t="s">
        <v>117</v>
      </c>
      <c r="R1069" s="28" t="s">
        <v>117</v>
      </c>
      <c r="S1069" s="78"/>
      <c r="T1069" s="30"/>
      <c r="U1069" s="52">
        <f t="shared" si="352"/>
        <v>0</v>
      </c>
      <c r="V1069" s="29"/>
      <c r="W1069" s="29" t="s">
        <v>117</v>
      </c>
      <c r="X1069" s="29"/>
      <c r="Y1069" s="29"/>
      <c r="Z1069" s="53" t="str">
        <f t="shared" si="344"/>
        <v/>
      </c>
      <c r="AA1069" s="55" t="str">
        <f t="shared" si="353"/>
        <v/>
      </c>
      <c r="AB1069" s="27"/>
      <c r="AC1069" s="54">
        <f t="shared" si="345"/>
        <v>0</v>
      </c>
      <c r="AD1069" s="78"/>
      <c r="AE1069" s="54">
        <f t="shared" si="346"/>
        <v>0</v>
      </c>
      <c r="AF1069" s="78"/>
      <c r="AG1069" s="54">
        <f t="shared" si="347"/>
        <v>0</v>
      </c>
      <c r="AH1069" s="78"/>
      <c r="AI1069" s="54">
        <f t="shared" si="348"/>
        <v>0</v>
      </c>
      <c r="AJ1069" s="78"/>
      <c r="AK1069" s="54">
        <f t="shared" si="349"/>
        <v>0</v>
      </c>
      <c r="AL1069" s="78"/>
      <c r="AM1069" s="78"/>
      <c r="AN1069" s="53" t="str">
        <f>+IF($A1069="Venta",SUMIF($AC$3:$AM$3,VLOOKUP($R1069,desplegable!$N$3:$Q$8,4,FALSE),$AC1069:$AM1069)*$T1069/VLOOKUP($R1069,desplegable!$N$3:$O$8,2,FALSE),"")</f>
        <v/>
      </c>
      <c r="AO1069" s="53">
        <f t="shared" si="350"/>
        <v>0</v>
      </c>
      <c r="AP1069" s="53" t="str">
        <f>+IF($A1069="Compra",SUMIF($AC$3:$AM$3,VLOOKUP($R1068,desplegable!$N$3:$Q$8,4,FALSE),$AC1069:$AM1069)*$T1069/VLOOKUP($R1068,desplegable!$N$3:$O$8,2,FALSE),"")</f>
        <v/>
      </c>
      <c r="AQ1069" s="55">
        <f>+IFERROR(SUMIF($AC$3:$AM$3,VLOOKUP($R1069,desplegable!$N$3:$Q$8,4,FALSE),$AC1069:$AM1069)/$S1069,0)</f>
        <v>0</v>
      </c>
      <c r="AR1069" s="55">
        <f ca="1">IFERROR((SUMIF($AC$3:$AM$3,VLOOKUP($R1069,desplegable!$N$3:$Q$8,4,FALSE),$AC1069:$AM1069)/($H1069-$G1069))*((TODAY())-$G1069)/$S1069,0)</f>
        <v>0</v>
      </c>
      <c r="AS1069" s="56" t="str">
        <f t="shared" si="354"/>
        <v>-</v>
      </c>
      <c r="AT1069" s="56" t="str">
        <f t="shared" si="355"/>
        <v>-</v>
      </c>
      <c r="AU1069" s="56" t="str">
        <f t="shared" si="356"/>
        <v>-</v>
      </c>
      <c r="AV1069" s="56" t="str">
        <f t="shared" si="357"/>
        <v>-</v>
      </c>
      <c r="AW1069" s="53" t="str">
        <f t="shared" si="358"/>
        <v>-</v>
      </c>
      <c r="AX1069" s="53" t="str">
        <f t="shared" si="359"/>
        <v/>
      </c>
      <c r="AY1069" s="57" t="str">
        <f t="shared" si="360"/>
        <v/>
      </c>
      <c r="AZ1069" s="54">
        <f>+IF(SUMIF($AC$3:$AM$3,VLOOKUP($R1069,desplegable!$N$3:$Q$8,4,FALSE),$AC1069:$AM1069)&gt;=$S1069,$S1069,SUMIF($AC$3:$AM$3,VLOOKUP($R1069,desplegable!$N$3:$Q$8,4,FALSE),$AC1069:$AM1069))</f>
        <v>0</v>
      </c>
      <c r="BA1069" s="78"/>
      <c r="BB1069" s="54">
        <f t="shared" si="361"/>
        <v>0</v>
      </c>
      <c r="BC1069" s="53">
        <f>+IFERROR($BB1069*$T1069/VLOOKUP($R1069,desplegable!$N$3:$O$8,2,FALSE),0)</f>
        <v>0</v>
      </c>
      <c r="BD1069" s="53" t="str">
        <f t="shared" si="351"/>
        <v/>
      </c>
      <c r="BE1069" s="57" t="str">
        <f t="shared" si="362"/>
        <v/>
      </c>
    </row>
    <row r="1070" spans="1:57" ht="15" customHeight="1" x14ac:dyDescent="0.25">
      <c r="A1070" s="26" t="s">
        <v>117</v>
      </c>
      <c r="B1070" s="21"/>
      <c r="C1070" s="21" t="s">
        <v>117</v>
      </c>
      <c r="D1070" s="21"/>
      <c r="E1070" s="21" t="s">
        <v>117</v>
      </c>
      <c r="F1070" s="21"/>
      <c r="G1070" s="27"/>
      <c r="H1070" s="27"/>
      <c r="I1070" s="28" t="s">
        <v>373</v>
      </c>
      <c r="J1070" s="28" t="s">
        <v>117</v>
      </c>
      <c r="K1070" s="21"/>
      <c r="L1070" s="21"/>
      <c r="M1070" s="28" t="s">
        <v>117</v>
      </c>
      <c r="N1070" s="28" t="s">
        <v>117</v>
      </c>
      <c r="O1070" s="28" t="s">
        <v>117</v>
      </c>
      <c r="P1070" s="21" t="s">
        <v>117</v>
      </c>
      <c r="Q1070" s="21" t="s">
        <v>117</v>
      </c>
      <c r="R1070" s="28" t="s">
        <v>117</v>
      </c>
      <c r="S1070" s="78"/>
      <c r="T1070" s="30"/>
      <c r="U1070" s="52">
        <f t="shared" si="352"/>
        <v>0</v>
      </c>
      <c r="V1070" s="29"/>
      <c r="W1070" s="29" t="s">
        <v>117</v>
      </c>
      <c r="X1070" s="29"/>
      <c r="Y1070" s="29"/>
      <c r="Z1070" s="53" t="str">
        <f t="shared" si="344"/>
        <v/>
      </c>
      <c r="AA1070" s="55" t="str">
        <f t="shared" si="353"/>
        <v/>
      </c>
      <c r="AB1070" s="27"/>
      <c r="AC1070" s="54">
        <f t="shared" si="345"/>
        <v>0</v>
      </c>
      <c r="AD1070" s="78"/>
      <c r="AE1070" s="54">
        <f t="shared" si="346"/>
        <v>0</v>
      </c>
      <c r="AF1070" s="78"/>
      <c r="AG1070" s="54">
        <f t="shared" si="347"/>
        <v>0</v>
      </c>
      <c r="AH1070" s="78"/>
      <c r="AI1070" s="54">
        <f t="shared" si="348"/>
        <v>0</v>
      </c>
      <c r="AJ1070" s="78"/>
      <c r="AK1070" s="54">
        <f t="shared" si="349"/>
        <v>0</v>
      </c>
      <c r="AL1070" s="78"/>
      <c r="AM1070" s="78"/>
      <c r="AN1070" s="53" t="str">
        <f>+IF($A1070="Venta",SUMIF($AC$3:$AM$3,VLOOKUP($R1070,desplegable!$N$3:$Q$8,4,FALSE),$AC1070:$AM1070)*$T1070/VLOOKUP($R1070,desplegable!$N$3:$O$8,2,FALSE),"")</f>
        <v/>
      </c>
      <c r="AO1070" s="53">
        <f t="shared" si="350"/>
        <v>0</v>
      </c>
      <c r="AP1070" s="53" t="str">
        <f>+IF($A1070="Compra",SUMIF($AC$3:$AM$3,VLOOKUP($R1069,desplegable!$N$3:$Q$8,4,FALSE),$AC1070:$AM1070)*$T1070/VLOOKUP($R1069,desplegable!$N$3:$O$8,2,FALSE),"")</f>
        <v/>
      </c>
      <c r="AQ1070" s="55">
        <f>+IFERROR(SUMIF($AC$3:$AM$3,VLOOKUP($R1070,desplegable!$N$3:$Q$8,4,FALSE),$AC1070:$AM1070)/$S1070,0)</f>
        <v>0</v>
      </c>
      <c r="AR1070" s="55">
        <f ca="1">IFERROR((SUMIF($AC$3:$AM$3,VLOOKUP($R1070,desplegable!$N$3:$Q$8,4,FALSE),$AC1070:$AM1070)/($H1070-$G1070))*((TODAY())-$G1070)/$S1070,0)</f>
        <v>0</v>
      </c>
      <c r="AS1070" s="56" t="str">
        <f t="shared" si="354"/>
        <v>-</v>
      </c>
      <c r="AT1070" s="56" t="str">
        <f t="shared" si="355"/>
        <v>-</v>
      </c>
      <c r="AU1070" s="56" t="str">
        <f t="shared" si="356"/>
        <v>-</v>
      </c>
      <c r="AV1070" s="56" t="str">
        <f t="shared" si="357"/>
        <v>-</v>
      </c>
      <c r="AW1070" s="53" t="str">
        <f t="shared" si="358"/>
        <v>-</v>
      </c>
      <c r="AX1070" s="53" t="str">
        <f t="shared" si="359"/>
        <v/>
      </c>
      <c r="AY1070" s="57" t="str">
        <f t="shared" si="360"/>
        <v/>
      </c>
      <c r="AZ1070" s="54">
        <f>+IF(SUMIF($AC$3:$AM$3,VLOOKUP($R1070,desplegable!$N$3:$Q$8,4,FALSE),$AC1070:$AM1070)&gt;=$S1070,$S1070,SUMIF($AC$3:$AM$3,VLOOKUP($R1070,desplegable!$N$3:$Q$8,4,FALSE),$AC1070:$AM1070))</f>
        <v>0</v>
      </c>
      <c r="BA1070" s="78"/>
      <c r="BB1070" s="54">
        <f t="shared" si="361"/>
        <v>0</v>
      </c>
      <c r="BC1070" s="53">
        <f>+IFERROR($BB1070*$T1070/VLOOKUP($R1070,desplegable!$N$3:$O$8,2,FALSE),0)</f>
        <v>0</v>
      </c>
      <c r="BD1070" s="53" t="str">
        <f t="shared" si="351"/>
        <v/>
      </c>
      <c r="BE1070" s="57" t="str">
        <f t="shared" si="362"/>
        <v/>
      </c>
    </row>
    <row r="1071" spans="1:57" ht="15" customHeight="1" x14ac:dyDescent="0.25">
      <c r="A1071" s="26" t="s">
        <v>117</v>
      </c>
      <c r="B1071" s="21"/>
      <c r="C1071" s="21" t="s">
        <v>117</v>
      </c>
      <c r="D1071" s="21"/>
      <c r="E1071" s="21" t="s">
        <v>117</v>
      </c>
      <c r="F1071" s="21"/>
      <c r="G1071" s="27"/>
      <c r="H1071" s="27"/>
      <c r="I1071" s="28" t="s">
        <v>373</v>
      </c>
      <c r="J1071" s="28" t="s">
        <v>117</v>
      </c>
      <c r="K1071" s="21"/>
      <c r="L1071" s="21"/>
      <c r="M1071" s="28" t="s">
        <v>117</v>
      </c>
      <c r="N1071" s="28" t="s">
        <v>117</v>
      </c>
      <c r="O1071" s="28" t="s">
        <v>117</v>
      </c>
      <c r="P1071" s="21" t="s">
        <v>117</v>
      </c>
      <c r="Q1071" s="21" t="s">
        <v>117</v>
      </c>
      <c r="R1071" s="28" t="s">
        <v>117</v>
      </c>
      <c r="S1071" s="78"/>
      <c r="T1071" s="30"/>
      <c r="U1071" s="52">
        <f t="shared" si="352"/>
        <v>0</v>
      </c>
      <c r="V1071" s="29"/>
      <c r="W1071" s="29" t="s">
        <v>117</v>
      </c>
      <c r="X1071" s="29"/>
      <c r="Y1071" s="29"/>
      <c r="Z1071" s="53" t="str">
        <f t="shared" si="344"/>
        <v/>
      </c>
      <c r="AA1071" s="55" t="str">
        <f t="shared" si="353"/>
        <v/>
      </c>
      <c r="AB1071" s="27"/>
      <c r="AC1071" s="54">
        <f t="shared" si="345"/>
        <v>0</v>
      </c>
      <c r="AD1071" s="78"/>
      <c r="AE1071" s="54">
        <f t="shared" si="346"/>
        <v>0</v>
      </c>
      <c r="AF1071" s="78"/>
      <c r="AG1071" s="54">
        <f t="shared" si="347"/>
        <v>0</v>
      </c>
      <c r="AH1071" s="78"/>
      <c r="AI1071" s="54">
        <f t="shared" si="348"/>
        <v>0</v>
      </c>
      <c r="AJ1071" s="78"/>
      <c r="AK1071" s="54">
        <f t="shared" si="349"/>
        <v>0</v>
      </c>
      <c r="AL1071" s="78"/>
      <c r="AM1071" s="78"/>
      <c r="AN1071" s="53" t="str">
        <f>+IF($A1071="Venta",SUMIF($AC$3:$AM$3,VLOOKUP($R1071,desplegable!$N$3:$Q$8,4,FALSE),$AC1071:$AM1071)*$T1071/VLOOKUP($R1071,desplegable!$N$3:$O$8,2,FALSE),"")</f>
        <v/>
      </c>
      <c r="AO1071" s="53">
        <f t="shared" si="350"/>
        <v>0</v>
      </c>
      <c r="AP1071" s="53" t="str">
        <f>+IF($A1071="Compra",SUMIF($AC$3:$AM$3,VLOOKUP($R1070,desplegable!$N$3:$Q$8,4,FALSE),$AC1071:$AM1071)*$T1071/VLOOKUP($R1070,desplegable!$N$3:$O$8,2,FALSE),"")</f>
        <v/>
      </c>
      <c r="AQ1071" s="55">
        <f>+IFERROR(SUMIF($AC$3:$AM$3,VLOOKUP($R1071,desplegable!$N$3:$Q$8,4,FALSE),$AC1071:$AM1071)/$S1071,0)</f>
        <v>0</v>
      </c>
      <c r="AR1071" s="55">
        <f ca="1">IFERROR((SUMIF($AC$3:$AM$3,VLOOKUP($R1071,desplegable!$N$3:$Q$8,4,FALSE),$AC1071:$AM1071)/($H1071-$G1071))*((TODAY())-$G1071)/$S1071,0)</f>
        <v>0</v>
      </c>
      <c r="AS1071" s="56" t="str">
        <f t="shared" si="354"/>
        <v>-</v>
      </c>
      <c r="AT1071" s="56" t="str">
        <f t="shared" si="355"/>
        <v>-</v>
      </c>
      <c r="AU1071" s="56" t="str">
        <f t="shared" si="356"/>
        <v>-</v>
      </c>
      <c r="AV1071" s="56" t="str">
        <f t="shared" si="357"/>
        <v>-</v>
      </c>
      <c r="AW1071" s="53" t="str">
        <f t="shared" si="358"/>
        <v>-</v>
      </c>
      <c r="AX1071" s="53" t="str">
        <f t="shared" si="359"/>
        <v/>
      </c>
      <c r="AY1071" s="57" t="str">
        <f t="shared" si="360"/>
        <v/>
      </c>
      <c r="AZ1071" s="54">
        <f>+IF(SUMIF($AC$3:$AM$3,VLOOKUP($R1071,desplegable!$N$3:$Q$8,4,FALSE),$AC1071:$AM1071)&gt;=$S1071,$S1071,SUMIF($AC$3:$AM$3,VLOOKUP($R1071,desplegable!$N$3:$Q$8,4,FALSE),$AC1071:$AM1071))</f>
        <v>0</v>
      </c>
      <c r="BA1071" s="78"/>
      <c r="BB1071" s="54">
        <f t="shared" si="361"/>
        <v>0</v>
      </c>
      <c r="BC1071" s="53">
        <f>+IFERROR($BB1071*$T1071/VLOOKUP($R1071,desplegable!$N$3:$O$8,2,FALSE),0)</f>
        <v>0</v>
      </c>
      <c r="BD1071" s="53" t="str">
        <f t="shared" si="351"/>
        <v/>
      </c>
      <c r="BE1071" s="57" t="str">
        <f t="shared" si="362"/>
        <v/>
      </c>
    </row>
    <row r="1072" spans="1:57" ht="15" customHeight="1" x14ac:dyDescent="0.25">
      <c r="A1072" s="26" t="s">
        <v>117</v>
      </c>
      <c r="B1072" s="21"/>
      <c r="C1072" s="21" t="s">
        <v>117</v>
      </c>
      <c r="D1072" s="21"/>
      <c r="E1072" s="21" t="s">
        <v>117</v>
      </c>
      <c r="F1072" s="21"/>
      <c r="G1072" s="27"/>
      <c r="H1072" s="27"/>
      <c r="I1072" s="28" t="s">
        <v>373</v>
      </c>
      <c r="J1072" s="28" t="s">
        <v>117</v>
      </c>
      <c r="K1072" s="21"/>
      <c r="L1072" s="21"/>
      <c r="M1072" s="28" t="s">
        <v>117</v>
      </c>
      <c r="N1072" s="28" t="s">
        <v>117</v>
      </c>
      <c r="O1072" s="28" t="s">
        <v>117</v>
      </c>
      <c r="P1072" s="21" t="s">
        <v>117</v>
      </c>
      <c r="Q1072" s="21" t="s">
        <v>117</v>
      </c>
      <c r="R1072" s="28" t="s">
        <v>117</v>
      </c>
      <c r="S1072" s="78"/>
      <c r="T1072" s="30"/>
      <c r="U1072" s="52">
        <f t="shared" si="352"/>
        <v>0</v>
      </c>
      <c r="V1072" s="29"/>
      <c r="W1072" s="29" t="s">
        <v>117</v>
      </c>
      <c r="X1072" s="29"/>
      <c r="Y1072" s="29"/>
      <c r="Z1072" s="53" t="str">
        <f t="shared" si="344"/>
        <v/>
      </c>
      <c r="AA1072" s="55" t="str">
        <f t="shared" si="353"/>
        <v/>
      </c>
      <c r="AB1072" s="27"/>
      <c r="AC1072" s="54">
        <f t="shared" si="345"/>
        <v>0</v>
      </c>
      <c r="AD1072" s="78"/>
      <c r="AE1072" s="54">
        <f t="shared" si="346"/>
        <v>0</v>
      </c>
      <c r="AF1072" s="78"/>
      <c r="AG1072" s="54">
        <f t="shared" si="347"/>
        <v>0</v>
      </c>
      <c r="AH1072" s="78"/>
      <c r="AI1072" s="54">
        <f t="shared" si="348"/>
        <v>0</v>
      </c>
      <c r="AJ1072" s="78"/>
      <c r="AK1072" s="54">
        <f t="shared" si="349"/>
        <v>0</v>
      </c>
      <c r="AL1072" s="78"/>
      <c r="AM1072" s="78"/>
      <c r="AN1072" s="53" t="str">
        <f>+IF($A1072="Venta",SUMIF($AC$3:$AM$3,VLOOKUP($R1072,desplegable!$N$3:$Q$8,4,FALSE),$AC1072:$AM1072)*$T1072/VLOOKUP($R1072,desplegable!$N$3:$O$8,2,FALSE),"")</f>
        <v/>
      </c>
      <c r="AO1072" s="53">
        <f t="shared" si="350"/>
        <v>0</v>
      </c>
      <c r="AP1072" s="53" t="str">
        <f>+IF($A1072="Compra",SUMIF($AC$3:$AM$3,VLOOKUP($R1071,desplegable!$N$3:$Q$8,4,FALSE),$AC1072:$AM1072)*$T1072/VLOOKUP($R1071,desplegable!$N$3:$O$8,2,FALSE),"")</f>
        <v/>
      </c>
      <c r="AQ1072" s="55">
        <f>+IFERROR(SUMIF($AC$3:$AM$3,VLOOKUP($R1072,desplegable!$N$3:$Q$8,4,FALSE),$AC1072:$AM1072)/$S1072,0)</f>
        <v>0</v>
      </c>
      <c r="AR1072" s="55">
        <f ca="1">IFERROR((SUMIF($AC$3:$AM$3,VLOOKUP($R1072,desplegable!$N$3:$Q$8,4,FALSE),$AC1072:$AM1072)/($H1072-$G1072))*((TODAY())-$G1072)/$S1072,0)</f>
        <v>0</v>
      </c>
      <c r="AS1072" s="56" t="str">
        <f t="shared" si="354"/>
        <v>-</v>
      </c>
      <c r="AT1072" s="56" t="str">
        <f t="shared" si="355"/>
        <v>-</v>
      </c>
      <c r="AU1072" s="56" t="str">
        <f t="shared" si="356"/>
        <v>-</v>
      </c>
      <c r="AV1072" s="56" t="str">
        <f t="shared" si="357"/>
        <v>-</v>
      </c>
      <c r="AW1072" s="53" t="str">
        <f t="shared" si="358"/>
        <v>-</v>
      </c>
      <c r="AX1072" s="53" t="str">
        <f t="shared" si="359"/>
        <v/>
      </c>
      <c r="AY1072" s="57" t="str">
        <f t="shared" si="360"/>
        <v/>
      </c>
      <c r="AZ1072" s="54">
        <f>+IF(SUMIF($AC$3:$AM$3,VLOOKUP($R1072,desplegable!$N$3:$Q$8,4,FALSE),$AC1072:$AM1072)&gt;=$S1072,$S1072,SUMIF($AC$3:$AM$3,VLOOKUP($R1072,desplegable!$N$3:$Q$8,4,FALSE),$AC1072:$AM1072))</f>
        <v>0</v>
      </c>
      <c r="BA1072" s="78"/>
      <c r="BB1072" s="54">
        <f t="shared" si="361"/>
        <v>0</v>
      </c>
      <c r="BC1072" s="53">
        <f>+IFERROR($BB1072*$T1072/VLOOKUP($R1072,desplegable!$N$3:$O$8,2,FALSE),0)</f>
        <v>0</v>
      </c>
      <c r="BD1072" s="53" t="str">
        <f t="shared" si="351"/>
        <v/>
      </c>
      <c r="BE1072" s="57" t="str">
        <f t="shared" si="362"/>
        <v/>
      </c>
    </row>
    <row r="1073" spans="1:57" ht="15" customHeight="1" x14ac:dyDescent="0.25">
      <c r="A1073" s="26" t="s">
        <v>117</v>
      </c>
      <c r="B1073" s="21"/>
      <c r="C1073" s="21" t="s">
        <v>117</v>
      </c>
      <c r="D1073" s="21"/>
      <c r="E1073" s="21" t="s">
        <v>117</v>
      </c>
      <c r="F1073" s="21"/>
      <c r="G1073" s="27"/>
      <c r="H1073" s="27"/>
      <c r="I1073" s="28" t="s">
        <v>373</v>
      </c>
      <c r="J1073" s="28" t="s">
        <v>117</v>
      </c>
      <c r="K1073" s="21"/>
      <c r="L1073" s="21"/>
      <c r="M1073" s="28" t="s">
        <v>117</v>
      </c>
      <c r="N1073" s="28" t="s">
        <v>117</v>
      </c>
      <c r="O1073" s="28" t="s">
        <v>117</v>
      </c>
      <c r="P1073" s="21" t="s">
        <v>117</v>
      </c>
      <c r="Q1073" s="21" t="s">
        <v>117</v>
      </c>
      <c r="R1073" s="28" t="s">
        <v>117</v>
      </c>
      <c r="S1073" s="78"/>
      <c r="T1073" s="30"/>
      <c r="U1073" s="52">
        <f t="shared" si="352"/>
        <v>0</v>
      </c>
      <c r="V1073" s="29"/>
      <c r="W1073" s="29" t="s">
        <v>117</v>
      </c>
      <c r="X1073" s="29"/>
      <c r="Y1073" s="29"/>
      <c r="Z1073" s="53" t="str">
        <f t="shared" si="344"/>
        <v/>
      </c>
      <c r="AA1073" s="55" t="str">
        <f t="shared" si="353"/>
        <v/>
      </c>
      <c r="AB1073" s="27"/>
      <c r="AC1073" s="54">
        <f t="shared" si="345"/>
        <v>0</v>
      </c>
      <c r="AD1073" s="78"/>
      <c r="AE1073" s="54">
        <f t="shared" si="346"/>
        <v>0</v>
      </c>
      <c r="AF1073" s="78"/>
      <c r="AG1073" s="54">
        <f t="shared" si="347"/>
        <v>0</v>
      </c>
      <c r="AH1073" s="78"/>
      <c r="AI1073" s="54">
        <f t="shared" si="348"/>
        <v>0</v>
      </c>
      <c r="AJ1073" s="78"/>
      <c r="AK1073" s="54">
        <f t="shared" si="349"/>
        <v>0</v>
      </c>
      <c r="AL1073" s="78"/>
      <c r="AM1073" s="78"/>
      <c r="AN1073" s="53" t="str">
        <f>+IF($A1073="Venta",SUMIF($AC$3:$AM$3,VLOOKUP($R1073,desplegable!$N$3:$Q$8,4,FALSE),$AC1073:$AM1073)*$T1073/VLOOKUP($R1073,desplegable!$N$3:$O$8,2,FALSE),"")</f>
        <v/>
      </c>
      <c r="AO1073" s="53">
        <f t="shared" si="350"/>
        <v>0</v>
      </c>
      <c r="AP1073" s="53" t="str">
        <f>+IF($A1073="Compra",SUMIF($AC$3:$AM$3,VLOOKUP($R1072,desplegable!$N$3:$Q$8,4,FALSE),$AC1073:$AM1073)*$T1073/VLOOKUP($R1072,desplegable!$N$3:$O$8,2,FALSE),"")</f>
        <v/>
      </c>
      <c r="AQ1073" s="55">
        <f>+IFERROR(SUMIF($AC$3:$AM$3,VLOOKUP($R1073,desplegable!$N$3:$Q$8,4,FALSE),$AC1073:$AM1073)/$S1073,0)</f>
        <v>0</v>
      </c>
      <c r="AR1073" s="55">
        <f ca="1">IFERROR((SUMIF($AC$3:$AM$3,VLOOKUP($R1073,desplegable!$N$3:$Q$8,4,FALSE),$AC1073:$AM1073)/($H1073-$G1073))*((TODAY())-$G1073)/$S1073,0)</f>
        <v>0</v>
      </c>
      <c r="AS1073" s="56" t="str">
        <f t="shared" si="354"/>
        <v>-</v>
      </c>
      <c r="AT1073" s="56" t="str">
        <f t="shared" si="355"/>
        <v>-</v>
      </c>
      <c r="AU1073" s="56" t="str">
        <f t="shared" si="356"/>
        <v>-</v>
      </c>
      <c r="AV1073" s="56" t="str">
        <f t="shared" si="357"/>
        <v>-</v>
      </c>
      <c r="AW1073" s="53" t="str">
        <f t="shared" si="358"/>
        <v>-</v>
      </c>
      <c r="AX1073" s="53" t="str">
        <f t="shared" si="359"/>
        <v/>
      </c>
      <c r="AY1073" s="57" t="str">
        <f t="shared" si="360"/>
        <v/>
      </c>
      <c r="AZ1073" s="54">
        <f>+IF(SUMIF($AC$3:$AM$3,VLOOKUP($R1073,desplegable!$N$3:$Q$8,4,FALSE),$AC1073:$AM1073)&gt;=$S1073,$S1073,SUMIF($AC$3:$AM$3,VLOOKUP($R1073,desplegable!$N$3:$Q$8,4,FALSE),$AC1073:$AM1073))</f>
        <v>0</v>
      </c>
      <c r="BA1073" s="78"/>
      <c r="BB1073" s="54">
        <f t="shared" si="361"/>
        <v>0</v>
      </c>
      <c r="BC1073" s="53">
        <f>+IFERROR($BB1073*$T1073/VLOOKUP($R1073,desplegable!$N$3:$O$8,2,FALSE),0)</f>
        <v>0</v>
      </c>
      <c r="BD1073" s="53" t="str">
        <f t="shared" si="351"/>
        <v/>
      </c>
      <c r="BE1073" s="57" t="str">
        <f t="shared" si="362"/>
        <v/>
      </c>
    </row>
    <row r="1074" spans="1:57" ht="15" customHeight="1" x14ac:dyDescent="0.25">
      <c r="A1074" s="26" t="s">
        <v>117</v>
      </c>
      <c r="B1074" s="21"/>
      <c r="C1074" s="21" t="s">
        <v>117</v>
      </c>
      <c r="D1074" s="21"/>
      <c r="E1074" s="21" t="s">
        <v>117</v>
      </c>
      <c r="F1074" s="21"/>
      <c r="G1074" s="27"/>
      <c r="H1074" s="27"/>
      <c r="I1074" s="28" t="s">
        <v>373</v>
      </c>
      <c r="J1074" s="28" t="s">
        <v>117</v>
      </c>
      <c r="K1074" s="21"/>
      <c r="L1074" s="21"/>
      <c r="M1074" s="28" t="s">
        <v>117</v>
      </c>
      <c r="N1074" s="28" t="s">
        <v>117</v>
      </c>
      <c r="O1074" s="28" t="s">
        <v>117</v>
      </c>
      <c r="P1074" s="21" t="s">
        <v>117</v>
      </c>
      <c r="Q1074" s="21" t="s">
        <v>117</v>
      </c>
      <c r="R1074" s="28" t="s">
        <v>117</v>
      </c>
      <c r="S1074" s="78"/>
      <c r="T1074" s="30"/>
      <c r="U1074" s="52">
        <f t="shared" si="352"/>
        <v>0</v>
      </c>
      <c r="V1074" s="29"/>
      <c r="W1074" s="29" t="s">
        <v>117</v>
      </c>
      <c r="X1074" s="29"/>
      <c r="Y1074" s="29"/>
      <c r="Z1074" s="53" t="str">
        <f t="shared" si="344"/>
        <v/>
      </c>
      <c r="AA1074" s="55" t="str">
        <f t="shared" si="353"/>
        <v/>
      </c>
      <c r="AB1074" s="27"/>
      <c r="AC1074" s="54">
        <f t="shared" si="345"/>
        <v>0</v>
      </c>
      <c r="AD1074" s="78"/>
      <c r="AE1074" s="54">
        <f t="shared" si="346"/>
        <v>0</v>
      </c>
      <c r="AF1074" s="78"/>
      <c r="AG1074" s="54">
        <f t="shared" si="347"/>
        <v>0</v>
      </c>
      <c r="AH1074" s="78"/>
      <c r="AI1074" s="54">
        <f t="shared" si="348"/>
        <v>0</v>
      </c>
      <c r="AJ1074" s="78"/>
      <c r="AK1074" s="54">
        <f t="shared" si="349"/>
        <v>0</v>
      </c>
      <c r="AL1074" s="78"/>
      <c r="AM1074" s="78"/>
      <c r="AN1074" s="53" t="str">
        <f>+IF($A1074="Venta",SUMIF($AC$3:$AM$3,VLOOKUP($R1074,desplegable!$N$3:$Q$8,4,FALSE),$AC1074:$AM1074)*$T1074/VLOOKUP($R1074,desplegable!$N$3:$O$8,2,FALSE),"")</f>
        <v/>
      </c>
      <c r="AO1074" s="53">
        <f t="shared" si="350"/>
        <v>0</v>
      </c>
      <c r="AP1074" s="53" t="str">
        <f>+IF($A1074="Compra",SUMIF($AC$3:$AM$3,VLOOKUP($R1073,desplegable!$N$3:$Q$8,4,FALSE),$AC1074:$AM1074)*$T1074/VLOOKUP($R1073,desplegable!$N$3:$O$8,2,FALSE),"")</f>
        <v/>
      </c>
      <c r="AQ1074" s="55">
        <f>+IFERROR(SUMIF($AC$3:$AM$3,VLOOKUP($R1074,desplegable!$N$3:$Q$8,4,FALSE),$AC1074:$AM1074)/$S1074,0)</f>
        <v>0</v>
      </c>
      <c r="AR1074" s="55">
        <f ca="1">IFERROR((SUMIF($AC$3:$AM$3,VLOOKUP($R1074,desplegable!$N$3:$Q$8,4,FALSE),$AC1074:$AM1074)/($H1074-$G1074))*((TODAY())-$G1074)/$S1074,0)</f>
        <v>0</v>
      </c>
      <c r="AS1074" s="56" t="str">
        <f t="shared" si="354"/>
        <v>-</v>
      </c>
      <c r="AT1074" s="56" t="str">
        <f t="shared" si="355"/>
        <v>-</v>
      </c>
      <c r="AU1074" s="56" t="str">
        <f t="shared" si="356"/>
        <v>-</v>
      </c>
      <c r="AV1074" s="56" t="str">
        <f t="shared" si="357"/>
        <v>-</v>
      </c>
      <c r="AW1074" s="53" t="str">
        <f t="shared" si="358"/>
        <v>-</v>
      </c>
      <c r="AX1074" s="53" t="str">
        <f t="shared" si="359"/>
        <v/>
      </c>
      <c r="AY1074" s="57" t="str">
        <f t="shared" si="360"/>
        <v/>
      </c>
      <c r="AZ1074" s="54">
        <f>+IF(SUMIF($AC$3:$AM$3,VLOOKUP($R1074,desplegable!$N$3:$Q$8,4,FALSE),$AC1074:$AM1074)&gt;=$S1074,$S1074,SUMIF($AC$3:$AM$3,VLOOKUP($R1074,desplegable!$N$3:$Q$8,4,FALSE),$AC1074:$AM1074))</f>
        <v>0</v>
      </c>
      <c r="BA1074" s="78"/>
      <c r="BB1074" s="54">
        <f t="shared" si="361"/>
        <v>0</v>
      </c>
      <c r="BC1074" s="53">
        <f>+IFERROR($BB1074*$T1074/VLOOKUP($R1074,desplegable!$N$3:$O$8,2,FALSE),0)</f>
        <v>0</v>
      </c>
      <c r="BD1074" s="53" t="str">
        <f t="shared" si="351"/>
        <v/>
      </c>
      <c r="BE1074" s="57" t="str">
        <f t="shared" si="362"/>
        <v/>
      </c>
    </row>
    <row r="1075" spans="1:57" ht="15" customHeight="1" x14ac:dyDescent="0.25">
      <c r="A1075" s="26" t="s">
        <v>117</v>
      </c>
      <c r="B1075" s="21"/>
      <c r="C1075" s="21" t="s">
        <v>117</v>
      </c>
      <c r="D1075" s="21"/>
      <c r="E1075" s="21" t="s">
        <v>117</v>
      </c>
      <c r="F1075" s="21"/>
      <c r="G1075" s="27"/>
      <c r="H1075" s="27"/>
      <c r="I1075" s="28" t="s">
        <v>373</v>
      </c>
      <c r="J1075" s="28" t="s">
        <v>117</v>
      </c>
      <c r="K1075" s="21"/>
      <c r="L1075" s="21"/>
      <c r="M1075" s="28" t="s">
        <v>117</v>
      </c>
      <c r="N1075" s="28" t="s">
        <v>117</v>
      </c>
      <c r="O1075" s="28" t="s">
        <v>117</v>
      </c>
      <c r="P1075" s="21" t="s">
        <v>117</v>
      </c>
      <c r="Q1075" s="21" t="s">
        <v>117</v>
      </c>
      <c r="R1075" s="28" t="s">
        <v>117</v>
      </c>
      <c r="S1075" s="78"/>
      <c r="T1075" s="30"/>
      <c r="U1075" s="52">
        <f t="shared" si="352"/>
        <v>0</v>
      </c>
      <c r="V1075" s="29"/>
      <c r="W1075" s="29" t="s">
        <v>117</v>
      </c>
      <c r="X1075" s="29"/>
      <c r="Y1075" s="29"/>
      <c r="Z1075" s="53" t="str">
        <f t="shared" si="344"/>
        <v/>
      </c>
      <c r="AA1075" s="55" t="str">
        <f t="shared" si="353"/>
        <v/>
      </c>
      <c r="AB1075" s="27"/>
      <c r="AC1075" s="54">
        <f t="shared" si="345"/>
        <v>0</v>
      </c>
      <c r="AD1075" s="78"/>
      <c r="AE1075" s="54">
        <f t="shared" si="346"/>
        <v>0</v>
      </c>
      <c r="AF1075" s="78"/>
      <c r="AG1075" s="54">
        <f t="shared" si="347"/>
        <v>0</v>
      </c>
      <c r="AH1075" s="78"/>
      <c r="AI1075" s="54">
        <f t="shared" si="348"/>
        <v>0</v>
      </c>
      <c r="AJ1075" s="78"/>
      <c r="AK1075" s="54">
        <f t="shared" si="349"/>
        <v>0</v>
      </c>
      <c r="AL1075" s="78"/>
      <c r="AM1075" s="78"/>
      <c r="AN1075" s="53" t="str">
        <f>+IF($A1075="Venta",SUMIF($AC$3:$AM$3,VLOOKUP($R1075,desplegable!$N$3:$Q$8,4,FALSE),$AC1075:$AM1075)*$T1075/VLOOKUP($R1075,desplegable!$N$3:$O$8,2,FALSE),"")</f>
        <v/>
      </c>
      <c r="AO1075" s="53">
        <f t="shared" si="350"/>
        <v>0</v>
      </c>
      <c r="AP1075" s="53" t="str">
        <f>+IF($A1075="Compra",SUMIF($AC$3:$AM$3,VLOOKUP($R1074,desplegable!$N$3:$Q$8,4,FALSE),$AC1075:$AM1075)*$T1075/VLOOKUP($R1074,desplegable!$N$3:$O$8,2,FALSE),"")</f>
        <v/>
      </c>
      <c r="AQ1075" s="55">
        <f>+IFERROR(SUMIF($AC$3:$AM$3,VLOOKUP($R1075,desplegable!$N$3:$Q$8,4,FALSE),$AC1075:$AM1075)/$S1075,0)</f>
        <v>0</v>
      </c>
      <c r="AR1075" s="55">
        <f ca="1">IFERROR((SUMIF($AC$3:$AM$3,VLOOKUP($R1075,desplegable!$N$3:$Q$8,4,FALSE),$AC1075:$AM1075)/($H1075-$G1075))*((TODAY())-$G1075)/$S1075,0)</f>
        <v>0</v>
      </c>
      <c r="AS1075" s="56" t="str">
        <f t="shared" si="354"/>
        <v>-</v>
      </c>
      <c r="AT1075" s="56" t="str">
        <f t="shared" si="355"/>
        <v>-</v>
      </c>
      <c r="AU1075" s="56" t="str">
        <f t="shared" si="356"/>
        <v>-</v>
      </c>
      <c r="AV1075" s="56" t="str">
        <f t="shared" si="357"/>
        <v>-</v>
      </c>
      <c r="AW1075" s="53" t="str">
        <f t="shared" si="358"/>
        <v>-</v>
      </c>
      <c r="AX1075" s="53" t="str">
        <f t="shared" si="359"/>
        <v/>
      </c>
      <c r="AY1075" s="57" t="str">
        <f t="shared" si="360"/>
        <v/>
      </c>
      <c r="AZ1075" s="54">
        <f>+IF(SUMIF($AC$3:$AM$3,VLOOKUP($R1075,desplegable!$N$3:$Q$8,4,FALSE),$AC1075:$AM1075)&gt;=$S1075,$S1075,SUMIF($AC$3:$AM$3,VLOOKUP($R1075,desplegable!$N$3:$Q$8,4,FALSE),$AC1075:$AM1075))</f>
        <v>0</v>
      </c>
      <c r="BA1075" s="78"/>
      <c r="BB1075" s="54">
        <f t="shared" si="361"/>
        <v>0</v>
      </c>
      <c r="BC1075" s="53">
        <f>+IFERROR($BB1075*$T1075/VLOOKUP($R1075,desplegable!$N$3:$O$8,2,FALSE),0)</f>
        <v>0</v>
      </c>
      <c r="BD1075" s="53" t="str">
        <f t="shared" si="351"/>
        <v/>
      </c>
      <c r="BE1075" s="57" t="str">
        <f t="shared" si="362"/>
        <v/>
      </c>
    </row>
    <row r="1076" spans="1:57" ht="15" customHeight="1" x14ac:dyDescent="0.25">
      <c r="A1076" s="26" t="s">
        <v>117</v>
      </c>
      <c r="B1076" s="21"/>
      <c r="C1076" s="21" t="s">
        <v>117</v>
      </c>
      <c r="D1076" s="21"/>
      <c r="E1076" s="21" t="s">
        <v>117</v>
      </c>
      <c r="F1076" s="21"/>
      <c r="G1076" s="27"/>
      <c r="H1076" s="27"/>
      <c r="I1076" s="28" t="s">
        <v>373</v>
      </c>
      <c r="J1076" s="28" t="s">
        <v>117</v>
      </c>
      <c r="K1076" s="21"/>
      <c r="L1076" s="21"/>
      <c r="M1076" s="28" t="s">
        <v>117</v>
      </c>
      <c r="N1076" s="28" t="s">
        <v>117</v>
      </c>
      <c r="O1076" s="28" t="s">
        <v>117</v>
      </c>
      <c r="P1076" s="21" t="s">
        <v>117</v>
      </c>
      <c r="Q1076" s="21" t="s">
        <v>117</v>
      </c>
      <c r="R1076" s="28" t="s">
        <v>117</v>
      </c>
      <c r="S1076" s="78"/>
      <c r="T1076" s="30"/>
      <c r="U1076" s="52">
        <f t="shared" si="352"/>
        <v>0</v>
      </c>
      <c r="V1076" s="29"/>
      <c r="W1076" s="29" t="s">
        <v>117</v>
      </c>
      <c r="X1076" s="29"/>
      <c r="Y1076" s="29"/>
      <c r="Z1076" s="53" t="str">
        <f t="shared" si="344"/>
        <v/>
      </c>
      <c r="AA1076" s="55" t="str">
        <f t="shared" si="353"/>
        <v/>
      </c>
      <c r="AB1076" s="27"/>
      <c r="AC1076" s="54">
        <f t="shared" si="345"/>
        <v>0</v>
      </c>
      <c r="AD1076" s="78"/>
      <c r="AE1076" s="54">
        <f t="shared" si="346"/>
        <v>0</v>
      </c>
      <c r="AF1076" s="78"/>
      <c r="AG1076" s="54">
        <f t="shared" si="347"/>
        <v>0</v>
      </c>
      <c r="AH1076" s="78"/>
      <c r="AI1076" s="54">
        <f t="shared" si="348"/>
        <v>0</v>
      </c>
      <c r="AJ1076" s="78"/>
      <c r="AK1076" s="54">
        <f t="shared" si="349"/>
        <v>0</v>
      </c>
      <c r="AL1076" s="78"/>
      <c r="AM1076" s="78"/>
      <c r="AN1076" s="53" t="str">
        <f>+IF($A1076="Venta",SUMIF($AC$3:$AM$3,VLOOKUP($R1076,desplegable!$N$3:$Q$8,4,FALSE),$AC1076:$AM1076)*$T1076/VLOOKUP($R1076,desplegable!$N$3:$O$8,2,FALSE),"")</f>
        <v/>
      </c>
      <c r="AO1076" s="53">
        <f t="shared" si="350"/>
        <v>0</v>
      </c>
      <c r="AP1076" s="53" t="str">
        <f>+IF($A1076="Compra",SUMIF($AC$3:$AM$3,VLOOKUP($R1075,desplegable!$N$3:$Q$8,4,FALSE),$AC1076:$AM1076)*$T1076/VLOOKUP($R1075,desplegable!$N$3:$O$8,2,FALSE),"")</f>
        <v/>
      </c>
      <c r="AQ1076" s="55">
        <f>+IFERROR(SUMIF($AC$3:$AM$3,VLOOKUP($R1076,desplegable!$N$3:$Q$8,4,FALSE),$AC1076:$AM1076)/$S1076,0)</f>
        <v>0</v>
      </c>
      <c r="AR1076" s="55">
        <f ca="1">IFERROR((SUMIF($AC$3:$AM$3,VLOOKUP($R1076,desplegable!$N$3:$Q$8,4,FALSE),$AC1076:$AM1076)/($H1076-$G1076))*((TODAY())-$G1076)/$S1076,0)</f>
        <v>0</v>
      </c>
      <c r="AS1076" s="56" t="str">
        <f t="shared" si="354"/>
        <v>-</v>
      </c>
      <c r="AT1076" s="56" t="str">
        <f t="shared" si="355"/>
        <v>-</v>
      </c>
      <c r="AU1076" s="56" t="str">
        <f t="shared" si="356"/>
        <v>-</v>
      </c>
      <c r="AV1076" s="56" t="str">
        <f t="shared" si="357"/>
        <v>-</v>
      </c>
      <c r="AW1076" s="53" t="str">
        <f t="shared" si="358"/>
        <v>-</v>
      </c>
      <c r="AX1076" s="53" t="str">
        <f t="shared" si="359"/>
        <v/>
      </c>
      <c r="AY1076" s="57" t="str">
        <f t="shared" si="360"/>
        <v/>
      </c>
      <c r="AZ1076" s="54">
        <f>+IF(SUMIF($AC$3:$AM$3,VLOOKUP($R1076,desplegable!$N$3:$Q$8,4,FALSE),$AC1076:$AM1076)&gt;=$S1076,$S1076,SUMIF($AC$3:$AM$3,VLOOKUP($R1076,desplegable!$N$3:$Q$8,4,FALSE),$AC1076:$AM1076))</f>
        <v>0</v>
      </c>
      <c r="BA1076" s="78"/>
      <c r="BB1076" s="54">
        <f t="shared" si="361"/>
        <v>0</v>
      </c>
      <c r="BC1076" s="53">
        <f>+IFERROR($BB1076*$T1076/VLOOKUP($R1076,desplegable!$N$3:$O$8,2,FALSE),0)</f>
        <v>0</v>
      </c>
      <c r="BD1076" s="53" t="str">
        <f t="shared" si="351"/>
        <v/>
      </c>
      <c r="BE1076" s="57" t="str">
        <f t="shared" si="362"/>
        <v/>
      </c>
    </row>
    <row r="1077" spans="1:57" ht="15" customHeight="1" x14ac:dyDescent="0.25">
      <c r="A1077" s="26" t="s">
        <v>117</v>
      </c>
      <c r="B1077" s="21"/>
      <c r="C1077" s="21" t="s">
        <v>117</v>
      </c>
      <c r="D1077" s="21"/>
      <c r="E1077" s="21" t="s">
        <v>117</v>
      </c>
      <c r="F1077" s="21"/>
      <c r="G1077" s="27"/>
      <c r="H1077" s="27"/>
      <c r="I1077" s="28" t="s">
        <v>373</v>
      </c>
      <c r="J1077" s="28" t="s">
        <v>117</v>
      </c>
      <c r="K1077" s="21"/>
      <c r="L1077" s="21"/>
      <c r="M1077" s="28" t="s">
        <v>117</v>
      </c>
      <c r="N1077" s="28" t="s">
        <v>117</v>
      </c>
      <c r="O1077" s="28" t="s">
        <v>117</v>
      </c>
      <c r="P1077" s="21" t="s">
        <v>117</v>
      </c>
      <c r="Q1077" s="21" t="s">
        <v>117</v>
      </c>
      <c r="R1077" s="28" t="s">
        <v>117</v>
      </c>
      <c r="S1077" s="78"/>
      <c r="T1077" s="30"/>
      <c r="U1077" s="52">
        <f t="shared" si="352"/>
        <v>0</v>
      </c>
      <c r="V1077" s="29"/>
      <c r="W1077" s="29" t="s">
        <v>117</v>
      </c>
      <c r="X1077" s="29"/>
      <c r="Y1077" s="29"/>
      <c r="Z1077" s="53" t="str">
        <f t="shared" si="344"/>
        <v/>
      </c>
      <c r="AA1077" s="55" t="str">
        <f t="shared" si="353"/>
        <v/>
      </c>
      <c r="AB1077" s="27"/>
      <c r="AC1077" s="54">
        <f t="shared" si="345"/>
        <v>0</v>
      </c>
      <c r="AD1077" s="78"/>
      <c r="AE1077" s="54">
        <f t="shared" si="346"/>
        <v>0</v>
      </c>
      <c r="AF1077" s="78"/>
      <c r="AG1077" s="54">
        <f t="shared" si="347"/>
        <v>0</v>
      </c>
      <c r="AH1077" s="78"/>
      <c r="AI1077" s="54">
        <f t="shared" si="348"/>
        <v>0</v>
      </c>
      <c r="AJ1077" s="78"/>
      <c r="AK1077" s="54">
        <f t="shared" si="349"/>
        <v>0</v>
      </c>
      <c r="AL1077" s="78"/>
      <c r="AM1077" s="78"/>
      <c r="AN1077" s="53" t="str">
        <f>+IF($A1077="Venta",SUMIF($AC$3:$AM$3,VLOOKUP($R1077,desplegable!$N$3:$Q$8,4,FALSE),$AC1077:$AM1077)*$T1077/VLOOKUP($R1077,desplegable!$N$3:$O$8,2,FALSE),"")</f>
        <v/>
      </c>
      <c r="AO1077" s="53">
        <f t="shared" si="350"/>
        <v>0</v>
      </c>
      <c r="AP1077" s="53" t="str">
        <f>+IF($A1077="Compra",SUMIF($AC$3:$AM$3,VLOOKUP($R1076,desplegable!$N$3:$Q$8,4,FALSE),$AC1077:$AM1077)*$T1077/VLOOKUP($R1076,desplegable!$N$3:$O$8,2,FALSE),"")</f>
        <v/>
      </c>
      <c r="AQ1077" s="55">
        <f>+IFERROR(SUMIF($AC$3:$AM$3,VLOOKUP($R1077,desplegable!$N$3:$Q$8,4,FALSE),$AC1077:$AM1077)/$S1077,0)</f>
        <v>0</v>
      </c>
      <c r="AR1077" s="55">
        <f ca="1">IFERROR((SUMIF($AC$3:$AM$3,VLOOKUP($R1077,desplegable!$N$3:$Q$8,4,FALSE),$AC1077:$AM1077)/($H1077-$G1077))*((TODAY())-$G1077)/$S1077,0)</f>
        <v>0</v>
      </c>
      <c r="AS1077" s="56" t="str">
        <f t="shared" si="354"/>
        <v>-</v>
      </c>
      <c r="AT1077" s="56" t="str">
        <f t="shared" si="355"/>
        <v>-</v>
      </c>
      <c r="AU1077" s="56" t="str">
        <f t="shared" si="356"/>
        <v>-</v>
      </c>
      <c r="AV1077" s="56" t="str">
        <f t="shared" si="357"/>
        <v>-</v>
      </c>
      <c r="AW1077" s="53" t="str">
        <f t="shared" si="358"/>
        <v>-</v>
      </c>
      <c r="AX1077" s="53" t="str">
        <f t="shared" si="359"/>
        <v/>
      </c>
      <c r="AY1077" s="57" t="str">
        <f t="shared" si="360"/>
        <v/>
      </c>
      <c r="AZ1077" s="54">
        <f>+IF(SUMIF($AC$3:$AM$3,VLOOKUP($R1077,desplegable!$N$3:$Q$8,4,FALSE),$AC1077:$AM1077)&gt;=$S1077,$S1077,SUMIF($AC$3:$AM$3,VLOOKUP($R1077,desplegable!$N$3:$Q$8,4,FALSE),$AC1077:$AM1077))</f>
        <v>0</v>
      </c>
      <c r="BA1077" s="78"/>
      <c r="BB1077" s="54">
        <f t="shared" si="361"/>
        <v>0</v>
      </c>
      <c r="BC1077" s="53">
        <f>+IFERROR($BB1077*$T1077/VLOOKUP($R1077,desplegable!$N$3:$O$8,2,FALSE),0)</f>
        <v>0</v>
      </c>
      <c r="BD1077" s="53" t="str">
        <f t="shared" si="351"/>
        <v/>
      </c>
      <c r="BE1077" s="57" t="str">
        <f t="shared" si="362"/>
        <v/>
      </c>
    </row>
    <row r="1078" spans="1:57" ht="15" customHeight="1" x14ac:dyDescent="0.25">
      <c r="A1078" s="26" t="s">
        <v>117</v>
      </c>
      <c r="B1078" s="21"/>
      <c r="C1078" s="21" t="s">
        <v>117</v>
      </c>
      <c r="D1078" s="21"/>
      <c r="E1078" s="21" t="s">
        <v>117</v>
      </c>
      <c r="F1078" s="21"/>
      <c r="G1078" s="27"/>
      <c r="H1078" s="27"/>
      <c r="I1078" s="28" t="s">
        <v>373</v>
      </c>
      <c r="J1078" s="28" t="s">
        <v>117</v>
      </c>
      <c r="K1078" s="21"/>
      <c r="L1078" s="21"/>
      <c r="M1078" s="28" t="s">
        <v>117</v>
      </c>
      <c r="N1078" s="28" t="s">
        <v>117</v>
      </c>
      <c r="O1078" s="28" t="s">
        <v>117</v>
      </c>
      <c r="P1078" s="21" t="s">
        <v>117</v>
      </c>
      <c r="Q1078" s="21" t="s">
        <v>117</v>
      </c>
      <c r="R1078" s="28" t="s">
        <v>117</v>
      </c>
      <c r="S1078" s="78"/>
      <c r="T1078" s="30"/>
      <c r="U1078" s="52">
        <f t="shared" si="352"/>
        <v>0</v>
      </c>
      <c r="V1078" s="29"/>
      <c r="W1078" s="29" t="s">
        <v>117</v>
      </c>
      <c r="X1078" s="29"/>
      <c r="Y1078" s="29"/>
      <c r="Z1078" s="53" t="str">
        <f t="shared" si="344"/>
        <v/>
      </c>
      <c r="AA1078" s="55" t="str">
        <f t="shared" si="353"/>
        <v/>
      </c>
      <c r="AB1078" s="27"/>
      <c r="AC1078" s="54">
        <f t="shared" si="345"/>
        <v>0</v>
      </c>
      <c r="AD1078" s="78"/>
      <c r="AE1078" s="54">
        <f t="shared" si="346"/>
        <v>0</v>
      </c>
      <c r="AF1078" s="78"/>
      <c r="AG1078" s="54">
        <f t="shared" si="347"/>
        <v>0</v>
      </c>
      <c r="AH1078" s="78"/>
      <c r="AI1078" s="54">
        <f t="shared" si="348"/>
        <v>0</v>
      </c>
      <c r="AJ1078" s="78"/>
      <c r="AK1078" s="54">
        <f t="shared" si="349"/>
        <v>0</v>
      </c>
      <c r="AL1078" s="78"/>
      <c r="AM1078" s="78"/>
      <c r="AN1078" s="53" t="str">
        <f>+IF($A1078="Venta",SUMIF($AC$3:$AM$3,VLOOKUP($R1078,desplegable!$N$3:$Q$8,4,FALSE),$AC1078:$AM1078)*$T1078/VLOOKUP($R1078,desplegable!$N$3:$O$8,2,FALSE),"")</f>
        <v/>
      </c>
      <c r="AO1078" s="53">
        <f t="shared" si="350"/>
        <v>0</v>
      </c>
      <c r="AP1078" s="53" t="str">
        <f>+IF($A1078="Compra",SUMIF($AC$3:$AM$3,VLOOKUP($R1077,desplegable!$N$3:$Q$8,4,FALSE),$AC1078:$AM1078)*$T1078/VLOOKUP($R1077,desplegable!$N$3:$O$8,2,FALSE),"")</f>
        <v/>
      </c>
      <c r="AQ1078" s="55">
        <f>+IFERROR(SUMIF($AC$3:$AM$3,VLOOKUP($R1078,desplegable!$N$3:$Q$8,4,FALSE),$AC1078:$AM1078)/$S1078,0)</f>
        <v>0</v>
      </c>
      <c r="AR1078" s="55">
        <f ca="1">IFERROR((SUMIF($AC$3:$AM$3,VLOOKUP($R1078,desplegable!$N$3:$Q$8,4,FALSE),$AC1078:$AM1078)/($H1078-$G1078))*((TODAY())-$G1078)/$S1078,0)</f>
        <v>0</v>
      </c>
      <c r="AS1078" s="56" t="str">
        <f t="shared" si="354"/>
        <v>-</v>
      </c>
      <c r="AT1078" s="56" t="str">
        <f t="shared" si="355"/>
        <v>-</v>
      </c>
      <c r="AU1078" s="56" t="str">
        <f t="shared" si="356"/>
        <v>-</v>
      </c>
      <c r="AV1078" s="56" t="str">
        <f t="shared" si="357"/>
        <v>-</v>
      </c>
      <c r="AW1078" s="53" t="str">
        <f t="shared" si="358"/>
        <v>-</v>
      </c>
      <c r="AX1078" s="53" t="str">
        <f t="shared" si="359"/>
        <v/>
      </c>
      <c r="AY1078" s="57" t="str">
        <f t="shared" si="360"/>
        <v/>
      </c>
      <c r="AZ1078" s="54">
        <f>+IF(SUMIF($AC$3:$AM$3,VLOOKUP($R1078,desplegable!$N$3:$Q$8,4,FALSE),$AC1078:$AM1078)&gt;=$S1078,$S1078,SUMIF($AC$3:$AM$3,VLOOKUP($R1078,desplegable!$N$3:$Q$8,4,FALSE),$AC1078:$AM1078))</f>
        <v>0</v>
      </c>
      <c r="BA1078" s="78"/>
      <c r="BB1078" s="54">
        <f t="shared" si="361"/>
        <v>0</v>
      </c>
      <c r="BC1078" s="53">
        <f>+IFERROR($BB1078*$T1078/VLOOKUP($R1078,desplegable!$N$3:$O$8,2,FALSE),0)</f>
        <v>0</v>
      </c>
      <c r="BD1078" s="53" t="str">
        <f t="shared" si="351"/>
        <v/>
      </c>
      <c r="BE1078" s="57" t="str">
        <f t="shared" si="362"/>
        <v/>
      </c>
    </row>
    <row r="1079" spans="1:57" ht="15" customHeight="1" x14ac:dyDescent="0.25">
      <c r="A1079" s="26" t="s">
        <v>117</v>
      </c>
      <c r="B1079" s="21"/>
      <c r="C1079" s="21" t="s">
        <v>117</v>
      </c>
      <c r="D1079" s="21"/>
      <c r="E1079" s="21" t="s">
        <v>117</v>
      </c>
      <c r="F1079" s="21"/>
      <c r="G1079" s="27"/>
      <c r="H1079" s="27"/>
      <c r="I1079" s="28" t="s">
        <v>373</v>
      </c>
      <c r="J1079" s="28" t="s">
        <v>117</v>
      </c>
      <c r="K1079" s="21"/>
      <c r="L1079" s="21"/>
      <c r="M1079" s="28" t="s">
        <v>117</v>
      </c>
      <c r="N1079" s="28" t="s">
        <v>117</v>
      </c>
      <c r="O1079" s="28" t="s">
        <v>117</v>
      </c>
      <c r="P1079" s="21" t="s">
        <v>117</v>
      </c>
      <c r="Q1079" s="21" t="s">
        <v>117</v>
      </c>
      <c r="R1079" s="28" t="s">
        <v>117</v>
      </c>
      <c r="S1079" s="78"/>
      <c r="T1079" s="30"/>
      <c r="U1079" s="52">
        <f t="shared" si="352"/>
        <v>0</v>
      </c>
      <c r="V1079" s="29"/>
      <c r="W1079" s="29" t="s">
        <v>117</v>
      </c>
      <c r="X1079" s="29"/>
      <c r="Y1079" s="29"/>
      <c r="Z1079" s="53" t="str">
        <f t="shared" si="344"/>
        <v/>
      </c>
      <c r="AA1079" s="55" t="str">
        <f t="shared" si="353"/>
        <v/>
      </c>
      <c r="AB1079" s="27"/>
      <c r="AC1079" s="54">
        <f t="shared" si="345"/>
        <v>0</v>
      </c>
      <c r="AD1079" s="78"/>
      <c r="AE1079" s="54">
        <f t="shared" si="346"/>
        <v>0</v>
      </c>
      <c r="AF1079" s="78"/>
      <c r="AG1079" s="54">
        <f t="shared" si="347"/>
        <v>0</v>
      </c>
      <c r="AH1079" s="78"/>
      <c r="AI1079" s="54">
        <f t="shared" si="348"/>
        <v>0</v>
      </c>
      <c r="AJ1079" s="78"/>
      <c r="AK1079" s="54">
        <f t="shared" si="349"/>
        <v>0</v>
      </c>
      <c r="AL1079" s="78"/>
      <c r="AM1079" s="78"/>
      <c r="AN1079" s="53" t="str">
        <f>+IF($A1079="Venta",SUMIF($AC$3:$AM$3,VLOOKUP($R1079,desplegable!$N$3:$Q$8,4,FALSE),$AC1079:$AM1079)*$T1079/VLOOKUP($R1079,desplegable!$N$3:$O$8,2,FALSE),"")</f>
        <v/>
      </c>
      <c r="AO1079" s="53">
        <f t="shared" si="350"/>
        <v>0</v>
      </c>
      <c r="AP1079" s="53" t="str">
        <f>+IF($A1079="Compra",SUMIF($AC$3:$AM$3,VLOOKUP($R1078,desplegable!$N$3:$Q$8,4,FALSE),$AC1079:$AM1079)*$T1079/VLOOKUP($R1078,desplegable!$N$3:$O$8,2,FALSE),"")</f>
        <v/>
      </c>
      <c r="AQ1079" s="55">
        <f>+IFERROR(SUMIF($AC$3:$AM$3,VLOOKUP($R1079,desplegable!$N$3:$Q$8,4,FALSE),$AC1079:$AM1079)/$S1079,0)</f>
        <v>0</v>
      </c>
      <c r="AR1079" s="55">
        <f ca="1">IFERROR((SUMIF($AC$3:$AM$3,VLOOKUP($R1079,desplegable!$N$3:$Q$8,4,FALSE),$AC1079:$AM1079)/($H1079-$G1079))*((TODAY())-$G1079)/$S1079,0)</f>
        <v>0</v>
      </c>
      <c r="AS1079" s="56" t="str">
        <f t="shared" si="354"/>
        <v>-</v>
      </c>
      <c r="AT1079" s="56" t="str">
        <f t="shared" si="355"/>
        <v>-</v>
      </c>
      <c r="AU1079" s="56" t="str">
        <f t="shared" si="356"/>
        <v>-</v>
      </c>
      <c r="AV1079" s="56" t="str">
        <f t="shared" si="357"/>
        <v>-</v>
      </c>
      <c r="AW1079" s="53" t="str">
        <f t="shared" si="358"/>
        <v>-</v>
      </c>
      <c r="AX1079" s="53" t="str">
        <f t="shared" si="359"/>
        <v/>
      </c>
      <c r="AY1079" s="57" t="str">
        <f t="shared" si="360"/>
        <v/>
      </c>
      <c r="AZ1079" s="54">
        <f>+IF(SUMIF($AC$3:$AM$3,VLOOKUP($R1079,desplegable!$N$3:$Q$8,4,FALSE),$AC1079:$AM1079)&gt;=$S1079,$S1079,SUMIF($AC$3:$AM$3,VLOOKUP($R1079,desplegable!$N$3:$Q$8,4,FALSE),$AC1079:$AM1079))</f>
        <v>0</v>
      </c>
      <c r="BA1079" s="78"/>
      <c r="BB1079" s="54">
        <f t="shared" si="361"/>
        <v>0</v>
      </c>
      <c r="BC1079" s="53">
        <f>+IFERROR($BB1079*$T1079/VLOOKUP($R1079,desplegable!$N$3:$O$8,2,FALSE),0)</f>
        <v>0</v>
      </c>
      <c r="BD1079" s="53" t="str">
        <f t="shared" si="351"/>
        <v/>
      </c>
      <c r="BE1079" s="57" t="str">
        <f t="shared" si="362"/>
        <v/>
      </c>
    </row>
    <row r="1080" spans="1:57" ht="15" customHeight="1" x14ac:dyDescent="0.25">
      <c r="A1080" s="26" t="s">
        <v>117</v>
      </c>
      <c r="B1080" s="21"/>
      <c r="C1080" s="21" t="s">
        <v>117</v>
      </c>
      <c r="D1080" s="21"/>
      <c r="E1080" s="21" t="s">
        <v>117</v>
      </c>
      <c r="F1080" s="21"/>
      <c r="G1080" s="27"/>
      <c r="H1080" s="27"/>
      <c r="I1080" s="28" t="s">
        <v>373</v>
      </c>
      <c r="J1080" s="28" t="s">
        <v>117</v>
      </c>
      <c r="K1080" s="21"/>
      <c r="L1080" s="21"/>
      <c r="M1080" s="28" t="s">
        <v>117</v>
      </c>
      <c r="N1080" s="28" t="s">
        <v>117</v>
      </c>
      <c r="O1080" s="28" t="s">
        <v>117</v>
      </c>
      <c r="P1080" s="21" t="s">
        <v>117</v>
      </c>
      <c r="Q1080" s="21" t="s">
        <v>117</v>
      </c>
      <c r="R1080" s="28" t="s">
        <v>117</v>
      </c>
      <c r="S1080" s="78"/>
      <c r="T1080" s="30"/>
      <c r="U1080" s="52">
        <f t="shared" si="352"/>
        <v>0</v>
      </c>
      <c r="V1080" s="29"/>
      <c r="W1080" s="29" t="s">
        <v>117</v>
      </c>
      <c r="X1080" s="29"/>
      <c r="Y1080" s="29"/>
      <c r="Z1080" s="53" t="str">
        <f t="shared" si="344"/>
        <v/>
      </c>
      <c r="AA1080" s="55" t="str">
        <f t="shared" si="353"/>
        <v/>
      </c>
      <c r="AB1080" s="27"/>
      <c r="AC1080" s="54">
        <f t="shared" si="345"/>
        <v>0</v>
      </c>
      <c r="AD1080" s="78"/>
      <c r="AE1080" s="54">
        <f t="shared" si="346"/>
        <v>0</v>
      </c>
      <c r="AF1080" s="78"/>
      <c r="AG1080" s="54">
        <f t="shared" si="347"/>
        <v>0</v>
      </c>
      <c r="AH1080" s="78"/>
      <c r="AI1080" s="54">
        <f t="shared" si="348"/>
        <v>0</v>
      </c>
      <c r="AJ1080" s="78"/>
      <c r="AK1080" s="54">
        <f t="shared" si="349"/>
        <v>0</v>
      </c>
      <c r="AL1080" s="78"/>
      <c r="AM1080" s="78"/>
      <c r="AN1080" s="53" t="str">
        <f>+IF($A1080="Venta",SUMIF($AC$3:$AM$3,VLOOKUP($R1080,desplegable!$N$3:$Q$8,4,FALSE),$AC1080:$AM1080)*$T1080/VLOOKUP($R1080,desplegable!$N$3:$O$8,2,FALSE),"")</f>
        <v/>
      </c>
      <c r="AO1080" s="53">
        <f t="shared" si="350"/>
        <v>0</v>
      </c>
      <c r="AP1080" s="53" t="str">
        <f>+IF($A1080="Compra",SUMIF($AC$3:$AM$3,VLOOKUP($R1079,desplegable!$N$3:$Q$8,4,FALSE),$AC1080:$AM1080)*$T1080/VLOOKUP($R1079,desplegable!$N$3:$O$8,2,FALSE),"")</f>
        <v/>
      </c>
      <c r="AQ1080" s="55">
        <f>+IFERROR(SUMIF($AC$3:$AM$3,VLOOKUP($R1080,desplegable!$N$3:$Q$8,4,FALSE),$AC1080:$AM1080)/$S1080,0)</f>
        <v>0</v>
      </c>
      <c r="AR1080" s="55">
        <f ca="1">IFERROR((SUMIF($AC$3:$AM$3,VLOOKUP($R1080,desplegable!$N$3:$Q$8,4,FALSE),$AC1080:$AM1080)/($H1080-$G1080))*((TODAY())-$G1080)/$S1080,0)</f>
        <v>0</v>
      </c>
      <c r="AS1080" s="56" t="str">
        <f t="shared" si="354"/>
        <v>-</v>
      </c>
      <c r="AT1080" s="56" t="str">
        <f t="shared" si="355"/>
        <v>-</v>
      </c>
      <c r="AU1080" s="56" t="str">
        <f t="shared" si="356"/>
        <v>-</v>
      </c>
      <c r="AV1080" s="56" t="str">
        <f t="shared" si="357"/>
        <v>-</v>
      </c>
      <c r="AW1080" s="53" t="str">
        <f t="shared" si="358"/>
        <v>-</v>
      </c>
      <c r="AX1080" s="53" t="str">
        <f t="shared" si="359"/>
        <v/>
      </c>
      <c r="AY1080" s="57" t="str">
        <f t="shared" si="360"/>
        <v/>
      </c>
      <c r="AZ1080" s="54">
        <f>+IF(SUMIF($AC$3:$AM$3,VLOOKUP($R1080,desplegable!$N$3:$Q$8,4,FALSE),$AC1080:$AM1080)&gt;=$S1080,$S1080,SUMIF($AC$3:$AM$3,VLOOKUP($R1080,desplegable!$N$3:$Q$8,4,FALSE),$AC1080:$AM1080))</f>
        <v>0</v>
      </c>
      <c r="BA1080" s="78"/>
      <c r="BB1080" s="54">
        <f t="shared" si="361"/>
        <v>0</v>
      </c>
      <c r="BC1080" s="53">
        <f>+IFERROR($BB1080*$T1080/VLOOKUP($R1080,desplegable!$N$3:$O$8,2,FALSE),0)</f>
        <v>0</v>
      </c>
      <c r="BD1080" s="53" t="str">
        <f t="shared" si="351"/>
        <v/>
      </c>
      <c r="BE1080" s="57" t="str">
        <f t="shared" si="362"/>
        <v/>
      </c>
    </row>
    <row r="1081" spans="1:57" ht="15" customHeight="1" x14ac:dyDescent="0.25">
      <c r="A1081" s="26" t="s">
        <v>117</v>
      </c>
      <c r="B1081" s="21"/>
      <c r="C1081" s="21" t="s">
        <v>117</v>
      </c>
      <c r="D1081" s="21"/>
      <c r="E1081" s="21" t="s">
        <v>117</v>
      </c>
      <c r="F1081" s="21"/>
      <c r="G1081" s="27"/>
      <c r="H1081" s="27"/>
      <c r="I1081" s="28" t="s">
        <v>373</v>
      </c>
      <c r="J1081" s="28" t="s">
        <v>117</v>
      </c>
      <c r="K1081" s="21"/>
      <c r="L1081" s="21"/>
      <c r="M1081" s="28" t="s">
        <v>117</v>
      </c>
      <c r="N1081" s="28" t="s">
        <v>117</v>
      </c>
      <c r="O1081" s="28" t="s">
        <v>117</v>
      </c>
      <c r="P1081" s="21" t="s">
        <v>117</v>
      </c>
      <c r="Q1081" s="21" t="s">
        <v>117</v>
      </c>
      <c r="R1081" s="28" t="s">
        <v>117</v>
      </c>
      <c r="S1081" s="78"/>
      <c r="T1081" s="30"/>
      <c r="U1081" s="52">
        <f t="shared" si="352"/>
        <v>0</v>
      </c>
      <c r="V1081" s="29"/>
      <c r="W1081" s="29" t="s">
        <v>117</v>
      </c>
      <c r="X1081" s="29"/>
      <c r="Y1081" s="29"/>
      <c r="Z1081" s="53" t="str">
        <f t="shared" si="344"/>
        <v/>
      </c>
      <c r="AA1081" s="55" t="str">
        <f t="shared" si="353"/>
        <v/>
      </c>
      <c r="AB1081" s="27"/>
      <c r="AC1081" s="54">
        <f t="shared" si="345"/>
        <v>0</v>
      </c>
      <c r="AD1081" s="78"/>
      <c r="AE1081" s="54">
        <f t="shared" si="346"/>
        <v>0</v>
      </c>
      <c r="AF1081" s="78"/>
      <c r="AG1081" s="54">
        <f t="shared" si="347"/>
        <v>0</v>
      </c>
      <c r="AH1081" s="78"/>
      <c r="AI1081" s="54">
        <f t="shared" si="348"/>
        <v>0</v>
      </c>
      <c r="AJ1081" s="78"/>
      <c r="AK1081" s="54">
        <f t="shared" si="349"/>
        <v>0</v>
      </c>
      <c r="AL1081" s="78"/>
      <c r="AM1081" s="78"/>
      <c r="AN1081" s="53" t="str">
        <f>+IF($A1081="Venta",SUMIF($AC$3:$AM$3,VLOOKUP($R1081,desplegable!$N$3:$Q$8,4,FALSE),$AC1081:$AM1081)*$T1081/VLOOKUP($R1081,desplegable!$N$3:$O$8,2,FALSE),"")</f>
        <v/>
      </c>
      <c r="AO1081" s="53">
        <f t="shared" si="350"/>
        <v>0</v>
      </c>
      <c r="AP1081" s="53" t="str">
        <f>+IF($A1081="Compra",SUMIF($AC$3:$AM$3,VLOOKUP($R1080,desplegable!$N$3:$Q$8,4,FALSE),$AC1081:$AM1081)*$T1081/VLOOKUP($R1080,desplegable!$N$3:$O$8,2,FALSE),"")</f>
        <v/>
      </c>
      <c r="AQ1081" s="55">
        <f>+IFERROR(SUMIF($AC$3:$AM$3,VLOOKUP($R1081,desplegable!$N$3:$Q$8,4,FALSE),$AC1081:$AM1081)/$S1081,0)</f>
        <v>0</v>
      </c>
      <c r="AR1081" s="55">
        <f ca="1">IFERROR((SUMIF($AC$3:$AM$3,VLOOKUP($R1081,desplegable!$N$3:$Q$8,4,FALSE),$AC1081:$AM1081)/($H1081-$G1081))*((TODAY())-$G1081)/$S1081,0)</f>
        <v>0</v>
      </c>
      <c r="AS1081" s="56" t="str">
        <f t="shared" si="354"/>
        <v>-</v>
      </c>
      <c r="AT1081" s="56" t="str">
        <f t="shared" si="355"/>
        <v>-</v>
      </c>
      <c r="AU1081" s="56" t="str">
        <f t="shared" si="356"/>
        <v>-</v>
      </c>
      <c r="AV1081" s="56" t="str">
        <f t="shared" si="357"/>
        <v>-</v>
      </c>
      <c r="AW1081" s="53" t="str">
        <f t="shared" si="358"/>
        <v>-</v>
      </c>
      <c r="AX1081" s="53" t="str">
        <f t="shared" si="359"/>
        <v/>
      </c>
      <c r="AY1081" s="57" t="str">
        <f t="shared" si="360"/>
        <v/>
      </c>
      <c r="AZ1081" s="54">
        <f>+IF(SUMIF($AC$3:$AM$3,VLOOKUP($R1081,desplegable!$N$3:$Q$8,4,FALSE),$AC1081:$AM1081)&gt;=$S1081,$S1081,SUMIF($AC$3:$AM$3,VLOOKUP($R1081,desplegable!$N$3:$Q$8,4,FALSE),$AC1081:$AM1081))</f>
        <v>0</v>
      </c>
      <c r="BA1081" s="78"/>
      <c r="BB1081" s="54">
        <f t="shared" si="361"/>
        <v>0</v>
      </c>
      <c r="BC1081" s="53">
        <f>+IFERROR($BB1081*$T1081/VLOOKUP($R1081,desplegable!$N$3:$O$8,2,FALSE),0)</f>
        <v>0</v>
      </c>
      <c r="BD1081" s="53" t="str">
        <f t="shared" si="351"/>
        <v/>
      </c>
      <c r="BE1081" s="57" t="str">
        <f t="shared" si="362"/>
        <v/>
      </c>
    </row>
    <row r="1082" spans="1:57" ht="15" customHeight="1" x14ac:dyDescent="0.25">
      <c r="A1082" s="26" t="s">
        <v>117</v>
      </c>
      <c r="B1082" s="21"/>
      <c r="C1082" s="21" t="s">
        <v>117</v>
      </c>
      <c r="D1082" s="21"/>
      <c r="E1082" s="21" t="s">
        <v>117</v>
      </c>
      <c r="F1082" s="21"/>
      <c r="G1082" s="27"/>
      <c r="H1082" s="27"/>
      <c r="I1082" s="28" t="s">
        <v>373</v>
      </c>
      <c r="J1082" s="28" t="s">
        <v>117</v>
      </c>
      <c r="K1082" s="21"/>
      <c r="L1082" s="21"/>
      <c r="M1082" s="28" t="s">
        <v>117</v>
      </c>
      <c r="N1082" s="28" t="s">
        <v>117</v>
      </c>
      <c r="O1082" s="28" t="s">
        <v>117</v>
      </c>
      <c r="P1082" s="21" t="s">
        <v>117</v>
      </c>
      <c r="Q1082" s="21" t="s">
        <v>117</v>
      </c>
      <c r="R1082" s="28" t="s">
        <v>117</v>
      </c>
      <c r="S1082" s="78"/>
      <c r="T1082" s="30"/>
      <c r="U1082" s="52">
        <f t="shared" si="352"/>
        <v>0</v>
      </c>
      <c r="V1082" s="29"/>
      <c r="W1082" s="29" t="s">
        <v>117</v>
      </c>
      <c r="X1082" s="29"/>
      <c r="Y1082" s="29"/>
      <c r="Z1082" s="53" t="str">
        <f t="shared" si="344"/>
        <v/>
      </c>
      <c r="AA1082" s="55" t="str">
        <f t="shared" si="353"/>
        <v/>
      </c>
      <c r="AB1082" s="27"/>
      <c r="AC1082" s="54">
        <f t="shared" si="345"/>
        <v>0</v>
      </c>
      <c r="AD1082" s="78"/>
      <c r="AE1082" s="54">
        <f t="shared" si="346"/>
        <v>0</v>
      </c>
      <c r="AF1082" s="78"/>
      <c r="AG1082" s="54">
        <f t="shared" si="347"/>
        <v>0</v>
      </c>
      <c r="AH1082" s="78"/>
      <c r="AI1082" s="54">
        <f t="shared" si="348"/>
        <v>0</v>
      </c>
      <c r="AJ1082" s="78"/>
      <c r="AK1082" s="54">
        <f t="shared" si="349"/>
        <v>0</v>
      </c>
      <c r="AL1082" s="78"/>
      <c r="AM1082" s="78"/>
      <c r="AN1082" s="53" t="str">
        <f>+IF($A1082="Venta",SUMIF($AC$3:$AM$3,VLOOKUP($R1082,desplegable!$N$3:$Q$8,4,FALSE),$AC1082:$AM1082)*$T1082/VLOOKUP($R1082,desplegable!$N$3:$O$8,2,FALSE),"")</f>
        <v/>
      </c>
      <c r="AO1082" s="53">
        <f t="shared" si="350"/>
        <v>0</v>
      </c>
      <c r="AP1082" s="53" t="str">
        <f>+IF($A1082="Compra",SUMIF($AC$3:$AM$3,VLOOKUP($R1081,desplegable!$N$3:$Q$8,4,FALSE),$AC1082:$AM1082)*$T1082/VLOOKUP($R1081,desplegable!$N$3:$O$8,2,FALSE),"")</f>
        <v/>
      </c>
      <c r="AQ1082" s="55">
        <f>+IFERROR(SUMIF($AC$3:$AM$3,VLOOKUP($R1082,desplegable!$N$3:$Q$8,4,FALSE),$AC1082:$AM1082)/$S1082,0)</f>
        <v>0</v>
      </c>
      <c r="AR1082" s="55">
        <f ca="1">IFERROR((SUMIF($AC$3:$AM$3,VLOOKUP($R1082,desplegable!$N$3:$Q$8,4,FALSE),$AC1082:$AM1082)/($H1082-$G1082))*((TODAY())-$G1082)/$S1082,0)</f>
        <v>0</v>
      </c>
      <c r="AS1082" s="56" t="str">
        <f t="shared" si="354"/>
        <v>-</v>
      </c>
      <c r="AT1082" s="56" t="str">
        <f t="shared" si="355"/>
        <v>-</v>
      </c>
      <c r="AU1082" s="56" t="str">
        <f t="shared" si="356"/>
        <v>-</v>
      </c>
      <c r="AV1082" s="56" t="str">
        <f t="shared" si="357"/>
        <v>-</v>
      </c>
      <c r="AW1082" s="53" t="str">
        <f t="shared" si="358"/>
        <v>-</v>
      </c>
      <c r="AX1082" s="53" t="str">
        <f t="shared" si="359"/>
        <v/>
      </c>
      <c r="AY1082" s="57" t="str">
        <f t="shared" si="360"/>
        <v/>
      </c>
      <c r="AZ1082" s="54">
        <f>+IF(SUMIF($AC$3:$AM$3,VLOOKUP($R1082,desplegable!$N$3:$Q$8,4,FALSE),$AC1082:$AM1082)&gt;=$S1082,$S1082,SUMIF($AC$3:$AM$3,VLOOKUP($R1082,desplegable!$N$3:$Q$8,4,FALSE),$AC1082:$AM1082))</f>
        <v>0</v>
      </c>
      <c r="BA1082" s="78"/>
      <c r="BB1082" s="54">
        <f t="shared" si="361"/>
        <v>0</v>
      </c>
      <c r="BC1082" s="53">
        <f>+IFERROR($BB1082*$T1082/VLOOKUP($R1082,desplegable!$N$3:$O$8,2,FALSE),0)</f>
        <v>0</v>
      </c>
      <c r="BD1082" s="53" t="str">
        <f t="shared" si="351"/>
        <v/>
      </c>
      <c r="BE1082" s="57" t="str">
        <f t="shared" si="362"/>
        <v/>
      </c>
    </row>
    <row r="1083" spans="1:57" ht="15" customHeight="1" x14ac:dyDescent="0.25">
      <c r="A1083" s="26" t="s">
        <v>117</v>
      </c>
      <c r="B1083" s="21"/>
      <c r="C1083" s="21" t="s">
        <v>117</v>
      </c>
      <c r="D1083" s="21"/>
      <c r="E1083" s="21" t="s">
        <v>117</v>
      </c>
      <c r="F1083" s="21"/>
      <c r="G1083" s="27"/>
      <c r="H1083" s="27"/>
      <c r="I1083" s="28" t="s">
        <v>373</v>
      </c>
      <c r="J1083" s="28" t="s">
        <v>117</v>
      </c>
      <c r="K1083" s="21"/>
      <c r="L1083" s="21"/>
      <c r="M1083" s="28" t="s">
        <v>117</v>
      </c>
      <c r="N1083" s="28" t="s">
        <v>117</v>
      </c>
      <c r="O1083" s="28" t="s">
        <v>117</v>
      </c>
      <c r="P1083" s="21" t="s">
        <v>117</v>
      </c>
      <c r="Q1083" s="21" t="s">
        <v>117</v>
      </c>
      <c r="R1083" s="28" t="s">
        <v>117</v>
      </c>
      <c r="S1083" s="78"/>
      <c r="T1083" s="30"/>
      <c r="U1083" s="52">
        <f t="shared" si="352"/>
        <v>0</v>
      </c>
      <c r="V1083" s="29"/>
      <c r="W1083" s="29" t="s">
        <v>117</v>
      </c>
      <c r="X1083" s="29"/>
      <c r="Y1083" s="29"/>
      <c r="Z1083" s="53" t="str">
        <f t="shared" si="344"/>
        <v/>
      </c>
      <c r="AA1083" s="55" t="str">
        <f t="shared" si="353"/>
        <v/>
      </c>
      <c r="AB1083" s="27"/>
      <c r="AC1083" s="54">
        <f t="shared" si="345"/>
        <v>0</v>
      </c>
      <c r="AD1083" s="78"/>
      <c r="AE1083" s="54">
        <f t="shared" si="346"/>
        <v>0</v>
      </c>
      <c r="AF1083" s="78"/>
      <c r="AG1083" s="54">
        <f t="shared" si="347"/>
        <v>0</v>
      </c>
      <c r="AH1083" s="78"/>
      <c r="AI1083" s="54">
        <f t="shared" si="348"/>
        <v>0</v>
      </c>
      <c r="AJ1083" s="78"/>
      <c r="AK1083" s="54">
        <f t="shared" si="349"/>
        <v>0</v>
      </c>
      <c r="AL1083" s="78"/>
      <c r="AM1083" s="78"/>
      <c r="AN1083" s="53" t="str">
        <f>+IF($A1083="Venta",SUMIF($AC$3:$AM$3,VLOOKUP($R1083,desplegable!$N$3:$Q$8,4,FALSE),$AC1083:$AM1083)*$T1083/VLOOKUP($R1083,desplegable!$N$3:$O$8,2,FALSE),"")</f>
        <v/>
      </c>
      <c r="AO1083" s="53">
        <f t="shared" si="350"/>
        <v>0</v>
      </c>
      <c r="AP1083" s="53" t="str">
        <f>+IF($A1083="Compra",SUMIF($AC$3:$AM$3,VLOOKUP($R1082,desplegable!$N$3:$Q$8,4,FALSE),$AC1083:$AM1083)*$T1083/VLOOKUP($R1082,desplegable!$N$3:$O$8,2,FALSE),"")</f>
        <v/>
      </c>
      <c r="AQ1083" s="55">
        <f>+IFERROR(SUMIF($AC$3:$AM$3,VLOOKUP($R1083,desplegable!$N$3:$Q$8,4,FALSE),$AC1083:$AM1083)/$S1083,0)</f>
        <v>0</v>
      </c>
      <c r="AR1083" s="55">
        <f ca="1">IFERROR((SUMIF($AC$3:$AM$3,VLOOKUP($R1083,desplegable!$N$3:$Q$8,4,FALSE),$AC1083:$AM1083)/($H1083-$G1083))*((TODAY())-$G1083)/$S1083,0)</f>
        <v>0</v>
      </c>
      <c r="AS1083" s="56" t="str">
        <f t="shared" si="354"/>
        <v>-</v>
      </c>
      <c r="AT1083" s="56" t="str">
        <f t="shared" si="355"/>
        <v>-</v>
      </c>
      <c r="AU1083" s="56" t="str">
        <f t="shared" si="356"/>
        <v>-</v>
      </c>
      <c r="AV1083" s="56" t="str">
        <f t="shared" si="357"/>
        <v>-</v>
      </c>
      <c r="AW1083" s="53" t="str">
        <f t="shared" si="358"/>
        <v>-</v>
      </c>
      <c r="AX1083" s="53" t="str">
        <f t="shared" si="359"/>
        <v/>
      </c>
      <c r="AY1083" s="57" t="str">
        <f t="shared" si="360"/>
        <v/>
      </c>
      <c r="AZ1083" s="54">
        <f>+IF(SUMIF($AC$3:$AM$3,VLOOKUP($R1083,desplegable!$N$3:$Q$8,4,FALSE),$AC1083:$AM1083)&gt;=$S1083,$S1083,SUMIF($AC$3:$AM$3,VLOOKUP($R1083,desplegable!$N$3:$Q$8,4,FALSE),$AC1083:$AM1083))</f>
        <v>0</v>
      </c>
      <c r="BA1083" s="78"/>
      <c r="BB1083" s="54">
        <f t="shared" si="361"/>
        <v>0</v>
      </c>
      <c r="BC1083" s="53">
        <f>+IFERROR($BB1083*$T1083/VLOOKUP($R1083,desplegable!$N$3:$O$8,2,FALSE),0)</f>
        <v>0</v>
      </c>
      <c r="BD1083" s="53" t="str">
        <f t="shared" si="351"/>
        <v/>
      </c>
      <c r="BE1083" s="57" t="str">
        <f t="shared" si="362"/>
        <v/>
      </c>
    </row>
    <row r="1084" spans="1:57" ht="15" customHeight="1" x14ac:dyDescent="0.25">
      <c r="A1084" s="26" t="s">
        <v>117</v>
      </c>
      <c r="B1084" s="21"/>
      <c r="C1084" s="21" t="s">
        <v>117</v>
      </c>
      <c r="D1084" s="21"/>
      <c r="E1084" s="21" t="s">
        <v>117</v>
      </c>
      <c r="F1084" s="21"/>
      <c r="G1084" s="27"/>
      <c r="H1084" s="27"/>
      <c r="I1084" s="28" t="s">
        <v>373</v>
      </c>
      <c r="J1084" s="28" t="s">
        <v>117</v>
      </c>
      <c r="K1084" s="21"/>
      <c r="L1084" s="21"/>
      <c r="M1084" s="28" t="s">
        <v>117</v>
      </c>
      <c r="N1084" s="28" t="s">
        <v>117</v>
      </c>
      <c r="O1084" s="28" t="s">
        <v>117</v>
      </c>
      <c r="P1084" s="21" t="s">
        <v>117</v>
      </c>
      <c r="Q1084" s="21" t="s">
        <v>117</v>
      </c>
      <c r="R1084" s="28" t="s">
        <v>117</v>
      </c>
      <c r="S1084" s="78"/>
      <c r="T1084" s="30"/>
      <c r="U1084" s="52">
        <f t="shared" si="352"/>
        <v>0</v>
      </c>
      <c r="V1084" s="29"/>
      <c r="W1084" s="29" t="s">
        <v>117</v>
      </c>
      <c r="X1084" s="29"/>
      <c r="Y1084" s="29"/>
      <c r="Z1084" s="53" t="str">
        <f t="shared" si="344"/>
        <v/>
      </c>
      <c r="AA1084" s="55" t="str">
        <f t="shared" si="353"/>
        <v/>
      </c>
      <c r="AB1084" s="27"/>
      <c r="AC1084" s="54">
        <f t="shared" si="345"/>
        <v>0</v>
      </c>
      <c r="AD1084" s="78"/>
      <c r="AE1084" s="54">
        <f t="shared" si="346"/>
        <v>0</v>
      </c>
      <c r="AF1084" s="78"/>
      <c r="AG1084" s="54">
        <f t="shared" si="347"/>
        <v>0</v>
      </c>
      <c r="AH1084" s="78"/>
      <c r="AI1084" s="54">
        <f t="shared" si="348"/>
        <v>0</v>
      </c>
      <c r="AJ1084" s="78"/>
      <c r="AK1084" s="54">
        <f t="shared" si="349"/>
        <v>0</v>
      </c>
      <c r="AL1084" s="78"/>
      <c r="AM1084" s="78"/>
      <c r="AN1084" s="53" t="str">
        <f>+IF($A1084="Venta",SUMIF($AC$3:$AM$3,VLOOKUP($R1084,desplegable!$N$3:$Q$8,4,FALSE),$AC1084:$AM1084)*$T1084/VLOOKUP($R1084,desplegable!$N$3:$O$8,2,FALSE),"")</f>
        <v/>
      </c>
      <c r="AO1084" s="53">
        <f t="shared" si="350"/>
        <v>0</v>
      </c>
      <c r="AP1084" s="53" t="str">
        <f>+IF($A1084="Compra",SUMIF($AC$3:$AM$3,VLOOKUP($R1083,desplegable!$N$3:$Q$8,4,FALSE),$AC1084:$AM1084)*$T1084/VLOOKUP($R1083,desplegable!$N$3:$O$8,2,FALSE),"")</f>
        <v/>
      </c>
      <c r="AQ1084" s="55">
        <f>+IFERROR(SUMIF($AC$3:$AM$3,VLOOKUP($R1084,desplegable!$N$3:$Q$8,4,FALSE),$AC1084:$AM1084)/$S1084,0)</f>
        <v>0</v>
      </c>
      <c r="AR1084" s="55">
        <f ca="1">IFERROR((SUMIF($AC$3:$AM$3,VLOOKUP($R1084,desplegable!$N$3:$Q$8,4,FALSE),$AC1084:$AM1084)/($H1084-$G1084))*((TODAY())-$G1084)/$S1084,0)</f>
        <v>0</v>
      </c>
      <c r="AS1084" s="56" t="str">
        <f t="shared" si="354"/>
        <v>-</v>
      </c>
      <c r="AT1084" s="56" t="str">
        <f t="shared" si="355"/>
        <v>-</v>
      </c>
      <c r="AU1084" s="56" t="str">
        <f t="shared" si="356"/>
        <v>-</v>
      </c>
      <c r="AV1084" s="56" t="str">
        <f t="shared" si="357"/>
        <v>-</v>
      </c>
      <c r="AW1084" s="53" t="str">
        <f t="shared" si="358"/>
        <v>-</v>
      </c>
      <c r="AX1084" s="53" t="str">
        <f t="shared" si="359"/>
        <v/>
      </c>
      <c r="AY1084" s="57" t="str">
        <f t="shared" si="360"/>
        <v/>
      </c>
      <c r="AZ1084" s="54">
        <f>+IF(SUMIF($AC$3:$AM$3,VLOOKUP($R1084,desplegable!$N$3:$Q$8,4,FALSE),$AC1084:$AM1084)&gt;=$S1084,$S1084,SUMIF($AC$3:$AM$3,VLOOKUP($R1084,desplegable!$N$3:$Q$8,4,FALSE),$AC1084:$AM1084))</f>
        <v>0</v>
      </c>
      <c r="BA1084" s="78"/>
      <c r="BB1084" s="54">
        <f t="shared" si="361"/>
        <v>0</v>
      </c>
      <c r="BC1084" s="53">
        <f>+IFERROR($BB1084*$T1084/VLOOKUP($R1084,desplegable!$N$3:$O$8,2,FALSE),0)</f>
        <v>0</v>
      </c>
      <c r="BD1084" s="53" t="str">
        <f t="shared" si="351"/>
        <v/>
      </c>
      <c r="BE1084" s="57" t="str">
        <f t="shared" si="362"/>
        <v/>
      </c>
    </row>
    <row r="1085" spans="1:57" ht="15" customHeight="1" x14ac:dyDescent="0.25">
      <c r="A1085" s="26" t="s">
        <v>117</v>
      </c>
      <c r="B1085" s="21"/>
      <c r="C1085" s="21" t="s">
        <v>117</v>
      </c>
      <c r="D1085" s="21"/>
      <c r="E1085" s="21" t="s">
        <v>117</v>
      </c>
      <c r="F1085" s="21"/>
      <c r="G1085" s="27"/>
      <c r="H1085" s="27"/>
      <c r="I1085" s="28" t="s">
        <v>373</v>
      </c>
      <c r="J1085" s="28" t="s">
        <v>117</v>
      </c>
      <c r="K1085" s="21"/>
      <c r="L1085" s="21"/>
      <c r="M1085" s="28" t="s">
        <v>117</v>
      </c>
      <c r="N1085" s="28" t="s">
        <v>117</v>
      </c>
      <c r="O1085" s="28" t="s">
        <v>117</v>
      </c>
      <c r="P1085" s="21" t="s">
        <v>117</v>
      </c>
      <c r="Q1085" s="21" t="s">
        <v>117</v>
      </c>
      <c r="R1085" s="28" t="s">
        <v>117</v>
      </c>
      <c r="S1085" s="78"/>
      <c r="T1085" s="30"/>
      <c r="U1085" s="52">
        <f t="shared" si="352"/>
        <v>0</v>
      </c>
      <c r="V1085" s="29"/>
      <c r="W1085" s="29" t="s">
        <v>117</v>
      </c>
      <c r="X1085" s="29"/>
      <c r="Y1085" s="29"/>
      <c r="Z1085" s="53" t="str">
        <f t="shared" si="344"/>
        <v/>
      </c>
      <c r="AA1085" s="55" t="str">
        <f t="shared" si="353"/>
        <v/>
      </c>
      <c r="AB1085" s="27"/>
      <c r="AC1085" s="54">
        <f t="shared" si="345"/>
        <v>0</v>
      </c>
      <c r="AD1085" s="78"/>
      <c r="AE1085" s="54">
        <f t="shared" si="346"/>
        <v>0</v>
      </c>
      <c r="AF1085" s="78"/>
      <c r="AG1085" s="54">
        <f t="shared" si="347"/>
        <v>0</v>
      </c>
      <c r="AH1085" s="78"/>
      <c r="AI1085" s="54">
        <f t="shared" si="348"/>
        <v>0</v>
      </c>
      <c r="AJ1085" s="78"/>
      <c r="AK1085" s="54">
        <f t="shared" si="349"/>
        <v>0</v>
      </c>
      <c r="AL1085" s="78"/>
      <c r="AM1085" s="78"/>
      <c r="AN1085" s="53" t="str">
        <f>+IF($A1085="Venta",SUMIF($AC$3:$AM$3,VLOOKUP($R1085,desplegable!$N$3:$Q$8,4,FALSE),$AC1085:$AM1085)*$T1085/VLOOKUP($R1085,desplegable!$N$3:$O$8,2,FALSE),"")</f>
        <v/>
      </c>
      <c r="AO1085" s="53">
        <f t="shared" si="350"/>
        <v>0</v>
      </c>
      <c r="AP1085" s="53" t="str">
        <f>+IF($A1085="Compra",SUMIF($AC$3:$AM$3,VLOOKUP($R1084,desplegable!$N$3:$Q$8,4,FALSE),$AC1085:$AM1085)*$T1085/VLOOKUP($R1084,desplegable!$N$3:$O$8,2,FALSE),"")</f>
        <v/>
      </c>
      <c r="AQ1085" s="55">
        <f>+IFERROR(SUMIF($AC$3:$AM$3,VLOOKUP($R1085,desplegable!$N$3:$Q$8,4,FALSE),$AC1085:$AM1085)/$S1085,0)</f>
        <v>0</v>
      </c>
      <c r="AR1085" s="55">
        <f ca="1">IFERROR((SUMIF($AC$3:$AM$3,VLOOKUP($R1085,desplegable!$N$3:$Q$8,4,FALSE),$AC1085:$AM1085)/($H1085-$G1085))*((TODAY())-$G1085)/$S1085,0)</f>
        <v>0</v>
      </c>
      <c r="AS1085" s="56" t="str">
        <f t="shared" si="354"/>
        <v>-</v>
      </c>
      <c r="AT1085" s="56" t="str">
        <f t="shared" si="355"/>
        <v>-</v>
      </c>
      <c r="AU1085" s="56" t="str">
        <f t="shared" si="356"/>
        <v>-</v>
      </c>
      <c r="AV1085" s="56" t="str">
        <f t="shared" si="357"/>
        <v>-</v>
      </c>
      <c r="AW1085" s="53" t="str">
        <f t="shared" si="358"/>
        <v>-</v>
      </c>
      <c r="AX1085" s="53" t="str">
        <f t="shared" si="359"/>
        <v/>
      </c>
      <c r="AY1085" s="57" t="str">
        <f t="shared" si="360"/>
        <v/>
      </c>
      <c r="AZ1085" s="54">
        <f>+IF(SUMIF($AC$3:$AM$3,VLOOKUP($R1085,desplegable!$N$3:$Q$8,4,FALSE),$AC1085:$AM1085)&gt;=$S1085,$S1085,SUMIF($AC$3:$AM$3,VLOOKUP($R1085,desplegable!$N$3:$Q$8,4,FALSE),$AC1085:$AM1085))</f>
        <v>0</v>
      </c>
      <c r="BA1085" s="78"/>
      <c r="BB1085" s="54">
        <f t="shared" si="361"/>
        <v>0</v>
      </c>
      <c r="BC1085" s="53">
        <f>+IFERROR($BB1085*$T1085/VLOOKUP($R1085,desplegable!$N$3:$O$8,2,FALSE),0)</f>
        <v>0</v>
      </c>
      <c r="BD1085" s="53" t="str">
        <f t="shared" si="351"/>
        <v/>
      </c>
      <c r="BE1085" s="57" t="str">
        <f t="shared" si="362"/>
        <v/>
      </c>
    </row>
    <row r="1086" spans="1:57" ht="15" customHeight="1" x14ac:dyDescent="0.25">
      <c r="A1086" s="26" t="s">
        <v>117</v>
      </c>
      <c r="B1086" s="21"/>
      <c r="C1086" s="21" t="s">
        <v>117</v>
      </c>
      <c r="D1086" s="21"/>
      <c r="E1086" s="21" t="s">
        <v>117</v>
      </c>
      <c r="F1086" s="21"/>
      <c r="G1086" s="27"/>
      <c r="H1086" s="27"/>
      <c r="I1086" s="28" t="s">
        <v>373</v>
      </c>
      <c r="J1086" s="28" t="s">
        <v>117</v>
      </c>
      <c r="K1086" s="21"/>
      <c r="L1086" s="21"/>
      <c r="M1086" s="28" t="s">
        <v>117</v>
      </c>
      <c r="N1086" s="28" t="s">
        <v>117</v>
      </c>
      <c r="O1086" s="28" t="s">
        <v>117</v>
      </c>
      <c r="P1086" s="21" t="s">
        <v>117</v>
      </c>
      <c r="Q1086" s="21" t="s">
        <v>117</v>
      </c>
      <c r="R1086" s="28" t="s">
        <v>117</v>
      </c>
      <c r="S1086" s="78"/>
      <c r="T1086" s="30"/>
      <c r="U1086" s="52">
        <f t="shared" si="352"/>
        <v>0</v>
      </c>
      <c r="V1086" s="29"/>
      <c r="W1086" s="29" t="s">
        <v>117</v>
      </c>
      <c r="X1086" s="29"/>
      <c r="Y1086" s="29"/>
      <c r="Z1086" s="53" t="str">
        <f t="shared" si="344"/>
        <v/>
      </c>
      <c r="AA1086" s="55" t="str">
        <f t="shared" si="353"/>
        <v/>
      </c>
      <c r="AB1086" s="27"/>
      <c r="AC1086" s="54">
        <f t="shared" si="345"/>
        <v>0</v>
      </c>
      <c r="AD1086" s="78"/>
      <c r="AE1086" s="54">
        <f t="shared" si="346"/>
        <v>0</v>
      </c>
      <c r="AF1086" s="78"/>
      <c r="AG1086" s="54">
        <f t="shared" si="347"/>
        <v>0</v>
      </c>
      <c r="AH1086" s="78"/>
      <c r="AI1086" s="54">
        <f t="shared" si="348"/>
        <v>0</v>
      </c>
      <c r="AJ1086" s="78"/>
      <c r="AK1086" s="54">
        <f t="shared" si="349"/>
        <v>0</v>
      </c>
      <c r="AL1086" s="78"/>
      <c r="AM1086" s="78"/>
      <c r="AN1086" s="53" t="str">
        <f>+IF($A1086="Venta",SUMIF($AC$3:$AM$3,VLOOKUP($R1086,desplegable!$N$3:$Q$8,4,FALSE),$AC1086:$AM1086)*$T1086/VLOOKUP($R1086,desplegable!$N$3:$O$8,2,FALSE),"")</f>
        <v/>
      </c>
      <c r="AO1086" s="53">
        <f t="shared" si="350"/>
        <v>0</v>
      </c>
      <c r="AP1086" s="53" t="str">
        <f>+IF($A1086="Compra",SUMIF($AC$3:$AM$3,VLOOKUP($R1085,desplegable!$N$3:$Q$8,4,FALSE),$AC1086:$AM1086)*$T1086/VLOOKUP($R1085,desplegable!$N$3:$O$8,2,FALSE),"")</f>
        <v/>
      </c>
      <c r="AQ1086" s="55">
        <f>+IFERROR(SUMIF($AC$3:$AM$3,VLOOKUP($R1086,desplegable!$N$3:$Q$8,4,FALSE),$AC1086:$AM1086)/$S1086,0)</f>
        <v>0</v>
      </c>
      <c r="AR1086" s="55">
        <f ca="1">IFERROR((SUMIF($AC$3:$AM$3,VLOOKUP($R1086,desplegable!$N$3:$Q$8,4,FALSE),$AC1086:$AM1086)/($H1086-$G1086))*((TODAY())-$G1086)/$S1086,0)</f>
        <v>0</v>
      </c>
      <c r="AS1086" s="56" t="str">
        <f t="shared" si="354"/>
        <v>-</v>
      </c>
      <c r="AT1086" s="56" t="str">
        <f t="shared" si="355"/>
        <v>-</v>
      </c>
      <c r="AU1086" s="56" t="str">
        <f t="shared" si="356"/>
        <v>-</v>
      </c>
      <c r="AV1086" s="56" t="str">
        <f t="shared" si="357"/>
        <v>-</v>
      </c>
      <c r="AW1086" s="53" t="str">
        <f t="shared" si="358"/>
        <v>-</v>
      </c>
      <c r="AX1086" s="53" t="str">
        <f t="shared" si="359"/>
        <v/>
      </c>
      <c r="AY1086" s="57" t="str">
        <f t="shared" si="360"/>
        <v/>
      </c>
      <c r="AZ1086" s="54">
        <f>+IF(SUMIF($AC$3:$AM$3,VLOOKUP($R1086,desplegable!$N$3:$Q$8,4,FALSE),$AC1086:$AM1086)&gt;=$S1086,$S1086,SUMIF($AC$3:$AM$3,VLOOKUP($R1086,desplegable!$N$3:$Q$8,4,FALSE),$AC1086:$AM1086))</f>
        <v>0</v>
      </c>
      <c r="BA1086" s="78"/>
      <c r="BB1086" s="54">
        <f t="shared" si="361"/>
        <v>0</v>
      </c>
      <c r="BC1086" s="53">
        <f>+IFERROR($BB1086*$T1086/VLOOKUP($R1086,desplegable!$N$3:$O$8,2,FALSE),0)</f>
        <v>0</v>
      </c>
      <c r="BD1086" s="53" t="str">
        <f t="shared" si="351"/>
        <v/>
      </c>
      <c r="BE1086" s="57" t="str">
        <f t="shared" si="362"/>
        <v/>
      </c>
    </row>
    <row r="1087" spans="1:57" ht="15" customHeight="1" x14ac:dyDescent="0.25">
      <c r="A1087" s="26" t="s">
        <v>117</v>
      </c>
      <c r="B1087" s="21"/>
      <c r="C1087" s="21" t="s">
        <v>117</v>
      </c>
      <c r="D1087" s="21"/>
      <c r="E1087" s="21" t="s">
        <v>117</v>
      </c>
      <c r="F1087" s="21"/>
      <c r="G1087" s="27"/>
      <c r="H1087" s="27"/>
      <c r="I1087" s="28" t="s">
        <v>373</v>
      </c>
      <c r="J1087" s="28" t="s">
        <v>117</v>
      </c>
      <c r="K1087" s="21"/>
      <c r="L1087" s="21"/>
      <c r="M1087" s="28" t="s">
        <v>117</v>
      </c>
      <c r="N1087" s="28" t="s">
        <v>117</v>
      </c>
      <c r="O1087" s="28" t="s">
        <v>117</v>
      </c>
      <c r="P1087" s="21" t="s">
        <v>117</v>
      </c>
      <c r="Q1087" s="21" t="s">
        <v>117</v>
      </c>
      <c r="R1087" s="28" t="s">
        <v>117</v>
      </c>
      <c r="S1087" s="78"/>
      <c r="T1087" s="30"/>
      <c r="U1087" s="52">
        <f t="shared" si="352"/>
        <v>0</v>
      </c>
      <c r="V1087" s="29"/>
      <c r="W1087" s="29" t="s">
        <v>117</v>
      </c>
      <c r="X1087" s="29"/>
      <c r="Y1087" s="29"/>
      <c r="Z1087" s="53" t="str">
        <f t="shared" si="344"/>
        <v/>
      </c>
      <c r="AA1087" s="55" t="str">
        <f t="shared" si="353"/>
        <v/>
      </c>
      <c r="AB1087" s="27"/>
      <c r="AC1087" s="54">
        <f t="shared" si="345"/>
        <v>0</v>
      </c>
      <c r="AD1087" s="78"/>
      <c r="AE1087" s="54">
        <f t="shared" si="346"/>
        <v>0</v>
      </c>
      <c r="AF1087" s="78"/>
      <c r="AG1087" s="54">
        <f t="shared" si="347"/>
        <v>0</v>
      </c>
      <c r="AH1087" s="78"/>
      <c r="AI1087" s="54">
        <f t="shared" si="348"/>
        <v>0</v>
      </c>
      <c r="AJ1087" s="78"/>
      <c r="AK1087" s="54">
        <f t="shared" si="349"/>
        <v>0</v>
      </c>
      <c r="AL1087" s="78"/>
      <c r="AM1087" s="78"/>
      <c r="AN1087" s="53" t="str">
        <f>+IF($A1087="Venta",SUMIF($AC$3:$AM$3,VLOOKUP($R1087,desplegable!$N$3:$Q$8,4,FALSE),$AC1087:$AM1087)*$T1087/VLOOKUP($R1087,desplegable!$N$3:$O$8,2,FALSE),"")</f>
        <v/>
      </c>
      <c r="AO1087" s="53">
        <f t="shared" si="350"/>
        <v>0</v>
      </c>
      <c r="AP1087" s="53" t="str">
        <f>+IF($A1087="Compra",SUMIF($AC$3:$AM$3,VLOOKUP($R1086,desplegable!$N$3:$Q$8,4,FALSE),$AC1087:$AM1087)*$T1087/VLOOKUP($R1086,desplegable!$N$3:$O$8,2,FALSE),"")</f>
        <v/>
      </c>
      <c r="AQ1087" s="55">
        <f>+IFERROR(SUMIF($AC$3:$AM$3,VLOOKUP($R1087,desplegable!$N$3:$Q$8,4,FALSE),$AC1087:$AM1087)/$S1087,0)</f>
        <v>0</v>
      </c>
      <c r="AR1087" s="55">
        <f ca="1">IFERROR((SUMIF($AC$3:$AM$3,VLOOKUP($R1087,desplegable!$N$3:$Q$8,4,FALSE),$AC1087:$AM1087)/($H1087-$G1087))*((TODAY())-$G1087)/$S1087,0)</f>
        <v>0</v>
      </c>
      <c r="AS1087" s="56" t="str">
        <f t="shared" si="354"/>
        <v>-</v>
      </c>
      <c r="AT1087" s="56" t="str">
        <f t="shared" si="355"/>
        <v>-</v>
      </c>
      <c r="AU1087" s="56" t="str">
        <f t="shared" si="356"/>
        <v>-</v>
      </c>
      <c r="AV1087" s="56" t="str">
        <f t="shared" si="357"/>
        <v>-</v>
      </c>
      <c r="AW1087" s="53" t="str">
        <f t="shared" si="358"/>
        <v>-</v>
      </c>
      <c r="AX1087" s="53" t="str">
        <f t="shared" si="359"/>
        <v/>
      </c>
      <c r="AY1087" s="57" t="str">
        <f t="shared" si="360"/>
        <v/>
      </c>
      <c r="AZ1087" s="54">
        <f>+IF(SUMIF($AC$3:$AM$3,VLOOKUP($R1087,desplegable!$N$3:$Q$8,4,FALSE),$AC1087:$AM1087)&gt;=$S1087,$S1087,SUMIF($AC$3:$AM$3,VLOOKUP($R1087,desplegable!$N$3:$Q$8,4,FALSE),$AC1087:$AM1087))</f>
        <v>0</v>
      </c>
      <c r="BA1087" s="78"/>
      <c r="BB1087" s="54">
        <f t="shared" si="361"/>
        <v>0</v>
      </c>
      <c r="BC1087" s="53">
        <f>+IFERROR($BB1087*$T1087/VLOOKUP($R1087,desplegable!$N$3:$O$8,2,FALSE),0)</f>
        <v>0</v>
      </c>
      <c r="BD1087" s="53" t="str">
        <f t="shared" si="351"/>
        <v/>
      </c>
      <c r="BE1087" s="57" t="str">
        <f t="shared" si="362"/>
        <v/>
      </c>
    </row>
    <row r="1088" spans="1:57" ht="15" customHeight="1" x14ac:dyDescent="0.25">
      <c r="A1088" s="26" t="s">
        <v>117</v>
      </c>
      <c r="B1088" s="21"/>
      <c r="C1088" s="21" t="s">
        <v>117</v>
      </c>
      <c r="D1088" s="21"/>
      <c r="E1088" s="21" t="s">
        <v>117</v>
      </c>
      <c r="F1088" s="21"/>
      <c r="G1088" s="27"/>
      <c r="H1088" s="27"/>
      <c r="I1088" s="28" t="s">
        <v>373</v>
      </c>
      <c r="J1088" s="28" t="s">
        <v>117</v>
      </c>
      <c r="K1088" s="21"/>
      <c r="L1088" s="21"/>
      <c r="M1088" s="28" t="s">
        <v>117</v>
      </c>
      <c r="N1088" s="28" t="s">
        <v>117</v>
      </c>
      <c r="O1088" s="28" t="s">
        <v>117</v>
      </c>
      <c r="P1088" s="21" t="s">
        <v>117</v>
      </c>
      <c r="Q1088" s="21" t="s">
        <v>117</v>
      </c>
      <c r="R1088" s="28" t="s">
        <v>117</v>
      </c>
      <c r="S1088" s="78"/>
      <c r="T1088" s="30"/>
      <c r="U1088" s="52">
        <f t="shared" si="352"/>
        <v>0</v>
      </c>
      <c r="V1088" s="29"/>
      <c r="W1088" s="29" t="s">
        <v>117</v>
      </c>
      <c r="X1088" s="29"/>
      <c r="Y1088" s="29"/>
      <c r="Z1088" s="53" t="str">
        <f t="shared" si="344"/>
        <v/>
      </c>
      <c r="AA1088" s="55" t="str">
        <f t="shared" si="353"/>
        <v/>
      </c>
      <c r="AB1088" s="27"/>
      <c r="AC1088" s="54">
        <f t="shared" si="345"/>
        <v>0</v>
      </c>
      <c r="AD1088" s="78"/>
      <c r="AE1088" s="54">
        <f t="shared" si="346"/>
        <v>0</v>
      </c>
      <c r="AF1088" s="78"/>
      <c r="AG1088" s="54">
        <f t="shared" si="347"/>
        <v>0</v>
      </c>
      <c r="AH1088" s="78"/>
      <c r="AI1088" s="54">
        <f t="shared" si="348"/>
        <v>0</v>
      </c>
      <c r="AJ1088" s="78"/>
      <c r="AK1088" s="54">
        <f t="shared" si="349"/>
        <v>0</v>
      </c>
      <c r="AL1088" s="78"/>
      <c r="AM1088" s="78"/>
      <c r="AN1088" s="53" t="str">
        <f>+IF($A1088="Venta",SUMIF($AC$3:$AM$3,VLOOKUP($R1088,desplegable!$N$3:$Q$8,4,FALSE),$AC1088:$AM1088)*$T1088/VLOOKUP($R1088,desplegable!$N$3:$O$8,2,FALSE),"")</f>
        <v/>
      </c>
      <c r="AO1088" s="53">
        <f t="shared" si="350"/>
        <v>0</v>
      </c>
      <c r="AP1088" s="53" t="str">
        <f>+IF($A1088="Compra",SUMIF($AC$3:$AM$3,VLOOKUP($R1087,desplegable!$N$3:$Q$8,4,FALSE),$AC1088:$AM1088)*$T1088/VLOOKUP($R1087,desplegable!$N$3:$O$8,2,FALSE),"")</f>
        <v/>
      </c>
      <c r="AQ1088" s="55">
        <f>+IFERROR(SUMIF($AC$3:$AM$3,VLOOKUP($R1088,desplegable!$N$3:$Q$8,4,FALSE),$AC1088:$AM1088)/$S1088,0)</f>
        <v>0</v>
      </c>
      <c r="AR1088" s="55">
        <f ca="1">IFERROR((SUMIF($AC$3:$AM$3,VLOOKUP($R1088,desplegable!$N$3:$Q$8,4,FALSE),$AC1088:$AM1088)/($H1088-$G1088))*((TODAY())-$G1088)/$S1088,0)</f>
        <v>0</v>
      </c>
      <c r="AS1088" s="56" t="str">
        <f t="shared" si="354"/>
        <v>-</v>
      </c>
      <c r="AT1088" s="56" t="str">
        <f t="shared" si="355"/>
        <v>-</v>
      </c>
      <c r="AU1088" s="56" t="str">
        <f t="shared" si="356"/>
        <v>-</v>
      </c>
      <c r="AV1088" s="56" t="str">
        <f t="shared" si="357"/>
        <v>-</v>
      </c>
      <c r="AW1088" s="53" t="str">
        <f t="shared" si="358"/>
        <v>-</v>
      </c>
      <c r="AX1088" s="53" t="str">
        <f t="shared" si="359"/>
        <v/>
      </c>
      <c r="AY1088" s="57" t="str">
        <f t="shared" si="360"/>
        <v/>
      </c>
      <c r="AZ1088" s="54">
        <f>+IF(SUMIF($AC$3:$AM$3,VLOOKUP($R1088,desplegable!$N$3:$Q$8,4,FALSE),$AC1088:$AM1088)&gt;=$S1088,$S1088,SUMIF($AC$3:$AM$3,VLOOKUP($R1088,desplegable!$N$3:$Q$8,4,FALSE),$AC1088:$AM1088))</f>
        <v>0</v>
      </c>
      <c r="BA1088" s="78"/>
      <c r="BB1088" s="54">
        <f t="shared" si="361"/>
        <v>0</v>
      </c>
      <c r="BC1088" s="53">
        <f>+IFERROR($BB1088*$T1088/VLOOKUP($R1088,desplegable!$N$3:$O$8,2,FALSE),0)</f>
        <v>0</v>
      </c>
      <c r="BD1088" s="53" t="str">
        <f t="shared" si="351"/>
        <v/>
      </c>
      <c r="BE1088" s="57" t="str">
        <f t="shared" si="362"/>
        <v/>
      </c>
    </row>
    <row r="1089" spans="1:57" ht="15" customHeight="1" x14ac:dyDescent="0.25">
      <c r="A1089" s="26" t="s">
        <v>117</v>
      </c>
      <c r="B1089" s="21"/>
      <c r="C1089" s="21" t="s">
        <v>117</v>
      </c>
      <c r="D1089" s="21"/>
      <c r="E1089" s="21" t="s">
        <v>117</v>
      </c>
      <c r="F1089" s="21"/>
      <c r="G1089" s="27"/>
      <c r="H1089" s="27"/>
      <c r="I1089" s="28" t="s">
        <v>373</v>
      </c>
      <c r="J1089" s="28" t="s">
        <v>117</v>
      </c>
      <c r="K1089" s="21"/>
      <c r="L1089" s="21"/>
      <c r="M1089" s="28" t="s">
        <v>117</v>
      </c>
      <c r="N1089" s="28" t="s">
        <v>117</v>
      </c>
      <c r="O1089" s="28" t="s">
        <v>117</v>
      </c>
      <c r="P1089" s="21" t="s">
        <v>117</v>
      </c>
      <c r="Q1089" s="21" t="s">
        <v>117</v>
      </c>
      <c r="R1089" s="28" t="s">
        <v>117</v>
      </c>
      <c r="S1089" s="78"/>
      <c r="T1089" s="30"/>
      <c r="U1089" s="52">
        <f t="shared" si="352"/>
        <v>0</v>
      </c>
      <c r="V1089" s="29"/>
      <c r="W1089" s="29" t="s">
        <v>117</v>
      </c>
      <c r="X1089" s="29"/>
      <c r="Y1089" s="29"/>
      <c r="Z1089" s="53" t="str">
        <f t="shared" si="344"/>
        <v/>
      </c>
      <c r="AA1089" s="55" t="str">
        <f t="shared" si="353"/>
        <v/>
      </c>
      <c r="AB1089" s="27"/>
      <c r="AC1089" s="54">
        <f t="shared" si="345"/>
        <v>0</v>
      </c>
      <c r="AD1089" s="78"/>
      <c r="AE1089" s="54">
        <f t="shared" si="346"/>
        <v>0</v>
      </c>
      <c r="AF1089" s="78"/>
      <c r="AG1089" s="54">
        <f t="shared" si="347"/>
        <v>0</v>
      </c>
      <c r="AH1089" s="78"/>
      <c r="AI1089" s="54">
        <f t="shared" si="348"/>
        <v>0</v>
      </c>
      <c r="AJ1089" s="78"/>
      <c r="AK1089" s="54">
        <f t="shared" si="349"/>
        <v>0</v>
      </c>
      <c r="AL1089" s="78"/>
      <c r="AM1089" s="78"/>
      <c r="AN1089" s="53" t="str">
        <f>+IF($A1089="Venta",SUMIF($AC$3:$AM$3,VLOOKUP($R1089,desplegable!$N$3:$Q$8,4,FALSE),$AC1089:$AM1089)*$T1089/VLOOKUP($R1089,desplegable!$N$3:$O$8,2,FALSE),"")</f>
        <v/>
      </c>
      <c r="AO1089" s="53">
        <f t="shared" si="350"/>
        <v>0</v>
      </c>
      <c r="AP1089" s="53" t="str">
        <f>+IF($A1089="Compra",SUMIF($AC$3:$AM$3,VLOOKUP($R1088,desplegable!$N$3:$Q$8,4,FALSE),$AC1089:$AM1089)*$T1089/VLOOKUP($R1088,desplegable!$N$3:$O$8,2,FALSE),"")</f>
        <v/>
      </c>
      <c r="AQ1089" s="55">
        <f>+IFERROR(SUMIF($AC$3:$AM$3,VLOOKUP($R1089,desplegable!$N$3:$Q$8,4,FALSE),$AC1089:$AM1089)/$S1089,0)</f>
        <v>0</v>
      </c>
      <c r="AR1089" s="55">
        <f ca="1">IFERROR((SUMIF($AC$3:$AM$3,VLOOKUP($R1089,desplegable!$N$3:$Q$8,4,FALSE),$AC1089:$AM1089)/($H1089-$G1089))*((TODAY())-$G1089)/$S1089,0)</f>
        <v>0</v>
      </c>
      <c r="AS1089" s="56" t="str">
        <f t="shared" si="354"/>
        <v>-</v>
      </c>
      <c r="AT1089" s="56" t="str">
        <f t="shared" si="355"/>
        <v>-</v>
      </c>
      <c r="AU1089" s="56" t="str">
        <f t="shared" si="356"/>
        <v>-</v>
      </c>
      <c r="AV1089" s="56" t="str">
        <f t="shared" si="357"/>
        <v>-</v>
      </c>
      <c r="AW1089" s="53" t="str">
        <f t="shared" si="358"/>
        <v>-</v>
      </c>
      <c r="AX1089" s="53" t="str">
        <f t="shared" si="359"/>
        <v/>
      </c>
      <c r="AY1089" s="57" t="str">
        <f t="shared" si="360"/>
        <v/>
      </c>
      <c r="AZ1089" s="54">
        <f>+IF(SUMIF($AC$3:$AM$3,VLOOKUP($R1089,desplegable!$N$3:$Q$8,4,FALSE),$AC1089:$AM1089)&gt;=$S1089,$S1089,SUMIF($AC$3:$AM$3,VLOOKUP($R1089,desplegable!$N$3:$Q$8,4,FALSE),$AC1089:$AM1089))</f>
        <v>0</v>
      </c>
      <c r="BA1089" s="78"/>
      <c r="BB1089" s="54">
        <f t="shared" si="361"/>
        <v>0</v>
      </c>
      <c r="BC1089" s="53">
        <f>+IFERROR($BB1089*$T1089/VLOOKUP($R1089,desplegable!$N$3:$O$8,2,FALSE),0)</f>
        <v>0</v>
      </c>
      <c r="BD1089" s="53" t="str">
        <f t="shared" si="351"/>
        <v/>
      </c>
      <c r="BE1089" s="57" t="str">
        <f t="shared" si="362"/>
        <v/>
      </c>
    </row>
    <row r="1090" spans="1:57" ht="15" customHeight="1" x14ac:dyDescent="0.25">
      <c r="A1090" s="26" t="s">
        <v>117</v>
      </c>
      <c r="B1090" s="21"/>
      <c r="C1090" s="21" t="s">
        <v>117</v>
      </c>
      <c r="D1090" s="21"/>
      <c r="E1090" s="21" t="s">
        <v>117</v>
      </c>
      <c r="F1090" s="21"/>
      <c r="G1090" s="27"/>
      <c r="H1090" s="27"/>
      <c r="I1090" s="28" t="s">
        <v>373</v>
      </c>
      <c r="J1090" s="28" t="s">
        <v>117</v>
      </c>
      <c r="K1090" s="21"/>
      <c r="L1090" s="21"/>
      <c r="M1090" s="28" t="s">
        <v>117</v>
      </c>
      <c r="N1090" s="28" t="s">
        <v>117</v>
      </c>
      <c r="O1090" s="28" t="s">
        <v>117</v>
      </c>
      <c r="P1090" s="21" t="s">
        <v>117</v>
      </c>
      <c r="Q1090" s="21" t="s">
        <v>117</v>
      </c>
      <c r="R1090" s="28" t="s">
        <v>117</v>
      </c>
      <c r="S1090" s="78"/>
      <c r="T1090" s="30"/>
      <c r="U1090" s="52">
        <f t="shared" si="352"/>
        <v>0</v>
      </c>
      <c r="V1090" s="29"/>
      <c r="W1090" s="29" t="s">
        <v>117</v>
      </c>
      <c r="X1090" s="29"/>
      <c r="Y1090" s="29"/>
      <c r="Z1090" s="53" t="str">
        <f t="shared" si="344"/>
        <v/>
      </c>
      <c r="AA1090" s="55" t="str">
        <f t="shared" si="353"/>
        <v/>
      </c>
      <c r="AB1090" s="27"/>
      <c r="AC1090" s="54">
        <f t="shared" si="345"/>
        <v>0</v>
      </c>
      <c r="AD1090" s="78"/>
      <c r="AE1090" s="54">
        <f t="shared" si="346"/>
        <v>0</v>
      </c>
      <c r="AF1090" s="78"/>
      <c r="AG1090" s="54">
        <f t="shared" si="347"/>
        <v>0</v>
      </c>
      <c r="AH1090" s="78"/>
      <c r="AI1090" s="54">
        <f t="shared" si="348"/>
        <v>0</v>
      </c>
      <c r="AJ1090" s="78"/>
      <c r="AK1090" s="54">
        <f t="shared" si="349"/>
        <v>0</v>
      </c>
      <c r="AL1090" s="78"/>
      <c r="AM1090" s="78"/>
      <c r="AN1090" s="53" t="str">
        <f>+IF($A1090="Venta",SUMIF($AC$3:$AM$3,VLOOKUP($R1090,desplegable!$N$3:$Q$8,4,FALSE),$AC1090:$AM1090)*$T1090/VLOOKUP($R1090,desplegable!$N$3:$O$8,2,FALSE),"")</f>
        <v/>
      </c>
      <c r="AO1090" s="53">
        <f t="shared" si="350"/>
        <v>0</v>
      </c>
      <c r="AP1090" s="53" t="str">
        <f>+IF($A1090="Compra",SUMIF($AC$3:$AM$3,VLOOKUP($R1089,desplegable!$N$3:$Q$8,4,FALSE),$AC1090:$AM1090)*$T1090/VLOOKUP($R1089,desplegable!$N$3:$O$8,2,FALSE),"")</f>
        <v/>
      </c>
      <c r="AQ1090" s="55">
        <f>+IFERROR(SUMIF($AC$3:$AM$3,VLOOKUP($R1090,desplegable!$N$3:$Q$8,4,FALSE),$AC1090:$AM1090)/$S1090,0)</f>
        <v>0</v>
      </c>
      <c r="AR1090" s="55">
        <f ca="1">IFERROR((SUMIF($AC$3:$AM$3,VLOOKUP($R1090,desplegable!$N$3:$Q$8,4,FALSE),$AC1090:$AM1090)/($H1090-$G1090))*((TODAY())-$G1090)/$S1090,0)</f>
        <v>0</v>
      </c>
      <c r="AS1090" s="56" t="str">
        <f t="shared" si="354"/>
        <v>-</v>
      </c>
      <c r="AT1090" s="56" t="str">
        <f t="shared" si="355"/>
        <v>-</v>
      </c>
      <c r="AU1090" s="56" t="str">
        <f t="shared" si="356"/>
        <v>-</v>
      </c>
      <c r="AV1090" s="56" t="str">
        <f t="shared" si="357"/>
        <v>-</v>
      </c>
      <c r="AW1090" s="53" t="str">
        <f t="shared" si="358"/>
        <v>-</v>
      </c>
      <c r="AX1090" s="53" t="str">
        <f t="shared" si="359"/>
        <v/>
      </c>
      <c r="AY1090" s="57" t="str">
        <f t="shared" si="360"/>
        <v/>
      </c>
      <c r="AZ1090" s="54">
        <f>+IF(SUMIF($AC$3:$AM$3,VLOOKUP($R1090,desplegable!$N$3:$Q$8,4,FALSE),$AC1090:$AM1090)&gt;=$S1090,$S1090,SUMIF($AC$3:$AM$3,VLOOKUP($R1090,desplegable!$N$3:$Q$8,4,FALSE),$AC1090:$AM1090))</f>
        <v>0</v>
      </c>
      <c r="BA1090" s="78"/>
      <c r="BB1090" s="54">
        <f t="shared" si="361"/>
        <v>0</v>
      </c>
      <c r="BC1090" s="53">
        <f>+IFERROR($BB1090*$T1090/VLOOKUP($R1090,desplegable!$N$3:$O$8,2,FALSE),0)</f>
        <v>0</v>
      </c>
      <c r="BD1090" s="53" t="str">
        <f t="shared" si="351"/>
        <v/>
      </c>
      <c r="BE1090" s="57" t="str">
        <f t="shared" si="362"/>
        <v/>
      </c>
    </row>
    <row r="1091" spans="1:57" ht="15" customHeight="1" x14ac:dyDescent="0.25">
      <c r="A1091" s="26" t="s">
        <v>117</v>
      </c>
      <c r="B1091" s="21"/>
      <c r="C1091" s="21" t="s">
        <v>117</v>
      </c>
      <c r="D1091" s="21"/>
      <c r="E1091" s="21" t="s">
        <v>117</v>
      </c>
      <c r="F1091" s="21"/>
      <c r="G1091" s="27"/>
      <c r="H1091" s="27"/>
      <c r="I1091" s="28" t="s">
        <v>373</v>
      </c>
      <c r="J1091" s="28" t="s">
        <v>117</v>
      </c>
      <c r="K1091" s="21"/>
      <c r="L1091" s="21"/>
      <c r="M1091" s="28" t="s">
        <v>117</v>
      </c>
      <c r="N1091" s="28" t="s">
        <v>117</v>
      </c>
      <c r="O1091" s="28" t="s">
        <v>117</v>
      </c>
      <c r="P1091" s="21" t="s">
        <v>117</v>
      </c>
      <c r="Q1091" s="21" t="s">
        <v>117</v>
      </c>
      <c r="R1091" s="28" t="s">
        <v>117</v>
      </c>
      <c r="S1091" s="78"/>
      <c r="T1091" s="30"/>
      <c r="U1091" s="52">
        <f t="shared" si="352"/>
        <v>0</v>
      </c>
      <c r="V1091" s="29"/>
      <c r="W1091" s="29" t="s">
        <v>117</v>
      </c>
      <c r="X1091" s="29"/>
      <c r="Y1091" s="29"/>
      <c r="Z1091" s="53" t="str">
        <f t="shared" si="344"/>
        <v/>
      </c>
      <c r="AA1091" s="55" t="str">
        <f t="shared" si="353"/>
        <v/>
      </c>
      <c r="AB1091" s="27"/>
      <c r="AC1091" s="54">
        <f t="shared" si="345"/>
        <v>0</v>
      </c>
      <c r="AD1091" s="78"/>
      <c r="AE1091" s="54">
        <f t="shared" si="346"/>
        <v>0</v>
      </c>
      <c r="AF1091" s="78"/>
      <c r="AG1091" s="54">
        <f t="shared" si="347"/>
        <v>0</v>
      </c>
      <c r="AH1091" s="78"/>
      <c r="AI1091" s="54">
        <f t="shared" si="348"/>
        <v>0</v>
      </c>
      <c r="AJ1091" s="78"/>
      <c r="AK1091" s="54">
        <f t="shared" si="349"/>
        <v>0</v>
      </c>
      <c r="AL1091" s="78"/>
      <c r="AM1091" s="78"/>
      <c r="AN1091" s="53" t="str">
        <f>+IF($A1091="Venta",SUMIF($AC$3:$AM$3,VLOOKUP($R1091,desplegable!$N$3:$Q$8,4,FALSE),$AC1091:$AM1091)*$T1091/VLOOKUP($R1091,desplegable!$N$3:$O$8,2,FALSE),"")</f>
        <v/>
      </c>
      <c r="AO1091" s="53">
        <f t="shared" si="350"/>
        <v>0</v>
      </c>
      <c r="AP1091" s="53" t="str">
        <f>+IF($A1091="Compra",SUMIF($AC$3:$AM$3,VLOOKUP($R1090,desplegable!$N$3:$Q$8,4,FALSE),$AC1091:$AM1091)*$T1091/VLOOKUP($R1090,desplegable!$N$3:$O$8,2,FALSE),"")</f>
        <v/>
      </c>
      <c r="AQ1091" s="55">
        <f>+IFERROR(SUMIF($AC$3:$AM$3,VLOOKUP($R1091,desplegable!$N$3:$Q$8,4,FALSE),$AC1091:$AM1091)/$S1091,0)</f>
        <v>0</v>
      </c>
      <c r="AR1091" s="55">
        <f ca="1">IFERROR((SUMIF($AC$3:$AM$3,VLOOKUP($R1091,desplegable!$N$3:$Q$8,4,FALSE),$AC1091:$AM1091)/($H1091-$G1091))*((TODAY())-$G1091)/$S1091,0)</f>
        <v>0</v>
      </c>
      <c r="AS1091" s="56" t="str">
        <f t="shared" si="354"/>
        <v>-</v>
      </c>
      <c r="AT1091" s="56" t="str">
        <f t="shared" si="355"/>
        <v>-</v>
      </c>
      <c r="AU1091" s="56" t="str">
        <f t="shared" si="356"/>
        <v>-</v>
      </c>
      <c r="AV1091" s="56" t="str">
        <f t="shared" si="357"/>
        <v>-</v>
      </c>
      <c r="AW1091" s="53" t="str">
        <f t="shared" si="358"/>
        <v>-</v>
      </c>
      <c r="AX1091" s="53" t="str">
        <f t="shared" si="359"/>
        <v/>
      </c>
      <c r="AY1091" s="57" t="str">
        <f t="shared" si="360"/>
        <v/>
      </c>
      <c r="AZ1091" s="54">
        <f>+IF(SUMIF($AC$3:$AM$3,VLOOKUP($R1091,desplegable!$N$3:$Q$8,4,FALSE),$AC1091:$AM1091)&gt;=$S1091,$S1091,SUMIF($AC$3:$AM$3,VLOOKUP($R1091,desplegable!$N$3:$Q$8,4,FALSE),$AC1091:$AM1091))</f>
        <v>0</v>
      </c>
      <c r="BA1091" s="78"/>
      <c r="BB1091" s="54">
        <f t="shared" si="361"/>
        <v>0</v>
      </c>
      <c r="BC1091" s="53">
        <f>+IFERROR($BB1091*$T1091/VLOOKUP($R1091,desplegable!$N$3:$O$8,2,FALSE),0)</f>
        <v>0</v>
      </c>
      <c r="BD1091" s="53" t="str">
        <f t="shared" si="351"/>
        <v/>
      </c>
      <c r="BE1091" s="57" t="str">
        <f t="shared" si="362"/>
        <v/>
      </c>
    </row>
    <row r="1092" spans="1:57" ht="15" customHeight="1" x14ac:dyDescent="0.25">
      <c r="A1092" s="26" t="s">
        <v>117</v>
      </c>
      <c r="B1092" s="21"/>
      <c r="C1092" s="21" t="s">
        <v>117</v>
      </c>
      <c r="D1092" s="21"/>
      <c r="E1092" s="21" t="s">
        <v>117</v>
      </c>
      <c r="F1092" s="21"/>
      <c r="G1092" s="27"/>
      <c r="H1092" s="27"/>
      <c r="I1092" s="28" t="s">
        <v>373</v>
      </c>
      <c r="J1092" s="28" t="s">
        <v>117</v>
      </c>
      <c r="K1092" s="21"/>
      <c r="L1092" s="21"/>
      <c r="M1092" s="28" t="s">
        <v>117</v>
      </c>
      <c r="N1092" s="28" t="s">
        <v>117</v>
      </c>
      <c r="O1092" s="28" t="s">
        <v>117</v>
      </c>
      <c r="P1092" s="21" t="s">
        <v>117</v>
      </c>
      <c r="Q1092" s="21" t="s">
        <v>117</v>
      </c>
      <c r="R1092" s="28" t="s">
        <v>117</v>
      </c>
      <c r="S1092" s="78"/>
      <c r="T1092" s="30"/>
      <c r="U1092" s="52">
        <f t="shared" si="352"/>
        <v>0</v>
      </c>
      <c r="V1092" s="29"/>
      <c r="W1092" s="29" t="s">
        <v>117</v>
      </c>
      <c r="X1092" s="29"/>
      <c r="Y1092" s="29"/>
      <c r="Z1092" s="53" t="str">
        <f t="shared" ref="Z1092:Z1155" si="363">IF($A1092="Venta",$U1092-SUMIFS($U:$U,$K:$K,$K1092,$L:$L,$L1092,$M:$M,$M1092,$N:$N,$N1092,$A:$A,"Compra"),IF($A1092="Compra","",""))</f>
        <v/>
      </c>
      <c r="AA1092" s="55" t="str">
        <f t="shared" si="353"/>
        <v/>
      </c>
      <c r="AB1092" s="27"/>
      <c r="AC1092" s="54">
        <f t="shared" ref="AC1092:AC1155" si="364">+IF($A1092="Venta",SUMIFS($AD:$AD,$K:$K,$K1092,$L:$L,$L1092,$M:$M,$M1092,$N:$N,$N1092),IF($A1092="Compra",$AD1092,0))</f>
        <v>0</v>
      </c>
      <c r="AD1092" s="78"/>
      <c r="AE1092" s="54">
        <f t="shared" ref="AE1092:AE1155" si="365">+IF($A1092="Venta",SUMIFS($AF:$AF,$K:$K,$K1092,$L:$L,$L1092,$M:$M,$M1092,$N:$N,$N1092),IF($A1092="Compra",$AF1092,0))</f>
        <v>0</v>
      </c>
      <c r="AF1092" s="78"/>
      <c r="AG1092" s="54">
        <f t="shared" ref="AG1092:AG1155" si="366">+IF($A1092="Venta",SUMIFS($AH:$AH,$K:$K,$K1092,$L:$L,$L1092,$M:$M,$M1092,$N:$N,$N1092),IF($A1092="Compra",$AH1092,0))</f>
        <v>0</v>
      </c>
      <c r="AH1092" s="78"/>
      <c r="AI1092" s="54">
        <f t="shared" ref="AI1092:AI1155" si="367">+IF($A1092="Venta",SUMIFS($AJ:$AJ,$K:$K,$K1092,$L:$L,$L1092,$M:$M,$M1092,$N:$N,$N1092),IF($A1092="Compra",$AJ1092,0))</f>
        <v>0</v>
      </c>
      <c r="AJ1092" s="78"/>
      <c r="AK1092" s="54">
        <f t="shared" ref="AK1092:AK1155" si="368">+IF($A1092="Venta",SUMIFS($AL:$AL,$K:$K,$K1092,$L:$L,$L1092,$M:$M,$M1092,$N:$N,$N1092),IF($A1092="Compra",$AL1092,0))</f>
        <v>0</v>
      </c>
      <c r="AL1092" s="78"/>
      <c r="AM1092" s="78"/>
      <c r="AN1092" s="53" t="str">
        <f>+IF($A1092="Venta",SUMIF($AC$3:$AM$3,VLOOKUP($R1092,desplegable!$N$3:$Q$8,4,FALSE),$AC1092:$AM1092)*$T1092/VLOOKUP($R1092,desplegable!$N$3:$O$8,2,FALSE),"")</f>
        <v/>
      </c>
      <c r="AO1092" s="53">
        <f t="shared" ref="AO1092:AO1155" si="369">+IF($A1092="Venta",SUMIFS($AP:$AP,$K:$K,$K1092,$L:$L,$L1092,$M:$M,$M1092,$N:$N,$N1092),IF($A1092="Compra",$AP1092,0))</f>
        <v>0</v>
      </c>
      <c r="AP1092" s="53" t="str">
        <f>+IF($A1092="Compra",SUMIF($AC$3:$AM$3,VLOOKUP($R1091,desplegable!$N$3:$Q$8,4,FALSE),$AC1092:$AM1092)*$T1092/VLOOKUP($R1091,desplegable!$N$3:$O$8,2,FALSE),"")</f>
        <v/>
      </c>
      <c r="AQ1092" s="55">
        <f>+IFERROR(SUMIF($AC$3:$AM$3,VLOOKUP($R1092,desplegable!$N$3:$Q$8,4,FALSE),$AC1092:$AM1092)/$S1092,0)</f>
        <v>0</v>
      </c>
      <c r="AR1092" s="55">
        <f ca="1">IFERROR((SUMIF($AC$3:$AM$3,VLOOKUP($R1092,desplegable!$N$3:$Q$8,4,FALSE),$AC1092:$AM1092)/($H1092-$G1092))*((TODAY())-$G1092)/$S1092,0)</f>
        <v>0</v>
      </c>
      <c r="AS1092" s="56" t="str">
        <f t="shared" si="354"/>
        <v>-</v>
      </c>
      <c r="AT1092" s="56" t="str">
        <f t="shared" si="355"/>
        <v>-</v>
      </c>
      <c r="AU1092" s="56" t="str">
        <f t="shared" si="356"/>
        <v>-</v>
      </c>
      <c r="AV1092" s="56" t="str">
        <f t="shared" si="357"/>
        <v>-</v>
      </c>
      <c r="AW1092" s="53" t="str">
        <f t="shared" si="358"/>
        <v>-</v>
      </c>
      <c r="AX1092" s="53" t="str">
        <f t="shared" si="359"/>
        <v/>
      </c>
      <c r="AY1092" s="57" t="str">
        <f t="shared" si="360"/>
        <v/>
      </c>
      <c r="AZ1092" s="54">
        <f>+IF(SUMIF($AC$3:$AM$3,VLOOKUP($R1092,desplegable!$N$3:$Q$8,4,FALSE),$AC1092:$AM1092)&gt;=$S1092,$S1092,SUMIF($AC$3:$AM$3,VLOOKUP($R1092,desplegable!$N$3:$Q$8,4,FALSE),$AC1092:$AM1092))</f>
        <v>0</v>
      </c>
      <c r="BA1092" s="78"/>
      <c r="BB1092" s="54">
        <f t="shared" si="361"/>
        <v>0</v>
      </c>
      <c r="BC1092" s="53">
        <f>+IFERROR($BB1092*$T1092/VLOOKUP($R1092,desplegable!$N$3:$O$8,2,FALSE),0)</f>
        <v>0</v>
      </c>
      <c r="BD1092" s="53" t="str">
        <f t="shared" ref="BD1092:BD1155" si="370">+IF($A1092="Venta",$BC1092-SUMIFS($BC:$BC,$K:$K,$K1092,$L:$L,$L1092,$M:$M,$M1092,$N:$N,$N1092,$A:$A,"Compra"),"")</f>
        <v/>
      </c>
      <c r="BE1092" s="57" t="str">
        <f t="shared" si="362"/>
        <v/>
      </c>
    </row>
    <row r="1093" spans="1:57" ht="15" customHeight="1" x14ac:dyDescent="0.25">
      <c r="A1093" s="26" t="s">
        <v>117</v>
      </c>
      <c r="B1093" s="21"/>
      <c r="C1093" s="21" t="s">
        <v>117</v>
      </c>
      <c r="D1093" s="21"/>
      <c r="E1093" s="21" t="s">
        <v>117</v>
      </c>
      <c r="F1093" s="21"/>
      <c r="G1093" s="27"/>
      <c r="H1093" s="27"/>
      <c r="I1093" s="28" t="s">
        <v>373</v>
      </c>
      <c r="J1093" s="28" t="s">
        <v>117</v>
      </c>
      <c r="K1093" s="21"/>
      <c r="L1093" s="21"/>
      <c r="M1093" s="28" t="s">
        <v>117</v>
      </c>
      <c r="N1093" s="28" t="s">
        <v>117</v>
      </c>
      <c r="O1093" s="28" t="s">
        <v>117</v>
      </c>
      <c r="P1093" s="21" t="s">
        <v>117</v>
      </c>
      <c r="Q1093" s="21" t="s">
        <v>117</v>
      </c>
      <c r="R1093" s="28" t="s">
        <v>117</v>
      </c>
      <c r="S1093" s="78"/>
      <c r="T1093" s="30"/>
      <c r="U1093" s="52">
        <f t="shared" ref="U1093:U1156" si="371">IF($R1093="CPM",$S1093/1000*$T1093,$S1093*$T1093)</f>
        <v>0</v>
      </c>
      <c r="V1093" s="29"/>
      <c r="W1093" s="29" t="s">
        <v>117</v>
      </c>
      <c r="X1093" s="29"/>
      <c r="Y1093" s="29"/>
      <c r="Z1093" s="53" t="str">
        <f t="shared" si="363"/>
        <v/>
      </c>
      <c r="AA1093" s="55" t="str">
        <f t="shared" si="353"/>
        <v/>
      </c>
      <c r="AB1093" s="27"/>
      <c r="AC1093" s="54">
        <f t="shared" si="364"/>
        <v>0</v>
      </c>
      <c r="AD1093" s="78"/>
      <c r="AE1093" s="54">
        <f t="shared" si="365"/>
        <v>0</v>
      </c>
      <c r="AF1093" s="78"/>
      <c r="AG1093" s="54">
        <f t="shared" si="366"/>
        <v>0</v>
      </c>
      <c r="AH1093" s="78"/>
      <c r="AI1093" s="54">
        <f t="shared" si="367"/>
        <v>0</v>
      </c>
      <c r="AJ1093" s="78"/>
      <c r="AK1093" s="54">
        <f t="shared" si="368"/>
        <v>0</v>
      </c>
      <c r="AL1093" s="78"/>
      <c r="AM1093" s="78"/>
      <c r="AN1093" s="53" t="str">
        <f>+IF($A1093="Venta",SUMIF($AC$3:$AM$3,VLOOKUP($R1093,desplegable!$N$3:$Q$8,4,FALSE),$AC1093:$AM1093)*$T1093/VLOOKUP($R1093,desplegable!$N$3:$O$8,2,FALSE),"")</f>
        <v/>
      </c>
      <c r="AO1093" s="53">
        <f t="shared" si="369"/>
        <v>0</v>
      </c>
      <c r="AP1093" s="53" t="str">
        <f>+IF($A1093="Compra",SUMIF($AC$3:$AM$3,VLOOKUP($R1092,desplegable!$N$3:$Q$8,4,FALSE),$AC1093:$AM1093)*$T1093/VLOOKUP($R1092,desplegable!$N$3:$O$8,2,FALSE),"")</f>
        <v/>
      </c>
      <c r="AQ1093" s="55">
        <f>+IFERROR(SUMIF($AC$3:$AM$3,VLOOKUP($R1093,desplegable!$N$3:$Q$8,4,FALSE),$AC1093:$AM1093)/$S1093,0)</f>
        <v>0</v>
      </c>
      <c r="AR1093" s="55">
        <f ca="1">IFERROR((SUMIF($AC$3:$AM$3,VLOOKUP($R1093,desplegable!$N$3:$Q$8,4,FALSE),$AC1093:$AM1093)/($H1093-$G1093))*((TODAY())-$G1093)/$S1093,0)</f>
        <v>0</v>
      </c>
      <c r="AS1093" s="56" t="str">
        <f t="shared" si="354"/>
        <v>-</v>
      </c>
      <c r="AT1093" s="56" t="str">
        <f t="shared" si="355"/>
        <v>-</v>
      </c>
      <c r="AU1093" s="56" t="str">
        <f t="shared" si="356"/>
        <v>-</v>
      </c>
      <c r="AV1093" s="56" t="str">
        <f t="shared" si="357"/>
        <v>-</v>
      </c>
      <c r="AW1093" s="53" t="str">
        <f t="shared" si="358"/>
        <v>-</v>
      </c>
      <c r="AX1093" s="53" t="str">
        <f t="shared" si="359"/>
        <v/>
      </c>
      <c r="AY1093" s="57" t="str">
        <f t="shared" si="360"/>
        <v/>
      </c>
      <c r="AZ1093" s="54">
        <f>+IF(SUMIF($AC$3:$AM$3,VLOOKUP($R1093,desplegable!$N$3:$Q$8,4,FALSE),$AC1093:$AM1093)&gt;=$S1093,$S1093,SUMIF($AC$3:$AM$3,VLOOKUP($R1093,desplegable!$N$3:$Q$8,4,FALSE),$AC1093:$AM1093))</f>
        <v>0</v>
      </c>
      <c r="BA1093" s="78"/>
      <c r="BB1093" s="54">
        <f t="shared" si="361"/>
        <v>0</v>
      </c>
      <c r="BC1093" s="53">
        <f>+IFERROR($BB1093*$T1093/VLOOKUP($R1093,desplegable!$N$3:$O$8,2,FALSE),0)</f>
        <v>0</v>
      </c>
      <c r="BD1093" s="53" t="str">
        <f t="shared" si="370"/>
        <v/>
      </c>
      <c r="BE1093" s="57" t="str">
        <f t="shared" si="362"/>
        <v/>
      </c>
    </row>
    <row r="1094" spans="1:57" ht="15" customHeight="1" x14ac:dyDescent="0.25">
      <c r="A1094" s="26" t="s">
        <v>117</v>
      </c>
      <c r="B1094" s="21"/>
      <c r="C1094" s="21" t="s">
        <v>117</v>
      </c>
      <c r="D1094" s="21"/>
      <c r="E1094" s="21" t="s">
        <v>117</v>
      </c>
      <c r="F1094" s="21"/>
      <c r="G1094" s="27"/>
      <c r="H1094" s="27"/>
      <c r="I1094" s="28" t="s">
        <v>373</v>
      </c>
      <c r="J1094" s="28" t="s">
        <v>117</v>
      </c>
      <c r="K1094" s="21"/>
      <c r="L1094" s="21"/>
      <c r="M1094" s="28" t="s">
        <v>117</v>
      </c>
      <c r="N1094" s="28" t="s">
        <v>117</v>
      </c>
      <c r="O1094" s="28" t="s">
        <v>117</v>
      </c>
      <c r="P1094" s="21" t="s">
        <v>117</v>
      </c>
      <c r="Q1094" s="21" t="s">
        <v>117</v>
      </c>
      <c r="R1094" s="28" t="s">
        <v>117</v>
      </c>
      <c r="S1094" s="78"/>
      <c r="T1094" s="30"/>
      <c r="U1094" s="52">
        <f t="shared" si="371"/>
        <v>0</v>
      </c>
      <c r="V1094" s="29"/>
      <c r="W1094" s="29" t="s">
        <v>117</v>
      </c>
      <c r="X1094" s="29"/>
      <c r="Y1094" s="29"/>
      <c r="Z1094" s="53" t="str">
        <f t="shared" si="363"/>
        <v/>
      </c>
      <c r="AA1094" s="55" t="str">
        <f t="shared" si="353"/>
        <v/>
      </c>
      <c r="AB1094" s="27"/>
      <c r="AC1094" s="54">
        <f t="shared" si="364"/>
        <v>0</v>
      </c>
      <c r="AD1094" s="78"/>
      <c r="AE1094" s="54">
        <f t="shared" si="365"/>
        <v>0</v>
      </c>
      <c r="AF1094" s="78"/>
      <c r="AG1094" s="54">
        <f t="shared" si="366"/>
        <v>0</v>
      </c>
      <c r="AH1094" s="78"/>
      <c r="AI1094" s="54">
        <f t="shared" si="367"/>
        <v>0</v>
      </c>
      <c r="AJ1094" s="78"/>
      <c r="AK1094" s="54">
        <f t="shared" si="368"/>
        <v>0</v>
      </c>
      <c r="AL1094" s="78"/>
      <c r="AM1094" s="78"/>
      <c r="AN1094" s="53" t="str">
        <f>+IF($A1094="Venta",SUMIF($AC$3:$AM$3,VLOOKUP($R1094,desplegable!$N$3:$Q$8,4,FALSE),$AC1094:$AM1094)*$T1094/VLOOKUP($R1094,desplegable!$N$3:$O$8,2,FALSE),"")</f>
        <v/>
      </c>
      <c r="AO1094" s="53">
        <f t="shared" si="369"/>
        <v>0</v>
      </c>
      <c r="AP1094" s="53" t="str">
        <f>+IF($A1094="Compra",SUMIF($AC$3:$AM$3,VLOOKUP($R1093,desplegable!$N$3:$Q$8,4,FALSE),$AC1094:$AM1094)*$T1094/VLOOKUP($R1093,desplegable!$N$3:$O$8,2,FALSE),"")</f>
        <v/>
      </c>
      <c r="AQ1094" s="55">
        <f>+IFERROR(SUMIF($AC$3:$AM$3,VLOOKUP($R1094,desplegable!$N$3:$Q$8,4,FALSE),$AC1094:$AM1094)/$S1094,0)</f>
        <v>0</v>
      </c>
      <c r="AR1094" s="55">
        <f ca="1">IFERROR((SUMIF($AC$3:$AM$3,VLOOKUP($R1094,desplegable!$N$3:$Q$8,4,FALSE),$AC1094:$AM1094)/($H1094-$G1094))*((TODAY())-$G1094)/$S1094,0)</f>
        <v>0</v>
      </c>
      <c r="AS1094" s="56" t="str">
        <f t="shared" si="354"/>
        <v>-</v>
      </c>
      <c r="AT1094" s="56" t="str">
        <f t="shared" si="355"/>
        <v>-</v>
      </c>
      <c r="AU1094" s="56" t="str">
        <f t="shared" si="356"/>
        <v>-</v>
      </c>
      <c r="AV1094" s="56" t="str">
        <f t="shared" si="357"/>
        <v>-</v>
      </c>
      <c r="AW1094" s="53" t="str">
        <f t="shared" si="358"/>
        <v>-</v>
      </c>
      <c r="AX1094" s="53" t="str">
        <f t="shared" si="359"/>
        <v/>
      </c>
      <c r="AY1094" s="57" t="str">
        <f t="shared" si="360"/>
        <v/>
      </c>
      <c r="AZ1094" s="54">
        <f>+IF(SUMIF($AC$3:$AM$3,VLOOKUP($R1094,desplegable!$N$3:$Q$8,4,FALSE),$AC1094:$AM1094)&gt;=$S1094,$S1094,SUMIF($AC$3:$AM$3,VLOOKUP($R1094,desplegable!$N$3:$Q$8,4,FALSE),$AC1094:$AM1094))</f>
        <v>0</v>
      </c>
      <c r="BA1094" s="78"/>
      <c r="BB1094" s="54">
        <f t="shared" si="361"/>
        <v>0</v>
      </c>
      <c r="BC1094" s="53">
        <f>+IFERROR($BB1094*$T1094/VLOOKUP($R1094,desplegable!$N$3:$O$8,2,FALSE),0)</f>
        <v>0</v>
      </c>
      <c r="BD1094" s="53" t="str">
        <f t="shared" si="370"/>
        <v/>
      </c>
      <c r="BE1094" s="57" t="str">
        <f t="shared" si="362"/>
        <v/>
      </c>
    </row>
    <row r="1095" spans="1:57" ht="15" customHeight="1" x14ac:dyDescent="0.25">
      <c r="A1095" s="26" t="s">
        <v>117</v>
      </c>
      <c r="B1095" s="21"/>
      <c r="C1095" s="21" t="s">
        <v>117</v>
      </c>
      <c r="D1095" s="21"/>
      <c r="E1095" s="21" t="s">
        <v>117</v>
      </c>
      <c r="F1095" s="21"/>
      <c r="G1095" s="27"/>
      <c r="H1095" s="27"/>
      <c r="I1095" s="28" t="s">
        <v>373</v>
      </c>
      <c r="J1095" s="28" t="s">
        <v>117</v>
      </c>
      <c r="K1095" s="21"/>
      <c r="L1095" s="21"/>
      <c r="M1095" s="28" t="s">
        <v>117</v>
      </c>
      <c r="N1095" s="28" t="s">
        <v>117</v>
      </c>
      <c r="O1095" s="28" t="s">
        <v>117</v>
      </c>
      <c r="P1095" s="21" t="s">
        <v>117</v>
      </c>
      <c r="Q1095" s="21" t="s">
        <v>117</v>
      </c>
      <c r="R1095" s="28" t="s">
        <v>117</v>
      </c>
      <c r="S1095" s="78"/>
      <c r="T1095" s="30"/>
      <c r="U1095" s="52">
        <f t="shared" si="371"/>
        <v>0</v>
      </c>
      <c r="V1095" s="29"/>
      <c r="W1095" s="29" t="s">
        <v>117</v>
      </c>
      <c r="X1095" s="29"/>
      <c r="Y1095" s="29"/>
      <c r="Z1095" s="53" t="str">
        <f t="shared" si="363"/>
        <v/>
      </c>
      <c r="AA1095" s="55" t="str">
        <f t="shared" si="353"/>
        <v/>
      </c>
      <c r="AB1095" s="27"/>
      <c r="AC1095" s="54">
        <f t="shared" si="364"/>
        <v>0</v>
      </c>
      <c r="AD1095" s="78"/>
      <c r="AE1095" s="54">
        <f t="shared" si="365"/>
        <v>0</v>
      </c>
      <c r="AF1095" s="78"/>
      <c r="AG1095" s="54">
        <f t="shared" si="366"/>
        <v>0</v>
      </c>
      <c r="AH1095" s="78"/>
      <c r="AI1095" s="54">
        <f t="shared" si="367"/>
        <v>0</v>
      </c>
      <c r="AJ1095" s="78"/>
      <c r="AK1095" s="54">
        <f t="shared" si="368"/>
        <v>0</v>
      </c>
      <c r="AL1095" s="78"/>
      <c r="AM1095" s="78"/>
      <c r="AN1095" s="53" t="str">
        <f>+IF($A1095="Venta",SUMIF($AC$3:$AM$3,VLOOKUP($R1095,desplegable!$N$3:$Q$8,4,FALSE),$AC1095:$AM1095)*$T1095/VLOOKUP($R1095,desplegable!$N$3:$O$8,2,FALSE),"")</f>
        <v/>
      </c>
      <c r="AO1095" s="53">
        <f t="shared" si="369"/>
        <v>0</v>
      </c>
      <c r="AP1095" s="53" t="str">
        <f>+IF($A1095="Compra",SUMIF($AC$3:$AM$3,VLOOKUP($R1094,desplegable!$N$3:$Q$8,4,FALSE),$AC1095:$AM1095)*$T1095/VLOOKUP($R1094,desplegable!$N$3:$O$8,2,FALSE),"")</f>
        <v/>
      </c>
      <c r="AQ1095" s="55">
        <f>+IFERROR(SUMIF($AC$3:$AM$3,VLOOKUP($R1095,desplegable!$N$3:$Q$8,4,FALSE),$AC1095:$AM1095)/$S1095,0)</f>
        <v>0</v>
      </c>
      <c r="AR1095" s="55">
        <f ca="1">IFERROR((SUMIF($AC$3:$AM$3,VLOOKUP($R1095,desplegable!$N$3:$Q$8,4,FALSE),$AC1095:$AM1095)/($H1095-$G1095))*((TODAY())-$G1095)/$S1095,0)</f>
        <v>0</v>
      </c>
      <c r="AS1095" s="56" t="str">
        <f t="shared" si="354"/>
        <v>-</v>
      </c>
      <c r="AT1095" s="56" t="str">
        <f t="shared" si="355"/>
        <v>-</v>
      </c>
      <c r="AU1095" s="56" t="str">
        <f t="shared" si="356"/>
        <v>-</v>
      </c>
      <c r="AV1095" s="56" t="str">
        <f t="shared" si="357"/>
        <v>-</v>
      </c>
      <c r="AW1095" s="53" t="str">
        <f t="shared" si="358"/>
        <v>-</v>
      </c>
      <c r="AX1095" s="53" t="str">
        <f t="shared" si="359"/>
        <v/>
      </c>
      <c r="AY1095" s="57" t="str">
        <f t="shared" si="360"/>
        <v/>
      </c>
      <c r="AZ1095" s="54">
        <f>+IF(SUMIF($AC$3:$AM$3,VLOOKUP($R1095,desplegable!$N$3:$Q$8,4,FALSE),$AC1095:$AM1095)&gt;=$S1095,$S1095,SUMIF($AC$3:$AM$3,VLOOKUP($R1095,desplegable!$N$3:$Q$8,4,FALSE),$AC1095:$AM1095))</f>
        <v>0</v>
      </c>
      <c r="BA1095" s="78"/>
      <c r="BB1095" s="54">
        <f t="shared" si="361"/>
        <v>0</v>
      </c>
      <c r="BC1095" s="53">
        <f>+IFERROR($BB1095*$T1095/VLOOKUP($R1095,desplegable!$N$3:$O$8,2,FALSE),0)</f>
        <v>0</v>
      </c>
      <c r="BD1095" s="53" t="str">
        <f t="shared" si="370"/>
        <v/>
      </c>
      <c r="BE1095" s="57" t="str">
        <f t="shared" si="362"/>
        <v/>
      </c>
    </row>
    <row r="1096" spans="1:57" ht="15" customHeight="1" x14ac:dyDescent="0.25">
      <c r="A1096" s="26" t="s">
        <v>117</v>
      </c>
      <c r="B1096" s="21"/>
      <c r="C1096" s="21" t="s">
        <v>117</v>
      </c>
      <c r="D1096" s="21"/>
      <c r="E1096" s="21" t="s">
        <v>117</v>
      </c>
      <c r="F1096" s="21"/>
      <c r="G1096" s="27"/>
      <c r="H1096" s="27"/>
      <c r="I1096" s="28" t="s">
        <v>373</v>
      </c>
      <c r="J1096" s="28" t="s">
        <v>117</v>
      </c>
      <c r="K1096" s="21"/>
      <c r="L1096" s="21"/>
      <c r="M1096" s="28" t="s">
        <v>117</v>
      </c>
      <c r="N1096" s="28" t="s">
        <v>117</v>
      </c>
      <c r="O1096" s="28" t="s">
        <v>117</v>
      </c>
      <c r="P1096" s="21" t="s">
        <v>117</v>
      </c>
      <c r="Q1096" s="21" t="s">
        <v>117</v>
      </c>
      <c r="R1096" s="28" t="s">
        <v>117</v>
      </c>
      <c r="S1096" s="78"/>
      <c r="T1096" s="30"/>
      <c r="U1096" s="52">
        <f t="shared" si="371"/>
        <v>0</v>
      </c>
      <c r="V1096" s="29"/>
      <c r="W1096" s="29" t="s">
        <v>117</v>
      </c>
      <c r="X1096" s="29"/>
      <c r="Y1096" s="29"/>
      <c r="Z1096" s="53" t="str">
        <f t="shared" si="363"/>
        <v/>
      </c>
      <c r="AA1096" s="55" t="str">
        <f t="shared" si="353"/>
        <v/>
      </c>
      <c r="AB1096" s="27"/>
      <c r="AC1096" s="54">
        <f t="shared" si="364"/>
        <v>0</v>
      </c>
      <c r="AD1096" s="78"/>
      <c r="AE1096" s="54">
        <f t="shared" si="365"/>
        <v>0</v>
      </c>
      <c r="AF1096" s="78"/>
      <c r="AG1096" s="54">
        <f t="shared" si="366"/>
        <v>0</v>
      </c>
      <c r="AH1096" s="78"/>
      <c r="AI1096" s="54">
        <f t="shared" si="367"/>
        <v>0</v>
      </c>
      <c r="AJ1096" s="78"/>
      <c r="AK1096" s="54">
        <f t="shared" si="368"/>
        <v>0</v>
      </c>
      <c r="AL1096" s="78"/>
      <c r="AM1096" s="78"/>
      <c r="AN1096" s="53" t="str">
        <f>+IF($A1096="Venta",SUMIF($AC$3:$AM$3,VLOOKUP($R1096,desplegable!$N$3:$Q$8,4,FALSE),$AC1096:$AM1096)*$T1096/VLOOKUP($R1096,desplegable!$N$3:$O$8,2,FALSE),"")</f>
        <v/>
      </c>
      <c r="AO1096" s="53">
        <f t="shared" si="369"/>
        <v>0</v>
      </c>
      <c r="AP1096" s="53" t="str">
        <f>+IF($A1096="Compra",SUMIF($AC$3:$AM$3,VLOOKUP($R1095,desplegable!$N$3:$Q$8,4,FALSE),$AC1096:$AM1096)*$T1096/VLOOKUP($R1095,desplegable!$N$3:$O$8,2,FALSE),"")</f>
        <v/>
      </c>
      <c r="AQ1096" s="55">
        <f>+IFERROR(SUMIF($AC$3:$AM$3,VLOOKUP($R1096,desplegable!$N$3:$Q$8,4,FALSE),$AC1096:$AM1096)/$S1096,0)</f>
        <v>0</v>
      </c>
      <c r="AR1096" s="55">
        <f ca="1">IFERROR((SUMIF($AC$3:$AM$3,VLOOKUP($R1096,desplegable!$N$3:$Q$8,4,FALSE),$AC1096:$AM1096)/($H1096-$G1096))*((TODAY())-$G1096)/$S1096,0)</f>
        <v>0</v>
      </c>
      <c r="AS1096" s="56" t="str">
        <f t="shared" si="354"/>
        <v>-</v>
      </c>
      <c r="AT1096" s="56" t="str">
        <f t="shared" si="355"/>
        <v>-</v>
      </c>
      <c r="AU1096" s="56" t="str">
        <f t="shared" si="356"/>
        <v>-</v>
      </c>
      <c r="AV1096" s="56" t="str">
        <f t="shared" si="357"/>
        <v>-</v>
      </c>
      <c r="AW1096" s="53" t="str">
        <f t="shared" si="358"/>
        <v>-</v>
      </c>
      <c r="AX1096" s="53" t="str">
        <f t="shared" si="359"/>
        <v/>
      </c>
      <c r="AY1096" s="57" t="str">
        <f t="shared" si="360"/>
        <v/>
      </c>
      <c r="AZ1096" s="54">
        <f>+IF(SUMIF($AC$3:$AM$3,VLOOKUP($R1096,desplegable!$N$3:$Q$8,4,FALSE),$AC1096:$AM1096)&gt;=$S1096,$S1096,SUMIF($AC$3:$AM$3,VLOOKUP($R1096,desplegable!$N$3:$Q$8,4,FALSE),$AC1096:$AM1096))</f>
        <v>0</v>
      </c>
      <c r="BA1096" s="78"/>
      <c r="BB1096" s="54">
        <f t="shared" si="361"/>
        <v>0</v>
      </c>
      <c r="BC1096" s="53">
        <f>+IFERROR($BB1096*$T1096/VLOOKUP($R1096,desplegable!$N$3:$O$8,2,FALSE),0)</f>
        <v>0</v>
      </c>
      <c r="BD1096" s="53" t="str">
        <f t="shared" si="370"/>
        <v/>
      </c>
      <c r="BE1096" s="57" t="str">
        <f t="shared" si="362"/>
        <v/>
      </c>
    </row>
    <row r="1097" spans="1:57" ht="15" customHeight="1" x14ac:dyDescent="0.25">
      <c r="A1097" s="26" t="s">
        <v>117</v>
      </c>
      <c r="B1097" s="21"/>
      <c r="C1097" s="21" t="s">
        <v>117</v>
      </c>
      <c r="D1097" s="21"/>
      <c r="E1097" s="21" t="s">
        <v>117</v>
      </c>
      <c r="F1097" s="21"/>
      <c r="G1097" s="27"/>
      <c r="H1097" s="27"/>
      <c r="I1097" s="28" t="s">
        <v>373</v>
      </c>
      <c r="J1097" s="28" t="s">
        <v>117</v>
      </c>
      <c r="K1097" s="21"/>
      <c r="L1097" s="21"/>
      <c r="M1097" s="28" t="s">
        <v>117</v>
      </c>
      <c r="N1097" s="28" t="s">
        <v>117</v>
      </c>
      <c r="O1097" s="28" t="s">
        <v>117</v>
      </c>
      <c r="P1097" s="21" t="s">
        <v>117</v>
      </c>
      <c r="Q1097" s="21" t="s">
        <v>117</v>
      </c>
      <c r="R1097" s="28" t="s">
        <v>117</v>
      </c>
      <c r="S1097" s="78"/>
      <c r="T1097" s="30"/>
      <c r="U1097" s="52">
        <f t="shared" si="371"/>
        <v>0</v>
      </c>
      <c r="V1097" s="29"/>
      <c r="W1097" s="29" t="s">
        <v>117</v>
      </c>
      <c r="X1097" s="29"/>
      <c r="Y1097" s="29"/>
      <c r="Z1097" s="53" t="str">
        <f t="shared" si="363"/>
        <v/>
      </c>
      <c r="AA1097" s="55" t="str">
        <f t="shared" si="353"/>
        <v/>
      </c>
      <c r="AB1097" s="27"/>
      <c r="AC1097" s="54">
        <f t="shared" si="364"/>
        <v>0</v>
      </c>
      <c r="AD1097" s="78"/>
      <c r="AE1097" s="54">
        <f t="shared" si="365"/>
        <v>0</v>
      </c>
      <c r="AF1097" s="78"/>
      <c r="AG1097" s="54">
        <f t="shared" si="366"/>
        <v>0</v>
      </c>
      <c r="AH1097" s="78"/>
      <c r="AI1097" s="54">
        <f t="shared" si="367"/>
        <v>0</v>
      </c>
      <c r="AJ1097" s="78"/>
      <c r="AK1097" s="54">
        <f t="shared" si="368"/>
        <v>0</v>
      </c>
      <c r="AL1097" s="78"/>
      <c r="AM1097" s="78"/>
      <c r="AN1097" s="53" t="str">
        <f>+IF($A1097="Venta",SUMIF($AC$3:$AM$3,VLOOKUP($R1097,desplegable!$N$3:$Q$8,4,FALSE),$AC1097:$AM1097)*$T1097/VLOOKUP($R1097,desplegable!$N$3:$O$8,2,FALSE),"")</f>
        <v/>
      </c>
      <c r="AO1097" s="53">
        <f t="shared" si="369"/>
        <v>0</v>
      </c>
      <c r="AP1097" s="53" t="str">
        <f>+IF($A1097="Compra",SUMIF($AC$3:$AM$3,VLOOKUP($R1096,desplegable!$N$3:$Q$8,4,FALSE),$AC1097:$AM1097)*$T1097/VLOOKUP($R1096,desplegable!$N$3:$O$8,2,FALSE),"")</f>
        <v/>
      </c>
      <c r="AQ1097" s="55">
        <f>+IFERROR(SUMIF($AC$3:$AM$3,VLOOKUP($R1097,desplegable!$N$3:$Q$8,4,FALSE),$AC1097:$AM1097)/$S1097,0)</f>
        <v>0</v>
      </c>
      <c r="AR1097" s="55">
        <f ca="1">IFERROR((SUMIF($AC$3:$AM$3,VLOOKUP($R1097,desplegable!$N$3:$Q$8,4,FALSE),$AC1097:$AM1097)/($H1097-$G1097))*((TODAY())-$G1097)/$S1097,0)</f>
        <v>0</v>
      </c>
      <c r="AS1097" s="56" t="str">
        <f t="shared" si="354"/>
        <v>-</v>
      </c>
      <c r="AT1097" s="56" t="str">
        <f t="shared" si="355"/>
        <v>-</v>
      </c>
      <c r="AU1097" s="56" t="str">
        <f t="shared" si="356"/>
        <v>-</v>
      </c>
      <c r="AV1097" s="56" t="str">
        <f t="shared" si="357"/>
        <v>-</v>
      </c>
      <c r="AW1097" s="53" t="str">
        <f t="shared" si="358"/>
        <v>-</v>
      </c>
      <c r="AX1097" s="53" t="str">
        <f t="shared" si="359"/>
        <v/>
      </c>
      <c r="AY1097" s="57" t="str">
        <f t="shared" si="360"/>
        <v/>
      </c>
      <c r="AZ1097" s="54">
        <f>+IF(SUMIF($AC$3:$AM$3,VLOOKUP($R1097,desplegable!$N$3:$Q$8,4,FALSE),$AC1097:$AM1097)&gt;=$S1097,$S1097,SUMIF($AC$3:$AM$3,VLOOKUP($R1097,desplegable!$N$3:$Q$8,4,FALSE),$AC1097:$AM1097))</f>
        <v>0</v>
      </c>
      <c r="BA1097" s="78"/>
      <c r="BB1097" s="54">
        <f t="shared" si="361"/>
        <v>0</v>
      </c>
      <c r="BC1097" s="53">
        <f>+IFERROR($BB1097*$T1097/VLOOKUP($R1097,desplegable!$N$3:$O$8,2,FALSE),0)</f>
        <v>0</v>
      </c>
      <c r="BD1097" s="53" t="str">
        <f t="shared" si="370"/>
        <v/>
      </c>
      <c r="BE1097" s="57" t="str">
        <f t="shared" si="362"/>
        <v/>
      </c>
    </row>
    <row r="1098" spans="1:57" ht="15" customHeight="1" x14ac:dyDescent="0.25">
      <c r="A1098" s="26" t="s">
        <v>117</v>
      </c>
      <c r="B1098" s="21"/>
      <c r="C1098" s="21" t="s">
        <v>117</v>
      </c>
      <c r="D1098" s="21"/>
      <c r="E1098" s="21" t="s">
        <v>117</v>
      </c>
      <c r="F1098" s="21"/>
      <c r="G1098" s="27"/>
      <c r="H1098" s="27"/>
      <c r="I1098" s="28" t="s">
        <v>373</v>
      </c>
      <c r="J1098" s="28" t="s">
        <v>117</v>
      </c>
      <c r="K1098" s="21"/>
      <c r="L1098" s="21"/>
      <c r="M1098" s="28" t="s">
        <v>117</v>
      </c>
      <c r="N1098" s="28" t="s">
        <v>117</v>
      </c>
      <c r="O1098" s="28" t="s">
        <v>117</v>
      </c>
      <c r="P1098" s="21" t="s">
        <v>117</v>
      </c>
      <c r="Q1098" s="21" t="s">
        <v>117</v>
      </c>
      <c r="R1098" s="28" t="s">
        <v>117</v>
      </c>
      <c r="S1098" s="78"/>
      <c r="T1098" s="30"/>
      <c r="U1098" s="52">
        <f t="shared" si="371"/>
        <v>0</v>
      </c>
      <c r="V1098" s="29"/>
      <c r="W1098" s="29" t="s">
        <v>117</v>
      </c>
      <c r="X1098" s="29"/>
      <c r="Y1098" s="29"/>
      <c r="Z1098" s="53" t="str">
        <f t="shared" si="363"/>
        <v/>
      </c>
      <c r="AA1098" s="55" t="str">
        <f t="shared" si="353"/>
        <v/>
      </c>
      <c r="AB1098" s="27"/>
      <c r="AC1098" s="54">
        <f t="shared" si="364"/>
        <v>0</v>
      </c>
      <c r="AD1098" s="78"/>
      <c r="AE1098" s="54">
        <f t="shared" si="365"/>
        <v>0</v>
      </c>
      <c r="AF1098" s="78"/>
      <c r="AG1098" s="54">
        <f t="shared" si="366"/>
        <v>0</v>
      </c>
      <c r="AH1098" s="78"/>
      <c r="AI1098" s="54">
        <f t="shared" si="367"/>
        <v>0</v>
      </c>
      <c r="AJ1098" s="78"/>
      <c r="AK1098" s="54">
        <f t="shared" si="368"/>
        <v>0</v>
      </c>
      <c r="AL1098" s="78"/>
      <c r="AM1098" s="78"/>
      <c r="AN1098" s="53" t="str">
        <f>+IF($A1098="Venta",SUMIF($AC$3:$AM$3,VLOOKUP($R1098,desplegable!$N$3:$Q$8,4,FALSE),$AC1098:$AM1098)*$T1098/VLOOKUP($R1098,desplegable!$N$3:$O$8,2,FALSE),"")</f>
        <v/>
      </c>
      <c r="AO1098" s="53">
        <f t="shared" si="369"/>
        <v>0</v>
      </c>
      <c r="AP1098" s="53" t="str">
        <f>+IF($A1098="Compra",SUMIF($AC$3:$AM$3,VLOOKUP($R1097,desplegable!$N$3:$Q$8,4,FALSE),$AC1098:$AM1098)*$T1098/VLOOKUP($R1097,desplegable!$N$3:$O$8,2,FALSE),"")</f>
        <v/>
      </c>
      <c r="AQ1098" s="55">
        <f>+IFERROR(SUMIF($AC$3:$AM$3,VLOOKUP($R1098,desplegable!$N$3:$Q$8,4,FALSE),$AC1098:$AM1098)/$S1098,0)</f>
        <v>0</v>
      </c>
      <c r="AR1098" s="55">
        <f ca="1">IFERROR((SUMIF($AC$3:$AM$3,VLOOKUP($R1098,desplegable!$N$3:$Q$8,4,FALSE),$AC1098:$AM1098)/($H1098-$G1098))*((TODAY())-$G1098)/$S1098,0)</f>
        <v>0</v>
      </c>
      <c r="AS1098" s="56" t="str">
        <f t="shared" si="354"/>
        <v>-</v>
      </c>
      <c r="AT1098" s="56" t="str">
        <f t="shared" si="355"/>
        <v>-</v>
      </c>
      <c r="AU1098" s="56" t="str">
        <f t="shared" si="356"/>
        <v>-</v>
      </c>
      <c r="AV1098" s="56" t="str">
        <f t="shared" si="357"/>
        <v>-</v>
      </c>
      <c r="AW1098" s="53" t="str">
        <f t="shared" si="358"/>
        <v>-</v>
      </c>
      <c r="AX1098" s="53" t="str">
        <f t="shared" si="359"/>
        <v/>
      </c>
      <c r="AY1098" s="57" t="str">
        <f t="shared" si="360"/>
        <v/>
      </c>
      <c r="AZ1098" s="54">
        <f>+IF(SUMIF($AC$3:$AM$3,VLOOKUP($R1098,desplegable!$N$3:$Q$8,4,FALSE),$AC1098:$AM1098)&gt;=$S1098,$S1098,SUMIF($AC$3:$AM$3,VLOOKUP($R1098,desplegable!$N$3:$Q$8,4,FALSE),$AC1098:$AM1098))</f>
        <v>0</v>
      </c>
      <c r="BA1098" s="78"/>
      <c r="BB1098" s="54">
        <f t="shared" si="361"/>
        <v>0</v>
      </c>
      <c r="BC1098" s="53">
        <f>+IFERROR($BB1098*$T1098/VLOOKUP($R1098,desplegable!$N$3:$O$8,2,FALSE),0)</f>
        <v>0</v>
      </c>
      <c r="BD1098" s="53" t="str">
        <f t="shared" si="370"/>
        <v/>
      </c>
      <c r="BE1098" s="57" t="str">
        <f t="shared" si="362"/>
        <v/>
      </c>
    </row>
    <row r="1099" spans="1:57" ht="15" customHeight="1" x14ac:dyDescent="0.25">
      <c r="A1099" s="26" t="s">
        <v>117</v>
      </c>
      <c r="B1099" s="21"/>
      <c r="C1099" s="21" t="s">
        <v>117</v>
      </c>
      <c r="D1099" s="21"/>
      <c r="E1099" s="21" t="s">
        <v>117</v>
      </c>
      <c r="F1099" s="21"/>
      <c r="G1099" s="27"/>
      <c r="H1099" s="27"/>
      <c r="I1099" s="28" t="s">
        <v>373</v>
      </c>
      <c r="J1099" s="28" t="s">
        <v>117</v>
      </c>
      <c r="K1099" s="21"/>
      <c r="L1099" s="21"/>
      <c r="M1099" s="28" t="s">
        <v>117</v>
      </c>
      <c r="N1099" s="28" t="s">
        <v>117</v>
      </c>
      <c r="O1099" s="28" t="s">
        <v>117</v>
      </c>
      <c r="P1099" s="21" t="s">
        <v>117</v>
      </c>
      <c r="Q1099" s="21" t="s">
        <v>117</v>
      </c>
      <c r="R1099" s="28" t="s">
        <v>117</v>
      </c>
      <c r="S1099" s="78"/>
      <c r="T1099" s="30"/>
      <c r="U1099" s="52">
        <f t="shared" si="371"/>
        <v>0</v>
      </c>
      <c r="V1099" s="29"/>
      <c r="W1099" s="29" t="s">
        <v>117</v>
      </c>
      <c r="X1099" s="29"/>
      <c r="Y1099" s="29"/>
      <c r="Z1099" s="53" t="str">
        <f t="shared" si="363"/>
        <v/>
      </c>
      <c r="AA1099" s="55" t="str">
        <f t="shared" si="353"/>
        <v/>
      </c>
      <c r="AB1099" s="27"/>
      <c r="AC1099" s="54">
        <f t="shared" si="364"/>
        <v>0</v>
      </c>
      <c r="AD1099" s="78"/>
      <c r="AE1099" s="54">
        <f t="shared" si="365"/>
        <v>0</v>
      </c>
      <c r="AF1099" s="78"/>
      <c r="AG1099" s="54">
        <f t="shared" si="366"/>
        <v>0</v>
      </c>
      <c r="AH1099" s="78"/>
      <c r="AI1099" s="54">
        <f t="shared" si="367"/>
        <v>0</v>
      </c>
      <c r="AJ1099" s="78"/>
      <c r="AK1099" s="54">
        <f t="shared" si="368"/>
        <v>0</v>
      </c>
      <c r="AL1099" s="78"/>
      <c r="AM1099" s="78"/>
      <c r="AN1099" s="53" t="str">
        <f>+IF($A1099="Venta",SUMIF($AC$3:$AM$3,VLOOKUP($R1099,desplegable!$N$3:$Q$8,4,FALSE),$AC1099:$AM1099)*$T1099/VLOOKUP($R1099,desplegable!$N$3:$O$8,2,FALSE),"")</f>
        <v/>
      </c>
      <c r="AO1099" s="53">
        <f t="shared" si="369"/>
        <v>0</v>
      </c>
      <c r="AP1099" s="53" t="str">
        <f>+IF($A1099="Compra",SUMIF($AC$3:$AM$3,VLOOKUP($R1098,desplegable!$N$3:$Q$8,4,FALSE),$AC1099:$AM1099)*$T1099/VLOOKUP($R1098,desplegable!$N$3:$O$8,2,FALSE),"")</f>
        <v/>
      </c>
      <c r="AQ1099" s="55">
        <f>+IFERROR(SUMIF($AC$3:$AM$3,VLOOKUP($R1099,desplegable!$N$3:$Q$8,4,FALSE),$AC1099:$AM1099)/$S1099,0)</f>
        <v>0</v>
      </c>
      <c r="AR1099" s="55">
        <f ca="1">IFERROR((SUMIF($AC$3:$AM$3,VLOOKUP($R1099,desplegable!$N$3:$Q$8,4,FALSE),$AC1099:$AM1099)/($H1099-$G1099))*((TODAY())-$G1099)/$S1099,0)</f>
        <v>0</v>
      </c>
      <c r="AS1099" s="56" t="str">
        <f t="shared" si="354"/>
        <v>-</v>
      </c>
      <c r="AT1099" s="56" t="str">
        <f t="shared" si="355"/>
        <v>-</v>
      </c>
      <c r="AU1099" s="56" t="str">
        <f t="shared" si="356"/>
        <v>-</v>
      </c>
      <c r="AV1099" s="56" t="str">
        <f t="shared" si="357"/>
        <v>-</v>
      </c>
      <c r="AW1099" s="53" t="str">
        <f t="shared" si="358"/>
        <v>-</v>
      </c>
      <c r="AX1099" s="53" t="str">
        <f t="shared" si="359"/>
        <v/>
      </c>
      <c r="AY1099" s="57" t="str">
        <f t="shared" si="360"/>
        <v/>
      </c>
      <c r="AZ1099" s="54">
        <f>+IF(SUMIF($AC$3:$AM$3,VLOOKUP($R1099,desplegable!$N$3:$Q$8,4,FALSE),$AC1099:$AM1099)&gt;=$S1099,$S1099,SUMIF($AC$3:$AM$3,VLOOKUP($R1099,desplegable!$N$3:$Q$8,4,FALSE),$AC1099:$AM1099))</f>
        <v>0</v>
      </c>
      <c r="BA1099" s="78"/>
      <c r="BB1099" s="54">
        <f t="shared" si="361"/>
        <v>0</v>
      </c>
      <c r="BC1099" s="53">
        <f>+IFERROR($BB1099*$T1099/VLOOKUP($R1099,desplegable!$N$3:$O$8,2,FALSE),0)</f>
        <v>0</v>
      </c>
      <c r="BD1099" s="53" t="str">
        <f t="shared" si="370"/>
        <v/>
      </c>
      <c r="BE1099" s="57" t="str">
        <f t="shared" si="362"/>
        <v/>
      </c>
    </row>
    <row r="1100" spans="1:57" ht="15" customHeight="1" x14ac:dyDescent="0.25">
      <c r="A1100" s="26" t="s">
        <v>117</v>
      </c>
      <c r="B1100" s="21"/>
      <c r="C1100" s="21" t="s">
        <v>117</v>
      </c>
      <c r="D1100" s="21"/>
      <c r="E1100" s="21" t="s">
        <v>117</v>
      </c>
      <c r="F1100" s="21"/>
      <c r="G1100" s="27"/>
      <c r="H1100" s="27"/>
      <c r="I1100" s="28" t="s">
        <v>373</v>
      </c>
      <c r="J1100" s="28" t="s">
        <v>117</v>
      </c>
      <c r="K1100" s="21"/>
      <c r="L1100" s="21"/>
      <c r="M1100" s="28" t="s">
        <v>117</v>
      </c>
      <c r="N1100" s="28" t="s">
        <v>117</v>
      </c>
      <c r="O1100" s="28" t="s">
        <v>117</v>
      </c>
      <c r="P1100" s="21" t="s">
        <v>117</v>
      </c>
      <c r="Q1100" s="21" t="s">
        <v>117</v>
      </c>
      <c r="R1100" s="28" t="s">
        <v>117</v>
      </c>
      <c r="S1100" s="78"/>
      <c r="T1100" s="30"/>
      <c r="U1100" s="52">
        <f t="shared" si="371"/>
        <v>0</v>
      </c>
      <c r="V1100" s="29"/>
      <c r="W1100" s="29" t="s">
        <v>117</v>
      </c>
      <c r="X1100" s="29"/>
      <c r="Y1100" s="29"/>
      <c r="Z1100" s="53" t="str">
        <f t="shared" si="363"/>
        <v/>
      </c>
      <c r="AA1100" s="55" t="str">
        <f t="shared" si="353"/>
        <v/>
      </c>
      <c r="AB1100" s="27"/>
      <c r="AC1100" s="54">
        <f t="shared" si="364"/>
        <v>0</v>
      </c>
      <c r="AD1100" s="78"/>
      <c r="AE1100" s="54">
        <f t="shared" si="365"/>
        <v>0</v>
      </c>
      <c r="AF1100" s="78"/>
      <c r="AG1100" s="54">
        <f t="shared" si="366"/>
        <v>0</v>
      </c>
      <c r="AH1100" s="78"/>
      <c r="AI1100" s="54">
        <f t="shared" si="367"/>
        <v>0</v>
      </c>
      <c r="AJ1100" s="78"/>
      <c r="AK1100" s="54">
        <f t="shared" si="368"/>
        <v>0</v>
      </c>
      <c r="AL1100" s="78"/>
      <c r="AM1100" s="78"/>
      <c r="AN1100" s="53" t="str">
        <f>+IF($A1100="Venta",SUMIF($AC$3:$AM$3,VLOOKUP($R1100,desplegable!$N$3:$Q$8,4,FALSE),$AC1100:$AM1100)*$T1100/VLOOKUP($R1100,desplegable!$N$3:$O$8,2,FALSE),"")</f>
        <v/>
      </c>
      <c r="AO1100" s="53">
        <f t="shared" si="369"/>
        <v>0</v>
      </c>
      <c r="AP1100" s="53" t="str">
        <f>+IF($A1100="Compra",SUMIF($AC$3:$AM$3,VLOOKUP($R1099,desplegable!$N$3:$Q$8,4,FALSE),$AC1100:$AM1100)*$T1100/VLOOKUP($R1099,desplegable!$N$3:$O$8,2,FALSE),"")</f>
        <v/>
      </c>
      <c r="AQ1100" s="55">
        <f>+IFERROR(SUMIF($AC$3:$AM$3,VLOOKUP($R1100,desplegable!$N$3:$Q$8,4,FALSE),$AC1100:$AM1100)/$S1100,0)</f>
        <v>0</v>
      </c>
      <c r="AR1100" s="55">
        <f ca="1">IFERROR((SUMIF($AC$3:$AM$3,VLOOKUP($R1100,desplegable!$N$3:$Q$8,4,FALSE),$AC1100:$AM1100)/($H1100-$G1100))*((TODAY())-$G1100)/$S1100,0)</f>
        <v>0</v>
      </c>
      <c r="AS1100" s="56" t="str">
        <f t="shared" si="354"/>
        <v>-</v>
      </c>
      <c r="AT1100" s="56" t="str">
        <f t="shared" si="355"/>
        <v>-</v>
      </c>
      <c r="AU1100" s="56" t="str">
        <f t="shared" si="356"/>
        <v>-</v>
      </c>
      <c r="AV1100" s="56" t="str">
        <f t="shared" si="357"/>
        <v>-</v>
      </c>
      <c r="AW1100" s="53" t="str">
        <f t="shared" si="358"/>
        <v>-</v>
      </c>
      <c r="AX1100" s="53" t="str">
        <f t="shared" si="359"/>
        <v/>
      </c>
      <c r="AY1100" s="57" t="str">
        <f t="shared" si="360"/>
        <v/>
      </c>
      <c r="AZ1100" s="54">
        <f>+IF(SUMIF($AC$3:$AM$3,VLOOKUP($R1100,desplegable!$N$3:$Q$8,4,FALSE),$AC1100:$AM1100)&gt;=$S1100,$S1100,SUMIF($AC$3:$AM$3,VLOOKUP($R1100,desplegable!$N$3:$Q$8,4,FALSE),$AC1100:$AM1100))</f>
        <v>0</v>
      </c>
      <c r="BA1100" s="78"/>
      <c r="BB1100" s="54">
        <f t="shared" si="361"/>
        <v>0</v>
      </c>
      <c r="BC1100" s="53">
        <f>+IFERROR($BB1100*$T1100/VLOOKUP($R1100,desplegable!$N$3:$O$8,2,FALSE),0)</f>
        <v>0</v>
      </c>
      <c r="BD1100" s="53" t="str">
        <f t="shared" si="370"/>
        <v/>
      </c>
      <c r="BE1100" s="57" t="str">
        <f t="shared" si="362"/>
        <v/>
      </c>
    </row>
    <row r="1101" spans="1:57" ht="15" customHeight="1" x14ac:dyDescent="0.25">
      <c r="A1101" s="26" t="s">
        <v>117</v>
      </c>
      <c r="B1101" s="21"/>
      <c r="C1101" s="21" t="s">
        <v>117</v>
      </c>
      <c r="D1101" s="21"/>
      <c r="E1101" s="21" t="s">
        <v>117</v>
      </c>
      <c r="F1101" s="21"/>
      <c r="G1101" s="27"/>
      <c r="H1101" s="27"/>
      <c r="I1101" s="28" t="s">
        <v>373</v>
      </c>
      <c r="J1101" s="28" t="s">
        <v>117</v>
      </c>
      <c r="K1101" s="21"/>
      <c r="L1101" s="21"/>
      <c r="M1101" s="28" t="s">
        <v>117</v>
      </c>
      <c r="N1101" s="28" t="s">
        <v>117</v>
      </c>
      <c r="O1101" s="28" t="s">
        <v>117</v>
      </c>
      <c r="P1101" s="21" t="s">
        <v>117</v>
      </c>
      <c r="Q1101" s="21" t="s">
        <v>117</v>
      </c>
      <c r="R1101" s="28" t="s">
        <v>117</v>
      </c>
      <c r="S1101" s="78"/>
      <c r="T1101" s="30"/>
      <c r="U1101" s="52">
        <f t="shared" si="371"/>
        <v>0</v>
      </c>
      <c r="V1101" s="29"/>
      <c r="W1101" s="29" t="s">
        <v>117</v>
      </c>
      <c r="X1101" s="29"/>
      <c r="Y1101" s="29"/>
      <c r="Z1101" s="53" t="str">
        <f t="shared" si="363"/>
        <v/>
      </c>
      <c r="AA1101" s="55" t="str">
        <f t="shared" si="353"/>
        <v/>
      </c>
      <c r="AB1101" s="27"/>
      <c r="AC1101" s="54">
        <f t="shared" si="364"/>
        <v>0</v>
      </c>
      <c r="AD1101" s="78"/>
      <c r="AE1101" s="54">
        <f t="shared" si="365"/>
        <v>0</v>
      </c>
      <c r="AF1101" s="78"/>
      <c r="AG1101" s="54">
        <f t="shared" si="366"/>
        <v>0</v>
      </c>
      <c r="AH1101" s="78"/>
      <c r="AI1101" s="54">
        <f t="shared" si="367"/>
        <v>0</v>
      </c>
      <c r="AJ1101" s="78"/>
      <c r="AK1101" s="54">
        <f t="shared" si="368"/>
        <v>0</v>
      </c>
      <c r="AL1101" s="78"/>
      <c r="AM1101" s="78"/>
      <c r="AN1101" s="53" t="str">
        <f>+IF($A1101="Venta",SUMIF($AC$3:$AM$3,VLOOKUP($R1101,desplegable!$N$3:$Q$8,4,FALSE),$AC1101:$AM1101)*$T1101/VLOOKUP($R1101,desplegable!$N$3:$O$8,2,FALSE),"")</f>
        <v/>
      </c>
      <c r="AO1101" s="53">
        <f t="shared" si="369"/>
        <v>0</v>
      </c>
      <c r="AP1101" s="53" t="str">
        <f>+IF($A1101="Compra",SUMIF($AC$3:$AM$3,VLOOKUP($R1100,desplegable!$N$3:$Q$8,4,FALSE),$AC1101:$AM1101)*$T1101/VLOOKUP($R1100,desplegable!$N$3:$O$8,2,FALSE),"")</f>
        <v/>
      </c>
      <c r="AQ1101" s="55">
        <f>+IFERROR(SUMIF($AC$3:$AM$3,VLOOKUP($R1101,desplegable!$N$3:$Q$8,4,FALSE),$AC1101:$AM1101)/$S1101,0)</f>
        <v>0</v>
      </c>
      <c r="AR1101" s="55">
        <f ca="1">IFERROR((SUMIF($AC$3:$AM$3,VLOOKUP($R1101,desplegable!$N$3:$Q$8,4,FALSE),$AC1101:$AM1101)/($H1101-$G1101))*((TODAY())-$G1101)/$S1101,0)</f>
        <v>0</v>
      </c>
      <c r="AS1101" s="56" t="str">
        <f t="shared" si="354"/>
        <v>-</v>
      </c>
      <c r="AT1101" s="56" t="str">
        <f t="shared" si="355"/>
        <v>-</v>
      </c>
      <c r="AU1101" s="56" t="str">
        <f t="shared" si="356"/>
        <v>-</v>
      </c>
      <c r="AV1101" s="56" t="str">
        <f t="shared" si="357"/>
        <v>-</v>
      </c>
      <c r="AW1101" s="53" t="str">
        <f t="shared" si="358"/>
        <v>-</v>
      </c>
      <c r="AX1101" s="53" t="str">
        <f t="shared" si="359"/>
        <v/>
      </c>
      <c r="AY1101" s="57" t="str">
        <f t="shared" si="360"/>
        <v/>
      </c>
      <c r="AZ1101" s="54">
        <f>+IF(SUMIF($AC$3:$AM$3,VLOOKUP($R1101,desplegable!$N$3:$Q$8,4,FALSE),$AC1101:$AM1101)&gt;=$S1101,$S1101,SUMIF($AC$3:$AM$3,VLOOKUP($R1101,desplegable!$N$3:$Q$8,4,FALSE),$AC1101:$AM1101))</f>
        <v>0</v>
      </c>
      <c r="BA1101" s="78"/>
      <c r="BB1101" s="54">
        <f t="shared" si="361"/>
        <v>0</v>
      </c>
      <c r="BC1101" s="53">
        <f>+IFERROR($BB1101*$T1101/VLOOKUP($R1101,desplegable!$N$3:$O$8,2,FALSE),0)</f>
        <v>0</v>
      </c>
      <c r="BD1101" s="53" t="str">
        <f t="shared" si="370"/>
        <v/>
      </c>
      <c r="BE1101" s="57" t="str">
        <f t="shared" si="362"/>
        <v/>
      </c>
    </row>
    <row r="1102" spans="1:57" ht="15" customHeight="1" x14ac:dyDescent="0.25">
      <c r="A1102" s="26" t="s">
        <v>117</v>
      </c>
      <c r="B1102" s="21"/>
      <c r="C1102" s="21" t="s">
        <v>117</v>
      </c>
      <c r="D1102" s="21"/>
      <c r="E1102" s="21" t="s">
        <v>117</v>
      </c>
      <c r="F1102" s="21"/>
      <c r="G1102" s="27"/>
      <c r="H1102" s="27"/>
      <c r="I1102" s="28" t="s">
        <v>373</v>
      </c>
      <c r="J1102" s="28" t="s">
        <v>117</v>
      </c>
      <c r="K1102" s="21"/>
      <c r="L1102" s="21"/>
      <c r="M1102" s="28" t="s">
        <v>117</v>
      </c>
      <c r="N1102" s="28" t="s">
        <v>117</v>
      </c>
      <c r="O1102" s="28" t="s">
        <v>117</v>
      </c>
      <c r="P1102" s="21" t="s">
        <v>117</v>
      </c>
      <c r="Q1102" s="21" t="s">
        <v>117</v>
      </c>
      <c r="R1102" s="28" t="s">
        <v>117</v>
      </c>
      <c r="S1102" s="78"/>
      <c r="T1102" s="30"/>
      <c r="U1102" s="52">
        <f t="shared" si="371"/>
        <v>0</v>
      </c>
      <c r="V1102" s="29"/>
      <c r="W1102" s="29" t="s">
        <v>117</v>
      </c>
      <c r="X1102" s="29"/>
      <c r="Y1102" s="29"/>
      <c r="Z1102" s="53" t="str">
        <f t="shared" si="363"/>
        <v/>
      </c>
      <c r="AA1102" s="55" t="str">
        <f t="shared" si="353"/>
        <v/>
      </c>
      <c r="AB1102" s="27"/>
      <c r="AC1102" s="54">
        <f t="shared" si="364"/>
        <v>0</v>
      </c>
      <c r="AD1102" s="78"/>
      <c r="AE1102" s="54">
        <f t="shared" si="365"/>
        <v>0</v>
      </c>
      <c r="AF1102" s="78"/>
      <c r="AG1102" s="54">
        <f t="shared" si="366"/>
        <v>0</v>
      </c>
      <c r="AH1102" s="78"/>
      <c r="AI1102" s="54">
        <f t="shared" si="367"/>
        <v>0</v>
      </c>
      <c r="AJ1102" s="78"/>
      <c r="AK1102" s="54">
        <f t="shared" si="368"/>
        <v>0</v>
      </c>
      <c r="AL1102" s="78"/>
      <c r="AM1102" s="78"/>
      <c r="AN1102" s="53" t="str">
        <f>+IF($A1102="Venta",SUMIF($AC$3:$AM$3,VLOOKUP($R1102,desplegable!$N$3:$Q$8,4,FALSE),$AC1102:$AM1102)*$T1102/VLOOKUP($R1102,desplegable!$N$3:$O$8,2,FALSE),"")</f>
        <v/>
      </c>
      <c r="AO1102" s="53">
        <f t="shared" si="369"/>
        <v>0</v>
      </c>
      <c r="AP1102" s="53" t="str">
        <f>+IF($A1102="Compra",SUMIF($AC$3:$AM$3,VLOOKUP($R1101,desplegable!$N$3:$Q$8,4,FALSE),$AC1102:$AM1102)*$T1102/VLOOKUP($R1101,desplegable!$N$3:$O$8,2,FALSE),"")</f>
        <v/>
      </c>
      <c r="AQ1102" s="55">
        <f>+IFERROR(SUMIF($AC$3:$AM$3,VLOOKUP($R1102,desplegable!$N$3:$Q$8,4,FALSE),$AC1102:$AM1102)/$S1102,0)</f>
        <v>0</v>
      </c>
      <c r="AR1102" s="55">
        <f ca="1">IFERROR((SUMIF($AC$3:$AM$3,VLOOKUP($R1102,desplegable!$N$3:$Q$8,4,FALSE),$AC1102:$AM1102)/($H1102-$G1102))*((TODAY())-$G1102)/$S1102,0)</f>
        <v>0</v>
      </c>
      <c r="AS1102" s="56" t="str">
        <f t="shared" si="354"/>
        <v>-</v>
      </c>
      <c r="AT1102" s="56" t="str">
        <f t="shared" si="355"/>
        <v>-</v>
      </c>
      <c r="AU1102" s="56" t="str">
        <f t="shared" si="356"/>
        <v>-</v>
      </c>
      <c r="AV1102" s="56" t="str">
        <f t="shared" si="357"/>
        <v>-</v>
      </c>
      <c r="AW1102" s="53" t="str">
        <f t="shared" si="358"/>
        <v>-</v>
      </c>
      <c r="AX1102" s="53" t="str">
        <f t="shared" si="359"/>
        <v/>
      </c>
      <c r="AY1102" s="57" t="str">
        <f t="shared" si="360"/>
        <v/>
      </c>
      <c r="AZ1102" s="54">
        <f>+IF(SUMIF($AC$3:$AM$3,VLOOKUP($R1102,desplegable!$N$3:$Q$8,4,FALSE),$AC1102:$AM1102)&gt;=$S1102,$S1102,SUMIF($AC$3:$AM$3,VLOOKUP($R1102,desplegable!$N$3:$Q$8,4,FALSE),$AC1102:$AM1102))</f>
        <v>0</v>
      </c>
      <c r="BA1102" s="78"/>
      <c r="BB1102" s="54">
        <f t="shared" si="361"/>
        <v>0</v>
      </c>
      <c r="BC1102" s="53">
        <f>+IFERROR($BB1102*$T1102/VLOOKUP($R1102,desplegable!$N$3:$O$8,2,FALSE),0)</f>
        <v>0</v>
      </c>
      <c r="BD1102" s="53" t="str">
        <f t="shared" si="370"/>
        <v/>
      </c>
      <c r="BE1102" s="57" t="str">
        <f t="shared" si="362"/>
        <v/>
      </c>
    </row>
    <row r="1103" spans="1:57" ht="15" customHeight="1" x14ac:dyDescent="0.25">
      <c r="A1103" s="26" t="s">
        <v>117</v>
      </c>
      <c r="B1103" s="21"/>
      <c r="C1103" s="21" t="s">
        <v>117</v>
      </c>
      <c r="D1103" s="21"/>
      <c r="E1103" s="21" t="s">
        <v>117</v>
      </c>
      <c r="F1103" s="21"/>
      <c r="G1103" s="27"/>
      <c r="H1103" s="27"/>
      <c r="I1103" s="28" t="s">
        <v>373</v>
      </c>
      <c r="J1103" s="28" t="s">
        <v>117</v>
      </c>
      <c r="K1103" s="21"/>
      <c r="L1103" s="21"/>
      <c r="M1103" s="28" t="s">
        <v>117</v>
      </c>
      <c r="N1103" s="28" t="s">
        <v>117</v>
      </c>
      <c r="O1103" s="28" t="s">
        <v>117</v>
      </c>
      <c r="P1103" s="21" t="s">
        <v>117</v>
      </c>
      <c r="Q1103" s="21" t="s">
        <v>117</v>
      </c>
      <c r="R1103" s="28" t="s">
        <v>117</v>
      </c>
      <c r="S1103" s="78"/>
      <c r="T1103" s="30"/>
      <c r="U1103" s="52">
        <f t="shared" si="371"/>
        <v>0</v>
      </c>
      <c r="V1103" s="29"/>
      <c r="W1103" s="29" t="s">
        <v>117</v>
      </c>
      <c r="X1103" s="29"/>
      <c r="Y1103" s="29"/>
      <c r="Z1103" s="53" t="str">
        <f t="shared" si="363"/>
        <v/>
      </c>
      <c r="AA1103" s="55" t="str">
        <f t="shared" si="353"/>
        <v/>
      </c>
      <c r="AB1103" s="27"/>
      <c r="AC1103" s="54">
        <f t="shared" si="364"/>
        <v>0</v>
      </c>
      <c r="AD1103" s="78"/>
      <c r="AE1103" s="54">
        <f t="shared" si="365"/>
        <v>0</v>
      </c>
      <c r="AF1103" s="78"/>
      <c r="AG1103" s="54">
        <f t="shared" si="366"/>
        <v>0</v>
      </c>
      <c r="AH1103" s="78"/>
      <c r="AI1103" s="54">
        <f t="shared" si="367"/>
        <v>0</v>
      </c>
      <c r="AJ1103" s="78"/>
      <c r="AK1103" s="54">
        <f t="shared" si="368"/>
        <v>0</v>
      </c>
      <c r="AL1103" s="78"/>
      <c r="AM1103" s="78"/>
      <c r="AN1103" s="53" t="str">
        <f>+IF($A1103="Venta",SUMIF($AC$3:$AM$3,VLOOKUP($R1103,desplegable!$N$3:$Q$8,4,FALSE),$AC1103:$AM1103)*$T1103/VLOOKUP($R1103,desplegable!$N$3:$O$8,2,FALSE),"")</f>
        <v/>
      </c>
      <c r="AO1103" s="53">
        <f t="shared" si="369"/>
        <v>0</v>
      </c>
      <c r="AP1103" s="53" t="str">
        <f>+IF($A1103="Compra",SUMIF($AC$3:$AM$3,VLOOKUP($R1102,desplegable!$N$3:$Q$8,4,FALSE),$AC1103:$AM1103)*$T1103/VLOOKUP($R1102,desplegable!$N$3:$O$8,2,FALSE),"")</f>
        <v/>
      </c>
      <c r="AQ1103" s="55">
        <f>+IFERROR(SUMIF($AC$3:$AM$3,VLOOKUP($R1103,desplegable!$N$3:$Q$8,4,FALSE),$AC1103:$AM1103)/$S1103,0)</f>
        <v>0</v>
      </c>
      <c r="AR1103" s="55">
        <f ca="1">IFERROR((SUMIF($AC$3:$AM$3,VLOOKUP($R1103,desplegable!$N$3:$Q$8,4,FALSE),$AC1103:$AM1103)/($H1103-$G1103))*((TODAY())-$G1103)/$S1103,0)</f>
        <v>0</v>
      </c>
      <c r="AS1103" s="56" t="str">
        <f t="shared" si="354"/>
        <v>-</v>
      </c>
      <c r="AT1103" s="56" t="str">
        <f t="shared" si="355"/>
        <v>-</v>
      </c>
      <c r="AU1103" s="56" t="str">
        <f t="shared" si="356"/>
        <v>-</v>
      </c>
      <c r="AV1103" s="56" t="str">
        <f t="shared" si="357"/>
        <v>-</v>
      </c>
      <c r="AW1103" s="53" t="str">
        <f t="shared" si="358"/>
        <v>-</v>
      </c>
      <c r="AX1103" s="53" t="str">
        <f t="shared" si="359"/>
        <v/>
      </c>
      <c r="AY1103" s="57" t="str">
        <f t="shared" si="360"/>
        <v/>
      </c>
      <c r="AZ1103" s="54">
        <f>+IF(SUMIF($AC$3:$AM$3,VLOOKUP($R1103,desplegable!$N$3:$Q$8,4,FALSE),$AC1103:$AM1103)&gt;=$S1103,$S1103,SUMIF($AC$3:$AM$3,VLOOKUP($R1103,desplegable!$N$3:$Q$8,4,FALSE),$AC1103:$AM1103))</f>
        <v>0</v>
      </c>
      <c r="BA1103" s="78"/>
      <c r="BB1103" s="54">
        <f t="shared" si="361"/>
        <v>0</v>
      </c>
      <c r="BC1103" s="53">
        <f>+IFERROR($BB1103*$T1103/VLOOKUP($R1103,desplegable!$N$3:$O$8,2,FALSE),0)</f>
        <v>0</v>
      </c>
      <c r="BD1103" s="53" t="str">
        <f t="shared" si="370"/>
        <v/>
      </c>
      <c r="BE1103" s="57" t="str">
        <f t="shared" si="362"/>
        <v/>
      </c>
    </row>
    <row r="1104" spans="1:57" ht="15" customHeight="1" x14ac:dyDescent="0.25">
      <c r="A1104" s="26" t="s">
        <v>117</v>
      </c>
      <c r="B1104" s="21"/>
      <c r="C1104" s="21" t="s">
        <v>117</v>
      </c>
      <c r="D1104" s="21"/>
      <c r="E1104" s="21" t="s">
        <v>117</v>
      </c>
      <c r="F1104" s="21"/>
      <c r="G1104" s="27"/>
      <c r="H1104" s="27"/>
      <c r="I1104" s="28" t="s">
        <v>373</v>
      </c>
      <c r="J1104" s="28" t="s">
        <v>117</v>
      </c>
      <c r="K1104" s="21"/>
      <c r="L1104" s="21"/>
      <c r="M1104" s="28" t="s">
        <v>117</v>
      </c>
      <c r="N1104" s="28" t="s">
        <v>117</v>
      </c>
      <c r="O1104" s="28" t="s">
        <v>117</v>
      </c>
      <c r="P1104" s="21" t="s">
        <v>117</v>
      </c>
      <c r="Q1104" s="21" t="s">
        <v>117</v>
      </c>
      <c r="R1104" s="28" t="s">
        <v>117</v>
      </c>
      <c r="S1104" s="78"/>
      <c r="T1104" s="30"/>
      <c r="U1104" s="52">
        <f t="shared" si="371"/>
        <v>0</v>
      </c>
      <c r="V1104" s="29"/>
      <c r="W1104" s="29" t="s">
        <v>117</v>
      </c>
      <c r="X1104" s="29"/>
      <c r="Y1104" s="29"/>
      <c r="Z1104" s="53" t="str">
        <f t="shared" si="363"/>
        <v/>
      </c>
      <c r="AA1104" s="55" t="str">
        <f t="shared" si="353"/>
        <v/>
      </c>
      <c r="AB1104" s="27"/>
      <c r="AC1104" s="54">
        <f t="shared" si="364"/>
        <v>0</v>
      </c>
      <c r="AD1104" s="78"/>
      <c r="AE1104" s="54">
        <f t="shared" si="365"/>
        <v>0</v>
      </c>
      <c r="AF1104" s="78"/>
      <c r="AG1104" s="54">
        <f t="shared" si="366"/>
        <v>0</v>
      </c>
      <c r="AH1104" s="78"/>
      <c r="AI1104" s="54">
        <f t="shared" si="367"/>
        <v>0</v>
      </c>
      <c r="AJ1104" s="78"/>
      <c r="AK1104" s="54">
        <f t="shared" si="368"/>
        <v>0</v>
      </c>
      <c r="AL1104" s="78"/>
      <c r="AM1104" s="78"/>
      <c r="AN1104" s="53" t="str">
        <f>+IF($A1104="Venta",SUMIF($AC$3:$AM$3,VLOOKUP($R1104,desplegable!$N$3:$Q$8,4,FALSE),$AC1104:$AM1104)*$T1104/VLOOKUP($R1104,desplegable!$N$3:$O$8,2,FALSE),"")</f>
        <v/>
      </c>
      <c r="AO1104" s="53">
        <f t="shared" si="369"/>
        <v>0</v>
      </c>
      <c r="AP1104" s="53" t="str">
        <f>+IF($A1104="Compra",SUMIF($AC$3:$AM$3,VLOOKUP($R1103,desplegable!$N$3:$Q$8,4,FALSE),$AC1104:$AM1104)*$T1104/VLOOKUP($R1103,desplegable!$N$3:$O$8,2,FALSE),"")</f>
        <v/>
      </c>
      <c r="AQ1104" s="55">
        <f>+IFERROR(SUMIF($AC$3:$AM$3,VLOOKUP($R1104,desplegable!$N$3:$Q$8,4,FALSE),$AC1104:$AM1104)/$S1104,0)</f>
        <v>0</v>
      </c>
      <c r="AR1104" s="55">
        <f ca="1">IFERROR((SUMIF($AC$3:$AM$3,VLOOKUP($R1104,desplegable!$N$3:$Q$8,4,FALSE),$AC1104:$AM1104)/($H1104-$G1104))*((TODAY())-$G1104)/$S1104,0)</f>
        <v>0</v>
      </c>
      <c r="AS1104" s="56" t="str">
        <f t="shared" si="354"/>
        <v>-</v>
      </c>
      <c r="AT1104" s="56" t="str">
        <f t="shared" si="355"/>
        <v>-</v>
      </c>
      <c r="AU1104" s="56" t="str">
        <f t="shared" si="356"/>
        <v>-</v>
      </c>
      <c r="AV1104" s="56" t="str">
        <f t="shared" si="357"/>
        <v>-</v>
      </c>
      <c r="AW1104" s="53" t="str">
        <f t="shared" si="358"/>
        <v>-</v>
      </c>
      <c r="AX1104" s="53" t="str">
        <f t="shared" si="359"/>
        <v/>
      </c>
      <c r="AY1104" s="57" t="str">
        <f t="shared" si="360"/>
        <v/>
      </c>
      <c r="AZ1104" s="54">
        <f>+IF(SUMIF($AC$3:$AM$3,VLOOKUP($R1104,desplegable!$N$3:$Q$8,4,FALSE),$AC1104:$AM1104)&gt;=$S1104,$S1104,SUMIF($AC$3:$AM$3,VLOOKUP($R1104,desplegable!$N$3:$Q$8,4,FALSE),$AC1104:$AM1104))</f>
        <v>0</v>
      </c>
      <c r="BA1104" s="78"/>
      <c r="BB1104" s="54">
        <f t="shared" si="361"/>
        <v>0</v>
      </c>
      <c r="BC1104" s="53">
        <f>+IFERROR($BB1104*$T1104/VLOOKUP($R1104,desplegable!$N$3:$O$8,2,FALSE),0)</f>
        <v>0</v>
      </c>
      <c r="BD1104" s="53" t="str">
        <f t="shared" si="370"/>
        <v/>
      </c>
      <c r="BE1104" s="57" t="str">
        <f t="shared" si="362"/>
        <v/>
      </c>
    </row>
    <row r="1105" spans="1:57" ht="15" customHeight="1" x14ac:dyDescent="0.25">
      <c r="A1105" s="26" t="s">
        <v>117</v>
      </c>
      <c r="B1105" s="21"/>
      <c r="C1105" s="21" t="s">
        <v>117</v>
      </c>
      <c r="D1105" s="21"/>
      <c r="E1105" s="21" t="s">
        <v>117</v>
      </c>
      <c r="F1105" s="21"/>
      <c r="G1105" s="27"/>
      <c r="H1105" s="27"/>
      <c r="I1105" s="28" t="s">
        <v>373</v>
      </c>
      <c r="J1105" s="28" t="s">
        <v>117</v>
      </c>
      <c r="K1105" s="21"/>
      <c r="L1105" s="21"/>
      <c r="M1105" s="28" t="s">
        <v>117</v>
      </c>
      <c r="N1105" s="28" t="s">
        <v>117</v>
      </c>
      <c r="O1105" s="28" t="s">
        <v>117</v>
      </c>
      <c r="P1105" s="21" t="s">
        <v>117</v>
      </c>
      <c r="Q1105" s="21" t="s">
        <v>117</v>
      </c>
      <c r="R1105" s="28" t="s">
        <v>117</v>
      </c>
      <c r="S1105" s="78"/>
      <c r="T1105" s="30"/>
      <c r="U1105" s="52">
        <f t="shared" si="371"/>
        <v>0</v>
      </c>
      <c r="V1105" s="29"/>
      <c r="W1105" s="29" t="s">
        <v>117</v>
      </c>
      <c r="X1105" s="29"/>
      <c r="Y1105" s="29"/>
      <c r="Z1105" s="53" t="str">
        <f t="shared" si="363"/>
        <v/>
      </c>
      <c r="AA1105" s="55" t="str">
        <f t="shared" si="353"/>
        <v/>
      </c>
      <c r="AB1105" s="27"/>
      <c r="AC1105" s="54">
        <f t="shared" si="364"/>
        <v>0</v>
      </c>
      <c r="AD1105" s="78"/>
      <c r="AE1105" s="54">
        <f t="shared" si="365"/>
        <v>0</v>
      </c>
      <c r="AF1105" s="78"/>
      <c r="AG1105" s="54">
        <f t="shared" si="366"/>
        <v>0</v>
      </c>
      <c r="AH1105" s="78"/>
      <c r="AI1105" s="54">
        <f t="shared" si="367"/>
        <v>0</v>
      </c>
      <c r="AJ1105" s="78"/>
      <c r="AK1105" s="54">
        <f t="shared" si="368"/>
        <v>0</v>
      </c>
      <c r="AL1105" s="78"/>
      <c r="AM1105" s="78"/>
      <c r="AN1105" s="53" t="str">
        <f>+IF($A1105="Venta",SUMIF($AC$3:$AM$3,VLOOKUP($R1105,desplegable!$N$3:$Q$8,4,FALSE),$AC1105:$AM1105)*$T1105/VLOOKUP($R1105,desplegable!$N$3:$O$8,2,FALSE),"")</f>
        <v/>
      </c>
      <c r="AO1105" s="53">
        <f t="shared" si="369"/>
        <v>0</v>
      </c>
      <c r="AP1105" s="53" t="str">
        <f>+IF($A1105="Compra",SUMIF($AC$3:$AM$3,VLOOKUP($R1104,desplegable!$N$3:$Q$8,4,FALSE),$AC1105:$AM1105)*$T1105/VLOOKUP($R1104,desplegable!$N$3:$O$8,2,FALSE),"")</f>
        <v/>
      </c>
      <c r="AQ1105" s="55">
        <f>+IFERROR(SUMIF($AC$3:$AM$3,VLOOKUP($R1105,desplegable!$N$3:$Q$8,4,FALSE),$AC1105:$AM1105)/$S1105,0)</f>
        <v>0</v>
      </c>
      <c r="AR1105" s="55">
        <f ca="1">IFERROR((SUMIF($AC$3:$AM$3,VLOOKUP($R1105,desplegable!$N$3:$Q$8,4,FALSE),$AC1105:$AM1105)/($H1105-$G1105))*((TODAY())-$G1105)/$S1105,0)</f>
        <v>0</v>
      </c>
      <c r="AS1105" s="56" t="str">
        <f t="shared" si="354"/>
        <v>-</v>
      </c>
      <c r="AT1105" s="56" t="str">
        <f t="shared" si="355"/>
        <v>-</v>
      </c>
      <c r="AU1105" s="56" t="str">
        <f t="shared" si="356"/>
        <v>-</v>
      </c>
      <c r="AV1105" s="56" t="str">
        <f t="shared" si="357"/>
        <v>-</v>
      </c>
      <c r="AW1105" s="53" t="str">
        <f t="shared" si="358"/>
        <v>-</v>
      </c>
      <c r="AX1105" s="53" t="str">
        <f t="shared" si="359"/>
        <v/>
      </c>
      <c r="AY1105" s="57" t="str">
        <f t="shared" si="360"/>
        <v/>
      </c>
      <c r="AZ1105" s="54">
        <f>+IF(SUMIF($AC$3:$AM$3,VLOOKUP($R1105,desplegable!$N$3:$Q$8,4,FALSE),$AC1105:$AM1105)&gt;=$S1105,$S1105,SUMIF($AC$3:$AM$3,VLOOKUP($R1105,desplegable!$N$3:$Q$8,4,FALSE),$AC1105:$AM1105))</f>
        <v>0</v>
      </c>
      <c r="BA1105" s="78"/>
      <c r="BB1105" s="54">
        <f t="shared" si="361"/>
        <v>0</v>
      </c>
      <c r="BC1105" s="53">
        <f>+IFERROR($BB1105*$T1105/VLOOKUP($R1105,desplegable!$N$3:$O$8,2,FALSE),0)</f>
        <v>0</v>
      </c>
      <c r="BD1105" s="53" t="str">
        <f t="shared" si="370"/>
        <v/>
      </c>
      <c r="BE1105" s="57" t="str">
        <f t="shared" si="362"/>
        <v/>
      </c>
    </row>
    <row r="1106" spans="1:57" ht="15" customHeight="1" x14ac:dyDescent="0.25">
      <c r="A1106" s="26" t="s">
        <v>117</v>
      </c>
      <c r="B1106" s="21"/>
      <c r="C1106" s="21" t="s">
        <v>117</v>
      </c>
      <c r="D1106" s="21"/>
      <c r="E1106" s="21" t="s">
        <v>117</v>
      </c>
      <c r="F1106" s="21"/>
      <c r="G1106" s="27"/>
      <c r="H1106" s="27"/>
      <c r="I1106" s="28" t="s">
        <v>373</v>
      </c>
      <c r="J1106" s="28" t="s">
        <v>117</v>
      </c>
      <c r="K1106" s="21"/>
      <c r="L1106" s="21"/>
      <c r="M1106" s="28" t="s">
        <v>117</v>
      </c>
      <c r="N1106" s="28" t="s">
        <v>117</v>
      </c>
      <c r="O1106" s="28" t="s">
        <v>117</v>
      </c>
      <c r="P1106" s="21" t="s">
        <v>117</v>
      </c>
      <c r="Q1106" s="21" t="s">
        <v>117</v>
      </c>
      <c r="R1106" s="28" t="s">
        <v>117</v>
      </c>
      <c r="S1106" s="78"/>
      <c r="T1106" s="30"/>
      <c r="U1106" s="52">
        <f t="shared" si="371"/>
        <v>0</v>
      </c>
      <c r="V1106" s="29"/>
      <c r="W1106" s="29" t="s">
        <v>117</v>
      </c>
      <c r="X1106" s="29"/>
      <c r="Y1106" s="29"/>
      <c r="Z1106" s="53" t="str">
        <f t="shared" si="363"/>
        <v/>
      </c>
      <c r="AA1106" s="55" t="str">
        <f t="shared" ref="AA1106:AA1169" si="372">+IF($A1106="Venta",IFERROR($Z1106/$U1106,0),IF($A1106="Compra","",""))</f>
        <v/>
      </c>
      <c r="AB1106" s="27"/>
      <c r="AC1106" s="54">
        <f t="shared" si="364"/>
        <v>0</v>
      </c>
      <c r="AD1106" s="78"/>
      <c r="AE1106" s="54">
        <f t="shared" si="365"/>
        <v>0</v>
      </c>
      <c r="AF1106" s="78"/>
      <c r="AG1106" s="54">
        <f t="shared" si="366"/>
        <v>0</v>
      </c>
      <c r="AH1106" s="78"/>
      <c r="AI1106" s="54">
        <f t="shared" si="367"/>
        <v>0</v>
      </c>
      <c r="AJ1106" s="78"/>
      <c r="AK1106" s="54">
        <f t="shared" si="368"/>
        <v>0</v>
      </c>
      <c r="AL1106" s="78"/>
      <c r="AM1106" s="78"/>
      <c r="AN1106" s="53" t="str">
        <f>+IF($A1106="Venta",SUMIF($AC$3:$AM$3,VLOOKUP($R1106,desplegable!$N$3:$Q$8,4,FALSE),$AC1106:$AM1106)*$T1106/VLOOKUP($R1106,desplegable!$N$3:$O$8,2,FALSE),"")</f>
        <v/>
      </c>
      <c r="AO1106" s="53">
        <f t="shared" si="369"/>
        <v>0</v>
      </c>
      <c r="AP1106" s="53" t="str">
        <f>+IF($A1106="Compra",SUMIF($AC$3:$AM$3,VLOOKUP($R1105,desplegable!$N$3:$Q$8,4,FALSE),$AC1106:$AM1106)*$T1106/VLOOKUP($R1105,desplegable!$N$3:$O$8,2,FALSE),"")</f>
        <v/>
      </c>
      <c r="AQ1106" s="55">
        <f>+IFERROR(SUMIF($AC$3:$AM$3,VLOOKUP($R1106,desplegable!$N$3:$Q$8,4,FALSE),$AC1106:$AM1106)/$S1106,0)</f>
        <v>0</v>
      </c>
      <c r="AR1106" s="55">
        <f ca="1">IFERROR((SUMIF($AC$3:$AM$3,VLOOKUP($R1106,desplegable!$N$3:$Q$8,4,FALSE),$AC1106:$AM1106)/($H1106-$G1106))*((TODAY())-$G1106)/$S1106,0)</f>
        <v>0</v>
      </c>
      <c r="AS1106" s="56" t="str">
        <f t="shared" si="354"/>
        <v>-</v>
      </c>
      <c r="AT1106" s="56" t="str">
        <f t="shared" si="355"/>
        <v>-</v>
      </c>
      <c r="AU1106" s="56" t="str">
        <f t="shared" si="356"/>
        <v>-</v>
      </c>
      <c r="AV1106" s="56" t="str">
        <f t="shared" si="357"/>
        <v>-</v>
      </c>
      <c r="AW1106" s="53" t="str">
        <f t="shared" si="358"/>
        <v>-</v>
      </c>
      <c r="AX1106" s="53" t="str">
        <f t="shared" si="359"/>
        <v/>
      </c>
      <c r="AY1106" s="57" t="str">
        <f t="shared" si="360"/>
        <v/>
      </c>
      <c r="AZ1106" s="54">
        <f>+IF(SUMIF($AC$3:$AM$3,VLOOKUP($R1106,desplegable!$N$3:$Q$8,4,FALSE),$AC1106:$AM1106)&gt;=$S1106,$S1106,SUMIF($AC$3:$AM$3,VLOOKUP($R1106,desplegable!$N$3:$Q$8,4,FALSE),$AC1106:$AM1106))</f>
        <v>0</v>
      </c>
      <c r="BA1106" s="78"/>
      <c r="BB1106" s="54">
        <f t="shared" si="361"/>
        <v>0</v>
      </c>
      <c r="BC1106" s="53">
        <f>+IFERROR($BB1106*$T1106/VLOOKUP($R1106,desplegable!$N$3:$O$8,2,FALSE),0)</f>
        <v>0</v>
      </c>
      <c r="BD1106" s="53" t="str">
        <f t="shared" si="370"/>
        <v/>
      </c>
      <c r="BE1106" s="57" t="str">
        <f t="shared" si="362"/>
        <v/>
      </c>
    </row>
    <row r="1107" spans="1:57" ht="15" customHeight="1" x14ac:dyDescent="0.25">
      <c r="A1107" s="26" t="s">
        <v>117</v>
      </c>
      <c r="B1107" s="21"/>
      <c r="C1107" s="21" t="s">
        <v>117</v>
      </c>
      <c r="D1107" s="21"/>
      <c r="E1107" s="21" t="s">
        <v>117</v>
      </c>
      <c r="F1107" s="21"/>
      <c r="G1107" s="27"/>
      <c r="H1107" s="27"/>
      <c r="I1107" s="28" t="s">
        <v>373</v>
      </c>
      <c r="J1107" s="28" t="s">
        <v>117</v>
      </c>
      <c r="K1107" s="21"/>
      <c r="L1107" s="21"/>
      <c r="M1107" s="28" t="s">
        <v>117</v>
      </c>
      <c r="N1107" s="28" t="s">
        <v>117</v>
      </c>
      <c r="O1107" s="28" t="s">
        <v>117</v>
      </c>
      <c r="P1107" s="21" t="s">
        <v>117</v>
      </c>
      <c r="Q1107" s="21" t="s">
        <v>117</v>
      </c>
      <c r="R1107" s="28" t="s">
        <v>117</v>
      </c>
      <c r="S1107" s="78"/>
      <c r="T1107" s="30"/>
      <c r="U1107" s="52">
        <f t="shared" si="371"/>
        <v>0</v>
      </c>
      <c r="V1107" s="29"/>
      <c r="W1107" s="29" t="s">
        <v>117</v>
      </c>
      <c r="X1107" s="29"/>
      <c r="Y1107" s="29"/>
      <c r="Z1107" s="53" t="str">
        <f t="shared" si="363"/>
        <v/>
      </c>
      <c r="AA1107" s="55" t="str">
        <f t="shared" si="372"/>
        <v/>
      </c>
      <c r="AB1107" s="27"/>
      <c r="AC1107" s="54">
        <f t="shared" si="364"/>
        <v>0</v>
      </c>
      <c r="AD1107" s="78"/>
      <c r="AE1107" s="54">
        <f t="shared" si="365"/>
        <v>0</v>
      </c>
      <c r="AF1107" s="78"/>
      <c r="AG1107" s="54">
        <f t="shared" si="366"/>
        <v>0</v>
      </c>
      <c r="AH1107" s="78"/>
      <c r="AI1107" s="54">
        <f t="shared" si="367"/>
        <v>0</v>
      </c>
      <c r="AJ1107" s="78"/>
      <c r="AK1107" s="54">
        <f t="shared" si="368"/>
        <v>0</v>
      </c>
      <c r="AL1107" s="78"/>
      <c r="AM1107" s="78"/>
      <c r="AN1107" s="53" t="str">
        <f>+IF($A1107="Venta",SUMIF($AC$3:$AM$3,VLOOKUP($R1107,desplegable!$N$3:$Q$8,4,FALSE),$AC1107:$AM1107)*$T1107/VLOOKUP($R1107,desplegable!$N$3:$O$8,2,FALSE),"")</f>
        <v/>
      </c>
      <c r="AO1107" s="53">
        <f t="shared" si="369"/>
        <v>0</v>
      </c>
      <c r="AP1107" s="53" t="str">
        <f>+IF($A1107="Compra",SUMIF($AC$3:$AM$3,VLOOKUP($R1106,desplegable!$N$3:$Q$8,4,FALSE),$AC1107:$AM1107)*$T1107/VLOOKUP($R1106,desplegable!$N$3:$O$8,2,FALSE),"")</f>
        <v/>
      </c>
      <c r="AQ1107" s="55">
        <f>+IFERROR(SUMIF($AC$3:$AM$3,VLOOKUP($R1107,desplegable!$N$3:$Q$8,4,FALSE),$AC1107:$AM1107)/$S1107,0)</f>
        <v>0</v>
      </c>
      <c r="AR1107" s="55">
        <f ca="1">IFERROR((SUMIF($AC$3:$AM$3,VLOOKUP($R1107,desplegable!$N$3:$Q$8,4,FALSE),$AC1107:$AM1107)/($H1107-$G1107))*((TODAY())-$G1107)/$S1107,0)</f>
        <v>0</v>
      </c>
      <c r="AS1107" s="56" t="str">
        <f t="shared" si="354"/>
        <v>-</v>
      </c>
      <c r="AT1107" s="56" t="str">
        <f t="shared" si="355"/>
        <v>-</v>
      </c>
      <c r="AU1107" s="56" t="str">
        <f t="shared" si="356"/>
        <v>-</v>
      </c>
      <c r="AV1107" s="56" t="str">
        <f t="shared" si="357"/>
        <v>-</v>
      </c>
      <c r="AW1107" s="53" t="str">
        <f t="shared" si="358"/>
        <v>-</v>
      </c>
      <c r="AX1107" s="53" t="str">
        <f t="shared" si="359"/>
        <v/>
      </c>
      <c r="AY1107" s="57" t="str">
        <f t="shared" si="360"/>
        <v/>
      </c>
      <c r="AZ1107" s="54">
        <f>+IF(SUMIF($AC$3:$AM$3,VLOOKUP($R1107,desplegable!$N$3:$Q$8,4,FALSE),$AC1107:$AM1107)&gt;=$S1107,$S1107,SUMIF($AC$3:$AM$3,VLOOKUP($R1107,desplegable!$N$3:$Q$8,4,FALSE),$AC1107:$AM1107))</f>
        <v>0</v>
      </c>
      <c r="BA1107" s="78"/>
      <c r="BB1107" s="54">
        <f t="shared" si="361"/>
        <v>0</v>
      </c>
      <c r="BC1107" s="53">
        <f>+IFERROR($BB1107*$T1107/VLOOKUP($R1107,desplegable!$N$3:$O$8,2,FALSE),0)</f>
        <v>0</v>
      </c>
      <c r="BD1107" s="53" t="str">
        <f t="shared" si="370"/>
        <v/>
      </c>
      <c r="BE1107" s="57" t="str">
        <f t="shared" si="362"/>
        <v/>
      </c>
    </row>
    <row r="1108" spans="1:57" ht="15" customHeight="1" x14ac:dyDescent="0.25">
      <c r="A1108" s="26" t="s">
        <v>117</v>
      </c>
      <c r="B1108" s="21"/>
      <c r="C1108" s="21" t="s">
        <v>117</v>
      </c>
      <c r="D1108" s="21"/>
      <c r="E1108" s="21" t="s">
        <v>117</v>
      </c>
      <c r="F1108" s="21"/>
      <c r="G1108" s="27"/>
      <c r="H1108" s="27"/>
      <c r="I1108" s="28" t="s">
        <v>373</v>
      </c>
      <c r="J1108" s="28" t="s">
        <v>117</v>
      </c>
      <c r="K1108" s="21"/>
      <c r="L1108" s="21"/>
      <c r="M1108" s="28" t="s">
        <v>117</v>
      </c>
      <c r="N1108" s="28" t="s">
        <v>117</v>
      </c>
      <c r="O1108" s="28" t="s">
        <v>117</v>
      </c>
      <c r="P1108" s="21" t="s">
        <v>117</v>
      </c>
      <c r="Q1108" s="21" t="s">
        <v>117</v>
      </c>
      <c r="R1108" s="28" t="s">
        <v>117</v>
      </c>
      <c r="S1108" s="78"/>
      <c r="T1108" s="30"/>
      <c r="U1108" s="52">
        <f t="shared" si="371"/>
        <v>0</v>
      </c>
      <c r="V1108" s="29"/>
      <c r="W1108" s="29" t="s">
        <v>117</v>
      </c>
      <c r="X1108" s="29"/>
      <c r="Y1108" s="29"/>
      <c r="Z1108" s="53" t="str">
        <f t="shared" si="363"/>
        <v/>
      </c>
      <c r="AA1108" s="55" t="str">
        <f t="shared" si="372"/>
        <v/>
      </c>
      <c r="AB1108" s="27"/>
      <c r="AC1108" s="54">
        <f t="shared" si="364"/>
        <v>0</v>
      </c>
      <c r="AD1108" s="78"/>
      <c r="AE1108" s="54">
        <f t="shared" si="365"/>
        <v>0</v>
      </c>
      <c r="AF1108" s="78"/>
      <c r="AG1108" s="54">
        <f t="shared" si="366"/>
        <v>0</v>
      </c>
      <c r="AH1108" s="78"/>
      <c r="AI1108" s="54">
        <f t="shared" si="367"/>
        <v>0</v>
      </c>
      <c r="AJ1108" s="78"/>
      <c r="AK1108" s="54">
        <f t="shared" si="368"/>
        <v>0</v>
      </c>
      <c r="AL1108" s="78"/>
      <c r="AM1108" s="78"/>
      <c r="AN1108" s="53" t="str">
        <f>+IF($A1108="Venta",SUMIF($AC$3:$AM$3,VLOOKUP($R1108,desplegable!$N$3:$Q$8,4,FALSE),$AC1108:$AM1108)*$T1108/VLOOKUP($R1108,desplegable!$N$3:$O$8,2,FALSE),"")</f>
        <v/>
      </c>
      <c r="AO1108" s="53">
        <f t="shared" si="369"/>
        <v>0</v>
      </c>
      <c r="AP1108" s="53" t="str">
        <f>+IF($A1108="Compra",SUMIF($AC$3:$AM$3,VLOOKUP($R1107,desplegable!$N$3:$Q$8,4,FALSE),$AC1108:$AM1108)*$T1108/VLOOKUP($R1107,desplegable!$N$3:$O$8,2,FALSE),"")</f>
        <v/>
      </c>
      <c r="AQ1108" s="55">
        <f>+IFERROR(SUMIF($AC$3:$AM$3,VLOOKUP($R1108,desplegable!$N$3:$Q$8,4,FALSE),$AC1108:$AM1108)/$S1108,0)</f>
        <v>0</v>
      </c>
      <c r="AR1108" s="55">
        <f ca="1">IFERROR((SUMIF($AC$3:$AM$3,VLOOKUP($R1108,desplegable!$N$3:$Q$8,4,FALSE),$AC1108:$AM1108)/($H1108-$G1108))*((TODAY())-$G1108)/$S1108,0)</f>
        <v>0</v>
      </c>
      <c r="AS1108" s="56" t="str">
        <f t="shared" si="354"/>
        <v>-</v>
      </c>
      <c r="AT1108" s="56" t="str">
        <f t="shared" si="355"/>
        <v>-</v>
      </c>
      <c r="AU1108" s="56" t="str">
        <f t="shared" si="356"/>
        <v>-</v>
      </c>
      <c r="AV1108" s="56" t="str">
        <f t="shared" si="357"/>
        <v>-</v>
      </c>
      <c r="AW1108" s="53" t="str">
        <f t="shared" si="358"/>
        <v>-</v>
      </c>
      <c r="AX1108" s="53" t="str">
        <f t="shared" si="359"/>
        <v/>
      </c>
      <c r="AY1108" s="57" t="str">
        <f t="shared" si="360"/>
        <v/>
      </c>
      <c r="AZ1108" s="54">
        <f>+IF(SUMIF($AC$3:$AM$3,VLOOKUP($R1108,desplegable!$N$3:$Q$8,4,FALSE),$AC1108:$AM1108)&gt;=$S1108,$S1108,SUMIF($AC$3:$AM$3,VLOOKUP($R1108,desplegable!$N$3:$Q$8,4,FALSE),$AC1108:$AM1108))</f>
        <v>0</v>
      </c>
      <c r="BA1108" s="78"/>
      <c r="BB1108" s="54">
        <f t="shared" si="361"/>
        <v>0</v>
      </c>
      <c r="BC1108" s="53">
        <f>+IFERROR($BB1108*$T1108/VLOOKUP($R1108,desplegable!$N$3:$O$8,2,FALSE),0)</f>
        <v>0</v>
      </c>
      <c r="BD1108" s="53" t="str">
        <f t="shared" si="370"/>
        <v/>
      </c>
      <c r="BE1108" s="57" t="str">
        <f t="shared" si="362"/>
        <v/>
      </c>
    </row>
    <row r="1109" spans="1:57" ht="15" customHeight="1" x14ac:dyDescent="0.25">
      <c r="A1109" s="26" t="s">
        <v>117</v>
      </c>
      <c r="B1109" s="21"/>
      <c r="C1109" s="21" t="s">
        <v>117</v>
      </c>
      <c r="D1109" s="21"/>
      <c r="E1109" s="21" t="s">
        <v>117</v>
      </c>
      <c r="F1109" s="21"/>
      <c r="G1109" s="27"/>
      <c r="H1109" s="27"/>
      <c r="I1109" s="28" t="s">
        <v>373</v>
      </c>
      <c r="J1109" s="28" t="s">
        <v>117</v>
      </c>
      <c r="K1109" s="21"/>
      <c r="L1109" s="21"/>
      <c r="M1109" s="28" t="s">
        <v>117</v>
      </c>
      <c r="N1109" s="28" t="s">
        <v>117</v>
      </c>
      <c r="O1109" s="28" t="s">
        <v>117</v>
      </c>
      <c r="P1109" s="21" t="s">
        <v>117</v>
      </c>
      <c r="Q1109" s="21" t="s">
        <v>117</v>
      </c>
      <c r="R1109" s="28" t="s">
        <v>117</v>
      </c>
      <c r="S1109" s="78"/>
      <c r="T1109" s="30"/>
      <c r="U1109" s="52">
        <f t="shared" si="371"/>
        <v>0</v>
      </c>
      <c r="V1109" s="29"/>
      <c r="W1109" s="29" t="s">
        <v>117</v>
      </c>
      <c r="X1109" s="29"/>
      <c r="Y1109" s="29"/>
      <c r="Z1109" s="53" t="str">
        <f t="shared" si="363"/>
        <v/>
      </c>
      <c r="AA1109" s="55" t="str">
        <f t="shared" si="372"/>
        <v/>
      </c>
      <c r="AB1109" s="27"/>
      <c r="AC1109" s="54">
        <f t="shared" si="364"/>
        <v>0</v>
      </c>
      <c r="AD1109" s="78"/>
      <c r="AE1109" s="54">
        <f t="shared" si="365"/>
        <v>0</v>
      </c>
      <c r="AF1109" s="78"/>
      <c r="AG1109" s="54">
        <f t="shared" si="366"/>
        <v>0</v>
      </c>
      <c r="AH1109" s="78"/>
      <c r="AI1109" s="54">
        <f t="shared" si="367"/>
        <v>0</v>
      </c>
      <c r="AJ1109" s="78"/>
      <c r="AK1109" s="54">
        <f t="shared" si="368"/>
        <v>0</v>
      </c>
      <c r="AL1109" s="78"/>
      <c r="AM1109" s="78"/>
      <c r="AN1109" s="53" t="str">
        <f>+IF($A1109="Venta",SUMIF($AC$3:$AM$3,VLOOKUP($R1109,desplegable!$N$3:$Q$8,4,FALSE),$AC1109:$AM1109)*$T1109/VLOOKUP($R1109,desplegable!$N$3:$O$8,2,FALSE),"")</f>
        <v/>
      </c>
      <c r="AO1109" s="53">
        <f t="shared" si="369"/>
        <v>0</v>
      </c>
      <c r="AP1109" s="53" t="str">
        <f>+IF($A1109="Compra",SUMIF($AC$3:$AM$3,VLOOKUP($R1108,desplegable!$N$3:$Q$8,4,FALSE),$AC1109:$AM1109)*$T1109/VLOOKUP($R1108,desplegable!$N$3:$O$8,2,FALSE),"")</f>
        <v/>
      </c>
      <c r="AQ1109" s="55">
        <f>+IFERROR(SUMIF($AC$3:$AM$3,VLOOKUP($R1109,desplegable!$N$3:$Q$8,4,FALSE),$AC1109:$AM1109)/$S1109,0)</f>
        <v>0</v>
      </c>
      <c r="AR1109" s="55">
        <f ca="1">IFERROR((SUMIF($AC$3:$AM$3,VLOOKUP($R1109,desplegable!$N$3:$Q$8,4,FALSE),$AC1109:$AM1109)/($H1109-$G1109))*((TODAY())-$G1109)/$S1109,0)</f>
        <v>0</v>
      </c>
      <c r="AS1109" s="56" t="str">
        <f t="shared" ref="AS1109:AS1172" si="373">+IFERROR(IF($AE1109=0,"-",$AE1109/$AC1109),"-")</f>
        <v>-</v>
      </c>
      <c r="AT1109" s="56" t="str">
        <f t="shared" ref="AT1109:AT1172" si="374">+IFERROR(IF($AG1109=0,"-",$AG1109/$AC1109),"-")</f>
        <v>-</v>
      </c>
      <c r="AU1109" s="56" t="str">
        <f t="shared" ref="AU1109:AU1172" si="375">+IFERROR(IF($AI1109=0,"-",$AI1109/$AC1109),"-")</f>
        <v>-</v>
      </c>
      <c r="AV1109" s="56" t="str">
        <f t="shared" ref="AV1109:AV1172" si="376">+IFERROR(IF($AK1109=0,"-",$AK1109/$AC1109),"-")</f>
        <v>-</v>
      </c>
      <c r="AW1109" s="53" t="str">
        <f t="shared" ref="AW1109:AW1172" si="377">+IF($A1109="Venta",IFERROR($AN1109/$AK1109,"-"),IFERROR($AO1109/$AK1109,"-"))</f>
        <v>-</v>
      </c>
      <c r="AX1109" s="53" t="str">
        <f t="shared" ref="AX1109:AX1172" si="378">IF($A1109="Venta",$AN1109-$AO1109,IF($A1109="Compra","",""))</f>
        <v/>
      </c>
      <c r="AY1109" s="57" t="str">
        <f t="shared" ref="AY1109:AY1172" si="379">+IF($A1109="Venta",IFERROR($AX1109/$AN1109,0),IF($A1109="Compra","",""))</f>
        <v/>
      </c>
      <c r="AZ1109" s="54">
        <f>+IF(SUMIF($AC$3:$AM$3,VLOOKUP($R1109,desplegable!$N$3:$Q$8,4,FALSE),$AC1109:$AM1109)&gt;=$S1109,$S1109,SUMIF($AC$3:$AM$3,VLOOKUP($R1109,desplegable!$N$3:$Q$8,4,FALSE),$AC1109:$AM1109))</f>
        <v>0</v>
      </c>
      <c r="BA1109" s="78"/>
      <c r="BB1109" s="54">
        <f t="shared" ref="BB1109:BB1172" si="380">+IF($BA1109=0,$AZ1109,$BA1109)</f>
        <v>0</v>
      </c>
      <c r="BC1109" s="53">
        <f>+IFERROR($BB1109*$T1109/VLOOKUP($R1109,desplegable!$N$3:$O$8,2,FALSE),0)</f>
        <v>0</v>
      </c>
      <c r="BD1109" s="53" t="str">
        <f t="shared" si="370"/>
        <v/>
      </c>
      <c r="BE1109" s="57" t="str">
        <f t="shared" ref="BE1109:BE1172" si="381">+IF($A1109="Venta",IFERROR($BD1109/$BC1109,0),IF($A1109="Compra","",""))</f>
        <v/>
      </c>
    </row>
    <row r="1110" spans="1:57" ht="15" customHeight="1" x14ac:dyDescent="0.25">
      <c r="A1110" s="26" t="s">
        <v>117</v>
      </c>
      <c r="B1110" s="21"/>
      <c r="C1110" s="21" t="s">
        <v>117</v>
      </c>
      <c r="D1110" s="21"/>
      <c r="E1110" s="21" t="s">
        <v>117</v>
      </c>
      <c r="F1110" s="21"/>
      <c r="G1110" s="27"/>
      <c r="H1110" s="27"/>
      <c r="I1110" s="28" t="s">
        <v>373</v>
      </c>
      <c r="J1110" s="28" t="s">
        <v>117</v>
      </c>
      <c r="K1110" s="21"/>
      <c r="L1110" s="21"/>
      <c r="M1110" s="28" t="s">
        <v>117</v>
      </c>
      <c r="N1110" s="28" t="s">
        <v>117</v>
      </c>
      <c r="O1110" s="28" t="s">
        <v>117</v>
      </c>
      <c r="P1110" s="21" t="s">
        <v>117</v>
      </c>
      <c r="Q1110" s="21" t="s">
        <v>117</v>
      </c>
      <c r="R1110" s="28" t="s">
        <v>117</v>
      </c>
      <c r="S1110" s="78"/>
      <c r="T1110" s="30"/>
      <c r="U1110" s="52">
        <f t="shared" si="371"/>
        <v>0</v>
      </c>
      <c r="V1110" s="29"/>
      <c r="W1110" s="29" t="s">
        <v>117</v>
      </c>
      <c r="X1110" s="29"/>
      <c r="Y1110" s="29"/>
      <c r="Z1110" s="53" t="str">
        <f t="shared" si="363"/>
        <v/>
      </c>
      <c r="AA1110" s="55" t="str">
        <f t="shared" si="372"/>
        <v/>
      </c>
      <c r="AB1110" s="27"/>
      <c r="AC1110" s="54">
        <f t="shared" si="364"/>
        <v>0</v>
      </c>
      <c r="AD1110" s="78"/>
      <c r="AE1110" s="54">
        <f t="shared" si="365"/>
        <v>0</v>
      </c>
      <c r="AF1110" s="78"/>
      <c r="AG1110" s="54">
        <f t="shared" si="366"/>
        <v>0</v>
      </c>
      <c r="AH1110" s="78"/>
      <c r="AI1110" s="54">
        <f t="shared" si="367"/>
        <v>0</v>
      </c>
      <c r="AJ1110" s="78"/>
      <c r="AK1110" s="54">
        <f t="shared" si="368"/>
        <v>0</v>
      </c>
      <c r="AL1110" s="78"/>
      <c r="AM1110" s="78"/>
      <c r="AN1110" s="53" t="str">
        <f>+IF($A1110="Venta",SUMIF($AC$3:$AM$3,VLOOKUP($R1110,desplegable!$N$3:$Q$8,4,FALSE),$AC1110:$AM1110)*$T1110/VLOOKUP($R1110,desplegable!$N$3:$O$8,2,FALSE),"")</f>
        <v/>
      </c>
      <c r="AO1110" s="53">
        <f t="shared" si="369"/>
        <v>0</v>
      </c>
      <c r="AP1110" s="53" t="str">
        <f>+IF($A1110="Compra",SUMIF($AC$3:$AM$3,VLOOKUP($R1109,desplegable!$N$3:$Q$8,4,FALSE),$AC1110:$AM1110)*$T1110/VLOOKUP($R1109,desplegable!$N$3:$O$8,2,FALSE),"")</f>
        <v/>
      </c>
      <c r="AQ1110" s="55">
        <f>+IFERROR(SUMIF($AC$3:$AM$3,VLOOKUP($R1110,desplegable!$N$3:$Q$8,4,FALSE),$AC1110:$AM1110)/$S1110,0)</f>
        <v>0</v>
      </c>
      <c r="AR1110" s="55">
        <f ca="1">IFERROR((SUMIF($AC$3:$AM$3,VLOOKUP($R1110,desplegable!$N$3:$Q$8,4,FALSE),$AC1110:$AM1110)/($H1110-$G1110))*((TODAY())-$G1110)/$S1110,0)</f>
        <v>0</v>
      </c>
      <c r="AS1110" s="56" t="str">
        <f t="shared" si="373"/>
        <v>-</v>
      </c>
      <c r="AT1110" s="56" t="str">
        <f t="shared" si="374"/>
        <v>-</v>
      </c>
      <c r="AU1110" s="56" t="str">
        <f t="shared" si="375"/>
        <v>-</v>
      </c>
      <c r="AV1110" s="56" t="str">
        <f t="shared" si="376"/>
        <v>-</v>
      </c>
      <c r="AW1110" s="53" t="str">
        <f t="shared" si="377"/>
        <v>-</v>
      </c>
      <c r="AX1110" s="53" t="str">
        <f t="shared" si="378"/>
        <v/>
      </c>
      <c r="AY1110" s="57" t="str">
        <f t="shared" si="379"/>
        <v/>
      </c>
      <c r="AZ1110" s="54">
        <f>+IF(SUMIF($AC$3:$AM$3,VLOOKUP($R1110,desplegable!$N$3:$Q$8,4,FALSE),$AC1110:$AM1110)&gt;=$S1110,$S1110,SUMIF($AC$3:$AM$3,VLOOKUP($R1110,desplegable!$N$3:$Q$8,4,FALSE),$AC1110:$AM1110))</f>
        <v>0</v>
      </c>
      <c r="BA1110" s="78"/>
      <c r="BB1110" s="54">
        <f t="shared" si="380"/>
        <v>0</v>
      </c>
      <c r="BC1110" s="53">
        <f>+IFERROR($BB1110*$T1110/VLOOKUP($R1110,desplegable!$N$3:$O$8,2,FALSE),0)</f>
        <v>0</v>
      </c>
      <c r="BD1110" s="53" t="str">
        <f t="shared" si="370"/>
        <v/>
      </c>
      <c r="BE1110" s="57" t="str">
        <f t="shared" si="381"/>
        <v/>
      </c>
    </row>
    <row r="1111" spans="1:57" ht="15" customHeight="1" x14ac:dyDescent="0.25">
      <c r="A1111" s="26" t="s">
        <v>117</v>
      </c>
      <c r="B1111" s="21"/>
      <c r="C1111" s="21" t="s">
        <v>117</v>
      </c>
      <c r="D1111" s="21"/>
      <c r="E1111" s="21" t="s">
        <v>117</v>
      </c>
      <c r="F1111" s="21"/>
      <c r="G1111" s="27"/>
      <c r="H1111" s="27"/>
      <c r="I1111" s="28" t="s">
        <v>373</v>
      </c>
      <c r="J1111" s="28" t="s">
        <v>117</v>
      </c>
      <c r="K1111" s="21"/>
      <c r="L1111" s="21"/>
      <c r="M1111" s="28" t="s">
        <v>117</v>
      </c>
      <c r="N1111" s="28" t="s">
        <v>117</v>
      </c>
      <c r="O1111" s="28" t="s">
        <v>117</v>
      </c>
      <c r="P1111" s="21" t="s">
        <v>117</v>
      </c>
      <c r="Q1111" s="21" t="s">
        <v>117</v>
      </c>
      <c r="R1111" s="28" t="s">
        <v>117</v>
      </c>
      <c r="S1111" s="78"/>
      <c r="T1111" s="30"/>
      <c r="U1111" s="52">
        <f t="shared" si="371"/>
        <v>0</v>
      </c>
      <c r="V1111" s="29"/>
      <c r="W1111" s="29" t="s">
        <v>117</v>
      </c>
      <c r="X1111" s="29"/>
      <c r="Y1111" s="29"/>
      <c r="Z1111" s="53" t="str">
        <f t="shared" si="363"/>
        <v/>
      </c>
      <c r="AA1111" s="55" t="str">
        <f t="shared" si="372"/>
        <v/>
      </c>
      <c r="AB1111" s="27"/>
      <c r="AC1111" s="54">
        <f t="shared" si="364"/>
        <v>0</v>
      </c>
      <c r="AD1111" s="78"/>
      <c r="AE1111" s="54">
        <f t="shared" si="365"/>
        <v>0</v>
      </c>
      <c r="AF1111" s="78"/>
      <c r="AG1111" s="54">
        <f t="shared" si="366"/>
        <v>0</v>
      </c>
      <c r="AH1111" s="78"/>
      <c r="AI1111" s="54">
        <f t="shared" si="367"/>
        <v>0</v>
      </c>
      <c r="AJ1111" s="78"/>
      <c r="AK1111" s="54">
        <f t="shared" si="368"/>
        <v>0</v>
      </c>
      <c r="AL1111" s="78"/>
      <c r="AM1111" s="78"/>
      <c r="AN1111" s="53" t="str">
        <f>+IF($A1111="Venta",SUMIF($AC$3:$AM$3,VLOOKUP($R1111,desplegable!$N$3:$Q$8,4,FALSE),$AC1111:$AM1111)*$T1111/VLOOKUP($R1111,desplegable!$N$3:$O$8,2,FALSE),"")</f>
        <v/>
      </c>
      <c r="AO1111" s="53">
        <f t="shared" si="369"/>
        <v>0</v>
      </c>
      <c r="AP1111" s="53" t="str">
        <f>+IF($A1111="Compra",SUMIF($AC$3:$AM$3,VLOOKUP($R1110,desplegable!$N$3:$Q$8,4,FALSE),$AC1111:$AM1111)*$T1111/VLOOKUP($R1110,desplegable!$N$3:$O$8,2,FALSE),"")</f>
        <v/>
      </c>
      <c r="AQ1111" s="55">
        <f>+IFERROR(SUMIF($AC$3:$AM$3,VLOOKUP($R1111,desplegable!$N$3:$Q$8,4,FALSE),$AC1111:$AM1111)/$S1111,0)</f>
        <v>0</v>
      </c>
      <c r="AR1111" s="55">
        <f ca="1">IFERROR((SUMIF($AC$3:$AM$3,VLOOKUP($R1111,desplegable!$N$3:$Q$8,4,FALSE),$AC1111:$AM1111)/($H1111-$G1111))*((TODAY())-$G1111)/$S1111,0)</f>
        <v>0</v>
      </c>
      <c r="AS1111" s="56" t="str">
        <f t="shared" si="373"/>
        <v>-</v>
      </c>
      <c r="AT1111" s="56" t="str">
        <f t="shared" si="374"/>
        <v>-</v>
      </c>
      <c r="AU1111" s="56" t="str">
        <f t="shared" si="375"/>
        <v>-</v>
      </c>
      <c r="AV1111" s="56" t="str">
        <f t="shared" si="376"/>
        <v>-</v>
      </c>
      <c r="AW1111" s="53" t="str">
        <f t="shared" si="377"/>
        <v>-</v>
      </c>
      <c r="AX1111" s="53" t="str">
        <f t="shared" si="378"/>
        <v/>
      </c>
      <c r="AY1111" s="57" t="str">
        <f t="shared" si="379"/>
        <v/>
      </c>
      <c r="AZ1111" s="54">
        <f>+IF(SUMIF($AC$3:$AM$3,VLOOKUP($R1111,desplegable!$N$3:$Q$8,4,FALSE),$AC1111:$AM1111)&gt;=$S1111,$S1111,SUMIF($AC$3:$AM$3,VLOOKUP($R1111,desplegable!$N$3:$Q$8,4,FALSE),$AC1111:$AM1111))</f>
        <v>0</v>
      </c>
      <c r="BA1111" s="78"/>
      <c r="BB1111" s="54">
        <f t="shared" si="380"/>
        <v>0</v>
      </c>
      <c r="BC1111" s="53">
        <f>+IFERROR($BB1111*$T1111/VLOOKUP($R1111,desplegable!$N$3:$O$8,2,FALSE),0)</f>
        <v>0</v>
      </c>
      <c r="BD1111" s="53" t="str">
        <f t="shared" si="370"/>
        <v/>
      </c>
      <c r="BE1111" s="57" t="str">
        <f t="shared" si="381"/>
        <v/>
      </c>
    </row>
    <row r="1112" spans="1:57" ht="15" customHeight="1" x14ac:dyDescent="0.25">
      <c r="A1112" s="26" t="s">
        <v>117</v>
      </c>
      <c r="B1112" s="21"/>
      <c r="C1112" s="21" t="s">
        <v>117</v>
      </c>
      <c r="D1112" s="21"/>
      <c r="E1112" s="21" t="s">
        <v>117</v>
      </c>
      <c r="F1112" s="21"/>
      <c r="G1112" s="27"/>
      <c r="H1112" s="27"/>
      <c r="I1112" s="28" t="s">
        <v>373</v>
      </c>
      <c r="J1112" s="28" t="s">
        <v>117</v>
      </c>
      <c r="K1112" s="21"/>
      <c r="L1112" s="21"/>
      <c r="M1112" s="28" t="s">
        <v>117</v>
      </c>
      <c r="N1112" s="28" t="s">
        <v>117</v>
      </c>
      <c r="O1112" s="28" t="s">
        <v>117</v>
      </c>
      <c r="P1112" s="21" t="s">
        <v>117</v>
      </c>
      <c r="Q1112" s="21" t="s">
        <v>117</v>
      </c>
      <c r="R1112" s="28" t="s">
        <v>117</v>
      </c>
      <c r="S1112" s="78"/>
      <c r="T1112" s="30"/>
      <c r="U1112" s="52">
        <f t="shared" si="371"/>
        <v>0</v>
      </c>
      <c r="V1112" s="29"/>
      <c r="W1112" s="29" t="s">
        <v>117</v>
      </c>
      <c r="X1112" s="29"/>
      <c r="Y1112" s="29"/>
      <c r="Z1112" s="53" t="str">
        <f t="shared" si="363"/>
        <v/>
      </c>
      <c r="AA1112" s="55" t="str">
        <f t="shared" si="372"/>
        <v/>
      </c>
      <c r="AB1112" s="27"/>
      <c r="AC1112" s="54">
        <f t="shared" si="364"/>
        <v>0</v>
      </c>
      <c r="AD1112" s="78"/>
      <c r="AE1112" s="54">
        <f t="shared" si="365"/>
        <v>0</v>
      </c>
      <c r="AF1112" s="78"/>
      <c r="AG1112" s="54">
        <f t="shared" si="366"/>
        <v>0</v>
      </c>
      <c r="AH1112" s="78"/>
      <c r="AI1112" s="54">
        <f t="shared" si="367"/>
        <v>0</v>
      </c>
      <c r="AJ1112" s="78"/>
      <c r="AK1112" s="54">
        <f t="shared" si="368"/>
        <v>0</v>
      </c>
      <c r="AL1112" s="78"/>
      <c r="AM1112" s="78"/>
      <c r="AN1112" s="53" t="str">
        <f>+IF($A1112="Venta",SUMIF($AC$3:$AM$3,VLOOKUP($R1112,desplegable!$N$3:$Q$8,4,FALSE),$AC1112:$AM1112)*$T1112/VLOOKUP($R1112,desplegable!$N$3:$O$8,2,FALSE),"")</f>
        <v/>
      </c>
      <c r="AO1112" s="53">
        <f t="shared" si="369"/>
        <v>0</v>
      </c>
      <c r="AP1112" s="53" t="str">
        <f>+IF($A1112="Compra",SUMIF($AC$3:$AM$3,VLOOKUP($R1111,desplegable!$N$3:$Q$8,4,FALSE),$AC1112:$AM1112)*$T1112/VLOOKUP($R1111,desplegable!$N$3:$O$8,2,FALSE),"")</f>
        <v/>
      </c>
      <c r="AQ1112" s="55">
        <f>+IFERROR(SUMIF($AC$3:$AM$3,VLOOKUP($R1112,desplegable!$N$3:$Q$8,4,FALSE),$AC1112:$AM1112)/$S1112,0)</f>
        <v>0</v>
      </c>
      <c r="AR1112" s="55">
        <f ca="1">IFERROR((SUMIF($AC$3:$AM$3,VLOOKUP($R1112,desplegable!$N$3:$Q$8,4,FALSE),$AC1112:$AM1112)/($H1112-$G1112))*((TODAY())-$G1112)/$S1112,0)</f>
        <v>0</v>
      </c>
      <c r="AS1112" s="56" t="str">
        <f t="shared" si="373"/>
        <v>-</v>
      </c>
      <c r="AT1112" s="56" t="str">
        <f t="shared" si="374"/>
        <v>-</v>
      </c>
      <c r="AU1112" s="56" t="str">
        <f t="shared" si="375"/>
        <v>-</v>
      </c>
      <c r="AV1112" s="56" t="str">
        <f t="shared" si="376"/>
        <v>-</v>
      </c>
      <c r="AW1112" s="53" t="str">
        <f t="shared" si="377"/>
        <v>-</v>
      </c>
      <c r="AX1112" s="53" t="str">
        <f t="shared" si="378"/>
        <v/>
      </c>
      <c r="AY1112" s="57" t="str">
        <f t="shared" si="379"/>
        <v/>
      </c>
      <c r="AZ1112" s="54">
        <f>+IF(SUMIF($AC$3:$AM$3,VLOOKUP($R1112,desplegable!$N$3:$Q$8,4,FALSE),$AC1112:$AM1112)&gt;=$S1112,$S1112,SUMIF($AC$3:$AM$3,VLOOKUP($R1112,desplegable!$N$3:$Q$8,4,FALSE),$AC1112:$AM1112))</f>
        <v>0</v>
      </c>
      <c r="BA1112" s="78"/>
      <c r="BB1112" s="54">
        <f t="shared" si="380"/>
        <v>0</v>
      </c>
      <c r="BC1112" s="53">
        <f>+IFERROR($BB1112*$T1112/VLOOKUP($R1112,desplegable!$N$3:$O$8,2,FALSE),0)</f>
        <v>0</v>
      </c>
      <c r="BD1112" s="53" t="str">
        <f t="shared" si="370"/>
        <v/>
      </c>
      <c r="BE1112" s="57" t="str">
        <f t="shared" si="381"/>
        <v/>
      </c>
    </row>
    <row r="1113" spans="1:57" ht="15" customHeight="1" x14ac:dyDescent="0.25">
      <c r="A1113" s="26" t="s">
        <v>117</v>
      </c>
      <c r="B1113" s="21"/>
      <c r="C1113" s="21" t="s">
        <v>117</v>
      </c>
      <c r="D1113" s="21"/>
      <c r="E1113" s="21" t="s">
        <v>117</v>
      </c>
      <c r="F1113" s="21"/>
      <c r="G1113" s="27"/>
      <c r="H1113" s="27"/>
      <c r="I1113" s="28" t="s">
        <v>373</v>
      </c>
      <c r="J1113" s="28" t="s">
        <v>117</v>
      </c>
      <c r="K1113" s="21"/>
      <c r="L1113" s="21"/>
      <c r="M1113" s="28" t="s">
        <v>117</v>
      </c>
      <c r="N1113" s="28" t="s">
        <v>117</v>
      </c>
      <c r="O1113" s="28" t="s">
        <v>117</v>
      </c>
      <c r="P1113" s="21" t="s">
        <v>117</v>
      </c>
      <c r="Q1113" s="21" t="s">
        <v>117</v>
      </c>
      <c r="R1113" s="28" t="s">
        <v>117</v>
      </c>
      <c r="S1113" s="78"/>
      <c r="T1113" s="30"/>
      <c r="U1113" s="52">
        <f t="shared" si="371"/>
        <v>0</v>
      </c>
      <c r="V1113" s="29"/>
      <c r="W1113" s="29" t="s">
        <v>117</v>
      </c>
      <c r="X1113" s="29"/>
      <c r="Y1113" s="29"/>
      <c r="Z1113" s="53" t="str">
        <f t="shared" si="363"/>
        <v/>
      </c>
      <c r="AA1113" s="55" t="str">
        <f t="shared" si="372"/>
        <v/>
      </c>
      <c r="AB1113" s="27"/>
      <c r="AC1113" s="54">
        <f t="shared" si="364"/>
        <v>0</v>
      </c>
      <c r="AD1113" s="78"/>
      <c r="AE1113" s="54">
        <f t="shared" si="365"/>
        <v>0</v>
      </c>
      <c r="AF1113" s="78"/>
      <c r="AG1113" s="54">
        <f t="shared" si="366"/>
        <v>0</v>
      </c>
      <c r="AH1113" s="78"/>
      <c r="AI1113" s="54">
        <f t="shared" si="367"/>
        <v>0</v>
      </c>
      <c r="AJ1113" s="78"/>
      <c r="AK1113" s="54">
        <f t="shared" si="368"/>
        <v>0</v>
      </c>
      <c r="AL1113" s="78"/>
      <c r="AM1113" s="78"/>
      <c r="AN1113" s="53" t="str">
        <f>+IF($A1113="Venta",SUMIF($AC$3:$AM$3,VLOOKUP($R1113,desplegable!$N$3:$Q$8,4,FALSE),$AC1113:$AM1113)*$T1113/VLOOKUP($R1113,desplegable!$N$3:$O$8,2,FALSE),"")</f>
        <v/>
      </c>
      <c r="AO1113" s="53">
        <f t="shared" si="369"/>
        <v>0</v>
      </c>
      <c r="AP1113" s="53" t="str">
        <f>+IF($A1113="Compra",SUMIF($AC$3:$AM$3,VLOOKUP($R1112,desplegable!$N$3:$Q$8,4,FALSE),$AC1113:$AM1113)*$T1113/VLOOKUP($R1112,desplegable!$N$3:$O$8,2,FALSE),"")</f>
        <v/>
      </c>
      <c r="AQ1113" s="55">
        <f>+IFERROR(SUMIF($AC$3:$AM$3,VLOOKUP($R1113,desplegable!$N$3:$Q$8,4,FALSE),$AC1113:$AM1113)/$S1113,0)</f>
        <v>0</v>
      </c>
      <c r="AR1113" s="55">
        <f ca="1">IFERROR((SUMIF($AC$3:$AM$3,VLOOKUP($R1113,desplegable!$N$3:$Q$8,4,FALSE),$AC1113:$AM1113)/($H1113-$G1113))*((TODAY())-$G1113)/$S1113,0)</f>
        <v>0</v>
      </c>
      <c r="AS1113" s="56" t="str">
        <f t="shared" si="373"/>
        <v>-</v>
      </c>
      <c r="AT1113" s="56" t="str">
        <f t="shared" si="374"/>
        <v>-</v>
      </c>
      <c r="AU1113" s="56" t="str">
        <f t="shared" si="375"/>
        <v>-</v>
      </c>
      <c r="AV1113" s="56" t="str">
        <f t="shared" si="376"/>
        <v>-</v>
      </c>
      <c r="AW1113" s="53" t="str">
        <f t="shared" si="377"/>
        <v>-</v>
      </c>
      <c r="AX1113" s="53" t="str">
        <f t="shared" si="378"/>
        <v/>
      </c>
      <c r="AY1113" s="57" t="str">
        <f t="shared" si="379"/>
        <v/>
      </c>
      <c r="AZ1113" s="54">
        <f>+IF(SUMIF($AC$3:$AM$3,VLOOKUP($R1113,desplegable!$N$3:$Q$8,4,FALSE),$AC1113:$AM1113)&gt;=$S1113,$S1113,SUMIF($AC$3:$AM$3,VLOOKUP($R1113,desplegable!$N$3:$Q$8,4,FALSE),$AC1113:$AM1113))</f>
        <v>0</v>
      </c>
      <c r="BA1113" s="78"/>
      <c r="BB1113" s="54">
        <f t="shared" si="380"/>
        <v>0</v>
      </c>
      <c r="BC1113" s="53">
        <f>+IFERROR($BB1113*$T1113/VLOOKUP($R1113,desplegable!$N$3:$O$8,2,FALSE),0)</f>
        <v>0</v>
      </c>
      <c r="BD1113" s="53" t="str">
        <f t="shared" si="370"/>
        <v/>
      </c>
      <c r="BE1113" s="57" t="str">
        <f t="shared" si="381"/>
        <v/>
      </c>
    </row>
    <row r="1114" spans="1:57" ht="15" customHeight="1" x14ac:dyDescent="0.25">
      <c r="A1114" s="26" t="s">
        <v>117</v>
      </c>
      <c r="B1114" s="21"/>
      <c r="C1114" s="21" t="s">
        <v>117</v>
      </c>
      <c r="D1114" s="21"/>
      <c r="E1114" s="21" t="s">
        <v>117</v>
      </c>
      <c r="F1114" s="21"/>
      <c r="G1114" s="27"/>
      <c r="H1114" s="27"/>
      <c r="I1114" s="28" t="s">
        <v>373</v>
      </c>
      <c r="J1114" s="28" t="s">
        <v>117</v>
      </c>
      <c r="K1114" s="21"/>
      <c r="L1114" s="21"/>
      <c r="M1114" s="28" t="s">
        <v>117</v>
      </c>
      <c r="N1114" s="28" t="s">
        <v>117</v>
      </c>
      <c r="O1114" s="28" t="s">
        <v>117</v>
      </c>
      <c r="P1114" s="21" t="s">
        <v>117</v>
      </c>
      <c r="Q1114" s="21" t="s">
        <v>117</v>
      </c>
      <c r="R1114" s="28" t="s">
        <v>117</v>
      </c>
      <c r="S1114" s="78"/>
      <c r="T1114" s="30"/>
      <c r="U1114" s="52">
        <f t="shared" si="371"/>
        <v>0</v>
      </c>
      <c r="V1114" s="29"/>
      <c r="W1114" s="29" t="s">
        <v>117</v>
      </c>
      <c r="X1114" s="29"/>
      <c r="Y1114" s="29"/>
      <c r="Z1114" s="53" t="str">
        <f t="shared" si="363"/>
        <v/>
      </c>
      <c r="AA1114" s="55" t="str">
        <f t="shared" si="372"/>
        <v/>
      </c>
      <c r="AB1114" s="27"/>
      <c r="AC1114" s="54">
        <f t="shared" si="364"/>
        <v>0</v>
      </c>
      <c r="AD1114" s="78"/>
      <c r="AE1114" s="54">
        <f t="shared" si="365"/>
        <v>0</v>
      </c>
      <c r="AF1114" s="78"/>
      <c r="AG1114" s="54">
        <f t="shared" si="366"/>
        <v>0</v>
      </c>
      <c r="AH1114" s="78"/>
      <c r="AI1114" s="54">
        <f t="shared" si="367"/>
        <v>0</v>
      </c>
      <c r="AJ1114" s="78"/>
      <c r="AK1114" s="54">
        <f t="shared" si="368"/>
        <v>0</v>
      </c>
      <c r="AL1114" s="78"/>
      <c r="AM1114" s="78"/>
      <c r="AN1114" s="53" t="str">
        <f>+IF($A1114="Venta",SUMIF($AC$3:$AM$3,VLOOKUP($R1114,desplegable!$N$3:$Q$8,4,FALSE),$AC1114:$AM1114)*$T1114/VLOOKUP($R1114,desplegable!$N$3:$O$8,2,FALSE),"")</f>
        <v/>
      </c>
      <c r="AO1114" s="53">
        <f t="shared" si="369"/>
        <v>0</v>
      </c>
      <c r="AP1114" s="53" t="str">
        <f>+IF($A1114="Compra",SUMIF($AC$3:$AM$3,VLOOKUP($R1113,desplegable!$N$3:$Q$8,4,FALSE),$AC1114:$AM1114)*$T1114/VLOOKUP($R1113,desplegable!$N$3:$O$8,2,FALSE),"")</f>
        <v/>
      </c>
      <c r="AQ1114" s="55">
        <f>+IFERROR(SUMIF($AC$3:$AM$3,VLOOKUP($R1114,desplegable!$N$3:$Q$8,4,FALSE),$AC1114:$AM1114)/$S1114,0)</f>
        <v>0</v>
      </c>
      <c r="AR1114" s="55">
        <f ca="1">IFERROR((SUMIF($AC$3:$AM$3,VLOOKUP($R1114,desplegable!$N$3:$Q$8,4,FALSE),$AC1114:$AM1114)/($H1114-$G1114))*((TODAY())-$G1114)/$S1114,0)</f>
        <v>0</v>
      </c>
      <c r="AS1114" s="56" t="str">
        <f t="shared" si="373"/>
        <v>-</v>
      </c>
      <c r="AT1114" s="56" t="str">
        <f t="shared" si="374"/>
        <v>-</v>
      </c>
      <c r="AU1114" s="56" t="str">
        <f t="shared" si="375"/>
        <v>-</v>
      </c>
      <c r="AV1114" s="56" t="str">
        <f t="shared" si="376"/>
        <v>-</v>
      </c>
      <c r="AW1114" s="53" t="str">
        <f t="shared" si="377"/>
        <v>-</v>
      </c>
      <c r="AX1114" s="53" t="str">
        <f t="shared" si="378"/>
        <v/>
      </c>
      <c r="AY1114" s="57" t="str">
        <f t="shared" si="379"/>
        <v/>
      </c>
      <c r="AZ1114" s="54">
        <f>+IF(SUMIF($AC$3:$AM$3,VLOOKUP($R1114,desplegable!$N$3:$Q$8,4,FALSE),$AC1114:$AM1114)&gt;=$S1114,$S1114,SUMIF($AC$3:$AM$3,VLOOKUP($R1114,desplegable!$N$3:$Q$8,4,FALSE),$AC1114:$AM1114))</f>
        <v>0</v>
      </c>
      <c r="BA1114" s="78"/>
      <c r="BB1114" s="54">
        <f t="shared" si="380"/>
        <v>0</v>
      </c>
      <c r="BC1114" s="53">
        <f>+IFERROR($BB1114*$T1114/VLOOKUP($R1114,desplegable!$N$3:$O$8,2,FALSE),0)</f>
        <v>0</v>
      </c>
      <c r="BD1114" s="53" t="str">
        <f t="shared" si="370"/>
        <v/>
      </c>
      <c r="BE1114" s="57" t="str">
        <f t="shared" si="381"/>
        <v/>
      </c>
    </row>
    <row r="1115" spans="1:57" ht="15" customHeight="1" x14ac:dyDescent="0.25">
      <c r="A1115" s="26" t="s">
        <v>117</v>
      </c>
      <c r="B1115" s="21"/>
      <c r="C1115" s="21" t="s">
        <v>117</v>
      </c>
      <c r="D1115" s="21"/>
      <c r="E1115" s="21" t="s">
        <v>117</v>
      </c>
      <c r="F1115" s="21"/>
      <c r="G1115" s="27"/>
      <c r="H1115" s="27"/>
      <c r="I1115" s="28" t="s">
        <v>373</v>
      </c>
      <c r="J1115" s="28" t="s">
        <v>117</v>
      </c>
      <c r="K1115" s="21"/>
      <c r="L1115" s="21"/>
      <c r="M1115" s="28" t="s">
        <v>117</v>
      </c>
      <c r="N1115" s="28" t="s">
        <v>117</v>
      </c>
      <c r="O1115" s="28" t="s">
        <v>117</v>
      </c>
      <c r="P1115" s="21" t="s">
        <v>117</v>
      </c>
      <c r="Q1115" s="21" t="s">
        <v>117</v>
      </c>
      <c r="R1115" s="28" t="s">
        <v>117</v>
      </c>
      <c r="S1115" s="78"/>
      <c r="T1115" s="30"/>
      <c r="U1115" s="52">
        <f t="shared" si="371"/>
        <v>0</v>
      </c>
      <c r="V1115" s="29"/>
      <c r="W1115" s="29" t="s">
        <v>117</v>
      </c>
      <c r="X1115" s="29"/>
      <c r="Y1115" s="29"/>
      <c r="Z1115" s="53" t="str">
        <f t="shared" si="363"/>
        <v/>
      </c>
      <c r="AA1115" s="55" t="str">
        <f t="shared" si="372"/>
        <v/>
      </c>
      <c r="AB1115" s="27"/>
      <c r="AC1115" s="54">
        <f t="shared" si="364"/>
        <v>0</v>
      </c>
      <c r="AD1115" s="78"/>
      <c r="AE1115" s="54">
        <f t="shared" si="365"/>
        <v>0</v>
      </c>
      <c r="AF1115" s="78"/>
      <c r="AG1115" s="54">
        <f t="shared" si="366"/>
        <v>0</v>
      </c>
      <c r="AH1115" s="78"/>
      <c r="AI1115" s="54">
        <f t="shared" si="367"/>
        <v>0</v>
      </c>
      <c r="AJ1115" s="78"/>
      <c r="AK1115" s="54">
        <f t="shared" si="368"/>
        <v>0</v>
      </c>
      <c r="AL1115" s="78"/>
      <c r="AM1115" s="78"/>
      <c r="AN1115" s="53" t="str">
        <f>+IF($A1115="Venta",SUMIF($AC$3:$AM$3,VLOOKUP($R1115,desplegable!$N$3:$Q$8,4,FALSE),$AC1115:$AM1115)*$T1115/VLOOKUP($R1115,desplegable!$N$3:$O$8,2,FALSE),"")</f>
        <v/>
      </c>
      <c r="AO1115" s="53">
        <f t="shared" si="369"/>
        <v>0</v>
      </c>
      <c r="AP1115" s="53" t="str">
        <f>+IF($A1115="Compra",SUMIF($AC$3:$AM$3,VLOOKUP($R1114,desplegable!$N$3:$Q$8,4,FALSE),$AC1115:$AM1115)*$T1115/VLOOKUP($R1114,desplegable!$N$3:$O$8,2,FALSE),"")</f>
        <v/>
      </c>
      <c r="AQ1115" s="55">
        <f>+IFERROR(SUMIF($AC$3:$AM$3,VLOOKUP($R1115,desplegable!$N$3:$Q$8,4,FALSE),$AC1115:$AM1115)/$S1115,0)</f>
        <v>0</v>
      </c>
      <c r="AR1115" s="55">
        <f ca="1">IFERROR((SUMIF($AC$3:$AM$3,VLOOKUP($R1115,desplegable!$N$3:$Q$8,4,FALSE),$AC1115:$AM1115)/($H1115-$G1115))*((TODAY())-$G1115)/$S1115,0)</f>
        <v>0</v>
      </c>
      <c r="AS1115" s="56" t="str">
        <f t="shared" si="373"/>
        <v>-</v>
      </c>
      <c r="AT1115" s="56" t="str">
        <f t="shared" si="374"/>
        <v>-</v>
      </c>
      <c r="AU1115" s="56" t="str">
        <f t="shared" si="375"/>
        <v>-</v>
      </c>
      <c r="AV1115" s="56" t="str">
        <f t="shared" si="376"/>
        <v>-</v>
      </c>
      <c r="AW1115" s="53" t="str">
        <f t="shared" si="377"/>
        <v>-</v>
      </c>
      <c r="AX1115" s="53" t="str">
        <f t="shared" si="378"/>
        <v/>
      </c>
      <c r="AY1115" s="57" t="str">
        <f t="shared" si="379"/>
        <v/>
      </c>
      <c r="AZ1115" s="54">
        <f>+IF(SUMIF($AC$3:$AM$3,VLOOKUP($R1115,desplegable!$N$3:$Q$8,4,FALSE),$AC1115:$AM1115)&gt;=$S1115,$S1115,SUMIF($AC$3:$AM$3,VLOOKUP($R1115,desplegable!$N$3:$Q$8,4,FALSE),$AC1115:$AM1115))</f>
        <v>0</v>
      </c>
      <c r="BA1115" s="78"/>
      <c r="BB1115" s="54">
        <f t="shared" si="380"/>
        <v>0</v>
      </c>
      <c r="BC1115" s="53">
        <f>+IFERROR($BB1115*$T1115/VLOOKUP($R1115,desplegable!$N$3:$O$8,2,FALSE),0)</f>
        <v>0</v>
      </c>
      <c r="BD1115" s="53" t="str">
        <f t="shared" si="370"/>
        <v/>
      </c>
      <c r="BE1115" s="57" t="str">
        <f t="shared" si="381"/>
        <v/>
      </c>
    </row>
    <row r="1116" spans="1:57" ht="15" customHeight="1" x14ac:dyDescent="0.25">
      <c r="A1116" s="26" t="s">
        <v>117</v>
      </c>
      <c r="B1116" s="21"/>
      <c r="C1116" s="21" t="s">
        <v>117</v>
      </c>
      <c r="D1116" s="21"/>
      <c r="E1116" s="21" t="s">
        <v>117</v>
      </c>
      <c r="F1116" s="21"/>
      <c r="G1116" s="27"/>
      <c r="H1116" s="27"/>
      <c r="I1116" s="28" t="s">
        <v>373</v>
      </c>
      <c r="J1116" s="28" t="s">
        <v>117</v>
      </c>
      <c r="K1116" s="21"/>
      <c r="L1116" s="21"/>
      <c r="M1116" s="28" t="s">
        <v>117</v>
      </c>
      <c r="N1116" s="28" t="s">
        <v>117</v>
      </c>
      <c r="O1116" s="28" t="s">
        <v>117</v>
      </c>
      <c r="P1116" s="21" t="s">
        <v>117</v>
      </c>
      <c r="Q1116" s="21" t="s">
        <v>117</v>
      </c>
      <c r="R1116" s="28" t="s">
        <v>117</v>
      </c>
      <c r="S1116" s="78"/>
      <c r="T1116" s="30"/>
      <c r="U1116" s="52">
        <f t="shared" si="371"/>
        <v>0</v>
      </c>
      <c r="V1116" s="29"/>
      <c r="W1116" s="29" t="s">
        <v>117</v>
      </c>
      <c r="X1116" s="29"/>
      <c r="Y1116" s="29"/>
      <c r="Z1116" s="53" t="str">
        <f t="shared" si="363"/>
        <v/>
      </c>
      <c r="AA1116" s="55" t="str">
        <f t="shared" si="372"/>
        <v/>
      </c>
      <c r="AB1116" s="27"/>
      <c r="AC1116" s="54">
        <f t="shared" si="364"/>
        <v>0</v>
      </c>
      <c r="AD1116" s="78"/>
      <c r="AE1116" s="54">
        <f t="shared" si="365"/>
        <v>0</v>
      </c>
      <c r="AF1116" s="78"/>
      <c r="AG1116" s="54">
        <f t="shared" si="366"/>
        <v>0</v>
      </c>
      <c r="AH1116" s="78"/>
      <c r="AI1116" s="54">
        <f t="shared" si="367"/>
        <v>0</v>
      </c>
      <c r="AJ1116" s="78"/>
      <c r="AK1116" s="54">
        <f t="shared" si="368"/>
        <v>0</v>
      </c>
      <c r="AL1116" s="78"/>
      <c r="AM1116" s="78"/>
      <c r="AN1116" s="53" t="str">
        <f>+IF($A1116="Venta",SUMIF($AC$3:$AM$3,VLOOKUP($R1116,desplegable!$N$3:$Q$8,4,FALSE),$AC1116:$AM1116)*$T1116/VLOOKUP($R1116,desplegable!$N$3:$O$8,2,FALSE),"")</f>
        <v/>
      </c>
      <c r="AO1116" s="53">
        <f t="shared" si="369"/>
        <v>0</v>
      </c>
      <c r="AP1116" s="53" t="str">
        <f>+IF($A1116="Compra",SUMIF($AC$3:$AM$3,VLOOKUP(#REF!,desplegable!$N$3:$Q$8,4,FALSE),$AC1116:$AM1116)*$T1116/VLOOKUP(#REF!,desplegable!$N$3:$O$8,2,FALSE),"")</f>
        <v/>
      </c>
      <c r="AQ1116" s="55">
        <f>+IFERROR(SUMIF($AC$3:$AM$3,VLOOKUP($R1116,desplegable!$N$3:$Q$8,4,FALSE),$AC1116:$AM1116)/$S1116,0)</f>
        <v>0</v>
      </c>
      <c r="AR1116" s="55">
        <f ca="1">IFERROR((SUMIF($AC$3:$AM$3,VLOOKUP($R1116,desplegable!$N$3:$Q$8,4,FALSE),$AC1116:$AM1116)/($H1116-$G1116))*((TODAY())-$G1116)/$S1116,0)</f>
        <v>0</v>
      </c>
      <c r="AS1116" s="56" t="str">
        <f t="shared" si="373"/>
        <v>-</v>
      </c>
      <c r="AT1116" s="56" t="str">
        <f t="shared" si="374"/>
        <v>-</v>
      </c>
      <c r="AU1116" s="56" t="str">
        <f t="shared" si="375"/>
        <v>-</v>
      </c>
      <c r="AV1116" s="56" t="str">
        <f t="shared" si="376"/>
        <v>-</v>
      </c>
      <c r="AW1116" s="53" t="str">
        <f t="shared" si="377"/>
        <v>-</v>
      </c>
      <c r="AX1116" s="53" t="str">
        <f t="shared" si="378"/>
        <v/>
      </c>
      <c r="AY1116" s="57" t="str">
        <f t="shared" si="379"/>
        <v/>
      </c>
      <c r="AZ1116" s="54">
        <f>+IF(SUMIF($AC$3:$AM$3,VLOOKUP($R1116,desplegable!$N$3:$Q$8,4,FALSE),$AC1116:$AM1116)&gt;=$S1116,$S1116,SUMIF($AC$3:$AM$3,VLOOKUP($R1116,desplegable!$N$3:$Q$8,4,FALSE),$AC1116:$AM1116))</f>
        <v>0</v>
      </c>
      <c r="BA1116" s="78"/>
      <c r="BB1116" s="54">
        <f t="shared" si="380"/>
        <v>0</v>
      </c>
      <c r="BC1116" s="53">
        <f>+IFERROR($BB1116*$T1116/VLOOKUP($R1116,desplegable!$N$3:$O$8,2,FALSE),0)</f>
        <v>0</v>
      </c>
      <c r="BD1116" s="53" t="str">
        <f t="shared" si="370"/>
        <v/>
      </c>
      <c r="BE1116" s="57" t="str">
        <f t="shared" si="381"/>
        <v/>
      </c>
    </row>
    <row r="1117" spans="1:57" ht="15" customHeight="1" x14ac:dyDescent="0.25">
      <c r="A1117" s="26" t="s">
        <v>117</v>
      </c>
      <c r="B1117" s="21"/>
      <c r="C1117" s="21" t="s">
        <v>117</v>
      </c>
      <c r="D1117" s="21"/>
      <c r="E1117" s="21" t="s">
        <v>117</v>
      </c>
      <c r="F1117" s="21"/>
      <c r="G1117" s="27"/>
      <c r="H1117" s="27"/>
      <c r="I1117" s="28" t="s">
        <v>373</v>
      </c>
      <c r="J1117" s="28" t="s">
        <v>117</v>
      </c>
      <c r="K1117" s="21"/>
      <c r="L1117" s="21"/>
      <c r="M1117" s="28" t="s">
        <v>117</v>
      </c>
      <c r="N1117" s="28" t="s">
        <v>117</v>
      </c>
      <c r="O1117" s="28" t="s">
        <v>117</v>
      </c>
      <c r="P1117" s="21" t="s">
        <v>117</v>
      </c>
      <c r="Q1117" s="21" t="s">
        <v>117</v>
      </c>
      <c r="R1117" s="28" t="s">
        <v>117</v>
      </c>
      <c r="S1117" s="78"/>
      <c r="T1117" s="30"/>
      <c r="U1117" s="52">
        <f t="shared" si="371"/>
        <v>0</v>
      </c>
      <c r="V1117" s="29"/>
      <c r="W1117" s="29" t="s">
        <v>117</v>
      </c>
      <c r="X1117" s="29"/>
      <c r="Y1117" s="29"/>
      <c r="Z1117" s="53" t="str">
        <f t="shared" si="363"/>
        <v/>
      </c>
      <c r="AA1117" s="55" t="str">
        <f t="shared" si="372"/>
        <v/>
      </c>
      <c r="AB1117" s="27"/>
      <c r="AC1117" s="54">
        <f t="shared" si="364"/>
        <v>0</v>
      </c>
      <c r="AD1117" s="78"/>
      <c r="AE1117" s="54">
        <f t="shared" si="365"/>
        <v>0</v>
      </c>
      <c r="AF1117" s="78"/>
      <c r="AG1117" s="54">
        <f t="shared" si="366"/>
        <v>0</v>
      </c>
      <c r="AH1117" s="78"/>
      <c r="AI1117" s="54">
        <f t="shared" si="367"/>
        <v>0</v>
      </c>
      <c r="AJ1117" s="78"/>
      <c r="AK1117" s="54">
        <f t="shared" si="368"/>
        <v>0</v>
      </c>
      <c r="AL1117" s="78"/>
      <c r="AM1117" s="78"/>
      <c r="AN1117" s="53" t="str">
        <f>+IF($A1117="Venta",SUMIF($AC$3:$AM$3,VLOOKUP($R1117,desplegable!$N$3:$Q$8,4,FALSE),$AC1117:$AM1117)*$T1117/VLOOKUP($R1117,desplegable!$N$3:$O$8,2,FALSE),"")</f>
        <v/>
      </c>
      <c r="AO1117" s="53">
        <f t="shared" si="369"/>
        <v>0</v>
      </c>
      <c r="AP1117" s="53" t="str">
        <f>+IF($A1117="Compra",SUMIF($AC$3:$AM$3,VLOOKUP($R1116,desplegable!$N$3:$Q$8,4,FALSE),$AC1117:$AM1117)*$T1117/VLOOKUP($R1116,desplegable!$N$3:$O$8,2,FALSE),"")</f>
        <v/>
      </c>
      <c r="AQ1117" s="55">
        <f>+IFERROR(SUMIF($AC$3:$AM$3,VLOOKUP($R1117,desplegable!$N$3:$Q$8,4,FALSE),$AC1117:$AM1117)/$S1117,0)</f>
        <v>0</v>
      </c>
      <c r="AR1117" s="55">
        <f ca="1">IFERROR((SUMIF($AC$3:$AM$3,VLOOKUP($R1117,desplegable!$N$3:$Q$8,4,FALSE),$AC1117:$AM1117)/($H1117-$G1117))*((TODAY())-$G1117)/$S1117,0)</f>
        <v>0</v>
      </c>
      <c r="AS1117" s="56" t="str">
        <f t="shared" si="373"/>
        <v>-</v>
      </c>
      <c r="AT1117" s="56" t="str">
        <f t="shared" si="374"/>
        <v>-</v>
      </c>
      <c r="AU1117" s="56" t="str">
        <f t="shared" si="375"/>
        <v>-</v>
      </c>
      <c r="AV1117" s="56" t="str">
        <f t="shared" si="376"/>
        <v>-</v>
      </c>
      <c r="AW1117" s="53" t="str">
        <f t="shared" si="377"/>
        <v>-</v>
      </c>
      <c r="AX1117" s="53" t="str">
        <f t="shared" si="378"/>
        <v/>
      </c>
      <c r="AY1117" s="57" t="str">
        <f t="shared" si="379"/>
        <v/>
      </c>
      <c r="AZ1117" s="54">
        <f>+IF(SUMIF($AC$3:$AM$3,VLOOKUP($R1117,desplegable!$N$3:$Q$8,4,FALSE),$AC1117:$AM1117)&gt;=$S1117,$S1117,SUMIF($AC$3:$AM$3,VLOOKUP($R1117,desplegable!$N$3:$Q$8,4,FALSE),$AC1117:$AM1117))</f>
        <v>0</v>
      </c>
      <c r="BA1117" s="78"/>
      <c r="BB1117" s="54">
        <f t="shared" si="380"/>
        <v>0</v>
      </c>
      <c r="BC1117" s="53">
        <f>+IFERROR($BB1117*$T1117/VLOOKUP($R1117,desplegable!$N$3:$O$8,2,FALSE),0)</f>
        <v>0</v>
      </c>
      <c r="BD1117" s="53" t="str">
        <f t="shared" si="370"/>
        <v/>
      </c>
      <c r="BE1117" s="57" t="str">
        <f t="shared" si="381"/>
        <v/>
      </c>
    </row>
    <row r="1118" spans="1:57" ht="15" customHeight="1" x14ac:dyDescent="0.25">
      <c r="A1118" s="26" t="s">
        <v>117</v>
      </c>
      <c r="B1118" s="21"/>
      <c r="C1118" s="21" t="s">
        <v>117</v>
      </c>
      <c r="D1118" s="21"/>
      <c r="E1118" s="21" t="s">
        <v>117</v>
      </c>
      <c r="F1118" s="21"/>
      <c r="G1118" s="27"/>
      <c r="H1118" s="27"/>
      <c r="I1118" s="28" t="s">
        <v>373</v>
      </c>
      <c r="J1118" s="28" t="s">
        <v>117</v>
      </c>
      <c r="K1118" s="21"/>
      <c r="L1118" s="21"/>
      <c r="M1118" s="28" t="s">
        <v>117</v>
      </c>
      <c r="N1118" s="28" t="s">
        <v>117</v>
      </c>
      <c r="O1118" s="28" t="s">
        <v>117</v>
      </c>
      <c r="P1118" s="21" t="s">
        <v>117</v>
      </c>
      <c r="Q1118" s="21" t="s">
        <v>117</v>
      </c>
      <c r="R1118" s="28" t="s">
        <v>117</v>
      </c>
      <c r="S1118" s="78"/>
      <c r="T1118" s="30"/>
      <c r="U1118" s="52">
        <f t="shared" si="371"/>
        <v>0</v>
      </c>
      <c r="V1118" s="29"/>
      <c r="W1118" s="29" t="s">
        <v>117</v>
      </c>
      <c r="X1118" s="29"/>
      <c r="Y1118" s="29"/>
      <c r="Z1118" s="53" t="str">
        <f t="shared" si="363"/>
        <v/>
      </c>
      <c r="AA1118" s="55" t="str">
        <f t="shared" si="372"/>
        <v/>
      </c>
      <c r="AB1118" s="27"/>
      <c r="AC1118" s="54">
        <f t="shared" si="364"/>
        <v>0</v>
      </c>
      <c r="AD1118" s="78"/>
      <c r="AE1118" s="54">
        <f t="shared" si="365"/>
        <v>0</v>
      </c>
      <c r="AF1118" s="78"/>
      <c r="AG1118" s="54">
        <f t="shared" si="366"/>
        <v>0</v>
      </c>
      <c r="AH1118" s="78"/>
      <c r="AI1118" s="54">
        <f t="shared" si="367"/>
        <v>0</v>
      </c>
      <c r="AJ1118" s="78"/>
      <c r="AK1118" s="54">
        <f t="shared" si="368"/>
        <v>0</v>
      </c>
      <c r="AL1118" s="78"/>
      <c r="AM1118" s="78"/>
      <c r="AN1118" s="53" t="str">
        <f>+IF($A1118="Venta",SUMIF($AC$3:$AM$3,VLOOKUP($R1118,desplegable!$N$3:$Q$8,4,FALSE),$AC1118:$AM1118)*$T1118/VLOOKUP($R1118,desplegable!$N$3:$O$8,2,FALSE),"")</f>
        <v/>
      </c>
      <c r="AO1118" s="53">
        <f t="shared" si="369"/>
        <v>0</v>
      </c>
      <c r="AP1118" s="53" t="str">
        <f>+IF($A1118="Compra",SUMIF($AC$3:$AM$3,VLOOKUP($R1117,desplegable!$N$3:$Q$8,4,FALSE),$AC1118:$AM1118)*$T1118/VLOOKUP($R1117,desplegable!$N$3:$O$8,2,FALSE),"")</f>
        <v/>
      </c>
      <c r="AQ1118" s="55">
        <f>+IFERROR(SUMIF($AC$3:$AM$3,VLOOKUP($R1118,desplegable!$N$3:$Q$8,4,FALSE),$AC1118:$AM1118)/$S1118,0)</f>
        <v>0</v>
      </c>
      <c r="AR1118" s="55">
        <f ca="1">IFERROR((SUMIF($AC$3:$AM$3,VLOOKUP($R1118,desplegable!$N$3:$Q$8,4,FALSE),$AC1118:$AM1118)/($H1118-$G1118))*((TODAY())-$G1118)/$S1118,0)</f>
        <v>0</v>
      </c>
      <c r="AS1118" s="56" t="str">
        <f t="shared" si="373"/>
        <v>-</v>
      </c>
      <c r="AT1118" s="56" t="str">
        <f t="shared" si="374"/>
        <v>-</v>
      </c>
      <c r="AU1118" s="56" t="str">
        <f t="shared" si="375"/>
        <v>-</v>
      </c>
      <c r="AV1118" s="56" t="str">
        <f t="shared" si="376"/>
        <v>-</v>
      </c>
      <c r="AW1118" s="53" t="str">
        <f t="shared" si="377"/>
        <v>-</v>
      </c>
      <c r="AX1118" s="53" t="str">
        <f t="shared" si="378"/>
        <v/>
      </c>
      <c r="AY1118" s="57" t="str">
        <f t="shared" si="379"/>
        <v/>
      </c>
      <c r="AZ1118" s="54">
        <f>+IF(SUMIF($AC$3:$AM$3,VLOOKUP($R1118,desplegable!$N$3:$Q$8,4,FALSE),$AC1118:$AM1118)&gt;=$S1118,$S1118,SUMIF($AC$3:$AM$3,VLOOKUP($R1118,desplegable!$N$3:$Q$8,4,FALSE),$AC1118:$AM1118))</f>
        <v>0</v>
      </c>
      <c r="BA1118" s="78"/>
      <c r="BB1118" s="54">
        <f t="shared" si="380"/>
        <v>0</v>
      </c>
      <c r="BC1118" s="53">
        <f>+IFERROR($BB1118*$T1118/VLOOKUP($R1118,desplegable!$N$3:$O$8,2,FALSE),0)</f>
        <v>0</v>
      </c>
      <c r="BD1118" s="53" t="str">
        <f t="shared" si="370"/>
        <v/>
      </c>
      <c r="BE1118" s="57" t="str">
        <f t="shared" si="381"/>
        <v/>
      </c>
    </row>
    <row r="1119" spans="1:57" ht="15" customHeight="1" x14ac:dyDescent="0.25">
      <c r="A1119" s="26" t="s">
        <v>117</v>
      </c>
      <c r="B1119" s="21"/>
      <c r="C1119" s="21" t="s">
        <v>117</v>
      </c>
      <c r="D1119" s="21"/>
      <c r="E1119" s="21" t="s">
        <v>117</v>
      </c>
      <c r="F1119" s="21"/>
      <c r="G1119" s="27"/>
      <c r="H1119" s="27"/>
      <c r="I1119" s="28" t="s">
        <v>373</v>
      </c>
      <c r="J1119" s="28" t="s">
        <v>117</v>
      </c>
      <c r="K1119" s="21"/>
      <c r="L1119" s="21"/>
      <c r="M1119" s="28" t="s">
        <v>117</v>
      </c>
      <c r="N1119" s="28" t="s">
        <v>117</v>
      </c>
      <c r="O1119" s="28" t="s">
        <v>117</v>
      </c>
      <c r="P1119" s="21" t="s">
        <v>117</v>
      </c>
      <c r="Q1119" s="21" t="s">
        <v>117</v>
      </c>
      <c r="R1119" s="28" t="s">
        <v>117</v>
      </c>
      <c r="S1119" s="78"/>
      <c r="T1119" s="30"/>
      <c r="U1119" s="52">
        <f t="shared" si="371"/>
        <v>0</v>
      </c>
      <c r="V1119" s="29"/>
      <c r="W1119" s="29" t="s">
        <v>117</v>
      </c>
      <c r="X1119" s="29"/>
      <c r="Y1119" s="29"/>
      <c r="Z1119" s="53" t="str">
        <f t="shared" si="363"/>
        <v/>
      </c>
      <c r="AA1119" s="55" t="str">
        <f t="shared" si="372"/>
        <v/>
      </c>
      <c r="AB1119" s="27"/>
      <c r="AC1119" s="54">
        <f t="shared" si="364"/>
        <v>0</v>
      </c>
      <c r="AD1119" s="78"/>
      <c r="AE1119" s="54">
        <f t="shared" si="365"/>
        <v>0</v>
      </c>
      <c r="AF1119" s="78"/>
      <c r="AG1119" s="54">
        <f t="shared" si="366"/>
        <v>0</v>
      </c>
      <c r="AH1119" s="78"/>
      <c r="AI1119" s="54">
        <f t="shared" si="367"/>
        <v>0</v>
      </c>
      <c r="AJ1119" s="78"/>
      <c r="AK1119" s="54">
        <f t="shared" si="368"/>
        <v>0</v>
      </c>
      <c r="AL1119" s="78"/>
      <c r="AM1119" s="78"/>
      <c r="AN1119" s="53" t="str">
        <f>+IF($A1119="Venta",SUMIF($AC$3:$AM$3,VLOOKUP($R1119,desplegable!$N$3:$Q$8,4,FALSE),$AC1119:$AM1119)*$T1119/VLOOKUP($R1119,desplegable!$N$3:$O$8,2,FALSE),"")</f>
        <v/>
      </c>
      <c r="AO1119" s="53">
        <f t="shared" si="369"/>
        <v>0</v>
      </c>
      <c r="AP1119" s="53" t="str">
        <f>+IF($A1119="Compra",SUMIF($AC$3:$AM$3,VLOOKUP($R1118,desplegable!$N$3:$Q$8,4,FALSE),$AC1119:$AM1119)*$T1119/VLOOKUP($R1118,desplegable!$N$3:$O$8,2,FALSE),"")</f>
        <v/>
      </c>
      <c r="AQ1119" s="55">
        <f>+IFERROR(SUMIF($AC$3:$AM$3,VLOOKUP($R1119,desplegable!$N$3:$Q$8,4,FALSE),$AC1119:$AM1119)/$S1119,0)</f>
        <v>0</v>
      </c>
      <c r="AR1119" s="55">
        <f ca="1">IFERROR((SUMIF($AC$3:$AM$3,VLOOKUP($R1119,desplegable!$N$3:$Q$8,4,FALSE),$AC1119:$AM1119)/($H1119-$G1119))*((TODAY())-$G1119)/$S1119,0)</f>
        <v>0</v>
      </c>
      <c r="AS1119" s="56" t="str">
        <f t="shared" si="373"/>
        <v>-</v>
      </c>
      <c r="AT1119" s="56" t="str">
        <f t="shared" si="374"/>
        <v>-</v>
      </c>
      <c r="AU1119" s="56" t="str">
        <f t="shared" si="375"/>
        <v>-</v>
      </c>
      <c r="AV1119" s="56" t="str">
        <f t="shared" si="376"/>
        <v>-</v>
      </c>
      <c r="AW1119" s="53" t="str">
        <f t="shared" si="377"/>
        <v>-</v>
      </c>
      <c r="AX1119" s="53" t="str">
        <f t="shared" si="378"/>
        <v/>
      </c>
      <c r="AY1119" s="57" t="str">
        <f t="shared" si="379"/>
        <v/>
      </c>
      <c r="AZ1119" s="54">
        <f>+IF(SUMIF($AC$3:$AM$3,VLOOKUP($R1119,desplegable!$N$3:$Q$8,4,FALSE),$AC1119:$AM1119)&gt;=$S1119,$S1119,SUMIF($AC$3:$AM$3,VLOOKUP($R1119,desplegable!$N$3:$Q$8,4,FALSE),$AC1119:$AM1119))</f>
        <v>0</v>
      </c>
      <c r="BA1119" s="78"/>
      <c r="BB1119" s="54">
        <f t="shared" si="380"/>
        <v>0</v>
      </c>
      <c r="BC1119" s="53">
        <f>+IFERROR($BB1119*$T1119/VLOOKUP($R1119,desplegable!$N$3:$O$8,2,FALSE),0)</f>
        <v>0</v>
      </c>
      <c r="BD1119" s="53" t="str">
        <f t="shared" si="370"/>
        <v/>
      </c>
      <c r="BE1119" s="57" t="str">
        <f t="shared" si="381"/>
        <v/>
      </c>
    </row>
    <row r="1120" spans="1:57" ht="15" customHeight="1" x14ac:dyDescent="0.25">
      <c r="A1120" s="26" t="s">
        <v>117</v>
      </c>
      <c r="B1120" s="21"/>
      <c r="C1120" s="21" t="s">
        <v>117</v>
      </c>
      <c r="D1120" s="21"/>
      <c r="E1120" s="21" t="s">
        <v>117</v>
      </c>
      <c r="F1120" s="21"/>
      <c r="G1120" s="27"/>
      <c r="H1120" s="27"/>
      <c r="I1120" s="28" t="s">
        <v>373</v>
      </c>
      <c r="J1120" s="28" t="s">
        <v>117</v>
      </c>
      <c r="K1120" s="21"/>
      <c r="L1120" s="21"/>
      <c r="M1120" s="28" t="s">
        <v>117</v>
      </c>
      <c r="N1120" s="28" t="s">
        <v>117</v>
      </c>
      <c r="O1120" s="28" t="s">
        <v>117</v>
      </c>
      <c r="P1120" s="21" t="s">
        <v>117</v>
      </c>
      <c r="Q1120" s="21" t="s">
        <v>117</v>
      </c>
      <c r="R1120" s="28" t="s">
        <v>117</v>
      </c>
      <c r="S1120" s="78"/>
      <c r="T1120" s="30"/>
      <c r="U1120" s="52">
        <f t="shared" si="371"/>
        <v>0</v>
      </c>
      <c r="V1120" s="29"/>
      <c r="W1120" s="29" t="s">
        <v>117</v>
      </c>
      <c r="X1120" s="29"/>
      <c r="Y1120" s="29"/>
      <c r="Z1120" s="53" t="str">
        <f t="shared" si="363"/>
        <v/>
      </c>
      <c r="AA1120" s="55" t="str">
        <f t="shared" si="372"/>
        <v/>
      </c>
      <c r="AB1120" s="27"/>
      <c r="AC1120" s="54">
        <f t="shared" si="364"/>
        <v>0</v>
      </c>
      <c r="AD1120" s="78"/>
      <c r="AE1120" s="54">
        <f t="shared" si="365"/>
        <v>0</v>
      </c>
      <c r="AF1120" s="78"/>
      <c r="AG1120" s="54">
        <f t="shared" si="366"/>
        <v>0</v>
      </c>
      <c r="AH1120" s="78"/>
      <c r="AI1120" s="54">
        <f t="shared" si="367"/>
        <v>0</v>
      </c>
      <c r="AJ1120" s="78"/>
      <c r="AK1120" s="54">
        <f t="shared" si="368"/>
        <v>0</v>
      </c>
      <c r="AL1120" s="78"/>
      <c r="AM1120" s="78"/>
      <c r="AN1120" s="53" t="str">
        <f>+IF($A1120="Venta",SUMIF($AC$3:$AM$3,VLOOKUP($R1120,desplegable!$N$3:$Q$8,4,FALSE),$AC1120:$AM1120)*$T1120/VLOOKUP($R1120,desplegable!$N$3:$O$8,2,FALSE),"")</f>
        <v/>
      </c>
      <c r="AO1120" s="53">
        <f t="shared" si="369"/>
        <v>0</v>
      </c>
      <c r="AP1120" s="53" t="str">
        <f>+IF($A1120="Compra",SUMIF($AC$3:$AM$3,VLOOKUP($R1119,desplegable!$N$3:$Q$8,4,FALSE),$AC1120:$AM1120)*$T1120/VLOOKUP($R1119,desplegable!$N$3:$O$8,2,FALSE),"")</f>
        <v/>
      </c>
      <c r="AQ1120" s="55">
        <f>+IFERROR(SUMIF($AC$3:$AM$3,VLOOKUP($R1120,desplegable!$N$3:$Q$8,4,FALSE),$AC1120:$AM1120)/$S1120,0)</f>
        <v>0</v>
      </c>
      <c r="AR1120" s="55">
        <f ca="1">IFERROR((SUMIF($AC$3:$AM$3,VLOOKUP($R1120,desplegable!$N$3:$Q$8,4,FALSE),$AC1120:$AM1120)/($H1120-$G1120))*((TODAY())-$G1120)/$S1120,0)</f>
        <v>0</v>
      </c>
      <c r="AS1120" s="56" t="str">
        <f t="shared" si="373"/>
        <v>-</v>
      </c>
      <c r="AT1120" s="56" t="str">
        <f t="shared" si="374"/>
        <v>-</v>
      </c>
      <c r="AU1120" s="56" t="str">
        <f t="shared" si="375"/>
        <v>-</v>
      </c>
      <c r="AV1120" s="56" t="str">
        <f t="shared" si="376"/>
        <v>-</v>
      </c>
      <c r="AW1120" s="53" t="str">
        <f t="shared" si="377"/>
        <v>-</v>
      </c>
      <c r="AX1120" s="53" t="str">
        <f t="shared" si="378"/>
        <v/>
      </c>
      <c r="AY1120" s="57" t="str">
        <f t="shared" si="379"/>
        <v/>
      </c>
      <c r="AZ1120" s="54">
        <f>+IF(SUMIF($AC$3:$AM$3,VLOOKUP($R1120,desplegable!$N$3:$Q$8,4,FALSE),$AC1120:$AM1120)&gt;=$S1120,$S1120,SUMIF($AC$3:$AM$3,VLOOKUP($R1120,desplegable!$N$3:$Q$8,4,FALSE),$AC1120:$AM1120))</f>
        <v>0</v>
      </c>
      <c r="BA1120" s="78"/>
      <c r="BB1120" s="54">
        <f t="shared" si="380"/>
        <v>0</v>
      </c>
      <c r="BC1120" s="53">
        <f>+IFERROR($BB1120*$T1120/VLOOKUP($R1120,desplegable!$N$3:$O$8,2,FALSE),0)</f>
        <v>0</v>
      </c>
      <c r="BD1120" s="53" t="str">
        <f t="shared" si="370"/>
        <v/>
      </c>
      <c r="BE1120" s="57" t="str">
        <f t="shared" si="381"/>
        <v/>
      </c>
    </row>
    <row r="1121" spans="1:57" ht="15" customHeight="1" x14ac:dyDescent="0.25">
      <c r="A1121" s="26" t="s">
        <v>117</v>
      </c>
      <c r="B1121" s="21"/>
      <c r="C1121" s="21" t="s">
        <v>117</v>
      </c>
      <c r="D1121" s="21"/>
      <c r="E1121" s="21" t="s">
        <v>117</v>
      </c>
      <c r="F1121" s="21"/>
      <c r="G1121" s="27"/>
      <c r="H1121" s="27"/>
      <c r="I1121" s="28" t="s">
        <v>373</v>
      </c>
      <c r="J1121" s="28" t="s">
        <v>117</v>
      </c>
      <c r="K1121" s="21"/>
      <c r="L1121" s="21"/>
      <c r="M1121" s="28" t="s">
        <v>117</v>
      </c>
      <c r="N1121" s="28" t="s">
        <v>117</v>
      </c>
      <c r="O1121" s="28" t="s">
        <v>117</v>
      </c>
      <c r="P1121" s="21" t="s">
        <v>117</v>
      </c>
      <c r="Q1121" s="21" t="s">
        <v>117</v>
      </c>
      <c r="R1121" s="28" t="s">
        <v>117</v>
      </c>
      <c r="S1121" s="78"/>
      <c r="T1121" s="30"/>
      <c r="U1121" s="52">
        <f t="shared" si="371"/>
        <v>0</v>
      </c>
      <c r="V1121" s="29"/>
      <c r="W1121" s="29" t="s">
        <v>117</v>
      </c>
      <c r="X1121" s="29"/>
      <c r="Y1121" s="29"/>
      <c r="Z1121" s="53" t="str">
        <f t="shared" si="363"/>
        <v/>
      </c>
      <c r="AA1121" s="55" t="str">
        <f t="shared" si="372"/>
        <v/>
      </c>
      <c r="AB1121" s="27"/>
      <c r="AC1121" s="54">
        <f t="shared" si="364"/>
        <v>0</v>
      </c>
      <c r="AD1121" s="78"/>
      <c r="AE1121" s="54">
        <f t="shared" si="365"/>
        <v>0</v>
      </c>
      <c r="AF1121" s="78"/>
      <c r="AG1121" s="54">
        <f t="shared" si="366"/>
        <v>0</v>
      </c>
      <c r="AH1121" s="78"/>
      <c r="AI1121" s="54">
        <f t="shared" si="367"/>
        <v>0</v>
      </c>
      <c r="AJ1121" s="78"/>
      <c r="AK1121" s="54">
        <f t="shared" si="368"/>
        <v>0</v>
      </c>
      <c r="AL1121" s="78"/>
      <c r="AM1121" s="78"/>
      <c r="AN1121" s="53" t="str">
        <f>+IF($A1121="Venta",SUMIF($AC$3:$AM$3,VLOOKUP($R1121,desplegable!$N$3:$Q$8,4,FALSE),$AC1121:$AM1121)*$T1121/VLOOKUP($R1121,desplegable!$N$3:$O$8,2,FALSE),"")</f>
        <v/>
      </c>
      <c r="AO1121" s="53">
        <f t="shared" si="369"/>
        <v>0</v>
      </c>
      <c r="AP1121" s="53" t="str">
        <f>+IF($A1121="Compra",SUMIF($AC$3:$AM$3,VLOOKUP($R1120,desplegable!$N$3:$Q$8,4,FALSE),$AC1121:$AM1121)*$T1121/VLOOKUP($R1120,desplegable!$N$3:$O$8,2,FALSE),"")</f>
        <v/>
      </c>
      <c r="AQ1121" s="55">
        <f>+IFERROR(SUMIF($AC$3:$AM$3,VLOOKUP($R1121,desplegable!$N$3:$Q$8,4,FALSE),$AC1121:$AM1121)/$S1121,0)</f>
        <v>0</v>
      </c>
      <c r="AR1121" s="55">
        <f ca="1">IFERROR((SUMIF($AC$3:$AM$3,VLOOKUP($R1121,desplegable!$N$3:$Q$8,4,FALSE),$AC1121:$AM1121)/($H1121-$G1121))*((TODAY())-$G1121)/$S1121,0)</f>
        <v>0</v>
      </c>
      <c r="AS1121" s="56" t="str">
        <f t="shared" si="373"/>
        <v>-</v>
      </c>
      <c r="AT1121" s="56" t="str">
        <f t="shared" si="374"/>
        <v>-</v>
      </c>
      <c r="AU1121" s="56" t="str">
        <f t="shared" si="375"/>
        <v>-</v>
      </c>
      <c r="AV1121" s="56" t="str">
        <f t="shared" si="376"/>
        <v>-</v>
      </c>
      <c r="AW1121" s="53" t="str">
        <f t="shared" si="377"/>
        <v>-</v>
      </c>
      <c r="AX1121" s="53" t="str">
        <f t="shared" si="378"/>
        <v/>
      </c>
      <c r="AY1121" s="57" t="str">
        <f t="shared" si="379"/>
        <v/>
      </c>
      <c r="AZ1121" s="54">
        <f>+IF(SUMIF($AC$3:$AM$3,VLOOKUP($R1121,desplegable!$N$3:$Q$8,4,FALSE),$AC1121:$AM1121)&gt;=$S1121,$S1121,SUMIF($AC$3:$AM$3,VLOOKUP($R1121,desplegable!$N$3:$Q$8,4,FALSE),$AC1121:$AM1121))</f>
        <v>0</v>
      </c>
      <c r="BA1121" s="78"/>
      <c r="BB1121" s="54">
        <f t="shared" si="380"/>
        <v>0</v>
      </c>
      <c r="BC1121" s="53">
        <f>+IFERROR($BB1121*$T1121/VLOOKUP($R1121,desplegable!$N$3:$O$8,2,FALSE),0)</f>
        <v>0</v>
      </c>
      <c r="BD1121" s="53" t="str">
        <f t="shared" si="370"/>
        <v/>
      </c>
      <c r="BE1121" s="57" t="str">
        <f t="shared" si="381"/>
        <v/>
      </c>
    </row>
    <row r="1122" spans="1:57" ht="15" customHeight="1" x14ac:dyDescent="0.25">
      <c r="A1122" s="26" t="s">
        <v>117</v>
      </c>
      <c r="B1122" s="21"/>
      <c r="C1122" s="21" t="s">
        <v>117</v>
      </c>
      <c r="D1122" s="21"/>
      <c r="E1122" s="21" t="s">
        <v>117</v>
      </c>
      <c r="F1122" s="21"/>
      <c r="G1122" s="27"/>
      <c r="H1122" s="27"/>
      <c r="I1122" s="28" t="s">
        <v>373</v>
      </c>
      <c r="J1122" s="28" t="s">
        <v>117</v>
      </c>
      <c r="K1122" s="21"/>
      <c r="L1122" s="21"/>
      <c r="M1122" s="28" t="s">
        <v>117</v>
      </c>
      <c r="N1122" s="28" t="s">
        <v>117</v>
      </c>
      <c r="O1122" s="28" t="s">
        <v>117</v>
      </c>
      <c r="P1122" s="21" t="s">
        <v>117</v>
      </c>
      <c r="Q1122" s="21" t="s">
        <v>117</v>
      </c>
      <c r="R1122" s="28" t="s">
        <v>117</v>
      </c>
      <c r="S1122" s="78"/>
      <c r="T1122" s="30"/>
      <c r="U1122" s="52">
        <f t="shared" si="371"/>
        <v>0</v>
      </c>
      <c r="V1122" s="29"/>
      <c r="W1122" s="29" t="s">
        <v>117</v>
      </c>
      <c r="X1122" s="29"/>
      <c r="Y1122" s="29"/>
      <c r="Z1122" s="53" t="str">
        <f t="shared" si="363"/>
        <v/>
      </c>
      <c r="AA1122" s="55" t="str">
        <f t="shared" si="372"/>
        <v/>
      </c>
      <c r="AB1122" s="27"/>
      <c r="AC1122" s="54">
        <f t="shared" si="364"/>
        <v>0</v>
      </c>
      <c r="AD1122" s="78"/>
      <c r="AE1122" s="54">
        <f t="shared" si="365"/>
        <v>0</v>
      </c>
      <c r="AF1122" s="78"/>
      <c r="AG1122" s="54">
        <f t="shared" si="366"/>
        <v>0</v>
      </c>
      <c r="AH1122" s="78"/>
      <c r="AI1122" s="54">
        <f t="shared" si="367"/>
        <v>0</v>
      </c>
      <c r="AJ1122" s="78"/>
      <c r="AK1122" s="54">
        <f t="shared" si="368"/>
        <v>0</v>
      </c>
      <c r="AL1122" s="78"/>
      <c r="AM1122" s="78"/>
      <c r="AN1122" s="53" t="str">
        <f>+IF($A1122="Venta",SUMIF($AC$3:$AM$3,VLOOKUP($R1122,desplegable!$N$3:$Q$8,4,FALSE),$AC1122:$AM1122)*$T1122/VLOOKUP($R1122,desplegable!$N$3:$O$8,2,FALSE),"")</f>
        <v/>
      </c>
      <c r="AO1122" s="53">
        <f t="shared" si="369"/>
        <v>0</v>
      </c>
      <c r="AP1122" s="53" t="str">
        <f>+IF($A1122="Compra",SUMIF($AC$3:$AM$3,VLOOKUP($R1121,desplegable!$N$3:$Q$8,4,FALSE),$AC1122:$AM1122)*$T1122/VLOOKUP($R1121,desplegable!$N$3:$O$8,2,FALSE),"")</f>
        <v/>
      </c>
      <c r="AQ1122" s="55">
        <f>+IFERROR(SUMIF($AC$3:$AM$3,VLOOKUP($R1122,desplegable!$N$3:$Q$8,4,FALSE),$AC1122:$AM1122)/$S1122,0)</f>
        <v>0</v>
      </c>
      <c r="AR1122" s="55">
        <f ca="1">IFERROR((SUMIF($AC$3:$AM$3,VLOOKUP($R1122,desplegable!$N$3:$Q$8,4,FALSE),$AC1122:$AM1122)/($H1122-$G1122))*((TODAY())-$G1122)/$S1122,0)</f>
        <v>0</v>
      </c>
      <c r="AS1122" s="56" t="str">
        <f t="shared" si="373"/>
        <v>-</v>
      </c>
      <c r="AT1122" s="56" t="str">
        <f t="shared" si="374"/>
        <v>-</v>
      </c>
      <c r="AU1122" s="56" t="str">
        <f t="shared" si="375"/>
        <v>-</v>
      </c>
      <c r="AV1122" s="56" t="str">
        <f t="shared" si="376"/>
        <v>-</v>
      </c>
      <c r="AW1122" s="53" t="str">
        <f t="shared" si="377"/>
        <v>-</v>
      </c>
      <c r="AX1122" s="53" t="str">
        <f t="shared" si="378"/>
        <v/>
      </c>
      <c r="AY1122" s="57" t="str">
        <f t="shared" si="379"/>
        <v/>
      </c>
      <c r="AZ1122" s="54">
        <f>+IF(SUMIF($AC$3:$AM$3,VLOOKUP($R1122,desplegable!$N$3:$Q$8,4,FALSE),$AC1122:$AM1122)&gt;=$S1122,$S1122,SUMIF($AC$3:$AM$3,VLOOKUP($R1122,desplegable!$N$3:$Q$8,4,FALSE),$AC1122:$AM1122))</f>
        <v>0</v>
      </c>
      <c r="BA1122" s="78"/>
      <c r="BB1122" s="54">
        <f t="shared" si="380"/>
        <v>0</v>
      </c>
      <c r="BC1122" s="53">
        <f>+IFERROR($BB1122*$T1122/VLOOKUP($R1122,desplegable!$N$3:$O$8,2,FALSE),0)</f>
        <v>0</v>
      </c>
      <c r="BD1122" s="53" t="str">
        <f t="shared" si="370"/>
        <v/>
      </c>
      <c r="BE1122" s="57" t="str">
        <f t="shared" si="381"/>
        <v/>
      </c>
    </row>
    <row r="1123" spans="1:57" ht="15" customHeight="1" x14ac:dyDescent="0.25">
      <c r="A1123" s="26" t="s">
        <v>117</v>
      </c>
      <c r="B1123" s="21"/>
      <c r="C1123" s="21" t="s">
        <v>117</v>
      </c>
      <c r="D1123" s="21"/>
      <c r="E1123" s="21" t="s">
        <v>117</v>
      </c>
      <c r="F1123" s="21"/>
      <c r="G1123" s="27"/>
      <c r="H1123" s="27"/>
      <c r="I1123" s="28" t="s">
        <v>373</v>
      </c>
      <c r="J1123" s="28" t="s">
        <v>117</v>
      </c>
      <c r="K1123" s="21"/>
      <c r="L1123" s="21"/>
      <c r="M1123" s="28" t="s">
        <v>117</v>
      </c>
      <c r="N1123" s="28" t="s">
        <v>117</v>
      </c>
      <c r="O1123" s="28" t="s">
        <v>117</v>
      </c>
      <c r="P1123" s="21" t="s">
        <v>117</v>
      </c>
      <c r="Q1123" s="21" t="s">
        <v>117</v>
      </c>
      <c r="R1123" s="28" t="s">
        <v>117</v>
      </c>
      <c r="S1123" s="78"/>
      <c r="T1123" s="30"/>
      <c r="U1123" s="52">
        <f t="shared" si="371"/>
        <v>0</v>
      </c>
      <c r="V1123" s="29"/>
      <c r="W1123" s="29" t="s">
        <v>117</v>
      </c>
      <c r="X1123" s="29"/>
      <c r="Y1123" s="29"/>
      <c r="Z1123" s="53" t="str">
        <f t="shared" si="363"/>
        <v/>
      </c>
      <c r="AA1123" s="55" t="str">
        <f t="shared" si="372"/>
        <v/>
      </c>
      <c r="AB1123" s="27"/>
      <c r="AC1123" s="54">
        <f t="shared" si="364"/>
        <v>0</v>
      </c>
      <c r="AD1123" s="78"/>
      <c r="AE1123" s="54">
        <f t="shared" si="365"/>
        <v>0</v>
      </c>
      <c r="AF1123" s="78"/>
      <c r="AG1123" s="54">
        <f t="shared" si="366"/>
        <v>0</v>
      </c>
      <c r="AH1123" s="78"/>
      <c r="AI1123" s="54">
        <f t="shared" si="367"/>
        <v>0</v>
      </c>
      <c r="AJ1123" s="78"/>
      <c r="AK1123" s="54">
        <f t="shared" si="368"/>
        <v>0</v>
      </c>
      <c r="AL1123" s="78"/>
      <c r="AM1123" s="78"/>
      <c r="AN1123" s="53" t="str">
        <f>+IF($A1123="Venta",SUMIF($AC$3:$AM$3,VLOOKUP($R1123,desplegable!$N$3:$Q$8,4,FALSE),$AC1123:$AM1123)*$T1123/VLOOKUP($R1123,desplegable!$N$3:$O$8,2,FALSE),"")</f>
        <v/>
      </c>
      <c r="AO1123" s="53">
        <f t="shared" si="369"/>
        <v>0</v>
      </c>
      <c r="AP1123" s="53" t="str">
        <f>+IF($A1123="Compra",SUMIF($AC$3:$AM$3,VLOOKUP($R1122,desplegable!$N$3:$Q$8,4,FALSE),$AC1123:$AM1123)*$T1123/VLOOKUP($R1122,desplegable!$N$3:$O$8,2,FALSE),"")</f>
        <v/>
      </c>
      <c r="AQ1123" s="55">
        <f>+IFERROR(SUMIF($AC$3:$AM$3,VLOOKUP($R1123,desplegable!$N$3:$Q$8,4,FALSE),$AC1123:$AM1123)/$S1123,0)</f>
        <v>0</v>
      </c>
      <c r="AR1123" s="55">
        <f ca="1">IFERROR((SUMIF($AC$3:$AM$3,VLOOKUP($R1123,desplegable!$N$3:$Q$8,4,FALSE),$AC1123:$AM1123)/($H1123-$G1123))*((TODAY())-$G1123)/$S1123,0)</f>
        <v>0</v>
      </c>
      <c r="AS1123" s="56" t="str">
        <f t="shared" si="373"/>
        <v>-</v>
      </c>
      <c r="AT1123" s="56" t="str">
        <f t="shared" si="374"/>
        <v>-</v>
      </c>
      <c r="AU1123" s="56" t="str">
        <f t="shared" si="375"/>
        <v>-</v>
      </c>
      <c r="AV1123" s="56" t="str">
        <f t="shared" si="376"/>
        <v>-</v>
      </c>
      <c r="AW1123" s="53" t="str">
        <f t="shared" si="377"/>
        <v>-</v>
      </c>
      <c r="AX1123" s="53" t="str">
        <f t="shared" si="378"/>
        <v/>
      </c>
      <c r="AY1123" s="57" t="str">
        <f t="shared" si="379"/>
        <v/>
      </c>
      <c r="AZ1123" s="54">
        <f>+IF(SUMIF($AC$3:$AM$3,VLOOKUP($R1123,desplegable!$N$3:$Q$8,4,FALSE),$AC1123:$AM1123)&gt;=$S1123,$S1123,SUMIF($AC$3:$AM$3,VLOOKUP($R1123,desplegable!$N$3:$Q$8,4,FALSE),$AC1123:$AM1123))</f>
        <v>0</v>
      </c>
      <c r="BA1123" s="78"/>
      <c r="BB1123" s="54">
        <f t="shared" si="380"/>
        <v>0</v>
      </c>
      <c r="BC1123" s="53">
        <f>+IFERROR($BB1123*$T1123/VLOOKUP($R1123,desplegable!$N$3:$O$8,2,FALSE),0)</f>
        <v>0</v>
      </c>
      <c r="BD1123" s="53" t="str">
        <f t="shared" si="370"/>
        <v/>
      </c>
      <c r="BE1123" s="57" t="str">
        <f t="shared" si="381"/>
        <v/>
      </c>
    </row>
    <row r="1124" spans="1:57" ht="15" customHeight="1" x14ac:dyDescent="0.25">
      <c r="A1124" s="26" t="s">
        <v>117</v>
      </c>
      <c r="B1124" s="21"/>
      <c r="C1124" s="21" t="s">
        <v>117</v>
      </c>
      <c r="D1124" s="21"/>
      <c r="E1124" s="21" t="s">
        <v>117</v>
      </c>
      <c r="F1124" s="21"/>
      <c r="G1124" s="27"/>
      <c r="H1124" s="27"/>
      <c r="I1124" s="28" t="s">
        <v>373</v>
      </c>
      <c r="J1124" s="28" t="s">
        <v>117</v>
      </c>
      <c r="K1124" s="21"/>
      <c r="L1124" s="21"/>
      <c r="M1124" s="28" t="s">
        <v>117</v>
      </c>
      <c r="N1124" s="28" t="s">
        <v>117</v>
      </c>
      <c r="O1124" s="28" t="s">
        <v>117</v>
      </c>
      <c r="P1124" s="21" t="s">
        <v>117</v>
      </c>
      <c r="Q1124" s="21" t="s">
        <v>117</v>
      </c>
      <c r="R1124" s="28" t="s">
        <v>117</v>
      </c>
      <c r="S1124" s="78"/>
      <c r="T1124" s="30"/>
      <c r="U1124" s="52">
        <f t="shared" si="371"/>
        <v>0</v>
      </c>
      <c r="V1124" s="29"/>
      <c r="W1124" s="29" t="s">
        <v>117</v>
      </c>
      <c r="X1124" s="29"/>
      <c r="Y1124" s="29"/>
      <c r="Z1124" s="53" t="str">
        <f t="shared" si="363"/>
        <v/>
      </c>
      <c r="AA1124" s="55" t="str">
        <f t="shared" si="372"/>
        <v/>
      </c>
      <c r="AB1124" s="27"/>
      <c r="AC1124" s="54">
        <f t="shared" si="364"/>
        <v>0</v>
      </c>
      <c r="AD1124" s="78"/>
      <c r="AE1124" s="54">
        <f t="shared" si="365"/>
        <v>0</v>
      </c>
      <c r="AF1124" s="78"/>
      <c r="AG1124" s="54">
        <f t="shared" si="366"/>
        <v>0</v>
      </c>
      <c r="AH1124" s="78"/>
      <c r="AI1124" s="54">
        <f t="shared" si="367"/>
        <v>0</v>
      </c>
      <c r="AJ1124" s="78"/>
      <c r="AK1124" s="54">
        <f t="shared" si="368"/>
        <v>0</v>
      </c>
      <c r="AL1124" s="78"/>
      <c r="AM1124" s="78"/>
      <c r="AN1124" s="53" t="str">
        <f>+IF($A1124="Venta",SUMIF($AC$3:$AM$3,VLOOKUP($R1124,desplegable!$N$3:$Q$8,4,FALSE),$AC1124:$AM1124)*$T1124/VLOOKUP($R1124,desplegable!$N$3:$O$8,2,FALSE),"")</f>
        <v/>
      </c>
      <c r="AO1124" s="53">
        <f t="shared" si="369"/>
        <v>0</v>
      </c>
      <c r="AP1124" s="53" t="str">
        <f>+IF($A1124="Compra",SUMIF($AC$3:$AM$3,VLOOKUP($R1123,desplegable!$N$3:$Q$8,4,FALSE),$AC1124:$AM1124)*$T1124/VLOOKUP($R1123,desplegable!$N$3:$O$8,2,FALSE),"")</f>
        <v/>
      </c>
      <c r="AQ1124" s="55">
        <f>+IFERROR(SUMIF($AC$3:$AM$3,VLOOKUP($R1124,desplegable!$N$3:$Q$8,4,FALSE),$AC1124:$AM1124)/$S1124,0)</f>
        <v>0</v>
      </c>
      <c r="AR1124" s="55">
        <f ca="1">IFERROR((SUMIF($AC$3:$AM$3,VLOOKUP($R1124,desplegable!$N$3:$Q$8,4,FALSE),$AC1124:$AM1124)/($H1124-$G1124))*((TODAY())-$G1124)/$S1124,0)</f>
        <v>0</v>
      </c>
      <c r="AS1124" s="56" t="str">
        <f t="shared" si="373"/>
        <v>-</v>
      </c>
      <c r="AT1124" s="56" t="str">
        <f t="shared" si="374"/>
        <v>-</v>
      </c>
      <c r="AU1124" s="56" t="str">
        <f t="shared" si="375"/>
        <v>-</v>
      </c>
      <c r="AV1124" s="56" t="str">
        <f t="shared" si="376"/>
        <v>-</v>
      </c>
      <c r="AW1124" s="53" t="str">
        <f t="shared" si="377"/>
        <v>-</v>
      </c>
      <c r="AX1124" s="53" t="str">
        <f t="shared" si="378"/>
        <v/>
      </c>
      <c r="AY1124" s="57" t="str">
        <f t="shared" si="379"/>
        <v/>
      </c>
      <c r="AZ1124" s="54">
        <f>+IF(SUMIF($AC$3:$AM$3,VLOOKUP($R1124,desplegable!$N$3:$Q$8,4,FALSE),$AC1124:$AM1124)&gt;=$S1124,$S1124,SUMIF($AC$3:$AM$3,VLOOKUP($R1124,desplegable!$N$3:$Q$8,4,FALSE),$AC1124:$AM1124))</f>
        <v>0</v>
      </c>
      <c r="BA1124" s="78"/>
      <c r="BB1124" s="54">
        <f t="shared" si="380"/>
        <v>0</v>
      </c>
      <c r="BC1124" s="53">
        <f>+IFERROR($BB1124*$T1124/VLOOKUP($R1124,desplegable!$N$3:$O$8,2,FALSE),0)</f>
        <v>0</v>
      </c>
      <c r="BD1124" s="53" t="str">
        <f t="shared" si="370"/>
        <v/>
      </c>
      <c r="BE1124" s="57" t="str">
        <f t="shared" si="381"/>
        <v/>
      </c>
    </row>
    <row r="1125" spans="1:57" ht="15" customHeight="1" x14ac:dyDescent="0.25">
      <c r="A1125" s="26" t="s">
        <v>117</v>
      </c>
      <c r="B1125" s="21"/>
      <c r="C1125" s="21" t="s">
        <v>117</v>
      </c>
      <c r="D1125" s="21"/>
      <c r="E1125" s="21" t="s">
        <v>117</v>
      </c>
      <c r="F1125" s="21"/>
      <c r="G1125" s="27"/>
      <c r="H1125" s="27"/>
      <c r="I1125" s="28" t="s">
        <v>373</v>
      </c>
      <c r="J1125" s="28" t="s">
        <v>117</v>
      </c>
      <c r="K1125" s="21"/>
      <c r="L1125" s="21"/>
      <c r="M1125" s="28" t="s">
        <v>117</v>
      </c>
      <c r="N1125" s="28" t="s">
        <v>117</v>
      </c>
      <c r="O1125" s="28" t="s">
        <v>117</v>
      </c>
      <c r="P1125" s="21" t="s">
        <v>117</v>
      </c>
      <c r="Q1125" s="21" t="s">
        <v>117</v>
      </c>
      <c r="R1125" s="28" t="s">
        <v>117</v>
      </c>
      <c r="S1125" s="78"/>
      <c r="T1125" s="30"/>
      <c r="U1125" s="52">
        <f t="shared" si="371"/>
        <v>0</v>
      </c>
      <c r="V1125" s="29"/>
      <c r="W1125" s="29" t="s">
        <v>117</v>
      </c>
      <c r="X1125" s="29"/>
      <c r="Y1125" s="29"/>
      <c r="Z1125" s="53" t="str">
        <f t="shared" si="363"/>
        <v/>
      </c>
      <c r="AA1125" s="55" t="str">
        <f t="shared" si="372"/>
        <v/>
      </c>
      <c r="AB1125" s="27"/>
      <c r="AC1125" s="54">
        <f t="shared" si="364"/>
        <v>0</v>
      </c>
      <c r="AD1125" s="78"/>
      <c r="AE1125" s="54">
        <f t="shared" si="365"/>
        <v>0</v>
      </c>
      <c r="AF1125" s="78"/>
      <c r="AG1125" s="54">
        <f t="shared" si="366"/>
        <v>0</v>
      </c>
      <c r="AH1125" s="78"/>
      <c r="AI1125" s="54">
        <f t="shared" si="367"/>
        <v>0</v>
      </c>
      <c r="AJ1125" s="78"/>
      <c r="AK1125" s="54">
        <f t="shared" si="368"/>
        <v>0</v>
      </c>
      <c r="AL1125" s="78"/>
      <c r="AM1125" s="78"/>
      <c r="AN1125" s="53" t="str">
        <f>+IF($A1125="Venta",SUMIF($AC$3:$AM$3,VLOOKUP($R1125,desplegable!$N$3:$Q$8,4,FALSE),$AC1125:$AM1125)*$T1125/VLOOKUP($R1125,desplegable!$N$3:$O$8,2,FALSE),"")</f>
        <v/>
      </c>
      <c r="AO1125" s="53">
        <f t="shared" si="369"/>
        <v>0</v>
      </c>
      <c r="AP1125" s="53" t="str">
        <f>+IF($A1125="Compra",SUMIF($AC$3:$AM$3,VLOOKUP($R1124,desplegable!$N$3:$Q$8,4,FALSE),$AC1125:$AM1125)*$T1125/VLOOKUP($R1124,desplegable!$N$3:$O$8,2,FALSE),"")</f>
        <v/>
      </c>
      <c r="AQ1125" s="55">
        <f>+IFERROR(SUMIF($AC$3:$AM$3,VLOOKUP($R1125,desplegable!$N$3:$Q$8,4,FALSE),$AC1125:$AM1125)/$S1125,0)</f>
        <v>0</v>
      </c>
      <c r="AR1125" s="55">
        <f ca="1">IFERROR((SUMIF($AC$3:$AM$3,VLOOKUP($R1125,desplegable!$N$3:$Q$8,4,FALSE),$AC1125:$AM1125)/($H1125-$G1125))*((TODAY())-$G1125)/$S1125,0)</f>
        <v>0</v>
      </c>
      <c r="AS1125" s="56" t="str">
        <f t="shared" si="373"/>
        <v>-</v>
      </c>
      <c r="AT1125" s="56" t="str">
        <f t="shared" si="374"/>
        <v>-</v>
      </c>
      <c r="AU1125" s="56" t="str">
        <f t="shared" si="375"/>
        <v>-</v>
      </c>
      <c r="AV1125" s="56" t="str">
        <f t="shared" si="376"/>
        <v>-</v>
      </c>
      <c r="AW1125" s="53" t="str">
        <f t="shared" si="377"/>
        <v>-</v>
      </c>
      <c r="AX1125" s="53" t="str">
        <f t="shared" si="378"/>
        <v/>
      </c>
      <c r="AY1125" s="57" t="str">
        <f t="shared" si="379"/>
        <v/>
      </c>
      <c r="AZ1125" s="54">
        <f>+IF(SUMIF($AC$3:$AM$3,VLOOKUP($R1125,desplegable!$N$3:$Q$8,4,FALSE),$AC1125:$AM1125)&gt;=$S1125,$S1125,SUMIF($AC$3:$AM$3,VLOOKUP($R1125,desplegable!$N$3:$Q$8,4,FALSE),$AC1125:$AM1125))</f>
        <v>0</v>
      </c>
      <c r="BA1125" s="78"/>
      <c r="BB1125" s="54">
        <f t="shared" si="380"/>
        <v>0</v>
      </c>
      <c r="BC1125" s="53">
        <f>+IFERROR($BB1125*$T1125/VLOOKUP($R1125,desplegable!$N$3:$O$8,2,FALSE),0)</f>
        <v>0</v>
      </c>
      <c r="BD1125" s="53" t="str">
        <f t="shared" si="370"/>
        <v/>
      </c>
      <c r="BE1125" s="57" t="str">
        <f t="shared" si="381"/>
        <v/>
      </c>
    </row>
    <row r="1126" spans="1:57" ht="15" customHeight="1" x14ac:dyDescent="0.25">
      <c r="A1126" s="26" t="s">
        <v>117</v>
      </c>
      <c r="B1126" s="21"/>
      <c r="C1126" s="21" t="s">
        <v>117</v>
      </c>
      <c r="D1126" s="21"/>
      <c r="E1126" s="21" t="s">
        <v>117</v>
      </c>
      <c r="F1126" s="21"/>
      <c r="G1126" s="27"/>
      <c r="H1126" s="27"/>
      <c r="I1126" s="28" t="s">
        <v>373</v>
      </c>
      <c r="J1126" s="28" t="s">
        <v>117</v>
      </c>
      <c r="K1126" s="21"/>
      <c r="L1126" s="21"/>
      <c r="M1126" s="28" t="s">
        <v>117</v>
      </c>
      <c r="N1126" s="28" t="s">
        <v>117</v>
      </c>
      <c r="O1126" s="28" t="s">
        <v>117</v>
      </c>
      <c r="P1126" s="21" t="s">
        <v>117</v>
      </c>
      <c r="Q1126" s="21" t="s">
        <v>117</v>
      </c>
      <c r="R1126" s="28" t="s">
        <v>117</v>
      </c>
      <c r="S1126" s="78"/>
      <c r="T1126" s="30"/>
      <c r="U1126" s="52">
        <f t="shared" si="371"/>
        <v>0</v>
      </c>
      <c r="V1126" s="29"/>
      <c r="W1126" s="29" t="s">
        <v>117</v>
      </c>
      <c r="X1126" s="29"/>
      <c r="Y1126" s="29"/>
      <c r="Z1126" s="53" t="str">
        <f t="shared" si="363"/>
        <v/>
      </c>
      <c r="AA1126" s="55" t="str">
        <f t="shared" si="372"/>
        <v/>
      </c>
      <c r="AB1126" s="27"/>
      <c r="AC1126" s="54">
        <f t="shared" si="364"/>
        <v>0</v>
      </c>
      <c r="AD1126" s="78"/>
      <c r="AE1126" s="54">
        <f t="shared" si="365"/>
        <v>0</v>
      </c>
      <c r="AF1126" s="78"/>
      <c r="AG1126" s="54">
        <f t="shared" si="366"/>
        <v>0</v>
      </c>
      <c r="AH1126" s="78"/>
      <c r="AI1126" s="54">
        <f t="shared" si="367"/>
        <v>0</v>
      </c>
      <c r="AJ1126" s="78"/>
      <c r="AK1126" s="54">
        <f t="shared" si="368"/>
        <v>0</v>
      </c>
      <c r="AL1126" s="78"/>
      <c r="AM1126" s="78"/>
      <c r="AN1126" s="53" t="str">
        <f>+IF($A1126="Venta",SUMIF($AC$3:$AM$3,VLOOKUP($R1126,desplegable!$N$3:$Q$8,4,FALSE),$AC1126:$AM1126)*$T1126/VLOOKUP($R1126,desplegable!$N$3:$O$8,2,FALSE),"")</f>
        <v/>
      </c>
      <c r="AO1126" s="53">
        <f t="shared" si="369"/>
        <v>0</v>
      </c>
      <c r="AP1126" s="53" t="str">
        <f>+IF($A1126="Compra",SUMIF($AC$3:$AM$3,VLOOKUP($R1125,desplegable!$N$3:$Q$8,4,FALSE),$AC1126:$AM1126)*$T1126/VLOOKUP($R1125,desplegable!$N$3:$O$8,2,FALSE),"")</f>
        <v/>
      </c>
      <c r="AQ1126" s="55">
        <f>+IFERROR(SUMIF($AC$3:$AM$3,VLOOKUP($R1126,desplegable!$N$3:$Q$8,4,FALSE),$AC1126:$AM1126)/$S1126,0)</f>
        <v>0</v>
      </c>
      <c r="AR1126" s="55">
        <f ca="1">IFERROR((SUMIF($AC$3:$AM$3,VLOOKUP($R1126,desplegable!$N$3:$Q$8,4,FALSE),$AC1126:$AM1126)/($H1126-$G1126))*((TODAY())-$G1126)/$S1126,0)</f>
        <v>0</v>
      </c>
      <c r="AS1126" s="56" t="str">
        <f t="shared" si="373"/>
        <v>-</v>
      </c>
      <c r="AT1126" s="56" t="str">
        <f t="shared" si="374"/>
        <v>-</v>
      </c>
      <c r="AU1126" s="56" t="str">
        <f t="shared" si="375"/>
        <v>-</v>
      </c>
      <c r="AV1126" s="56" t="str">
        <f t="shared" si="376"/>
        <v>-</v>
      </c>
      <c r="AW1126" s="53" t="str">
        <f t="shared" si="377"/>
        <v>-</v>
      </c>
      <c r="AX1126" s="53" t="str">
        <f t="shared" si="378"/>
        <v/>
      </c>
      <c r="AY1126" s="57" t="str">
        <f t="shared" si="379"/>
        <v/>
      </c>
      <c r="AZ1126" s="54">
        <f>+IF(SUMIF($AC$3:$AM$3,VLOOKUP($R1126,desplegable!$N$3:$Q$8,4,FALSE),$AC1126:$AM1126)&gt;=$S1126,$S1126,SUMIF($AC$3:$AM$3,VLOOKUP($R1126,desplegable!$N$3:$Q$8,4,FALSE),$AC1126:$AM1126))</f>
        <v>0</v>
      </c>
      <c r="BA1126" s="78"/>
      <c r="BB1126" s="54">
        <f t="shared" si="380"/>
        <v>0</v>
      </c>
      <c r="BC1126" s="53">
        <f>+IFERROR($BB1126*$T1126/VLOOKUP($R1126,desplegable!$N$3:$O$8,2,FALSE),0)</f>
        <v>0</v>
      </c>
      <c r="BD1126" s="53" t="str">
        <f t="shared" si="370"/>
        <v/>
      </c>
      <c r="BE1126" s="57" t="str">
        <f t="shared" si="381"/>
        <v/>
      </c>
    </row>
    <row r="1127" spans="1:57" ht="15" customHeight="1" x14ac:dyDescent="0.25">
      <c r="A1127" s="26" t="s">
        <v>117</v>
      </c>
      <c r="B1127" s="21"/>
      <c r="C1127" s="21" t="s">
        <v>117</v>
      </c>
      <c r="D1127" s="21"/>
      <c r="E1127" s="21" t="s">
        <v>117</v>
      </c>
      <c r="F1127" s="21"/>
      <c r="G1127" s="27"/>
      <c r="H1127" s="27"/>
      <c r="I1127" s="28" t="s">
        <v>373</v>
      </c>
      <c r="J1127" s="28" t="s">
        <v>117</v>
      </c>
      <c r="K1127" s="21"/>
      <c r="L1127" s="21"/>
      <c r="M1127" s="28" t="s">
        <v>117</v>
      </c>
      <c r="N1127" s="28" t="s">
        <v>117</v>
      </c>
      <c r="O1127" s="28" t="s">
        <v>117</v>
      </c>
      <c r="P1127" s="21" t="s">
        <v>117</v>
      </c>
      <c r="Q1127" s="21" t="s">
        <v>117</v>
      </c>
      <c r="R1127" s="28" t="s">
        <v>117</v>
      </c>
      <c r="S1127" s="78"/>
      <c r="T1127" s="30"/>
      <c r="U1127" s="52">
        <f t="shared" si="371"/>
        <v>0</v>
      </c>
      <c r="V1127" s="29"/>
      <c r="W1127" s="29" t="s">
        <v>117</v>
      </c>
      <c r="X1127" s="29"/>
      <c r="Y1127" s="29"/>
      <c r="Z1127" s="53" t="str">
        <f t="shared" si="363"/>
        <v/>
      </c>
      <c r="AA1127" s="55" t="str">
        <f t="shared" si="372"/>
        <v/>
      </c>
      <c r="AB1127" s="27"/>
      <c r="AC1127" s="54">
        <f t="shared" si="364"/>
        <v>0</v>
      </c>
      <c r="AD1127" s="78"/>
      <c r="AE1127" s="54">
        <f t="shared" si="365"/>
        <v>0</v>
      </c>
      <c r="AF1127" s="78"/>
      <c r="AG1127" s="54">
        <f t="shared" si="366"/>
        <v>0</v>
      </c>
      <c r="AH1127" s="78"/>
      <c r="AI1127" s="54">
        <f t="shared" si="367"/>
        <v>0</v>
      </c>
      <c r="AJ1127" s="78"/>
      <c r="AK1127" s="54">
        <f t="shared" si="368"/>
        <v>0</v>
      </c>
      <c r="AL1127" s="78"/>
      <c r="AM1127" s="78"/>
      <c r="AN1127" s="53" t="str">
        <f>+IF($A1127="Venta",SUMIF($AC$3:$AM$3,VLOOKUP($R1127,desplegable!$N$3:$Q$8,4,FALSE),$AC1127:$AM1127)*$T1127/VLOOKUP($R1127,desplegable!$N$3:$O$8,2,FALSE),"")</f>
        <v/>
      </c>
      <c r="AO1127" s="53">
        <f t="shared" si="369"/>
        <v>0</v>
      </c>
      <c r="AP1127" s="53" t="str">
        <f>+IF($A1127="Compra",SUMIF($AC$3:$AM$3,VLOOKUP($R1126,desplegable!$N$3:$Q$8,4,FALSE),$AC1127:$AM1127)*$T1127/VLOOKUP($R1126,desplegable!$N$3:$O$8,2,FALSE),"")</f>
        <v/>
      </c>
      <c r="AQ1127" s="55">
        <f>+IFERROR(SUMIF($AC$3:$AM$3,VLOOKUP($R1127,desplegable!$N$3:$Q$8,4,FALSE),$AC1127:$AM1127)/$S1127,0)</f>
        <v>0</v>
      </c>
      <c r="AR1127" s="55">
        <f ca="1">IFERROR((SUMIF($AC$3:$AM$3,VLOOKUP($R1127,desplegable!$N$3:$Q$8,4,FALSE),$AC1127:$AM1127)/($H1127-$G1127))*((TODAY())-$G1127)/$S1127,0)</f>
        <v>0</v>
      </c>
      <c r="AS1127" s="56" t="str">
        <f t="shared" si="373"/>
        <v>-</v>
      </c>
      <c r="AT1127" s="56" t="str">
        <f t="shared" si="374"/>
        <v>-</v>
      </c>
      <c r="AU1127" s="56" t="str">
        <f t="shared" si="375"/>
        <v>-</v>
      </c>
      <c r="AV1127" s="56" t="str">
        <f t="shared" si="376"/>
        <v>-</v>
      </c>
      <c r="AW1127" s="53" t="str">
        <f t="shared" si="377"/>
        <v>-</v>
      </c>
      <c r="AX1127" s="53" t="str">
        <f t="shared" si="378"/>
        <v/>
      </c>
      <c r="AY1127" s="57" t="str">
        <f t="shared" si="379"/>
        <v/>
      </c>
      <c r="AZ1127" s="54">
        <f>+IF(SUMIF($AC$3:$AM$3,VLOOKUP($R1127,desplegable!$N$3:$Q$8,4,FALSE),$AC1127:$AM1127)&gt;=$S1127,$S1127,SUMIF($AC$3:$AM$3,VLOOKUP($R1127,desplegable!$N$3:$Q$8,4,FALSE),$AC1127:$AM1127))</f>
        <v>0</v>
      </c>
      <c r="BA1127" s="78"/>
      <c r="BB1127" s="54">
        <f t="shared" si="380"/>
        <v>0</v>
      </c>
      <c r="BC1127" s="53">
        <f>+IFERROR($BB1127*$T1127/VLOOKUP($R1127,desplegable!$N$3:$O$8,2,FALSE),0)</f>
        <v>0</v>
      </c>
      <c r="BD1127" s="53" t="str">
        <f t="shared" si="370"/>
        <v/>
      </c>
      <c r="BE1127" s="57" t="str">
        <f t="shared" si="381"/>
        <v/>
      </c>
    </row>
    <row r="1128" spans="1:57" ht="15" customHeight="1" x14ac:dyDescent="0.25">
      <c r="A1128" s="26" t="s">
        <v>117</v>
      </c>
      <c r="B1128" s="21"/>
      <c r="C1128" s="21" t="s">
        <v>117</v>
      </c>
      <c r="D1128" s="21"/>
      <c r="E1128" s="21" t="s">
        <v>117</v>
      </c>
      <c r="F1128" s="21"/>
      <c r="G1128" s="27"/>
      <c r="H1128" s="27"/>
      <c r="I1128" s="28" t="s">
        <v>373</v>
      </c>
      <c r="J1128" s="28" t="s">
        <v>117</v>
      </c>
      <c r="K1128" s="21"/>
      <c r="L1128" s="21"/>
      <c r="M1128" s="28" t="s">
        <v>117</v>
      </c>
      <c r="N1128" s="28" t="s">
        <v>117</v>
      </c>
      <c r="O1128" s="28" t="s">
        <v>117</v>
      </c>
      <c r="P1128" s="21" t="s">
        <v>117</v>
      </c>
      <c r="Q1128" s="21" t="s">
        <v>117</v>
      </c>
      <c r="R1128" s="28" t="s">
        <v>117</v>
      </c>
      <c r="S1128" s="78"/>
      <c r="T1128" s="30"/>
      <c r="U1128" s="52">
        <f t="shared" si="371"/>
        <v>0</v>
      </c>
      <c r="V1128" s="29"/>
      <c r="W1128" s="29" t="s">
        <v>117</v>
      </c>
      <c r="X1128" s="29"/>
      <c r="Y1128" s="29"/>
      <c r="Z1128" s="53" t="str">
        <f t="shared" si="363"/>
        <v/>
      </c>
      <c r="AA1128" s="55" t="str">
        <f t="shared" si="372"/>
        <v/>
      </c>
      <c r="AB1128" s="27"/>
      <c r="AC1128" s="54">
        <f t="shared" si="364"/>
        <v>0</v>
      </c>
      <c r="AD1128" s="78"/>
      <c r="AE1128" s="54">
        <f t="shared" si="365"/>
        <v>0</v>
      </c>
      <c r="AF1128" s="78"/>
      <c r="AG1128" s="54">
        <f t="shared" si="366"/>
        <v>0</v>
      </c>
      <c r="AH1128" s="78"/>
      <c r="AI1128" s="54">
        <f t="shared" si="367"/>
        <v>0</v>
      </c>
      <c r="AJ1128" s="78"/>
      <c r="AK1128" s="54">
        <f t="shared" si="368"/>
        <v>0</v>
      </c>
      <c r="AL1128" s="78"/>
      <c r="AM1128" s="78"/>
      <c r="AN1128" s="53" t="str">
        <f>+IF($A1128="Venta",SUMIF($AC$3:$AM$3,VLOOKUP($R1128,desplegable!$N$3:$Q$8,4,FALSE),$AC1128:$AM1128)*$T1128/VLOOKUP($R1128,desplegable!$N$3:$O$8,2,FALSE),"")</f>
        <v/>
      </c>
      <c r="AO1128" s="53">
        <f t="shared" si="369"/>
        <v>0</v>
      </c>
      <c r="AP1128" s="53" t="str">
        <f>+IF($A1128="Compra",SUMIF($AC$3:$AM$3,VLOOKUP($R1127,desplegable!$N$3:$Q$8,4,FALSE),$AC1128:$AM1128)*$T1128/VLOOKUP($R1127,desplegable!$N$3:$O$8,2,FALSE),"")</f>
        <v/>
      </c>
      <c r="AQ1128" s="55">
        <f>+IFERROR(SUMIF($AC$3:$AM$3,VLOOKUP($R1128,desplegable!$N$3:$Q$8,4,FALSE),$AC1128:$AM1128)/$S1128,0)</f>
        <v>0</v>
      </c>
      <c r="AR1128" s="55">
        <f ca="1">IFERROR((SUMIF($AC$3:$AM$3,VLOOKUP($R1128,desplegable!$N$3:$Q$8,4,FALSE),$AC1128:$AM1128)/($H1128-$G1128))*((TODAY())-$G1128)/$S1128,0)</f>
        <v>0</v>
      </c>
      <c r="AS1128" s="56" t="str">
        <f t="shared" si="373"/>
        <v>-</v>
      </c>
      <c r="AT1128" s="56" t="str">
        <f t="shared" si="374"/>
        <v>-</v>
      </c>
      <c r="AU1128" s="56" t="str">
        <f t="shared" si="375"/>
        <v>-</v>
      </c>
      <c r="AV1128" s="56" t="str">
        <f t="shared" si="376"/>
        <v>-</v>
      </c>
      <c r="AW1128" s="53" t="str">
        <f t="shared" si="377"/>
        <v>-</v>
      </c>
      <c r="AX1128" s="53" t="str">
        <f t="shared" si="378"/>
        <v/>
      </c>
      <c r="AY1128" s="57" t="str">
        <f t="shared" si="379"/>
        <v/>
      </c>
      <c r="AZ1128" s="54">
        <f>+IF(SUMIF($AC$3:$AM$3,VLOOKUP($R1128,desplegable!$N$3:$Q$8,4,FALSE),$AC1128:$AM1128)&gt;=$S1128,$S1128,SUMIF($AC$3:$AM$3,VLOOKUP($R1128,desplegable!$N$3:$Q$8,4,FALSE),$AC1128:$AM1128))</f>
        <v>0</v>
      </c>
      <c r="BA1128" s="78"/>
      <c r="BB1128" s="54">
        <f t="shared" si="380"/>
        <v>0</v>
      </c>
      <c r="BC1128" s="53">
        <f>+IFERROR($BB1128*$T1128/VLOOKUP($R1128,desplegable!$N$3:$O$8,2,FALSE),0)</f>
        <v>0</v>
      </c>
      <c r="BD1128" s="53" t="str">
        <f t="shared" si="370"/>
        <v/>
      </c>
      <c r="BE1128" s="57" t="str">
        <f t="shared" si="381"/>
        <v/>
      </c>
    </row>
    <row r="1129" spans="1:57" ht="15" customHeight="1" x14ac:dyDescent="0.25">
      <c r="A1129" s="26" t="s">
        <v>117</v>
      </c>
      <c r="B1129" s="21"/>
      <c r="C1129" s="21" t="s">
        <v>117</v>
      </c>
      <c r="D1129" s="21"/>
      <c r="E1129" s="21" t="s">
        <v>117</v>
      </c>
      <c r="F1129" s="21"/>
      <c r="G1129" s="27"/>
      <c r="H1129" s="27"/>
      <c r="I1129" s="28" t="s">
        <v>373</v>
      </c>
      <c r="J1129" s="28" t="s">
        <v>117</v>
      </c>
      <c r="K1129" s="21"/>
      <c r="L1129" s="21"/>
      <c r="M1129" s="28" t="s">
        <v>117</v>
      </c>
      <c r="N1129" s="28" t="s">
        <v>117</v>
      </c>
      <c r="O1129" s="28" t="s">
        <v>117</v>
      </c>
      <c r="P1129" s="21" t="s">
        <v>117</v>
      </c>
      <c r="Q1129" s="21" t="s">
        <v>117</v>
      </c>
      <c r="R1129" s="28" t="s">
        <v>117</v>
      </c>
      <c r="S1129" s="78"/>
      <c r="T1129" s="30"/>
      <c r="U1129" s="52">
        <f t="shared" si="371"/>
        <v>0</v>
      </c>
      <c r="V1129" s="29"/>
      <c r="W1129" s="29" t="s">
        <v>117</v>
      </c>
      <c r="X1129" s="29"/>
      <c r="Y1129" s="29"/>
      <c r="Z1129" s="53" t="str">
        <f t="shared" si="363"/>
        <v/>
      </c>
      <c r="AA1129" s="55" t="str">
        <f t="shared" si="372"/>
        <v/>
      </c>
      <c r="AB1129" s="27"/>
      <c r="AC1129" s="54">
        <f t="shared" si="364"/>
        <v>0</v>
      </c>
      <c r="AD1129" s="78"/>
      <c r="AE1129" s="54">
        <f t="shared" si="365"/>
        <v>0</v>
      </c>
      <c r="AF1129" s="78"/>
      <c r="AG1129" s="54">
        <f t="shared" si="366"/>
        <v>0</v>
      </c>
      <c r="AH1129" s="78"/>
      <c r="AI1129" s="54">
        <f t="shared" si="367"/>
        <v>0</v>
      </c>
      <c r="AJ1129" s="78"/>
      <c r="AK1129" s="54">
        <f t="shared" si="368"/>
        <v>0</v>
      </c>
      <c r="AL1129" s="78"/>
      <c r="AM1129" s="78"/>
      <c r="AN1129" s="53" t="str">
        <f>+IF($A1129="Venta",SUMIF($AC$3:$AM$3,VLOOKUP($R1129,desplegable!$N$3:$Q$8,4,FALSE),$AC1129:$AM1129)*$T1129/VLOOKUP($R1129,desplegable!$N$3:$O$8,2,FALSE),"")</f>
        <v/>
      </c>
      <c r="AO1129" s="53">
        <f t="shared" si="369"/>
        <v>0</v>
      </c>
      <c r="AP1129" s="53" t="str">
        <f>+IF($A1129="Compra",SUMIF($AC$3:$AM$3,VLOOKUP($R1128,desplegable!$N$3:$Q$8,4,FALSE),$AC1129:$AM1129)*$T1129/VLOOKUP($R1128,desplegable!$N$3:$O$8,2,FALSE),"")</f>
        <v/>
      </c>
      <c r="AQ1129" s="55">
        <f>+IFERROR(SUMIF($AC$3:$AM$3,VLOOKUP($R1129,desplegable!$N$3:$Q$8,4,FALSE),$AC1129:$AM1129)/$S1129,0)</f>
        <v>0</v>
      </c>
      <c r="AR1129" s="55">
        <f ca="1">IFERROR((SUMIF($AC$3:$AM$3,VLOOKUP($R1129,desplegable!$N$3:$Q$8,4,FALSE),$AC1129:$AM1129)/($H1129-$G1129))*((TODAY())-$G1129)/$S1129,0)</f>
        <v>0</v>
      </c>
      <c r="AS1129" s="56" t="str">
        <f t="shared" si="373"/>
        <v>-</v>
      </c>
      <c r="AT1129" s="56" t="str">
        <f t="shared" si="374"/>
        <v>-</v>
      </c>
      <c r="AU1129" s="56" t="str">
        <f t="shared" si="375"/>
        <v>-</v>
      </c>
      <c r="AV1129" s="56" t="str">
        <f t="shared" si="376"/>
        <v>-</v>
      </c>
      <c r="AW1129" s="53" t="str">
        <f t="shared" si="377"/>
        <v>-</v>
      </c>
      <c r="AX1129" s="53" t="str">
        <f t="shared" si="378"/>
        <v/>
      </c>
      <c r="AY1129" s="57" t="str">
        <f t="shared" si="379"/>
        <v/>
      </c>
      <c r="AZ1129" s="54">
        <f>+IF(SUMIF($AC$3:$AM$3,VLOOKUP($R1129,desplegable!$N$3:$Q$8,4,FALSE),$AC1129:$AM1129)&gt;=$S1129,$S1129,SUMIF($AC$3:$AM$3,VLOOKUP($R1129,desplegable!$N$3:$Q$8,4,FALSE),$AC1129:$AM1129))</f>
        <v>0</v>
      </c>
      <c r="BA1129" s="78"/>
      <c r="BB1129" s="54">
        <f t="shared" si="380"/>
        <v>0</v>
      </c>
      <c r="BC1129" s="53">
        <f>+IFERROR($BB1129*$T1129/VLOOKUP($R1129,desplegable!$N$3:$O$8,2,FALSE),0)</f>
        <v>0</v>
      </c>
      <c r="BD1129" s="53" t="str">
        <f t="shared" si="370"/>
        <v/>
      </c>
      <c r="BE1129" s="57" t="str">
        <f t="shared" si="381"/>
        <v/>
      </c>
    </row>
    <row r="1130" spans="1:57" ht="15" customHeight="1" x14ac:dyDescent="0.25">
      <c r="A1130" s="26" t="s">
        <v>117</v>
      </c>
      <c r="B1130" s="21"/>
      <c r="C1130" s="21" t="s">
        <v>117</v>
      </c>
      <c r="D1130" s="21"/>
      <c r="E1130" s="21" t="s">
        <v>117</v>
      </c>
      <c r="F1130" s="21"/>
      <c r="G1130" s="27"/>
      <c r="H1130" s="27"/>
      <c r="I1130" s="28" t="s">
        <v>373</v>
      </c>
      <c r="J1130" s="28" t="s">
        <v>117</v>
      </c>
      <c r="K1130" s="21"/>
      <c r="L1130" s="21"/>
      <c r="M1130" s="28" t="s">
        <v>117</v>
      </c>
      <c r="N1130" s="28" t="s">
        <v>117</v>
      </c>
      <c r="O1130" s="28" t="s">
        <v>117</v>
      </c>
      <c r="P1130" s="21" t="s">
        <v>117</v>
      </c>
      <c r="Q1130" s="21" t="s">
        <v>117</v>
      </c>
      <c r="R1130" s="28" t="s">
        <v>117</v>
      </c>
      <c r="S1130" s="78"/>
      <c r="T1130" s="30"/>
      <c r="U1130" s="52">
        <f t="shared" si="371"/>
        <v>0</v>
      </c>
      <c r="V1130" s="29"/>
      <c r="W1130" s="29" t="s">
        <v>117</v>
      </c>
      <c r="X1130" s="29"/>
      <c r="Y1130" s="29"/>
      <c r="Z1130" s="53" t="str">
        <f t="shared" si="363"/>
        <v/>
      </c>
      <c r="AA1130" s="55" t="str">
        <f t="shared" si="372"/>
        <v/>
      </c>
      <c r="AB1130" s="27"/>
      <c r="AC1130" s="54">
        <f t="shared" si="364"/>
        <v>0</v>
      </c>
      <c r="AD1130" s="78"/>
      <c r="AE1130" s="54">
        <f t="shared" si="365"/>
        <v>0</v>
      </c>
      <c r="AF1130" s="78"/>
      <c r="AG1130" s="54">
        <f t="shared" si="366"/>
        <v>0</v>
      </c>
      <c r="AH1130" s="78"/>
      <c r="AI1130" s="54">
        <f t="shared" si="367"/>
        <v>0</v>
      </c>
      <c r="AJ1130" s="78"/>
      <c r="AK1130" s="54">
        <f t="shared" si="368"/>
        <v>0</v>
      </c>
      <c r="AL1130" s="78"/>
      <c r="AM1130" s="78"/>
      <c r="AN1130" s="53" t="str">
        <f>+IF($A1130="Venta",SUMIF($AC$3:$AM$3,VLOOKUP($R1130,desplegable!$N$3:$Q$8,4,FALSE),$AC1130:$AM1130)*$T1130/VLOOKUP($R1130,desplegable!$N$3:$O$8,2,FALSE),"")</f>
        <v/>
      </c>
      <c r="AO1130" s="53">
        <f t="shared" si="369"/>
        <v>0</v>
      </c>
      <c r="AP1130" s="53" t="str">
        <f>+IF($A1130="Compra",SUMIF($AC$3:$AM$3,VLOOKUP($R1129,desplegable!$N$3:$Q$8,4,FALSE),$AC1130:$AM1130)*$T1130/VLOOKUP($R1129,desplegable!$N$3:$O$8,2,FALSE),"")</f>
        <v/>
      </c>
      <c r="AQ1130" s="55">
        <f>+IFERROR(SUMIF($AC$3:$AM$3,VLOOKUP($R1130,desplegable!$N$3:$Q$8,4,FALSE),$AC1130:$AM1130)/$S1130,0)</f>
        <v>0</v>
      </c>
      <c r="AR1130" s="55">
        <f ca="1">IFERROR((SUMIF($AC$3:$AM$3,VLOOKUP($R1130,desplegable!$N$3:$Q$8,4,FALSE),$AC1130:$AM1130)/($H1130-$G1130))*((TODAY())-$G1130)/$S1130,0)</f>
        <v>0</v>
      </c>
      <c r="AS1130" s="56" t="str">
        <f t="shared" si="373"/>
        <v>-</v>
      </c>
      <c r="AT1130" s="56" t="str">
        <f t="shared" si="374"/>
        <v>-</v>
      </c>
      <c r="AU1130" s="56" t="str">
        <f t="shared" si="375"/>
        <v>-</v>
      </c>
      <c r="AV1130" s="56" t="str">
        <f t="shared" si="376"/>
        <v>-</v>
      </c>
      <c r="AW1130" s="53" t="str">
        <f t="shared" si="377"/>
        <v>-</v>
      </c>
      <c r="AX1130" s="53" t="str">
        <f t="shared" si="378"/>
        <v/>
      </c>
      <c r="AY1130" s="57" t="str">
        <f t="shared" si="379"/>
        <v/>
      </c>
      <c r="AZ1130" s="54">
        <f>+IF(SUMIF($AC$3:$AM$3,VLOOKUP($R1130,desplegable!$N$3:$Q$8,4,FALSE),$AC1130:$AM1130)&gt;=$S1130,$S1130,SUMIF($AC$3:$AM$3,VLOOKUP($R1130,desplegable!$N$3:$Q$8,4,FALSE),$AC1130:$AM1130))</f>
        <v>0</v>
      </c>
      <c r="BA1130" s="78"/>
      <c r="BB1130" s="54">
        <f t="shared" si="380"/>
        <v>0</v>
      </c>
      <c r="BC1130" s="53">
        <f>+IFERROR($BB1130*$T1130/VLOOKUP($R1130,desplegable!$N$3:$O$8,2,FALSE),0)</f>
        <v>0</v>
      </c>
      <c r="BD1130" s="53" t="str">
        <f t="shared" si="370"/>
        <v/>
      </c>
      <c r="BE1130" s="57" t="str">
        <f t="shared" si="381"/>
        <v/>
      </c>
    </row>
    <row r="1131" spans="1:57" ht="15" customHeight="1" x14ac:dyDescent="0.25">
      <c r="A1131" s="26" t="s">
        <v>117</v>
      </c>
      <c r="B1131" s="21"/>
      <c r="C1131" s="21" t="s">
        <v>117</v>
      </c>
      <c r="D1131" s="21"/>
      <c r="E1131" s="21" t="s">
        <v>117</v>
      </c>
      <c r="F1131" s="21"/>
      <c r="G1131" s="27"/>
      <c r="H1131" s="27"/>
      <c r="I1131" s="28" t="s">
        <v>373</v>
      </c>
      <c r="J1131" s="28" t="s">
        <v>117</v>
      </c>
      <c r="K1131" s="21"/>
      <c r="L1131" s="21"/>
      <c r="M1131" s="28" t="s">
        <v>117</v>
      </c>
      <c r="N1131" s="28" t="s">
        <v>117</v>
      </c>
      <c r="O1131" s="28" t="s">
        <v>117</v>
      </c>
      <c r="P1131" s="21" t="s">
        <v>117</v>
      </c>
      <c r="Q1131" s="21" t="s">
        <v>117</v>
      </c>
      <c r="R1131" s="28" t="s">
        <v>117</v>
      </c>
      <c r="S1131" s="78"/>
      <c r="T1131" s="30"/>
      <c r="U1131" s="52">
        <f t="shared" si="371"/>
        <v>0</v>
      </c>
      <c r="V1131" s="29"/>
      <c r="W1131" s="29" t="s">
        <v>117</v>
      </c>
      <c r="X1131" s="29"/>
      <c r="Y1131" s="29"/>
      <c r="Z1131" s="53" t="str">
        <f t="shared" si="363"/>
        <v/>
      </c>
      <c r="AA1131" s="55" t="str">
        <f t="shared" si="372"/>
        <v/>
      </c>
      <c r="AB1131" s="27"/>
      <c r="AC1131" s="54">
        <f t="shared" si="364"/>
        <v>0</v>
      </c>
      <c r="AD1131" s="78"/>
      <c r="AE1131" s="54">
        <f t="shared" si="365"/>
        <v>0</v>
      </c>
      <c r="AF1131" s="78"/>
      <c r="AG1131" s="54">
        <f t="shared" si="366"/>
        <v>0</v>
      </c>
      <c r="AH1131" s="78"/>
      <c r="AI1131" s="54">
        <f t="shared" si="367"/>
        <v>0</v>
      </c>
      <c r="AJ1131" s="78"/>
      <c r="AK1131" s="54">
        <f t="shared" si="368"/>
        <v>0</v>
      </c>
      <c r="AL1131" s="78"/>
      <c r="AM1131" s="78"/>
      <c r="AN1131" s="53" t="str">
        <f>+IF($A1131="Venta",SUMIF($AC$3:$AM$3,VLOOKUP($R1131,desplegable!$N$3:$Q$8,4,FALSE),$AC1131:$AM1131)*$T1131/VLOOKUP($R1131,desplegable!$N$3:$O$8,2,FALSE),"")</f>
        <v/>
      </c>
      <c r="AO1131" s="53">
        <f t="shared" si="369"/>
        <v>0</v>
      </c>
      <c r="AP1131" s="53" t="str">
        <f>+IF($A1131="Compra",SUMIF($AC$3:$AM$3,VLOOKUP($R1130,desplegable!$N$3:$Q$8,4,FALSE),$AC1131:$AM1131)*$T1131/VLOOKUP($R1130,desplegable!$N$3:$O$8,2,FALSE),"")</f>
        <v/>
      </c>
      <c r="AQ1131" s="55">
        <f>+IFERROR(SUMIF($AC$3:$AM$3,VLOOKUP($R1131,desplegable!$N$3:$Q$8,4,FALSE),$AC1131:$AM1131)/$S1131,0)</f>
        <v>0</v>
      </c>
      <c r="AR1131" s="55">
        <f ca="1">IFERROR((SUMIF($AC$3:$AM$3,VLOOKUP($R1131,desplegable!$N$3:$Q$8,4,FALSE),$AC1131:$AM1131)/($H1131-$G1131))*((TODAY())-$G1131)/$S1131,0)</f>
        <v>0</v>
      </c>
      <c r="AS1131" s="56" t="str">
        <f t="shared" si="373"/>
        <v>-</v>
      </c>
      <c r="AT1131" s="56" t="str">
        <f t="shared" si="374"/>
        <v>-</v>
      </c>
      <c r="AU1131" s="56" t="str">
        <f t="shared" si="375"/>
        <v>-</v>
      </c>
      <c r="AV1131" s="56" t="str">
        <f t="shared" si="376"/>
        <v>-</v>
      </c>
      <c r="AW1131" s="53" t="str">
        <f t="shared" si="377"/>
        <v>-</v>
      </c>
      <c r="AX1131" s="53" t="str">
        <f t="shared" si="378"/>
        <v/>
      </c>
      <c r="AY1131" s="57" t="str">
        <f t="shared" si="379"/>
        <v/>
      </c>
      <c r="AZ1131" s="54">
        <f>+IF(SUMIF($AC$3:$AM$3,VLOOKUP($R1131,desplegable!$N$3:$Q$8,4,FALSE),$AC1131:$AM1131)&gt;=$S1131,$S1131,SUMIF($AC$3:$AM$3,VLOOKUP($R1131,desplegable!$N$3:$Q$8,4,FALSE),$AC1131:$AM1131))</f>
        <v>0</v>
      </c>
      <c r="BA1131" s="78"/>
      <c r="BB1131" s="54">
        <f t="shared" si="380"/>
        <v>0</v>
      </c>
      <c r="BC1131" s="53">
        <f>+IFERROR($BB1131*$T1131/VLOOKUP($R1131,desplegable!$N$3:$O$8,2,FALSE),0)</f>
        <v>0</v>
      </c>
      <c r="BD1131" s="53" t="str">
        <f t="shared" si="370"/>
        <v/>
      </c>
      <c r="BE1131" s="57" t="str">
        <f t="shared" si="381"/>
        <v/>
      </c>
    </row>
    <row r="1132" spans="1:57" ht="15" customHeight="1" x14ac:dyDescent="0.25">
      <c r="A1132" s="26" t="s">
        <v>117</v>
      </c>
      <c r="B1132" s="21"/>
      <c r="C1132" s="21" t="s">
        <v>117</v>
      </c>
      <c r="D1132" s="21"/>
      <c r="E1132" s="21" t="s">
        <v>117</v>
      </c>
      <c r="F1132" s="21"/>
      <c r="G1132" s="27"/>
      <c r="H1132" s="27"/>
      <c r="I1132" s="28" t="s">
        <v>373</v>
      </c>
      <c r="J1132" s="28" t="s">
        <v>117</v>
      </c>
      <c r="K1132" s="21"/>
      <c r="L1132" s="21"/>
      <c r="M1132" s="28" t="s">
        <v>117</v>
      </c>
      <c r="N1132" s="28" t="s">
        <v>117</v>
      </c>
      <c r="O1132" s="28" t="s">
        <v>117</v>
      </c>
      <c r="P1132" s="21" t="s">
        <v>117</v>
      </c>
      <c r="Q1132" s="21" t="s">
        <v>117</v>
      </c>
      <c r="R1132" s="28" t="s">
        <v>117</v>
      </c>
      <c r="S1132" s="78"/>
      <c r="T1132" s="30"/>
      <c r="U1132" s="52">
        <f t="shared" si="371"/>
        <v>0</v>
      </c>
      <c r="V1132" s="29"/>
      <c r="W1132" s="29" t="s">
        <v>117</v>
      </c>
      <c r="X1132" s="29"/>
      <c r="Y1132" s="29"/>
      <c r="Z1132" s="53" t="str">
        <f t="shared" si="363"/>
        <v/>
      </c>
      <c r="AA1132" s="55" t="str">
        <f t="shared" si="372"/>
        <v/>
      </c>
      <c r="AB1132" s="27"/>
      <c r="AC1132" s="54">
        <f t="shared" si="364"/>
        <v>0</v>
      </c>
      <c r="AD1132" s="78"/>
      <c r="AE1132" s="54">
        <f t="shared" si="365"/>
        <v>0</v>
      </c>
      <c r="AF1132" s="78"/>
      <c r="AG1132" s="54">
        <f t="shared" si="366"/>
        <v>0</v>
      </c>
      <c r="AH1132" s="78"/>
      <c r="AI1132" s="54">
        <f t="shared" si="367"/>
        <v>0</v>
      </c>
      <c r="AJ1132" s="78"/>
      <c r="AK1132" s="54">
        <f t="shared" si="368"/>
        <v>0</v>
      </c>
      <c r="AL1132" s="78"/>
      <c r="AM1132" s="78"/>
      <c r="AN1132" s="53" t="str">
        <f>+IF($A1132="Venta",SUMIF($AC$3:$AM$3,VLOOKUP($R1132,desplegable!$N$3:$Q$8,4,FALSE),$AC1132:$AM1132)*$T1132/VLOOKUP($R1132,desplegable!$N$3:$O$8,2,FALSE),"")</f>
        <v/>
      </c>
      <c r="AO1132" s="53">
        <f t="shared" si="369"/>
        <v>0</v>
      </c>
      <c r="AP1132" s="53" t="str">
        <f>+IF($A1132="Compra",SUMIF($AC$3:$AM$3,VLOOKUP($R1131,desplegable!$N$3:$Q$8,4,FALSE),$AC1132:$AM1132)*$T1132/VLOOKUP($R1131,desplegable!$N$3:$O$8,2,FALSE),"")</f>
        <v/>
      </c>
      <c r="AQ1132" s="55">
        <f>+IFERROR(SUMIF($AC$3:$AM$3,VLOOKUP($R1132,desplegable!$N$3:$Q$8,4,FALSE),$AC1132:$AM1132)/$S1132,0)</f>
        <v>0</v>
      </c>
      <c r="AR1132" s="55">
        <f ca="1">IFERROR((SUMIF($AC$3:$AM$3,VLOOKUP($R1132,desplegable!$N$3:$Q$8,4,FALSE),$AC1132:$AM1132)/($H1132-$G1132))*((TODAY())-$G1132)/$S1132,0)</f>
        <v>0</v>
      </c>
      <c r="AS1132" s="56" t="str">
        <f t="shared" si="373"/>
        <v>-</v>
      </c>
      <c r="AT1132" s="56" t="str">
        <f t="shared" si="374"/>
        <v>-</v>
      </c>
      <c r="AU1132" s="56" t="str">
        <f t="shared" si="375"/>
        <v>-</v>
      </c>
      <c r="AV1132" s="56" t="str">
        <f t="shared" si="376"/>
        <v>-</v>
      </c>
      <c r="AW1132" s="53" t="str">
        <f t="shared" si="377"/>
        <v>-</v>
      </c>
      <c r="AX1132" s="53" t="str">
        <f t="shared" si="378"/>
        <v/>
      </c>
      <c r="AY1132" s="57" t="str">
        <f t="shared" si="379"/>
        <v/>
      </c>
      <c r="AZ1132" s="54">
        <f>+IF(SUMIF($AC$3:$AM$3,VLOOKUP($R1132,desplegable!$N$3:$Q$8,4,FALSE),$AC1132:$AM1132)&gt;=$S1132,$S1132,SUMIF($AC$3:$AM$3,VLOOKUP($R1132,desplegable!$N$3:$Q$8,4,FALSE),$AC1132:$AM1132))</f>
        <v>0</v>
      </c>
      <c r="BA1132" s="78"/>
      <c r="BB1132" s="54">
        <f t="shared" si="380"/>
        <v>0</v>
      </c>
      <c r="BC1132" s="53">
        <f>+IFERROR($BB1132*$T1132/VLOOKUP($R1132,desplegable!$N$3:$O$8,2,FALSE),0)</f>
        <v>0</v>
      </c>
      <c r="BD1132" s="53" t="str">
        <f t="shared" si="370"/>
        <v/>
      </c>
      <c r="BE1132" s="57" t="str">
        <f t="shared" si="381"/>
        <v/>
      </c>
    </row>
    <row r="1133" spans="1:57" ht="15" customHeight="1" x14ac:dyDescent="0.25">
      <c r="A1133" s="26" t="s">
        <v>117</v>
      </c>
      <c r="B1133" s="21"/>
      <c r="C1133" s="21" t="s">
        <v>117</v>
      </c>
      <c r="D1133" s="21"/>
      <c r="E1133" s="21" t="s">
        <v>117</v>
      </c>
      <c r="F1133" s="21"/>
      <c r="G1133" s="27"/>
      <c r="H1133" s="27"/>
      <c r="I1133" s="28" t="s">
        <v>373</v>
      </c>
      <c r="J1133" s="28" t="s">
        <v>117</v>
      </c>
      <c r="K1133" s="21"/>
      <c r="L1133" s="21"/>
      <c r="M1133" s="28" t="s">
        <v>117</v>
      </c>
      <c r="N1133" s="28" t="s">
        <v>117</v>
      </c>
      <c r="O1133" s="28" t="s">
        <v>117</v>
      </c>
      <c r="P1133" s="21" t="s">
        <v>117</v>
      </c>
      <c r="Q1133" s="21" t="s">
        <v>117</v>
      </c>
      <c r="R1133" s="28" t="s">
        <v>117</v>
      </c>
      <c r="S1133" s="78"/>
      <c r="T1133" s="30"/>
      <c r="U1133" s="52">
        <f t="shared" si="371"/>
        <v>0</v>
      </c>
      <c r="V1133" s="29"/>
      <c r="W1133" s="29" t="s">
        <v>117</v>
      </c>
      <c r="X1133" s="29"/>
      <c r="Y1133" s="29"/>
      <c r="Z1133" s="53" t="str">
        <f t="shared" si="363"/>
        <v/>
      </c>
      <c r="AA1133" s="55" t="str">
        <f t="shared" si="372"/>
        <v/>
      </c>
      <c r="AB1133" s="27"/>
      <c r="AC1133" s="54">
        <f t="shared" si="364"/>
        <v>0</v>
      </c>
      <c r="AD1133" s="78"/>
      <c r="AE1133" s="54">
        <f t="shared" si="365"/>
        <v>0</v>
      </c>
      <c r="AF1133" s="78"/>
      <c r="AG1133" s="54">
        <f t="shared" si="366"/>
        <v>0</v>
      </c>
      <c r="AH1133" s="78"/>
      <c r="AI1133" s="54">
        <f t="shared" si="367"/>
        <v>0</v>
      </c>
      <c r="AJ1133" s="78"/>
      <c r="AK1133" s="54">
        <f t="shared" si="368"/>
        <v>0</v>
      </c>
      <c r="AL1133" s="78"/>
      <c r="AM1133" s="78"/>
      <c r="AN1133" s="53" t="str">
        <f>+IF($A1133="Venta",SUMIF($AC$3:$AM$3,VLOOKUP($R1133,desplegable!$N$3:$Q$8,4,FALSE),$AC1133:$AM1133)*$T1133/VLOOKUP($R1133,desplegable!$N$3:$O$8,2,FALSE),"")</f>
        <v/>
      </c>
      <c r="AO1133" s="53">
        <f t="shared" si="369"/>
        <v>0</v>
      </c>
      <c r="AP1133" s="53" t="str">
        <f>+IF($A1133="Compra",SUMIF($AC$3:$AM$3,VLOOKUP($R1132,desplegable!$N$3:$Q$8,4,FALSE),$AC1133:$AM1133)*$T1133/VLOOKUP($R1132,desplegable!$N$3:$O$8,2,FALSE),"")</f>
        <v/>
      </c>
      <c r="AQ1133" s="55">
        <f>+IFERROR(SUMIF($AC$3:$AM$3,VLOOKUP($R1133,desplegable!$N$3:$Q$8,4,FALSE),$AC1133:$AM1133)/$S1133,0)</f>
        <v>0</v>
      </c>
      <c r="AR1133" s="55">
        <f ca="1">IFERROR((SUMIF($AC$3:$AM$3,VLOOKUP($R1133,desplegable!$N$3:$Q$8,4,FALSE),$AC1133:$AM1133)/($H1133-$G1133))*((TODAY())-$G1133)/$S1133,0)</f>
        <v>0</v>
      </c>
      <c r="AS1133" s="56" t="str">
        <f t="shared" si="373"/>
        <v>-</v>
      </c>
      <c r="AT1133" s="56" t="str">
        <f t="shared" si="374"/>
        <v>-</v>
      </c>
      <c r="AU1133" s="56" t="str">
        <f t="shared" si="375"/>
        <v>-</v>
      </c>
      <c r="AV1133" s="56" t="str">
        <f t="shared" si="376"/>
        <v>-</v>
      </c>
      <c r="AW1133" s="53" t="str">
        <f t="shared" si="377"/>
        <v>-</v>
      </c>
      <c r="AX1133" s="53" t="str">
        <f t="shared" si="378"/>
        <v/>
      </c>
      <c r="AY1133" s="57" t="str">
        <f t="shared" si="379"/>
        <v/>
      </c>
      <c r="AZ1133" s="54">
        <f>+IF(SUMIF($AC$3:$AM$3,VLOOKUP($R1133,desplegable!$N$3:$Q$8,4,FALSE),$AC1133:$AM1133)&gt;=$S1133,$S1133,SUMIF($AC$3:$AM$3,VLOOKUP($R1133,desplegable!$N$3:$Q$8,4,FALSE),$AC1133:$AM1133))</f>
        <v>0</v>
      </c>
      <c r="BA1133" s="78"/>
      <c r="BB1133" s="54">
        <f t="shared" si="380"/>
        <v>0</v>
      </c>
      <c r="BC1133" s="53">
        <f>+IFERROR($BB1133*$T1133/VLOOKUP($R1133,desplegable!$N$3:$O$8,2,FALSE),0)</f>
        <v>0</v>
      </c>
      <c r="BD1133" s="53" t="str">
        <f t="shared" si="370"/>
        <v/>
      </c>
      <c r="BE1133" s="57" t="str">
        <f t="shared" si="381"/>
        <v/>
      </c>
    </row>
    <row r="1134" spans="1:57" ht="15" customHeight="1" x14ac:dyDescent="0.25">
      <c r="A1134" s="26" t="s">
        <v>117</v>
      </c>
      <c r="B1134" s="21"/>
      <c r="C1134" s="21" t="s">
        <v>117</v>
      </c>
      <c r="D1134" s="21"/>
      <c r="E1134" s="21" t="s">
        <v>117</v>
      </c>
      <c r="F1134" s="21"/>
      <c r="G1134" s="27"/>
      <c r="H1134" s="27"/>
      <c r="I1134" s="28" t="s">
        <v>373</v>
      </c>
      <c r="J1134" s="28" t="s">
        <v>117</v>
      </c>
      <c r="K1134" s="21"/>
      <c r="L1134" s="21"/>
      <c r="M1134" s="28" t="s">
        <v>117</v>
      </c>
      <c r="N1134" s="28" t="s">
        <v>117</v>
      </c>
      <c r="O1134" s="28" t="s">
        <v>117</v>
      </c>
      <c r="P1134" s="21" t="s">
        <v>117</v>
      </c>
      <c r="Q1134" s="21" t="s">
        <v>117</v>
      </c>
      <c r="R1134" s="28" t="s">
        <v>117</v>
      </c>
      <c r="S1134" s="78"/>
      <c r="T1134" s="30"/>
      <c r="U1134" s="52">
        <f t="shared" si="371"/>
        <v>0</v>
      </c>
      <c r="V1134" s="29"/>
      <c r="W1134" s="29" t="s">
        <v>117</v>
      </c>
      <c r="X1134" s="29"/>
      <c r="Y1134" s="29"/>
      <c r="Z1134" s="53" t="str">
        <f t="shared" si="363"/>
        <v/>
      </c>
      <c r="AA1134" s="55" t="str">
        <f t="shared" si="372"/>
        <v/>
      </c>
      <c r="AB1134" s="27"/>
      <c r="AC1134" s="54">
        <f t="shared" si="364"/>
        <v>0</v>
      </c>
      <c r="AD1134" s="78"/>
      <c r="AE1134" s="54">
        <f t="shared" si="365"/>
        <v>0</v>
      </c>
      <c r="AF1134" s="78"/>
      <c r="AG1134" s="54">
        <f t="shared" si="366"/>
        <v>0</v>
      </c>
      <c r="AH1134" s="78"/>
      <c r="AI1134" s="54">
        <f t="shared" si="367"/>
        <v>0</v>
      </c>
      <c r="AJ1134" s="78"/>
      <c r="AK1134" s="54">
        <f t="shared" si="368"/>
        <v>0</v>
      </c>
      <c r="AL1134" s="78"/>
      <c r="AM1134" s="78"/>
      <c r="AN1134" s="53" t="str">
        <f>+IF($A1134="Venta",SUMIF($AC$3:$AM$3,VLOOKUP($R1134,desplegable!$N$3:$Q$8,4,FALSE),$AC1134:$AM1134)*$T1134/VLOOKUP($R1134,desplegable!$N$3:$O$8,2,FALSE),"")</f>
        <v/>
      </c>
      <c r="AO1134" s="53">
        <f t="shared" si="369"/>
        <v>0</v>
      </c>
      <c r="AP1134" s="53" t="str">
        <f>+IF($A1134="Compra",SUMIF($AC$3:$AM$3,VLOOKUP($R1133,desplegable!$N$3:$Q$8,4,FALSE),$AC1134:$AM1134)*$T1134/VLOOKUP($R1133,desplegable!$N$3:$O$8,2,FALSE),"")</f>
        <v/>
      </c>
      <c r="AQ1134" s="55">
        <f>+IFERROR(SUMIF($AC$3:$AM$3,VLOOKUP($R1134,desplegable!$N$3:$Q$8,4,FALSE),$AC1134:$AM1134)/$S1134,0)</f>
        <v>0</v>
      </c>
      <c r="AR1134" s="55">
        <f ca="1">IFERROR((SUMIF($AC$3:$AM$3,VLOOKUP($R1134,desplegable!$N$3:$Q$8,4,FALSE),$AC1134:$AM1134)/($H1134-$G1134))*((TODAY())-$G1134)/$S1134,0)</f>
        <v>0</v>
      </c>
      <c r="AS1134" s="56" t="str">
        <f t="shared" si="373"/>
        <v>-</v>
      </c>
      <c r="AT1134" s="56" t="str">
        <f t="shared" si="374"/>
        <v>-</v>
      </c>
      <c r="AU1134" s="56" t="str">
        <f t="shared" si="375"/>
        <v>-</v>
      </c>
      <c r="AV1134" s="56" t="str">
        <f t="shared" si="376"/>
        <v>-</v>
      </c>
      <c r="AW1134" s="53" t="str">
        <f t="shared" si="377"/>
        <v>-</v>
      </c>
      <c r="AX1134" s="53" t="str">
        <f t="shared" si="378"/>
        <v/>
      </c>
      <c r="AY1134" s="57" t="str">
        <f t="shared" si="379"/>
        <v/>
      </c>
      <c r="AZ1134" s="54">
        <f>+IF(SUMIF($AC$3:$AM$3,VLOOKUP($R1134,desplegable!$N$3:$Q$8,4,FALSE),$AC1134:$AM1134)&gt;=$S1134,$S1134,SUMIF($AC$3:$AM$3,VLOOKUP($R1134,desplegable!$N$3:$Q$8,4,FALSE),$AC1134:$AM1134))</f>
        <v>0</v>
      </c>
      <c r="BA1134" s="78"/>
      <c r="BB1134" s="54">
        <f t="shared" si="380"/>
        <v>0</v>
      </c>
      <c r="BC1134" s="53">
        <f>+IFERROR($BB1134*$T1134/VLOOKUP($R1134,desplegable!$N$3:$O$8,2,FALSE),0)</f>
        <v>0</v>
      </c>
      <c r="BD1134" s="53" t="str">
        <f t="shared" si="370"/>
        <v/>
      </c>
      <c r="BE1134" s="57" t="str">
        <f t="shared" si="381"/>
        <v/>
      </c>
    </row>
    <row r="1135" spans="1:57" ht="15" customHeight="1" x14ac:dyDescent="0.25">
      <c r="A1135" s="26" t="s">
        <v>117</v>
      </c>
      <c r="B1135" s="21"/>
      <c r="C1135" s="21" t="s">
        <v>117</v>
      </c>
      <c r="D1135" s="21"/>
      <c r="E1135" s="21" t="s">
        <v>117</v>
      </c>
      <c r="F1135" s="21"/>
      <c r="G1135" s="27"/>
      <c r="H1135" s="27"/>
      <c r="I1135" s="28" t="s">
        <v>373</v>
      </c>
      <c r="J1135" s="28" t="s">
        <v>117</v>
      </c>
      <c r="K1135" s="21"/>
      <c r="L1135" s="21"/>
      <c r="M1135" s="28" t="s">
        <v>117</v>
      </c>
      <c r="N1135" s="28" t="s">
        <v>117</v>
      </c>
      <c r="O1135" s="28" t="s">
        <v>117</v>
      </c>
      <c r="P1135" s="21" t="s">
        <v>117</v>
      </c>
      <c r="Q1135" s="21" t="s">
        <v>117</v>
      </c>
      <c r="R1135" s="28" t="s">
        <v>117</v>
      </c>
      <c r="S1135" s="78"/>
      <c r="T1135" s="30"/>
      <c r="U1135" s="52">
        <f t="shared" si="371"/>
        <v>0</v>
      </c>
      <c r="V1135" s="29"/>
      <c r="W1135" s="29" t="s">
        <v>117</v>
      </c>
      <c r="X1135" s="29"/>
      <c r="Y1135" s="29"/>
      <c r="Z1135" s="53" t="str">
        <f t="shared" si="363"/>
        <v/>
      </c>
      <c r="AA1135" s="55" t="str">
        <f t="shared" si="372"/>
        <v/>
      </c>
      <c r="AB1135" s="27"/>
      <c r="AC1135" s="54">
        <f t="shared" si="364"/>
        <v>0</v>
      </c>
      <c r="AD1135" s="78"/>
      <c r="AE1135" s="54">
        <f t="shared" si="365"/>
        <v>0</v>
      </c>
      <c r="AF1135" s="78"/>
      <c r="AG1135" s="54">
        <f t="shared" si="366"/>
        <v>0</v>
      </c>
      <c r="AH1135" s="78"/>
      <c r="AI1135" s="54">
        <f t="shared" si="367"/>
        <v>0</v>
      </c>
      <c r="AJ1135" s="78"/>
      <c r="AK1135" s="54">
        <f t="shared" si="368"/>
        <v>0</v>
      </c>
      <c r="AL1135" s="78"/>
      <c r="AM1135" s="78"/>
      <c r="AN1135" s="53" t="str">
        <f>+IF($A1135="Venta",SUMIF($AC$3:$AM$3,VLOOKUP($R1135,desplegable!$N$3:$Q$8,4,FALSE),$AC1135:$AM1135)*$T1135/VLOOKUP($R1135,desplegable!$N$3:$O$8,2,FALSE),"")</f>
        <v/>
      </c>
      <c r="AO1135" s="53">
        <f t="shared" si="369"/>
        <v>0</v>
      </c>
      <c r="AP1135" s="53" t="str">
        <f>+IF($A1135="Compra",SUMIF($AC$3:$AM$3,VLOOKUP($R1134,desplegable!$N$3:$Q$8,4,FALSE),$AC1135:$AM1135)*$T1135/VLOOKUP($R1134,desplegable!$N$3:$O$8,2,FALSE),"")</f>
        <v/>
      </c>
      <c r="AQ1135" s="55">
        <f>+IFERROR(SUMIF($AC$3:$AM$3,VLOOKUP($R1135,desplegable!$N$3:$Q$8,4,FALSE),$AC1135:$AM1135)/$S1135,0)</f>
        <v>0</v>
      </c>
      <c r="AR1135" s="55">
        <f ca="1">IFERROR((SUMIF($AC$3:$AM$3,VLOOKUP($R1135,desplegable!$N$3:$Q$8,4,FALSE),$AC1135:$AM1135)/($H1135-$G1135))*((TODAY())-$G1135)/$S1135,0)</f>
        <v>0</v>
      </c>
      <c r="AS1135" s="56" t="str">
        <f t="shared" si="373"/>
        <v>-</v>
      </c>
      <c r="AT1135" s="56" t="str">
        <f t="shared" si="374"/>
        <v>-</v>
      </c>
      <c r="AU1135" s="56" t="str">
        <f t="shared" si="375"/>
        <v>-</v>
      </c>
      <c r="AV1135" s="56" t="str">
        <f t="shared" si="376"/>
        <v>-</v>
      </c>
      <c r="AW1135" s="53" t="str">
        <f t="shared" si="377"/>
        <v>-</v>
      </c>
      <c r="AX1135" s="53" t="str">
        <f t="shared" si="378"/>
        <v/>
      </c>
      <c r="AY1135" s="57" t="str">
        <f t="shared" si="379"/>
        <v/>
      </c>
      <c r="AZ1135" s="54">
        <f>+IF(SUMIF($AC$3:$AM$3,VLOOKUP($R1135,desplegable!$N$3:$Q$8,4,FALSE),$AC1135:$AM1135)&gt;=$S1135,$S1135,SUMIF($AC$3:$AM$3,VLOOKUP($R1135,desplegable!$N$3:$Q$8,4,FALSE),$AC1135:$AM1135))</f>
        <v>0</v>
      </c>
      <c r="BA1135" s="78"/>
      <c r="BB1135" s="54">
        <f t="shared" si="380"/>
        <v>0</v>
      </c>
      <c r="BC1135" s="53">
        <f>+IFERROR($BB1135*$T1135/VLOOKUP($R1135,desplegable!$N$3:$O$8,2,FALSE),0)</f>
        <v>0</v>
      </c>
      <c r="BD1135" s="53" t="str">
        <f t="shared" si="370"/>
        <v/>
      </c>
      <c r="BE1135" s="57" t="str">
        <f t="shared" si="381"/>
        <v/>
      </c>
    </row>
    <row r="1136" spans="1:57" ht="15" customHeight="1" x14ac:dyDescent="0.25">
      <c r="A1136" s="26" t="s">
        <v>117</v>
      </c>
      <c r="B1136" s="21"/>
      <c r="C1136" s="21" t="s">
        <v>117</v>
      </c>
      <c r="D1136" s="21"/>
      <c r="E1136" s="21" t="s">
        <v>117</v>
      </c>
      <c r="F1136" s="21"/>
      <c r="G1136" s="27"/>
      <c r="H1136" s="27"/>
      <c r="I1136" s="28" t="s">
        <v>373</v>
      </c>
      <c r="J1136" s="28" t="s">
        <v>117</v>
      </c>
      <c r="K1136" s="21"/>
      <c r="L1136" s="21"/>
      <c r="M1136" s="28" t="s">
        <v>117</v>
      </c>
      <c r="N1136" s="28" t="s">
        <v>117</v>
      </c>
      <c r="O1136" s="28" t="s">
        <v>117</v>
      </c>
      <c r="P1136" s="21" t="s">
        <v>117</v>
      </c>
      <c r="Q1136" s="21" t="s">
        <v>117</v>
      </c>
      <c r="R1136" s="28" t="s">
        <v>117</v>
      </c>
      <c r="S1136" s="78"/>
      <c r="T1136" s="30"/>
      <c r="U1136" s="52">
        <f t="shared" si="371"/>
        <v>0</v>
      </c>
      <c r="V1136" s="29"/>
      <c r="W1136" s="29" t="s">
        <v>117</v>
      </c>
      <c r="X1136" s="29"/>
      <c r="Y1136" s="29"/>
      <c r="Z1136" s="53" t="str">
        <f t="shared" si="363"/>
        <v/>
      </c>
      <c r="AA1136" s="55" t="str">
        <f t="shared" si="372"/>
        <v/>
      </c>
      <c r="AB1136" s="27"/>
      <c r="AC1136" s="54">
        <f t="shared" si="364"/>
        <v>0</v>
      </c>
      <c r="AD1136" s="78"/>
      <c r="AE1136" s="54">
        <f t="shared" si="365"/>
        <v>0</v>
      </c>
      <c r="AF1136" s="78"/>
      <c r="AG1136" s="54">
        <f t="shared" si="366"/>
        <v>0</v>
      </c>
      <c r="AH1136" s="78"/>
      <c r="AI1136" s="54">
        <f t="shared" si="367"/>
        <v>0</v>
      </c>
      <c r="AJ1136" s="78"/>
      <c r="AK1136" s="54">
        <f t="shared" si="368"/>
        <v>0</v>
      </c>
      <c r="AL1136" s="78"/>
      <c r="AM1136" s="78"/>
      <c r="AN1136" s="53" t="str">
        <f>+IF($A1136="Venta",SUMIF($AC$3:$AM$3,VLOOKUP($R1136,desplegable!$N$3:$Q$8,4,FALSE),$AC1136:$AM1136)*$T1136/VLOOKUP($R1136,desplegable!$N$3:$O$8,2,FALSE),"")</f>
        <v/>
      </c>
      <c r="AO1136" s="53">
        <f t="shared" si="369"/>
        <v>0</v>
      </c>
      <c r="AP1136" s="53" t="str">
        <f>+IF($A1136="Compra",SUMIF($AC$3:$AM$3,VLOOKUP($R1135,desplegable!$N$3:$Q$8,4,FALSE),$AC1136:$AM1136)*$T1136/VLOOKUP($R1135,desplegable!$N$3:$O$8,2,FALSE),"")</f>
        <v/>
      </c>
      <c r="AQ1136" s="55">
        <f>+IFERROR(SUMIF($AC$3:$AM$3,VLOOKUP($R1136,desplegable!$N$3:$Q$8,4,FALSE),$AC1136:$AM1136)/$S1136,0)</f>
        <v>0</v>
      </c>
      <c r="AR1136" s="55">
        <f ca="1">IFERROR((SUMIF($AC$3:$AM$3,VLOOKUP($R1136,desplegable!$N$3:$Q$8,4,FALSE),$AC1136:$AM1136)/($H1136-$G1136))*((TODAY())-$G1136)/$S1136,0)</f>
        <v>0</v>
      </c>
      <c r="AS1136" s="56" t="str">
        <f t="shared" si="373"/>
        <v>-</v>
      </c>
      <c r="AT1136" s="56" t="str">
        <f t="shared" si="374"/>
        <v>-</v>
      </c>
      <c r="AU1136" s="56" t="str">
        <f t="shared" si="375"/>
        <v>-</v>
      </c>
      <c r="AV1136" s="56" t="str">
        <f t="shared" si="376"/>
        <v>-</v>
      </c>
      <c r="AW1136" s="53" t="str">
        <f t="shared" si="377"/>
        <v>-</v>
      </c>
      <c r="AX1136" s="53" t="str">
        <f t="shared" si="378"/>
        <v/>
      </c>
      <c r="AY1136" s="57" t="str">
        <f t="shared" si="379"/>
        <v/>
      </c>
      <c r="AZ1136" s="54">
        <f>+IF(SUMIF($AC$3:$AM$3,VLOOKUP($R1136,desplegable!$N$3:$Q$8,4,FALSE),$AC1136:$AM1136)&gt;=$S1136,$S1136,SUMIF($AC$3:$AM$3,VLOOKUP($R1136,desplegable!$N$3:$Q$8,4,FALSE),$AC1136:$AM1136))</f>
        <v>0</v>
      </c>
      <c r="BA1136" s="78"/>
      <c r="BB1136" s="54">
        <f t="shared" si="380"/>
        <v>0</v>
      </c>
      <c r="BC1136" s="53">
        <f>+IFERROR($BB1136*$T1136/VLOOKUP($R1136,desplegable!$N$3:$O$8,2,FALSE),0)</f>
        <v>0</v>
      </c>
      <c r="BD1136" s="53" t="str">
        <f t="shared" si="370"/>
        <v/>
      </c>
      <c r="BE1136" s="57" t="str">
        <f t="shared" si="381"/>
        <v/>
      </c>
    </row>
    <row r="1137" spans="1:57" ht="15" customHeight="1" x14ac:dyDescent="0.25">
      <c r="A1137" s="26" t="s">
        <v>117</v>
      </c>
      <c r="B1137" s="21"/>
      <c r="C1137" s="21" t="s">
        <v>117</v>
      </c>
      <c r="D1137" s="21"/>
      <c r="E1137" s="21" t="s">
        <v>117</v>
      </c>
      <c r="F1137" s="21"/>
      <c r="G1137" s="27"/>
      <c r="H1137" s="27"/>
      <c r="I1137" s="28" t="s">
        <v>373</v>
      </c>
      <c r="J1137" s="28" t="s">
        <v>117</v>
      </c>
      <c r="K1137" s="21"/>
      <c r="L1137" s="21"/>
      <c r="M1137" s="28" t="s">
        <v>117</v>
      </c>
      <c r="N1137" s="28" t="s">
        <v>117</v>
      </c>
      <c r="O1137" s="28" t="s">
        <v>117</v>
      </c>
      <c r="P1137" s="21" t="s">
        <v>117</v>
      </c>
      <c r="Q1137" s="21" t="s">
        <v>117</v>
      </c>
      <c r="R1137" s="28" t="s">
        <v>117</v>
      </c>
      <c r="S1137" s="78"/>
      <c r="T1137" s="30"/>
      <c r="U1137" s="52">
        <f t="shared" si="371"/>
        <v>0</v>
      </c>
      <c r="V1137" s="29"/>
      <c r="W1137" s="29" t="s">
        <v>117</v>
      </c>
      <c r="X1137" s="29"/>
      <c r="Y1137" s="29"/>
      <c r="Z1137" s="53" t="str">
        <f t="shared" si="363"/>
        <v/>
      </c>
      <c r="AA1137" s="55" t="str">
        <f t="shared" si="372"/>
        <v/>
      </c>
      <c r="AB1137" s="27"/>
      <c r="AC1137" s="54">
        <f t="shared" si="364"/>
        <v>0</v>
      </c>
      <c r="AD1137" s="78"/>
      <c r="AE1137" s="54">
        <f t="shared" si="365"/>
        <v>0</v>
      </c>
      <c r="AF1137" s="78"/>
      <c r="AG1137" s="54">
        <f t="shared" si="366"/>
        <v>0</v>
      </c>
      <c r="AH1137" s="78"/>
      <c r="AI1137" s="54">
        <f t="shared" si="367"/>
        <v>0</v>
      </c>
      <c r="AJ1137" s="78"/>
      <c r="AK1137" s="54">
        <f t="shared" si="368"/>
        <v>0</v>
      </c>
      <c r="AL1137" s="78"/>
      <c r="AM1137" s="78"/>
      <c r="AN1137" s="53" t="str">
        <f>+IF($A1137="Venta",SUMIF($AC$3:$AM$3,VLOOKUP($R1137,desplegable!$N$3:$Q$8,4,FALSE),$AC1137:$AM1137)*$T1137/VLOOKUP($R1137,desplegable!$N$3:$O$8,2,FALSE),"")</f>
        <v/>
      </c>
      <c r="AO1137" s="53">
        <f t="shared" si="369"/>
        <v>0</v>
      </c>
      <c r="AP1137" s="53" t="str">
        <f>+IF($A1137="Compra",SUMIF($AC$3:$AM$3,VLOOKUP($R1136,desplegable!$N$3:$Q$8,4,FALSE),$AC1137:$AM1137)*$T1137/VLOOKUP($R1136,desplegable!$N$3:$O$8,2,FALSE),"")</f>
        <v/>
      </c>
      <c r="AQ1137" s="55">
        <f>+IFERROR(SUMIF($AC$3:$AM$3,VLOOKUP($R1137,desplegable!$N$3:$Q$8,4,FALSE),$AC1137:$AM1137)/$S1137,0)</f>
        <v>0</v>
      </c>
      <c r="AR1137" s="55">
        <f ca="1">IFERROR((SUMIF($AC$3:$AM$3,VLOOKUP($R1137,desplegable!$N$3:$Q$8,4,FALSE),$AC1137:$AM1137)/($H1137-$G1137))*((TODAY())-$G1137)/$S1137,0)</f>
        <v>0</v>
      </c>
      <c r="AS1137" s="56" t="str">
        <f t="shared" si="373"/>
        <v>-</v>
      </c>
      <c r="AT1137" s="56" t="str">
        <f t="shared" si="374"/>
        <v>-</v>
      </c>
      <c r="AU1137" s="56" t="str">
        <f t="shared" si="375"/>
        <v>-</v>
      </c>
      <c r="AV1137" s="56" t="str">
        <f t="shared" si="376"/>
        <v>-</v>
      </c>
      <c r="AW1137" s="53" t="str">
        <f t="shared" si="377"/>
        <v>-</v>
      </c>
      <c r="AX1137" s="53" t="str">
        <f t="shared" si="378"/>
        <v/>
      </c>
      <c r="AY1137" s="57" t="str">
        <f t="shared" si="379"/>
        <v/>
      </c>
      <c r="AZ1137" s="54">
        <f>+IF(SUMIF($AC$3:$AM$3,VLOOKUP($R1137,desplegable!$N$3:$Q$8,4,FALSE),$AC1137:$AM1137)&gt;=$S1137,$S1137,SUMIF($AC$3:$AM$3,VLOOKUP($R1137,desplegable!$N$3:$Q$8,4,FALSE),$AC1137:$AM1137))</f>
        <v>0</v>
      </c>
      <c r="BA1137" s="78"/>
      <c r="BB1137" s="54">
        <f t="shared" si="380"/>
        <v>0</v>
      </c>
      <c r="BC1137" s="53">
        <f>+IFERROR($BB1137*$T1137/VLOOKUP($R1137,desplegable!$N$3:$O$8,2,FALSE),0)</f>
        <v>0</v>
      </c>
      <c r="BD1137" s="53" t="str">
        <f t="shared" si="370"/>
        <v/>
      </c>
      <c r="BE1137" s="57" t="str">
        <f t="shared" si="381"/>
        <v/>
      </c>
    </row>
    <row r="1138" spans="1:57" ht="15" customHeight="1" x14ac:dyDescent="0.25">
      <c r="A1138" s="26" t="s">
        <v>117</v>
      </c>
      <c r="B1138" s="21"/>
      <c r="C1138" s="21" t="s">
        <v>117</v>
      </c>
      <c r="D1138" s="21"/>
      <c r="E1138" s="21" t="s">
        <v>117</v>
      </c>
      <c r="F1138" s="21"/>
      <c r="G1138" s="27"/>
      <c r="H1138" s="27"/>
      <c r="I1138" s="28" t="s">
        <v>373</v>
      </c>
      <c r="J1138" s="28" t="s">
        <v>117</v>
      </c>
      <c r="K1138" s="21"/>
      <c r="L1138" s="21"/>
      <c r="M1138" s="28" t="s">
        <v>117</v>
      </c>
      <c r="N1138" s="28" t="s">
        <v>117</v>
      </c>
      <c r="O1138" s="28" t="s">
        <v>117</v>
      </c>
      <c r="P1138" s="21" t="s">
        <v>117</v>
      </c>
      <c r="Q1138" s="21" t="s">
        <v>117</v>
      </c>
      <c r="R1138" s="28" t="s">
        <v>117</v>
      </c>
      <c r="S1138" s="78"/>
      <c r="T1138" s="30"/>
      <c r="U1138" s="52">
        <f t="shared" si="371"/>
        <v>0</v>
      </c>
      <c r="V1138" s="29"/>
      <c r="W1138" s="29" t="s">
        <v>117</v>
      </c>
      <c r="X1138" s="29"/>
      <c r="Y1138" s="29"/>
      <c r="Z1138" s="53" t="str">
        <f t="shared" si="363"/>
        <v/>
      </c>
      <c r="AA1138" s="55" t="str">
        <f t="shared" si="372"/>
        <v/>
      </c>
      <c r="AB1138" s="27"/>
      <c r="AC1138" s="54">
        <f t="shared" si="364"/>
        <v>0</v>
      </c>
      <c r="AD1138" s="78"/>
      <c r="AE1138" s="54">
        <f t="shared" si="365"/>
        <v>0</v>
      </c>
      <c r="AF1138" s="78"/>
      <c r="AG1138" s="54">
        <f t="shared" si="366"/>
        <v>0</v>
      </c>
      <c r="AH1138" s="78"/>
      <c r="AI1138" s="54">
        <f t="shared" si="367"/>
        <v>0</v>
      </c>
      <c r="AJ1138" s="78"/>
      <c r="AK1138" s="54">
        <f t="shared" si="368"/>
        <v>0</v>
      </c>
      <c r="AL1138" s="78"/>
      <c r="AM1138" s="78"/>
      <c r="AN1138" s="53" t="str">
        <f>+IF($A1138="Venta",SUMIF($AC$3:$AM$3,VLOOKUP($R1138,desplegable!$N$3:$Q$8,4,FALSE),$AC1138:$AM1138)*$T1138/VLOOKUP($R1138,desplegable!$N$3:$O$8,2,FALSE),"")</f>
        <v/>
      </c>
      <c r="AO1138" s="53">
        <f t="shared" si="369"/>
        <v>0</v>
      </c>
      <c r="AP1138" s="53" t="str">
        <f>+IF($A1138="Compra",SUMIF($AC$3:$AM$3,VLOOKUP($R1137,desplegable!$N$3:$Q$8,4,FALSE),$AC1138:$AM1138)*$T1138/VLOOKUP($R1137,desplegable!$N$3:$O$8,2,FALSE),"")</f>
        <v/>
      </c>
      <c r="AQ1138" s="55">
        <f>+IFERROR(SUMIF($AC$3:$AM$3,VLOOKUP($R1138,desplegable!$N$3:$Q$8,4,FALSE),$AC1138:$AM1138)/$S1138,0)</f>
        <v>0</v>
      </c>
      <c r="AR1138" s="55">
        <f ca="1">IFERROR((SUMIF($AC$3:$AM$3,VLOOKUP($R1138,desplegable!$N$3:$Q$8,4,FALSE),$AC1138:$AM1138)/($H1138-$G1138))*((TODAY())-$G1138)/$S1138,0)</f>
        <v>0</v>
      </c>
      <c r="AS1138" s="56" t="str">
        <f t="shared" si="373"/>
        <v>-</v>
      </c>
      <c r="AT1138" s="56" t="str">
        <f t="shared" si="374"/>
        <v>-</v>
      </c>
      <c r="AU1138" s="56" t="str">
        <f t="shared" si="375"/>
        <v>-</v>
      </c>
      <c r="AV1138" s="56" t="str">
        <f t="shared" si="376"/>
        <v>-</v>
      </c>
      <c r="AW1138" s="53" t="str">
        <f t="shared" si="377"/>
        <v>-</v>
      </c>
      <c r="AX1138" s="53" t="str">
        <f t="shared" si="378"/>
        <v/>
      </c>
      <c r="AY1138" s="57" t="str">
        <f t="shared" si="379"/>
        <v/>
      </c>
      <c r="AZ1138" s="54">
        <f>+IF(SUMIF($AC$3:$AM$3,VLOOKUP($R1138,desplegable!$N$3:$Q$8,4,FALSE),$AC1138:$AM1138)&gt;=$S1138,$S1138,SUMIF($AC$3:$AM$3,VLOOKUP($R1138,desplegable!$N$3:$Q$8,4,FALSE),$AC1138:$AM1138))</f>
        <v>0</v>
      </c>
      <c r="BA1138" s="78"/>
      <c r="BB1138" s="54">
        <f t="shared" si="380"/>
        <v>0</v>
      </c>
      <c r="BC1138" s="53">
        <f>+IFERROR($BB1138*$T1138/VLOOKUP($R1138,desplegable!$N$3:$O$8,2,FALSE),0)</f>
        <v>0</v>
      </c>
      <c r="BD1138" s="53" t="str">
        <f t="shared" si="370"/>
        <v/>
      </c>
      <c r="BE1138" s="57" t="str">
        <f t="shared" si="381"/>
        <v/>
      </c>
    </row>
    <row r="1139" spans="1:57" ht="15" customHeight="1" x14ac:dyDescent="0.25">
      <c r="A1139" s="26" t="s">
        <v>117</v>
      </c>
      <c r="B1139" s="21"/>
      <c r="C1139" s="21" t="s">
        <v>117</v>
      </c>
      <c r="D1139" s="21"/>
      <c r="E1139" s="21" t="s">
        <v>117</v>
      </c>
      <c r="F1139" s="21"/>
      <c r="G1139" s="27"/>
      <c r="H1139" s="27"/>
      <c r="I1139" s="28" t="s">
        <v>373</v>
      </c>
      <c r="J1139" s="28" t="s">
        <v>117</v>
      </c>
      <c r="K1139" s="21"/>
      <c r="L1139" s="21"/>
      <c r="M1139" s="28" t="s">
        <v>117</v>
      </c>
      <c r="N1139" s="28" t="s">
        <v>117</v>
      </c>
      <c r="O1139" s="28" t="s">
        <v>117</v>
      </c>
      <c r="P1139" s="21" t="s">
        <v>117</v>
      </c>
      <c r="Q1139" s="21" t="s">
        <v>117</v>
      </c>
      <c r="R1139" s="28" t="s">
        <v>117</v>
      </c>
      <c r="S1139" s="78"/>
      <c r="T1139" s="30"/>
      <c r="U1139" s="52">
        <f t="shared" si="371"/>
        <v>0</v>
      </c>
      <c r="V1139" s="29"/>
      <c r="W1139" s="29" t="s">
        <v>117</v>
      </c>
      <c r="X1139" s="29"/>
      <c r="Y1139" s="29"/>
      <c r="Z1139" s="53" t="str">
        <f t="shared" si="363"/>
        <v/>
      </c>
      <c r="AA1139" s="55" t="str">
        <f t="shared" si="372"/>
        <v/>
      </c>
      <c r="AB1139" s="27"/>
      <c r="AC1139" s="54">
        <f t="shared" si="364"/>
        <v>0</v>
      </c>
      <c r="AD1139" s="78"/>
      <c r="AE1139" s="54">
        <f t="shared" si="365"/>
        <v>0</v>
      </c>
      <c r="AF1139" s="78"/>
      <c r="AG1139" s="54">
        <f t="shared" si="366"/>
        <v>0</v>
      </c>
      <c r="AH1139" s="78"/>
      <c r="AI1139" s="54">
        <f t="shared" si="367"/>
        <v>0</v>
      </c>
      <c r="AJ1139" s="78"/>
      <c r="AK1139" s="54">
        <f t="shared" si="368"/>
        <v>0</v>
      </c>
      <c r="AL1139" s="78"/>
      <c r="AM1139" s="78"/>
      <c r="AN1139" s="53" t="str">
        <f>+IF($A1139="Venta",SUMIF($AC$3:$AM$3,VLOOKUP($R1139,desplegable!$N$3:$Q$8,4,FALSE),$AC1139:$AM1139)*$T1139/VLOOKUP($R1139,desplegable!$N$3:$O$8,2,FALSE),"")</f>
        <v/>
      </c>
      <c r="AO1139" s="53">
        <f t="shared" si="369"/>
        <v>0</v>
      </c>
      <c r="AP1139" s="53" t="str">
        <f>+IF($A1139="Compra",SUMIF($AC$3:$AM$3,VLOOKUP($R1138,desplegable!$N$3:$Q$8,4,FALSE),$AC1139:$AM1139)*$T1139/VLOOKUP($R1138,desplegable!$N$3:$O$8,2,FALSE),"")</f>
        <v/>
      </c>
      <c r="AQ1139" s="55">
        <f>+IFERROR(SUMIF($AC$3:$AM$3,VLOOKUP($R1139,desplegable!$N$3:$Q$8,4,FALSE),$AC1139:$AM1139)/$S1139,0)</f>
        <v>0</v>
      </c>
      <c r="AR1139" s="55">
        <f ca="1">IFERROR((SUMIF($AC$3:$AM$3,VLOOKUP($R1139,desplegable!$N$3:$Q$8,4,FALSE),$AC1139:$AM1139)/($H1139-$G1139))*((TODAY())-$G1139)/$S1139,0)</f>
        <v>0</v>
      </c>
      <c r="AS1139" s="56" t="str">
        <f t="shared" si="373"/>
        <v>-</v>
      </c>
      <c r="AT1139" s="56" t="str">
        <f t="shared" si="374"/>
        <v>-</v>
      </c>
      <c r="AU1139" s="56" t="str">
        <f t="shared" si="375"/>
        <v>-</v>
      </c>
      <c r="AV1139" s="56" t="str">
        <f t="shared" si="376"/>
        <v>-</v>
      </c>
      <c r="AW1139" s="53" t="str">
        <f t="shared" si="377"/>
        <v>-</v>
      </c>
      <c r="AX1139" s="53" t="str">
        <f t="shared" si="378"/>
        <v/>
      </c>
      <c r="AY1139" s="57" t="str">
        <f t="shared" si="379"/>
        <v/>
      </c>
      <c r="AZ1139" s="54">
        <f>+IF(SUMIF($AC$3:$AM$3,VLOOKUP($R1139,desplegable!$N$3:$Q$8,4,FALSE),$AC1139:$AM1139)&gt;=$S1139,$S1139,SUMIF($AC$3:$AM$3,VLOOKUP($R1139,desplegable!$N$3:$Q$8,4,FALSE),$AC1139:$AM1139))</f>
        <v>0</v>
      </c>
      <c r="BA1139" s="78"/>
      <c r="BB1139" s="54">
        <f t="shared" si="380"/>
        <v>0</v>
      </c>
      <c r="BC1139" s="53">
        <f>+IFERROR($BB1139*$T1139/VLOOKUP($R1139,desplegable!$N$3:$O$8,2,FALSE),0)</f>
        <v>0</v>
      </c>
      <c r="BD1139" s="53" t="str">
        <f t="shared" si="370"/>
        <v/>
      </c>
      <c r="BE1139" s="57" t="str">
        <f t="shared" si="381"/>
        <v/>
      </c>
    </row>
    <row r="1140" spans="1:57" ht="15" customHeight="1" x14ac:dyDescent="0.25">
      <c r="A1140" s="26" t="s">
        <v>117</v>
      </c>
      <c r="B1140" s="21"/>
      <c r="C1140" s="21" t="s">
        <v>117</v>
      </c>
      <c r="D1140" s="21"/>
      <c r="E1140" s="21" t="s">
        <v>117</v>
      </c>
      <c r="F1140" s="21"/>
      <c r="G1140" s="27"/>
      <c r="H1140" s="27"/>
      <c r="I1140" s="28" t="s">
        <v>373</v>
      </c>
      <c r="J1140" s="28" t="s">
        <v>117</v>
      </c>
      <c r="K1140" s="21"/>
      <c r="L1140" s="21"/>
      <c r="M1140" s="28" t="s">
        <v>117</v>
      </c>
      <c r="N1140" s="28" t="s">
        <v>117</v>
      </c>
      <c r="O1140" s="28" t="s">
        <v>117</v>
      </c>
      <c r="P1140" s="21" t="s">
        <v>117</v>
      </c>
      <c r="Q1140" s="21" t="s">
        <v>117</v>
      </c>
      <c r="R1140" s="28" t="s">
        <v>117</v>
      </c>
      <c r="S1140" s="78"/>
      <c r="T1140" s="30"/>
      <c r="U1140" s="52">
        <f t="shared" si="371"/>
        <v>0</v>
      </c>
      <c r="V1140" s="29"/>
      <c r="W1140" s="29" t="s">
        <v>117</v>
      </c>
      <c r="X1140" s="29"/>
      <c r="Y1140" s="29"/>
      <c r="Z1140" s="53" t="str">
        <f t="shared" si="363"/>
        <v/>
      </c>
      <c r="AA1140" s="55" t="str">
        <f t="shared" si="372"/>
        <v/>
      </c>
      <c r="AB1140" s="27"/>
      <c r="AC1140" s="54">
        <f t="shared" si="364"/>
        <v>0</v>
      </c>
      <c r="AD1140" s="78"/>
      <c r="AE1140" s="54">
        <f t="shared" si="365"/>
        <v>0</v>
      </c>
      <c r="AF1140" s="78"/>
      <c r="AG1140" s="54">
        <f t="shared" si="366"/>
        <v>0</v>
      </c>
      <c r="AH1140" s="78"/>
      <c r="AI1140" s="54">
        <f t="shared" si="367"/>
        <v>0</v>
      </c>
      <c r="AJ1140" s="78"/>
      <c r="AK1140" s="54">
        <f t="shared" si="368"/>
        <v>0</v>
      </c>
      <c r="AL1140" s="78"/>
      <c r="AM1140" s="78"/>
      <c r="AN1140" s="53" t="str">
        <f>+IF($A1140="Venta",SUMIF($AC$3:$AM$3,VLOOKUP($R1140,desplegable!$N$3:$Q$8,4,FALSE),$AC1140:$AM1140)*$T1140/VLOOKUP($R1140,desplegable!$N$3:$O$8,2,FALSE),"")</f>
        <v/>
      </c>
      <c r="AO1140" s="53">
        <f t="shared" si="369"/>
        <v>0</v>
      </c>
      <c r="AP1140" s="53" t="str">
        <f>+IF($A1140="Compra",SUMIF($AC$3:$AM$3,VLOOKUP($R1139,desplegable!$N$3:$Q$8,4,FALSE),$AC1140:$AM1140)*$T1140/VLOOKUP($R1139,desplegable!$N$3:$O$8,2,FALSE),"")</f>
        <v/>
      </c>
      <c r="AQ1140" s="55">
        <f>+IFERROR(SUMIF($AC$3:$AM$3,VLOOKUP($R1140,desplegable!$N$3:$Q$8,4,FALSE),$AC1140:$AM1140)/$S1140,0)</f>
        <v>0</v>
      </c>
      <c r="AR1140" s="55">
        <f ca="1">IFERROR((SUMIF($AC$3:$AM$3,VLOOKUP($R1140,desplegable!$N$3:$Q$8,4,FALSE),$AC1140:$AM1140)/($H1140-$G1140))*((TODAY())-$G1140)/$S1140,0)</f>
        <v>0</v>
      </c>
      <c r="AS1140" s="56" t="str">
        <f t="shared" si="373"/>
        <v>-</v>
      </c>
      <c r="AT1140" s="56" t="str">
        <f t="shared" si="374"/>
        <v>-</v>
      </c>
      <c r="AU1140" s="56" t="str">
        <f t="shared" si="375"/>
        <v>-</v>
      </c>
      <c r="AV1140" s="56" t="str">
        <f t="shared" si="376"/>
        <v>-</v>
      </c>
      <c r="AW1140" s="53" t="str">
        <f t="shared" si="377"/>
        <v>-</v>
      </c>
      <c r="AX1140" s="53" t="str">
        <f t="shared" si="378"/>
        <v/>
      </c>
      <c r="AY1140" s="57" t="str">
        <f t="shared" si="379"/>
        <v/>
      </c>
      <c r="AZ1140" s="54">
        <f>+IF(SUMIF($AC$3:$AM$3,VLOOKUP($R1140,desplegable!$N$3:$Q$8,4,FALSE),$AC1140:$AM1140)&gt;=$S1140,$S1140,SUMIF($AC$3:$AM$3,VLOOKUP($R1140,desplegable!$N$3:$Q$8,4,FALSE),$AC1140:$AM1140))</f>
        <v>0</v>
      </c>
      <c r="BA1140" s="78"/>
      <c r="BB1140" s="54">
        <f t="shared" si="380"/>
        <v>0</v>
      </c>
      <c r="BC1140" s="53">
        <f>+IFERROR($BB1140*$T1140/VLOOKUP($R1140,desplegable!$N$3:$O$8,2,FALSE),0)</f>
        <v>0</v>
      </c>
      <c r="BD1140" s="53" t="str">
        <f t="shared" si="370"/>
        <v/>
      </c>
      <c r="BE1140" s="57" t="str">
        <f t="shared" si="381"/>
        <v/>
      </c>
    </row>
    <row r="1141" spans="1:57" ht="15" customHeight="1" x14ac:dyDescent="0.25">
      <c r="A1141" s="26" t="s">
        <v>117</v>
      </c>
      <c r="B1141" s="21"/>
      <c r="C1141" s="21" t="s">
        <v>117</v>
      </c>
      <c r="D1141" s="21"/>
      <c r="E1141" s="21" t="s">
        <v>117</v>
      </c>
      <c r="F1141" s="21"/>
      <c r="G1141" s="27"/>
      <c r="H1141" s="27"/>
      <c r="I1141" s="28" t="s">
        <v>373</v>
      </c>
      <c r="J1141" s="28" t="s">
        <v>117</v>
      </c>
      <c r="K1141" s="21"/>
      <c r="L1141" s="21"/>
      <c r="M1141" s="28" t="s">
        <v>117</v>
      </c>
      <c r="N1141" s="28" t="s">
        <v>117</v>
      </c>
      <c r="O1141" s="28" t="s">
        <v>117</v>
      </c>
      <c r="P1141" s="21" t="s">
        <v>117</v>
      </c>
      <c r="Q1141" s="21" t="s">
        <v>117</v>
      </c>
      <c r="R1141" s="28" t="s">
        <v>117</v>
      </c>
      <c r="S1141" s="78"/>
      <c r="T1141" s="30"/>
      <c r="U1141" s="52">
        <f t="shared" si="371"/>
        <v>0</v>
      </c>
      <c r="V1141" s="29"/>
      <c r="W1141" s="29" t="s">
        <v>117</v>
      </c>
      <c r="X1141" s="29"/>
      <c r="Y1141" s="29"/>
      <c r="Z1141" s="53" t="str">
        <f t="shared" si="363"/>
        <v/>
      </c>
      <c r="AA1141" s="55" t="str">
        <f t="shared" si="372"/>
        <v/>
      </c>
      <c r="AB1141" s="27"/>
      <c r="AC1141" s="54">
        <f t="shared" si="364"/>
        <v>0</v>
      </c>
      <c r="AD1141" s="78"/>
      <c r="AE1141" s="54">
        <f t="shared" si="365"/>
        <v>0</v>
      </c>
      <c r="AF1141" s="78"/>
      <c r="AG1141" s="54">
        <f t="shared" si="366"/>
        <v>0</v>
      </c>
      <c r="AH1141" s="78"/>
      <c r="AI1141" s="54">
        <f t="shared" si="367"/>
        <v>0</v>
      </c>
      <c r="AJ1141" s="78"/>
      <c r="AK1141" s="54">
        <f t="shared" si="368"/>
        <v>0</v>
      </c>
      <c r="AL1141" s="78"/>
      <c r="AM1141" s="78"/>
      <c r="AN1141" s="53" t="str">
        <f>+IF($A1141="Venta",SUMIF($AC$3:$AM$3,VLOOKUP($R1141,desplegable!$N$3:$Q$8,4,FALSE),$AC1141:$AM1141)*$T1141/VLOOKUP($R1141,desplegable!$N$3:$O$8,2,FALSE),"")</f>
        <v/>
      </c>
      <c r="AO1141" s="53">
        <f t="shared" si="369"/>
        <v>0</v>
      </c>
      <c r="AP1141" s="53" t="str">
        <f>+IF($A1141="Compra",SUMIF($AC$3:$AM$3,VLOOKUP($R1140,desplegable!$N$3:$Q$8,4,FALSE),$AC1141:$AM1141)*$T1141/VLOOKUP($R1140,desplegable!$N$3:$O$8,2,FALSE),"")</f>
        <v/>
      </c>
      <c r="AQ1141" s="55">
        <f>+IFERROR(SUMIF($AC$3:$AM$3,VLOOKUP($R1141,desplegable!$N$3:$Q$8,4,FALSE),$AC1141:$AM1141)/$S1141,0)</f>
        <v>0</v>
      </c>
      <c r="AR1141" s="55">
        <f ca="1">IFERROR((SUMIF($AC$3:$AM$3,VLOOKUP($R1141,desplegable!$N$3:$Q$8,4,FALSE),$AC1141:$AM1141)/($H1141-$G1141))*((TODAY())-$G1141)/$S1141,0)</f>
        <v>0</v>
      </c>
      <c r="AS1141" s="56" t="str">
        <f t="shared" si="373"/>
        <v>-</v>
      </c>
      <c r="AT1141" s="56" t="str">
        <f t="shared" si="374"/>
        <v>-</v>
      </c>
      <c r="AU1141" s="56" t="str">
        <f t="shared" si="375"/>
        <v>-</v>
      </c>
      <c r="AV1141" s="56" t="str">
        <f t="shared" si="376"/>
        <v>-</v>
      </c>
      <c r="AW1141" s="53" t="str">
        <f t="shared" si="377"/>
        <v>-</v>
      </c>
      <c r="AX1141" s="53" t="str">
        <f t="shared" si="378"/>
        <v/>
      </c>
      <c r="AY1141" s="57" t="str">
        <f t="shared" si="379"/>
        <v/>
      </c>
      <c r="AZ1141" s="54">
        <f>+IF(SUMIF($AC$3:$AM$3,VLOOKUP($R1141,desplegable!$N$3:$Q$8,4,FALSE),$AC1141:$AM1141)&gt;=$S1141,$S1141,SUMIF($AC$3:$AM$3,VLOOKUP($R1141,desplegable!$N$3:$Q$8,4,FALSE),$AC1141:$AM1141))</f>
        <v>0</v>
      </c>
      <c r="BA1141" s="78"/>
      <c r="BB1141" s="54">
        <f t="shared" si="380"/>
        <v>0</v>
      </c>
      <c r="BC1141" s="53">
        <f>+IFERROR($BB1141*$T1141/VLOOKUP($R1141,desplegable!$N$3:$O$8,2,FALSE),0)</f>
        <v>0</v>
      </c>
      <c r="BD1141" s="53" t="str">
        <f t="shared" si="370"/>
        <v/>
      </c>
      <c r="BE1141" s="57" t="str">
        <f t="shared" si="381"/>
        <v/>
      </c>
    </row>
    <row r="1142" spans="1:57" ht="15" customHeight="1" x14ac:dyDescent="0.25">
      <c r="A1142" s="26" t="s">
        <v>117</v>
      </c>
      <c r="B1142" s="21"/>
      <c r="C1142" s="21" t="s">
        <v>117</v>
      </c>
      <c r="D1142" s="21"/>
      <c r="E1142" s="21" t="s">
        <v>117</v>
      </c>
      <c r="F1142" s="21"/>
      <c r="G1142" s="27"/>
      <c r="H1142" s="27"/>
      <c r="I1142" s="28" t="s">
        <v>373</v>
      </c>
      <c r="J1142" s="28" t="s">
        <v>117</v>
      </c>
      <c r="K1142" s="21"/>
      <c r="L1142" s="21"/>
      <c r="M1142" s="28" t="s">
        <v>117</v>
      </c>
      <c r="N1142" s="28" t="s">
        <v>117</v>
      </c>
      <c r="O1142" s="28" t="s">
        <v>117</v>
      </c>
      <c r="P1142" s="21" t="s">
        <v>117</v>
      </c>
      <c r="Q1142" s="21" t="s">
        <v>117</v>
      </c>
      <c r="R1142" s="28" t="s">
        <v>117</v>
      </c>
      <c r="S1142" s="78"/>
      <c r="T1142" s="30"/>
      <c r="U1142" s="52">
        <f t="shared" si="371"/>
        <v>0</v>
      </c>
      <c r="V1142" s="29"/>
      <c r="W1142" s="29" t="s">
        <v>117</v>
      </c>
      <c r="X1142" s="29"/>
      <c r="Y1142" s="29"/>
      <c r="Z1142" s="53" t="str">
        <f t="shared" si="363"/>
        <v/>
      </c>
      <c r="AA1142" s="55" t="str">
        <f t="shared" si="372"/>
        <v/>
      </c>
      <c r="AB1142" s="27"/>
      <c r="AC1142" s="54">
        <f t="shared" si="364"/>
        <v>0</v>
      </c>
      <c r="AD1142" s="78"/>
      <c r="AE1142" s="54">
        <f t="shared" si="365"/>
        <v>0</v>
      </c>
      <c r="AF1142" s="78"/>
      <c r="AG1142" s="54">
        <f t="shared" si="366"/>
        <v>0</v>
      </c>
      <c r="AH1142" s="78"/>
      <c r="AI1142" s="54">
        <f t="shared" si="367"/>
        <v>0</v>
      </c>
      <c r="AJ1142" s="78"/>
      <c r="AK1142" s="54">
        <f t="shared" si="368"/>
        <v>0</v>
      </c>
      <c r="AL1142" s="78"/>
      <c r="AM1142" s="78"/>
      <c r="AN1142" s="53" t="str">
        <f>+IF($A1142="Venta",SUMIF($AC$3:$AM$3,VLOOKUP($R1142,desplegable!$N$3:$Q$8,4,FALSE),$AC1142:$AM1142)*$T1142/VLOOKUP($R1142,desplegable!$N$3:$O$8,2,FALSE),"")</f>
        <v/>
      </c>
      <c r="AO1142" s="53">
        <f t="shared" si="369"/>
        <v>0</v>
      </c>
      <c r="AP1142" s="53" t="str">
        <f>+IF($A1142="Compra",SUMIF($AC$3:$AM$3,VLOOKUP($R1141,desplegable!$N$3:$Q$8,4,FALSE),$AC1142:$AM1142)*$T1142/VLOOKUP($R1141,desplegable!$N$3:$O$8,2,FALSE),"")</f>
        <v/>
      </c>
      <c r="AQ1142" s="55">
        <f>+IFERROR(SUMIF($AC$3:$AM$3,VLOOKUP($R1142,desplegable!$N$3:$Q$8,4,FALSE),$AC1142:$AM1142)/$S1142,0)</f>
        <v>0</v>
      </c>
      <c r="AR1142" s="55">
        <f ca="1">IFERROR((SUMIF($AC$3:$AM$3,VLOOKUP($R1142,desplegable!$N$3:$Q$8,4,FALSE),$AC1142:$AM1142)/($H1142-$G1142))*((TODAY())-$G1142)/$S1142,0)</f>
        <v>0</v>
      </c>
      <c r="AS1142" s="56" t="str">
        <f t="shared" si="373"/>
        <v>-</v>
      </c>
      <c r="AT1142" s="56" t="str">
        <f t="shared" si="374"/>
        <v>-</v>
      </c>
      <c r="AU1142" s="56" t="str">
        <f t="shared" si="375"/>
        <v>-</v>
      </c>
      <c r="AV1142" s="56" t="str">
        <f t="shared" si="376"/>
        <v>-</v>
      </c>
      <c r="AW1142" s="53" t="str">
        <f t="shared" si="377"/>
        <v>-</v>
      </c>
      <c r="AX1142" s="53" t="str">
        <f t="shared" si="378"/>
        <v/>
      </c>
      <c r="AY1142" s="57" t="str">
        <f t="shared" si="379"/>
        <v/>
      </c>
      <c r="AZ1142" s="54">
        <f>+IF(SUMIF($AC$3:$AM$3,VLOOKUP($R1142,desplegable!$N$3:$Q$8,4,FALSE),$AC1142:$AM1142)&gt;=$S1142,$S1142,SUMIF($AC$3:$AM$3,VLOOKUP($R1142,desplegable!$N$3:$Q$8,4,FALSE),$AC1142:$AM1142))</f>
        <v>0</v>
      </c>
      <c r="BA1142" s="78"/>
      <c r="BB1142" s="54">
        <f t="shared" si="380"/>
        <v>0</v>
      </c>
      <c r="BC1142" s="53">
        <f>+IFERROR($BB1142*$T1142/VLOOKUP($R1142,desplegable!$N$3:$O$8,2,FALSE),0)</f>
        <v>0</v>
      </c>
      <c r="BD1142" s="53" t="str">
        <f t="shared" si="370"/>
        <v/>
      </c>
      <c r="BE1142" s="57" t="str">
        <f t="shared" si="381"/>
        <v/>
      </c>
    </row>
    <row r="1143" spans="1:57" ht="15" customHeight="1" x14ac:dyDescent="0.25">
      <c r="A1143" s="26" t="s">
        <v>117</v>
      </c>
      <c r="B1143" s="21"/>
      <c r="C1143" s="21" t="s">
        <v>117</v>
      </c>
      <c r="D1143" s="21"/>
      <c r="E1143" s="21" t="s">
        <v>117</v>
      </c>
      <c r="F1143" s="21"/>
      <c r="G1143" s="27"/>
      <c r="H1143" s="27"/>
      <c r="I1143" s="28" t="s">
        <v>373</v>
      </c>
      <c r="J1143" s="28" t="s">
        <v>117</v>
      </c>
      <c r="K1143" s="21"/>
      <c r="L1143" s="21"/>
      <c r="M1143" s="28" t="s">
        <v>117</v>
      </c>
      <c r="N1143" s="28" t="s">
        <v>117</v>
      </c>
      <c r="O1143" s="28" t="s">
        <v>117</v>
      </c>
      <c r="P1143" s="21" t="s">
        <v>117</v>
      </c>
      <c r="Q1143" s="21" t="s">
        <v>117</v>
      </c>
      <c r="R1143" s="28" t="s">
        <v>117</v>
      </c>
      <c r="S1143" s="78"/>
      <c r="T1143" s="30"/>
      <c r="U1143" s="52">
        <f t="shared" si="371"/>
        <v>0</v>
      </c>
      <c r="V1143" s="29"/>
      <c r="W1143" s="29" t="s">
        <v>117</v>
      </c>
      <c r="X1143" s="29"/>
      <c r="Y1143" s="29"/>
      <c r="Z1143" s="53" t="str">
        <f t="shared" si="363"/>
        <v/>
      </c>
      <c r="AA1143" s="55" t="str">
        <f t="shared" si="372"/>
        <v/>
      </c>
      <c r="AB1143" s="27"/>
      <c r="AC1143" s="54">
        <f t="shared" si="364"/>
        <v>0</v>
      </c>
      <c r="AD1143" s="78"/>
      <c r="AE1143" s="54">
        <f t="shared" si="365"/>
        <v>0</v>
      </c>
      <c r="AF1143" s="78"/>
      <c r="AG1143" s="54">
        <f t="shared" si="366"/>
        <v>0</v>
      </c>
      <c r="AH1143" s="78"/>
      <c r="AI1143" s="54">
        <f t="shared" si="367"/>
        <v>0</v>
      </c>
      <c r="AJ1143" s="78"/>
      <c r="AK1143" s="54">
        <f t="shared" si="368"/>
        <v>0</v>
      </c>
      <c r="AL1143" s="78"/>
      <c r="AM1143" s="78"/>
      <c r="AN1143" s="53" t="str">
        <f>+IF($A1143="Venta",SUMIF($AC$3:$AM$3,VLOOKUP($R1143,desplegable!$N$3:$Q$8,4,FALSE),$AC1143:$AM1143)*$T1143/VLOOKUP($R1143,desplegable!$N$3:$O$8,2,FALSE),"")</f>
        <v/>
      </c>
      <c r="AO1143" s="53">
        <f t="shared" si="369"/>
        <v>0</v>
      </c>
      <c r="AP1143" s="53" t="str">
        <f>+IF($A1143="Compra",SUMIF($AC$3:$AM$3,VLOOKUP($R1142,desplegable!$N$3:$Q$8,4,FALSE),$AC1143:$AM1143)*$T1143/VLOOKUP($R1142,desplegable!$N$3:$O$8,2,FALSE),"")</f>
        <v/>
      </c>
      <c r="AQ1143" s="55">
        <f>+IFERROR(SUMIF($AC$3:$AM$3,VLOOKUP($R1143,desplegable!$N$3:$Q$8,4,FALSE),$AC1143:$AM1143)/$S1143,0)</f>
        <v>0</v>
      </c>
      <c r="AR1143" s="55">
        <f ca="1">IFERROR((SUMIF($AC$3:$AM$3,VLOOKUP($R1143,desplegable!$N$3:$Q$8,4,FALSE),$AC1143:$AM1143)/($H1143-$G1143))*((TODAY())-$G1143)/$S1143,0)</f>
        <v>0</v>
      </c>
      <c r="AS1143" s="56" t="str">
        <f t="shared" si="373"/>
        <v>-</v>
      </c>
      <c r="AT1143" s="56" t="str">
        <f t="shared" si="374"/>
        <v>-</v>
      </c>
      <c r="AU1143" s="56" t="str">
        <f t="shared" si="375"/>
        <v>-</v>
      </c>
      <c r="AV1143" s="56" t="str">
        <f t="shared" si="376"/>
        <v>-</v>
      </c>
      <c r="AW1143" s="53" t="str">
        <f t="shared" si="377"/>
        <v>-</v>
      </c>
      <c r="AX1143" s="53" t="str">
        <f t="shared" si="378"/>
        <v/>
      </c>
      <c r="AY1143" s="57" t="str">
        <f t="shared" si="379"/>
        <v/>
      </c>
      <c r="AZ1143" s="54">
        <f>+IF(SUMIF($AC$3:$AM$3,VLOOKUP($R1143,desplegable!$N$3:$Q$8,4,FALSE),$AC1143:$AM1143)&gt;=$S1143,$S1143,SUMIF($AC$3:$AM$3,VLOOKUP($R1143,desplegable!$N$3:$Q$8,4,FALSE),$AC1143:$AM1143))</f>
        <v>0</v>
      </c>
      <c r="BA1143" s="78"/>
      <c r="BB1143" s="54">
        <f t="shared" si="380"/>
        <v>0</v>
      </c>
      <c r="BC1143" s="53">
        <f>+IFERROR($BB1143*$T1143/VLOOKUP($R1143,desplegable!$N$3:$O$8,2,FALSE),0)</f>
        <v>0</v>
      </c>
      <c r="BD1143" s="53" t="str">
        <f t="shared" si="370"/>
        <v/>
      </c>
      <c r="BE1143" s="57" t="str">
        <f t="shared" si="381"/>
        <v/>
      </c>
    </row>
    <row r="1144" spans="1:57" ht="15" customHeight="1" x14ac:dyDescent="0.25">
      <c r="A1144" s="26" t="s">
        <v>117</v>
      </c>
      <c r="B1144" s="21"/>
      <c r="C1144" s="21" t="s">
        <v>117</v>
      </c>
      <c r="D1144" s="21"/>
      <c r="E1144" s="21" t="s">
        <v>117</v>
      </c>
      <c r="F1144" s="21"/>
      <c r="G1144" s="27"/>
      <c r="H1144" s="27"/>
      <c r="I1144" s="28" t="s">
        <v>373</v>
      </c>
      <c r="J1144" s="28" t="s">
        <v>117</v>
      </c>
      <c r="K1144" s="21"/>
      <c r="L1144" s="21"/>
      <c r="M1144" s="28" t="s">
        <v>117</v>
      </c>
      <c r="N1144" s="28" t="s">
        <v>117</v>
      </c>
      <c r="O1144" s="28" t="s">
        <v>117</v>
      </c>
      <c r="P1144" s="21" t="s">
        <v>117</v>
      </c>
      <c r="Q1144" s="21" t="s">
        <v>117</v>
      </c>
      <c r="R1144" s="28" t="s">
        <v>117</v>
      </c>
      <c r="S1144" s="78"/>
      <c r="T1144" s="30"/>
      <c r="U1144" s="52">
        <f t="shared" si="371"/>
        <v>0</v>
      </c>
      <c r="V1144" s="29"/>
      <c r="W1144" s="29" t="s">
        <v>117</v>
      </c>
      <c r="X1144" s="29"/>
      <c r="Y1144" s="29"/>
      <c r="Z1144" s="53" t="str">
        <f t="shared" si="363"/>
        <v/>
      </c>
      <c r="AA1144" s="55" t="str">
        <f t="shared" si="372"/>
        <v/>
      </c>
      <c r="AB1144" s="27"/>
      <c r="AC1144" s="54">
        <f t="shared" si="364"/>
        <v>0</v>
      </c>
      <c r="AD1144" s="78"/>
      <c r="AE1144" s="54">
        <f t="shared" si="365"/>
        <v>0</v>
      </c>
      <c r="AF1144" s="78"/>
      <c r="AG1144" s="54">
        <f t="shared" si="366"/>
        <v>0</v>
      </c>
      <c r="AH1144" s="78"/>
      <c r="AI1144" s="54">
        <f t="shared" si="367"/>
        <v>0</v>
      </c>
      <c r="AJ1144" s="78"/>
      <c r="AK1144" s="54">
        <f t="shared" si="368"/>
        <v>0</v>
      </c>
      <c r="AL1144" s="78"/>
      <c r="AM1144" s="78"/>
      <c r="AN1144" s="53" t="str">
        <f>+IF($A1144="Venta",SUMIF($AC$3:$AM$3,VLOOKUP($R1144,desplegable!$N$3:$Q$8,4,FALSE),$AC1144:$AM1144)*$T1144/VLOOKUP($R1144,desplegable!$N$3:$O$8,2,FALSE),"")</f>
        <v/>
      </c>
      <c r="AO1144" s="53">
        <f t="shared" si="369"/>
        <v>0</v>
      </c>
      <c r="AP1144" s="53" t="str">
        <f>+IF($A1144="Compra",SUMIF($AC$3:$AM$3,VLOOKUP($R1143,desplegable!$N$3:$Q$8,4,FALSE),$AC1144:$AM1144)*$T1144/VLOOKUP($R1143,desplegable!$N$3:$O$8,2,FALSE),"")</f>
        <v/>
      </c>
      <c r="AQ1144" s="55">
        <f>+IFERROR(SUMIF($AC$3:$AM$3,VLOOKUP($R1144,desplegable!$N$3:$Q$8,4,FALSE),$AC1144:$AM1144)/$S1144,0)</f>
        <v>0</v>
      </c>
      <c r="AR1144" s="55">
        <f ca="1">IFERROR((SUMIF($AC$3:$AM$3,VLOOKUP($R1144,desplegable!$N$3:$Q$8,4,FALSE),$AC1144:$AM1144)/($H1144-$G1144))*((TODAY())-$G1144)/$S1144,0)</f>
        <v>0</v>
      </c>
      <c r="AS1144" s="56" t="str">
        <f t="shared" si="373"/>
        <v>-</v>
      </c>
      <c r="AT1144" s="56" t="str">
        <f t="shared" si="374"/>
        <v>-</v>
      </c>
      <c r="AU1144" s="56" t="str">
        <f t="shared" si="375"/>
        <v>-</v>
      </c>
      <c r="AV1144" s="56" t="str">
        <f t="shared" si="376"/>
        <v>-</v>
      </c>
      <c r="AW1144" s="53" t="str">
        <f t="shared" si="377"/>
        <v>-</v>
      </c>
      <c r="AX1144" s="53" t="str">
        <f t="shared" si="378"/>
        <v/>
      </c>
      <c r="AY1144" s="57" t="str">
        <f t="shared" si="379"/>
        <v/>
      </c>
      <c r="AZ1144" s="54">
        <f>+IF(SUMIF($AC$3:$AM$3,VLOOKUP($R1144,desplegable!$N$3:$Q$8,4,FALSE),$AC1144:$AM1144)&gt;=$S1144,$S1144,SUMIF($AC$3:$AM$3,VLOOKUP($R1144,desplegable!$N$3:$Q$8,4,FALSE),$AC1144:$AM1144))</f>
        <v>0</v>
      </c>
      <c r="BA1144" s="78"/>
      <c r="BB1144" s="54">
        <f t="shared" si="380"/>
        <v>0</v>
      </c>
      <c r="BC1144" s="53">
        <f>+IFERROR($BB1144*$T1144/VLOOKUP($R1144,desplegable!$N$3:$O$8,2,FALSE),0)</f>
        <v>0</v>
      </c>
      <c r="BD1144" s="53" t="str">
        <f t="shared" si="370"/>
        <v/>
      </c>
      <c r="BE1144" s="57" t="str">
        <f t="shared" si="381"/>
        <v/>
      </c>
    </row>
    <row r="1145" spans="1:57" ht="15" customHeight="1" x14ac:dyDescent="0.25">
      <c r="A1145" s="26" t="s">
        <v>117</v>
      </c>
      <c r="B1145" s="21"/>
      <c r="C1145" s="21" t="s">
        <v>117</v>
      </c>
      <c r="D1145" s="21"/>
      <c r="E1145" s="21" t="s">
        <v>117</v>
      </c>
      <c r="F1145" s="21"/>
      <c r="G1145" s="27"/>
      <c r="H1145" s="27"/>
      <c r="I1145" s="28" t="s">
        <v>373</v>
      </c>
      <c r="J1145" s="28" t="s">
        <v>117</v>
      </c>
      <c r="K1145" s="21"/>
      <c r="L1145" s="21"/>
      <c r="M1145" s="28" t="s">
        <v>117</v>
      </c>
      <c r="N1145" s="28" t="s">
        <v>117</v>
      </c>
      <c r="O1145" s="28" t="s">
        <v>117</v>
      </c>
      <c r="P1145" s="21" t="s">
        <v>117</v>
      </c>
      <c r="Q1145" s="21" t="s">
        <v>117</v>
      </c>
      <c r="R1145" s="28" t="s">
        <v>117</v>
      </c>
      <c r="S1145" s="78"/>
      <c r="T1145" s="30"/>
      <c r="U1145" s="52">
        <f t="shared" si="371"/>
        <v>0</v>
      </c>
      <c r="V1145" s="29"/>
      <c r="W1145" s="29" t="s">
        <v>117</v>
      </c>
      <c r="X1145" s="29"/>
      <c r="Y1145" s="29"/>
      <c r="Z1145" s="53" t="str">
        <f t="shared" si="363"/>
        <v/>
      </c>
      <c r="AA1145" s="55" t="str">
        <f t="shared" si="372"/>
        <v/>
      </c>
      <c r="AB1145" s="27"/>
      <c r="AC1145" s="54">
        <f t="shared" si="364"/>
        <v>0</v>
      </c>
      <c r="AD1145" s="78"/>
      <c r="AE1145" s="54">
        <f t="shared" si="365"/>
        <v>0</v>
      </c>
      <c r="AF1145" s="78"/>
      <c r="AG1145" s="54">
        <f t="shared" si="366"/>
        <v>0</v>
      </c>
      <c r="AH1145" s="78"/>
      <c r="AI1145" s="54">
        <f t="shared" si="367"/>
        <v>0</v>
      </c>
      <c r="AJ1145" s="78"/>
      <c r="AK1145" s="54">
        <f t="shared" si="368"/>
        <v>0</v>
      </c>
      <c r="AL1145" s="78"/>
      <c r="AM1145" s="78"/>
      <c r="AN1145" s="53" t="str">
        <f>+IF($A1145="Venta",SUMIF($AC$3:$AM$3,VLOOKUP($R1145,desplegable!$N$3:$Q$8,4,FALSE),$AC1145:$AM1145)*$T1145/VLOOKUP($R1145,desplegable!$N$3:$O$8,2,FALSE),"")</f>
        <v/>
      </c>
      <c r="AO1145" s="53">
        <f t="shared" si="369"/>
        <v>0</v>
      </c>
      <c r="AP1145" s="53" t="str">
        <f>+IF($A1145="Compra",SUMIF($AC$3:$AM$3,VLOOKUP($R1144,desplegable!$N$3:$Q$8,4,FALSE),$AC1145:$AM1145)*$T1145/VLOOKUP($R1144,desplegable!$N$3:$O$8,2,FALSE),"")</f>
        <v/>
      </c>
      <c r="AQ1145" s="55">
        <f>+IFERROR(SUMIF($AC$3:$AM$3,VLOOKUP($R1145,desplegable!$N$3:$Q$8,4,FALSE),$AC1145:$AM1145)/$S1145,0)</f>
        <v>0</v>
      </c>
      <c r="AR1145" s="55">
        <f ca="1">IFERROR((SUMIF($AC$3:$AM$3,VLOOKUP($R1145,desplegable!$N$3:$Q$8,4,FALSE),$AC1145:$AM1145)/($H1145-$G1145))*((TODAY())-$G1145)/$S1145,0)</f>
        <v>0</v>
      </c>
      <c r="AS1145" s="56" t="str">
        <f t="shared" si="373"/>
        <v>-</v>
      </c>
      <c r="AT1145" s="56" t="str">
        <f t="shared" si="374"/>
        <v>-</v>
      </c>
      <c r="AU1145" s="56" t="str">
        <f t="shared" si="375"/>
        <v>-</v>
      </c>
      <c r="AV1145" s="56" t="str">
        <f t="shared" si="376"/>
        <v>-</v>
      </c>
      <c r="AW1145" s="53" t="str">
        <f t="shared" si="377"/>
        <v>-</v>
      </c>
      <c r="AX1145" s="53" t="str">
        <f t="shared" si="378"/>
        <v/>
      </c>
      <c r="AY1145" s="57" t="str">
        <f t="shared" si="379"/>
        <v/>
      </c>
      <c r="AZ1145" s="54">
        <f>+IF(SUMIF($AC$3:$AM$3,VLOOKUP($R1145,desplegable!$N$3:$Q$8,4,FALSE),$AC1145:$AM1145)&gt;=$S1145,$S1145,SUMIF($AC$3:$AM$3,VLOOKUP($R1145,desplegable!$N$3:$Q$8,4,FALSE),$AC1145:$AM1145))</f>
        <v>0</v>
      </c>
      <c r="BA1145" s="78"/>
      <c r="BB1145" s="54">
        <f t="shared" si="380"/>
        <v>0</v>
      </c>
      <c r="BC1145" s="53">
        <f>+IFERROR($BB1145*$T1145/VLOOKUP($R1145,desplegable!$N$3:$O$8,2,FALSE),0)</f>
        <v>0</v>
      </c>
      <c r="BD1145" s="53" t="str">
        <f t="shared" si="370"/>
        <v/>
      </c>
      <c r="BE1145" s="57" t="str">
        <f t="shared" si="381"/>
        <v/>
      </c>
    </row>
    <row r="1146" spans="1:57" ht="15" customHeight="1" x14ac:dyDescent="0.25">
      <c r="A1146" s="26" t="s">
        <v>117</v>
      </c>
      <c r="B1146" s="21"/>
      <c r="C1146" s="21" t="s">
        <v>117</v>
      </c>
      <c r="D1146" s="21"/>
      <c r="E1146" s="21" t="s">
        <v>117</v>
      </c>
      <c r="F1146" s="21"/>
      <c r="G1146" s="27"/>
      <c r="H1146" s="27"/>
      <c r="I1146" s="28" t="s">
        <v>373</v>
      </c>
      <c r="J1146" s="28" t="s">
        <v>117</v>
      </c>
      <c r="K1146" s="21"/>
      <c r="L1146" s="21"/>
      <c r="M1146" s="28" t="s">
        <v>117</v>
      </c>
      <c r="N1146" s="28" t="s">
        <v>117</v>
      </c>
      <c r="O1146" s="28" t="s">
        <v>117</v>
      </c>
      <c r="P1146" s="21" t="s">
        <v>117</v>
      </c>
      <c r="Q1146" s="21" t="s">
        <v>117</v>
      </c>
      <c r="R1146" s="28" t="s">
        <v>117</v>
      </c>
      <c r="S1146" s="78"/>
      <c r="T1146" s="30"/>
      <c r="U1146" s="52">
        <f t="shared" si="371"/>
        <v>0</v>
      </c>
      <c r="V1146" s="29"/>
      <c r="W1146" s="29" t="s">
        <v>117</v>
      </c>
      <c r="X1146" s="29"/>
      <c r="Y1146" s="29"/>
      <c r="Z1146" s="53" t="str">
        <f t="shared" si="363"/>
        <v/>
      </c>
      <c r="AA1146" s="55" t="str">
        <f t="shared" si="372"/>
        <v/>
      </c>
      <c r="AB1146" s="27"/>
      <c r="AC1146" s="54">
        <f t="shared" si="364"/>
        <v>0</v>
      </c>
      <c r="AD1146" s="78"/>
      <c r="AE1146" s="54">
        <f t="shared" si="365"/>
        <v>0</v>
      </c>
      <c r="AF1146" s="78"/>
      <c r="AG1146" s="54">
        <f t="shared" si="366"/>
        <v>0</v>
      </c>
      <c r="AH1146" s="78"/>
      <c r="AI1146" s="54">
        <f t="shared" si="367"/>
        <v>0</v>
      </c>
      <c r="AJ1146" s="78"/>
      <c r="AK1146" s="54">
        <f t="shared" si="368"/>
        <v>0</v>
      </c>
      <c r="AL1146" s="78"/>
      <c r="AM1146" s="78"/>
      <c r="AN1146" s="53" t="str">
        <f>+IF($A1146="Venta",SUMIF($AC$3:$AM$3,VLOOKUP($R1146,desplegable!$N$3:$Q$8,4,FALSE),$AC1146:$AM1146)*$T1146/VLOOKUP($R1146,desplegable!$N$3:$O$8,2,FALSE),"")</f>
        <v/>
      </c>
      <c r="AO1146" s="53">
        <f t="shared" si="369"/>
        <v>0</v>
      </c>
      <c r="AP1146" s="53" t="str">
        <f>+IF($A1146="Compra",SUMIF($AC$3:$AM$3,VLOOKUP($R1145,desplegable!$N$3:$Q$8,4,FALSE),$AC1146:$AM1146)*$T1146/VLOOKUP($R1145,desplegable!$N$3:$O$8,2,FALSE),"")</f>
        <v/>
      </c>
      <c r="AQ1146" s="55">
        <f>+IFERROR(SUMIF($AC$3:$AM$3,VLOOKUP($R1146,desplegable!$N$3:$Q$8,4,FALSE),$AC1146:$AM1146)/$S1146,0)</f>
        <v>0</v>
      </c>
      <c r="AR1146" s="55">
        <f ca="1">IFERROR((SUMIF($AC$3:$AM$3,VLOOKUP($R1146,desplegable!$N$3:$Q$8,4,FALSE),$AC1146:$AM1146)/($H1146-$G1146))*((TODAY())-$G1146)/$S1146,0)</f>
        <v>0</v>
      </c>
      <c r="AS1146" s="56" t="str">
        <f t="shared" si="373"/>
        <v>-</v>
      </c>
      <c r="AT1146" s="56" t="str">
        <f t="shared" si="374"/>
        <v>-</v>
      </c>
      <c r="AU1146" s="56" t="str">
        <f t="shared" si="375"/>
        <v>-</v>
      </c>
      <c r="AV1146" s="56" t="str">
        <f t="shared" si="376"/>
        <v>-</v>
      </c>
      <c r="AW1146" s="53" t="str">
        <f t="shared" si="377"/>
        <v>-</v>
      </c>
      <c r="AX1146" s="53" t="str">
        <f t="shared" si="378"/>
        <v/>
      </c>
      <c r="AY1146" s="57" t="str">
        <f t="shared" si="379"/>
        <v/>
      </c>
      <c r="AZ1146" s="54">
        <f>+IF(SUMIF($AC$3:$AM$3,VLOOKUP($R1146,desplegable!$N$3:$Q$8,4,FALSE),$AC1146:$AM1146)&gt;=$S1146,$S1146,SUMIF($AC$3:$AM$3,VLOOKUP($R1146,desplegable!$N$3:$Q$8,4,FALSE),$AC1146:$AM1146))</f>
        <v>0</v>
      </c>
      <c r="BA1146" s="78"/>
      <c r="BB1146" s="54">
        <f t="shared" si="380"/>
        <v>0</v>
      </c>
      <c r="BC1146" s="53">
        <f>+IFERROR($BB1146*$T1146/VLOOKUP($R1146,desplegable!$N$3:$O$8,2,FALSE),0)</f>
        <v>0</v>
      </c>
      <c r="BD1146" s="53" t="str">
        <f t="shared" si="370"/>
        <v/>
      </c>
      <c r="BE1146" s="57" t="str">
        <f t="shared" si="381"/>
        <v/>
      </c>
    </row>
    <row r="1147" spans="1:57" ht="15" customHeight="1" x14ac:dyDescent="0.25">
      <c r="A1147" s="26" t="s">
        <v>117</v>
      </c>
      <c r="B1147" s="21"/>
      <c r="C1147" s="21" t="s">
        <v>117</v>
      </c>
      <c r="D1147" s="21"/>
      <c r="E1147" s="21" t="s">
        <v>117</v>
      </c>
      <c r="F1147" s="21"/>
      <c r="G1147" s="27"/>
      <c r="H1147" s="27"/>
      <c r="I1147" s="28" t="s">
        <v>373</v>
      </c>
      <c r="J1147" s="28" t="s">
        <v>117</v>
      </c>
      <c r="K1147" s="21"/>
      <c r="L1147" s="21"/>
      <c r="M1147" s="28" t="s">
        <v>117</v>
      </c>
      <c r="N1147" s="28" t="s">
        <v>117</v>
      </c>
      <c r="O1147" s="28" t="s">
        <v>117</v>
      </c>
      <c r="P1147" s="21" t="s">
        <v>117</v>
      </c>
      <c r="Q1147" s="21" t="s">
        <v>117</v>
      </c>
      <c r="R1147" s="28" t="s">
        <v>117</v>
      </c>
      <c r="S1147" s="78"/>
      <c r="T1147" s="30"/>
      <c r="U1147" s="52">
        <f t="shared" si="371"/>
        <v>0</v>
      </c>
      <c r="V1147" s="29"/>
      <c r="W1147" s="29" t="s">
        <v>117</v>
      </c>
      <c r="X1147" s="29"/>
      <c r="Y1147" s="29"/>
      <c r="Z1147" s="53" t="str">
        <f t="shared" si="363"/>
        <v/>
      </c>
      <c r="AA1147" s="55" t="str">
        <f t="shared" si="372"/>
        <v/>
      </c>
      <c r="AB1147" s="27"/>
      <c r="AC1147" s="54">
        <f t="shared" si="364"/>
        <v>0</v>
      </c>
      <c r="AD1147" s="78"/>
      <c r="AE1147" s="54">
        <f t="shared" si="365"/>
        <v>0</v>
      </c>
      <c r="AF1147" s="78"/>
      <c r="AG1147" s="54">
        <f t="shared" si="366"/>
        <v>0</v>
      </c>
      <c r="AH1147" s="78"/>
      <c r="AI1147" s="54">
        <f t="shared" si="367"/>
        <v>0</v>
      </c>
      <c r="AJ1147" s="78"/>
      <c r="AK1147" s="54">
        <f t="shared" si="368"/>
        <v>0</v>
      </c>
      <c r="AL1147" s="78"/>
      <c r="AM1147" s="78"/>
      <c r="AN1147" s="53" t="str">
        <f>+IF($A1147="Venta",SUMIF($AC$3:$AM$3,VLOOKUP($R1147,desplegable!$N$3:$Q$8,4,FALSE),$AC1147:$AM1147)*$T1147/VLOOKUP($R1147,desplegable!$N$3:$O$8,2,FALSE),"")</f>
        <v/>
      </c>
      <c r="AO1147" s="53">
        <f t="shared" si="369"/>
        <v>0</v>
      </c>
      <c r="AP1147" s="53" t="str">
        <f>+IF($A1147="Compra",SUMIF($AC$3:$AM$3,VLOOKUP($R1146,desplegable!$N$3:$Q$8,4,FALSE),$AC1147:$AM1147)*$T1147/VLOOKUP($R1146,desplegable!$N$3:$O$8,2,FALSE),"")</f>
        <v/>
      </c>
      <c r="AQ1147" s="55">
        <f>+IFERROR(SUMIF($AC$3:$AM$3,VLOOKUP($R1147,desplegable!$N$3:$Q$8,4,FALSE),$AC1147:$AM1147)/$S1147,0)</f>
        <v>0</v>
      </c>
      <c r="AR1147" s="55">
        <f ca="1">IFERROR((SUMIF($AC$3:$AM$3,VLOOKUP($R1147,desplegable!$N$3:$Q$8,4,FALSE),$AC1147:$AM1147)/($H1147-$G1147))*((TODAY())-$G1147)/$S1147,0)</f>
        <v>0</v>
      </c>
      <c r="AS1147" s="56" t="str">
        <f t="shared" si="373"/>
        <v>-</v>
      </c>
      <c r="AT1147" s="56" t="str">
        <f t="shared" si="374"/>
        <v>-</v>
      </c>
      <c r="AU1147" s="56" t="str">
        <f t="shared" si="375"/>
        <v>-</v>
      </c>
      <c r="AV1147" s="56" t="str">
        <f t="shared" si="376"/>
        <v>-</v>
      </c>
      <c r="AW1147" s="53" t="str">
        <f t="shared" si="377"/>
        <v>-</v>
      </c>
      <c r="AX1147" s="53" t="str">
        <f t="shared" si="378"/>
        <v/>
      </c>
      <c r="AY1147" s="57" t="str">
        <f t="shared" si="379"/>
        <v/>
      </c>
      <c r="AZ1147" s="54">
        <f>+IF(SUMIF($AC$3:$AM$3,VLOOKUP($R1147,desplegable!$N$3:$Q$8,4,FALSE),$AC1147:$AM1147)&gt;=$S1147,$S1147,SUMIF($AC$3:$AM$3,VLOOKUP($R1147,desplegable!$N$3:$Q$8,4,FALSE),$AC1147:$AM1147))</f>
        <v>0</v>
      </c>
      <c r="BA1147" s="78"/>
      <c r="BB1147" s="54">
        <f t="shared" si="380"/>
        <v>0</v>
      </c>
      <c r="BC1147" s="53">
        <f>+IFERROR($BB1147*$T1147/VLOOKUP($R1147,desplegable!$N$3:$O$8,2,FALSE),0)</f>
        <v>0</v>
      </c>
      <c r="BD1147" s="53" t="str">
        <f t="shared" si="370"/>
        <v/>
      </c>
      <c r="BE1147" s="57" t="str">
        <f t="shared" si="381"/>
        <v/>
      </c>
    </row>
    <row r="1148" spans="1:57" ht="15" customHeight="1" x14ac:dyDescent="0.25">
      <c r="A1148" s="26" t="s">
        <v>117</v>
      </c>
      <c r="B1148" s="21"/>
      <c r="C1148" s="21" t="s">
        <v>117</v>
      </c>
      <c r="D1148" s="21"/>
      <c r="E1148" s="21" t="s">
        <v>117</v>
      </c>
      <c r="F1148" s="21"/>
      <c r="G1148" s="27"/>
      <c r="H1148" s="27"/>
      <c r="I1148" s="28" t="s">
        <v>373</v>
      </c>
      <c r="J1148" s="28" t="s">
        <v>117</v>
      </c>
      <c r="K1148" s="21"/>
      <c r="L1148" s="21"/>
      <c r="M1148" s="28" t="s">
        <v>117</v>
      </c>
      <c r="N1148" s="28" t="s">
        <v>117</v>
      </c>
      <c r="O1148" s="28" t="s">
        <v>117</v>
      </c>
      <c r="P1148" s="21" t="s">
        <v>117</v>
      </c>
      <c r="Q1148" s="21" t="s">
        <v>117</v>
      </c>
      <c r="R1148" s="28" t="s">
        <v>117</v>
      </c>
      <c r="S1148" s="78"/>
      <c r="T1148" s="30"/>
      <c r="U1148" s="52">
        <f t="shared" si="371"/>
        <v>0</v>
      </c>
      <c r="V1148" s="29"/>
      <c r="W1148" s="29" t="s">
        <v>117</v>
      </c>
      <c r="X1148" s="29"/>
      <c r="Y1148" s="29"/>
      <c r="Z1148" s="53" t="str">
        <f t="shared" si="363"/>
        <v/>
      </c>
      <c r="AA1148" s="55" t="str">
        <f t="shared" si="372"/>
        <v/>
      </c>
      <c r="AB1148" s="27"/>
      <c r="AC1148" s="54">
        <f t="shared" si="364"/>
        <v>0</v>
      </c>
      <c r="AD1148" s="78"/>
      <c r="AE1148" s="54">
        <f t="shared" si="365"/>
        <v>0</v>
      </c>
      <c r="AF1148" s="78"/>
      <c r="AG1148" s="54">
        <f t="shared" si="366"/>
        <v>0</v>
      </c>
      <c r="AH1148" s="78"/>
      <c r="AI1148" s="54">
        <f t="shared" si="367"/>
        <v>0</v>
      </c>
      <c r="AJ1148" s="78"/>
      <c r="AK1148" s="54">
        <f t="shared" si="368"/>
        <v>0</v>
      </c>
      <c r="AL1148" s="78"/>
      <c r="AM1148" s="78"/>
      <c r="AN1148" s="53" t="str">
        <f>+IF($A1148="Venta",SUMIF($AC$3:$AM$3,VLOOKUP($R1148,desplegable!$N$3:$Q$8,4,FALSE),$AC1148:$AM1148)*$T1148/VLOOKUP($R1148,desplegable!$N$3:$O$8,2,FALSE),"")</f>
        <v/>
      </c>
      <c r="AO1148" s="53">
        <f t="shared" si="369"/>
        <v>0</v>
      </c>
      <c r="AP1148" s="53" t="str">
        <f>+IF($A1148="Compra",SUMIF($AC$3:$AM$3,VLOOKUP($R1147,desplegable!$N$3:$Q$8,4,FALSE),$AC1148:$AM1148)*$T1148/VLOOKUP($R1147,desplegable!$N$3:$O$8,2,FALSE),"")</f>
        <v/>
      </c>
      <c r="AQ1148" s="55">
        <f>+IFERROR(SUMIF($AC$3:$AM$3,VLOOKUP($R1148,desplegable!$N$3:$Q$8,4,FALSE),$AC1148:$AM1148)/$S1148,0)</f>
        <v>0</v>
      </c>
      <c r="AR1148" s="55">
        <f ca="1">IFERROR((SUMIF($AC$3:$AM$3,VLOOKUP($R1148,desplegable!$N$3:$Q$8,4,FALSE),$AC1148:$AM1148)/($H1148-$G1148))*((TODAY())-$G1148)/$S1148,0)</f>
        <v>0</v>
      </c>
      <c r="AS1148" s="56" t="str">
        <f t="shared" si="373"/>
        <v>-</v>
      </c>
      <c r="AT1148" s="56" t="str">
        <f t="shared" si="374"/>
        <v>-</v>
      </c>
      <c r="AU1148" s="56" t="str">
        <f t="shared" si="375"/>
        <v>-</v>
      </c>
      <c r="AV1148" s="56" t="str">
        <f t="shared" si="376"/>
        <v>-</v>
      </c>
      <c r="AW1148" s="53" t="str">
        <f t="shared" si="377"/>
        <v>-</v>
      </c>
      <c r="AX1148" s="53" t="str">
        <f t="shared" si="378"/>
        <v/>
      </c>
      <c r="AY1148" s="57" t="str">
        <f t="shared" si="379"/>
        <v/>
      </c>
      <c r="AZ1148" s="54">
        <f>+IF(SUMIF($AC$3:$AM$3,VLOOKUP($R1148,desplegable!$N$3:$Q$8,4,FALSE),$AC1148:$AM1148)&gt;=$S1148,$S1148,SUMIF($AC$3:$AM$3,VLOOKUP($R1148,desplegable!$N$3:$Q$8,4,FALSE),$AC1148:$AM1148))</f>
        <v>0</v>
      </c>
      <c r="BA1148" s="78"/>
      <c r="BB1148" s="54">
        <f t="shared" si="380"/>
        <v>0</v>
      </c>
      <c r="BC1148" s="53">
        <f>+IFERROR($BB1148*$T1148/VLOOKUP($R1148,desplegable!$N$3:$O$8,2,FALSE),0)</f>
        <v>0</v>
      </c>
      <c r="BD1148" s="53" t="str">
        <f t="shared" si="370"/>
        <v/>
      </c>
      <c r="BE1148" s="57" t="str">
        <f t="shared" si="381"/>
        <v/>
      </c>
    </row>
    <row r="1149" spans="1:57" ht="15" customHeight="1" x14ac:dyDescent="0.25">
      <c r="A1149" s="26" t="s">
        <v>117</v>
      </c>
      <c r="B1149" s="21"/>
      <c r="C1149" s="21" t="s">
        <v>117</v>
      </c>
      <c r="D1149" s="21"/>
      <c r="E1149" s="21" t="s">
        <v>117</v>
      </c>
      <c r="F1149" s="21"/>
      <c r="G1149" s="27"/>
      <c r="H1149" s="27"/>
      <c r="I1149" s="28" t="s">
        <v>373</v>
      </c>
      <c r="J1149" s="28" t="s">
        <v>117</v>
      </c>
      <c r="K1149" s="21"/>
      <c r="L1149" s="21"/>
      <c r="M1149" s="28" t="s">
        <v>117</v>
      </c>
      <c r="N1149" s="28" t="s">
        <v>117</v>
      </c>
      <c r="O1149" s="28" t="s">
        <v>117</v>
      </c>
      <c r="P1149" s="21" t="s">
        <v>117</v>
      </c>
      <c r="Q1149" s="21" t="s">
        <v>117</v>
      </c>
      <c r="R1149" s="28" t="s">
        <v>117</v>
      </c>
      <c r="S1149" s="78"/>
      <c r="T1149" s="30"/>
      <c r="U1149" s="52">
        <f t="shared" si="371"/>
        <v>0</v>
      </c>
      <c r="V1149" s="29"/>
      <c r="W1149" s="29" t="s">
        <v>117</v>
      </c>
      <c r="X1149" s="29"/>
      <c r="Y1149" s="29"/>
      <c r="Z1149" s="53" t="str">
        <f t="shared" si="363"/>
        <v/>
      </c>
      <c r="AA1149" s="55" t="str">
        <f t="shared" si="372"/>
        <v/>
      </c>
      <c r="AB1149" s="27"/>
      <c r="AC1149" s="54">
        <f t="shared" si="364"/>
        <v>0</v>
      </c>
      <c r="AD1149" s="78"/>
      <c r="AE1149" s="54">
        <f t="shared" si="365"/>
        <v>0</v>
      </c>
      <c r="AF1149" s="78"/>
      <c r="AG1149" s="54">
        <f t="shared" si="366"/>
        <v>0</v>
      </c>
      <c r="AH1149" s="78"/>
      <c r="AI1149" s="54">
        <f t="shared" si="367"/>
        <v>0</v>
      </c>
      <c r="AJ1149" s="78"/>
      <c r="AK1149" s="54">
        <f t="shared" si="368"/>
        <v>0</v>
      </c>
      <c r="AL1149" s="78"/>
      <c r="AM1149" s="78"/>
      <c r="AN1149" s="53" t="str">
        <f>+IF($A1149="Venta",SUMIF($AC$3:$AM$3,VLOOKUP($R1149,desplegable!$N$3:$Q$8,4,FALSE),$AC1149:$AM1149)*$T1149/VLOOKUP($R1149,desplegable!$N$3:$O$8,2,FALSE),"")</f>
        <v/>
      </c>
      <c r="AO1149" s="53">
        <f t="shared" si="369"/>
        <v>0</v>
      </c>
      <c r="AP1149" s="53" t="str">
        <f>+IF($A1149="Compra",SUMIF($AC$3:$AM$3,VLOOKUP($R1148,desplegable!$N$3:$Q$8,4,FALSE),$AC1149:$AM1149)*$T1149/VLOOKUP($R1148,desplegable!$N$3:$O$8,2,FALSE),"")</f>
        <v/>
      </c>
      <c r="AQ1149" s="55">
        <f>+IFERROR(SUMIF($AC$3:$AM$3,VLOOKUP($R1149,desplegable!$N$3:$Q$8,4,FALSE),$AC1149:$AM1149)/$S1149,0)</f>
        <v>0</v>
      </c>
      <c r="AR1149" s="55">
        <f ca="1">IFERROR((SUMIF($AC$3:$AM$3,VLOOKUP($R1149,desplegable!$N$3:$Q$8,4,FALSE),$AC1149:$AM1149)/($H1149-$G1149))*((TODAY())-$G1149)/$S1149,0)</f>
        <v>0</v>
      </c>
      <c r="AS1149" s="56" t="str">
        <f t="shared" si="373"/>
        <v>-</v>
      </c>
      <c r="AT1149" s="56" t="str">
        <f t="shared" si="374"/>
        <v>-</v>
      </c>
      <c r="AU1149" s="56" t="str">
        <f t="shared" si="375"/>
        <v>-</v>
      </c>
      <c r="AV1149" s="56" t="str">
        <f t="shared" si="376"/>
        <v>-</v>
      </c>
      <c r="AW1149" s="53" t="str">
        <f t="shared" si="377"/>
        <v>-</v>
      </c>
      <c r="AX1149" s="53" t="str">
        <f t="shared" si="378"/>
        <v/>
      </c>
      <c r="AY1149" s="57" t="str">
        <f t="shared" si="379"/>
        <v/>
      </c>
      <c r="AZ1149" s="54">
        <f>+IF(SUMIF($AC$3:$AM$3,VLOOKUP($R1149,desplegable!$N$3:$Q$8,4,FALSE),$AC1149:$AM1149)&gt;=$S1149,$S1149,SUMIF($AC$3:$AM$3,VLOOKUP($R1149,desplegable!$N$3:$Q$8,4,FALSE),$AC1149:$AM1149))</f>
        <v>0</v>
      </c>
      <c r="BA1149" s="78"/>
      <c r="BB1149" s="54">
        <f t="shared" si="380"/>
        <v>0</v>
      </c>
      <c r="BC1149" s="53">
        <f>+IFERROR($BB1149*$T1149/VLOOKUP($R1149,desplegable!$N$3:$O$8,2,FALSE),0)</f>
        <v>0</v>
      </c>
      <c r="BD1149" s="53" t="str">
        <f t="shared" si="370"/>
        <v/>
      </c>
      <c r="BE1149" s="57" t="str">
        <f t="shared" si="381"/>
        <v/>
      </c>
    </row>
    <row r="1150" spans="1:57" ht="15" customHeight="1" x14ac:dyDescent="0.25">
      <c r="A1150" s="26" t="s">
        <v>117</v>
      </c>
      <c r="B1150" s="21"/>
      <c r="C1150" s="21" t="s">
        <v>117</v>
      </c>
      <c r="D1150" s="21"/>
      <c r="E1150" s="21" t="s">
        <v>117</v>
      </c>
      <c r="F1150" s="21"/>
      <c r="G1150" s="27"/>
      <c r="H1150" s="27"/>
      <c r="I1150" s="28" t="s">
        <v>373</v>
      </c>
      <c r="J1150" s="28" t="s">
        <v>117</v>
      </c>
      <c r="K1150" s="21"/>
      <c r="L1150" s="21"/>
      <c r="M1150" s="28" t="s">
        <v>117</v>
      </c>
      <c r="N1150" s="28" t="s">
        <v>117</v>
      </c>
      <c r="O1150" s="28" t="s">
        <v>117</v>
      </c>
      <c r="P1150" s="21" t="s">
        <v>117</v>
      </c>
      <c r="Q1150" s="21" t="s">
        <v>117</v>
      </c>
      <c r="R1150" s="28" t="s">
        <v>117</v>
      </c>
      <c r="S1150" s="78"/>
      <c r="T1150" s="30"/>
      <c r="U1150" s="52">
        <f t="shared" si="371"/>
        <v>0</v>
      </c>
      <c r="V1150" s="29"/>
      <c r="W1150" s="29" t="s">
        <v>117</v>
      </c>
      <c r="X1150" s="29"/>
      <c r="Y1150" s="29"/>
      <c r="Z1150" s="53" t="str">
        <f t="shared" si="363"/>
        <v/>
      </c>
      <c r="AA1150" s="55" t="str">
        <f t="shared" si="372"/>
        <v/>
      </c>
      <c r="AB1150" s="27"/>
      <c r="AC1150" s="54">
        <f t="shared" si="364"/>
        <v>0</v>
      </c>
      <c r="AD1150" s="78"/>
      <c r="AE1150" s="54">
        <f t="shared" si="365"/>
        <v>0</v>
      </c>
      <c r="AF1150" s="78"/>
      <c r="AG1150" s="54">
        <f t="shared" si="366"/>
        <v>0</v>
      </c>
      <c r="AH1150" s="78"/>
      <c r="AI1150" s="54">
        <f t="shared" si="367"/>
        <v>0</v>
      </c>
      <c r="AJ1150" s="78"/>
      <c r="AK1150" s="54">
        <f t="shared" si="368"/>
        <v>0</v>
      </c>
      <c r="AL1150" s="78"/>
      <c r="AM1150" s="78"/>
      <c r="AN1150" s="53" t="str">
        <f>+IF($A1150="Venta",SUMIF($AC$3:$AM$3,VLOOKUP($R1150,desplegable!$N$3:$Q$8,4,FALSE),$AC1150:$AM1150)*$T1150/VLOOKUP($R1150,desplegable!$N$3:$O$8,2,FALSE),"")</f>
        <v/>
      </c>
      <c r="AO1150" s="53">
        <f t="shared" si="369"/>
        <v>0</v>
      </c>
      <c r="AP1150" s="53" t="str">
        <f>+IF($A1150="Compra",SUMIF($AC$3:$AM$3,VLOOKUP($R1149,desplegable!$N$3:$Q$8,4,FALSE),$AC1150:$AM1150)*$T1150/VLOOKUP($R1149,desplegable!$N$3:$O$8,2,FALSE),"")</f>
        <v/>
      </c>
      <c r="AQ1150" s="55">
        <f>+IFERROR(SUMIF($AC$3:$AM$3,VLOOKUP($R1150,desplegable!$N$3:$Q$8,4,FALSE),$AC1150:$AM1150)/$S1150,0)</f>
        <v>0</v>
      </c>
      <c r="AR1150" s="55">
        <f ca="1">IFERROR((SUMIF($AC$3:$AM$3,VLOOKUP($R1150,desplegable!$N$3:$Q$8,4,FALSE),$AC1150:$AM1150)/($H1150-$G1150))*((TODAY())-$G1150)/$S1150,0)</f>
        <v>0</v>
      </c>
      <c r="AS1150" s="56" t="str">
        <f t="shared" si="373"/>
        <v>-</v>
      </c>
      <c r="AT1150" s="56" t="str">
        <f t="shared" si="374"/>
        <v>-</v>
      </c>
      <c r="AU1150" s="56" t="str">
        <f t="shared" si="375"/>
        <v>-</v>
      </c>
      <c r="AV1150" s="56" t="str">
        <f t="shared" si="376"/>
        <v>-</v>
      </c>
      <c r="AW1150" s="53" t="str">
        <f t="shared" si="377"/>
        <v>-</v>
      </c>
      <c r="AX1150" s="53" t="str">
        <f t="shared" si="378"/>
        <v/>
      </c>
      <c r="AY1150" s="57" t="str">
        <f t="shared" si="379"/>
        <v/>
      </c>
      <c r="AZ1150" s="54">
        <f>+IF(SUMIF($AC$3:$AM$3,VLOOKUP($R1150,desplegable!$N$3:$Q$8,4,FALSE),$AC1150:$AM1150)&gt;=$S1150,$S1150,SUMIF($AC$3:$AM$3,VLOOKUP($R1150,desplegable!$N$3:$Q$8,4,FALSE),$AC1150:$AM1150))</f>
        <v>0</v>
      </c>
      <c r="BA1150" s="78"/>
      <c r="BB1150" s="54">
        <f t="shared" si="380"/>
        <v>0</v>
      </c>
      <c r="BC1150" s="53">
        <f>+IFERROR($BB1150*$T1150/VLOOKUP($R1150,desplegable!$N$3:$O$8,2,FALSE),0)</f>
        <v>0</v>
      </c>
      <c r="BD1150" s="53" t="str">
        <f t="shared" si="370"/>
        <v/>
      </c>
      <c r="BE1150" s="57" t="str">
        <f t="shared" si="381"/>
        <v/>
      </c>
    </row>
    <row r="1151" spans="1:57" ht="15" customHeight="1" x14ac:dyDescent="0.25">
      <c r="A1151" s="26" t="s">
        <v>117</v>
      </c>
      <c r="B1151" s="21"/>
      <c r="C1151" s="21" t="s">
        <v>117</v>
      </c>
      <c r="D1151" s="21"/>
      <c r="E1151" s="21" t="s">
        <v>117</v>
      </c>
      <c r="F1151" s="21"/>
      <c r="G1151" s="27"/>
      <c r="H1151" s="27"/>
      <c r="I1151" s="28" t="s">
        <v>373</v>
      </c>
      <c r="J1151" s="28" t="s">
        <v>117</v>
      </c>
      <c r="K1151" s="21"/>
      <c r="L1151" s="21"/>
      <c r="M1151" s="28" t="s">
        <v>117</v>
      </c>
      <c r="N1151" s="28" t="s">
        <v>117</v>
      </c>
      <c r="O1151" s="28" t="s">
        <v>117</v>
      </c>
      <c r="P1151" s="21" t="s">
        <v>117</v>
      </c>
      <c r="Q1151" s="21" t="s">
        <v>117</v>
      </c>
      <c r="R1151" s="28" t="s">
        <v>117</v>
      </c>
      <c r="S1151" s="78"/>
      <c r="T1151" s="30"/>
      <c r="U1151" s="52">
        <f t="shared" si="371"/>
        <v>0</v>
      </c>
      <c r="V1151" s="29"/>
      <c r="W1151" s="29" t="s">
        <v>117</v>
      </c>
      <c r="X1151" s="29"/>
      <c r="Y1151" s="29"/>
      <c r="Z1151" s="53" t="str">
        <f t="shared" si="363"/>
        <v/>
      </c>
      <c r="AA1151" s="55" t="str">
        <f t="shared" si="372"/>
        <v/>
      </c>
      <c r="AB1151" s="27"/>
      <c r="AC1151" s="54">
        <f t="shared" si="364"/>
        <v>0</v>
      </c>
      <c r="AD1151" s="78"/>
      <c r="AE1151" s="54">
        <f t="shared" si="365"/>
        <v>0</v>
      </c>
      <c r="AF1151" s="78"/>
      <c r="AG1151" s="54">
        <f t="shared" si="366"/>
        <v>0</v>
      </c>
      <c r="AH1151" s="78"/>
      <c r="AI1151" s="54">
        <f t="shared" si="367"/>
        <v>0</v>
      </c>
      <c r="AJ1151" s="78"/>
      <c r="AK1151" s="54">
        <f t="shared" si="368"/>
        <v>0</v>
      </c>
      <c r="AL1151" s="78"/>
      <c r="AM1151" s="78"/>
      <c r="AN1151" s="53" t="str">
        <f>+IF($A1151="Venta",SUMIF($AC$3:$AM$3,VLOOKUP($R1151,desplegable!$N$3:$Q$8,4,FALSE),$AC1151:$AM1151)*$T1151/VLOOKUP($R1151,desplegable!$N$3:$O$8,2,FALSE),"")</f>
        <v/>
      </c>
      <c r="AO1151" s="53">
        <f t="shared" si="369"/>
        <v>0</v>
      </c>
      <c r="AP1151" s="53" t="str">
        <f>+IF($A1151="Compra",SUMIF($AC$3:$AM$3,VLOOKUP($R1150,desplegable!$N$3:$Q$8,4,FALSE),$AC1151:$AM1151)*$T1151/VLOOKUP($R1150,desplegable!$N$3:$O$8,2,FALSE),"")</f>
        <v/>
      </c>
      <c r="AQ1151" s="55">
        <f>+IFERROR(SUMIF($AC$3:$AM$3,VLOOKUP($R1151,desplegable!$N$3:$Q$8,4,FALSE),$AC1151:$AM1151)/$S1151,0)</f>
        <v>0</v>
      </c>
      <c r="AR1151" s="55">
        <f ca="1">IFERROR((SUMIF($AC$3:$AM$3,VLOOKUP($R1151,desplegable!$N$3:$Q$8,4,FALSE),$AC1151:$AM1151)/($H1151-$G1151))*((TODAY())-$G1151)/$S1151,0)</f>
        <v>0</v>
      </c>
      <c r="AS1151" s="56" t="str">
        <f t="shared" si="373"/>
        <v>-</v>
      </c>
      <c r="AT1151" s="56" t="str">
        <f t="shared" si="374"/>
        <v>-</v>
      </c>
      <c r="AU1151" s="56" t="str">
        <f t="shared" si="375"/>
        <v>-</v>
      </c>
      <c r="AV1151" s="56" t="str">
        <f t="shared" si="376"/>
        <v>-</v>
      </c>
      <c r="AW1151" s="53" t="str">
        <f t="shared" si="377"/>
        <v>-</v>
      </c>
      <c r="AX1151" s="53" t="str">
        <f t="shared" si="378"/>
        <v/>
      </c>
      <c r="AY1151" s="57" t="str">
        <f t="shared" si="379"/>
        <v/>
      </c>
      <c r="AZ1151" s="54">
        <f>+IF(SUMIF($AC$3:$AM$3,VLOOKUP($R1151,desplegable!$N$3:$Q$8,4,FALSE),$AC1151:$AM1151)&gt;=$S1151,$S1151,SUMIF($AC$3:$AM$3,VLOOKUP($R1151,desplegable!$N$3:$Q$8,4,FALSE),$AC1151:$AM1151))</f>
        <v>0</v>
      </c>
      <c r="BA1151" s="78"/>
      <c r="BB1151" s="54">
        <f t="shared" si="380"/>
        <v>0</v>
      </c>
      <c r="BC1151" s="53">
        <f>+IFERROR($BB1151*$T1151/VLOOKUP($R1151,desplegable!$N$3:$O$8,2,FALSE),0)</f>
        <v>0</v>
      </c>
      <c r="BD1151" s="53" t="str">
        <f t="shared" si="370"/>
        <v/>
      </c>
      <c r="BE1151" s="57" t="str">
        <f t="shared" si="381"/>
        <v/>
      </c>
    </row>
    <row r="1152" spans="1:57" ht="15" customHeight="1" x14ac:dyDescent="0.25">
      <c r="A1152" s="26" t="s">
        <v>117</v>
      </c>
      <c r="B1152" s="21"/>
      <c r="C1152" s="21" t="s">
        <v>117</v>
      </c>
      <c r="D1152" s="21"/>
      <c r="E1152" s="21" t="s">
        <v>117</v>
      </c>
      <c r="F1152" s="21"/>
      <c r="G1152" s="27"/>
      <c r="H1152" s="27"/>
      <c r="I1152" s="28" t="s">
        <v>373</v>
      </c>
      <c r="J1152" s="28" t="s">
        <v>117</v>
      </c>
      <c r="K1152" s="21"/>
      <c r="L1152" s="21"/>
      <c r="M1152" s="28" t="s">
        <v>117</v>
      </c>
      <c r="N1152" s="28" t="s">
        <v>117</v>
      </c>
      <c r="O1152" s="28" t="s">
        <v>117</v>
      </c>
      <c r="P1152" s="21" t="s">
        <v>117</v>
      </c>
      <c r="Q1152" s="21" t="s">
        <v>117</v>
      </c>
      <c r="R1152" s="28" t="s">
        <v>117</v>
      </c>
      <c r="S1152" s="78"/>
      <c r="T1152" s="30"/>
      <c r="U1152" s="52">
        <f t="shared" si="371"/>
        <v>0</v>
      </c>
      <c r="V1152" s="29"/>
      <c r="W1152" s="29" t="s">
        <v>117</v>
      </c>
      <c r="X1152" s="29"/>
      <c r="Y1152" s="29"/>
      <c r="Z1152" s="53" t="str">
        <f t="shared" si="363"/>
        <v/>
      </c>
      <c r="AA1152" s="55" t="str">
        <f t="shared" si="372"/>
        <v/>
      </c>
      <c r="AB1152" s="27"/>
      <c r="AC1152" s="54">
        <f t="shared" si="364"/>
        <v>0</v>
      </c>
      <c r="AD1152" s="78"/>
      <c r="AE1152" s="54">
        <f t="shared" si="365"/>
        <v>0</v>
      </c>
      <c r="AF1152" s="78"/>
      <c r="AG1152" s="54">
        <f t="shared" si="366"/>
        <v>0</v>
      </c>
      <c r="AH1152" s="78"/>
      <c r="AI1152" s="54">
        <f t="shared" si="367"/>
        <v>0</v>
      </c>
      <c r="AJ1152" s="78"/>
      <c r="AK1152" s="54">
        <f t="shared" si="368"/>
        <v>0</v>
      </c>
      <c r="AL1152" s="78"/>
      <c r="AM1152" s="78"/>
      <c r="AN1152" s="53" t="str">
        <f>+IF($A1152="Venta",SUMIF($AC$3:$AM$3,VLOOKUP($R1152,desplegable!$N$3:$Q$8,4,FALSE),$AC1152:$AM1152)*$T1152/VLOOKUP($R1152,desplegable!$N$3:$O$8,2,FALSE),"")</f>
        <v/>
      </c>
      <c r="AO1152" s="53">
        <f t="shared" si="369"/>
        <v>0</v>
      </c>
      <c r="AP1152" s="53" t="str">
        <f>+IF($A1152="Compra",SUMIF($AC$3:$AM$3,VLOOKUP($R1151,desplegable!$N$3:$Q$8,4,FALSE),$AC1152:$AM1152)*$T1152/VLOOKUP($R1151,desplegable!$N$3:$O$8,2,FALSE),"")</f>
        <v/>
      </c>
      <c r="AQ1152" s="55">
        <f>+IFERROR(SUMIF($AC$3:$AM$3,VLOOKUP($R1152,desplegable!$N$3:$Q$8,4,FALSE),$AC1152:$AM1152)/$S1152,0)</f>
        <v>0</v>
      </c>
      <c r="AR1152" s="55">
        <f ca="1">IFERROR((SUMIF($AC$3:$AM$3,VLOOKUP($R1152,desplegable!$N$3:$Q$8,4,FALSE),$AC1152:$AM1152)/($H1152-$G1152))*((TODAY())-$G1152)/$S1152,0)</f>
        <v>0</v>
      </c>
      <c r="AS1152" s="56" t="str">
        <f t="shared" si="373"/>
        <v>-</v>
      </c>
      <c r="AT1152" s="56" t="str">
        <f t="shared" si="374"/>
        <v>-</v>
      </c>
      <c r="AU1152" s="56" t="str">
        <f t="shared" si="375"/>
        <v>-</v>
      </c>
      <c r="AV1152" s="56" t="str">
        <f t="shared" si="376"/>
        <v>-</v>
      </c>
      <c r="AW1152" s="53" t="str">
        <f t="shared" si="377"/>
        <v>-</v>
      </c>
      <c r="AX1152" s="53" t="str">
        <f t="shared" si="378"/>
        <v/>
      </c>
      <c r="AY1152" s="57" t="str">
        <f t="shared" si="379"/>
        <v/>
      </c>
      <c r="AZ1152" s="54">
        <f>+IF(SUMIF($AC$3:$AM$3,VLOOKUP($R1152,desplegable!$N$3:$Q$8,4,FALSE),$AC1152:$AM1152)&gt;=$S1152,$S1152,SUMIF($AC$3:$AM$3,VLOOKUP($R1152,desplegable!$N$3:$Q$8,4,FALSE),$AC1152:$AM1152))</f>
        <v>0</v>
      </c>
      <c r="BA1152" s="78"/>
      <c r="BB1152" s="54">
        <f t="shared" si="380"/>
        <v>0</v>
      </c>
      <c r="BC1152" s="53">
        <f>+IFERROR($BB1152*$T1152/VLOOKUP($R1152,desplegable!$N$3:$O$8,2,FALSE),0)</f>
        <v>0</v>
      </c>
      <c r="BD1152" s="53" t="str">
        <f t="shared" si="370"/>
        <v/>
      </c>
      <c r="BE1152" s="57" t="str">
        <f t="shared" si="381"/>
        <v/>
      </c>
    </row>
    <row r="1153" spans="1:57" ht="15" customHeight="1" x14ac:dyDescent="0.25">
      <c r="A1153" s="26" t="s">
        <v>117</v>
      </c>
      <c r="B1153" s="21"/>
      <c r="C1153" s="21" t="s">
        <v>117</v>
      </c>
      <c r="D1153" s="21"/>
      <c r="E1153" s="21" t="s">
        <v>117</v>
      </c>
      <c r="F1153" s="21"/>
      <c r="G1153" s="27"/>
      <c r="H1153" s="27"/>
      <c r="I1153" s="28" t="s">
        <v>373</v>
      </c>
      <c r="J1153" s="28" t="s">
        <v>117</v>
      </c>
      <c r="K1153" s="21"/>
      <c r="L1153" s="21"/>
      <c r="M1153" s="28" t="s">
        <v>117</v>
      </c>
      <c r="N1153" s="28" t="s">
        <v>117</v>
      </c>
      <c r="O1153" s="28" t="s">
        <v>117</v>
      </c>
      <c r="P1153" s="21" t="s">
        <v>117</v>
      </c>
      <c r="Q1153" s="21" t="s">
        <v>117</v>
      </c>
      <c r="R1153" s="28" t="s">
        <v>117</v>
      </c>
      <c r="S1153" s="78"/>
      <c r="T1153" s="30"/>
      <c r="U1153" s="52">
        <f t="shared" si="371"/>
        <v>0</v>
      </c>
      <c r="V1153" s="29"/>
      <c r="W1153" s="29" t="s">
        <v>117</v>
      </c>
      <c r="X1153" s="29"/>
      <c r="Y1153" s="29"/>
      <c r="Z1153" s="53" t="str">
        <f t="shared" si="363"/>
        <v/>
      </c>
      <c r="AA1153" s="55" t="str">
        <f t="shared" si="372"/>
        <v/>
      </c>
      <c r="AB1153" s="27"/>
      <c r="AC1153" s="54">
        <f t="shared" si="364"/>
        <v>0</v>
      </c>
      <c r="AD1153" s="78"/>
      <c r="AE1153" s="54">
        <f t="shared" si="365"/>
        <v>0</v>
      </c>
      <c r="AF1153" s="78"/>
      <c r="AG1153" s="54">
        <f t="shared" si="366"/>
        <v>0</v>
      </c>
      <c r="AH1153" s="78"/>
      <c r="AI1153" s="54">
        <f t="shared" si="367"/>
        <v>0</v>
      </c>
      <c r="AJ1153" s="78"/>
      <c r="AK1153" s="54">
        <f t="shared" si="368"/>
        <v>0</v>
      </c>
      <c r="AL1153" s="78"/>
      <c r="AM1153" s="78"/>
      <c r="AN1153" s="53" t="str">
        <f>+IF($A1153="Venta",SUMIF($AC$3:$AM$3,VLOOKUP($R1153,desplegable!$N$3:$Q$8,4,FALSE),$AC1153:$AM1153)*$T1153/VLOOKUP($R1153,desplegable!$N$3:$O$8,2,FALSE),"")</f>
        <v/>
      </c>
      <c r="AO1153" s="53">
        <f t="shared" si="369"/>
        <v>0</v>
      </c>
      <c r="AP1153" s="53" t="str">
        <f>+IF($A1153="Compra",SUMIF($AC$3:$AM$3,VLOOKUP($R1152,desplegable!$N$3:$Q$8,4,FALSE),$AC1153:$AM1153)*$T1153/VLOOKUP($R1152,desplegable!$N$3:$O$8,2,FALSE),"")</f>
        <v/>
      </c>
      <c r="AQ1153" s="55">
        <f>+IFERROR(SUMIF($AC$3:$AM$3,VLOOKUP($R1153,desplegable!$N$3:$Q$8,4,FALSE),$AC1153:$AM1153)/$S1153,0)</f>
        <v>0</v>
      </c>
      <c r="AR1153" s="55">
        <f ca="1">IFERROR((SUMIF($AC$3:$AM$3,VLOOKUP($R1153,desplegable!$N$3:$Q$8,4,FALSE),$AC1153:$AM1153)/($H1153-$G1153))*((TODAY())-$G1153)/$S1153,0)</f>
        <v>0</v>
      </c>
      <c r="AS1153" s="56" t="str">
        <f t="shared" si="373"/>
        <v>-</v>
      </c>
      <c r="AT1153" s="56" t="str">
        <f t="shared" si="374"/>
        <v>-</v>
      </c>
      <c r="AU1153" s="56" t="str">
        <f t="shared" si="375"/>
        <v>-</v>
      </c>
      <c r="AV1153" s="56" t="str">
        <f t="shared" si="376"/>
        <v>-</v>
      </c>
      <c r="AW1153" s="53" t="str">
        <f t="shared" si="377"/>
        <v>-</v>
      </c>
      <c r="AX1153" s="53" t="str">
        <f t="shared" si="378"/>
        <v/>
      </c>
      <c r="AY1153" s="57" t="str">
        <f t="shared" si="379"/>
        <v/>
      </c>
      <c r="AZ1153" s="54">
        <f>+IF(SUMIF($AC$3:$AM$3,VLOOKUP($R1153,desplegable!$N$3:$Q$8,4,FALSE),$AC1153:$AM1153)&gt;=$S1153,$S1153,SUMIF($AC$3:$AM$3,VLOOKUP($R1153,desplegable!$N$3:$Q$8,4,FALSE),$AC1153:$AM1153))</f>
        <v>0</v>
      </c>
      <c r="BA1153" s="78"/>
      <c r="BB1153" s="54">
        <f t="shared" si="380"/>
        <v>0</v>
      </c>
      <c r="BC1153" s="53">
        <f>+IFERROR($BB1153*$T1153/VLOOKUP($R1153,desplegable!$N$3:$O$8,2,FALSE),0)</f>
        <v>0</v>
      </c>
      <c r="BD1153" s="53" t="str">
        <f t="shared" si="370"/>
        <v/>
      </c>
      <c r="BE1153" s="57" t="str">
        <f t="shared" si="381"/>
        <v/>
      </c>
    </row>
    <row r="1154" spans="1:57" ht="15" customHeight="1" x14ac:dyDescent="0.25">
      <c r="A1154" s="26" t="s">
        <v>117</v>
      </c>
      <c r="B1154" s="21"/>
      <c r="C1154" s="21" t="s">
        <v>117</v>
      </c>
      <c r="D1154" s="21"/>
      <c r="E1154" s="21" t="s">
        <v>117</v>
      </c>
      <c r="F1154" s="21"/>
      <c r="G1154" s="27"/>
      <c r="H1154" s="27"/>
      <c r="I1154" s="28" t="s">
        <v>373</v>
      </c>
      <c r="J1154" s="28" t="s">
        <v>117</v>
      </c>
      <c r="K1154" s="21"/>
      <c r="L1154" s="21"/>
      <c r="M1154" s="28" t="s">
        <v>117</v>
      </c>
      <c r="N1154" s="28" t="s">
        <v>117</v>
      </c>
      <c r="O1154" s="28" t="s">
        <v>117</v>
      </c>
      <c r="P1154" s="21" t="s">
        <v>117</v>
      </c>
      <c r="Q1154" s="21" t="s">
        <v>117</v>
      </c>
      <c r="R1154" s="28" t="s">
        <v>117</v>
      </c>
      <c r="S1154" s="78"/>
      <c r="T1154" s="30"/>
      <c r="U1154" s="52">
        <f t="shared" si="371"/>
        <v>0</v>
      </c>
      <c r="V1154" s="29"/>
      <c r="W1154" s="29" t="s">
        <v>117</v>
      </c>
      <c r="X1154" s="29"/>
      <c r="Y1154" s="29"/>
      <c r="Z1154" s="53" t="str">
        <f t="shared" si="363"/>
        <v/>
      </c>
      <c r="AA1154" s="55" t="str">
        <f t="shared" si="372"/>
        <v/>
      </c>
      <c r="AB1154" s="27"/>
      <c r="AC1154" s="54">
        <f t="shared" si="364"/>
        <v>0</v>
      </c>
      <c r="AD1154" s="78"/>
      <c r="AE1154" s="54">
        <f t="shared" si="365"/>
        <v>0</v>
      </c>
      <c r="AF1154" s="78"/>
      <c r="AG1154" s="54">
        <f t="shared" si="366"/>
        <v>0</v>
      </c>
      <c r="AH1154" s="78"/>
      <c r="AI1154" s="54">
        <f t="shared" si="367"/>
        <v>0</v>
      </c>
      <c r="AJ1154" s="78"/>
      <c r="AK1154" s="54">
        <f t="shared" si="368"/>
        <v>0</v>
      </c>
      <c r="AL1154" s="78"/>
      <c r="AM1154" s="78"/>
      <c r="AN1154" s="53" t="str">
        <f>+IF($A1154="Venta",SUMIF($AC$3:$AM$3,VLOOKUP($R1154,desplegable!$N$3:$Q$8,4,FALSE),$AC1154:$AM1154)*$T1154/VLOOKUP($R1154,desplegable!$N$3:$O$8,2,FALSE),"")</f>
        <v/>
      </c>
      <c r="AO1154" s="53">
        <f t="shared" si="369"/>
        <v>0</v>
      </c>
      <c r="AP1154" s="53" t="str">
        <f>+IF($A1154="Compra",SUMIF($AC$3:$AM$3,VLOOKUP($R1153,desplegable!$N$3:$Q$8,4,FALSE),$AC1154:$AM1154)*$T1154/VLOOKUP($R1153,desplegable!$N$3:$O$8,2,FALSE),"")</f>
        <v/>
      </c>
      <c r="AQ1154" s="55">
        <f>+IFERROR(SUMIF($AC$3:$AM$3,VLOOKUP($R1154,desplegable!$N$3:$Q$8,4,FALSE),$AC1154:$AM1154)/$S1154,0)</f>
        <v>0</v>
      </c>
      <c r="AR1154" s="55">
        <f ca="1">IFERROR((SUMIF($AC$3:$AM$3,VLOOKUP($R1154,desplegable!$N$3:$Q$8,4,FALSE),$AC1154:$AM1154)/($H1154-$G1154))*((TODAY())-$G1154)/$S1154,0)</f>
        <v>0</v>
      </c>
      <c r="AS1154" s="56" t="str">
        <f t="shared" si="373"/>
        <v>-</v>
      </c>
      <c r="AT1154" s="56" t="str">
        <f t="shared" si="374"/>
        <v>-</v>
      </c>
      <c r="AU1154" s="56" t="str">
        <f t="shared" si="375"/>
        <v>-</v>
      </c>
      <c r="AV1154" s="56" t="str">
        <f t="shared" si="376"/>
        <v>-</v>
      </c>
      <c r="AW1154" s="53" t="str">
        <f t="shared" si="377"/>
        <v>-</v>
      </c>
      <c r="AX1154" s="53" t="str">
        <f t="shared" si="378"/>
        <v/>
      </c>
      <c r="AY1154" s="57" t="str">
        <f t="shared" si="379"/>
        <v/>
      </c>
      <c r="AZ1154" s="54">
        <f>+IF(SUMIF($AC$3:$AM$3,VLOOKUP($R1154,desplegable!$N$3:$Q$8,4,FALSE),$AC1154:$AM1154)&gt;=$S1154,$S1154,SUMIF($AC$3:$AM$3,VLOOKUP($R1154,desplegable!$N$3:$Q$8,4,FALSE),$AC1154:$AM1154))</f>
        <v>0</v>
      </c>
      <c r="BA1154" s="78"/>
      <c r="BB1154" s="54">
        <f t="shared" si="380"/>
        <v>0</v>
      </c>
      <c r="BC1154" s="53">
        <f>+IFERROR($BB1154*$T1154/VLOOKUP($R1154,desplegable!$N$3:$O$8,2,FALSE),0)</f>
        <v>0</v>
      </c>
      <c r="BD1154" s="53" t="str">
        <f t="shared" si="370"/>
        <v/>
      </c>
      <c r="BE1154" s="57" t="str">
        <f t="shared" si="381"/>
        <v/>
      </c>
    </row>
    <row r="1155" spans="1:57" ht="15" customHeight="1" x14ac:dyDescent="0.25">
      <c r="A1155" s="26" t="s">
        <v>117</v>
      </c>
      <c r="B1155" s="21"/>
      <c r="C1155" s="21" t="s">
        <v>117</v>
      </c>
      <c r="D1155" s="21"/>
      <c r="E1155" s="21" t="s">
        <v>117</v>
      </c>
      <c r="F1155" s="21"/>
      <c r="G1155" s="27"/>
      <c r="H1155" s="27"/>
      <c r="I1155" s="28" t="s">
        <v>373</v>
      </c>
      <c r="J1155" s="28" t="s">
        <v>117</v>
      </c>
      <c r="K1155" s="21"/>
      <c r="L1155" s="21"/>
      <c r="M1155" s="28" t="s">
        <v>117</v>
      </c>
      <c r="N1155" s="28" t="s">
        <v>117</v>
      </c>
      <c r="O1155" s="28" t="s">
        <v>117</v>
      </c>
      <c r="P1155" s="21" t="s">
        <v>117</v>
      </c>
      <c r="Q1155" s="21" t="s">
        <v>117</v>
      </c>
      <c r="R1155" s="28" t="s">
        <v>117</v>
      </c>
      <c r="S1155" s="78"/>
      <c r="T1155" s="30"/>
      <c r="U1155" s="52">
        <f t="shared" si="371"/>
        <v>0</v>
      </c>
      <c r="V1155" s="29"/>
      <c r="W1155" s="29" t="s">
        <v>117</v>
      </c>
      <c r="X1155" s="29"/>
      <c r="Y1155" s="29"/>
      <c r="Z1155" s="53" t="str">
        <f t="shared" si="363"/>
        <v/>
      </c>
      <c r="AA1155" s="55" t="str">
        <f t="shared" si="372"/>
        <v/>
      </c>
      <c r="AB1155" s="27"/>
      <c r="AC1155" s="54">
        <f t="shared" si="364"/>
        <v>0</v>
      </c>
      <c r="AD1155" s="78"/>
      <c r="AE1155" s="54">
        <f t="shared" si="365"/>
        <v>0</v>
      </c>
      <c r="AF1155" s="78"/>
      <c r="AG1155" s="54">
        <f t="shared" si="366"/>
        <v>0</v>
      </c>
      <c r="AH1155" s="78"/>
      <c r="AI1155" s="54">
        <f t="shared" si="367"/>
        <v>0</v>
      </c>
      <c r="AJ1155" s="78"/>
      <c r="AK1155" s="54">
        <f t="shared" si="368"/>
        <v>0</v>
      </c>
      <c r="AL1155" s="78"/>
      <c r="AM1155" s="78"/>
      <c r="AN1155" s="53" t="str">
        <f>+IF($A1155="Venta",SUMIF($AC$3:$AM$3,VLOOKUP($R1155,desplegable!$N$3:$Q$8,4,FALSE),$AC1155:$AM1155)*$T1155/VLOOKUP($R1155,desplegable!$N$3:$O$8,2,FALSE),"")</f>
        <v/>
      </c>
      <c r="AO1155" s="53">
        <f t="shared" si="369"/>
        <v>0</v>
      </c>
      <c r="AP1155" s="53" t="str">
        <f>+IF($A1155="Compra",SUMIF($AC$3:$AM$3,VLOOKUP($R1154,desplegable!$N$3:$Q$8,4,FALSE),$AC1155:$AM1155)*$T1155/VLOOKUP($R1154,desplegable!$N$3:$O$8,2,FALSE),"")</f>
        <v/>
      </c>
      <c r="AQ1155" s="55">
        <f>+IFERROR(SUMIF($AC$3:$AM$3,VLOOKUP($R1155,desplegable!$N$3:$Q$8,4,FALSE),$AC1155:$AM1155)/$S1155,0)</f>
        <v>0</v>
      </c>
      <c r="AR1155" s="55">
        <f ca="1">IFERROR((SUMIF($AC$3:$AM$3,VLOOKUP($R1155,desplegable!$N$3:$Q$8,4,FALSE),$AC1155:$AM1155)/($H1155-$G1155))*((TODAY())-$G1155)/$S1155,0)</f>
        <v>0</v>
      </c>
      <c r="AS1155" s="56" t="str">
        <f t="shared" si="373"/>
        <v>-</v>
      </c>
      <c r="AT1155" s="56" t="str">
        <f t="shared" si="374"/>
        <v>-</v>
      </c>
      <c r="AU1155" s="56" t="str">
        <f t="shared" si="375"/>
        <v>-</v>
      </c>
      <c r="AV1155" s="56" t="str">
        <f t="shared" si="376"/>
        <v>-</v>
      </c>
      <c r="AW1155" s="53" t="str">
        <f t="shared" si="377"/>
        <v>-</v>
      </c>
      <c r="AX1155" s="53" t="str">
        <f t="shared" si="378"/>
        <v/>
      </c>
      <c r="AY1155" s="57" t="str">
        <f t="shared" si="379"/>
        <v/>
      </c>
      <c r="AZ1155" s="54">
        <f>+IF(SUMIF($AC$3:$AM$3,VLOOKUP($R1155,desplegable!$N$3:$Q$8,4,FALSE),$AC1155:$AM1155)&gt;=$S1155,$S1155,SUMIF($AC$3:$AM$3,VLOOKUP($R1155,desplegable!$N$3:$Q$8,4,FALSE),$AC1155:$AM1155))</f>
        <v>0</v>
      </c>
      <c r="BA1155" s="78"/>
      <c r="BB1155" s="54">
        <f t="shared" si="380"/>
        <v>0</v>
      </c>
      <c r="BC1155" s="53">
        <f>+IFERROR($BB1155*$T1155/VLOOKUP($R1155,desplegable!$N$3:$O$8,2,FALSE),0)</f>
        <v>0</v>
      </c>
      <c r="BD1155" s="53" t="str">
        <f t="shared" si="370"/>
        <v/>
      </c>
      <c r="BE1155" s="57" t="str">
        <f t="shared" si="381"/>
        <v/>
      </c>
    </row>
    <row r="1156" spans="1:57" ht="15" customHeight="1" x14ac:dyDescent="0.25">
      <c r="A1156" s="26" t="s">
        <v>117</v>
      </c>
      <c r="B1156" s="21"/>
      <c r="C1156" s="21" t="s">
        <v>117</v>
      </c>
      <c r="D1156" s="21"/>
      <c r="E1156" s="21" t="s">
        <v>117</v>
      </c>
      <c r="F1156" s="21"/>
      <c r="G1156" s="27"/>
      <c r="H1156" s="27"/>
      <c r="I1156" s="28" t="s">
        <v>373</v>
      </c>
      <c r="J1156" s="28" t="s">
        <v>117</v>
      </c>
      <c r="K1156" s="21"/>
      <c r="L1156" s="21"/>
      <c r="M1156" s="28" t="s">
        <v>117</v>
      </c>
      <c r="N1156" s="28" t="s">
        <v>117</v>
      </c>
      <c r="O1156" s="28" t="s">
        <v>117</v>
      </c>
      <c r="P1156" s="21" t="s">
        <v>117</v>
      </c>
      <c r="Q1156" s="21" t="s">
        <v>117</v>
      </c>
      <c r="R1156" s="28" t="s">
        <v>117</v>
      </c>
      <c r="S1156" s="78"/>
      <c r="T1156" s="30"/>
      <c r="U1156" s="52">
        <f t="shared" si="371"/>
        <v>0</v>
      </c>
      <c r="V1156" s="29"/>
      <c r="W1156" s="29" t="s">
        <v>117</v>
      </c>
      <c r="X1156" s="29"/>
      <c r="Y1156" s="29"/>
      <c r="Z1156" s="53" t="str">
        <f t="shared" ref="Z1156:Z1219" si="382">IF($A1156="Venta",$U1156-SUMIFS($U:$U,$K:$K,$K1156,$L:$L,$L1156,$M:$M,$M1156,$N:$N,$N1156,$A:$A,"Compra"),IF($A1156="Compra","",""))</f>
        <v/>
      </c>
      <c r="AA1156" s="55" t="str">
        <f t="shared" si="372"/>
        <v/>
      </c>
      <c r="AB1156" s="27"/>
      <c r="AC1156" s="54">
        <f t="shared" ref="AC1156:AC1219" si="383">+IF($A1156="Venta",SUMIFS($AD:$AD,$K:$K,$K1156,$L:$L,$L1156,$M:$M,$M1156,$N:$N,$N1156),IF($A1156="Compra",$AD1156,0))</f>
        <v>0</v>
      </c>
      <c r="AD1156" s="78"/>
      <c r="AE1156" s="54">
        <f t="shared" ref="AE1156:AE1219" si="384">+IF($A1156="Venta",SUMIFS($AF:$AF,$K:$K,$K1156,$L:$L,$L1156,$M:$M,$M1156,$N:$N,$N1156),IF($A1156="Compra",$AF1156,0))</f>
        <v>0</v>
      </c>
      <c r="AF1156" s="78"/>
      <c r="AG1156" s="54">
        <f t="shared" ref="AG1156:AG1219" si="385">+IF($A1156="Venta",SUMIFS($AH:$AH,$K:$K,$K1156,$L:$L,$L1156,$M:$M,$M1156,$N:$N,$N1156),IF($A1156="Compra",$AH1156,0))</f>
        <v>0</v>
      </c>
      <c r="AH1156" s="78"/>
      <c r="AI1156" s="54">
        <f t="shared" ref="AI1156:AI1219" si="386">+IF($A1156="Venta",SUMIFS($AJ:$AJ,$K:$K,$K1156,$L:$L,$L1156,$M:$M,$M1156,$N:$N,$N1156),IF($A1156="Compra",$AJ1156,0))</f>
        <v>0</v>
      </c>
      <c r="AJ1156" s="78"/>
      <c r="AK1156" s="54">
        <f t="shared" ref="AK1156:AK1219" si="387">+IF($A1156="Venta",SUMIFS($AL:$AL,$K:$K,$K1156,$L:$L,$L1156,$M:$M,$M1156,$N:$N,$N1156),IF($A1156="Compra",$AL1156,0))</f>
        <v>0</v>
      </c>
      <c r="AL1156" s="78"/>
      <c r="AM1156" s="78"/>
      <c r="AN1156" s="53" t="str">
        <f>+IF($A1156="Venta",SUMIF($AC$3:$AM$3,VLOOKUP($R1156,desplegable!$N$3:$Q$8,4,FALSE),$AC1156:$AM1156)*$T1156/VLOOKUP($R1156,desplegable!$N$3:$O$8,2,FALSE),"")</f>
        <v/>
      </c>
      <c r="AO1156" s="53">
        <f t="shared" ref="AO1156:AO1219" si="388">+IF($A1156="Venta",SUMIFS($AP:$AP,$K:$K,$K1156,$L:$L,$L1156,$M:$M,$M1156,$N:$N,$N1156),IF($A1156="Compra",$AP1156,0))</f>
        <v>0</v>
      </c>
      <c r="AP1156" s="53" t="str">
        <f>+IF($A1156="Compra",SUMIF($AC$3:$AM$3,VLOOKUP($R1155,desplegable!$N$3:$Q$8,4,FALSE),$AC1156:$AM1156)*$T1156/VLOOKUP($R1155,desplegable!$N$3:$O$8,2,FALSE),"")</f>
        <v/>
      </c>
      <c r="AQ1156" s="55">
        <f>+IFERROR(SUMIF($AC$3:$AM$3,VLOOKUP($R1156,desplegable!$N$3:$Q$8,4,FALSE),$AC1156:$AM1156)/$S1156,0)</f>
        <v>0</v>
      </c>
      <c r="AR1156" s="55">
        <f ca="1">IFERROR((SUMIF($AC$3:$AM$3,VLOOKUP($R1156,desplegable!$N$3:$Q$8,4,FALSE),$AC1156:$AM1156)/($H1156-$G1156))*((TODAY())-$G1156)/$S1156,0)</f>
        <v>0</v>
      </c>
      <c r="AS1156" s="56" t="str">
        <f t="shared" si="373"/>
        <v>-</v>
      </c>
      <c r="AT1156" s="56" t="str">
        <f t="shared" si="374"/>
        <v>-</v>
      </c>
      <c r="AU1156" s="56" t="str">
        <f t="shared" si="375"/>
        <v>-</v>
      </c>
      <c r="AV1156" s="56" t="str">
        <f t="shared" si="376"/>
        <v>-</v>
      </c>
      <c r="AW1156" s="53" t="str">
        <f t="shared" si="377"/>
        <v>-</v>
      </c>
      <c r="AX1156" s="53" t="str">
        <f t="shared" si="378"/>
        <v/>
      </c>
      <c r="AY1156" s="57" t="str">
        <f t="shared" si="379"/>
        <v/>
      </c>
      <c r="AZ1156" s="54">
        <f>+IF(SUMIF($AC$3:$AM$3,VLOOKUP($R1156,desplegable!$N$3:$Q$8,4,FALSE),$AC1156:$AM1156)&gt;=$S1156,$S1156,SUMIF($AC$3:$AM$3,VLOOKUP($R1156,desplegable!$N$3:$Q$8,4,FALSE),$AC1156:$AM1156))</f>
        <v>0</v>
      </c>
      <c r="BA1156" s="78"/>
      <c r="BB1156" s="54">
        <f t="shared" si="380"/>
        <v>0</v>
      </c>
      <c r="BC1156" s="53">
        <f>+IFERROR($BB1156*$T1156/VLOOKUP($R1156,desplegable!$N$3:$O$8,2,FALSE),0)</f>
        <v>0</v>
      </c>
      <c r="BD1156" s="53" t="str">
        <f t="shared" ref="BD1156:BD1219" si="389">+IF($A1156="Venta",$BC1156-SUMIFS($BC:$BC,$K:$K,$K1156,$L:$L,$L1156,$M:$M,$M1156,$N:$N,$N1156,$A:$A,"Compra"),"")</f>
        <v/>
      </c>
      <c r="BE1156" s="57" t="str">
        <f t="shared" si="381"/>
        <v/>
      </c>
    </row>
    <row r="1157" spans="1:57" ht="15" customHeight="1" x14ac:dyDescent="0.25">
      <c r="A1157" s="26" t="s">
        <v>117</v>
      </c>
      <c r="B1157" s="21"/>
      <c r="C1157" s="21" t="s">
        <v>117</v>
      </c>
      <c r="D1157" s="21"/>
      <c r="E1157" s="21" t="s">
        <v>117</v>
      </c>
      <c r="F1157" s="21"/>
      <c r="G1157" s="27"/>
      <c r="H1157" s="27"/>
      <c r="I1157" s="28" t="s">
        <v>373</v>
      </c>
      <c r="J1157" s="28" t="s">
        <v>117</v>
      </c>
      <c r="K1157" s="21"/>
      <c r="L1157" s="21"/>
      <c r="M1157" s="28" t="s">
        <v>117</v>
      </c>
      <c r="N1157" s="28" t="s">
        <v>117</v>
      </c>
      <c r="O1157" s="28" t="s">
        <v>117</v>
      </c>
      <c r="P1157" s="21" t="s">
        <v>117</v>
      </c>
      <c r="Q1157" s="21" t="s">
        <v>117</v>
      </c>
      <c r="R1157" s="28" t="s">
        <v>117</v>
      </c>
      <c r="S1157" s="78"/>
      <c r="T1157" s="30"/>
      <c r="U1157" s="52">
        <f t="shared" ref="U1157:U1220" si="390">IF($R1157="CPM",$S1157/1000*$T1157,$S1157*$T1157)</f>
        <v>0</v>
      </c>
      <c r="V1157" s="29"/>
      <c r="W1157" s="29" t="s">
        <v>117</v>
      </c>
      <c r="X1157" s="29"/>
      <c r="Y1157" s="29"/>
      <c r="Z1157" s="53" t="str">
        <f t="shared" si="382"/>
        <v/>
      </c>
      <c r="AA1157" s="55" t="str">
        <f t="shared" si="372"/>
        <v/>
      </c>
      <c r="AB1157" s="27"/>
      <c r="AC1157" s="54">
        <f t="shared" si="383"/>
        <v>0</v>
      </c>
      <c r="AD1157" s="78"/>
      <c r="AE1157" s="54">
        <f t="shared" si="384"/>
        <v>0</v>
      </c>
      <c r="AF1157" s="78"/>
      <c r="AG1157" s="54">
        <f t="shared" si="385"/>
        <v>0</v>
      </c>
      <c r="AH1157" s="78"/>
      <c r="AI1157" s="54">
        <f t="shared" si="386"/>
        <v>0</v>
      </c>
      <c r="AJ1157" s="78"/>
      <c r="AK1157" s="54">
        <f t="shared" si="387"/>
        <v>0</v>
      </c>
      <c r="AL1157" s="78"/>
      <c r="AM1157" s="78"/>
      <c r="AN1157" s="53" t="str">
        <f>+IF($A1157="Venta",SUMIF($AC$3:$AM$3,VLOOKUP($R1157,desplegable!$N$3:$Q$8,4,FALSE),$AC1157:$AM1157)*$T1157/VLOOKUP($R1157,desplegable!$N$3:$O$8,2,FALSE),"")</f>
        <v/>
      </c>
      <c r="AO1157" s="53">
        <f t="shared" si="388"/>
        <v>0</v>
      </c>
      <c r="AP1157" s="53" t="str">
        <f>+IF($A1157="Compra",SUMIF($AC$3:$AM$3,VLOOKUP($R1156,desplegable!$N$3:$Q$8,4,FALSE),$AC1157:$AM1157)*$T1157/VLOOKUP($R1156,desplegable!$N$3:$O$8,2,FALSE),"")</f>
        <v/>
      </c>
      <c r="AQ1157" s="55">
        <f>+IFERROR(SUMIF($AC$3:$AM$3,VLOOKUP($R1157,desplegable!$N$3:$Q$8,4,FALSE),$AC1157:$AM1157)/$S1157,0)</f>
        <v>0</v>
      </c>
      <c r="AR1157" s="55">
        <f ca="1">IFERROR((SUMIF($AC$3:$AM$3,VLOOKUP($R1157,desplegable!$N$3:$Q$8,4,FALSE),$AC1157:$AM1157)/($H1157-$G1157))*((TODAY())-$G1157)/$S1157,0)</f>
        <v>0</v>
      </c>
      <c r="AS1157" s="56" t="str">
        <f t="shared" si="373"/>
        <v>-</v>
      </c>
      <c r="AT1157" s="56" t="str">
        <f t="shared" si="374"/>
        <v>-</v>
      </c>
      <c r="AU1157" s="56" t="str">
        <f t="shared" si="375"/>
        <v>-</v>
      </c>
      <c r="AV1157" s="56" t="str">
        <f t="shared" si="376"/>
        <v>-</v>
      </c>
      <c r="AW1157" s="53" t="str">
        <f t="shared" si="377"/>
        <v>-</v>
      </c>
      <c r="AX1157" s="53" t="str">
        <f t="shared" si="378"/>
        <v/>
      </c>
      <c r="AY1157" s="57" t="str">
        <f t="shared" si="379"/>
        <v/>
      </c>
      <c r="AZ1157" s="54">
        <f>+IF(SUMIF($AC$3:$AM$3,VLOOKUP($R1157,desplegable!$N$3:$Q$8,4,FALSE),$AC1157:$AM1157)&gt;=$S1157,$S1157,SUMIF($AC$3:$AM$3,VLOOKUP($R1157,desplegable!$N$3:$Q$8,4,FALSE),$AC1157:$AM1157))</f>
        <v>0</v>
      </c>
      <c r="BA1157" s="78"/>
      <c r="BB1157" s="54">
        <f t="shared" si="380"/>
        <v>0</v>
      </c>
      <c r="BC1157" s="53">
        <f>+IFERROR($BB1157*$T1157/VLOOKUP($R1157,desplegable!$N$3:$O$8,2,FALSE),0)</f>
        <v>0</v>
      </c>
      <c r="BD1157" s="53" t="str">
        <f t="shared" si="389"/>
        <v/>
      </c>
      <c r="BE1157" s="57" t="str">
        <f t="shared" si="381"/>
        <v/>
      </c>
    </row>
    <row r="1158" spans="1:57" ht="15" customHeight="1" x14ac:dyDescent="0.25">
      <c r="A1158" s="26" t="s">
        <v>117</v>
      </c>
      <c r="B1158" s="21"/>
      <c r="C1158" s="21" t="s">
        <v>117</v>
      </c>
      <c r="D1158" s="21"/>
      <c r="E1158" s="21" t="s">
        <v>117</v>
      </c>
      <c r="F1158" s="21"/>
      <c r="G1158" s="27"/>
      <c r="H1158" s="27"/>
      <c r="I1158" s="28" t="s">
        <v>373</v>
      </c>
      <c r="J1158" s="28" t="s">
        <v>117</v>
      </c>
      <c r="K1158" s="21"/>
      <c r="L1158" s="21"/>
      <c r="M1158" s="28" t="s">
        <v>117</v>
      </c>
      <c r="N1158" s="28" t="s">
        <v>117</v>
      </c>
      <c r="O1158" s="28" t="s">
        <v>117</v>
      </c>
      <c r="P1158" s="21" t="s">
        <v>117</v>
      </c>
      <c r="Q1158" s="21" t="s">
        <v>117</v>
      </c>
      <c r="R1158" s="28" t="s">
        <v>117</v>
      </c>
      <c r="S1158" s="78"/>
      <c r="T1158" s="30"/>
      <c r="U1158" s="52">
        <f t="shared" si="390"/>
        <v>0</v>
      </c>
      <c r="V1158" s="29"/>
      <c r="W1158" s="29" t="s">
        <v>117</v>
      </c>
      <c r="X1158" s="29"/>
      <c r="Y1158" s="29"/>
      <c r="Z1158" s="53" t="str">
        <f t="shared" si="382"/>
        <v/>
      </c>
      <c r="AA1158" s="55" t="str">
        <f t="shared" si="372"/>
        <v/>
      </c>
      <c r="AB1158" s="27"/>
      <c r="AC1158" s="54">
        <f t="shared" si="383"/>
        <v>0</v>
      </c>
      <c r="AD1158" s="78"/>
      <c r="AE1158" s="54">
        <f t="shared" si="384"/>
        <v>0</v>
      </c>
      <c r="AF1158" s="78"/>
      <c r="AG1158" s="54">
        <f t="shared" si="385"/>
        <v>0</v>
      </c>
      <c r="AH1158" s="78"/>
      <c r="AI1158" s="54">
        <f t="shared" si="386"/>
        <v>0</v>
      </c>
      <c r="AJ1158" s="78"/>
      <c r="AK1158" s="54">
        <f t="shared" si="387"/>
        <v>0</v>
      </c>
      <c r="AL1158" s="78"/>
      <c r="AM1158" s="78"/>
      <c r="AN1158" s="53" t="str">
        <f>+IF($A1158="Venta",SUMIF($AC$3:$AM$3,VLOOKUP($R1158,desplegable!$N$3:$Q$8,4,FALSE),$AC1158:$AM1158)*$T1158/VLOOKUP($R1158,desplegable!$N$3:$O$8,2,FALSE),"")</f>
        <v/>
      </c>
      <c r="AO1158" s="53">
        <f t="shared" si="388"/>
        <v>0</v>
      </c>
      <c r="AP1158" s="53" t="str">
        <f>+IF($A1158="Compra",SUMIF($AC$3:$AM$3,VLOOKUP($R1157,desplegable!$N$3:$Q$8,4,FALSE),$AC1158:$AM1158)*$T1158/VLOOKUP($R1157,desplegable!$N$3:$O$8,2,FALSE),"")</f>
        <v/>
      </c>
      <c r="AQ1158" s="55">
        <f>+IFERROR(SUMIF($AC$3:$AM$3,VLOOKUP($R1158,desplegable!$N$3:$Q$8,4,FALSE),$AC1158:$AM1158)/$S1158,0)</f>
        <v>0</v>
      </c>
      <c r="AR1158" s="55">
        <f ca="1">IFERROR((SUMIF($AC$3:$AM$3,VLOOKUP($R1158,desplegable!$N$3:$Q$8,4,FALSE),$AC1158:$AM1158)/($H1158-$G1158))*((TODAY())-$G1158)/$S1158,0)</f>
        <v>0</v>
      </c>
      <c r="AS1158" s="56" t="str">
        <f t="shared" si="373"/>
        <v>-</v>
      </c>
      <c r="AT1158" s="56" t="str">
        <f t="shared" si="374"/>
        <v>-</v>
      </c>
      <c r="AU1158" s="56" t="str">
        <f t="shared" si="375"/>
        <v>-</v>
      </c>
      <c r="AV1158" s="56" t="str">
        <f t="shared" si="376"/>
        <v>-</v>
      </c>
      <c r="AW1158" s="53" t="str">
        <f t="shared" si="377"/>
        <v>-</v>
      </c>
      <c r="AX1158" s="53" t="str">
        <f t="shared" si="378"/>
        <v/>
      </c>
      <c r="AY1158" s="57" t="str">
        <f t="shared" si="379"/>
        <v/>
      </c>
      <c r="AZ1158" s="54">
        <f>+IF(SUMIF($AC$3:$AM$3,VLOOKUP($R1158,desplegable!$N$3:$Q$8,4,FALSE),$AC1158:$AM1158)&gt;=$S1158,$S1158,SUMIF($AC$3:$AM$3,VLOOKUP($R1158,desplegable!$N$3:$Q$8,4,FALSE),$AC1158:$AM1158))</f>
        <v>0</v>
      </c>
      <c r="BA1158" s="78"/>
      <c r="BB1158" s="54">
        <f t="shared" si="380"/>
        <v>0</v>
      </c>
      <c r="BC1158" s="53">
        <f>+IFERROR($BB1158*$T1158/VLOOKUP($R1158,desplegable!$N$3:$O$8,2,FALSE),0)</f>
        <v>0</v>
      </c>
      <c r="BD1158" s="53" t="str">
        <f t="shared" si="389"/>
        <v/>
      </c>
      <c r="BE1158" s="57" t="str">
        <f t="shared" si="381"/>
        <v/>
      </c>
    </row>
    <row r="1159" spans="1:57" ht="15" customHeight="1" x14ac:dyDescent="0.25">
      <c r="A1159" s="26" t="s">
        <v>117</v>
      </c>
      <c r="B1159" s="21"/>
      <c r="C1159" s="21" t="s">
        <v>117</v>
      </c>
      <c r="D1159" s="21"/>
      <c r="E1159" s="21" t="s">
        <v>117</v>
      </c>
      <c r="F1159" s="21"/>
      <c r="G1159" s="27"/>
      <c r="H1159" s="27"/>
      <c r="I1159" s="28" t="s">
        <v>373</v>
      </c>
      <c r="J1159" s="28" t="s">
        <v>117</v>
      </c>
      <c r="K1159" s="21"/>
      <c r="L1159" s="21"/>
      <c r="M1159" s="28" t="s">
        <v>117</v>
      </c>
      <c r="N1159" s="28" t="s">
        <v>117</v>
      </c>
      <c r="O1159" s="28" t="s">
        <v>117</v>
      </c>
      <c r="P1159" s="21" t="s">
        <v>117</v>
      </c>
      <c r="Q1159" s="21" t="s">
        <v>117</v>
      </c>
      <c r="R1159" s="28" t="s">
        <v>117</v>
      </c>
      <c r="S1159" s="78"/>
      <c r="T1159" s="30"/>
      <c r="U1159" s="52">
        <f t="shared" si="390"/>
        <v>0</v>
      </c>
      <c r="V1159" s="29"/>
      <c r="W1159" s="29" t="s">
        <v>117</v>
      </c>
      <c r="X1159" s="29"/>
      <c r="Y1159" s="29"/>
      <c r="Z1159" s="53" t="str">
        <f t="shared" si="382"/>
        <v/>
      </c>
      <c r="AA1159" s="55" t="str">
        <f t="shared" si="372"/>
        <v/>
      </c>
      <c r="AB1159" s="27"/>
      <c r="AC1159" s="54">
        <f t="shared" si="383"/>
        <v>0</v>
      </c>
      <c r="AD1159" s="78"/>
      <c r="AE1159" s="54">
        <f t="shared" si="384"/>
        <v>0</v>
      </c>
      <c r="AF1159" s="78"/>
      <c r="AG1159" s="54">
        <f t="shared" si="385"/>
        <v>0</v>
      </c>
      <c r="AH1159" s="78"/>
      <c r="AI1159" s="54">
        <f t="shared" si="386"/>
        <v>0</v>
      </c>
      <c r="AJ1159" s="78"/>
      <c r="AK1159" s="54">
        <f t="shared" si="387"/>
        <v>0</v>
      </c>
      <c r="AL1159" s="78"/>
      <c r="AM1159" s="78"/>
      <c r="AN1159" s="53" t="str">
        <f>+IF($A1159="Venta",SUMIF($AC$3:$AM$3,VLOOKUP($R1159,desplegable!$N$3:$Q$8,4,FALSE),$AC1159:$AM1159)*$T1159/VLOOKUP($R1159,desplegable!$N$3:$O$8,2,FALSE),"")</f>
        <v/>
      </c>
      <c r="AO1159" s="53">
        <f t="shared" si="388"/>
        <v>0</v>
      </c>
      <c r="AP1159" s="53" t="str">
        <f>+IF($A1159="Compra",SUMIF($AC$3:$AM$3,VLOOKUP($R1158,desplegable!$N$3:$Q$8,4,FALSE),$AC1159:$AM1159)*$T1159/VLOOKUP($R1158,desplegable!$N$3:$O$8,2,FALSE),"")</f>
        <v/>
      </c>
      <c r="AQ1159" s="55">
        <f>+IFERROR(SUMIF($AC$3:$AM$3,VLOOKUP($R1159,desplegable!$N$3:$Q$8,4,FALSE),$AC1159:$AM1159)/$S1159,0)</f>
        <v>0</v>
      </c>
      <c r="AR1159" s="55">
        <f ca="1">IFERROR((SUMIF($AC$3:$AM$3,VLOOKUP($R1159,desplegable!$N$3:$Q$8,4,FALSE),$AC1159:$AM1159)/($H1159-$G1159))*((TODAY())-$G1159)/$S1159,0)</f>
        <v>0</v>
      </c>
      <c r="AS1159" s="56" t="str">
        <f t="shared" si="373"/>
        <v>-</v>
      </c>
      <c r="AT1159" s="56" t="str">
        <f t="shared" si="374"/>
        <v>-</v>
      </c>
      <c r="AU1159" s="56" t="str">
        <f t="shared" si="375"/>
        <v>-</v>
      </c>
      <c r="AV1159" s="56" t="str">
        <f t="shared" si="376"/>
        <v>-</v>
      </c>
      <c r="AW1159" s="53" t="str">
        <f t="shared" si="377"/>
        <v>-</v>
      </c>
      <c r="AX1159" s="53" t="str">
        <f t="shared" si="378"/>
        <v/>
      </c>
      <c r="AY1159" s="57" t="str">
        <f t="shared" si="379"/>
        <v/>
      </c>
      <c r="AZ1159" s="54">
        <f>+IF(SUMIF($AC$3:$AM$3,VLOOKUP($R1159,desplegable!$N$3:$Q$8,4,FALSE),$AC1159:$AM1159)&gt;=$S1159,$S1159,SUMIF($AC$3:$AM$3,VLOOKUP($R1159,desplegable!$N$3:$Q$8,4,FALSE),$AC1159:$AM1159))</f>
        <v>0</v>
      </c>
      <c r="BA1159" s="78"/>
      <c r="BB1159" s="54">
        <f t="shared" si="380"/>
        <v>0</v>
      </c>
      <c r="BC1159" s="53">
        <f>+IFERROR($BB1159*$T1159/VLOOKUP($R1159,desplegable!$N$3:$O$8,2,FALSE),0)</f>
        <v>0</v>
      </c>
      <c r="BD1159" s="53" t="str">
        <f t="shared" si="389"/>
        <v/>
      </c>
      <c r="BE1159" s="57" t="str">
        <f t="shared" si="381"/>
        <v/>
      </c>
    </row>
    <row r="1160" spans="1:57" ht="15" customHeight="1" x14ac:dyDescent="0.25">
      <c r="A1160" s="26" t="s">
        <v>117</v>
      </c>
      <c r="B1160" s="21"/>
      <c r="C1160" s="21" t="s">
        <v>117</v>
      </c>
      <c r="D1160" s="21"/>
      <c r="E1160" s="21" t="s">
        <v>117</v>
      </c>
      <c r="F1160" s="21"/>
      <c r="G1160" s="27"/>
      <c r="H1160" s="27"/>
      <c r="I1160" s="28" t="s">
        <v>373</v>
      </c>
      <c r="J1160" s="28" t="s">
        <v>117</v>
      </c>
      <c r="K1160" s="21"/>
      <c r="L1160" s="21"/>
      <c r="M1160" s="28" t="s">
        <v>117</v>
      </c>
      <c r="N1160" s="28" t="s">
        <v>117</v>
      </c>
      <c r="O1160" s="28" t="s">
        <v>117</v>
      </c>
      <c r="P1160" s="21" t="s">
        <v>117</v>
      </c>
      <c r="Q1160" s="21" t="s">
        <v>117</v>
      </c>
      <c r="R1160" s="28" t="s">
        <v>117</v>
      </c>
      <c r="S1160" s="78"/>
      <c r="T1160" s="30"/>
      <c r="U1160" s="52">
        <f t="shared" si="390"/>
        <v>0</v>
      </c>
      <c r="V1160" s="29"/>
      <c r="W1160" s="29" t="s">
        <v>117</v>
      </c>
      <c r="X1160" s="29"/>
      <c r="Y1160" s="29"/>
      <c r="Z1160" s="53" t="str">
        <f t="shared" si="382"/>
        <v/>
      </c>
      <c r="AA1160" s="55" t="str">
        <f t="shared" si="372"/>
        <v/>
      </c>
      <c r="AB1160" s="27"/>
      <c r="AC1160" s="54">
        <f t="shared" si="383"/>
        <v>0</v>
      </c>
      <c r="AD1160" s="78"/>
      <c r="AE1160" s="54">
        <f t="shared" si="384"/>
        <v>0</v>
      </c>
      <c r="AF1160" s="78"/>
      <c r="AG1160" s="54">
        <f t="shared" si="385"/>
        <v>0</v>
      </c>
      <c r="AH1160" s="78"/>
      <c r="AI1160" s="54">
        <f t="shared" si="386"/>
        <v>0</v>
      </c>
      <c r="AJ1160" s="78"/>
      <c r="AK1160" s="54">
        <f t="shared" si="387"/>
        <v>0</v>
      </c>
      <c r="AL1160" s="78"/>
      <c r="AM1160" s="78"/>
      <c r="AN1160" s="53" t="str">
        <f>+IF($A1160="Venta",SUMIF($AC$3:$AM$3,VLOOKUP($R1160,desplegable!$N$3:$Q$8,4,FALSE),$AC1160:$AM1160)*$T1160/VLOOKUP($R1160,desplegable!$N$3:$O$8,2,FALSE),"")</f>
        <v/>
      </c>
      <c r="AO1160" s="53">
        <f t="shared" si="388"/>
        <v>0</v>
      </c>
      <c r="AP1160" s="53" t="str">
        <f>+IF($A1160="Compra",SUMIF($AC$3:$AM$3,VLOOKUP($R1159,desplegable!$N$3:$Q$8,4,FALSE),$AC1160:$AM1160)*$T1160/VLOOKUP($R1159,desplegable!$N$3:$O$8,2,FALSE),"")</f>
        <v/>
      </c>
      <c r="AQ1160" s="55">
        <f>+IFERROR(SUMIF($AC$3:$AM$3,VLOOKUP($R1160,desplegable!$N$3:$Q$8,4,FALSE),$AC1160:$AM1160)/$S1160,0)</f>
        <v>0</v>
      </c>
      <c r="AR1160" s="55">
        <f ca="1">IFERROR((SUMIF($AC$3:$AM$3,VLOOKUP($R1160,desplegable!$N$3:$Q$8,4,FALSE),$AC1160:$AM1160)/($H1160-$G1160))*((TODAY())-$G1160)/$S1160,0)</f>
        <v>0</v>
      </c>
      <c r="AS1160" s="56" t="str">
        <f t="shared" si="373"/>
        <v>-</v>
      </c>
      <c r="AT1160" s="56" t="str">
        <f t="shared" si="374"/>
        <v>-</v>
      </c>
      <c r="AU1160" s="56" t="str">
        <f t="shared" si="375"/>
        <v>-</v>
      </c>
      <c r="AV1160" s="56" t="str">
        <f t="shared" si="376"/>
        <v>-</v>
      </c>
      <c r="AW1160" s="53" t="str">
        <f t="shared" si="377"/>
        <v>-</v>
      </c>
      <c r="AX1160" s="53" t="str">
        <f t="shared" si="378"/>
        <v/>
      </c>
      <c r="AY1160" s="57" t="str">
        <f t="shared" si="379"/>
        <v/>
      </c>
      <c r="AZ1160" s="54">
        <f>+IF(SUMIF($AC$3:$AM$3,VLOOKUP($R1160,desplegable!$N$3:$Q$8,4,FALSE),$AC1160:$AM1160)&gt;=$S1160,$S1160,SUMIF($AC$3:$AM$3,VLOOKUP($R1160,desplegable!$N$3:$Q$8,4,FALSE),$AC1160:$AM1160))</f>
        <v>0</v>
      </c>
      <c r="BA1160" s="78"/>
      <c r="BB1160" s="54">
        <f t="shared" si="380"/>
        <v>0</v>
      </c>
      <c r="BC1160" s="53">
        <f>+IFERROR($BB1160*$T1160/VLOOKUP($R1160,desplegable!$N$3:$O$8,2,FALSE),0)</f>
        <v>0</v>
      </c>
      <c r="BD1160" s="53" t="str">
        <f t="shared" si="389"/>
        <v/>
      </c>
      <c r="BE1160" s="57" t="str">
        <f t="shared" si="381"/>
        <v/>
      </c>
    </row>
    <row r="1161" spans="1:57" ht="15" customHeight="1" x14ac:dyDescent="0.25">
      <c r="A1161" s="26" t="s">
        <v>117</v>
      </c>
      <c r="B1161" s="21"/>
      <c r="C1161" s="21" t="s">
        <v>117</v>
      </c>
      <c r="D1161" s="21"/>
      <c r="E1161" s="21" t="s">
        <v>117</v>
      </c>
      <c r="F1161" s="21"/>
      <c r="G1161" s="27"/>
      <c r="H1161" s="27"/>
      <c r="I1161" s="28" t="s">
        <v>373</v>
      </c>
      <c r="J1161" s="28" t="s">
        <v>117</v>
      </c>
      <c r="K1161" s="21"/>
      <c r="L1161" s="21"/>
      <c r="M1161" s="28" t="s">
        <v>117</v>
      </c>
      <c r="N1161" s="28" t="s">
        <v>117</v>
      </c>
      <c r="O1161" s="28" t="s">
        <v>117</v>
      </c>
      <c r="P1161" s="21" t="s">
        <v>117</v>
      </c>
      <c r="Q1161" s="21" t="s">
        <v>117</v>
      </c>
      <c r="R1161" s="28" t="s">
        <v>117</v>
      </c>
      <c r="S1161" s="78"/>
      <c r="T1161" s="30"/>
      <c r="U1161" s="52">
        <f t="shared" si="390"/>
        <v>0</v>
      </c>
      <c r="V1161" s="29"/>
      <c r="W1161" s="29" t="s">
        <v>117</v>
      </c>
      <c r="X1161" s="29"/>
      <c r="Y1161" s="29"/>
      <c r="Z1161" s="53" t="str">
        <f t="shared" si="382"/>
        <v/>
      </c>
      <c r="AA1161" s="55" t="str">
        <f t="shared" si="372"/>
        <v/>
      </c>
      <c r="AB1161" s="27"/>
      <c r="AC1161" s="54">
        <f t="shared" si="383"/>
        <v>0</v>
      </c>
      <c r="AD1161" s="78"/>
      <c r="AE1161" s="54">
        <f t="shared" si="384"/>
        <v>0</v>
      </c>
      <c r="AF1161" s="78"/>
      <c r="AG1161" s="54">
        <f t="shared" si="385"/>
        <v>0</v>
      </c>
      <c r="AH1161" s="78"/>
      <c r="AI1161" s="54">
        <f t="shared" si="386"/>
        <v>0</v>
      </c>
      <c r="AJ1161" s="78"/>
      <c r="AK1161" s="54">
        <f t="shared" si="387"/>
        <v>0</v>
      </c>
      <c r="AL1161" s="78"/>
      <c r="AM1161" s="78"/>
      <c r="AN1161" s="53" t="str">
        <f>+IF($A1161="Venta",SUMIF($AC$3:$AM$3,VLOOKUP($R1161,desplegable!$N$3:$Q$8,4,FALSE),$AC1161:$AM1161)*$T1161/VLOOKUP($R1161,desplegable!$N$3:$O$8,2,FALSE),"")</f>
        <v/>
      </c>
      <c r="AO1161" s="53">
        <f t="shared" si="388"/>
        <v>0</v>
      </c>
      <c r="AP1161" s="53" t="str">
        <f>+IF($A1161="Compra",SUMIF($AC$3:$AM$3,VLOOKUP($R1160,desplegable!$N$3:$Q$8,4,FALSE),$AC1161:$AM1161)*$T1161/VLOOKUP($R1160,desplegable!$N$3:$O$8,2,FALSE),"")</f>
        <v/>
      </c>
      <c r="AQ1161" s="55">
        <f>+IFERROR(SUMIF($AC$3:$AM$3,VLOOKUP($R1161,desplegable!$N$3:$Q$8,4,FALSE),$AC1161:$AM1161)/$S1161,0)</f>
        <v>0</v>
      </c>
      <c r="AR1161" s="55">
        <f ca="1">IFERROR((SUMIF($AC$3:$AM$3,VLOOKUP($R1161,desplegable!$N$3:$Q$8,4,FALSE),$AC1161:$AM1161)/($H1161-$G1161))*((TODAY())-$G1161)/$S1161,0)</f>
        <v>0</v>
      </c>
      <c r="AS1161" s="56" t="str">
        <f t="shared" si="373"/>
        <v>-</v>
      </c>
      <c r="AT1161" s="56" t="str">
        <f t="shared" si="374"/>
        <v>-</v>
      </c>
      <c r="AU1161" s="56" t="str">
        <f t="shared" si="375"/>
        <v>-</v>
      </c>
      <c r="AV1161" s="56" t="str">
        <f t="shared" si="376"/>
        <v>-</v>
      </c>
      <c r="AW1161" s="53" t="str">
        <f t="shared" si="377"/>
        <v>-</v>
      </c>
      <c r="AX1161" s="53" t="str">
        <f t="shared" si="378"/>
        <v/>
      </c>
      <c r="AY1161" s="57" t="str">
        <f t="shared" si="379"/>
        <v/>
      </c>
      <c r="AZ1161" s="54">
        <f>+IF(SUMIF($AC$3:$AM$3,VLOOKUP($R1161,desplegable!$N$3:$Q$8,4,FALSE),$AC1161:$AM1161)&gt;=$S1161,$S1161,SUMIF($AC$3:$AM$3,VLOOKUP($R1161,desplegable!$N$3:$Q$8,4,FALSE),$AC1161:$AM1161))</f>
        <v>0</v>
      </c>
      <c r="BA1161" s="78"/>
      <c r="BB1161" s="54">
        <f t="shared" si="380"/>
        <v>0</v>
      </c>
      <c r="BC1161" s="53">
        <f>+IFERROR($BB1161*$T1161/VLOOKUP($R1161,desplegable!$N$3:$O$8,2,FALSE),0)</f>
        <v>0</v>
      </c>
      <c r="BD1161" s="53" t="str">
        <f t="shared" si="389"/>
        <v/>
      </c>
      <c r="BE1161" s="57" t="str">
        <f t="shared" si="381"/>
        <v/>
      </c>
    </row>
    <row r="1162" spans="1:57" ht="15" customHeight="1" x14ac:dyDescent="0.25">
      <c r="A1162" s="26" t="s">
        <v>117</v>
      </c>
      <c r="B1162" s="21"/>
      <c r="C1162" s="21" t="s">
        <v>117</v>
      </c>
      <c r="D1162" s="21"/>
      <c r="E1162" s="21" t="s">
        <v>117</v>
      </c>
      <c r="F1162" s="21"/>
      <c r="G1162" s="27"/>
      <c r="H1162" s="27"/>
      <c r="I1162" s="28" t="s">
        <v>373</v>
      </c>
      <c r="J1162" s="28" t="s">
        <v>117</v>
      </c>
      <c r="K1162" s="21"/>
      <c r="L1162" s="21"/>
      <c r="M1162" s="28" t="s">
        <v>117</v>
      </c>
      <c r="N1162" s="28" t="s">
        <v>117</v>
      </c>
      <c r="O1162" s="28" t="s">
        <v>117</v>
      </c>
      <c r="P1162" s="21" t="s">
        <v>117</v>
      </c>
      <c r="Q1162" s="21" t="s">
        <v>117</v>
      </c>
      <c r="R1162" s="28" t="s">
        <v>117</v>
      </c>
      <c r="S1162" s="78"/>
      <c r="T1162" s="30"/>
      <c r="U1162" s="52">
        <f t="shared" si="390"/>
        <v>0</v>
      </c>
      <c r="V1162" s="29"/>
      <c r="W1162" s="29" t="s">
        <v>117</v>
      </c>
      <c r="X1162" s="29"/>
      <c r="Y1162" s="29"/>
      <c r="Z1162" s="53" t="str">
        <f t="shared" si="382"/>
        <v/>
      </c>
      <c r="AA1162" s="55" t="str">
        <f t="shared" si="372"/>
        <v/>
      </c>
      <c r="AB1162" s="27"/>
      <c r="AC1162" s="54">
        <f t="shared" si="383"/>
        <v>0</v>
      </c>
      <c r="AD1162" s="78"/>
      <c r="AE1162" s="54">
        <f t="shared" si="384"/>
        <v>0</v>
      </c>
      <c r="AF1162" s="78"/>
      <c r="AG1162" s="54">
        <f t="shared" si="385"/>
        <v>0</v>
      </c>
      <c r="AH1162" s="78"/>
      <c r="AI1162" s="54">
        <f t="shared" si="386"/>
        <v>0</v>
      </c>
      <c r="AJ1162" s="78"/>
      <c r="AK1162" s="54">
        <f t="shared" si="387"/>
        <v>0</v>
      </c>
      <c r="AL1162" s="78"/>
      <c r="AM1162" s="78"/>
      <c r="AN1162" s="53" t="str">
        <f>+IF($A1162="Venta",SUMIF($AC$3:$AM$3,VLOOKUP($R1162,desplegable!$N$3:$Q$8,4,FALSE),$AC1162:$AM1162)*$T1162/VLOOKUP($R1162,desplegable!$N$3:$O$8,2,FALSE),"")</f>
        <v/>
      </c>
      <c r="AO1162" s="53">
        <f t="shared" si="388"/>
        <v>0</v>
      </c>
      <c r="AP1162" s="53" t="str">
        <f>+IF($A1162="Compra",SUMIF($AC$3:$AM$3,VLOOKUP($R1161,desplegable!$N$3:$Q$8,4,FALSE),$AC1162:$AM1162)*$T1162/VLOOKUP($R1161,desplegable!$N$3:$O$8,2,FALSE),"")</f>
        <v/>
      </c>
      <c r="AQ1162" s="55">
        <f>+IFERROR(SUMIF($AC$3:$AM$3,VLOOKUP($R1162,desplegable!$N$3:$Q$8,4,FALSE),$AC1162:$AM1162)/$S1162,0)</f>
        <v>0</v>
      </c>
      <c r="AR1162" s="55">
        <f ca="1">IFERROR((SUMIF($AC$3:$AM$3,VLOOKUP($R1162,desplegable!$N$3:$Q$8,4,FALSE),$AC1162:$AM1162)/($H1162-$G1162))*((TODAY())-$G1162)/$S1162,0)</f>
        <v>0</v>
      </c>
      <c r="AS1162" s="56" t="str">
        <f t="shared" si="373"/>
        <v>-</v>
      </c>
      <c r="AT1162" s="56" t="str">
        <f t="shared" si="374"/>
        <v>-</v>
      </c>
      <c r="AU1162" s="56" t="str">
        <f t="shared" si="375"/>
        <v>-</v>
      </c>
      <c r="AV1162" s="56" t="str">
        <f t="shared" si="376"/>
        <v>-</v>
      </c>
      <c r="AW1162" s="53" t="str">
        <f t="shared" si="377"/>
        <v>-</v>
      </c>
      <c r="AX1162" s="53" t="str">
        <f t="shared" si="378"/>
        <v/>
      </c>
      <c r="AY1162" s="57" t="str">
        <f t="shared" si="379"/>
        <v/>
      </c>
      <c r="AZ1162" s="54">
        <f>+IF(SUMIF($AC$3:$AM$3,VLOOKUP($R1162,desplegable!$N$3:$Q$8,4,FALSE),$AC1162:$AM1162)&gt;=$S1162,$S1162,SUMIF($AC$3:$AM$3,VLOOKUP($R1162,desplegable!$N$3:$Q$8,4,FALSE),$AC1162:$AM1162))</f>
        <v>0</v>
      </c>
      <c r="BA1162" s="78"/>
      <c r="BB1162" s="54">
        <f t="shared" si="380"/>
        <v>0</v>
      </c>
      <c r="BC1162" s="53">
        <f>+IFERROR($BB1162*$T1162/VLOOKUP($R1162,desplegable!$N$3:$O$8,2,FALSE),0)</f>
        <v>0</v>
      </c>
      <c r="BD1162" s="53" t="str">
        <f t="shared" si="389"/>
        <v/>
      </c>
      <c r="BE1162" s="57" t="str">
        <f t="shared" si="381"/>
        <v/>
      </c>
    </row>
    <row r="1163" spans="1:57" ht="15" customHeight="1" x14ac:dyDescent="0.25">
      <c r="A1163" s="26" t="s">
        <v>117</v>
      </c>
      <c r="B1163" s="21"/>
      <c r="C1163" s="21" t="s">
        <v>117</v>
      </c>
      <c r="D1163" s="21"/>
      <c r="E1163" s="21" t="s">
        <v>117</v>
      </c>
      <c r="F1163" s="21"/>
      <c r="G1163" s="27"/>
      <c r="H1163" s="27"/>
      <c r="I1163" s="28" t="s">
        <v>373</v>
      </c>
      <c r="J1163" s="28" t="s">
        <v>117</v>
      </c>
      <c r="K1163" s="21"/>
      <c r="L1163" s="21"/>
      <c r="M1163" s="28" t="s">
        <v>117</v>
      </c>
      <c r="N1163" s="28" t="s">
        <v>117</v>
      </c>
      <c r="O1163" s="28" t="s">
        <v>117</v>
      </c>
      <c r="P1163" s="21" t="s">
        <v>117</v>
      </c>
      <c r="Q1163" s="21" t="s">
        <v>117</v>
      </c>
      <c r="R1163" s="28" t="s">
        <v>117</v>
      </c>
      <c r="S1163" s="78"/>
      <c r="T1163" s="30"/>
      <c r="U1163" s="52">
        <f t="shared" si="390"/>
        <v>0</v>
      </c>
      <c r="V1163" s="29"/>
      <c r="W1163" s="29" t="s">
        <v>117</v>
      </c>
      <c r="X1163" s="29"/>
      <c r="Y1163" s="29"/>
      <c r="Z1163" s="53" t="str">
        <f t="shared" si="382"/>
        <v/>
      </c>
      <c r="AA1163" s="55" t="str">
        <f t="shared" si="372"/>
        <v/>
      </c>
      <c r="AB1163" s="27"/>
      <c r="AC1163" s="54">
        <f t="shared" si="383"/>
        <v>0</v>
      </c>
      <c r="AD1163" s="78"/>
      <c r="AE1163" s="54">
        <f t="shared" si="384"/>
        <v>0</v>
      </c>
      <c r="AF1163" s="78"/>
      <c r="AG1163" s="54">
        <f t="shared" si="385"/>
        <v>0</v>
      </c>
      <c r="AH1163" s="78"/>
      <c r="AI1163" s="54">
        <f t="shared" si="386"/>
        <v>0</v>
      </c>
      <c r="AJ1163" s="78"/>
      <c r="AK1163" s="54">
        <f t="shared" si="387"/>
        <v>0</v>
      </c>
      <c r="AL1163" s="78"/>
      <c r="AM1163" s="78"/>
      <c r="AN1163" s="53" t="str">
        <f>+IF($A1163="Venta",SUMIF($AC$3:$AM$3,VLOOKUP($R1163,desplegable!$N$3:$Q$8,4,FALSE),$AC1163:$AM1163)*$T1163/VLOOKUP($R1163,desplegable!$N$3:$O$8,2,FALSE),"")</f>
        <v/>
      </c>
      <c r="AO1163" s="53">
        <f t="shared" si="388"/>
        <v>0</v>
      </c>
      <c r="AP1163" s="53" t="str">
        <f>+IF($A1163="Compra",SUMIF($AC$3:$AM$3,VLOOKUP($R1162,desplegable!$N$3:$Q$8,4,FALSE),$AC1163:$AM1163)*$T1163/VLOOKUP($R1162,desplegable!$N$3:$O$8,2,FALSE),"")</f>
        <v/>
      </c>
      <c r="AQ1163" s="55">
        <f>+IFERROR(SUMIF($AC$3:$AM$3,VLOOKUP($R1163,desplegable!$N$3:$Q$8,4,FALSE),$AC1163:$AM1163)/$S1163,0)</f>
        <v>0</v>
      </c>
      <c r="AR1163" s="55">
        <f ca="1">IFERROR((SUMIF($AC$3:$AM$3,VLOOKUP($R1163,desplegable!$N$3:$Q$8,4,FALSE),$AC1163:$AM1163)/($H1163-$G1163))*((TODAY())-$G1163)/$S1163,0)</f>
        <v>0</v>
      </c>
      <c r="AS1163" s="56" t="str">
        <f t="shared" si="373"/>
        <v>-</v>
      </c>
      <c r="AT1163" s="56" t="str">
        <f t="shared" si="374"/>
        <v>-</v>
      </c>
      <c r="AU1163" s="56" t="str">
        <f t="shared" si="375"/>
        <v>-</v>
      </c>
      <c r="AV1163" s="56" t="str">
        <f t="shared" si="376"/>
        <v>-</v>
      </c>
      <c r="AW1163" s="53" t="str">
        <f t="shared" si="377"/>
        <v>-</v>
      </c>
      <c r="AX1163" s="53" t="str">
        <f t="shared" si="378"/>
        <v/>
      </c>
      <c r="AY1163" s="57" t="str">
        <f t="shared" si="379"/>
        <v/>
      </c>
      <c r="AZ1163" s="54">
        <f>+IF(SUMIF($AC$3:$AM$3,VLOOKUP($R1163,desplegable!$N$3:$Q$8,4,FALSE),$AC1163:$AM1163)&gt;=$S1163,$S1163,SUMIF($AC$3:$AM$3,VLOOKUP($R1163,desplegable!$N$3:$Q$8,4,FALSE),$AC1163:$AM1163))</f>
        <v>0</v>
      </c>
      <c r="BA1163" s="78"/>
      <c r="BB1163" s="54">
        <f t="shared" si="380"/>
        <v>0</v>
      </c>
      <c r="BC1163" s="53">
        <f>+IFERROR($BB1163*$T1163/VLOOKUP($R1163,desplegable!$N$3:$O$8,2,FALSE),0)</f>
        <v>0</v>
      </c>
      <c r="BD1163" s="53" t="str">
        <f t="shared" si="389"/>
        <v/>
      </c>
      <c r="BE1163" s="57" t="str">
        <f t="shared" si="381"/>
        <v/>
      </c>
    </row>
    <row r="1164" spans="1:57" ht="15" customHeight="1" x14ac:dyDescent="0.25">
      <c r="A1164" s="26" t="s">
        <v>117</v>
      </c>
      <c r="B1164" s="21"/>
      <c r="C1164" s="21" t="s">
        <v>117</v>
      </c>
      <c r="D1164" s="21"/>
      <c r="E1164" s="21" t="s">
        <v>117</v>
      </c>
      <c r="F1164" s="21"/>
      <c r="G1164" s="27"/>
      <c r="H1164" s="27"/>
      <c r="I1164" s="28" t="s">
        <v>373</v>
      </c>
      <c r="J1164" s="28" t="s">
        <v>117</v>
      </c>
      <c r="K1164" s="21"/>
      <c r="L1164" s="21"/>
      <c r="M1164" s="28" t="s">
        <v>117</v>
      </c>
      <c r="N1164" s="28" t="s">
        <v>117</v>
      </c>
      <c r="O1164" s="28" t="s">
        <v>117</v>
      </c>
      <c r="P1164" s="21" t="s">
        <v>117</v>
      </c>
      <c r="Q1164" s="21" t="s">
        <v>117</v>
      </c>
      <c r="R1164" s="28" t="s">
        <v>117</v>
      </c>
      <c r="S1164" s="78"/>
      <c r="T1164" s="30"/>
      <c r="U1164" s="52">
        <f t="shared" si="390"/>
        <v>0</v>
      </c>
      <c r="V1164" s="29"/>
      <c r="W1164" s="29" t="s">
        <v>117</v>
      </c>
      <c r="X1164" s="29"/>
      <c r="Y1164" s="29"/>
      <c r="Z1164" s="53" t="str">
        <f t="shared" si="382"/>
        <v/>
      </c>
      <c r="AA1164" s="55" t="str">
        <f t="shared" si="372"/>
        <v/>
      </c>
      <c r="AB1164" s="27"/>
      <c r="AC1164" s="54">
        <f t="shared" si="383"/>
        <v>0</v>
      </c>
      <c r="AD1164" s="78"/>
      <c r="AE1164" s="54">
        <f t="shared" si="384"/>
        <v>0</v>
      </c>
      <c r="AF1164" s="78"/>
      <c r="AG1164" s="54">
        <f t="shared" si="385"/>
        <v>0</v>
      </c>
      <c r="AH1164" s="78"/>
      <c r="AI1164" s="54">
        <f t="shared" si="386"/>
        <v>0</v>
      </c>
      <c r="AJ1164" s="78"/>
      <c r="AK1164" s="54">
        <f t="shared" si="387"/>
        <v>0</v>
      </c>
      <c r="AL1164" s="78"/>
      <c r="AM1164" s="78"/>
      <c r="AN1164" s="53" t="str">
        <f>+IF($A1164="Venta",SUMIF($AC$3:$AM$3,VLOOKUP($R1164,desplegable!$N$3:$Q$8,4,FALSE),$AC1164:$AM1164)*$T1164/VLOOKUP($R1164,desplegable!$N$3:$O$8,2,FALSE),"")</f>
        <v/>
      </c>
      <c r="AO1164" s="53">
        <f t="shared" si="388"/>
        <v>0</v>
      </c>
      <c r="AP1164" s="53" t="str">
        <f>+IF($A1164="Compra",SUMIF($AC$3:$AM$3,VLOOKUP($R1163,desplegable!$N$3:$Q$8,4,FALSE),$AC1164:$AM1164)*$T1164/VLOOKUP($R1163,desplegable!$N$3:$O$8,2,FALSE),"")</f>
        <v/>
      </c>
      <c r="AQ1164" s="55">
        <f>+IFERROR(SUMIF($AC$3:$AM$3,VLOOKUP($R1164,desplegable!$N$3:$Q$8,4,FALSE),$AC1164:$AM1164)/$S1164,0)</f>
        <v>0</v>
      </c>
      <c r="AR1164" s="55">
        <f ca="1">IFERROR((SUMIF($AC$3:$AM$3,VLOOKUP($R1164,desplegable!$N$3:$Q$8,4,FALSE),$AC1164:$AM1164)/($H1164-$G1164))*((TODAY())-$G1164)/$S1164,0)</f>
        <v>0</v>
      </c>
      <c r="AS1164" s="56" t="str">
        <f t="shared" si="373"/>
        <v>-</v>
      </c>
      <c r="AT1164" s="56" t="str">
        <f t="shared" si="374"/>
        <v>-</v>
      </c>
      <c r="AU1164" s="56" t="str">
        <f t="shared" si="375"/>
        <v>-</v>
      </c>
      <c r="AV1164" s="56" t="str">
        <f t="shared" si="376"/>
        <v>-</v>
      </c>
      <c r="AW1164" s="53" t="str">
        <f t="shared" si="377"/>
        <v>-</v>
      </c>
      <c r="AX1164" s="53" t="str">
        <f t="shared" si="378"/>
        <v/>
      </c>
      <c r="AY1164" s="57" t="str">
        <f t="shared" si="379"/>
        <v/>
      </c>
      <c r="AZ1164" s="54">
        <f>+IF(SUMIF($AC$3:$AM$3,VLOOKUP($R1164,desplegable!$N$3:$Q$8,4,FALSE),$AC1164:$AM1164)&gt;=$S1164,$S1164,SUMIF($AC$3:$AM$3,VLOOKUP($R1164,desplegable!$N$3:$Q$8,4,FALSE),$AC1164:$AM1164))</f>
        <v>0</v>
      </c>
      <c r="BA1164" s="78"/>
      <c r="BB1164" s="54">
        <f t="shared" si="380"/>
        <v>0</v>
      </c>
      <c r="BC1164" s="53">
        <f>+IFERROR($BB1164*$T1164/VLOOKUP($R1164,desplegable!$N$3:$O$8,2,FALSE),0)</f>
        <v>0</v>
      </c>
      <c r="BD1164" s="53" t="str">
        <f t="shared" si="389"/>
        <v/>
      </c>
      <c r="BE1164" s="57" t="str">
        <f t="shared" si="381"/>
        <v/>
      </c>
    </row>
    <row r="1165" spans="1:57" ht="15" customHeight="1" x14ac:dyDescent="0.25">
      <c r="A1165" s="26" t="s">
        <v>117</v>
      </c>
      <c r="B1165" s="21"/>
      <c r="C1165" s="21" t="s">
        <v>117</v>
      </c>
      <c r="D1165" s="21"/>
      <c r="E1165" s="21" t="s">
        <v>117</v>
      </c>
      <c r="F1165" s="21"/>
      <c r="G1165" s="27"/>
      <c r="H1165" s="27"/>
      <c r="I1165" s="28" t="s">
        <v>373</v>
      </c>
      <c r="J1165" s="28" t="s">
        <v>117</v>
      </c>
      <c r="K1165" s="21"/>
      <c r="L1165" s="21"/>
      <c r="M1165" s="28" t="s">
        <v>117</v>
      </c>
      <c r="N1165" s="28" t="s">
        <v>117</v>
      </c>
      <c r="O1165" s="28" t="s">
        <v>117</v>
      </c>
      <c r="P1165" s="21" t="s">
        <v>117</v>
      </c>
      <c r="Q1165" s="21" t="s">
        <v>117</v>
      </c>
      <c r="R1165" s="28" t="s">
        <v>117</v>
      </c>
      <c r="S1165" s="78"/>
      <c r="T1165" s="30"/>
      <c r="U1165" s="52">
        <f t="shared" si="390"/>
        <v>0</v>
      </c>
      <c r="V1165" s="29"/>
      <c r="W1165" s="29" t="s">
        <v>117</v>
      </c>
      <c r="X1165" s="29"/>
      <c r="Y1165" s="29"/>
      <c r="Z1165" s="53" t="str">
        <f t="shared" si="382"/>
        <v/>
      </c>
      <c r="AA1165" s="55" t="str">
        <f t="shared" si="372"/>
        <v/>
      </c>
      <c r="AB1165" s="27"/>
      <c r="AC1165" s="54">
        <f t="shared" si="383"/>
        <v>0</v>
      </c>
      <c r="AD1165" s="78"/>
      <c r="AE1165" s="54">
        <f t="shared" si="384"/>
        <v>0</v>
      </c>
      <c r="AF1165" s="78"/>
      <c r="AG1165" s="54">
        <f t="shared" si="385"/>
        <v>0</v>
      </c>
      <c r="AH1165" s="78"/>
      <c r="AI1165" s="54">
        <f t="shared" si="386"/>
        <v>0</v>
      </c>
      <c r="AJ1165" s="78"/>
      <c r="AK1165" s="54">
        <f t="shared" si="387"/>
        <v>0</v>
      </c>
      <c r="AL1165" s="78"/>
      <c r="AM1165" s="78"/>
      <c r="AN1165" s="53" t="str">
        <f>+IF($A1165="Venta",SUMIF($AC$3:$AM$3,VLOOKUP($R1165,desplegable!$N$3:$Q$8,4,FALSE),$AC1165:$AM1165)*$T1165/VLOOKUP($R1165,desplegable!$N$3:$O$8,2,FALSE),"")</f>
        <v/>
      </c>
      <c r="AO1165" s="53">
        <f t="shared" si="388"/>
        <v>0</v>
      </c>
      <c r="AP1165" s="53" t="str">
        <f>+IF($A1165="Compra",SUMIF($AC$3:$AM$3,VLOOKUP($R1164,desplegable!$N$3:$Q$8,4,FALSE),$AC1165:$AM1165)*$T1165/VLOOKUP($R1164,desplegable!$N$3:$O$8,2,FALSE),"")</f>
        <v/>
      </c>
      <c r="AQ1165" s="55">
        <f>+IFERROR(SUMIF($AC$3:$AM$3,VLOOKUP($R1165,desplegable!$N$3:$Q$8,4,FALSE),$AC1165:$AM1165)/$S1165,0)</f>
        <v>0</v>
      </c>
      <c r="AR1165" s="55">
        <f ca="1">IFERROR((SUMIF($AC$3:$AM$3,VLOOKUP($R1165,desplegable!$N$3:$Q$8,4,FALSE),$AC1165:$AM1165)/($H1165-$G1165))*((TODAY())-$G1165)/$S1165,0)</f>
        <v>0</v>
      </c>
      <c r="AS1165" s="56" t="str">
        <f t="shared" si="373"/>
        <v>-</v>
      </c>
      <c r="AT1165" s="56" t="str">
        <f t="shared" si="374"/>
        <v>-</v>
      </c>
      <c r="AU1165" s="56" t="str">
        <f t="shared" si="375"/>
        <v>-</v>
      </c>
      <c r="AV1165" s="56" t="str">
        <f t="shared" si="376"/>
        <v>-</v>
      </c>
      <c r="AW1165" s="53" t="str">
        <f t="shared" si="377"/>
        <v>-</v>
      </c>
      <c r="AX1165" s="53" t="str">
        <f t="shared" si="378"/>
        <v/>
      </c>
      <c r="AY1165" s="57" t="str">
        <f t="shared" si="379"/>
        <v/>
      </c>
      <c r="AZ1165" s="54">
        <f>+IF(SUMIF($AC$3:$AM$3,VLOOKUP($R1165,desplegable!$N$3:$Q$8,4,FALSE),$AC1165:$AM1165)&gt;=$S1165,$S1165,SUMIF($AC$3:$AM$3,VLOOKUP($R1165,desplegable!$N$3:$Q$8,4,FALSE),$AC1165:$AM1165))</f>
        <v>0</v>
      </c>
      <c r="BA1165" s="78"/>
      <c r="BB1165" s="54">
        <f t="shared" si="380"/>
        <v>0</v>
      </c>
      <c r="BC1165" s="53">
        <f>+IFERROR($BB1165*$T1165/VLOOKUP($R1165,desplegable!$N$3:$O$8,2,FALSE),0)</f>
        <v>0</v>
      </c>
      <c r="BD1165" s="53" t="str">
        <f t="shared" si="389"/>
        <v/>
      </c>
      <c r="BE1165" s="57" t="str">
        <f t="shared" si="381"/>
        <v/>
      </c>
    </row>
    <row r="1166" spans="1:57" ht="15" customHeight="1" x14ac:dyDescent="0.25">
      <c r="A1166" s="26" t="s">
        <v>117</v>
      </c>
      <c r="B1166" s="21"/>
      <c r="C1166" s="21" t="s">
        <v>117</v>
      </c>
      <c r="D1166" s="21"/>
      <c r="E1166" s="21" t="s">
        <v>117</v>
      </c>
      <c r="F1166" s="21"/>
      <c r="G1166" s="27"/>
      <c r="H1166" s="27"/>
      <c r="I1166" s="28" t="s">
        <v>373</v>
      </c>
      <c r="J1166" s="28" t="s">
        <v>117</v>
      </c>
      <c r="K1166" s="21"/>
      <c r="L1166" s="21"/>
      <c r="M1166" s="28" t="s">
        <v>117</v>
      </c>
      <c r="N1166" s="28" t="s">
        <v>117</v>
      </c>
      <c r="O1166" s="28" t="s">
        <v>117</v>
      </c>
      <c r="P1166" s="21" t="s">
        <v>117</v>
      </c>
      <c r="Q1166" s="21" t="s">
        <v>117</v>
      </c>
      <c r="R1166" s="28" t="s">
        <v>117</v>
      </c>
      <c r="S1166" s="78"/>
      <c r="T1166" s="30"/>
      <c r="U1166" s="52">
        <f t="shared" si="390"/>
        <v>0</v>
      </c>
      <c r="V1166" s="29"/>
      <c r="W1166" s="29" t="s">
        <v>117</v>
      </c>
      <c r="X1166" s="29"/>
      <c r="Y1166" s="29"/>
      <c r="Z1166" s="53" t="str">
        <f t="shared" si="382"/>
        <v/>
      </c>
      <c r="AA1166" s="55" t="str">
        <f t="shared" si="372"/>
        <v/>
      </c>
      <c r="AB1166" s="27"/>
      <c r="AC1166" s="54">
        <f t="shared" si="383"/>
        <v>0</v>
      </c>
      <c r="AD1166" s="78"/>
      <c r="AE1166" s="54">
        <f t="shared" si="384"/>
        <v>0</v>
      </c>
      <c r="AF1166" s="78"/>
      <c r="AG1166" s="54">
        <f t="shared" si="385"/>
        <v>0</v>
      </c>
      <c r="AH1166" s="78"/>
      <c r="AI1166" s="54">
        <f t="shared" si="386"/>
        <v>0</v>
      </c>
      <c r="AJ1166" s="78"/>
      <c r="AK1166" s="54">
        <f t="shared" si="387"/>
        <v>0</v>
      </c>
      <c r="AL1166" s="78"/>
      <c r="AM1166" s="78"/>
      <c r="AN1166" s="53" t="str">
        <f>+IF($A1166="Venta",SUMIF($AC$3:$AM$3,VLOOKUP($R1166,desplegable!$N$3:$Q$8,4,FALSE),$AC1166:$AM1166)*$T1166/VLOOKUP($R1166,desplegable!$N$3:$O$8,2,FALSE),"")</f>
        <v/>
      </c>
      <c r="AO1166" s="53">
        <f t="shared" si="388"/>
        <v>0</v>
      </c>
      <c r="AP1166" s="53" t="str">
        <f>+IF($A1166="Compra",SUMIF($AC$3:$AM$3,VLOOKUP($R1165,desplegable!$N$3:$Q$8,4,FALSE),$AC1166:$AM1166)*$T1166/VLOOKUP($R1165,desplegable!$N$3:$O$8,2,FALSE),"")</f>
        <v/>
      </c>
      <c r="AQ1166" s="55">
        <f>+IFERROR(SUMIF($AC$3:$AM$3,VLOOKUP($R1166,desplegable!$N$3:$Q$8,4,FALSE),$AC1166:$AM1166)/$S1166,0)</f>
        <v>0</v>
      </c>
      <c r="AR1166" s="55">
        <f ca="1">IFERROR((SUMIF($AC$3:$AM$3,VLOOKUP($R1166,desplegable!$N$3:$Q$8,4,FALSE),$AC1166:$AM1166)/($H1166-$G1166))*((TODAY())-$G1166)/$S1166,0)</f>
        <v>0</v>
      </c>
      <c r="AS1166" s="56" t="str">
        <f t="shared" si="373"/>
        <v>-</v>
      </c>
      <c r="AT1166" s="56" t="str">
        <f t="shared" si="374"/>
        <v>-</v>
      </c>
      <c r="AU1166" s="56" t="str">
        <f t="shared" si="375"/>
        <v>-</v>
      </c>
      <c r="AV1166" s="56" t="str">
        <f t="shared" si="376"/>
        <v>-</v>
      </c>
      <c r="AW1166" s="53" t="str">
        <f t="shared" si="377"/>
        <v>-</v>
      </c>
      <c r="AX1166" s="53" t="str">
        <f t="shared" si="378"/>
        <v/>
      </c>
      <c r="AY1166" s="57" t="str">
        <f t="shared" si="379"/>
        <v/>
      </c>
      <c r="AZ1166" s="54">
        <f>+IF(SUMIF($AC$3:$AM$3,VLOOKUP($R1166,desplegable!$N$3:$Q$8,4,FALSE),$AC1166:$AM1166)&gt;=$S1166,$S1166,SUMIF($AC$3:$AM$3,VLOOKUP($R1166,desplegable!$N$3:$Q$8,4,FALSE),$AC1166:$AM1166))</f>
        <v>0</v>
      </c>
      <c r="BA1166" s="78"/>
      <c r="BB1166" s="54">
        <f t="shared" si="380"/>
        <v>0</v>
      </c>
      <c r="BC1166" s="53">
        <f>+IFERROR($BB1166*$T1166/VLOOKUP($R1166,desplegable!$N$3:$O$8,2,FALSE),0)</f>
        <v>0</v>
      </c>
      <c r="BD1166" s="53" t="str">
        <f t="shared" si="389"/>
        <v/>
      </c>
      <c r="BE1166" s="57" t="str">
        <f t="shared" si="381"/>
        <v/>
      </c>
    </row>
    <row r="1167" spans="1:57" ht="15" customHeight="1" x14ac:dyDescent="0.25">
      <c r="A1167" s="26" t="s">
        <v>117</v>
      </c>
      <c r="B1167" s="21"/>
      <c r="C1167" s="21" t="s">
        <v>117</v>
      </c>
      <c r="D1167" s="21"/>
      <c r="E1167" s="21" t="s">
        <v>117</v>
      </c>
      <c r="F1167" s="21"/>
      <c r="G1167" s="27"/>
      <c r="H1167" s="27"/>
      <c r="I1167" s="28" t="s">
        <v>373</v>
      </c>
      <c r="J1167" s="28" t="s">
        <v>117</v>
      </c>
      <c r="K1167" s="21"/>
      <c r="L1167" s="21"/>
      <c r="M1167" s="28" t="s">
        <v>117</v>
      </c>
      <c r="N1167" s="28" t="s">
        <v>117</v>
      </c>
      <c r="O1167" s="28" t="s">
        <v>117</v>
      </c>
      <c r="P1167" s="21" t="s">
        <v>117</v>
      </c>
      <c r="Q1167" s="21" t="s">
        <v>117</v>
      </c>
      <c r="R1167" s="28" t="s">
        <v>117</v>
      </c>
      <c r="S1167" s="78"/>
      <c r="T1167" s="30"/>
      <c r="U1167" s="52">
        <f t="shared" si="390"/>
        <v>0</v>
      </c>
      <c r="V1167" s="29"/>
      <c r="W1167" s="29" t="s">
        <v>117</v>
      </c>
      <c r="X1167" s="29"/>
      <c r="Y1167" s="29"/>
      <c r="Z1167" s="53" t="str">
        <f t="shared" si="382"/>
        <v/>
      </c>
      <c r="AA1167" s="55" t="str">
        <f t="shared" si="372"/>
        <v/>
      </c>
      <c r="AB1167" s="27"/>
      <c r="AC1167" s="54">
        <f t="shared" si="383"/>
        <v>0</v>
      </c>
      <c r="AD1167" s="78"/>
      <c r="AE1167" s="54">
        <f t="shared" si="384"/>
        <v>0</v>
      </c>
      <c r="AF1167" s="78"/>
      <c r="AG1167" s="54">
        <f t="shared" si="385"/>
        <v>0</v>
      </c>
      <c r="AH1167" s="78"/>
      <c r="AI1167" s="54">
        <f t="shared" si="386"/>
        <v>0</v>
      </c>
      <c r="AJ1167" s="78"/>
      <c r="AK1167" s="54">
        <f t="shared" si="387"/>
        <v>0</v>
      </c>
      <c r="AL1167" s="78"/>
      <c r="AM1167" s="78"/>
      <c r="AN1167" s="53" t="str">
        <f>+IF($A1167="Venta",SUMIF($AC$3:$AM$3,VLOOKUP($R1167,desplegable!$N$3:$Q$8,4,FALSE),$AC1167:$AM1167)*$T1167/VLOOKUP($R1167,desplegable!$N$3:$O$8,2,FALSE),"")</f>
        <v/>
      </c>
      <c r="AO1167" s="53">
        <f t="shared" si="388"/>
        <v>0</v>
      </c>
      <c r="AP1167" s="53" t="str">
        <f>+IF($A1167="Compra",SUMIF($AC$3:$AM$3,VLOOKUP($R1166,desplegable!$N$3:$Q$8,4,FALSE),$AC1167:$AM1167)*$T1167/VLOOKUP($R1166,desplegable!$N$3:$O$8,2,FALSE),"")</f>
        <v/>
      </c>
      <c r="AQ1167" s="55">
        <f>+IFERROR(SUMIF($AC$3:$AM$3,VLOOKUP($R1167,desplegable!$N$3:$Q$8,4,FALSE),$AC1167:$AM1167)/$S1167,0)</f>
        <v>0</v>
      </c>
      <c r="AR1167" s="55">
        <f ca="1">IFERROR((SUMIF($AC$3:$AM$3,VLOOKUP($R1167,desplegable!$N$3:$Q$8,4,FALSE),$AC1167:$AM1167)/($H1167-$G1167))*((TODAY())-$G1167)/$S1167,0)</f>
        <v>0</v>
      </c>
      <c r="AS1167" s="56" t="str">
        <f t="shared" si="373"/>
        <v>-</v>
      </c>
      <c r="AT1167" s="56" t="str">
        <f t="shared" si="374"/>
        <v>-</v>
      </c>
      <c r="AU1167" s="56" t="str">
        <f t="shared" si="375"/>
        <v>-</v>
      </c>
      <c r="AV1167" s="56" t="str">
        <f t="shared" si="376"/>
        <v>-</v>
      </c>
      <c r="AW1167" s="53" t="str">
        <f t="shared" si="377"/>
        <v>-</v>
      </c>
      <c r="AX1167" s="53" t="str">
        <f t="shared" si="378"/>
        <v/>
      </c>
      <c r="AY1167" s="57" t="str">
        <f t="shared" si="379"/>
        <v/>
      </c>
      <c r="AZ1167" s="54">
        <f>+IF(SUMIF($AC$3:$AM$3,VLOOKUP($R1167,desplegable!$N$3:$Q$8,4,FALSE),$AC1167:$AM1167)&gt;=$S1167,$S1167,SUMIF($AC$3:$AM$3,VLOOKUP($R1167,desplegable!$N$3:$Q$8,4,FALSE),$AC1167:$AM1167))</f>
        <v>0</v>
      </c>
      <c r="BA1167" s="78"/>
      <c r="BB1167" s="54">
        <f t="shared" si="380"/>
        <v>0</v>
      </c>
      <c r="BC1167" s="53">
        <f>+IFERROR($BB1167*$T1167/VLOOKUP($R1167,desplegable!$N$3:$O$8,2,FALSE),0)</f>
        <v>0</v>
      </c>
      <c r="BD1167" s="53" t="str">
        <f t="shared" si="389"/>
        <v/>
      </c>
      <c r="BE1167" s="57" t="str">
        <f t="shared" si="381"/>
        <v/>
      </c>
    </row>
    <row r="1168" spans="1:57" ht="15" customHeight="1" x14ac:dyDescent="0.25">
      <c r="A1168" s="26" t="s">
        <v>117</v>
      </c>
      <c r="B1168" s="21"/>
      <c r="C1168" s="21" t="s">
        <v>117</v>
      </c>
      <c r="D1168" s="21"/>
      <c r="E1168" s="21" t="s">
        <v>117</v>
      </c>
      <c r="F1168" s="21"/>
      <c r="G1168" s="27"/>
      <c r="H1168" s="27"/>
      <c r="I1168" s="28" t="s">
        <v>373</v>
      </c>
      <c r="J1168" s="28" t="s">
        <v>117</v>
      </c>
      <c r="K1168" s="21"/>
      <c r="L1168" s="21"/>
      <c r="M1168" s="28" t="s">
        <v>117</v>
      </c>
      <c r="N1168" s="28" t="s">
        <v>117</v>
      </c>
      <c r="O1168" s="28" t="s">
        <v>117</v>
      </c>
      <c r="P1168" s="21" t="s">
        <v>117</v>
      </c>
      <c r="Q1168" s="21" t="s">
        <v>117</v>
      </c>
      <c r="R1168" s="28" t="s">
        <v>117</v>
      </c>
      <c r="S1168" s="78"/>
      <c r="T1168" s="30"/>
      <c r="U1168" s="52">
        <f t="shared" si="390"/>
        <v>0</v>
      </c>
      <c r="V1168" s="29"/>
      <c r="W1168" s="29" t="s">
        <v>117</v>
      </c>
      <c r="X1168" s="29"/>
      <c r="Y1168" s="29"/>
      <c r="Z1168" s="53" t="str">
        <f t="shared" si="382"/>
        <v/>
      </c>
      <c r="AA1168" s="55" t="str">
        <f t="shared" si="372"/>
        <v/>
      </c>
      <c r="AB1168" s="27"/>
      <c r="AC1168" s="54">
        <f t="shared" si="383"/>
        <v>0</v>
      </c>
      <c r="AD1168" s="78"/>
      <c r="AE1168" s="54">
        <f t="shared" si="384"/>
        <v>0</v>
      </c>
      <c r="AF1168" s="78"/>
      <c r="AG1168" s="54">
        <f t="shared" si="385"/>
        <v>0</v>
      </c>
      <c r="AH1168" s="78"/>
      <c r="AI1168" s="54">
        <f t="shared" si="386"/>
        <v>0</v>
      </c>
      <c r="AJ1168" s="78"/>
      <c r="AK1168" s="54">
        <f t="shared" si="387"/>
        <v>0</v>
      </c>
      <c r="AL1168" s="78"/>
      <c r="AM1168" s="78"/>
      <c r="AN1168" s="53" t="str">
        <f>+IF($A1168="Venta",SUMIF($AC$3:$AM$3,VLOOKUP($R1168,desplegable!$N$3:$Q$8,4,FALSE),$AC1168:$AM1168)*$T1168/VLOOKUP($R1168,desplegable!$N$3:$O$8,2,FALSE),"")</f>
        <v/>
      </c>
      <c r="AO1168" s="53">
        <f t="shared" si="388"/>
        <v>0</v>
      </c>
      <c r="AP1168" s="53" t="str">
        <f>+IF($A1168="Compra",SUMIF($AC$3:$AM$3,VLOOKUP($R1167,desplegable!$N$3:$Q$8,4,FALSE),$AC1168:$AM1168)*$T1168/VLOOKUP($R1167,desplegable!$N$3:$O$8,2,FALSE),"")</f>
        <v/>
      </c>
      <c r="AQ1168" s="55">
        <f>+IFERROR(SUMIF($AC$3:$AM$3,VLOOKUP($R1168,desplegable!$N$3:$Q$8,4,FALSE),$AC1168:$AM1168)/$S1168,0)</f>
        <v>0</v>
      </c>
      <c r="AR1168" s="55">
        <f ca="1">IFERROR((SUMIF($AC$3:$AM$3,VLOOKUP($R1168,desplegable!$N$3:$Q$8,4,FALSE),$AC1168:$AM1168)/($H1168-$G1168))*((TODAY())-$G1168)/$S1168,0)</f>
        <v>0</v>
      </c>
      <c r="AS1168" s="56" t="str">
        <f t="shared" si="373"/>
        <v>-</v>
      </c>
      <c r="AT1168" s="56" t="str">
        <f t="shared" si="374"/>
        <v>-</v>
      </c>
      <c r="AU1168" s="56" t="str">
        <f t="shared" si="375"/>
        <v>-</v>
      </c>
      <c r="AV1168" s="56" t="str">
        <f t="shared" si="376"/>
        <v>-</v>
      </c>
      <c r="AW1168" s="53" t="str">
        <f t="shared" si="377"/>
        <v>-</v>
      </c>
      <c r="AX1168" s="53" t="str">
        <f t="shared" si="378"/>
        <v/>
      </c>
      <c r="AY1168" s="57" t="str">
        <f t="shared" si="379"/>
        <v/>
      </c>
      <c r="AZ1168" s="54">
        <f>+IF(SUMIF($AC$3:$AM$3,VLOOKUP($R1168,desplegable!$N$3:$Q$8,4,FALSE),$AC1168:$AM1168)&gt;=$S1168,$S1168,SUMIF($AC$3:$AM$3,VLOOKUP($R1168,desplegable!$N$3:$Q$8,4,FALSE),$AC1168:$AM1168))</f>
        <v>0</v>
      </c>
      <c r="BA1168" s="78"/>
      <c r="BB1168" s="54">
        <f t="shared" si="380"/>
        <v>0</v>
      </c>
      <c r="BC1168" s="53">
        <f>+IFERROR($BB1168*$T1168/VLOOKUP($R1168,desplegable!$N$3:$O$8,2,FALSE),0)</f>
        <v>0</v>
      </c>
      <c r="BD1168" s="53" t="str">
        <f t="shared" si="389"/>
        <v/>
      </c>
      <c r="BE1168" s="57" t="str">
        <f t="shared" si="381"/>
        <v/>
      </c>
    </row>
    <row r="1169" spans="1:57" ht="15" customHeight="1" x14ac:dyDescent="0.25">
      <c r="A1169" s="26" t="s">
        <v>117</v>
      </c>
      <c r="B1169" s="21"/>
      <c r="C1169" s="21" t="s">
        <v>117</v>
      </c>
      <c r="D1169" s="21"/>
      <c r="E1169" s="21" t="s">
        <v>117</v>
      </c>
      <c r="F1169" s="21"/>
      <c r="G1169" s="27"/>
      <c r="H1169" s="27"/>
      <c r="I1169" s="28" t="s">
        <v>373</v>
      </c>
      <c r="J1169" s="28" t="s">
        <v>117</v>
      </c>
      <c r="K1169" s="21"/>
      <c r="L1169" s="21"/>
      <c r="M1169" s="28" t="s">
        <v>117</v>
      </c>
      <c r="N1169" s="28" t="s">
        <v>117</v>
      </c>
      <c r="O1169" s="28" t="s">
        <v>117</v>
      </c>
      <c r="P1169" s="21" t="s">
        <v>117</v>
      </c>
      <c r="Q1169" s="21" t="s">
        <v>117</v>
      </c>
      <c r="R1169" s="28" t="s">
        <v>117</v>
      </c>
      <c r="S1169" s="78"/>
      <c r="T1169" s="30"/>
      <c r="U1169" s="52">
        <f t="shared" si="390"/>
        <v>0</v>
      </c>
      <c r="V1169" s="29"/>
      <c r="W1169" s="29" t="s">
        <v>117</v>
      </c>
      <c r="X1169" s="29"/>
      <c r="Y1169" s="29"/>
      <c r="Z1169" s="53" t="str">
        <f t="shared" si="382"/>
        <v/>
      </c>
      <c r="AA1169" s="55" t="str">
        <f t="shared" si="372"/>
        <v/>
      </c>
      <c r="AB1169" s="27"/>
      <c r="AC1169" s="54">
        <f t="shared" si="383"/>
        <v>0</v>
      </c>
      <c r="AD1169" s="78"/>
      <c r="AE1169" s="54">
        <f t="shared" si="384"/>
        <v>0</v>
      </c>
      <c r="AF1169" s="78"/>
      <c r="AG1169" s="54">
        <f t="shared" si="385"/>
        <v>0</v>
      </c>
      <c r="AH1169" s="78"/>
      <c r="AI1169" s="54">
        <f t="shared" si="386"/>
        <v>0</v>
      </c>
      <c r="AJ1169" s="78"/>
      <c r="AK1169" s="54">
        <f t="shared" si="387"/>
        <v>0</v>
      </c>
      <c r="AL1169" s="78"/>
      <c r="AM1169" s="78"/>
      <c r="AN1169" s="53" t="str">
        <f>+IF($A1169="Venta",SUMIF($AC$3:$AM$3,VLOOKUP($R1169,desplegable!$N$3:$Q$8,4,FALSE),$AC1169:$AM1169)*$T1169/VLOOKUP($R1169,desplegable!$N$3:$O$8,2,FALSE),"")</f>
        <v/>
      </c>
      <c r="AO1169" s="53">
        <f t="shared" si="388"/>
        <v>0</v>
      </c>
      <c r="AP1169" s="53" t="str">
        <f>+IF($A1169="Compra",SUMIF($AC$3:$AM$3,VLOOKUP($R1168,desplegable!$N$3:$Q$8,4,FALSE),$AC1169:$AM1169)*$T1169/VLOOKUP($R1168,desplegable!$N$3:$O$8,2,FALSE),"")</f>
        <v/>
      </c>
      <c r="AQ1169" s="55">
        <f>+IFERROR(SUMIF($AC$3:$AM$3,VLOOKUP($R1169,desplegable!$N$3:$Q$8,4,FALSE),$AC1169:$AM1169)/$S1169,0)</f>
        <v>0</v>
      </c>
      <c r="AR1169" s="55">
        <f ca="1">IFERROR((SUMIF($AC$3:$AM$3,VLOOKUP($R1169,desplegable!$N$3:$Q$8,4,FALSE),$AC1169:$AM1169)/($H1169-$G1169))*((TODAY())-$G1169)/$S1169,0)</f>
        <v>0</v>
      </c>
      <c r="AS1169" s="56" t="str">
        <f t="shared" si="373"/>
        <v>-</v>
      </c>
      <c r="AT1169" s="56" t="str">
        <f t="shared" si="374"/>
        <v>-</v>
      </c>
      <c r="AU1169" s="56" t="str">
        <f t="shared" si="375"/>
        <v>-</v>
      </c>
      <c r="AV1169" s="56" t="str">
        <f t="shared" si="376"/>
        <v>-</v>
      </c>
      <c r="AW1169" s="53" t="str">
        <f t="shared" si="377"/>
        <v>-</v>
      </c>
      <c r="AX1169" s="53" t="str">
        <f t="shared" si="378"/>
        <v/>
      </c>
      <c r="AY1169" s="57" t="str">
        <f t="shared" si="379"/>
        <v/>
      </c>
      <c r="AZ1169" s="54">
        <f>+IF(SUMIF($AC$3:$AM$3,VLOOKUP($R1169,desplegable!$N$3:$Q$8,4,FALSE),$AC1169:$AM1169)&gt;=$S1169,$S1169,SUMIF($AC$3:$AM$3,VLOOKUP($R1169,desplegable!$N$3:$Q$8,4,FALSE),$AC1169:$AM1169))</f>
        <v>0</v>
      </c>
      <c r="BA1169" s="78"/>
      <c r="BB1169" s="54">
        <f t="shared" si="380"/>
        <v>0</v>
      </c>
      <c r="BC1169" s="53">
        <f>+IFERROR($BB1169*$T1169/VLOOKUP($R1169,desplegable!$N$3:$O$8,2,FALSE),0)</f>
        <v>0</v>
      </c>
      <c r="BD1169" s="53" t="str">
        <f t="shared" si="389"/>
        <v/>
      </c>
      <c r="BE1169" s="57" t="str">
        <f t="shared" si="381"/>
        <v/>
      </c>
    </row>
    <row r="1170" spans="1:57" ht="15" customHeight="1" x14ac:dyDescent="0.25">
      <c r="A1170" s="26" t="s">
        <v>117</v>
      </c>
      <c r="B1170" s="21"/>
      <c r="C1170" s="21" t="s">
        <v>117</v>
      </c>
      <c r="D1170" s="21"/>
      <c r="E1170" s="21" t="s">
        <v>117</v>
      </c>
      <c r="F1170" s="21"/>
      <c r="G1170" s="27"/>
      <c r="H1170" s="27"/>
      <c r="I1170" s="28" t="s">
        <v>373</v>
      </c>
      <c r="J1170" s="28" t="s">
        <v>117</v>
      </c>
      <c r="K1170" s="21"/>
      <c r="L1170" s="21"/>
      <c r="M1170" s="28" t="s">
        <v>117</v>
      </c>
      <c r="N1170" s="28" t="s">
        <v>117</v>
      </c>
      <c r="O1170" s="28" t="s">
        <v>117</v>
      </c>
      <c r="P1170" s="21" t="s">
        <v>117</v>
      </c>
      <c r="Q1170" s="21" t="s">
        <v>117</v>
      </c>
      <c r="R1170" s="28" t="s">
        <v>117</v>
      </c>
      <c r="S1170" s="78"/>
      <c r="T1170" s="30"/>
      <c r="U1170" s="52">
        <f t="shared" si="390"/>
        <v>0</v>
      </c>
      <c r="V1170" s="29"/>
      <c r="W1170" s="29" t="s">
        <v>117</v>
      </c>
      <c r="X1170" s="29"/>
      <c r="Y1170" s="29"/>
      <c r="Z1170" s="53" t="str">
        <f t="shared" si="382"/>
        <v/>
      </c>
      <c r="AA1170" s="55" t="str">
        <f t="shared" ref="AA1170:AA1233" si="391">+IF($A1170="Venta",IFERROR($Z1170/$U1170,0),IF($A1170="Compra","",""))</f>
        <v/>
      </c>
      <c r="AB1170" s="27"/>
      <c r="AC1170" s="54">
        <f t="shared" si="383"/>
        <v>0</v>
      </c>
      <c r="AD1170" s="78"/>
      <c r="AE1170" s="54">
        <f t="shared" si="384"/>
        <v>0</v>
      </c>
      <c r="AF1170" s="78"/>
      <c r="AG1170" s="54">
        <f t="shared" si="385"/>
        <v>0</v>
      </c>
      <c r="AH1170" s="78"/>
      <c r="AI1170" s="54">
        <f t="shared" si="386"/>
        <v>0</v>
      </c>
      <c r="AJ1170" s="78"/>
      <c r="AK1170" s="54">
        <f t="shared" si="387"/>
        <v>0</v>
      </c>
      <c r="AL1170" s="78"/>
      <c r="AM1170" s="78"/>
      <c r="AN1170" s="53" t="str">
        <f>+IF($A1170="Venta",SUMIF($AC$3:$AM$3,VLOOKUP($R1170,desplegable!$N$3:$Q$8,4,FALSE),$AC1170:$AM1170)*$T1170/VLOOKUP($R1170,desplegable!$N$3:$O$8,2,FALSE),"")</f>
        <v/>
      </c>
      <c r="AO1170" s="53">
        <f t="shared" si="388"/>
        <v>0</v>
      </c>
      <c r="AP1170" s="53" t="str">
        <f>+IF($A1170="Compra",SUMIF($AC$3:$AM$3,VLOOKUP($R1169,desplegable!$N$3:$Q$8,4,FALSE),$AC1170:$AM1170)*$T1170/VLOOKUP($R1169,desplegable!$N$3:$O$8,2,FALSE),"")</f>
        <v/>
      </c>
      <c r="AQ1170" s="55">
        <f>+IFERROR(SUMIF($AC$3:$AM$3,VLOOKUP($R1170,desplegable!$N$3:$Q$8,4,FALSE),$AC1170:$AM1170)/$S1170,0)</f>
        <v>0</v>
      </c>
      <c r="AR1170" s="55">
        <f ca="1">IFERROR((SUMIF($AC$3:$AM$3,VLOOKUP($R1170,desplegable!$N$3:$Q$8,4,FALSE),$AC1170:$AM1170)/($H1170-$G1170))*((TODAY())-$G1170)/$S1170,0)</f>
        <v>0</v>
      </c>
      <c r="AS1170" s="56" t="str">
        <f t="shared" si="373"/>
        <v>-</v>
      </c>
      <c r="AT1170" s="56" t="str">
        <f t="shared" si="374"/>
        <v>-</v>
      </c>
      <c r="AU1170" s="56" t="str">
        <f t="shared" si="375"/>
        <v>-</v>
      </c>
      <c r="AV1170" s="56" t="str">
        <f t="shared" si="376"/>
        <v>-</v>
      </c>
      <c r="AW1170" s="53" t="str">
        <f t="shared" si="377"/>
        <v>-</v>
      </c>
      <c r="AX1170" s="53" t="str">
        <f t="shared" si="378"/>
        <v/>
      </c>
      <c r="AY1170" s="57" t="str">
        <f t="shared" si="379"/>
        <v/>
      </c>
      <c r="AZ1170" s="54">
        <f>+IF(SUMIF($AC$3:$AM$3,VLOOKUP($R1170,desplegable!$N$3:$Q$8,4,FALSE),$AC1170:$AM1170)&gt;=$S1170,$S1170,SUMIF($AC$3:$AM$3,VLOOKUP($R1170,desplegable!$N$3:$Q$8,4,FALSE),$AC1170:$AM1170))</f>
        <v>0</v>
      </c>
      <c r="BA1170" s="78"/>
      <c r="BB1170" s="54">
        <f t="shared" si="380"/>
        <v>0</v>
      </c>
      <c r="BC1170" s="53">
        <f>+IFERROR($BB1170*$T1170/VLOOKUP($R1170,desplegable!$N$3:$O$8,2,FALSE),0)</f>
        <v>0</v>
      </c>
      <c r="BD1170" s="53" t="str">
        <f t="shared" si="389"/>
        <v/>
      </c>
      <c r="BE1170" s="57" t="str">
        <f t="shared" si="381"/>
        <v/>
      </c>
    </row>
    <row r="1171" spans="1:57" ht="15" customHeight="1" x14ac:dyDescent="0.25">
      <c r="A1171" s="26" t="s">
        <v>117</v>
      </c>
      <c r="B1171" s="21"/>
      <c r="C1171" s="21" t="s">
        <v>117</v>
      </c>
      <c r="D1171" s="21"/>
      <c r="E1171" s="21" t="s">
        <v>117</v>
      </c>
      <c r="F1171" s="21"/>
      <c r="G1171" s="27"/>
      <c r="H1171" s="27"/>
      <c r="I1171" s="28" t="s">
        <v>373</v>
      </c>
      <c r="J1171" s="28" t="s">
        <v>117</v>
      </c>
      <c r="K1171" s="21"/>
      <c r="L1171" s="21"/>
      <c r="M1171" s="28" t="s">
        <v>117</v>
      </c>
      <c r="N1171" s="28" t="s">
        <v>117</v>
      </c>
      <c r="O1171" s="28" t="s">
        <v>117</v>
      </c>
      <c r="P1171" s="21" t="s">
        <v>117</v>
      </c>
      <c r="Q1171" s="21" t="s">
        <v>117</v>
      </c>
      <c r="R1171" s="28" t="s">
        <v>117</v>
      </c>
      <c r="S1171" s="78"/>
      <c r="T1171" s="30"/>
      <c r="U1171" s="52">
        <f t="shared" si="390"/>
        <v>0</v>
      </c>
      <c r="V1171" s="29"/>
      <c r="W1171" s="29" t="s">
        <v>117</v>
      </c>
      <c r="X1171" s="29"/>
      <c r="Y1171" s="29"/>
      <c r="Z1171" s="53" t="str">
        <f t="shared" si="382"/>
        <v/>
      </c>
      <c r="AA1171" s="55" t="str">
        <f t="shared" si="391"/>
        <v/>
      </c>
      <c r="AB1171" s="27"/>
      <c r="AC1171" s="54">
        <f t="shared" si="383"/>
        <v>0</v>
      </c>
      <c r="AD1171" s="78"/>
      <c r="AE1171" s="54">
        <f t="shared" si="384"/>
        <v>0</v>
      </c>
      <c r="AF1171" s="78"/>
      <c r="AG1171" s="54">
        <f t="shared" si="385"/>
        <v>0</v>
      </c>
      <c r="AH1171" s="78"/>
      <c r="AI1171" s="54">
        <f t="shared" si="386"/>
        <v>0</v>
      </c>
      <c r="AJ1171" s="78"/>
      <c r="AK1171" s="54">
        <f t="shared" si="387"/>
        <v>0</v>
      </c>
      <c r="AL1171" s="78"/>
      <c r="AM1171" s="78"/>
      <c r="AN1171" s="53" t="str">
        <f>+IF($A1171="Venta",SUMIF($AC$3:$AM$3,VLOOKUP($R1171,desplegable!$N$3:$Q$8,4,FALSE),$AC1171:$AM1171)*$T1171/VLOOKUP($R1171,desplegable!$N$3:$O$8,2,FALSE),"")</f>
        <v/>
      </c>
      <c r="AO1171" s="53">
        <f t="shared" si="388"/>
        <v>0</v>
      </c>
      <c r="AP1171" s="53" t="str">
        <f>+IF($A1171="Compra",SUMIF($AC$3:$AM$3,VLOOKUP($R1170,desplegable!$N$3:$Q$8,4,FALSE),$AC1171:$AM1171)*$T1171/VLOOKUP($R1170,desplegable!$N$3:$O$8,2,FALSE),"")</f>
        <v/>
      </c>
      <c r="AQ1171" s="55">
        <f>+IFERROR(SUMIF($AC$3:$AM$3,VLOOKUP($R1171,desplegable!$N$3:$Q$8,4,FALSE),$AC1171:$AM1171)/$S1171,0)</f>
        <v>0</v>
      </c>
      <c r="AR1171" s="55">
        <f ca="1">IFERROR((SUMIF($AC$3:$AM$3,VLOOKUP($R1171,desplegable!$N$3:$Q$8,4,FALSE),$AC1171:$AM1171)/($H1171-$G1171))*((TODAY())-$G1171)/$S1171,0)</f>
        <v>0</v>
      </c>
      <c r="AS1171" s="56" t="str">
        <f t="shared" si="373"/>
        <v>-</v>
      </c>
      <c r="AT1171" s="56" t="str">
        <f t="shared" si="374"/>
        <v>-</v>
      </c>
      <c r="AU1171" s="56" t="str">
        <f t="shared" si="375"/>
        <v>-</v>
      </c>
      <c r="AV1171" s="56" t="str">
        <f t="shared" si="376"/>
        <v>-</v>
      </c>
      <c r="AW1171" s="53" t="str">
        <f t="shared" si="377"/>
        <v>-</v>
      </c>
      <c r="AX1171" s="53" t="str">
        <f t="shared" si="378"/>
        <v/>
      </c>
      <c r="AY1171" s="57" t="str">
        <f t="shared" si="379"/>
        <v/>
      </c>
      <c r="AZ1171" s="54">
        <f>+IF(SUMIF($AC$3:$AM$3,VLOOKUP($R1171,desplegable!$N$3:$Q$8,4,FALSE),$AC1171:$AM1171)&gt;=$S1171,$S1171,SUMIF($AC$3:$AM$3,VLOOKUP($R1171,desplegable!$N$3:$Q$8,4,FALSE),$AC1171:$AM1171))</f>
        <v>0</v>
      </c>
      <c r="BA1171" s="78"/>
      <c r="BB1171" s="54">
        <f t="shared" si="380"/>
        <v>0</v>
      </c>
      <c r="BC1171" s="53">
        <f>+IFERROR($BB1171*$T1171/VLOOKUP($R1171,desplegable!$N$3:$O$8,2,FALSE),0)</f>
        <v>0</v>
      </c>
      <c r="BD1171" s="53" t="str">
        <f t="shared" si="389"/>
        <v/>
      </c>
      <c r="BE1171" s="57" t="str">
        <f t="shared" si="381"/>
        <v/>
      </c>
    </row>
    <row r="1172" spans="1:57" ht="15" customHeight="1" x14ac:dyDescent="0.25">
      <c r="A1172" s="26" t="s">
        <v>117</v>
      </c>
      <c r="B1172" s="21"/>
      <c r="C1172" s="21" t="s">
        <v>117</v>
      </c>
      <c r="D1172" s="21"/>
      <c r="E1172" s="21" t="s">
        <v>117</v>
      </c>
      <c r="F1172" s="21"/>
      <c r="G1172" s="27"/>
      <c r="H1172" s="27"/>
      <c r="I1172" s="28" t="s">
        <v>373</v>
      </c>
      <c r="J1172" s="28" t="s">
        <v>117</v>
      </c>
      <c r="K1172" s="21"/>
      <c r="L1172" s="21"/>
      <c r="M1172" s="28" t="s">
        <v>117</v>
      </c>
      <c r="N1172" s="28" t="s">
        <v>117</v>
      </c>
      <c r="O1172" s="28" t="s">
        <v>117</v>
      </c>
      <c r="P1172" s="21" t="s">
        <v>117</v>
      </c>
      <c r="Q1172" s="21" t="s">
        <v>117</v>
      </c>
      <c r="R1172" s="28" t="s">
        <v>117</v>
      </c>
      <c r="S1172" s="78"/>
      <c r="T1172" s="30"/>
      <c r="U1172" s="52">
        <f t="shared" si="390"/>
        <v>0</v>
      </c>
      <c r="V1172" s="29"/>
      <c r="W1172" s="29" t="s">
        <v>117</v>
      </c>
      <c r="X1172" s="29"/>
      <c r="Y1172" s="29"/>
      <c r="Z1172" s="53" t="str">
        <f t="shared" si="382"/>
        <v/>
      </c>
      <c r="AA1172" s="55" t="str">
        <f t="shared" si="391"/>
        <v/>
      </c>
      <c r="AB1172" s="27"/>
      <c r="AC1172" s="54">
        <f t="shared" si="383"/>
        <v>0</v>
      </c>
      <c r="AD1172" s="78"/>
      <c r="AE1172" s="54">
        <f t="shared" si="384"/>
        <v>0</v>
      </c>
      <c r="AF1172" s="78"/>
      <c r="AG1172" s="54">
        <f t="shared" si="385"/>
        <v>0</v>
      </c>
      <c r="AH1172" s="78"/>
      <c r="AI1172" s="54">
        <f t="shared" si="386"/>
        <v>0</v>
      </c>
      <c r="AJ1172" s="78"/>
      <c r="AK1172" s="54">
        <f t="shared" si="387"/>
        <v>0</v>
      </c>
      <c r="AL1172" s="78"/>
      <c r="AM1172" s="78"/>
      <c r="AN1172" s="53" t="str">
        <f>+IF($A1172="Venta",SUMIF($AC$3:$AM$3,VLOOKUP($R1172,desplegable!$N$3:$Q$8,4,FALSE),$AC1172:$AM1172)*$T1172/VLOOKUP($R1172,desplegable!$N$3:$O$8,2,FALSE),"")</f>
        <v/>
      </c>
      <c r="AO1172" s="53">
        <f t="shared" si="388"/>
        <v>0</v>
      </c>
      <c r="AP1172" s="53" t="str">
        <f>+IF($A1172="Compra",SUMIF($AC$3:$AM$3,VLOOKUP($R1171,desplegable!$N$3:$Q$8,4,FALSE),$AC1172:$AM1172)*$T1172/VLOOKUP($R1171,desplegable!$N$3:$O$8,2,FALSE),"")</f>
        <v/>
      </c>
      <c r="AQ1172" s="55">
        <f>+IFERROR(SUMIF($AC$3:$AM$3,VLOOKUP($R1172,desplegable!$N$3:$Q$8,4,FALSE),$AC1172:$AM1172)/$S1172,0)</f>
        <v>0</v>
      </c>
      <c r="AR1172" s="55">
        <f ca="1">IFERROR((SUMIF($AC$3:$AM$3,VLOOKUP($R1172,desplegable!$N$3:$Q$8,4,FALSE),$AC1172:$AM1172)/($H1172-$G1172))*((TODAY())-$G1172)/$S1172,0)</f>
        <v>0</v>
      </c>
      <c r="AS1172" s="56" t="str">
        <f t="shared" si="373"/>
        <v>-</v>
      </c>
      <c r="AT1172" s="56" t="str">
        <f t="shared" si="374"/>
        <v>-</v>
      </c>
      <c r="AU1172" s="56" t="str">
        <f t="shared" si="375"/>
        <v>-</v>
      </c>
      <c r="AV1172" s="56" t="str">
        <f t="shared" si="376"/>
        <v>-</v>
      </c>
      <c r="AW1172" s="53" t="str">
        <f t="shared" si="377"/>
        <v>-</v>
      </c>
      <c r="AX1172" s="53" t="str">
        <f t="shared" si="378"/>
        <v/>
      </c>
      <c r="AY1172" s="57" t="str">
        <f t="shared" si="379"/>
        <v/>
      </c>
      <c r="AZ1172" s="54">
        <f>+IF(SUMIF($AC$3:$AM$3,VLOOKUP($R1172,desplegable!$N$3:$Q$8,4,FALSE),$AC1172:$AM1172)&gt;=$S1172,$S1172,SUMIF($AC$3:$AM$3,VLOOKUP($R1172,desplegable!$N$3:$Q$8,4,FALSE),$AC1172:$AM1172))</f>
        <v>0</v>
      </c>
      <c r="BA1172" s="78"/>
      <c r="BB1172" s="54">
        <f t="shared" si="380"/>
        <v>0</v>
      </c>
      <c r="BC1172" s="53">
        <f>+IFERROR($BB1172*$T1172/VLOOKUP($R1172,desplegable!$N$3:$O$8,2,FALSE),0)</f>
        <v>0</v>
      </c>
      <c r="BD1172" s="53" t="str">
        <f t="shared" si="389"/>
        <v/>
      </c>
      <c r="BE1172" s="57" t="str">
        <f t="shared" si="381"/>
        <v/>
      </c>
    </row>
    <row r="1173" spans="1:57" ht="15" customHeight="1" x14ac:dyDescent="0.25">
      <c r="A1173" s="26" t="s">
        <v>117</v>
      </c>
      <c r="B1173" s="21"/>
      <c r="C1173" s="21" t="s">
        <v>117</v>
      </c>
      <c r="D1173" s="21"/>
      <c r="E1173" s="21" t="s">
        <v>117</v>
      </c>
      <c r="F1173" s="21"/>
      <c r="G1173" s="27"/>
      <c r="H1173" s="27"/>
      <c r="I1173" s="28" t="s">
        <v>373</v>
      </c>
      <c r="J1173" s="28" t="s">
        <v>117</v>
      </c>
      <c r="K1173" s="21"/>
      <c r="L1173" s="21"/>
      <c r="M1173" s="28" t="s">
        <v>117</v>
      </c>
      <c r="N1173" s="28" t="s">
        <v>117</v>
      </c>
      <c r="O1173" s="28" t="s">
        <v>117</v>
      </c>
      <c r="P1173" s="21" t="s">
        <v>117</v>
      </c>
      <c r="Q1173" s="21" t="s">
        <v>117</v>
      </c>
      <c r="R1173" s="28" t="s">
        <v>117</v>
      </c>
      <c r="S1173" s="78"/>
      <c r="T1173" s="30"/>
      <c r="U1173" s="52">
        <f t="shared" si="390"/>
        <v>0</v>
      </c>
      <c r="V1173" s="29"/>
      <c r="W1173" s="29" t="s">
        <v>117</v>
      </c>
      <c r="X1173" s="29"/>
      <c r="Y1173" s="29"/>
      <c r="Z1173" s="53" t="str">
        <f t="shared" si="382"/>
        <v/>
      </c>
      <c r="AA1173" s="55" t="str">
        <f t="shared" si="391"/>
        <v/>
      </c>
      <c r="AB1173" s="27"/>
      <c r="AC1173" s="54">
        <f t="shared" si="383"/>
        <v>0</v>
      </c>
      <c r="AD1173" s="78"/>
      <c r="AE1173" s="54">
        <f t="shared" si="384"/>
        <v>0</v>
      </c>
      <c r="AF1173" s="78"/>
      <c r="AG1173" s="54">
        <f t="shared" si="385"/>
        <v>0</v>
      </c>
      <c r="AH1173" s="78"/>
      <c r="AI1173" s="54">
        <f t="shared" si="386"/>
        <v>0</v>
      </c>
      <c r="AJ1173" s="78"/>
      <c r="AK1173" s="54">
        <f t="shared" si="387"/>
        <v>0</v>
      </c>
      <c r="AL1173" s="78"/>
      <c r="AM1173" s="78"/>
      <c r="AN1173" s="53" t="str">
        <f>+IF($A1173="Venta",SUMIF($AC$3:$AM$3,VLOOKUP($R1173,desplegable!$N$3:$Q$8,4,FALSE),$AC1173:$AM1173)*$T1173/VLOOKUP($R1173,desplegable!$N$3:$O$8,2,FALSE),"")</f>
        <v/>
      </c>
      <c r="AO1173" s="53">
        <f t="shared" si="388"/>
        <v>0</v>
      </c>
      <c r="AP1173" s="53" t="str">
        <f>+IF($A1173="Compra",SUMIF($AC$3:$AM$3,VLOOKUP($R1172,desplegable!$N$3:$Q$8,4,FALSE),$AC1173:$AM1173)*$T1173/VLOOKUP($R1172,desplegable!$N$3:$O$8,2,FALSE),"")</f>
        <v/>
      </c>
      <c r="AQ1173" s="55">
        <f>+IFERROR(SUMIF($AC$3:$AM$3,VLOOKUP($R1173,desplegable!$N$3:$Q$8,4,FALSE),$AC1173:$AM1173)/$S1173,0)</f>
        <v>0</v>
      </c>
      <c r="AR1173" s="55">
        <f ca="1">IFERROR((SUMIF($AC$3:$AM$3,VLOOKUP($R1173,desplegable!$N$3:$Q$8,4,FALSE),$AC1173:$AM1173)/($H1173-$G1173))*((TODAY())-$G1173)/$S1173,0)</f>
        <v>0</v>
      </c>
      <c r="AS1173" s="56" t="str">
        <f t="shared" ref="AS1173:AS1236" si="392">+IFERROR(IF($AE1173=0,"-",$AE1173/$AC1173),"-")</f>
        <v>-</v>
      </c>
      <c r="AT1173" s="56" t="str">
        <f t="shared" ref="AT1173:AT1236" si="393">+IFERROR(IF($AG1173=0,"-",$AG1173/$AC1173),"-")</f>
        <v>-</v>
      </c>
      <c r="AU1173" s="56" t="str">
        <f t="shared" ref="AU1173:AU1236" si="394">+IFERROR(IF($AI1173=0,"-",$AI1173/$AC1173),"-")</f>
        <v>-</v>
      </c>
      <c r="AV1173" s="56" t="str">
        <f t="shared" ref="AV1173:AV1236" si="395">+IFERROR(IF($AK1173=0,"-",$AK1173/$AC1173),"-")</f>
        <v>-</v>
      </c>
      <c r="AW1173" s="53" t="str">
        <f t="shared" ref="AW1173:AW1236" si="396">+IF($A1173="Venta",IFERROR($AN1173/$AK1173,"-"),IFERROR($AO1173/$AK1173,"-"))</f>
        <v>-</v>
      </c>
      <c r="AX1173" s="53" t="str">
        <f t="shared" ref="AX1173:AX1236" si="397">IF($A1173="Venta",$AN1173-$AO1173,IF($A1173="Compra","",""))</f>
        <v/>
      </c>
      <c r="AY1173" s="57" t="str">
        <f t="shared" ref="AY1173:AY1236" si="398">+IF($A1173="Venta",IFERROR($AX1173/$AN1173,0),IF($A1173="Compra","",""))</f>
        <v/>
      </c>
      <c r="AZ1173" s="54">
        <f>+IF(SUMIF($AC$3:$AM$3,VLOOKUP($R1173,desplegable!$N$3:$Q$8,4,FALSE),$AC1173:$AM1173)&gt;=$S1173,$S1173,SUMIF($AC$3:$AM$3,VLOOKUP($R1173,desplegable!$N$3:$Q$8,4,FALSE),$AC1173:$AM1173))</f>
        <v>0</v>
      </c>
      <c r="BA1173" s="78"/>
      <c r="BB1173" s="54">
        <f t="shared" ref="BB1173:BB1236" si="399">+IF($BA1173=0,$AZ1173,$BA1173)</f>
        <v>0</v>
      </c>
      <c r="BC1173" s="53">
        <f>+IFERROR($BB1173*$T1173/VLOOKUP($R1173,desplegable!$N$3:$O$8,2,FALSE),0)</f>
        <v>0</v>
      </c>
      <c r="BD1173" s="53" t="str">
        <f t="shared" si="389"/>
        <v/>
      </c>
      <c r="BE1173" s="57" t="str">
        <f t="shared" ref="BE1173:BE1236" si="400">+IF($A1173="Venta",IFERROR($BD1173/$BC1173,0),IF($A1173="Compra","",""))</f>
        <v/>
      </c>
    </row>
    <row r="1174" spans="1:57" ht="15" customHeight="1" x14ac:dyDescent="0.25">
      <c r="A1174" s="26" t="s">
        <v>117</v>
      </c>
      <c r="B1174" s="21"/>
      <c r="C1174" s="21" t="s">
        <v>117</v>
      </c>
      <c r="D1174" s="21"/>
      <c r="E1174" s="21" t="s">
        <v>117</v>
      </c>
      <c r="F1174" s="21"/>
      <c r="G1174" s="27"/>
      <c r="H1174" s="27"/>
      <c r="I1174" s="28" t="s">
        <v>373</v>
      </c>
      <c r="J1174" s="28" t="s">
        <v>117</v>
      </c>
      <c r="K1174" s="21"/>
      <c r="L1174" s="21"/>
      <c r="M1174" s="28" t="s">
        <v>117</v>
      </c>
      <c r="N1174" s="28" t="s">
        <v>117</v>
      </c>
      <c r="O1174" s="28" t="s">
        <v>117</v>
      </c>
      <c r="P1174" s="21" t="s">
        <v>117</v>
      </c>
      <c r="Q1174" s="21" t="s">
        <v>117</v>
      </c>
      <c r="R1174" s="28" t="s">
        <v>117</v>
      </c>
      <c r="S1174" s="78"/>
      <c r="T1174" s="30"/>
      <c r="U1174" s="52">
        <f t="shared" si="390"/>
        <v>0</v>
      </c>
      <c r="V1174" s="29"/>
      <c r="W1174" s="29" t="s">
        <v>117</v>
      </c>
      <c r="X1174" s="29"/>
      <c r="Y1174" s="29"/>
      <c r="Z1174" s="53" t="str">
        <f t="shared" si="382"/>
        <v/>
      </c>
      <c r="AA1174" s="55" t="str">
        <f t="shared" si="391"/>
        <v/>
      </c>
      <c r="AB1174" s="27"/>
      <c r="AC1174" s="54">
        <f t="shared" si="383"/>
        <v>0</v>
      </c>
      <c r="AD1174" s="78"/>
      <c r="AE1174" s="54">
        <f t="shared" si="384"/>
        <v>0</v>
      </c>
      <c r="AF1174" s="78"/>
      <c r="AG1174" s="54">
        <f t="shared" si="385"/>
        <v>0</v>
      </c>
      <c r="AH1174" s="78"/>
      <c r="AI1174" s="54">
        <f t="shared" si="386"/>
        <v>0</v>
      </c>
      <c r="AJ1174" s="78"/>
      <c r="AK1174" s="54">
        <f t="shared" si="387"/>
        <v>0</v>
      </c>
      <c r="AL1174" s="78"/>
      <c r="AM1174" s="78"/>
      <c r="AN1174" s="53" t="str">
        <f>+IF($A1174="Venta",SUMIF($AC$3:$AM$3,VLOOKUP($R1174,desplegable!$N$3:$Q$8,4,FALSE),$AC1174:$AM1174)*$T1174/VLOOKUP($R1174,desplegable!$N$3:$O$8,2,FALSE),"")</f>
        <v/>
      </c>
      <c r="AO1174" s="53">
        <f t="shared" si="388"/>
        <v>0</v>
      </c>
      <c r="AP1174" s="53" t="str">
        <f>+IF($A1174="Compra",SUMIF($AC$3:$AM$3,VLOOKUP($R1173,desplegable!$N$3:$Q$8,4,FALSE),$AC1174:$AM1174)*$T1174/VLOOKUP($R1173,desplegable!$N$3:$O$8,2,FALSE),"")</f>
        <v/>
      </c>
      <c r="AQ1174" s="55">
        <f>+IFERROR(SUMIF($AC$3:$AM$3,VLOOKUP($R1174,desplegable!$N$3:$Q$8,4,FALSE),$AC1174:$AM1174)/$S1174,0)</f>
        <v>0</v>
      </c>
      <c r="AR1174" s="55">
        <f ca="1">IFERROR((SUMIF($AC$3:$AM$3,VLOOKUP($R1174,desplegable!$N$3:$Q$8,4,FALSE),$AC1174:$AM1174)/($H1174-$G1174))*((TODAY())-$G1174)/$S1174,0)</f>
        <v>0</v>
      </c>
      <c r="AS1174" s="56" t="str">
        <f t="shared" si="392"/>
        <v>-</v>
      </c>
      <c r="AT1174" s="56" t="str">
        <f t="shared" si="393"/>
        <v>-</v>
      </c>
      <c r="AU1174" s="56" t="str">
        <f t="shared" si="394"/>
        <v>-</v>
      </c>
      <c r="AV1174" s="56" t="str">
        <f t="shared" si="395"/>
        <v>-</v>
      </c>
      <c r="AW1174" s="53" t="str">
        <f t="shared" si="396"/>
        <v>-</v>
      </c>
      <c r="AX1174" s="53" t="str">
        <f t="shared" si="397"/>
        <v/>
      </c>
      <c r="AY1174" s="57" t="str">
        <f t="shared" si="398"/>
        <v/>
      </c>
      <c r="AZ1174" s="54">
        <f>+IF(SUMIF($AC$3:$AM$3,VLOOKUP($R1174,desplegable!$N$3:$Q$8,4,FALSE),$AC1174:$AM1174)&gt;=$S1174,$S1174,SUMIF($AC$3:$AM$3,VLOOKUP($R1174,desplegable!$N$3:$Q$8,4,FALSE),$AC1174:$AM1174))</f>
        <v>0</v>
      </c>
      <c r="BA1174" s="78"/>
      <c r="BB1174" s="54">
        <f t="shared" si="399"/>
        <v>0</v>
      </c>
      <c r="BC1174" s="53">
        <f>+IFERROR($BB1174*$T1174/VLOOKUP($R1174,desplegable!$N$3:$O$8,2,FALSE),0)</f>
        <v>0</v>
      </c>
      <c r="BD1174" s="53" t="str">
        <f t="shared" si="389"/>
        <v/>
      </c>
      <c r="BE1174" s="57" t="str">
        <f t="shared" si="400"/>
        <v/>
      </c>
    </row>
    <row r="1175" spans="1:57" ht="15" customHeight="1" x14ac:dyDescent="0.25">
      <c r="A1175" s="26" t="s">
        <v>117</v>
      </c>
      <c r="B1175" s="21"/>
      <c r="C1175" s="21" t="s">
        <v>117</v>
      </c>
      <c r="D1175" s="21"/>
      <c r="E1175" s="21" t="s">
        <v>117</v>
      </c>
      <c r="F1175" s="21"/>
      <c r="G1175" s="27"/>
      <c r="H1175" s="27"/>
      <c r="I1175" s="28" t="s">
        <v>373</v>
      </c>
      <c r="J1175" s="28" t="s">
        <v>117</v>
      </c>
      <c r="K1175" s="21"/>
      <c r="L1175" s="21"/>
      <c r="M1175" s="28" t="s">
        <v>117</v>
      </c>
      <c r="N1175" s="28" t="s">
        <v>117</v>
      </c>
      <c r="O1175" s="28" t="s">
        <v>117</v>
      </c>
      <c r="P1175" s="21" t="s">
        <v>117</v>
      </c>
      <c r="Q1175" s="21" t="s">
        <v>117</v>
      </c>
      <c r="R1175" s="28" t="s">
        <v>117</v>
      </c>
      <c r="S1175" s="78"/>
      <c r="T1175" s="30"/>
      <c r="U1175" s="52">
        <f t="shared" si="390"/>
        <v>0</v>
      </c>
      <c r="V1175" s="29"/>
      <c r="W1175" s="29" t="s">
        <v>117</v>
      </c>
      <c r="X1175" s="29"/>
      <c r="Y1175" s="29"/>
      <c r="Z1175" s="53" t="str">
        <f t="shared" si="382"/>
        <v/>
      </c>
      <c r="AA1175" s="55" t="str">
        <f t="shared" si="391"/>
        <v/>
      </c>
      <c r="AB1175" s="27"/>
      <c r="AC1175" s="54">
        <f t="shared" si="383"/>
        <v>0</v>
      </c>
      <c r="AD1175" s="78"/>
      <c r="AE1175" s="54">
        <f t="shared" si="384"/>
        <v>0</v>
      </c>
      <c r="AF1175" s="78"/>
      <c r="AG1175" s="54">
        <f t="shared" si="385"/>
        <v>0</v>
      </c>
      <c r="AH1175" s="78"/>
      <c r="AI1175" s="54">
        <f t="shared" si="386"/>
        <v>0</v>
      </c>
      <c r="AJ1175" s="78"/>
      <c r="AK1175" s="54">
        <f t="shared" si="387"/>
        <v>0</v>
      </c>
      <c r="AL1175" s="78"/>
      <c r="AM1175" s="78"/>
      <c r="AN1175" s="53" t="str">
        <f>+IF($A1175="Venta",SUMIF($AC$3:$AM$3,VLOOKUP($R1175,desplegable!$N$3:$Q$8,4,FALSE),$AC1175:$AM1175)*$T1175/VLOOKUP($R1175,desplegable!$N$3:$O$8,2,FALSE),"")</f>
        <v/>
      </c>
      <c r="AO1175" s="53">
        <f t="shared" si="388"/>
        <v>0</v>
      </c>
      <c r="AP1175" s="53" t="str">
        <f>+IF($A1175="Compra",SUMIF($AC$3:$AM$3,VLOOKUP($R1174,desplegable!$N$3:$Q$8,4,FALSE),$AC1175:$AM1175)*$T1175/VLOOKUP($R1174,desplegable!$N$3:$O$8,2,FALSE),"")</f>
        <v/>
      </c>
      <c r="AQ1175" s="55">
        <f>+IFERROR(SUMIF($AC$3:$AM$3,VLOOKUP($R1175,desplegable!$N$3:$Q$8,4,FALSE),$AC1175:$AM1175)/$S1175,0)</f>
        <v>0</v>
      </c>
      <c r="AR1175" s="55">
        <f ca="1">IFERROR((SUMIF($AC$3:$AM$3,VLOOKUP($R1175,desplegable!$N$3:$Q$8,4,FALSE),$AC1175:$AM1175)/($H1175-$G1175))*((TODAY())-$G1175)/$S1175,0)</f>
        <v>0</v>
      </c>
      <c r="AS1175" s="56" t="str">
        <f t="shared" si="392"/>
        <v>-</v>
      </c>
      <c r="AT1175" s="56" t="str">
        <f t="shared" si="393"/>
        <v>-</v>
      </c>
      <c r="AU1175" s="56" t="str">
        <f t="shared" si="394"/>
        <v>-</v>
      </c>
      <c r="AV1175" s="56" t="str">
        <f t="shared" si="395"/>
        <v>-</v>
      </c>
      <c r="AW1175" s="53" t="str">
        <f t="shared" si="396"/>
        <v>-</v>
      </c>
      <c r="AX1175" s="53" t="str">
        <f t="shared" si="397"/>
        <v/>
      </c>
      <c r="AY1175" s="57" t="str">
        <f t="shared" si="398"/>
        <v/>
      </c>
      <c r="AZ1175" s="54">
        <f>+IF(SUMIF($AC$3:$AM$3,VLOOKUP($R1175,desplegable!$N$3:$Q$8,4,FALSE),$AC1175:$AM1175)&gt;=$S1175,$S1175,SUMIF($AC$3:$AM$3,VLOOKUP($R1175,desplegable!$N$3:$Q$8,4,FALSE),$AC1175:$AM1175))</f>
        <v>0</v>
      </c>
      <c r="BA1175" s="78"/>
      <c r="BB1175" s="54">
        <f t="shared" si="399"/>
        <v>0</v>
      </c>
      <c r="BC1175" s="53">
        <f>+IFERROR($BB1175*$T1175/VLOOKUP($R1175,desplegable!$N$3:$O$8,2,FALSE),0)</f>
        <v>0</v>
      </c>
      <c r="BD1175" s="53" t="str">
        <f t="shared" si="389"/>
        <v/>
      </c>
      <c r="BE1175" s="57" t="str">
        <f t="shared" si="400"/>
        <v/>
      </c>
    </row>
    <row r="1176" spans="1:57" ht="15" customHeight="1" x14ac:dyDescent="0.25">
      <c r="A1176" s="26" t="s">
        <v>117</v>
      </c>
      <c r="B1176" s="21"/>
      <c r="C1176" s="21" t="s">
        <v>117</v>
      </c>
      <c r="D1176" s="21"/>
      <c r="E1176" s="21" t="s">
        <v>117</v>
      </c>
      <c r="F1176" s="21"/>
      <c r="G1176" s="27"/>
      <c r="H1176" s="27"/>
      <c r="I1176" s="28" t="s">
        <v>373</v>
      </c>
      <c r="J1176" s="28" t="s">
        <v>117</v>
      </c>
      <c r="K1176" s="21"/>
      <c r="L1176" s="21"/>
      <c r="M1176" s="28" t="s">
        <v>117</v>
      </c>
      <c r="N1176" s="28" t="s">
        <v>117</v>
      </c>
      <c r="O1176" s="28" t="s">
        <v>117</v>
      </c>
      <c r="P1176" s="21" t="s">
        <v>117</v>
      </c>
      <c r="Q1176" s="21" t="s">
        <v>117</v>
      </c>
      <c r="R1176" s="28" t="s">
        <v>117</v>
      </c>
      <c r="S1176" s="78"/>
      <c r="T1176" s="30"/>
      <c r="U1176" s="52">
        <f t="shared" si="390"/>
        <v>0</v>
      </c>
      <c r="V1176" s="29"/>
      <c r="W1176" s="29" t="s">
        <v>117</v>
      </c>
      <c r="X1176" s="29"/>
      <c r="Y1176" s="29"/>
      <c r="Z1176" s="53" t="str">
        <f t="shared" si="382"/>
        <v/>
      </c>
      <c r="AA1176" s="55" t="str">
        <f t="shared" si="391"/>
        <v/>
      </c>
      <c r="AB1176" s="27"/>
      <c r="AC1176" s="54">
        <f t="shared" si="383"/>
        <v>0</v>
      </c>
      <c r="AD1176" s="78"/>
      <c r="AE1176" s="54">
        <f t="shared" si="384"/>
        <v>0</v>
      </c>
      <c r="AF1176" s="78"/>
      <c r="AG1176" s="54">
        <f t="shared" si="385"/>
        <v>0</v>
      </c>
      <c r="AH1176" s="78"/>
      <c r="AI1176" s="54">
        <f t="shared" si="386"/>
        <v>0</v>
      </c>
      <c r="AJ1176" s="78"/>
      <c r="AK1176" s="54">
        <f t="shared" si="387"/>
        <v>0</v>
      </c>
      <c r="AL1176" s="78"/>
      <c r="AM1176" s="78"/>
      <c r="AN1176" s="53" t="str">
        <f>+IF($A1176="Venta",SUMIF($AC$3:$AM$3,VLOOKUP($R1176,desplegable!$N$3:$Q$8,4,FALSE),$AC1176:$AM1176)*$T1176/VLOOKUP($R1176,desplegable!$N$3:$O$8,2,FALSE),"")</f>
        <v/>
      </c>
      <c r="AO1176" s="53">
        <f t="shared" si="388"/>
        <v>0</v>
      </c>
      <c r="AP1176" s="53" t="str">
        <f>+IF($A1176="Compra",SUMIF($AC$3:$AM$3,VLOOKUP($R1175,desplegable!$N$3:$Q$8,4,FALSE),$AC1176:$AM1176)*$T1176/VLOOKUP($R1175,desplegable!$N$3:$O$8,2,FALSE),"")</f>
        <v/>
      </c>
      <c r="AQ1176" s="55">
        <f>+IFERROR(SUMIF($AC$3:$AM$3,VLOOKUP($R1176,desplegable!$N$3:$Q$8,4,FALSE),$AC1176:$AM1176)/$S1176,0)</f>
        <v>0</v>
      </c>
      <c r="AR1176" s="55">
        <f ca="1">IFERROR((SUMIF($AC$3:$AM$3,VLOOKUP($R1176,desplegable!$N$3:$Q$8,4,FALSE),$AC1176:$AM1176)/($H1176-$G1176))*((TODAY())-$G1176)/$S1176,0)</f>
        <v>0</v>
      </c>
      <c r="AS1176" s="56" t="str">
        <f t="shared" si="392"/>
        <v>-</v>
      </c>
      <c r="AT1176" s="56" t="str">
        <f t="shared" si="393"/>
        <v>-</v>
      </c>
      <c r="AU1176" s="56" t="str">
        <f t="shared" si="394"/>
        <v>-</v>
      </c>
      <c r="AV1176" s="56" t="str">
        <f t="shared" si="395"/>
        <v>-</v>
      </c>
      <c r="AW1176" s="53" t="str">
        <f t="shared" si="396"/>
        <v>-</v>
      </c>
      <c r="AX1176" s="53" t="str">
        <f t="shared" si="397"/>
        <v/>
      </c>
      <c r="AY1176" s="57" t="str">
        <f t="shared" si="398"/>
        <v/>
      </c>
      <c r="AZ1176" s="54">
        <f>+IF(SUMIF($AC$3:$AM$3,VLOOKUP($R1176,desplegable!$N$3:$Q$8,4,FALSE),$AC1176:$AM1176)&gt;=$S1176,$S1176,SUMIF($AC$3:$AM$3,VLOOKUP($R1176,desplegable!$N$3:$Q$8,4,FALSE),$AC1176:$AM1176))</f>
        <v>0</v>
      </c>
      <c r="BA1176" s="78"/>
      <c r="BB1176" s="54">
        <f t="shared" si="399"/>
        <v>0</v>
      </c>
      <c r="BC1176" s="53">
        <f>+IFERROR($BB1176*$T1176/VLOOKUP($R1176,desplegable!$N$3:$O$8,2,FALSE),0)</f>
        <v>0</v>
      </c>
      <c r="BD1176" s="53" t="str">
        <f t="shared" si="389"/>
        <v/>
      </c>
      <c r="BE1176" s="57" t="str">
        <f t="shared" si="400"/>
        <v/>
      </c>
    </row>
    <row r="1177" spans="1:57" ht="15" customHeight="1" x14ac:dyDescent="0.25">
      <c r="A1177" s="26" t="s">
        <v>117</v>
      </c>
      <c r="B1177" s="21"/>
      <c r="C1177" s="21" t="s">
        <v>117</v>
      </c>
      <c r="D1177" s="21"/>
      <c r="E1177" s="21" t="s">
        <v>117</v>
      </c>
      <c r="F1177" s="21"/>
      <c r="G1177" s="27"/>
      <c r="H1177" s="27"/>
      <c r="I1177" s="28" t="s">
        <v>373</v>
      </c>
      <c r="J1177" s="28" t="s">
        <v>117</v>
      </c>
      <c r="K1177" s="21"/>
      <c r="L1177" s="21"/>
      <c r="M1177" s="28" t="s">
        <v>117</v>
      </c>
      <c r="N1177" s="28" t="s">
        <v>117</v>
      </c>
      <c r="O1177" s="28" t="s">
        <v>117</v>
      </c>
      <c r="P1177" s="21" t="s">
        <v>117</v>
      </c>
      <c r="Q1177" s="21" t="s">
        <v>117</v>
      </c>
      <c r="R1177" s="28" t="s">
        <v>117</v>
      </c>
      <c r="S1177" s="78"/>
      <c r="T1177" s="30"/>
      <c r="U1177" s="52">
        <f t="shared" si="390"/>
        <v>0</v>
      </c>
      <c r="V1177" s="29"/>
      <c r="W1177" s="29" t="s">
        <v>117</v>
      </c>
      <c r="X1177" s="29"/>
      <c r="Y1177" s="29"/>
      <c r="Z1177" s="53" t="str">
        <f t="shared" si="382"/>
        <v/>
      </c>
      <c r="AA1177" s="55" t="str">
        <f t="shared" si="391"/>
        <v/>
      </c>
      <c r="AB1177" s="27"/>
      <c r="AC1177" s="54">
        <f t="shared" si="383"/>
        <v>0</v>
      </c>
      <c r="AD1177" s="78"/>
      <c r="AE1177" s="54">
        <f t="shared" si="384"/>
        <v>0</v>
      </c>
      <c r="AF1177" s="78"/>
      <c r="AG1177" s="54">
        <f t="shared" si="385"/>
        <v>0</v>
      </c>
      <c r="AH1177" s="78"/>
      <c r="AI1177" s="54">
        <f t="shared" si="386"/>
        <v>0</v>
      </c>
      <c r="AJ1177" s="78"/>
      <c r="AK1177" s="54">
        <f t="shared" si="387"/>
        <v>0</v>
      </c>
      <c r="AL1177" s="78"/>
      <c r="AM1177" s="78"/>
      <c r="AN1177" s="53" t="str">
        <f>+IF($A1177="Venta",SUMIF($AC$3:$AM$3,VLOOKUP($R1177,desplegable!$N$3:$Q$8,4,FALSE),$AC1177:$AM1177)*$T1177/VLOOKUP($R1177,desplegable!$N$3:$O$8,2,FALSE),"")</f>
        <v/>
      </c>
      <c r="AO1177" s="53">
        <f t="shared" si="388"/>
        <v>0</v>
      </c>
      <c r="AP1177" s="53" t="str">
        <f>+IF($A1177="Compra",SUMIF($AC$3:$AM$3,VLOOKUP($R1176,desplegable!$N$3:$Q$8,4,FALSE),$AC1177:$AM1177)*$T1177/VLOOKUP($R1176,desplegable!$N$3:$O$8,2,FALSE),"")</f>
        <v/>
      </c>
      <c r="AQ1177" s="55">
        <f>+IFERROR(SUMIF($AC$3:$AM$3,VLOOKUP($R1177,desplegable!$N$3:$Q$8,4,FALSE),$AC1177:$AM1177)/$S1177,0)</f>
        <v>0</v>
      </c>
      <c r="AR1177" s="55">
        <f ca="1">IFERROR((SUMIF($AC$3:$AM$3,VLOOKUP($R1177,desplegable!$N$3:$Q$8,4,FALSE),$AC1177:$AM1177)/($H1177-$G1177))*((TODAY())-$G1177)/$S1177,0)</f>
        <v>0</v>
      </c>
      <c r="AS1177" s="56" t="str">
        <f t="shared" si="392"/>
        <v>-</v>
      </c>
      <c r="AT1177" s="56" t="str">
        <f t="shared" si="393"/>
        <v>-</v>
      </c>
      <c r="AU1177" s="56" t="str">
        <f t="shared" si="394"/>
        <v>-</v>
      </c>
      <c r="AV1177" s="56" t="str">
        <f t="shared" si="395"/>
        <v>-</v>
      </c>
      <c r="AW1177" s="53" t="str">
        <f t="shared" si="396"/>
        <v>-</v>
      </c>
      <c r="AX1177" s="53" t="str">
        <f t="shared" si="397"/>
        <v/>
      </c>
      <c r="AY1177" s="57" t="str">
        <f t="shared" si="398"/>
        <v/>
      </c>
      <c r="AZ1177" s="54">
        <f>+IF(SUMIF($AC$3:$AM$3,VLOOKUP($R1177,desplegable!$N$3:$Q$8,4,FALSE),$AC1177:$AM1177)&gt;=$S1177,$S1177,SUMIF($AC$3:$AM$3,VLOOKUP($R1177,desplegable!$N$3:$Q$8,4,FALSE),$AC1177:$AM1177))</f>
        <v>0</v>
      </c>
      <c r="BA1177" s="78"/>
      <c r="BB1177" s="54">
        <f t="shared" si="399"/>
        <v>0</v>
      </c>
      <c r="BC1177" s="53">
        <f>+IFERROR($BB1177*$T1177/VLOOKUP($R1177,desplegable!$N$3:$O$8,2,FALSE),0)</f>
        <v>0</v>
      </c>
      <c r="BD1177" s="53" t="str">
        <f t="shared" si="389"/>
        <v/>
      </c>
      <c r="BE1177" s="57" t="str">
        <f t="shared" si="400"/>
        <v/>
      </c>
    </row>
    <row r="1178" spans="1:57" ht="15" customHeight="1" x14ac:dyDescent="0.25">
      <c r="A1178" s="26" t="s">
        <v>117</v>
      </c>
      <c r="B1178" s="21"/>
      <c r="C1178" s="21" t="s">
        <v>117</v>
      </c>
      <c r="D1178" s="21"/>
      <c r="E1178" s="21" t="s">
        <v>117</v>
      </c>
      <c r="F1178" s="21"/>
      <c r="G1178" s="27"/>
      <c r="H1178" s="27"/>
      <c r="I1178" s="28" t="s">
        <v>373</v>
      </c>
      <c r="J1178" s="28" t="s">
        <v>117</v>
      </c>
      <c r="K1178" s="21"/>
      <c r="L1178" s="21"/>
      <c r="M1178" s="28" t="s">
        <v>117</v>
      </c>
      <c r="N1178" s="28" t="s">
        <v>117</v>
      </c>
      <c r="O1178" s="28" t="s">
        <v>117</v>
      </c>
      <c r="P1178" s="21" t="s">
        <v>117</v>
      </c>
      <c r="Q1178" s="21" t="s">
        <v>117</v>
      </c>
      <c r="R1178" s="28" t="s">
        <v>117</v>
      </c>
      <c r="S1178" s="78"/>
      <c r="T1178" s="30"/>
      <c r="U1178" s="52">
        <f t="shared" si="390"/>
        <v>0</v>
      </c>
      <c r="V1178" s="29"/>
      <c r="W1178" s="29" t="s">
        <v>117</v>
      </c>
      <c r="X1178" s="29"/>
      <c r="Y1178" s="29"/>
      <c r="Z1178" s="53" t="str">
        <f t="shared" si="382"/>
        <v/>
      </c>
      <c r="AA1178" s="55" t="str">
        <f t="shared" si="391"/>
        <v/>
      </c>
      <c r="AB1178" s="27"/>
      <c r="AC1178" s="54">
        <f t="shared" si="383"/>
        <v>0</v>
      </c>
      <c r="AD1178" s="78"/>
      <c r="AE1178" s="54">
        <f t="shared" si="384"/>
        <v>0</v>
      </c>
      <c r="AF1178" s="78"/>
      <c r="AG1178" s="54">
        <f t="shared" si="385"/>
        <v>0</v>
      </c>
      <c r="AH1178" s="78"/>
      <c r="AI1178" s="54">
        <f t="shared" si="386"/>
        <v>0</v>
      </c>
      <c r="AJ1178" s="78"/>
      <c r="AK1178" s="54">
        <f t="shared" si="387"/>
        <v>0</v>
      </c>
      <c r="AL1178" s="78"/>
      <c r="AM1178" s="78"/>
      <c r="AN1178" s="53" t="str">
        <f>+IF($A1178="Venta",SUMIF($AC$3:$AM$3,VLOOKUP($R1178,desplegable!$N$3:$Q$8,4,FALSE),$AC1178:$AM1178)*$T1178/VLOOKUP($R1178,desplegable!$N$3:$O$8,2,FALSE),"")</f>
        <v/>
      </c>
      <c r="AO1178" s="53">
        <f t="shared" si="388"/>
        <v>0</v>
      </c>
      <c r="AP1178" s="53" t="str">
        <f>+IF($A1178="Compra",SUMIF($AC$3:$AM$3,VLOOKUP($R1177,desplegable!$N$3:$Q$8,4,FALSE),$AC1178:$AM1178)*$T1178/VLOOKUP($R1177,desplegable!$N$3:$O$8,2,FALSE),"")</f>
        <v/>
      </c>
      <c r="AQ1178" s="55">
        <f>+IFERROR(SUMIF($AC$3:$AM$3,VLOOKUP($R1178,desplegable!$N$3:$Q$8,4,FALSE),$AC1178:$AM1178)/$S1178,0)</f>
        <v>0</v>
      </c>
      <c r="AR1178" s="55">
        <f ca="1">IFERROR((SUMIF($AC$3:$AM$3,VLOOKUP($R1178,desplegable!$N$3:$Q$8,4,FALSE),$AC1178:$AM1178)/($H1178-$G1178))*((TODAY())-$G1178)/$S1178,0)</f>
        <v>0</v>
      </c>
      <c r="AS1178" s="56" t="str">
        <f t="shared" si="392"/>
        <v>-</v>
      </c>
      <c r="AT1178" s="56" t="str">
        <f t="shared" si="393"/>
        <v>-</v>
      </c>
      <c r="AU1178" s="56" t="str">
        <f t="shared" si="394"/>
        <v>-</v>
      </c>
      <c r="AV1178" s="56" t="str">
        <f t="shared" si="395"/>
        <v>-</v>
      </c>
      <c r="AW1178" s="53" t="str">
        <f t="shared" si="396"/>
        <v>-</v>
      </c>
      <c r="AX1178" s="53" t="str">
        <f t="shared" si="397"/>
        <v/>
      </c>
      <c r="AY1178" s="57" t="str">
        <f t="shared" si="398"/>
        <v/>
      </c>
      <c r="AZ1178" s="54">
        <f>+IF(SUMIF($AC$3:$AM$3,VLOOKUP($R1178,desplegable!$N$3:$Q$8,4,FALSE),$AC1178:$AM1178)&gt;=$S1178,$S1178,SUMIF($AC$3:$AM$3,VLOOKUP($R1178,desplegable!$N$3:$Q$8,4,FALSE),$AC1178:$AM1178))</f>
        <v>0</v>
      </c>
      <c r="BA1178" s="78"/>
      <c r="BB1178" s="54">
        <f t="shared" si="399"/>
        <v>0</v>
      </c>
      <c r="BC1178" s="53">
        <f>+IFERROR($BB1178*$T1178/VLOOKUP($R1178,desplegable!$N$3:$O$8,2,FALSE),0)</f>
        <v>0</v>
      </c>
      <c r="BD1178" s="53" t="str">
        <f t="shared" si="389"/>
        <v/>
      </c>
      <c r="BE1178" s="57" t="str">
        <f t="shared" si="400"/>
        <v/>
      </c>
    </row>
    <row r="1179" spans="1:57" ht="15" customHeight="1" x14ac:dyDescent="0.25">
      <c r="A1179" s="26" t="s">
        <v>117</v>
      </c>
      <c r="B1179" s="21"/>
      <c r="C1179" s="21" t="s">
        <v>117</v>
      </c>
      <c r="D1179" s="21"/>
      <c r="E1179" s="21" t="s">
        <v>117</v>
      </c>
      <c r="F1179" s="21"/>
      <c r="G1179" s="27"/>
      <c r="H1179" s="27"/>
      <c r="I1179" s="28" t="s">
        <v>373</v>
      </c>
      <c r="J1179" s="28" t="s">
        <v>117</v>
      </c>
      <c r="K1179" s="21"/>
      <c r="L1179" s="21"/>
      <c r="M1179" s="28" t="s">
        <v>117</v>
      </c>
      <c r="N1179" s="28" t="s">
        <v>117</v>
      </c>
      <c r="O1179" s="28" t="s">
        <v>117</v>
      </c>
      <c r="P1179" s="21" t="s">
        <v>117</v>
      </c>
      <c r="Q1179" s="21" t="s">
        <v>117</v>
      </c>
      <c r="R1179" s="28" t="s">
        <v>117</v>
      </c>
      <c r="S1179" s="78"/>
      <c r="T1179" s="30"/>
      <c r="U1179" s="52">
        <f t="shared" si="390"/>
        <v>0</v>
      </c>
      <c r="V1179" s="29"/>
      <c r="W1179" s="29" t="s">
        <v>117</v>
      </c>
      <c r="X1179" s="29"/>
      <c r="Y1179" s="29"/>
      <c r="Z1179" s="53" t="str">
        <f t="shared" si="382"/>
        <v/>
      </c>
      <c r="AA1179" s="55" t="str">
        <f t="shared" si="391"/>
        <v/>
      </c>
      <c r="AB1179" s="27"/>
      <c r="AC1179" s="54">
        <f t="shared" si="383"/>
        <v>0</v>
      </c>
      <c r="AD1179" s="78"/>
      <c r="AE1179" s="54">
        <f t="shared" si="384"/>
        <v>0</v>
      </c>
      <c r="AF1179" s="78"/>
      <c r="AG1179" s="54">
        <f t="shared" si="385"/>
        <v>0</v>
      </c>
      <c r="AH1179" s="78"/>
      <c r="AI1179" s="54">
        <f t="shared" si="386"/>
        <v>0</v>
      </c>
      <c r="AJ1179" s="78"/>
      <c r="AK1179" s="54">
        <f t="shared" si="387"/>
        <v>0</v>
      </c>
      <c r="AL1179" s="78"/>
      <c r="AM1179" s="78"/>
      <c r="AN1179" s="53" t="str">
        <f>+IF($A1179="Venta",SUMIF($AC$3:$AM$3,VLOOKUP($R1179,desplegable!$N$3:$Q$8,4,FALSE),$AC1179:$AM1179)*$T1179/VLOOKUP($R1179,desplegable!$N$3:$O$8,2,FALSE),"")</f>
        <v/>
      </c>
      <c r="AO1179" s="53">
        <f t="shared" si="388"/>
        <v>0</v>
      </c>
      <c r="AP1179" s="53" t="str">
        <f>+IF($A1179="Compra",SUMIF($AC$3:$AM$3,VLOOKUP($R1178,desplegable!$N$3:$Q$8,4,FALSE),$AC1179:$AM1179)*$T1179/VLOOKUP($R1178,desplegable!$N$3:$O$8,2,FALSE),"")</f>
        <v/>
      </c>
      <c r="AQ1179" s="55">
        <f>+IFERROR(SUMIF($AC$3:$AM$3,VLOOKUP($R1179,desplegable!$N$3:$Q$8,4,FALSE),$AC1179:$AM1179)/$S1179,0)</f>
        <v>0</v>
      </c>
      <c r="AR1179" s="55">
        <f ca="1">IFERROR((SUMIF($AC$3:$AM$3,VLOOKUP($R1179,desplegable!$N$3:$Q$8,4,FALSE),$AC1179:$AM1179)/($H1179-$G1179))*((TODAY())-$G1179)/$S1179,0)</f>
        <v>0</v>
      </c>
      <c r="AS1179" s="56" t="str">
        <f t="shared" si="392"/>
        <v>-</v>
      </c>
      <c r="AT1179" s="56" t="str">
        <f t="shared" si="393"/>
        <v>-</v>
      </c>
      <c r="AU1179" s="56" t="str">
        <f t="shared" si="394"/>
        <v>-</v>
      </c>
      <c r="AV1179" s="56" t="str">
        <f t="shared" si="395"/>
        <v>-</v>
      </c>
      <c r="AW1179" s="53" t="str">
        <f t="shared" si="396"/>
        <v>-</v>
      </c>
      <c r="AX1179" s="53" t="str">
        <f t="shared" si="397"/>
        <v/>
      </c>
      <c r="AY1179" s="57" t="str">
        <f t="shared" si="398"/>
        <v/>
      </c>
      <c r="AZ1179" s="54">
        <f>+IF(SUMIF($AC$3:$AM$3,VLOOKUP($R1179,desplegable!$N$3:$Q$8,4,FALSE),$AC1179:$AM1179)&gt;=$S1179,$S1179,SUMIF($AC$3:$AM$3,VLOOKUP($R1179,desplegable!$N$3:$Q$8,4,FALSE),$AC1179:$AM1179))</f>
        <v>0</v>
      </c>
      <c r="BA1179" s="78"/>
      <c r="BB1179" s="54">
        <f t="shared" si="399"/>
        <v>0</v>
      </c>
      <c r="BC1179" s="53">
        <f>+IFERROR($BB1179*$T1179/VLOOKUP($R1179,desplegable!$N$3:$O$8,2,FALSE),0)</f>
        <v>0</v>
      </c>
      <c r="BD1179" s="53" t="str">
        <f t="shared" si="389"/>
        <v/>
      </c>
      <c r="BE1179" s="57" t="str">
        <f t="shared" si="400"/>
        <v/>
      </c>
    </row>
    <row r="1180" spans="1:57" ht="15" customHeight="1" x14ac:dyDescent="0.25">
      <c r="A1180" s="26" t="s">
        <v>117</v>
      </c>
      <c r="B1180" s="21"/>
      <c r="C1180" s="21" t="s">
        <v>117</v>
      </c>
      <c r="D1180" s="21"/>
      <c r="E1180" s="21" t="s">
        <v>117</v>
      </c>
      <c r="F1180" s="21"/>
      <c r="G1180" s="27"/>
      <c r="H1180" s="27"/>
      <c r="I1180" s="28" t="s">
        <v>373</v>
      </c>
      <c r="J1180" s="28" t="s">
        <v>117</v>
      </c>
      <c r="K1180" s="21"/>
      <c r="L1180" s="21"/>
      <c r="M1180" s="28" t="s">
        <v>117</v>
      </c>
      <c r="N1180" s="28" t="s">
        <v>117</v>
      </c>
      <c r="O1180" s="28" t="s">
        <v>117</v>
      </c>
      <c r="P1180" s="21" t="s">
        <v>117</v>
      </c>
      <c r="Q1180" s="21" t="s">
        <v>117</v>
      </c>
      <c r="R1180" s="28" t="s">
        <v>117</v>
      </c>
      <c r="S1180" s="78"/>
      <c r="T1180" s="30"/>
      <c r="U1180" s="52">
        <f t="shared" si="390"/>
        <v>0</v>
      </c>
      <c r="V1180" s="29"/>
      <c r="W1180" s="29" t="s">
        <v>117</v>
      </c>
      <c r="X1180" s="29"/>
      <c r="Y1180" s="29"/>
      <c r="Z1180" s="53" t="str">
        <f t="shared" si="382"/>
        <v/>
      </c>
      <c r="AA1180" s="55" t="str">
        <f t="shared" si="391"/>
        <v/>
      </c>
      <c r="AB1180" s="27"/>
      <c r="AC1180" s="54">
        <f t="shared" si="383"/>
        <v>0</v>
      </c>
      <c r="AD1180" s="78"/>
      <c r="AE1180" s="54">
        <f t="shared" si="384"/>
        <v>0</v>
      </c>
      <c r="AF1180" s="78"/>
      <c r="AG1180" s="54">
        <f t="shared" si="385"/>
        <v>0</v>
      </c>
      <c r="AH1180" s="78"/>
      <c r="AI1180" s="54">
        <f t="shared" si="386"/>
        <v>0</v>
      </c>
      <c r="AJ1180" s="78"/>
      <c r="AK1180" s="54">
        <f t="shared" si="387"/>
        <v>0</v>
      </c>
      <c r="AL1180" s="78"/>
      <c r="AM1180" s="78"/>
      <c r="AN1180" s="53" t="str">
        <f>+IF($A1180="Venta",SUMIF($AC$3:$AM$3,VLOOKUP($R1180,desplegable!$N$3:$Q$8,4,FALSE),$AC1180:$AM1180)*$T1180/VLOOKUP($R1180,desplegable!$N$3:$O$8,2,FALSE),"")</f>
        <v/>
      </c>
      <c r="AO1180" s="53">
        <f t="shared" si="388"/>
        <v>0</v>
      </c>
      <c r="AP1180" s="53" t="str">
        <f>+IF($A1180="Compra",SUMIF($AC$3:$AM$3,VLOOKUP($R1179,desplegable!$N$3:$Q$8,4,FALSE),$AC1180:$AM1180)*$T1180/VLOOKUP($R1179,desplegable!$N$3:$O$8,2,FALSE),"")</f>
        <v/>
      </c>
      <c r="AQ1180" s="55">
        <f>+IFERROR(SUMIF($AC$3:$AM$3,VLOOKUP($R1180,desplegable!$N$3:$Q$8,4,FALSE),$AC1180:$AM1180)/$S1180,0)</f>
        <v>0</v>
      </c>
      <c r="AR1180" s="55">
        <f ca="1">IFERROR((SUMIF($AC$3:$AM$3,VLOOKUP($R1180,desplegable!$N$3:$Q$8,4,FALSE),$AC1180:$AM1180)/($H1180-$G1180))*((TODAY())-$G1180)/$S1180,0)</f>
        <v>0</v>
      </c>
      <c r="AS1180" s="56" t="str">
        <f t="shared" si="392"/>
        <v>-</v>
      </c>
      <c r="AT1180" s="56" t="str">
        <f t="shared" si="393"/>
        <v>-</v>
      </c>
      <c r="AU1180" s="56" t="str">
        <f t="shared" si="394"/>
        <v>-</v>
      </c>
      <c r="AV1180" s="56" t="str">
        <f t="shared" si="395"/>
        <v>-</v>
      </c>
      <c r="AW1180" s="53" t="str">
        <f t="shared" si="396"/>
        <v>-</v>
      </c>
      <c r="AX1180" s="53" t="str">
        <f t="shared" si="397"/>
        <v/>
      </c>
      <c r="AY1180" s="57" t="str">
        <f t="shared" si="398"/>
        <v/>
      </c>
      <c r="AZ1180" s="54">
        <f>+IF(SUMIF($AC$3:$AM$3,VLOOKUP($R1180,desplegable!$N$3:$Q$8,4,FALSE),$AC1180:$AM1180)&gt;=$S1180,$S1180,SUMIF($AC$3:$AM$3,VLOOKUP($R1180,desplegable!$N$3:$Q$8,4,FALSE),$AC1180:$AM1180))</f>
        <v>0</v>
      </c>
      <c r="BA1180" s="78"/>
      <c r="BB1180" s="54">
        <f t="shared" si="399"/>
        <v>0</v>
      </c>
      <c r="BC1180" s="53">
        <f>+IFERROR($BB1180*$T1180/VLOOKUP($R1180,desplegable!$N$3:$O$8,2,FALSE),0)</f>
        <v>0</v>
      </c>
      <c r="BD1180" s="53" t="str">
        <f t="shared" si="389"/>
        <v/>
      </c>
      <c r="BE1180" s="57" t="str">
        <f t="shared" si="400"/>
        <v/>
      </c>
    </row>
    <row r="1181" spans="1:57" ht="15" customHeight="1" x14ac:dyDescent="0.25">
      <c r="A1181" s="26" t="s">
        <v>117</v>
      </c>
      <c r="B1181" s="21"/>
      <c r="C1181" s="21" t="s">
        <v>117</v>
      </c>
      <c r="D1181" s="21"/>
      <c r="E1181" s="21" t="s">
        <v>117</v>
      </c>
      <c r="F1181" s="21"/>
      <c r="G1181" s="27"/>
      <c r="H1181" s="27"/>
      <c r="I1181" s="28" t="s">
        <v>373</v>
      </c>
      <c r="J1181" s="28" t="s">
        <v>117</v>
      </c>
      <c r="K1181" s="21"/>
      <c r="L1181" s="21"/>
      <c r="M1181" s="28" t="s">
        <v>117</v>
      </c>
      <c r="N1181" s="28" t="s">
        <v>117</v>
      </c>
      <c r="O1181" s="28" t="s">
        <v>117</v>
      </c>
      <c r="P1181" s="21" t="s">
        <v>117</v>
      </c>
      <c r="Q1181" s="21" t="s">
        <v>117</v>
      </c>
      <c r="R1181" s="28" t="s">
        <v>117</v>
      </c>
      <c r="S1181" s="78"/>
      <c r="T1181" s="30"/>
      <c r="U1181" s="52">
        <f t="shared" si="390"/>
        <v>0</v>
      </c>
      <c r="V1181" s="29"/>
      <c r="W1181" s="29" t="s">
        <v>117</v>
      </c>
      <c r="X1181" s="29"/>
      <c r="Y1181" s="29"/>
      <c r="Z1181" s="53" t="str">
        <f t="shared" si="382"/>
        <v/>
      </c>
      <c r="AA1181" s="55" t="str">
        <f t="shared" si="391"/>
        <v/>
      </c>
      <c r="AB1181" s="27"/>
      <c r="AC1181" s="54">
        <f t="shared" si="383"/>
        <v>0</v>
      </c>
      <c r="AD1181" s="78"/>
      <c r="AE1181" s="54">
        <f t="shared" si="384"/>
        <v>0</v>
      </c>
      <c r="AF1181" s="78"/>
      <c r="AG1181" s="54">
        <f t="shared" si="385"/>
        <v>0</v>
      </c>
      <c r="AH1181" s="78"/>
      <c r="AI1181" s="54">
        <f t="shared" si="386"/>
        <v>0</v>
      </c>
      <c r="AJ1181" s="78"/>
      <c r="AK1181" s="54">
        <f t="shared" si="387"/>
        <v>0</v>
      </c>
      <c r="AL1181" s="78"/>
      <c r="AM1181" s="78"/>
      <c r="AN1181" s="53" t="str">
        <f>+IF($A1181="Venta",SUMIF($AC$3:$AM$3,VLOOKUP($R1181,desplegable!$N$3:$Q$8,4,FALSE),$AC1181:$AM1181)*$T1181/VLOOKUP($R1181,desplegable!$N$3:$O$8,2,FALSE),"")</f>
        <v/>
      </c>
      <c r="AO1181" s="53">
        <f t="shared" si="388"/>
        <v>0</v>
      </c>
      <c r="AP1181" s="53" t="str">
        <f>+IF($A1181="Compra",SUMIF($AC$3:$AM$3,VLOOKUP($R1180,desplegable!$N$3:$Q$8,4,FALSE),$AC1181:$AM1181)*$T1181/VLOOKUP($R1180,desplegable!$N$3:$O$8,2,FALSE),"")</f>
        <v/>
      </c>
      <c r="AQ1181" s="55">
        <f>+IFERROR(SUMIF($AC$3:$AM$3,VLOOKUP($R1181,desplegable!$N$3:$Q$8,4,FALSE),$AC1181:$AM1181)/$S1181,0)</f>
        <v>0</v>
      </c>
      <c r="AR1181" s="55">
        <f ca="1">IFERROR((SUMIF($AC$3:$AM$3,VLOOKUP($R1181,desplegable!$N$3:$Q$8,4,FALSE),$AC1181:$AM1181)/($H1181-$G1181))*((TODAY())-$G1181)/$S1181,0)</f>
        <v>0</v>
      </c>
      <c r="AS1181" s="56" t="str">
        <f t="shared" si="392"/>
        <v>-</v>
      </c>
      <c r="AT1181" s="56" t="str">
        <f t="shared" si="393"/>
        <v>-</v>
      </c>
      <c r="AU1181" s="56" t="str">
        <f t="shared" si="394"/>
        <v>-</v>
      </c>
      <c r="AV1181" s="56" t="str">
        <f t="shared" si="395"/>
        <v>-</v>
      </c>
      <c r="AW1181" s="53" t="str">
        <f t="shared" si="396"/>
        <v>-</v>
      </c>
      <c r="AX1181" s="53" t="str">
        <f t="shared" si="397"/>
        <v/>
      </c>
      <c r="AY1181" s="57" t="str">
        <f t="shared" si="398"/>
        <v/>
      </c>
      <c r="AZ1181" s="54">
        <f>+IF(SUMIF($AC$3:$AM$3,VLOOKUP($R1181,desplegable!$N$3:$Q$8,4,FALSE),$AC1181:$AM1181)&gt;=$S1181,$S1181,SUMIF($AC$3:$AM$3,VLOOKUP($R1181,desplegable!$N$3:$Q$8,4,FALSE),$AC1181:$AM1181))</f>
        <v>0</v>
      </c>
      <c r="BA1181" s="78"/>
      <c r="BB1181" s="54">
        <f t="shared" si="399"/>
        <v>0</v>
      </c>
      <c r="BC1181" s="53">
        <f>+IFERROR($BB1181*$T1181/VLOOKUP($R1181,desplegable!$N$3:$O$8,2,FALSE),0)</f>
        <v>0</v>
      </c>
      <c r="BD1181" s="53" t="str">
        <f t="shared" si="389"/>
        <v/>
      </c>
      <c r="BE1181" s="57" t="str">
        <f t="shared" si="400"/>
        <v/>
      </c>
    </row>
    <row r="1182" spans="1:57" ht="15" customHeight="1" x14ac:dyDescent="0.25">
      <c r="A1182" s="26" t="s">
        <v>117</v>
      </c>
      <c r="B1182" s="21"/>
      <c r="C1182" s="21" t="s">
        <v>117</v>
      </c>
      <c r="D1182" s="21"/>
      <c r="E1182" s="21" t="s">
        <v>117</v>
      </c>
      <c r="F1182" s="21"/>
      <c r="G1182" s="27"/>
      <c r="H1182" s="27"/>
      <c r="I1182" s="28" t="s">
        <v>373</v>
      </c>
      <c r="J1182" s="28" t="s">
        <v>117</v>
      </c>
      <c r="K1182" s="21"/>
      <c r="L1182" s="21"/>
      <c r="M1182" s="28" t="s">
        <v>117</v>
      </c>
      <c r="N1182" s="28" t="s">
        <v>117</v>
      </c>
      <c r="O1182" s="28" t="s">
        <v>117</v>
      </c>
      <c r="P1182" s="21" t="s">
        <v>117</v>
      </c>
      <c r="Q1182" s="21" t="s">
        <v>117</v>
      </c>
      <c r="R1182" s="28" t="s">
        <v>117</v>
      </c>
      <c r="S1182" s="78"/>
      <c r="T1182" s="30"/>
      <c r="U1182" s="52">
        <f t="shared" si="390"/>
        <v>0</v>
      </c>
      <c r="V1182" s="29"/>
      <c r="W1182" s="29" t="s">
        <v>117</v>
      </c>
      <c r="X1182" s="29"/>
      <c r="Y1182" s="29"/>
      <c r="Z1182" s="53" t="str">
        <f t="shared" si="382"/>
        <v/>
      </c>
      <c r="AA1182" s="55" t="str">
        <f t="shared" si="391"/>
        <v/>
      </c>
      <c r="AB1182" s="27"/>
      <c r="AC1182" s="54">
        <f t="shared" si="383"/>
        <v>0</v>
      </c>
      <c r="AD1182" s="78"/>
      <c r="AE1182" s="54">
        <f t="shared" si="384"/>
        <v>0</v>
      </c>
      <c r="AF1182" s="78"/>
      <c r="AG1182" s="54">
        <f t="shared" si="385"/>
        <v>0</v>
      </c>
      <c r="AH1182" s="78"/>
      <c r="AI1182" s="54">
        <f t="shared" si="386"/>
        <v>0</v>
      </c>
      <c r="AJ1182" s="78"/>
      <c r="AK1182" s="54">
        <f t="shared" si="387"/>
        <v>0</v>
      </c>
      <c r="AL1182" s="78"/>
      <c r="AM1182" s="78"/>
      <c r="AN1182" s="53" t="str">
        <f>+IF($A1182="Venta",SUMIF($AC$3:$AM$3,VLOOKUP($R1182,desplegable!$N$3:$Q$8,4,FALSE),$AC1182:$AM1182)*$T1182/VLOOKUP($R1182,desplegable!$N$3:$O$8,2,FALSE),"")</f>
        <v/>
      </c>
      <c r="AO1182" s="53">
        <f t="shared" si="388"/>
        <v>0</v>
      </c>
      <c r="AP1182" s="53" t="str">
        <f>+IF($A1182="Compra",SUMIF($AC$3:$AM$3,VLOOKUP($R1181,desplegable!$N$3:$Q$8,4,FALSE),$AC1182:$AM1182)*$T1182/VLOOKUP($R1181,desplegable!$N$3:$O$8,2,FALSE),"")</f>
        <v/>
      </c>
      <c r="AQ1182" s="55">
        <f>+IFERROR(SUMIF($AC$3:$AM$3,VLOOKUP($R1182,desplegable!$N$3:$Q$8,4,FALSE),$AC1182:$AM1182)/$S1182,0)</f>
        <v>0</v>
      </c>
      <c r="AR1182" s="55">
        <f ca="1">IFERROR((SUMIF($AC$3:$AM$3,VLOOKUP($R1182,desplegable!$N$3:$Q$8,4,FALSE),$AC1182:$AM1182)/($H1182-$G1182))*((TODAY())-$G1182)/$S1182,0)</f>
        <v>0</v>
      </c>
      <c r="AS1182" s="56" t="str">
        <f t="shared" si="392"/>
        <v>-</v>
      </c>
      <c r="AT1182" s="56" t="str">
        <f t="shared" si="393"/>
        <v>-</v>
      </c>
      <c r="AU1182" s="56" t="str">
        <f t="shared" si="394"/>
        <v>-</v>
      </c>
      <c r="AV1182" s="56" t="str">
        <f t="shared" si="395"/>
        <v>-</v>
      </c>
      <c r="AW1182" s="53" t="str">
        <f t="shared" si="396"/>
        <v>-</v>
      </c>
      <c r="AX1182" s="53" t="str">
        <f t="shared" si="397"/>
        <v/>
      </c>
      <c r="AY1182" s="57" t="str">
        <f t="shared" si="398"/>
        <v/>
      </c>
      <c r="AZ1182" s="54">
        <f>+IF(SUMIF($AC$3:$AM$3,VLOOKUP($R1182,desplegable!$N$3:$Q$8,4,FALSE),$AC1182:$AM1182)&gt;=$S1182,$S1182,SUMIF($AC$3:$AM$3,VLOOKUP($R1182,desplegable!$N$3:$Q$8,4,FALSE),$AC1182:$AM1182))</f>
        <v>0</v>
      </c>
      <c r="BA1182" s="78"/>
      <c r="BB1182" s="54">
        <f t="shared" si="399"/>
        <v>0</v>
      </c>
      <c r="BC1182" s="53">
        <f>+IFERROR($BB1182*$T1182/VLOOKUP($R1182,desplegable!$N$3:$O$8,2,FALSE),0)</f>
        <v>0</v>
      </c>
      <c r="BD1182" s="53" t="str">
        <f t="shared" si="389"/>
        <v/>
      </c>
      <c r="BE1182" s="57" t="str">
        <f t="shared" si="400"/>
        <v/>
      </c>
    </row>
    <row r="1183" spans="1:57" ht="15" customHeight="1" x14ac:dyDescent="0.25">
      <c r="A1183" s="26" t="s">
        <v>117</v>
      </c>
      <c r="B1183" s="21"/>
      <c r="C1183" s="21" t="s">
        <v>117</v>
      </c>
      <c r="D1183" s="21"/>
      <c r="E1183" s="21" t="s">
        <v>117</v>
      </c>
      <c r="F1183" s="21"/>
      <c r="G1183" s="27"/>
      <c r="H1183" s="27"/>
      <c r="I1183" s="28" t="s">
        <v>373</v>
      </c>
      <c r="J1183" s="28" t="s">
        <v>117</v>
      </c>
      <c r="K1183" s="21"/>
      <c r="L1183" s="21"/>
      <c r="M1183" s="28" t="s">
        <v>117</v>
      </c>
      <c r="N1183" s="28" t="s">
        <v>117</v>
      </c>
      <c r="O1183" s="28" t="s">
        <v>117</v>
      </c>
      <c r="P1183" s="21" t="s">
        <v>117</v>
      </c>
      <c r="Q1183" s="21" t="s">
        <v>117</v>
      </c>
      <c r="R1183" s="28" t="s">
        <v>117</v>
      </c>
      <c r="S1183" s="78"/>
      <c r="T1183" s="30"/>
      <c r="U1183" s="52">
        <f t="shared" si="390"/>
        <v>0</v>
      </c>
      <c r="V1183" s="29"/>
      <c r="W1183" s="29" t="s">
        <v>117</v>
      </c>
      <c r="X1183" s="29"/>
      <c r="Y1183" s="29"/>
      <c r="Z1183" s="53" t="str">
        <f t="shared" si="382"/>
        <v/>
      </c>
      <c r="AA1183" s="55" t="str">
        <f t="shared" si="391"/>
        <v/>
      </c>
      <c r="AB1183" s="27"/>
      <c r="AC1183" s="54">
        <f t="shared" si="383"/>
        <v>0</v>
      </c>
      <c r="AD1183" s="78"/>
      <c r="AE1183" s="54">
        <f t="shared" si="384"/>
        <v>0</v>
      </c>
      <c r="AF1183" s="78"/>
      <c r="AG1183" s="54">
        <f t="shared" si="385"/>
        <v>0</v>
      </c>
      <c r="AH1183" s="78"/>
      <c r="AI1183" s="54">
        <f t="shared" si="386"/>
        <v>0</v>
      </c>
      <c r="AJ1183" s="78"/>
      <c r="AK1183" s="54">
        <f t="shared" si="387"/>
        <v>0</v>
      </c>
      <c r="AL1183" s="78"/>
      <c r="AM1183" s="78"/>
      <c r="AN1183" s="53" t="str">
        <f>+IF($A1183="Venta",SUMIF($AC$3:$AM$3,VLOOKUP($R1183,desplegable!$N$3:$Q$8,4,FALSE),$AC1183:$AM1183)*$T1183/VLOOKUP($R1183,desplegable!$N$3:$O$8,2,FALSE),"")</f>
        <v/>
      </c>
      <c r="AO1183" s="53">
        <f t="shared" si="388"/>
        <v>0</v>
      </c>
      <c r="AP1183" s="53" t="str">
        <f>+IF($A1183="Compra",SUMIF($AC$3:$AM$3,VLOOKUP($R1182,desplegable!$N$3:$Q$8,4,FALSE),$AC1183:$AM1183)*$T1183/VLOOKUP($R1182,desplegable!$N$3:$O$8,2,FALSE),"")</f>
        <v/>
      </c>
      <c r="AQ1183" s="55">
        <f>+IFERROR(SUMIF($AC$3:$AM$3,VLOOKUP($R1183,desplegable!$N$3:$Q$8,4,FALSE),$AC1183:$AM1183)/$S1183,0)</f>
        <v>0</v>
      </c>
      <c r="AR1183" s="55">
        <f ca="1">IFERROR((SUMIF($AC$3:$AM$3,VLOOKUP($R1183,desplegable!$N$3:$Q$8,4,FALSE),$AC1183:$AM1183)/($H1183-$G1183))*((TODAY())-$G1183)/$S1183,0)</f>
        <v>0</v>
      </c>
      <c r="AS1183" s="56" t="str">
        <f t="shared" si="392"/>
        <v>-</v>
      </c>
      <c r="AT1183" s="56" t="str">
        <f t="shared" si="393"/>
        <v>-</v>
      </c>
      <c r="AU1183" s="56" t="str">
        <f t="shared" si="394"/>
        <v>-</v>
      </c>
      <c r="AV1183" s="56" t="str">
        <f t="shared" si="395"/>
        <v>-</v>
      </c>
      <c r="AW1183" s="53" t="str">
        <f t="shared" si="396"/>
        <v>-</v>
      </c>
      <c r="AX1183" s="53" t="str">
        <f t="shared" si="397"/>
        <v/>
      </c>
      <c r="AY1183" s="57" t="str">
        <f t="shared" si="398"/>
        <v/>
      </c>
      <c r="AZ1183" s="54">
        <f>+IF(SUMIF($AC$3:$AM$3,VLOOKUP($R1183,desplegable!$N$3:$Q$8,4,FALSE),$AC1183:$AM1183)&gt;=$S1183,$S1183,SUMIF($AC$3:$AM$3,VLOOKUP($R1183,desplegable!$N$3:$Q$8,4,FALSE),$AC1183:$AM1183))</f>
        <v>0</v>
      </c>
      <c r="BA1183" s="78"/>
      <c r="BB1183" s="54">
        <f t="shared" si="399"/>
        <v>0</v>
      </c>
      <c r="BC1183" s="53">
        <f>+IFERROR($BB1183*$T1183/VLOOKUP($R1183,desplegable!$N$3:$O$8,2,FALSE),0)</f>
        <v>0</v>
      </c>
      <c r="BD1183" s="53" t="str">
        <f t="shared" si="389"/>
        <v/>
      </c>
      <c r="BE1183" s="57" t="str">
        <f t="shared" si="400"/>
        <v/>
      </c>
    </row>
    <row r="1184" spans="1:57" ht="15" customHeight="1" x14ac:dyDescent="0.25">
      <c r="A1184" s="26" t="s">
        <v>117</v>
      </c>
      <c r="B1184" s="21"/>
      <c r="C1184" s="21" t="s">
        <v>117</v>
      </c>
      <c r="D1184" s="21"/>
      <c r="E1184" s="21" t="s">
        <v>117</v>
      </c>
      <c r="F1184" s="21"/>
      <c r="G1184" s="27"/>
      <c r="H1184" s="27"/>
      <c r="I1184" s="28" t="s">
        <v>373</v>
      </c>
      <c r="J1184" s="28" t="s">
        <v>117</v>
      </c>
      <c r="K1184" s="21"/>
      <c r="L1184" s="21"/>
      <c r="M1184" s="28" t="s">
        <v>117</v>
      </c>
      <c r="N1184" s="28" t="s">
        <v>117</v>
      </c>
      <c r="O1184" s="28" t="s">
        <v>117</v>
      </c>
      <c r="P1184" s="21" t="s">
        <v>117</v>
      </c>
      <c r="Q1184" s="21" t="s">
        <v>117</v>
      </c>
      <c r="R1184" s="28" t="s">
        <v>117</v>
      </c>
      <c r="S1184" s="78"/>
      <c r="T1184" s="30"/>
      <c r="U1184" s="52">
        <f t="shared" si="390"/>
        <v>0</v>
      </c>
      <c r="V1184" s="29"/>
      <c r="W1184" s="29" t="s">
        <v>117</v>
      </c>
      <c r="X1184" s="29"/>
      <c r="Y1184" s="29"/>
      <c r="Z1184" s="53" t="str">
        <f t="shared" si="382"/>
        <v/>
      </c>
      <c r="AA1184" s="55" t="str">
        <f t="shared" si="391"/>
        <v/>
      </c>
      <c r="AB1184" s="27"/>
      <c r="AC1184" s="54">
        <f t="shared" si="383"/>
        <v>0</v>
      </c>
      <c r="AD1184" s="78"/>
      <c r="AE1184" s="54">
        <f t="shared" si="384"/>
        <v>0</v>
      </c>
      <c r="AF1184" s="78"/>
      <c r="AG1184" s="54">
        <f t="shared" si="385"/>
        <v>0</v>
      </c>
      <c r="AH1184" s="78"/>
      <c r="AI1184" s="54">
        <f t="shared" si="386"/>
        <v>0</v>
      </c>
      <c r="AJ1184" s="78"/>
      <c r="AK1184" s="54">
        <f t="shared" si="387"/>
        <v>0</v>
      </c>
      <c r="AL1184" s="78"/>
      <c r="AM1184" s="78"/>
      <c r="AN1184" s="53" t="str">
        <f>+IF($A1184="Venta",SUMIF($AC$3:$AM$3,VLOOKUP($R1184,desplegable!$N$3:$Q$8,4,FALSE),$AC1184:$AM1184)*$T1184/VLOOKUP($R1184,desplegable!$N$3:$O$8,2,FALSE),"")</f>
        <v/>
      </c>
      <c r="AO1184" s="53">
        <f t="shared" si="388"/>
        <v>0</v>
      </c>
      <c r="AP1184" s="53" t="str">
        <f>+IF($A1184="Compra",SUMIF($AC$3:$AM$3,VLOOKUP($R1183,desplegable!$N$3:$Q$8,4,FALSE),$AC1184:$AM1184)*$T1184/VLOOKUP($R1183,desplegable!$N$3:$O$8,2,FALSE),"")</f>
        <v/>
      </c>
      <c r="AQ1184" s="55">
        <f>+IFERROR(SUMIF($AC$3:$AM$3,VLOOKUP($R1184,desplegable!$N$3:$Q$8,4,FALSE),$AC1184:$AM1184)/$S1184,0)</f>
        <v>0</v>
      </c>
      <c r="AR1184" s="55">
        <f ca="1">IFERROR((SUMIF($AC$3:$AM$3,VLOOKUP($R1184,desplegable!$N$3:$Q$8,4,FALSE),$AC1184:$AM1184)/($H1184-$G1184))*((TODAY())-$G1184)/$S1184,0)</f>
        <v>0</v>
      </c>
      <c r="AS1184" s="56" t="str">
        <f t="shared" si="392"/>
        <v>-</v>
      </c>
      <c r="AT1184" s="56" t="str">
        <f t="shared" si="393"/>
        <v>-</v>
      </c>
      <c r="AU1184" s="56" t="str">
        <f t="shared" si="394"/>
        <v>-</v>
      </c>
      <c r="AV1184" s="56" t="str">
        <f t="shared" si="395"/>
        <v>-</v>
      </c>
      <c r="AW1184" s="53" t="str">
        <f t="shared" si="396"/>
        <v>-</v>
      </c>
      <c r="AX1184" s="53" t="str">
        <f t="shared" si="397"/>
        <v/>
      </c>
      <c r="AY1184" s="57" t="str">
        <f t="shared" si="398"/>
        <v/>
      </c>
      <c r="AZ1184" s="54">
        <f>+IF(SUMIF($AC$3:$AM$3,VLOOKUP($R1184,desplegable!$N$3:$Q$8,4,FALSE),$AC1184:$AM1184)&gt;=$S1184,$S1184,SUMIF($AC$3:$AM$3,VLOOKUP($R1184,desplegable!$N$3:$Q$8,4,FALSE),$AC1184:$AM1184))</f>
        <v>0</v>
      </c>
      <c r="BA1184" s="78"/>
      <c r="BB1184" s="54">
        <f t="shared" si="399"/>
        <v>0</v>
      </c>
      <c r="BC1184" s="53">
        <f>+IFERROR($BB1184*$T1184/VLOOKUP($R1184,desplegable!$N$3:$O$8,2,FALSE),0)</f>
        <v>0</v>
      </c>
      <c r="BD1184" s="53" t="str">
        <f t="shared" si="389"/>
        <v/>
      </c>
      <c r="BE1184" s="57" t="str">
        <f t="shared" si="400"/>
        <v/>
      </c>
    </row>
    <row r="1185" spans="1:57" ht="15" customHeight="1" x14ac:dyDescent="0.25">
      <c r="A1185" s="26" t="s">
        <v>117</v>
      </c>
      <c r="B1185" s="21"/>
      <c r="C1185" s="21" t="s">
        <v>117</v>
      </c>
      <c r="D1185" s="21"/>
      <c r="E1185" s="21" t="s">
        <v>117</v>
      </c>
      <c r="F1185" s="21"/>
      <c r="G1185" s="27"/>
      <c r="H1185" s="27"/>
      <c r="I1185" s="28" t="s">
        <v>373</v>
      </c>
      <c r="J1185" s="28" t="s">
        <v>117</v>
      </c>
      <c r="K1185" s="21"/>
      <c r="L1185" s="21"/>
      <c r="M1185" s="28" t="s">
        <v>117</v>
      </c>
      <c r="N1185" s="28" t="s">
        <v>117</v>
      </c>
      <c r="O1185" s="28" t="s">
        <v>117</v>
      </c>
      <c r="P1185" s="21" t="s">
        <v>117</v>
      </c>
      <c r="Q1185" s="21" t="s">
        <v>117</v>
      </c>
      <c r="R1185" s="28" t="s">
        <v>117</v>
      </c>
      <c r="S1185" s="78"/>
      <c r="T1185" s="30"/>
      <c r="U1185" s="52">
        <f t="shared" si="390"/>
        <v>0</v>
      </c>
      <c r="V1185" s="29"/>
      <c r="W1185" s="29" t="s">
        <v>117</v>
      </c>
      <c r="X1185" s="29"/>
      <c r="Y1185" s="29"/>
      <c r="Z1185" s="53" t="str">
        <f t="shared" si="382"/>
        <v/>
      </c>
      <c r="AA1185" s="55" t="str">
        <f t="shared" si="391"/>
        <v/>
      </c>
      <c r="AB1185" s="27"/>
      <c r="AC1185" s="54">
        <f t="shared" si="383"/>
        <v>0</v>
      </c>
      <c r="AD1185" s="78"/>
      <c r="AE1185" s="54">
        <f t="shared" si="384"/>
        <v>0</v>
      </c>
      <c r="AF1185" s="78"/>
      <c r="AG1185" s="54">
        <f t="shared" si="385"/>
        <v>0</v>
      </c>
      <c r="AH1185" s="78"/>
      <c r="AI1185" s="54">
        <f t="shared" si="386"/>
        <v>0</v>
      </c>
      <c r="AJ1185" s="78"/>
      <c r="AK1185" s="54">
        <f t="shared" si="387"/>
        <v>0</v>
      </c>
      <c r="AL1185" s="78"/>
      <c r="AM1185" s="78"/>
      <c r="AN1185" s="53" t="str">
        <f>+IF($A1185="Venta",SUMIF($AC$3:$AM$3,VLOOKUP($R1185,desplegable!$N$3:$Q$8,4,FALSE),$AC1185:$AM1185)*$T1185/VLOOKUP($R1185,desplegable!$N$3:$O$8,2,FALSE),"")</f>
        <v/>
      </c>
      <c r="AO1185" s="53">
        <f t="shared" si="388"/>
        <v>0</v>
      </c>
      <c r="AP1185" s="53" t="str">
        <f>+IF($A1185="Compra",SUMIF($AC$3:$AM$3,VLOOKUP($R1184,desplegable!$N$3:$Q$8,4,FALSE),$AC1185:$AM1185)*$T1185/VLOOKUP($R1184,desplegable!$N$3:$O$8,2,FALSE),"")</f>
        <v/>
      </c>
      <c r="AQ1185" s="55">
        <f>+IFERROR(SUMIF($AC$3:$AM$3,VLOOKUP($R1185,desplegable!$N$3:$Q$8,4,FALSE),$AC1185:$AM1185)/$S1185,0)</f>
        <v>0</v>
      </c>
      <c r="AR1185" s="55">
        <f ca="1">IFERROR((SUMIF($AC$3:$AM$3,VLOOKUP($R1185,desplegable!$N$3:$Q$8,4,FALSE),$AC1185:$AM1185)/($H1185-$G1185))*((TODAY())-$G1185)/$S1185,0)</f>
        <v>0</v>
      </c>
      <c r="AS1185" s="56" t="str">
        <f t="shared" si="392"/>
        <v>-</v>
      </c>
      <c r="AT1185" s="56" t="str">
        <f t="shared" si="393"/>
        <v>-</v>
      </c>
      <c r="AU1185" s="56" t="str">
        <f t="shared" si="394"/>
        <v>-</v>
      </c>
      <c r="AV1185" s="56" t="str">
        <f t="shared" si="395"/>
        <v>-</v>
      </c>
      <c r="AW1185" s="53" t="str">
        <f t="shared" si="396"/>
        <v>-</v>
      </c>
      <c r="AX1185" s="53" t="str">
        <f t="shared" si="397"/>
        <v/>
      </c>
      <c r="AY1185" s="57" t="str">
        <f t="shared" si="398"/>
        <v/>
      </c>
      <c r="AZ1185" s="54">
        <f>+IF(SUMIF($AC$3:$AM$3,VLOOKUP($R1185,desplegable!$N$3:$Q$8,4,FALSE),$AC1185:$AM1185)&gt;=$S1185,$S1185,SUMIF($AC$3:$AM$3,VLOOKUP($R1185,desplegable!$N$3:$Q$8,4,FALSE),$AC1185:$AM1185))</f>
        <v>0</v>
      </c>
      <c r="BA1185" s="78"/>
      <c r="BB1185" s="54">
        <f t="shared" si="399"/>
        <v>0</v>
      </c>
      <c r="BC1185" s="53">
        <f>+IFERROR($BB1185*$T1185/VLOOKUP($R1185,desplegable!$N$3:$O$8,2,FALSE),0)</f>
        <v>0</v>
      </c>
      <c r="BD1185" s="53" t="str">
        <f t="shared" si="389"/>
        <v/>
      </c>
      <c r="BE1185" s="57" t="str">
        <f t="shared" si="400"/>
        <v/>
      </c>
    </row>
    <row r="1186" spans="1:57" ht="15" customHeight="1" x14ac:dyDescent="0.25">
      <c r="A1186" s="26" t="s">
        <v>117</v>
      </c>
      <c r="B1186" s="21"/>
      <c r="C1186" s="21" t="s">
        <v>117</v>
      </c>
      <c r="D1186" s="21"/>
      <c r="E1186" s="21" t="s">
        <v>117</v>
      </c>
      <c r="F1186" s="21"/>
      <c r="G1186" s="27"/>
      <c r="H1186" s="27"/>
      <c r="I1186" s="28" t="s">
        <v>373</v>
      </c>
      <c r="J1186" s="28" t="s">
        <v>117</v>
      </c>
      <c r="K1186" s="21"/>
      <c r="L1186" s="21"/>
      <c r="M1186" s="28" t="s">
        <v>117</v>
      </c>
      <c r="N1186" s="28" t="s">
        <v>117</v>
      </c>
      <c r="O1186" s="28" t="s">
        <v>117</v>
      </c>
      <c r="P1186" s="21" t="s">
        <v>117</v>
      </c>
      <c r="Q1186" s="21" t="s">
        <v>117</v>
      </c>
      <c r="R1186" s="28" t="s">
        <v>117</v>
      </c>
      <c r="S1186" s="78"/>
      <c r="T1186" s="30"/>
      <c r="U1186" s="52">
        <f t="shared" si="390"/>
        <v>0</v>
      </c>
      <c r="V1186" s="29"/>
      <c r="W1186" s="29" t="s">
        <v>117</v>
      </c>
      <c r="X1186" s="29"/>
      <c r="Y1186" s="29"/>
      <c r="Z1186" s="53" t="str">
        <f t="shared" si="382"/>
        <v/>
      </c>
      <c r="AA1186" s="55" t="str">
        <f t="shared" si="391"/>
        <v/>
      </c>
      <c r="AB1186" s="27"/>
      <c r="AC1186" s="54">
        <f t="shared" si="383"/>
        <v>0</v>
      </c>
      <c r="AD1186" s="78"/>
      <c r="AE1186" s="54">
        <f t="shared" si="384"/>
        <v>0</v>
      </c>
      <c r="AF1186" s="78"/>
      <c r="AG1186" s="54">
        <f t="shared" si="385"/>
        <v>0</v>
      </c>
      <c r="AH1186" s="78"/>
      <c r="AI1186" s="54">
        <f t="shared" si="386"/>
        <v>0</v>
      </c>
      <c r="AJ1186" s="78"/>
      <c r="AK1186" s="54">
        <f t="shared" si="387"/>
        <v>0</v>
      </c>
      <c r="AL1186" s="78"/>
      <c r="AM1186" s="78"/>
      <c r="AN1186" s="53" t="str">
        <f>+IF($A1186="Venta",SUMIF($AC$3:$AM$3,VLOOKUP($R1186,desplegable!$N$3:$Q$8,4,FALSE),$AC1186:$AM1186)*$T1186/VLOOKUP($R1186,desplegable!$N$3:$O$8,2,FALSE),"")</f>
        <v/>
      </c>
      <c r="AO1186" s="53">
        <f t="shared" si="388"/>
        <v>0</v>
      </c>
      <c r="AP1186" s="53" t="str">
        <f>+IF($A1186="Compra",SUMIF($AC$3:$AM$3,VLOOKUP($R1185,desplegable!$N$3:$Q$8,4,FALSE),$AC1186:$AM1186)*$T1186/VLOOKUP($R1185,desplegable!$N$3:$O$8,2,FALSE),"")</f>
        <v/>
      </c>
      <c r="AQ1186" s="55">
        <f>+IFERROR(SUMIF($AC$3:$AM$3,VLOOKUP($R1186,desplegable!$N$3:$Q$8,4,FALSE),$AC1186:$AM1186)/$S1186,0)</f>
        <v>0</v>
      </c>
      <c r="AR1186" s="55">
        <f ca="1">IFERROR((SUMIF($AC$3:$AM$3,VLOOKUP($R1186,desplegable!$N$3:$Q$8,4,FALSE),$AC1186:$AM1186)/($H1186-$G1186))*((TODAY())-$G1186)/$S1186,0)</f>
        <v>0</v>
      </c>
      <c r="AS1186" s="56" t="str">
        <f t="shared" si="392"/>
        <v>-</v>
      </c>
      <c r="AT1186" s="56" t="str">
        <f t="shared" si="393"/>
        <v>-</v>
      </c>
      <c r="AU1186" s="56" t="str">
        <f t="shared" si="394"/>
        <v>-</v>
      </c>
      <c r="AV1186" s="56" t="str">
        <f t="shared" si="395"/>
        <v>-</v>
      </c>
      <c r="AW1186" s="53" t="str">
        <f t="shared" si="396"/>
        <v>-</v>
      </c>
      <c r="AX1186" s="53" t="str">
        <f t="shared" si="397"/>
        <v/>
      </c>
      <c r="AY1186" s="57" t="str">
        <f t="shared" si="398"/>
        <v/>
      </c>
      <c r="AZ1186" s="54">
        <f>+IF(SUMIF($AC$3:$AM$3,VLOOKUP($R1186,desplegable!$N$3:$Q$8,4,FALSE),$AC1186:$AM1186)&gt;=$S1186,$S1186,SUMIF($AC$3:$AM$3,VLOOKUP($R1186,desplegable!$N$3:$Q$8,4,FALSE),$AC1186:$AM1186))</f>
        <v>0</v>
      </c>
      <c r="BA1186" s="78"/>
      <c r="BB1186" s="54">
        <f t="shared" si="399"/>
        <v>0</v>
      </c>
      <c r="BC1186" s="53">
        <f>+IFERROR($BB1186*$T1186/VLOOKUP($R1186,desplegable!$N$3:$O$8,2,FALSE),0)</f>
        <v>0</v>
      </c>
      <c r="BD1186" s="53" t="str">
        <f t="shared" si="389"/>
        <v/>
      </c>
      <c r="BE1186" s="57" t="str">
        <f t="shared" si="400"/>
        <v/>
      </c>
    </row>
    <row r="1187" spans="1:57" ht="15" customHeight="1" x14ac:dyDescent="0.25">
      <c r="A1187" s="26" t="s">
        <v>117</v>
      </c>
      <c r="B1187" s="21"/>
      <c r="C1187" s="21" t="s">
        <v>117</v>
      </c>
      <c r="D1187" s="21"/>
      <c r="E1187" s="21" t="s">
        <v>117</v>
      </c>
      <c r="F1187" s="21"/>
      <c r="G1187" s="27"/>
      <c r="H1187" s="27"/>
      <c r="I1187" s="28" t="s">
        <v>373</v>
      </c>
      <c r="J1187" s="28" t="s">
        <v>117</v>
      </c>
      <c r="K1187" s="21"/>
      <c r="L1187" s="21"/>
      <c r="M1187" s="28" t="s">
        <v>117</v>
      </c>
      <c r="N1187" s="28" t="s">
        <v>117</v>
      </c>
      <c r="O1187" s="28" t="s">
        <v>117</v>
      </c>
      <c r="P1187" s="21" t="s">
        <v>117</v>
      </c>
      <c r="Q1187" s="21" t="s">
        <v>117</v>
      </c>
      <c r="R1187" s="28" t="s">
        <v>117</v>
      </c>
      <c r="S1187" s="78"/>
      <c r="T1187" s="30"/>
      <c r="U1187" s="52">
        <f t="shared" si="390"/>
        <v>0</v>
      </c>
      <c r="V1187" s="29"/>
      <c r="W1187" s="29" t="s">
        <v>117</v>
      </c>
      <c r="X1187" s="29"/>
      <c r="Y1187" s="29"/>
      <c r="Z1187" s="53" t="str">
        <f t="shared" si="382"/>
        <v/>
      </c>
      <c r="AA1187" s="55" t="str">
        <f t="shared" si="391"/>
        <v/>
      </c>
      <c r="AB1187" s="27"/>
      <c r="AC1187" s="54">
        <f t="shared" si="383"/>
        <v>0</v>
      </c>
      <c r="AD1187" s="78"/>
      <c r="AE1187" s="54">
        <f t="shared" si="384"/>
        <v>0</v>
      </c>
      <c r="AF1187" s="78"/>
      <c r="AG1187" s="54">
        <f t="shared" si="385"/>
        <v>0</v>
      </c>
      <c r="AH1187" s="78"/>
      <c r="AI1187" s="54">
        <f t="shared" si="386"/>
        <v>0</v>
      </c>
      <c r="AJ1187" s="78"/>
      <c r="AK1187" s="54">
        <f t="shared" si="387"/>
        <v>0</v>
      </c>
      <c r="AL1187" s="78"/>
      <c r="AM1187" s="78"/>
      <c r="AN1187" s="53" t="str">
        <f>+IF($A1187="Venta",SUMIF($AC$3:$AM$3,VLOOKUP($R1187,desplegable!$N$3:$Q$8,4,FALSE),$AC1187:$AM1187)*$T1187/VLOOKUP($R1187,desplegable!$N$3:$O$8,2,FALSE),"")</f>
        <v/>
      </c>
      <c r="AO1187" s="53">
        <f t="shared" si="388"/>
        <v>0</v>
      </c>
      <c r="AP1187" s="53" t="str">
        <f>+IF($A1187="Compra",SUMIF($AC$3:$AM$3,VLOOKUP($R1186,desplegable!$N$3:$Q$8,4,FALSE),$AC1187:$AM1187)*$T1187/VLOOKUP($R1186,desplegable!$N$3:$O$8,2,FALSE),"")</f>
        <v/>
      </c>
      <c r="AQ1187" s="55">
        <f>+IFERROR(SUMIF($AC$3:$AM$3,VLOOKUP($R1187,desplegable!$N$3:$Q$8,4,FALSE),$AC1187:$AM1187)/$S1187,0)</f>
        <v>0</v>
      </c>
      <c r="AR1187" s="55">
        <f ca="1">IFERROR((SUMIF($AC$3:$AM$3,VLOOKUP($R1187,desplegable!$N$3:$Q$8,4,FALSE),$AC1187:$AM1187)/($H1187-$G1187))*((TODAY())-$G1187)/$S1187,0)</f>
        <v>0</v>
      </c>
      <c r="AS1187" s="56" t="str">
        <f t="shared" si="392"/>
        <v>-</v>
      </c>
      <c r="AT1187" s="56" t="str">
        <f t="shared" si="393"/>
        <v>-</v>
      </c>
      <c r="AU1187" s="56" t="str">
        <f t="shared" si="394"/>
        <v>-</v>
      </c>
      <c r="AV1187" s="56" t="str">
        <f t="shared" si="395"/>
        <v>-</v>
      </c>
      <c r="AW1187" s="53" t="str">
        <f t="shared" si="396"/>
        <v>-</v>
      </c>
      <c r="AX1187" s="53" t="str">
        <f t="shared" si="397"/>
        <v/>
      </c>
      <c r="AY1187" s="57" t="str">
        <f t="shared" si="398"/>
        <v/>
      </c>
      <c r="AZ1187" s="54">
        <f>+IF(SUMIF($AC$3:$AM$3,VLOOKUP($R1187,desplegable!$N$3:$Q$8,4,FALSE),$AC1187:$AM1187)&gt;=$S1187,$S1187,SUMIF($AC$3:$AM$3,VLOOKUP($R1187,desplegable!$N$3:$Q$8,4,FALSE),$AC1187:$AM1187))</f>
        <v>0</v>
      </c>
      <c r="BA1187" s="78"/>
      <c r="BB1187" s="54">
        <f t="shared" si="399"/>
        <v>0</v>
      </c>
      <c r="BC1187" s="53">
        <f>+IFERROR($BB1187*$T1187/VLOOKUP($R1187,desplegable!$N$3:$O$8,2,FALSE),0)</f>
        <v>0</v>
      </c>
      <c r="BD1187" s="53" t="str">
        <f t="shared" si="389"/>
        <v/>
      </c>
      <c r="BE1187" s="57" t="str">
        <f t="shared" si="400"/>
        <v/>
      </c>
    </row>
    <row r="1188" spans="1:57" ht="15" customHeight="1" x14ac:dyDescent="0.25">
      <c r="A1188" s="26" t="s">
        <v>117</v>
      </c>
      <c r="B1188" s="21"/>
      <c r="C1188" s="21" t="s">
        <v>117</v>
      </c>
      <c r="D1188" s="21"/>
      <c r="E1188" s="21" t="s">
        <v>117</v>
      </c>
      <c r="F1188" s="21"/>
      <c r="G1188" s="27"/>
      <c r="H1188" s="27"/>
      <c r="I1188" s="28" t="s">
        <v>373</v>
      </c>
      <c r="J1188" s="28" t="s">
        <v>117</v>
      </c>
      <c r="K1188" s="21"/>
      <c r="L1188" s="21"/>
      <c r="M1188" s="28" t="s">
        <v>117</v>
      </c>
      <c r="N1188" s="28" t="s">
        <v>117</v>
      </c>
      <c r="O1188" s="28" t="s">
        <v>117</v>
      </c>
      <c r="P1188" s="21" t="s">
        <v>117</v>
      </c>
      <c r="Q1188" s="21" t="s">
        <v>117</v>
      </c>
      <c r="R1188" s="28" t="s">
        <v>117</v>
      </c>
      <c r="S1188" s="78"/>
      <c r="T1188" s="30"/>
      <c r="U1188" s="52">
        <f t="shared" si="390"/>
        <v>0</v>
      </c>
      <c r="V1188" s="29"/>
      <c r="W1188" s="29" t="s">
        <v>117</v>
      </c>
      <c r="X1188" s="29"/>
      <c r="Y1188" s="29"/>
      <c r="Z1188" s="53" t="str">
        <f t="shared" si="382"/>
        <v/>
      </c>
      <c r="AA1188" s="55" t="str">
        <f t="shared" si="391"/>
        <v/>
      </c>
      <c r="AB1188" s="27"/>
      <c r="AC1188" s="54">
        <f t="shared" si="383"/>
        <v>0</v>
      </c>
      <c r="AD1188" s="78"/>
      <c r="AE1188" s="54">
        <f t="shared" si="384"/>
        <v>0</v>
      </c>
      <c r="AF1188" s="78"/>
      <c r="AG1188" s="54">
        <f t="shared" si="385"/>
        <v>0</v>
      </c>
      <c r="AH1188" s="78"/>
      <c r="AI1188" s="54">
        <f t="shared" si="386"/>
        <v>0</v>
      </c>
      <c r="AJ1188" s="78"/>
      <c r="AK1188" s="54">
        <f t="shared" si="387"/>
        <v>0</v>
      </c>
      <c r="AL1188" s="78"/>
      <c r="AM1188" s="78"/>
      <c r="AN1188" s="53" t="str">
        <f>+IF($A1188="Venta",SUMIF($AC$3:$AM$3,VLOOKUP($R1188,desplegable!$N$3:$Q$8,4,FALSE),$AC1188:$AM1188)*$T1188/VLOOKUP($R1188,desplegable!$N$3:$O$8,2,FALSE),"")</f>
        <v/>
      </c>
      <c r="AO1188" s="53">
        <f t="shared" si="388"/>
        <v>0</v>
      </c>
      <c r="AP1188" s="53" t="str">
        <f>+IF($A1188="Compra",SUMIF($AC$3:$AM$3,VLOOKUP($R1187,desplegable!$N$3:$Q$8,4,FALSE),$AC1188:$AM1188)*$T1188/VLOOKUP($R1187,desplegable!$N$3:$O$8,2,FALSE),"")</f>
        <v/>
      </c>
      <c r="AQ1188" s="55">
        <f>+IFERROR(SUMIF($AC$3:$AM$3,VLOOKUP($R1188,desplegable!$N$3:$Q$8,4,FALSE),$AC1188:$AM1188)/$S1188,0)</f>
        <v>0</v>
      </c>
      <c r="AR1188" s="55">
        <f ca="1">IFERROR((SUMIF($AC$3:$AM$3,VLOOKUP($R1188,desplegable!$N$3:$Q$8,4,FALSE),$AC1188:$AM1188)/($H1188-$G1188))*((TODAY())-$G1188)/$S1188,0)</f>
        <v>0</v>
      </c>
      <c r="AS1188" s="56" t="str">
        <f t="shared" si="392"/>
        <v>-</v>
      </c>
      <c r="AT1188" s="56" t="str">
        <f t="shared" si="393"/>
        <v>-</v>
      </c>
      <c r="AU1188" s="56" t="str">
        <f t="shared" si="394"/>
        <v>-</v>
      </c>
      <c r="AV1188" s="56" t="str">
        <f t="shared" si="395"/>
        <v>-</v>
      </c>
      <c r="AW1188" s="53" t="str">
        <f t="shared" si="396"/>
        <v>-</v>
      </c>
      <c r="AX1188" s="53" t="str">
        <f t="shared" si="397"/>
        <v/>
      </c>
      <c r="AY1188" s="57" t="str">
        <f t="shared" si="398"/>
        <v/>
      </c>
      <c r="AZ1188" s="54">
        <f>+IF(SUMIF($AC$3:$AM$3,VLOOKUP($R1188,desplegable!$N$3:$Q$8,4,FALSE),$AC1188:$AM1188)&gt;=$S1188,$S1188,SUMIF($AC$3:$AM$3,VLOOKUP($R1188,desplegable!$N$3:$Q$8,4,FALSE),$AC1188:$AM1188))</f>
        <v>0</v>
      </c>
      <c r="BA1188" s="78"/>
      <c r="BB1188" s="54">
        <f t="shared" si="399"/>
        <v>0</v>
      </c>
      <c r="BC1188" s="53">
        <f>+IFERROR($BB1188*$T1188/VLOOKUP($R1188,desplegable!$N$3:$O$8,2,FALSE),0)</f>
        <v>0</v>
      </c>
      <c r="BD1188" s="53" t="str">
        <f t="shared" si="389"/>
        <v/>
      </c>
      <c r="BE1188" s="57" t="str">
        <f t="shared" si="400"/>
        <v/>
      </c>
    </row>
    <row r="1189" spans="1:57" ht="15" customHeight="1" x14ac:dyDescent="0.25">
      <c r="A1189" s="26" t="s">
        <v>117</v>
      </c>
      <c r="B1189" s="21"/>
      <c r="C1189" s="21" t="s">
        <v>117</v>
      </c>
      <c r="D1189" s="21"/>
      <c r="E1189" s="21" t="s">
        <v>117</v>
      </c>
      <c r="F1189" s="21"/>
      <c r="G1189" s="27"/>
      <c r="H1189" s="27"/>
      <c r="I1189" s="28" t="s">
        <v>373</v>
      </c>
      <c r="J1189" s="28" t="s">
        <v>117</v>
      </c>
      <c r="K1189" s="21"/>
      <c r="L1189" s="21"/>
      <c r="M1189" s="28" t="s">
        <v>117</v>
      </c>
      <c r="N1189" s="28" t="s">
        <v>117</v>
      </c>
      <c r="O1189" s="28" t="s">
        <v>117</v>
      </c>
      <c r="P1189" s="21" t="s">
        <v>117</v>
      </c>
      <c r="Q1189" s="21" t="s">
        <v>117</v>
      </c>
      <c r="R1189" s="28" t="s">
        <v>117</v>
      </c>
      <c r="S1189" s="78"/>
      <c r="T1189" s="30"/>
      <c r="U1189" s="52">
        <f t="shared" si="390"/>
        <v>0</v>
      </c>
      <c r="V1189" s="29"/>
      <c r="W1189" s="29" t="s">
        <v>117</v>
      </c>
      <c r="X1189" s="29"/>
      <c r="Y1189" s="29"/>
      <c r="Z1189" s="53" t="str">
        <f t="shared" si="382"/>
        <v/>
      </c>
      <c r="AA1189" s="55" t="str">
        <f t="shared" si="391"/>
        <v/>
      </c>
      <c r="AB1189" s="27"/>
      <c r="AC1189" s="54">
        <f t="shared" si="383"/>
        <v>0</v>
      </c>
      <c r="AD1189" s="78"/>
      <c r="AE1189" s="54">
        <f t="shared" si="384"/>
        <v>0</v>
      </c>
      <c r="AF1189" s="78"/>
      <c r="AG1189" s="54">
        <f t="shared" si="385"/>
        <v>0</v>
      </c>
      <c r="AH1189" s="78"/>
      <c r="AI1189" s="54">
        <f t="shared" si="386"/>
        <v>0</v>
      </c>
      <c r="AJ1189" s="78"/>
      <c r="AK1189" s="54">
        <f t="shared" si="387"/>
        <v>0</v>
      </c>
      <c r="AL1189" s="78"/>
      <c r="AM1189" s="78"/>
      <c r="AN1189" s="53" t="str">
        <f>+IF($A1189="Venta",SUMIF($AC$3:$AM$3,VLOOKUP($R1189,desplegable!$N$3:$Q$8,4,FALSE),$AC1189:$AM1189)*$T1189/VLOOKUP($R1189,desplegable!$N$3:$O$8,2,FALSE),"")</f>
        <v/>
      </c>
      <c r="AO1189" s="53">
        <f t="shared" si="388"/>
        <v>0</v>
      </c>
      <c r="AP1189" s="53" t="str">
        <f>+IF($A1189="Compra",SUMIF($AC$3:$AM$3,VLOOKUP($R1188,desplegable!$N$3:$Q$8,4,FALSE),$AC1189:$AM1189)*$T1189/VLOOKUP($R1188,desplegable!$N$3:$O$8,2,FALSE),"")</f>
        <v/>
      </c>
      <c r="AQ1189" s="55">
        <f>+IFERROR(SUMIF($AC$3:$AM$3,VLOOKUP($R1189,desplegable!$N$3:$Q$8,4,FALSE),$AC1189:$AM1189)/$S1189,0)</f>
        <v>0</v>
      </c>
      <c r="AR1189" s="55">
        <f ca="1">IFERROR((SUMIF($AC$3:$AM$3,VLOOKUP($R1189,desplegable!$N$3:$Q$8,4,FALSE),$AC1189:$AM1189)/($H1189-$G1189))*((TODAY())-$G1189)/$S1189,0)</f>
        <v>0</v>
      </c>
      <c r="AS1189" s="56" t="str">
        <f t="shared" si="392"/>
        <v>-</v>
      </c>
      <c r="AT1189" s="56" t="str">
        <f t="shared" si="393"/>
        <v>-</v>
      </c>
      <c r="AU1189" s="56" t="str">
        <f t="shared" si="394"/>
        <v>-</v>
      </c>
      <c r="AV1189" s="56" t="str">
        <f t="shared" si="395"/>
        <v>-</v>
      </c>
      <c r="AW1189" s="53" t="str">
        <f t="shared" si="396"/>
        <v>-</v>
      </c>
      <c r="AX1189" s="53" t="str">
        <f t="shared" si="397"/>
        <v/>
      </c>
      <c r="AY1189" s="57" t="str">
        <f t="shared" si="398"/>
        <v/>
      </c>
      <c r="AZ1189" s="54">
        <f>+IF(SUMIF($AC$3:$AM$3,VLOOKUP($R1189,desplegable!$N$3:$Q$8,4,FALSE),$AC1189:$AM1189)&gt;=$S1189,$S1189,SUMIF($AC$3:$AM$3,VLOOKUP($R1189,desplegable!$N$3:$Q$8,4,FALSE),$AC1189:$AM1189))</f>
        <v>0</v>
      </c>
      <c r="BA1189" s="78"/>
      <c r="BB1189" s="54">
        <f t="shared" si="399"/>
        <v>0</v>
      </c>
      <c r="BC1189" s="53">
        <f>+IFERROR($BB1189*$T1189/VLOOKUP($R1189,desplegable!$N$3:$O$8,2,FALSE),0)</f>
        <v>0</v>
      </c>
      <c r="BD1189" s="53" t="str">
        <f t="shared" si="389"/>
        <v/>
      </c>
      <c r="BE1189" s="57" t="str">
        <f t="shared" si="400"/>
        <v/>
      </c>
    </row>
    <row r="1190" spans="1:57" ht="15" customHeight="1" x14ac:dyDescent="0.25">
      <c r="A1190" s="26" t="s">
        <v>117</v>
      </c>
      <c r="B1190" s="21"/>
      <c r="C1190" s="21" t="s">
        <v>117</v>
      </c>
      <c r="D1190" s="21"/>
      <c r="E1190" s="21" t="s">
        <v>117</v>
      </c>
      <c r="F1190" s="21"/>
      <c r="G1190" s="27"/>
      <c r="H1190" s="27"/>
      <c r="I1190" s="28" t="s">
        <v>373</v>
      </c>
      <c r="J1190" s="28" t="s">
        <v>117</v>
      </c>
      <c r="K1190" s="21"/>
      <c r="L1190" s="21"/>
      <c r="M1190" s="28" t="s">
        <v>117</v>
      </c>
      <c r="N1190" s="28" t="s">
        <v>117</v>
      </c>
      <c r="O1190" s="28" t="s">
        <v>117</v>
      </c>
      <c r="P1190" s="21" t="s">
        <v>117</v>
      </c>
      <c r="Q1190" s="21" t="s">
        <v>117</v>
      </c>
      <c r="R1190" s="28" t="s">
        <v>117</v>
      </c>
      <c r="S1190" s="78"/>
      <c r="T1190" s="30"/>
      <c r="U1190" s="52">
        <f t="shared" si="390"/>
        <v>0</v>
      </c>
      <c r="V1190" s="29"/>
      <c r="W1190" s="29" t="s">
        <v>117</v>
      </c>
      <c r="X1190" s="29"/>
      <c r="Y1190" s="29"/>
      <c r="Z1190" s="53" t="str">
        <f t="shared" si="382"/>
        <v/>
      </c>
      <c r="AA1190" s="55" t="str">
        <f t="shared" si="391"/>
        <v/>
      </c>
      <c r="AB1190" s="27"/>
      <c r="AC1190" s="54">
        <f t="shared" si="383"/>
        <v>0</v>
      </c>
      <c r="AD1190" s="78"/>
      <c r="AE1190" s="54">
        <f t="shared" si="384"/>
        <v>0</v>
      </c>
      <c r="AF1190" s="78"/>
      <c r="AG1190" s="54">
        <f t="shared" si="385"/>
        <v>0</v>
      </c>
      <c r="AH1190" s="78"/>
      <c r="AI1190" s="54">
        <f t="shared" si="386"/>
        <v>0</v>
      </c>
      <c r="AJ1190" s="78"/>
      <c r="AK1190" s="54">
        <f t="shared" si="387"/>
        <v>0</v>
      </c>
      <c r="AL1190" s="78"/>
      <c r="AM1190" s="78"/>
      <c r="AN1190" s="53" t="str">
        <f>+IF($A1190="Venta",SUMIF($AC$3:$AM$3,VLOOKUP($R1190,desplegable!$N$3:$Q$8,4,FALSE),$AC1190:$AM1190)*$T1190/VLOOKUP($R1190,desplegable!$N$3:$O$8,2,FALSE),"")</f>
        <v/>
      </c>
      <c r="AO1190" s="53">
        <f t="shared" si="388"/>
        <v>0</v>
      </c>
      <c r="AP1190" s="53" t="str">
        <f>+IF($A1190="Compra",SUMIF($AC$3:$AM$3,VLOOKUP($R1189,desplegable!$N$3:$Q$8,4,FALSE),$AC1190:$AM1190)*$T1190/VLOOKUP($R1189,desplegable!$N$3:$O$8,2,FALSE),"")</f>
        <v/>
      </c>
      <c r="AQ1190" s="55">
        <f>+IFERROR(SUMIF($AC$3:$AM$3,VLOOKUP($R1190,desplegable!$N$3:$Q$8,4,FALSE),$AC1190:$AM1190)/$S1190,0)</f>
        <v>0</v>
      </c>
      <c r="AR1190" s="55">
        <f ca="1">IFERROR((SUMIF($AC$3:$AM$3,VLOOKUP($R1190,desplegable!$N$3:$Q$8,4,FALSE),$AC1190:$AM1190)/($H1190-$G1190))*((TODAY())-$G1190)/$S1190,0)</f>
        <v>0</v>
      </c>
      <c r="AS1190" s="56" t="str">
        <f t="shared" si="392"/>
        <v>-</v>
      </c>
      <c r="AT1190" s="56" t="str">
        <f t="shared" si="393"/>
        <v>-</v>
      </c>
      <c r="AU1190" s="56" t="str">
        <f t="shared" si="394"/>
        <v>-</v>
      </c>
      <c r="AV1190" s="56" t="str">
        <f t="shared" si="395"/>
        <v>-</v>
      </c>
      <c r="AW1190" s="53" t="str">
        <f t="shared" si="396"/>
        <v>-</v>
      </c>
      <c r="AX1190" s="53" t="str">
        <f t="shared" si="397"/>
        <v/>
      </c>
      <c r="AY1190" s="57" t="str">
        <f t="shared" si="398"/>
        <v/>
      </c>
      <c r="AZ1190" s="54">
        <f>+IF(SUMIF($AC$3:$AM$3,VLOOKUP($R1190,desplegable!$N$3:$Q$8,4,FALSE),$AC1190:$AM1190)&gt;=$S1190,$S1190,SUMIF($AC$3:$AM$3,VLOOKUP($R1190,desplegable!$N$3:$Q$8,4,FALSE),$AC1190:$AM1190))</f>
        <v>0</v>
      </c>
      <c r="BA1190" s="78"/>
      <c r="BB1190" s="54">
        <f t="shared" si="399"/>
        <v>0</v>
      </c>
      <c r="BC1190" s="53">
        <f>+IFERROR($BB1190*$T1190/VLOOKUP($R1190,desplegable!$N$3:$O$8,2,FALSE),0)</f>
        <v>0</v>
      </c>
      <c r="BD1190" s="53" t="str">
        <f t="shared" si="389"/>
        <v/>
      </c>
      <c r="BE1190" s="57" t="str">
        <f t="shared" si="400"/>
        <v/>
      </c>
    </row>
    <row r="1191" spans="1:57" ht="15" customHeight="1" x14ac:dyDescent="0.25">
      <c r="A1191" s="26" t="s">
        <v>117</v>
      </c>
      <c r="B1191" s="21"/>
      <c r="C1191" s="21" t="s">
        <v>117</v>
      </c>
      <c r="D1191" s="21"/>
      <c r="E1191" s="21" t="s">
        <v>117</v>
      </c>
      <c r="F1191" s="21"/>
      <c r="G1191" s="27"/>
      <c r="H1191" s="27"/>
      <c r="I1191" s="28" t="s">
        <v>373</v>
      </c>
      <c r="J1191" s="28" t="s">
        <v>117</v>
      </c>
      <c r="K1191" s="21"/>
      <c r="L1191" s="21"/>
      <c r="M1191" s="28" t="s">
        <v>117</v>
      </c>
      <c r="N1191" s="28" t="s">
        <v>117</v>
      </c>
      <c r="O1191" s="28" t="s">
        <v>117</v>
      </c>
      <c r="P1191" s="21" t="s">
        <v>117</v>
      </c>
      <c r="Q1191" s="21" t="s">
        <v>117</v>
      </c>
      <c r="R1191" s="28" t="s">
        <v>117</v>
      </c>
      <c r="S1191" s="78"/>
      <c r="T1191" s="30"/>
      <c r="U1191" s="52">
        <f t="shared" si="390"/>
        <v>0</v>
      </c>
      <c r="V1191" s="29"/>
      <c r="W1191" s="29" t="s">
        <v>117</v>
      </c>
      <c r="X1191" s="29"/>
      <c r="Y1191" s="29"/>
      <c r="Z1191" s="53" t="str">
        <f t="shared" si="382"/>
        <v/>
      </c>
      <c r="AA1191" s="55" t="str">
        <f t="shared" si="391"/>
        <v/>
      </c>
      <c r="AB1191" s="27"/>
      <c r="AC1191" s="54">
        <f t="shared" si="383"/>
        <v>0</v>
      </c>
      <c r="AD1191" s="78"/>
      <c r="AE1191" s="54">
        <f t="shared" si="384"/>
        <v>0</v>
      </c>
      <c r="AF1191" s="78"/>
      <c r="AG1191" s="54">
        <f t="shared" si="385"/>
        <v>0</v>
      </c>
      <c r="AH1191" s="78"/>
      <c r="AI1191" s="54">
        <f t="shared" si="386"/>
        <v>0</v>
      </c>
      <c r="AJ1191" s="78"/>
      <c r="AK1191" s="54">
        <f t="shared" si="387"/>
        <v>0</v>
      </c>
      <c r="AL1191" s="78"/>
      <c r="AM1191" s="78"/>
      <c r="AN1191" s="53" t="str">
        <f>+IF($A1191="Venta",SUMIF($AC$3:$AM$3,VLOOKUP($R1191,desplegable!$N$3:$Q$8,4,FALSE),$AC1191:$AM1191)*$T1191/VLOOKUP($R1191,desplegable!$N$3:$O$8,2,FALSE),"")</f>
        <v/>
      </c>
      <c r="AO1191" s="53">
        <f t="shared" si="388"/>
        <v>0</v>
      </c>
      <c r="AP1191" s="53" t="str">
        <f>+IF($A1191="Compra",SUMIF($AC$3:$AM$3,VLOOKUP($R1190,desplegable!$N$3:$Q$8,4,FALSE),$AC1191:$AM1191)*$T1191/VLOOKUP($R1190,desplegable!$N$3:$O$8,2,FALSE),"")</f>
        <v/>
      </c>
      <c r="AQ1191" s="55">
        <f>+IFERROR(SUMIF($AC$3:$AM$3,VLOOKUP($R1191,desplegable!$N$3:$Q$8,4,FALSE),$AC1191:$AM1191)/$S1191,0)</f>
        <v>0</v>
      </c>
      <c r="AR1191" s="55">
        <f ca="1">IFERROR((SUMIF($AC$3:$AM$3,VLOOKUP($R1191,desplegable!$N$3:$Q$8,4,FALSE),$AC1191:$AM1191)/($H1191-$G1191))*((TODAY())-$G1191)/$S1191,0)</f>
        <v>0</v>
      </c>
      <c r="AS1191" s="56" t="str">
        <f t="shared" si="392"/>
        <v>-</v>
      </c>
      <c r="AT1191" s="56" t="str">
        <f t="shared" si="393"/>
        <v>-</v>
      </c>
      <c r="AU1191" s="56" t="str">
        <f t="shared" si="394"/>
        <v>-</v>
      </c>
      <c r="AV1191" s="56" t="str">
        <f t="shared" si="395"/>
        <v>-</v>
      </c>
      <c r="AW1191" s="53" t="str">
        <f t="shared" si="396"/>
        <v>-</v>
      </c>
      <c r="AX1191" s="53" t="str">
        <f t="shared" si="397"/>
        <v/>
      </c>
      <c r="AY1191" s="57" t="str">
        <f t="shared" si="398"/>
        <v/>
      </c>
      <c r="AZ1191" s="54">
        <f>+IF(SUMIF($AC$3:$AM$3,VLOOKUP($R1191,desplegable!$N$3:$Q$8,4,FALSE),$AC1191:$AM1191)&gt;=$S1191,$S1191,SUMIF($AC$3:$AM$3,VLOOKUP($R1191,desplegable!$N$3:$Q$8,4,FALSE),$AC1191:$AM1191))</f>
        <v>0</v>
      </c>
      <c r="BA1191" s="78"/>
      <c r="BB1191" s="54">
        <f t="shared" si="399"/>
        <v>0</v>
      </c>
      <c r="BC1191" s="53">
        <f>+IFERROR($BB1191*$T1191/VLOOKUP($R1191,desplegable!$N$3:$O$8,2,FALSE),0)</f>
        <v>0</v>
      </c>
      <c r="BD1191" s="53" t="str">
        <f t="shared" si="389"/>
        <v/>
      </c>
      <c r="BE1191" s="57" t="str">
        <f t="shared" si="400"/>
        <v/>
      </c>
    </row>
    <row r="1192" spans="1:57" ht="15" customHeight="1" x14ac:dyDescent="0.25">
      <c r="A1192" s="26" t="s">
        <v>117</v>
      </c>
      <c r="B1192" s="21"/>
      <c r="C1192" s="21" t="s">
        <v>117</v>
      </c>
      <c r="D1192" s="21"/>
      <c r="E1192" s="21" t="s">
        <v>117</v>
      </c>
      <c r="F1192" s="21"/>
      <c r="G1192" s="27"/>
      <c r="H1192" s="27"/>
      <c r="I1192" s="28" t="s">
        <v>373</v>
      </c>
      <c r="J1192" s="28" t="s">
        <v>117</v>
      </c>
      <c r="K1192" s="21"/>
      <c r="L1192" s="21"/>
      <c r="M1192" s="28" t="s">
        <v>117</v>
      </c>
      <c r="N1192" s="28" t="s">
        <v>117</v>
      </c>
      <c r="O1192" s="28" t="s">
        <v>117</v>
      </c>
      <c r="P1192" s="21" t="s">
        <v>117</v>
      </c>
      <c r="Q1192" s="21" t="s">
        <v>117</v>
      </c>
      <c r="R1192" s="28" t="s">
        <v>117</v>
      </c>
      <c r="S1192" s="78"/>
      <c r="T1192" s="30"/>
      <c r="U1192" s="52">
        <f t="shared" si="390"/>
        <v>0</v>
      </c>
      <c r="V1192" s="29"/>
      <c r="W1192" s="29" t="s">
        <v>117</v>
      </c>
      <c r="X1192" s="29"/>
      <c r="Y1192" s="29"/>
      <c r="Z1192" s="53" t="str">
        <f t="shared" si="382"/>
        <v/>
      </c>
      <c r="AA1192" s="55" t="str">
        <f t="shared" si="391"/>
        <v/>
      </c>
      <c r="AB1192" s="27"/>
      <c r="AC1192" s="54">
        <f t="shared" si="383"/>
        <v>0</v>
      </c>
      <c r="AD1192" s="78"/>
      <c r="AE1192" s="54">
        <f t="shared" si="384"/>
        <v>0</v>
      </c>
      <c r="AF1192" s="78"/>
      <c r="AG1192" s="54">
        <f t="shared" si="385"/>
        <v>0</v>
      </c>
      <c r="AH1192" s="78"/>
      <c r="AI1192" s="54">
        <f t="shared" si="386"/>
        <v>0</v>
      </c>
      <c r="AJ1192" s="78"/>
      <c r="AK1192" s="54">
        <f t="shared" si="387"/>
        <v>0</v>
      </c>
      <c r="AL1192" s="78"/>
      <c r="AM1192" s="78"/>
      <c r="AN1192" s="53" t="str">
        <f>+IF($A1192="Venta",SUMIF($AC$3:$AM$3,VLOOKUP($R1192,desplegable!$N$3:$Q$8,4,FALSE),$AC1192:$AM1192)*$T1192/VLOOKUP($R1192,desplegable!$N$3:$O$8,2,FALSE),"")</f>
        <v/>
      </c>
      <c r="AO1192" s="53">
        <f t="shared" si="388"/>
        <v>0</v>
      </c>
      <c r="AP1192" s="53" t="str">
        <f>+IF($A1192="Compra",SUMIF($AC$3:$AM$3,VLOOKUP($R1191,desplegable!$N$3:$Q$8,4,FALSE),$AC1192:$AM1192)*$T1192/VLOOKUP($R1191,desplegable!$N$3:$O$8,2,FALSE),"")</f>
        <v/>
      </c>
      <c r="AQ1192" s="55">
        <f>+IFERROR(SUMIF($AC$3:$AM$3,VLOOKUP($R1192,desplegable!$N$3:$Q$8,4,FALSE),$AC1192:$AM1192)/$S1192,0)</f>
        <v>0</v>
      </c>
      <c r="AR1192" s="55">
        <f ca="1">IFERROR((SUMIF($AC$3:$AM$3,VLOOKUP($R1192,desplegable!$N$3:$Q$8,4,FALSE),$AC1192:$AM1192)/($H1192-$G1192))*((TODAY())-$G1192)/$S1192,0)</f>
        <v>0</v>
      </c>
      <c r="AS1192" s="56" t="str">
        <f t="shared" si="392"/>
        <v>-</v>
      </c>
      <c r="AT1192" s="56" t="str">
        <f t="shared" si="393"/>
        <v>-</v>
      </c>
      <c r="AU1192" s="56" t="str">
        <f t="shared" si="394"/>
        <v>-</v>
      </c>
      <c r="AV1192" s="56" t="str">
        <f t="shared" si="395"/>
        <v>-</v>
      </c>
      <c r="AW1192" s="53" t="str">
        <f t="shared" si="396"/>
        <v>-</v>
      </c>
      <c r="AX1192" s="53" t="str">
        <f t="shared" si="397"/>
        <v/>
      </c>
      <c r="AY1192" s="57" t="str">
        <f t="shared" si="398"/>
        <v/>
      </c>
      <c r="AZ1192" s="54">
        <f>+IF(SUMIF($AC$3:$AM$3,VLOOKUP($R1192,desplegable!$N$3:$Q$8,4,FALSE),$AC1192:$AM1192)&gt;=$S1192,$S1192,SUMIF($AC$3:$AM$3,VLOOKUP($R1192,desplegable!$N$3:$Q$8,4,FALSE),$AC1192:$AM1192))</f>
        <v>0</v>
      </c>
      <c r="BA1192" s="78"/>
      <c r="BB1192" s="54">
        <f t="shared" si="399"/>
        <v>0</v>
      </c>
      <c r="BC1192" s="53">
        <f>+IFERROR($BB1192*$T1192/VLOOKUP($R1192,desplegable!$N$3:$O$8,2,FALSE),0)</f>
        <v>0</v>
      </c>
      <c r="BD1192" s="53" t="str">
        <f t="shared" si="389"/>
        <v/>
      </c>
      <c r="BE1192" s="57" t="str">
        <f t="shared" si="400"/>
        <v/>
      </c>
    </row>
    <row r="1193" spans="1:57" ht="15" customHeight="1" x14ac:dyDescent="0.25">
      <c r="A1193" s="26" t="s">
        <v>117</v>
      </c>
      <c r="B1193" s="21"/>
      <c r="C1193" s="21" t="s">
        <v>117</v>
      </c>
      <c r="D1193" s="21"/>
      <c r="E1193" s="21" t="s">
        <v>117</v>
      </c>
      <c r="F1193" s="21"/>
      <c r="G1193" s="27"/>
      <c r="H1193" s="27"/>
      <c r="I1193" s="28" t="s">
        <v>373</v>
      </c>
      <c r="J1193" s="28" t="s">
        <v>117</v>
      </c>
      <c r="K1193" s="21"/>
      <c r="L1193" s="21"/>
      <c r="M1193" s="28" t="s">
        <v>117</v>
      </c>
      <c r="N1193" s="28" t="s">
        <v>117</v>
      </c>
      <c r="O1193" s="28" t="s">
        <v>117</v>
      </c>
      <c r="P1193" s="21" t="s">
        <v>117</v>
      </c>
      <c r="Q1193" s="21" t="s">
        <v>117</v>
      </c>
      <c r="R1193" s="28" t="s">
        <v>117</v>
      </c>
      <c r="S1193" s="78"/>
      <c r="T1193" s="30"/>
      <c r="U1193" s="52">
        <f t="shared" si="390"/>
        <v>0</v>
      </c>
      <c r="V1193" s="29"/>
      <c r="W1193" s="29" t="s">
        <v>117</v>
      </c>
      <c r="X1193" s="29"/>
      <c r="Y1193" s="29"/>
      <c r="Z1193" s="53" t="str">
        <f t="shared" si="382"/>
        <v/>
      </c>
      <c r="AA1193" s="55" t="str">
        <f t="shared" si="391"/>
        <v/>
      </c>
      <c r="AB1193" s="27"/>
      <c r="AC1193" s="54">
        <f t="shared" si="383"/>
        <v>0</v>
      </c>
      <c r="AD1193" s="78"/>
      <c r="AE1193" s="54">
        <f t="shared" si="384"/>
        <v>0</v>
      </c>
      <c r="AF1193" s="78"/>
      <c r="AG1193" s="54">
        <f t="shared" si="385"/>
        <v>0</v>
      </c>
      <c r="AH1193" s="78"/>
      <c r="AI1193" s="54">
        <f t="shared" si="386"/>
        <v>0</v>
      </c>
      <c r="AJ1193" s="78"/>
      <c r="AK1193" s="54">
        <f t="shared" si="387"/>
        <v>0</v>
      </c>
      <c r="AL1193" s="78"/>
      <c r="AM1193" s="78"/>
      <c r="AN1193" s="53" t="str">
        <f>+IF($A1193="Venta",SUMIF($AC$3:$AM$3,VLOOKUP($R1193,desplegable!$N$3:$Q$8,4,FALSE),$AC1193:$AM1193)*$T1193/VLOOKUP($R1193,desplegable!$N$3:$O$8,2,FALSE),"")</f>
        <v/>
      </c>
      <c r="AO1193" s="53">
        <f t="shared" si="388"/>
        <v>0</v>
      </c>
      <c r="AP1193" s="53" t="str">
        <f>+IF($A1193="Compra",SUMIF($AC$3:$AM$3,VLOOKUP($R1192,desplegable!$N$3:$Q$8,4,FALSE),$AC1193:$AM1193)*$T1193/VLOOKUP($R1192,desplegable!$N$3:$O$8,2,FALSE),"")</f>
        <v/>
      </c>
      <c r="AQ1193" s="55">
        <f>+IFERROR(SUMIF($AC$3:$AM$3,VLOOKUP($R1193,desplegable!$N$3:$Q$8,4,FALSE),$AC1193:$AM1193)/$S1193,0)</f>
        <v>0</v>
      </c>
      <c r="AR1193" s="55">
        <f ca="1">IFERROR((SUMIF($AC$3:$AM$3,VLOOKUP($R1193,desplegable!$N$3:$Q$8,4,FALSE),$AC1193:$AM1193)/($H1193-$G1193))*((TODAY())-$G1193)/$S1193,0)</f>
        <v>0</v>
      </c>
      <c r="AS1193" s="56" t="str">
        <f t="shared" si="392"/>
        <v>-</v>
      </c>
      <c r="AT1193" s="56" t="str">
        <f t="shared" si="393"/>
        <v>-</v>
      </c>
      <c r="AU1193" s="56" t="str">
        <f t="shared" si="394"/>
        <v>-</v>
      </c>
      <c r="AV1193" s="56" t="str">
        <f t="shared" si="395"/>
        <v>-</v>
      </c>
      <c r="AW1193" s="53" t="str">
        <f t="shared" si="396"/>
        <v>-</v>
      </c>
      <c r="AX1193" s="53" t="str">
        <f t="shared" si="397"/>
        <v/>
      </c>
      <c r="AY1193" s="57" t="str">
        <f t="shared" si="398"/>
        <v/>
      </c>
      <c r="AZ1193" s="54">
        <f>+IF(SUMIF($AC$3:$AM$3,VLOOKUP($R1193,desplegable!$N$3:$Q$8,4,FALSE),$AC1193:$AM1193)&gt;=$S1193,$S1193,SUMIF($AC$3:$AM$3,VLOOKUP($R1193,desplegable!$N$3:$Q$8,4,FALSE),$AC1193:$AM1193))</f>
        <v>0</v>
      </c>
      <c r="BA1193" s="78"/>
      <c r="BB1193" s="54">
        <f t="shared" si="399"/>
        <v>0</v>
      </c>
      <c r="BC1193" s="53">
        <f>+IFERROR($BB1193*$T1193/VLOOKUP($R1193,desplegable!$N$3:$O$8,2,FALSE),0)</f>
        <v>0</v>
      </c>
      <c r="BD1193" s="53" t="str">
        <f t="shared" si="389"/>
        <v/>
      </c>
      <c r="BE1193" s="57" t="str">
        <f t="shared" si="400"/>
        <v/>
      </c>
    </row>
    <row r="1194" spans="1:57" ht="15" customHeight="1" x14ac:dyDescent="0.25">
      <c r="A1194" s="26" t="s">
        <v>117</v>
      </c>
      <c r="B1194" s="21"/>
      <c r="C1194" s="21" t="s">
        <v>117</v>
      </c>
      <c r="D1194" s="21"/>
      <c r="E1194" s="21" t="s">
        <v>117</v>
      </c>
      <c r="F1194" s="21"/>
      <c r="G1194" s="27"/>
      <c r="H1194" s="27"/>
      <c r="I1194" s="28" t="s">
        <v>373</v>
      </c>
      <c r="J1194" s="28" t="s">
        <v>117</v>
      </c>
      <c r="K1194" s="21"/>
      <c r="L1194" s="21"/>
      <c r="M1194" s="28" t="s">
        <v>117</v>
      </c>
      <c r="N1194" s="28" t="s">
        <v>117</v>
      </c>
      <c r="O1194" s="28" t="s">
        <v>117</v>
      </c>
      <c r="P1194" s="21" t="s">
        <v>117</v>
      </c>
      <c r="Q1194" s="21" t="s">
        <v>117</v>
      </c>
      <c r="R1194" s="28" t="s">
        <v>117</v>
      </c>
      <c r="S1194" s="78"/>
      <c r="T1194" s="30"/>
      <c r="U1194" s="52">
        <f t="shared" si="390"/>
        <v>0</v>
      </c>
      <c r="V1194" s="29"/>
      <c r="W1194" s="29" t="s">
        <v>117</v>
      </c>
      <c r="X1194" s="29"/>
      <c r="Y1194" s="29"/>
      <c r="Z1194" s="53" t="str">
        <f t="shared" si="382"/>
        <v/>
      </c>
      <c r="AA1194" s="55" t="str">
        <f t="shared" si="391"/>
        <v/>
      </c>
      <c r="AB1194" s="27"/>
      <c r="AC1194" s="54">
        <f t="shared" si="383"/>
        <v>0</v>
      </c>
      <c r="AD1194" s="78"/>
      <c r="AE1194" s="54">
        <f t="shared" si="384"/>
        <v>0</v>
      </c>
      <c r="AF1194" s="78"/>
      <c r="AG1194" s="54">
        <f t="shared" si="385"/>
        <v>0</v>
      </c>
      <c r="AH1194" s="78"/>
      <c r="AI1194" s="54">
        <f t="shared" si="386"/>
        <v>0</v>
      </c>
      <c r="AJ1194" s="78"/>
      <c r="AK1194" s="54">
        <f t="shared" si="387"/>
        <v>0</v>
      </c>
      <c r="AL1194" s="78"/>
      <c r="AM1194" s="78"/>
      <c r="AN1194" s="53" t="str">
        <f>+IF($A1194="Venta",SUMIF($AC$3:$AM$3,VLOOKUP($R1194,desplegable!$N$3:$Q$8,4,FALSE),$AC1194:$AM1194)*$T1194/VLOOKUP($R1194,desplegable!$N$3:$O$8,2,FALSE),"")</f>
        <v/>
      </c>
      <c r="AO1194" s="53">
        <f t="shared" si="388"/>
        <v>0</v>
      </c>
      <c r="AP1194" s="53" t="str">
        <f>+IF($A1194="Compra",SUMIF($AC$3:$AM$3,VLOOKUP($R1193,desplegable!$N$3:$Q$8,4,FALSE),$AC1194:$AM1194)*$T1194/VLOOKUP($R1193,desplegable!$N$3:$O$8,2,FALSE),"")</f>
        <v/>
      </c>
      <c r="AQ1194" s="55">
        <f>+IFERROR(SUMIF($AC$3:$AM$3,VLOOKUP($R1194,desplegable!$N$3:$Q$8,4,FALSE),$AC1194:$AM1194)/$S1194,0)</f>
        <v>0</v>
      </c>
      <c r="AR1194" s="55">
        <f ca="1">IFERROR((SUMIF($AC$3:$AM$3,VLOOKUP($R1194,desplegable!$N$3:$Q$8,4,FALSE),$AC1194:$AM1194)/($H1194-$G1194))*((TODAY())-$G1194)/$S1194,0)</f>
        <v>0</v>
      </c>
      <c r="AS1194" s="56" t="str">
        <f t="shared" si="392"/>
        <v>-</v>
      </c>
      <c r="AT1194" s="56" t="str">
        <f t="shared" si="393"/>
        <v>-</v>
      </c>
      <c r="AU1194" s="56" t="str">
        <f t="shared" si="394"/>
        <v>-</v>
      </c>
      <c r="AV1194" s="56" t="str">
        <f t="shared" si="395"/>
        <v>-</v>
      </c>
      <c r="AW1194" s="53" t="str">
        <f t="shared" si="396"/>
        <v>-</v>
      </c>
      <c r="AX1194" s="53" t="str">
        <f t="shared" si="397"/>
        <v/>
      </c>
      <c r="AY1194" s="57" t="str">
        <f t="shared" si="398"/>
        <v/>
      </c>
      <c r="AZ1194" s="54">
        <f>+IF(SUMIF($AC$3:$AM$3,VLOOKUP($R1194,desplegable!$N$3:$Q$8,4,FALSE),$AC1194:$AM1194)&gt;=$S1194,$S1194,SUMIF($AC$3:$AM$3,VLOOKUP($R1194,desplegable!$N$3:$Q$8,4,FALSE),$AC1194:$AM1194))</f>
        <v>0</v>
      </c>
      <c r="BA1194" s="78"/>
      <c r="BB1194" s="54">
        <f t="shared" si="399"/>
        <v>0</v>
      </c>
      <c r="BC1194" s="53">
        <f>+IFERROR($BB1194*$T1194/VLOOKUP($R1194,desplegable!$N$3:$O$8,2,FALSE),0)</f>
        <v>0</v>
      </c>
      <c r="BD1194" s="53" t="str">
        <f t="shared" si="389"/>
        <v/>
      </c>
      <c r="BE1194" s="57" t="str">
        <f t="shared" si="400"/>
        <v/>
      </c>
    </row>
    <row r="1195" spans="1:57" ht="15" customHeight="1" x14ac:dyDescent="0.25">
      <c r="A1195" s="26" t="s">
        <v>117</v>
      </c>
      <c r="B1195" s="21"/>
      <c r="C1195" s="21" t="s">
        <v>117</v>
      </c>
      <c r="D1195" s="21"/>
      <c r="E1195" s="21" t="s">
        <v>117</v>
      </c>
      <c r="F1195" s="21"/>
      <c r="G1195" s="27"/>
      <c r="H1195" s="27"/>
      <c r="I1195" s="28" t="s">
        <v>373</v>
      </c>
      <c r="J1195" s="28" t="s">
        <v>117</v>
      </c>
      <c r="K1195" s="21"/>
      <c r="L1195" s="21"/>
      <c r="M1195" s="28" t="s">
        <v>117</v>
      </c>
      <c r="N1195" s="28" t="s">
        <v>117</v>
      </c>
      <c r="O1195" s="28" t="s">
        <v>117</v>
      </c>
      <c r="P1195" s="21" t="s">
        <v>117</v>
      </c>
      <c r="Q1195" s="21" t="s">
        <v>117</v>
      </c>
      <c r="R1195" s="28" t="s">
        <v>117</v>
      </c>
      <c r="S1195" s="78"/>
      <c r="T1195" s="30"/>
      <c r="U1195" s="52">
        <f t="shared" si="390"/>
        <v>0</v>
      </c>
      <c r="V1195" s="29"/>
      <c r="W1195" s="29" t="s">
        <v>117</v>
      </c>
      <c r="X1195" s="29"/>
      <c r="Y1195" s="29"/>
      <c r="Z1195" s="53" t="str">
        <f t="shared" si="382"/>
        <v/>
      </c>
      <c r="AA1195" s="55" t="str">
        <f t="shared" si="391"/>
        <v/>
      </c>
      <c r="AB1195" s="27"/>
      <c r="AC1195" s="54">
        <f t="shared" si="383"/>
        <v>0</v>
      </c>
      <c r="AD1195" s="78"/>
      <c r="AE1195" s="54">
        <f t="shared" si="384"/>
        <v>0</v>
      </c>
      <c r="AF1195" s="78"/>
      <c r="AG1195" s="54">
        <f t="shared" si="385"/>
        <v>0</v>
      </c>
      <c r="AH1195" s="78"/>
      <c r="AI1195" s="54">
        <f t="shared" si="386"/>
        <v>0</v>
      </c>
      <c r="AJ1195" s="78"/>
      <c r="AK1195" s="54">
        <f t="shared" si="387"/>
        <v>0</v>
      </c>
      <c r="AL1195" s="78"/>
      <c r="AM1195" s="78"/>
      <c r="AN1195" s="53" t="str">
        <f>+IF($A1195="Venta",SUMIF($AC$3:$AM$3,VLOOKUP($R1195,desplegable!$N$3:$Q$8,4,FALSE),$AC1195:$AM1195)*$T1195/VLOOKUP($R1195,desplegable!$N$3:$O$8,2,FALSE),"")</f>
        <v/>
      </c>
      <c r="AO1195" s="53">
        <f t="shared" si="388"/>
        <v>0</v>
      </c>
      <c r="AP1195" s="53" t="str">
        <f>+IF($A1195="Compra",SUMIF($AC$3:$AM$3,VLOOKUP($R1194,desplegable!$N$3:$Q$8,4,FALSE),$AC1195:$AM1195)*$T1195/VLOOKUP($R1194,desplegable!$N$3:$O$8,2,FALSE),"")</f>
        <v/>
      </c>
      <c r="AQ1195" s="55">
        <f>+IFERROR(SUMIF($AC$3:$AM$3,VLOOKUP($R1195,desplegable!$N$3:$Q$8,4,FALSE),$AC1195:$AM1195)/$S1195,0)</f>
        <v>0</v>
      </c>
      <c r="AR1195" s="55">
        <f ca="1">IFERROR((SUMIF($AC$3:$AM$3,VLOOKUP($R1195,desplegable!$N$3:$Q$8,4,FALSE),$AC1195:$AM1195)/($H1195-$G1195))*((TODAY())-$G1195)/$S1195,0)</f>
        <v>0</v>
      </c>
      <c r="AS1195" s="56" t="str">
        <f t="shared" si="392"/>
        <v>-</v>
      </c>
      <c r="AT1195" s="56" t="str">
        <f t="shared" si="393"/>
        <v>-</v>
      </c>
      <c r="AU1195" s="56" t="str">
        <f t="shared" si="394"/>
        <v>-</v>
      </c>
      <c r="AV1195" s="56" t="str">
        <f t="shared" si="395"/>
        <v>-</v>
      </c>
      <c r="AW1195" s="53" t="str">
        <f t="shared" si="396"/>
        <v>-</v>
      </c>
      <c r="AX1195" s="53" t="str">
        <f t="shared" si="397"/>
        <v/>
      </c>
      <c r="AY1195" s="57" t="str">
        <f t="shared" si="398"/>
        <v/>
      </c>
      <c r="AZ1195" s="54">
        <f>+IF(SUMIF($AC$3:$AM$3,VLOOKUP($R1195,desplegable!$N$3:$Q$8,4,FALSE),$AC1195:$AM1195)&gt;=$S1195,$S1195,SUMIF($AC$3:$AM$3,VLOOKUP($R1195,desplegable!$N$3:$Q$8,4,FALSE),$AC1195:$AM1195))</f>
        <v>0</v>
      </c>
      <c r="BA1195" s="78"/>
      <c r="BB1195" s="54">
        <f t="shared" si="399"/>
        <v>0</v>
      </c>
      <c r="BC1195" s="53">
        <f>+IFERROR($BB1195*$T1195/VLOOKUP($R1195,desplegable!$N$3:$O$8,2,FALSE),0)</f>
        <v>0</v>
      </c>
      <c r="BD1195" s="53" t="str">
        <f t="shared" si="389"/>
        <v/>
      </c>
      <c r="BE1195" s="57" t="str">
        <f t="shared" si="400"/>
        <v/>
      </c>
    </row>
    <row r="1196" spans="1:57" ht="15" customHeight="1" x14ac:dyDescent="0.25">
      <c r="A1196" s="26" t="s">
        <v>117</v>
      </c>
      <c r="B1196" s="21"/>
      <c r="C1196" s="21" t="s">
        <v>117</v>
      </c>
      <c r="D1196" s="21"/>
      <c r="E1196" s="21" t="s">
        <v>117</v>
      </c>
      <c r="F1196" s="21"/>
      <c r="G1196" s="27"/>
      <c r="H1196" s="27"/>
      <c r="I1196" s="28" t="s">
        <v>373</v>
      </c>
      <c r="J1196" s="28" t="s">
        <v>117</v>
      </c>
      <c r="K1196" s="21"/>
      <c r="L1196" s="21"/>
      <c r="M1196" s="28" t="s">
        <v>117</v>
      </c>
      <c r="N1196" s="28" t="s">
        <v>117</v>
      </c>
      <c r="O1196" s="28" t="s">
        <v>117</v>
      </c>
      <c r="P1196" s="21" t="s">
        <v>117</v>
      </c>
      <c r="Q1196" s="21" t="s">
        <v>117</v>
      </c>
      <c r="R1196" s="28" t="s">
        <v>117</v>
      </c>
      <c r="S1196" s="78"/>
      <c r="T1196" s="30"/>
      <c r="U1196" s="52">
        <f t="shared" si="390"/>
        <v>0</v>
      </c>
      <c r="V1196" s="29"/>
      <c r="W1196" s="29" t="s">
        <v>117</v>
      </c>
      <c r="X1196" s="29"/>
      <c r="Y1196" s="29"/>
      <c r="Z1196" s="53" t="str">
        <f t="shared" si="382"/>
        <v/>
      </c>
      <c r="AA1196" s="55" t="str">
        <f t="shared" si="391"/>
        <v/>
      </c>
      <c r="AB1196" s="27"/>
      <c r="AC1196" s="54">
        <f t="shared" si="383"/>
        <v>0</v>
      </c>
      <c r="AD1196" s="78"/>
      <c r="AE1196" s="54">
        <f t="shared" si="384"/>
        <v>0</v>
      </c>
      <c r="AF1196" s="78"/>
      <c r="AG1196" s="54">
        <f t="shared" si="385"/>
        <v>0</v>
      </c>
      <c r="AH1196" s="78"/>
      <c r="AI1196" s="54">
        <f t="shared" si="386"/>
        <v>0</v>
      </c>
      <c r="AJ1196" s="78"/>
      <c r="AK1196" s="54">
        <f t="shared" si="387"/>
        <v>0</v>
      </c>
      <c r="AL1196" s="78"/>
      <c r="AM1196" s="78"/>
      <c r="AN1196" s="53" t="str">
        <f>+IF($A1196="Venta",SUMIF($AC$3:$AM$3,VLOOKUP($R1196,desplegable!$N$3:$Q$8,4,FALSE),$AC1196:$AM1196)*$T1196/VLOOKUP($R1196,desplegable!$N$3:$O$8,2,FALSE),"")</f>
        <v/>
      </c>
      <c r="AO1196" s="53">
        <f t="shared" si="388"/>
        <v>0</v>
      </c>
      <c r="AP1196" s="53" t="str">
        <f>+IF($A1196="Compra",SUMIF($AC$3:$AM$3,VLOOKUP($R1195,desplegable!$N$3:$Q$8,4,FALSE),$AC1196:$AM1196)*$T1196/VLOOKUP($R1195,desplegable!$N$3:$O$8,2,FALSE),"")</f>
        <v/>
      </c>
      <c r="AQ1196" s="55">
        <f>+IFERROR(SUMIF($AC$3:$AM$3,VLOOKUP($R1196,desplegable!$N$3:$Q$8,4,FALSE),$AC1196:$AM1196)/$S1196,0)</f>
        <v>0</v>
      </c>
      <c r="AR1196" s="55">
        <f ca="1">IFERROR((SUMIF($AC$3:$AM$3,VLOOKUP($R1196,desplegable!$N$3:$Q$8,4,FALSE),$AC1196:$AM1196)/($H1196-$G1196))*((TODAY())-$G1196)/$S1196,0)</f>
        <v>0</v>
      </c>
      <c r="AS1196" s="56" t="str">
        <f t="shared" si="392"/>
        <v>-</v>
      </c>
      <c r="AT1196" s="56" t="str">
        <f t="shared" si="393"/>
        <v>-</v>
      </c>
      <c r="AU1196" s="56" t="str">
        <f t="shared" si="394"/>
        <v>-</v>
      </c>
      <c r="AV1196" s="56" t="str">
        <f t="shared" si="395"/>
        <v>-</v>
      </c>
      <c r="AW1196" s="53" t="str">
        <f t="shared" si="396"/>
        <v>-</v>
      </c>
      <c r="AX1196" s="53" t="str">
        <f t="shared" si="397"/>
        <v/>
      </c>
      <c r="AY1196" s="57" t="str">
        <f t="shared" si="398"/>
        <v/>
      </c>
      <c r="AZ1196" s="54">
        <f>+IF(SUMIF($AC$3:$AM$3,VLOOKUP($R1196,desplegable!$N$3:$Q$8,4,FALSE),$AC1196:$AM1196)&gt;=$S1196,$S1196,SUMIF($AC$3:$AM$3,VLOOKUP($R1196,desplegable!$N$3:$Q$8,4,FALSE),$AC1196:$AM1196))</f>
        <v>0</v>
      </c>
      <c r="BA1196" s="78"/>
      <c r="BB1196" s="54">
        <f t="shared" si="399"/>
        <v>0</v>
      </c>
      <c r="BC1196" s="53">
        <f>+IFERROR($BB1196*$T1196/VLOOKUP($R1196,desplegable!$N$3:$O$8,2,FALSE),0)</f>
        <v>0</v>
      </c>
      <c r="BD1196" s="53" t="str">
        <f t="shared" si="389"/>
        <v/>
      </c>
      <c r="BE1196" s="57" t="str">
        <f t="shared" si="400"/>
        <v/>
      </c>
    </row>
    <row r="1197" spans="1:57" ht="15" customHeight="1" x14ac:dyDescent="0.25">
      <c r="A1197" s="26" t="s">
        <v>117</v>
      </c>
      <c r="B1197" s="21"/>
      <c r="C1197" s="21" t="s">
        <v>117</v>
      </c>
      <c r="D1197" s="21"/>
      <c r="E1197" s="21" t="s">
        <v>117</v>
      </c>
      <c r="F1197" s="21"/>
      <c r="G1197" s="27"/>
      <c r="H1197" s="27"/>
      <c r="I1197" s="28" t="s">
        <v>373</v>
      </c>
      <c r="J1197" s="28" t="s">
        <v>117</v>
      </c>
      <c r="K1197" s="21"/>
      <c r="L1197" s="21"/>
      <c r="M1197" s="28" t="s">
        <v>117</v>
      </c>
      <c r="N1197" s="28" t="s">
        <v>117</v>
      </c>
      <c r="O1197" s="28" t="s">
        <v>117</v>
      </c>
      <c r="P1197" s="21" t="s">
        <v>117</v>
      </c>
      <c r="Q1197" s="21" t="s">
        <v>117</v>
      </c>
      <c r="R1197" s="28" t="s">
        <v>117</v>
      </c>
      <c r="S1197" s="78"/>
      <c r="T1197" s="30"/>
      <c r="U1197" s="52">
        <f t="shared" si="390"/>
        <v>0</v>
      </c>
      <c r="V1197" s="29"/>
      <c r="W1197" s="29" t="s">
        <v>117</v>
      </c>
      <c r="X1197" s="29"/>
      <c r="Y1197" s="29"/>
      <c r="Z1197" s="53" t="str">
        <f t="shared" si="382"/>
        <v/>
      </c>
      <c r="AA1197" s="55" t="str">
        <f t="shared" si="391"/>
        <v/>
      </c>
      <c r="AB1197" s="27"/>
      <c r="AC1197" s="54">
        <f t="shared" si="383"/>
        <v>0</v>
      </c>
      <c r="AD1197" s="78"/>
      <c r="AE1197" s="54">
        <f t="shared" si="384"/>
        <v>0</v>
      </c>
      <c r="AF1197" s="78"/>
      <c r="AG1197" s="54">
        <f t="shared" si="385"/>
        <v>0</v>
      </c>
      <c r="AH1197" s="78"/>
      <c r="AI1197" s="54">
        <f t="shared" si="386"/>
        <v>0</v>
      </c>
      <c r="AJ1197" s="78"/>
      <c r="AK1197" s="54">
        <f t="shared" si="387"/>
        <v>0</v>
      </c>
      <c r="AL1197" s="78"/>
      <c r="AM1197" s="78"/>
      <c r="AN1197" s="53" t="str">
        <f>+IF($A1197="Venta",SUMIF($AC$3:$AM$3,VLOOKUP($R1197,desplegable!$N$3:$Q$8,4,FALSE),$AC1197:$AM1197)*$T1197/VLOOKUP($R1197,desplegable!$N$3:$O$8,2,FALSE),"")</f>
        <v/>
      </c>
      <c r="AO1197" s="53">
        <f t="shared" si="388"/>
        <v>0</v>
      </c>
      <c r="AP1197" s="53" t="str">
        <f>+IF($A1197="Compra",SUMIF($AC$3:$AM$3,VLOOKUP($R1196,desplegable!$N$3:$Q$8,4,FALSE),$AC1197:$AM1197)*$T1197/VLOOKUP($R1196,desplegable!$N$3:$O$8,2,FALSE),"")</f>
        <v/>
      </c>
      <c r="AQ1197" s="55">
        <f>+IFERROR(SUMIF($AC$3:$AM$3,VLOOKUP($R1197,desplegable!$N$3:$Q$8,4,FALSE),$AC1197:$AM1197)/$S1197,0)</f>
        <v>0</v>
      </c>
      <c r="AR1197" s="55">
        <f ca="1">IFERROR((SUMIF($AC$3:$AM$3,VLOOKUP($R1197,desplegable!$N$3:$Q$8,4,FALSE),$AC1197:$AM1197)/($H1197-$G1197))*((TODAY())-$G1197)/$S1197,0)</f>
        <v>0</v>
      </c>
      <c r="AS1197" s="56" t="str">
        <f t="shared" si="392"/>
        <v>-</v>
      </c>
      <c r="AT1197" s="56" t="str">
        <f t="shared" si="393"/>
        <v>-</v>
      </c>
      <c r="AU1197" s="56" t="str">
        <f t="shared" si="394"/>
        <v>-</v>
      </c>
      <c r="AV1197" s="56" t="str">
        <f t="shared" si="395"/>
        <v>-</v>
      </c>
      <c r="AW1197" s="53" t="str">
        <f t="shared" si="396"/>
        <v>-</v>
      </c>
      <c r="AX1197" s="53" t="str">
        <f t="shared" si="397"/>
        <v/>
      </c>
      <c r="AY1197" s="57" t="str">
        <f t="shared" si="398"/>
        <v/>
      </c>
      <c r="AZ1197" s="54">
        <f>+IF(SUMIF($AC$3:$AM$3,VLOOKUP($R1197,desplegable!$N$3:$Q$8,4,FALSE),$AC1197:$AM1197)&gt;=$S1197,$S1197,SUMIF($AC$3:$AM$3,VLOOKUP($R1197,desplegable!$N$3:$Q$8,4,FALSE),$AC1197:$AM1197))</f>
        <v>0</v>
      </c>
      <c r="BA1197" s="78"/>
      <c r="BB1197" s="54">
        <f t="shared" si="399"/>
        <v>0</v>
      </c>
      <c r="BC1197" s="53">
        <f>+IFERROR($BB1197*$T1197/VLOOKUP($R1197,desplegable!$N$3:$O$8,2,FALSE),0)</f>
        <v>0</v>
      </c>
      <c r="BD1197" s="53" t="str">
        <f t="shared" si="389"/>
        <v/>
      </c>
      <c r="BE1197" s="57" t="str">
        <f t="shared" si="400"/>
        <v/>
      </c>
    </row>
    <row r="1198" spans="1:57" ht="15" customHeight="1" x14ac:dyDescent="0.25">
      <c r="A1198" s="26" t="s">
        <v>117</v>
      </c>
      <c r="B1198" s="21"/>
      <c r="C1198" s="21" t="s">
        <v>117</v>
      </c>
      <c r="D1198" s="21"/>
      <c r="E1198" s="21" t="s">
        <v>117</v>
      </c>
      <c r="F1198" s="21"/>
      <c r="G1198" s="27"/>
      <c r="H1198" s="27"/>
      <c r="I1198" s="28" t="s">
        <v>373</v>
      </c>
      <c r="J1198" s="28" t="s">
        <v>117</v>
      </c>
      <c r="K1198" s="21"/>
      <c r="L1198" s="21"/>
      <c r="M1198" s="28" t="s">
        <v>117</v>
      </c>
      <c r="N1198" s="28" t="s">
        <v>117</v>
      </c>
      <c r="O1198" s="28" t="s">
        <v>117</v>
      </c>
      <c r="P1198" s="21" t="s">
        <v>117</v>
      </c>
      <c r="Q1198" s="21" t="s">
        <v>117</v>
      </c>
      <c r="R1198" s="28" t="s">
        <v>117</v>
      </c>
      <c r="S1198" s="78"/>
      <c r="T1198" s="30"/>
      <c r="U1198" s="52">
        <f t="shared" si="390"/>
        <v>0</v>
      </c>
      <c r="V1198" s="29"/>
      <c r="W1198" s="29" t="s">
        <v>117</v>
      </c>
      <c r="X1198" s="29"/>
      <c r="Y1198" s="29"/>
      <c r="Z1198" s="53" t="str">
        <f t="shared" si="382"/>
        <v/>
      </c>
      <c r="AA1198" s="55" t="str">
        <f t="shared" si="391"/>
        <v/>
      </c>
      <c r="AB1198" s="27"/>
      <c r="AC1198" s="54">
        <f t="shared" si="383"/>
        <v>0</v>
      </c>
      <c r="AD1198" s="78"/>
      <c r="AE1198" s="54">
        <f t="shared" si="384"/>
        <v>0</v>
      </c>
      <c r="AF1198" s="78"/>
      <c r="AG1198" s="54">
        <f t="shared" si="385"/>
        <v>0</v>
      </c>
      <c r="AH1198" s="78"/>
      <c r="AI1198" s="54">
        <f t="shared" si="386"/>
        <v>0</v>
      </c>
      <c r="AJ1198" s="78"/>
      <c r="AK1198" s="54">
        <f t="shared" si="387"/>
        <v>0</v>
      </c>
      <c r="AL1198" s="78"/>
      <c r="AM1198" s="78"/>
      <c r="AN1198" s="53" t="str">
        <f>+IF($A1198="Venta",SUMIF($AC$3:$AM$3,VLOOKUP($R1198,desplegable!$N$3:$Q$8,4,FALSE),$AC1198:$AM1198)*$T1198/VLOOKUP($R1198,desplegable!$N$3:$O$8,2,FALSE),"")</f>
        <v/>
      </c>
      <c r="AO1198" s="53">
        <f t="shared" si="388"/>
        <v>0</v>
      </c>
      <c r="AP1198" s="53" t="str">
        <f>+IF($A1198="Compra",SUMIF($AC$3:$AM$3,VLOOKUP($R1197,desplegable!$N$3:$Q$8,4,FALSE),$AC1198:$AM1198)*$T1198/VLOOKUP($R1197,desplegable!$N$3:$O$8,2,FALSE),"")</f>
        <v/>
      </c>
      <c r="AQ1198" s="55">
        <f>+IFERROR(SUMIF($AC$3:$AM$3,VLOOKUP($R1198,desplegable!$N$3:$Q$8,4,FALSE),$AC1198:$AM1198)/$S1198,0)</f>
        <v>0</v>
      </c>
      <c r="AR1198" s="55">
        <f ca="1">IFERROR((SUMIF($AC$3:$AM$3,VLOOKUP($R1198,desplegable!$N$3:$Q$8,4,FALSE),$AC1198:$AM1198)/($H1198-$G1198))*((TODAY())-$G1198)/$S1198,0)</f>
        <v>0</v>
      </c>
      <c r="AS1198" s="56" t="str">
        <f t="shared" si="392"/>
        <v>-</v>
      </c>
      <c r="AT1198" s="56" t="str">
        <f t="shared" si="393"/>
        <v>-</v>
      </c>
      <c r="AU1198" s="56" t="str">
        <f t="shared" si="394"/>
        <v>-</v>
      </c>
      <c r="AV1198" s="56" t="str">
        <f t="shared" si="395"/>
        <v>-</v>
      </c>
      <c r="AW1198" s="53" t="str">
        <f t="shared" si="396"/>
        <v>-</v>
      </c>
      <c r="AX1198" s="53" t="str">
        <f t="shared" si="397"/>
        <v/>
      </c>
      <c r="AY1198" s="57" t="str">
        <f t="shared" si="398"/>
        <v/>
      </c>
      <c r="AZ1198" s="54">
        <f>+IF(SUMIF($AC$3:$AM$3,VLOOKUP($R1198,desplegable!$N$3:$Q$8,4,FALSE),$AC1198:$AM1198)&gt;=$S1198,$S1198,SUMIF($AC$3:$AM$3,VLOOKUP($R1198,desplegable!$N$3:$Q$8,4,FALSE),$AC1198:$AM1198))</f>
        <v>0</v>
      </c>
      <c r="BA1198" s="78"/>
      <c r="BB1198" s="54">
        <f t="shared" si="399"/>
        <v>0</v>
      </c>
      <c r="BC1198" s="53">
        <f>+IFERROR($BB1198*$T1198/VLOOKUP($R1198,desplegable!$N$3:$O$8,2,FALSE),0)</f>
        <v>0</v>
      </c>
      <c r="BD1198" s="53" t="str">
        <f t="shared" si="389"/>
        <v/>
      </c>
      <c r="BE1198" s="57" t="str">
        <f t="shared" si="400"/>
        <v/>
      </c>
    </row>
    <row r="1199" spans="1:57" ht="15" customHeight="1" x14ac:dyDescent="0.25">
      <c r="A1199" s="26" t="s">
        <v>117</v>
      </c>
      <c r="B1199" s="21"/>
      <c r="C1199" s="21" t="s">
        <v>117</v>
      </c>
      <c r="D1199" s="21"/>
      <c r="E1199" s="21" t="s">
        <v>117</v>
      </c>
      <c r="F1199" s="21"/>
      <c r="G1199" s="27"/>
      <c r="H1199" s="27"/>
      <c r="I1199" s="28" t="s">
        <v>373</v>
      </c>
      <c r="J1199" s="28" t="s">
        <v>117</v>
      </c>
      <c r="K1199" s="21"/>
      <c r="L1199" s="21"/>
      <c r="M1199" s="28" t="s">
        <v>117</v>
      </c>
      <c r="N1199" s="28" t="s">
        <v>117</v>
      </c>
      <c r="O1199" s="28" t="s">
        <v>117</v>
      </c>
      <c r="P1199" s="21" t="s">
        <v>117</v>
      </c>
      <c r="Q1199" s="21" t="s">
        <v>117</v>
      </c>
      <c r="R1199" s="28" t="s">
        <v>117</v>
      </c>
      <c r="S1199" s="78"/>
      <c r="T1199" s="30"/>
      <c r="U1199" s="52">
        <f t="shared" si="390"/>
        <v>0</v>
      </c>
      <c r="V1199" s="29"/>
      <c r="W1199" s="29" t="s">
        <v>117</v>
      </c>
      <c r="X1199" s="29"/>
      <c r="Y1199" s="29"/>
      <c r="Z1199" s="53" t="str">
        <f t="shared" si="382"/>
        <v/>
      </c>
      <c r="AA1199" s="55" t="str">
        <f t="shared" si="391"/>
        <v/>
      </c>
      <c r="AB1199" s="27"/>
      <c r="AC1199" s="54">
        <f t="shared" si="383"/>
        <v>0</v>
      </c>
      <c r="AD1199" s="78"/>
      <c r="AE1199" s="54">
        <f t="shared" si="384"/>
        <v>0</v>
      </c>
      <c r="AF1199" s="78"/>
      <c r="AG1199" s="54">
        <f t="shared" si="385"/>
        <v>0</v>
      </c>
      <c r="AH1199" s="78"/>
      <c r="AI1199" s="54">
        <f t="shared" si="386"/>
        <v>0</v>
      </c>
      <c r="AJ1199" s="78"/>
      <c r="AK1199" s="54">
        <f t="shared" si="387"/>
        <v>0</v>
      </c>
      <c r="AL1199" s="78"/>
      <c r="AM1199" s="78"/>
      <c r="AN1199" s="53" t="str">
        <f>+IF($A1199="Venta",SUMIF($AC$3:$AM$3,VLOOKUP($R1199,desplegable!$N$3:$Q$8,4,FALSE),$AC1199:$AM1199)*$T1199/VLOOKUP($R1199,desplegable!$N$3:$O$8,2,FALSE),"")</f>
        <v/>
      </c>
      <c r="AO1199" s="53">
        <f t="shared" si="388"/>
        <v>0</v>
      </c>
      <c r="AP1199" s="53" t="str">
        <f>+IF($A1199="Compra",SUMIF($AC$3:$AM$3,VLOOKUP($R1198,desplegable!$N$3:$Q$8,4,FALSE),$AC1199:$AM1199)*$T1199/VLOOKUP($R1198,desplegable!$N$3:$O$8,2,FALSE),"")</f>
        <v/>
      </c>
      <c r="AQ1199" s="55">
        <f>+IFERROR(SUMIF($AC$3:$AM$3,VLOOKUP($R1199,desplegable!$N$3:$Q$8,4,FALSE),$AC1199:$AM1199)/$S1199,0)</f>
        <v>0</v>
      </c>
      <c r="AR1199" s="55">
        <f ca="1">IFERROR((SUMIF($AC$3:$AM$3,VLOOKUP($R1199,desplegable!$N$3:$Q$8,4,FALSE),$AC1199:$AM1199)/($H1199-$G1199))*((TODAY())-$G1199)/$S1199,0)</f>
        <v>0</v>
      </c>
      <c r="AS1199" s="56" t="str">
        <f t="shared" si="392"/>
        <v>-</v>
      </c>
      <c r="AT1199" s="56" t="str">
        <f t="shared" si="393"/>
        <v>-</v>
      </c>
      <c r="AU1199" s="56" t="str">
        <f t="shared" si="394"/>
        <v>-</v>
      </c>
      <c r="AV1199" s="56" t="str">
        <f t="shared" si="395"/>
        <v>-</v>
      </c>
      <c r="AW1199" s="53" t="str">
        <f t="shared" si="396"/>
        <v>-</v>
      </c>
      <c r="AX1199" s="53" t="str">
        <f t="shared" si="397"/>
        <v/>
      </c>
      <c r="AY1199" s="57" t="str">
        <f t="shared" si="398"/>
        <v/>
      </c>
      <c r="AZ1199" s="54">
        <f>+IF(SUMIF($AC$3:$AM$3,VLOOKUP($R1199,desplegable!$N$3:$Q$8,4,FALSE),$AC1199:$AM1199)&gt;=$S1199,$S1199,SUMIF($AC$3:$AM$3,VLOOKUP($R1199,desplegable!$N$3:$Q$8,4,FALSE),$AC1199:$AM1199))</f>
        <v>0</v>
      </c>
      <c r="BA1199" s="78"/>
      <c r="BB1199" s="54">
        <f t="shared" si="399"/>
        <v>0</v>
      </c>
      <c r="BC1199" s="53">
        <f>+IFERROR($BB1199*$T1199/VLOOKUP($R1199,desplegable!$N$3:$O$8,2,FALSE),0)</f>
        <v>0</v>
      </c>
      <c r="BD1199" s="53" t="str">
        <f t="shared" si="389"/>
        <v/>
      </c>
      <c r="BE1199" s="57" t="str">
        <f t="shared" si="400"/>
        <v/>
      </c>
    </row>
    <row r="1200" spans="1:57" ht="15" customHeight="1" x14ac:dyDescent="0.25">
      <c r="A1200" s="26" t="s">
        <v>117</v>
      </c>
      <c r="B1200" s="21"/>
      <c r="C1200" s="21" t="s">
        <v>117</v>
      </c>
      <c r="D1200" s="21"/>
      <c r="E1200" s="21" t="s">
        <v>117</v>
      </c>
      <c r="F1200" s="21"/>
      <c r="G1200" s="27"/>
      <c r="H1200" s="27"/>
      <c r="I1200" s="28" t="s">
        <v>373</v>
      </c>
      <c r="J1200" s="28" t="s">
        <v>117</v>
      </c>
      <c r="K1200" s="21"/>
      <c r="L1200" s="21"/>
      <c r="M1200" s="28" t="s">
        <v>117</v>
      </c>
      <c r="N1200" s="28" t="s">
        <v>117</v>
      </c>
      <c r="O1200" s="28" t="s">
        <v>117</v>
      </c>
      <c r="P1200" s="21" t="s">
        <v>117</v>
      </c>
      <c r="Q1200" s="21" t="s">
        <v>117</v>
      </c>
      <c r="R1200" s="28" t="s">
        <v>117</v>
      </c>
      <c r="S1200" s="78"/>
      <c r="T1200" s="30"/>
      <c r="U1200" s="52">
        <f t="shared" si="390"/>
        <v>0</v>
      </c>
      <c r="V1200" s="29"/>
      <c r="W1200" s="29" t="s">
        <v>117</v>
      </c>
      <c r="X1200" s="29"/>
      <c r="Y1200" s="29"/>
      <c r="Z1200" s="53" t="str">
        <f t="shared" si="382"/>
        <v/>
      </c>
      <c r="AA1200" s="55" t="str">
        <f t="shared" si="391"/>
        <v/>
      </c>
      <c r="AB1200" s="27"/>
      <c r="AC1200" s="54">
        <f t="shared" si="383"/>
        <v>0</v>
      </c>
      <c r="AD1200" s="78"/>
      <c r="AE1200" s="54">
        <f t="shared" si="384"/>
        <v>0</v>
      </c>
      <c r="AF1200" s="78"/>
      <c r="AG1200" s="54">
        <f t="shared" si="385"/>
        <v>0</v>
      </c>
      <c r="AH1200" s="78"/>
      <c r="AI1200" s="54">
        <f t="shared" si="386"/>
        <v>0</v>
      </c>
      <c r="AJ1200" s="78"/>
      <c r="AK1200" s="54">
        <f t="shared" si="387"/>
        <v>0</v>
      </c>
      <c r="AL1200" s="78"/>
      <c r="AM1200" s="78"/>
      <c r="AN1200" s="53" t="str">
        <f>+IF($A1200="Venta",SUMIF($AC$3:$AM$3,VLOOKUP($R1200,desplegable!$N$3:$Q$8,4,FALSE),$AC1200:$AM1200)*$T1200/VLOOKUP($R1200,desplegable!$N$3:$O$8,2,FALSE),"")</f>
        <v/>
      </c>
      <c r="AO1200" s="53">
        <f t="shared" si="388"/>
        <v>0</v>
      </c>
      <c r="AP1200" s="53" t="str">
        <f>+IF($A1200="Compra",SUMIF($AC$3:$AM$3,VLOOKUP($R1199,desplegable!$N$3:$Q$8,4,FALSE),$AC1200:$AM1200)*$T1200/VLOOKUP($R1199,desplegable!$N$3:$O$8,2,FALSE),"")</f>
        <v/>
      </c>
      <c r="AQ1200" s="55">
        <f>+IFERROR(SUMIF($AC$3:$AM$3,VLOOKUP($R1200,desplegable!$N$3:$Q$8,4,FALSE),$AC1200:$AM1200)/$S1200,0)</f>
        <v>0</v>
      </c>
      <c r="AR1200" s="55">
        <f ca="1">IFERROR((SUMIF($AC$3:$AM$3,VLOOKUP($R1200,desplegable!$N$3:$Q$8,4,FALSE),$AC1200:$AM1200)/($H1200-$G1200))*((TODAY())-$G1200)/$S1200,0)</f>
        <v>0</v>
      </c>
      <c r="AS1200" s="56" t="str">
        <f t="shared" si="392"/>
        <v>-</v>
      </c>
      <c r="AT1200" s="56" t="str">
        <f t="shared" si="393"/>
        <v>-</v>
      </c>
      <c r="AU1200" s="56" t="str">
        <f t="shared" si="394"/>
        <v>-</v>
      </c>
      <c r="AV1200" s="56" t="str">
        <f t="shared" si="395"/>
        <v>-</v>
      </c>
      <c r="AW1200" s="53" t="str">
        <f t="shared" si="396"/>
        <v>-</v>
      </c>
      <c r="AX1200" s="53" t="str">
        <f t="shared" si="397"/>
        <v/>
      </c>
      <c r="AY1200" s="57" t="str">
        <f t="shared" si="398"/>
        <v/>
      </c>
      <c r="AZ1200" s="54">
        <f>+IF(SUMIF($AC$3:$AM$3,VLOOKUP($R1200,desplegable!$N$3:$Q$8,4,FALSE),$AC1200:$AM1200)&gt;=$S1200,$S1200,SUMIF($AC$3:$AM$3,VLOOKUP($R1200,desplegable!$N$3:$Q$8,4,FALSE),$AC1200:$AM1200))</f>
        <v>0</v>
      </c>
      <c r="BA1200" s="78"/>
      <c r="BB1200" s="54">
        <f t="shared" si="399"/>
        <v>0</v>
      </c>
      <c r="BC1200" s="53">
        <f>+IFERROR($BB1200*$T1200/VLOOKUP($R1200,desplegable!$N$3:$O$8,2,FALSE),0)</f>
        <v>0</v>
      </c>
      <c r="BD1200" s="53" t="str">
        <f t="shared" si="389"/>
        <v/>
      </c>
      <c r="BE1200" s="57" t="str">
        <f t="shared" si="400"/>
        <v/>
      </c>
    </row>
    <row r="1201" spans="1:57" ht="15" customHeight="1" x14ac:dyDescent="0.25">
      <c r="A1201" s="26" t="s">
        <v>117</v>
      </c>
      <c r="B1201" s="21"/>
      <c r="C1201" s="21" t="s">
        <v>117</v>
      </c>
      <c r="D1201" s="21"/>
      <c r="E1201" s="21" t="s">
        <v>117</v>
      </c>
      <c r="F1201" s="21"/>
      <c r="G1201" s="27"/>
      <c r="H1201" s="27"/>
      <c r="I1201" s="28" t="s">
        <v>373</v>
      </c>
      <c r="J1201" s="28" t="s">
        <v>117</v>
      </c>
      <c r="K1201" s="21"/>
      <c r="L1201" s="21"/>
      <c r="M1201" s="28" t="s">
        <v>117</v>
      </c>
      <c r="N1201" s="28" t="s">
        <v>117</v>
      </c>
      <c r="O1201" s="28" t="s">
        <v>117</v>
      </c>
      <c r="P1201" s="21" t="s">
        <v>117</v>
      </c>
      <c r="Q1201" s="21" t="s">
        <v>117</v>
      </c>
      <c r="R1201" s="28" t="s">
        <v>117</v>
      </c>
      <c r="S1201" s="78"/>
      <c r="T1201" s="30"/>
      <c r="U1201" s="52">
        <f t="shared" si="390"/>
        <v>0</v>
      </c>
      <c r="V1201" s="29"/>
      <c r="W1201" s="29" t="s">
        <v>117</v>
      </c>
      <c r="X1201" s="29"/>
      <c r="Y1201" s="29"/>
      <c r="Z1201" s="53" t="str">
        <f t="shared" si="382"/>
        <v/>
      </c>
      <c r="AA1201" s="55" t="str">
        <f t="shared" si="391"/>
        <v/>
      </c>
      <c r="AB1201" s="27"/>
      <c r="AC1201" s="54">
        <f t="shared" si="383"/>
        <v>0</v>
      </c>
      <c r="AD1201" s="78"/>
      <c r="AE1201" s="54">
        <f t="shared" si="384"/>
        <v>0</v>
      </c>
      <c r="AF1201" s="78"/>
      <c r="AG1201" s="54">
        <f t="shared" si="385"/>
        <v>0</v>
      </c>
      <c r="AH1201" s="78"/>
      <c r="AI1201" s="54">
        <f t="shared" si="386"/>
        <v>0</v>
      </c>
      <c r="AJ1201" s="78"/>
      <c r="AK1201" s="54">
        <f t="shared" si="387"/>
        <v>0</v>
      </c>
      <c r="AL1201" s="78"/>
      <c r="AM1201" s="78"/>
      <c r="AN1201" s="53" t="str">
        <f>+IF($A1201="Venta",SUMIF($AC$3:$AM$3,VLOOKUP($R1201,desplegable!$N$3:$Q$8,4,FALSE),$AC1201:$AM1201)*$T1201/VLOOKUP($R1201,desplegable!$N$3:$O$8,2,FALSE),"")</f>
        <v/>
      </c>
      <c r="AO1201" s="53">
        <f t="shared" si="388"/>
        <v>0</v>
      </c>
      <c r="AP1201" s="53" t="str">
        <f>+IF($A1201="Compra",SUMIF($AC$3:$AM$3,VLOOKUP($R1200,desplegable!$N$3:$Q$8,4,FALSE),$AC1201:$AM1201)*$T1201/VLOOKUP($R1200,desplegable!$N$3:$O$8,2,FALSE),"")</f>
        <v/>
      </c>
      <c r="AQ1201" s="55">
        <f>+IFERROR(SUMIF($AC$3:$AM$3,VLOOKUP($R1201,desplegable!$N$3:$Q$8,4,FALSE),$AC1201:$AM1201)/$S1201,0)</f>
        <v>0</v>
      </c>
      <c r="AR1201" s="55">
        <f ca="1">IFERROR((SUMIF($AC$3:$AM$3,VLOOKUP($R1201,desplegable!$N$3:$Q$8,4,FALSE),$AC1201:$AM1201)/($H1201-$G1201))*((TODAY())-$G1201)/$S1201,0)</f>
        <v>0</v>
      </c>
      <c r="AS1201" s="56" t="str">
        <f t="shared" si="392"/>
        <v>-</v>
      </c>
      <c r="AT1201" s="56" t="str">
        <f t="shared" si="393"/>
        <v>-</v>
      </c>
      <c r="AU1201" s="56" t="str">
        <f t="shared" si="394"/>
        <v>-</v>
      </c>
      <c r="AV1201" s="56" t="str">
        <f t="shared" si="395"/>
        <v>-</v>
      </c>
      <c r="AW1201" s="53" t="str">
        <f t="shared" si="396"/>
        <v>-</v>
      </c>
      <c r="AX1201" s="53" t="str">
        <f t="shared" si="397"/>
        <v/>
      </c>
      <c r="AY1201" s="57" t="str">
        <f t="shared" si="398"/>
        <v/>
      </c>
      <c r="AZ1201" s="54">
        <f>+IF(SUMIF($AC$3:$AM$3,VLOOKUP($R1201,desplegable!$N$3:$Q$8,4,FALSE),$AC1201:$AM1201)&gt;=$S1201,$S1201,SUMIF($AC$3:$AM$3,VLOOKUP($R1201,desplegable!$N$3:$Q$8,4,FALSE),$AC1201:$AM1201))</f>
        <v>0</v>
      </c>
      <c r="BA1201" s="78"/>
      <c r="BB1201" s="54">
        <f t="shared" si="399"/>
        <v>0</v>
      </c>
      <c r="BC1201" s="53">
        <f>+IFERROR($BB1201*$T1201/VLOOKUP($R1201,desplegable!$N$3:$O$8,2,FALSE),0)</f>
        <v>0</v>
      </c>
      <c r="BD1201" s="53" t="str">
        <f t="shared" si="389"/>
        <v/>
      </c>
      <c r="BE1201" s="57" t="str">
        <f t="shared" si="400"/>
        <v/>
      </c>
    </row>
    <row r="1202" spans="1:57" ht="15" customHeight="1" x14ac:dyDescent="0.25">
      <c r="A1202" s="26" t="s">
        <v>117</v>
      </c>
      <c r="B1202" s="21"/>
      <c r="C1202" s="21" t="s">
        <v>117</v>
      </c>
      <c r="D1202" s="21"/>
      <c r="E1202" s="21" t="s">
        <v>117</v>
      </c>
      <c r="F1202" s="21"/>
      <c r="G1202" s="27"/>
      <c r="H1202" s="27"/>
      <c r="I1202" s="28" t="s">
        <v>373</v>
      </c>
      <c r="J1202" s="28" t="s">
        <v>117</v>
      </c>
      <c r="K1202" s="21"/>
      <c r="L1202" s="21"/>
      <c r="M1202" s="28" t="s">
        <v>117</v>
      </c>
      <c r="N1202" s="28" t="s">
        <v>117</v>
      </c>
      <c r="O1202" s="28" t="s">
        <v>117</v>
      </c>
      <c r="P1202" s="21" t="s">
        <v>117</v>
      </c>
      <c r="Q1202" s="21" t="s">
        <v>117</v>
      </c>
      <c r="R1202" s="28" t="s">
        <v>117</v>
      </c>
      <c r="S1202" s="78"/>
      <c r="T1202" s="30"/>
      <c r="U1202" s="52">
        <f t="shared" si="390"/>
        <v>0</v>
      </c>
      <c r="V1202" s="29"/>
      <c r="W1202" s="29" t="s">
        <v>117</v>
      </c>
      <c r="X1202" s="29"/>
      <c r="Y1202" s="29"/>
      <c r="Z1202" s="53" t="str">
        <f t="shared" si="382"/>
        <v/>
      </c>
      <c r="AA1202" s="55" t="str">
        <f t="shared" si="391"/>
        <v/>
      </c>
      <c r="AB1202" s="27"/>
      <c r="AC1202" s="54">
        <f t="shared" si="383"/>
        <v>0</v>
      </c>
      <c r="AD1202" s="78"/>
      <c r="AE1202" s="54">
        <f t="shared" si="384"/>
        <v>0</v>
      </c>
      <c r="AF1202" s="78"/>
      <c r="AG1202" s="54">
        <f t="shared" si="385"/>
        <v>0</v>
      </c>
      <c r="AH1202" s="78"/>
      <c r="AI1202" s="54">
        <f t="shared" si="386"/>
        <v>0</v>
      </c>
      <c r="AJ1202" s="78"/>
      <c r="AK1202" s="54">
        <f t="shared" si="387"/>
        <v>0</v>
      </c>
      <c r="AL1202" s="78"/>
      <c r="AM1202" s="78"/>
      <c r="AN1202" s="53" t="str">
        <f>+IF($A1202="Venta",SUMIF($AC$3:$AM$3,VLOOKUP($R1202,desplegable!$N$3:$Q$8,4,FALSE),$AC1202:$AM1202)*$T1202/VLOOKUP($R1202,desplegable!$N$3:$O$8,2,FALSE),"")</f>
        <v/>
      </c>
      <c r="AO1202" s="53">
        <f t="shared" si="388"/>
        <v>0</v>
      </c>
      <c r="AP1202" s="53" t="str">
        <f>+IF($A1202="Compra",SUMIF($AC$3:$AM$3,VLOOKUP($R1201,desplegable!$N$3:$Q$8,4,FALSE),$AC1202:$AM1202)*$T1202/VLOOKUP($R1201,desplegable!$N$3:$O$8,2,FALSE),"")</f>
        <v/>
      </c>
      <c r="AQ1202" s="55">
        <f>+IFERROR(SUMIF($AC$3:$AM$3,VLOOKUP($R1202,desplegable!$N$3:$Q$8,4,FALSE),$AC1202:$AM1202)/$S1202,0)</f>
        <v>0</v>
      </c>
      <c r="AR1202" s="55">
        <f ca="1">IFERROR((SUMIF($AC$3:$AM$3,VLOOKUP($R1202,desplegable!$N$3:$Q$8,4,FALSE),$AC1202:$AM1202)/($H1202-$G1202))*((TODAY())-$G1202)/$S1202,0)</f>
        <v>0</v>
      </c>
      <c r="AS1202" s="56" t="str">
        <f t="shared" si="392"/>
        <v>-</v>
      </c>
      <c r="AT1202" s="56" t="str">
        <f t="shared" si="393"/>
        <v>-</v>
      </c>
      <c r="AU1202" s="56" t="str">
        <f t="shared" si="394"/>
        <v>-</v>
      </c>
      <c r="AV1202" s="56" t="str">
        <f t="shared" si="395"/>
        <v>-</v>
      </c>
      <c r="AW1202" s="53" t="str">
        <f t="shared" si="396"/>
        <v>-</v>
      </c>
      <c r="AX1202" s="53" t="str">
        <f t="shared" si="397"/>
        <v/>
      </c>
      <c r="AY1202" s="57" t="str">
        <f t="shared" si="398"/>
        <v/>
      </c>
      <c r="AZ1202" s="54">
        <f>+IF(SUMIF($AC$3:$AM$3,VLOOKUP($R1202,desplegable!$N$3:$Q$8,4,FALSE),$AC1202:$AM1202)&gt;=$S1202,$S1202,SUMIF($AC$3:$AM$3,VLOOKUP($R1202,desplegable!$N$3:$Q$8,4,FALSE),$AC1202:$AM1202))</f>
        <v>0</v>
      </c>
      <c r="BA1202" s="78"/>
      <c r="BB1202" s="54">
        <f t="shared" si="399"/>
        <v>0</v>
      </c>
      <c r="BC1202" s="53">
        <f>+IFERROR($BB1202*$T1202/VLOOKUP($R1202,desplegable!$N$3:$O$8,2,FALSE),0)</f>
        <v>0</v>
      </c>
      <c r="BD1202" s="53" t="str">
        <f t="shared" si="389"/>
        <v/>
      </c>
      <c r="BE1202" s="57" t="str">
        <f t="shared" si="400"/>
        <v/>
      </c>
    </row>
    <row r="1203" spans="1:57" ht="15" customHeight="1" x14ac:dyDescent="0.25">
      <c r="A1203" s="26" t="s">
        <v>117</v>
      </c>
      <c r="B1203" s="21"/>
      <c r="C1203" s="21" t="s">
        <v>117</v>
      </c>
      <c r="D1203" s="21"/>
      <c r="E1203" s="21" t="s">
        <v>117</v>
      </c>
      <c r="F1203" s="21"/>
      <c r="G1203" s="27"/>
      <c r="H1203" s="27"/>
      <c r="I1203" s="28" t="s">
        <v>373</v>
      </c>
      <c r="J1203" s="28" t="s">
        <v>117</v>
      </c>
      <c r="K1203" s="21"/>
      <c r="L1203" s="21"/>
      <c r="M1203" s="28" t="s">
        <v>117</v>
      </c>
      <c r="N1203" s="28" t="s">
        <v>117</v>
      </c>
      <c r="O1203" s="28" t="s">
        <v>117</v>
      </c>
      <c r="P1203" s="21" t="s">
        <v>117</v>
      </c>
      <c r="Q1203" s="21" t="s">
        <v>117</v>
      </c>
      <c r="R1203" s="28" t="s">
        <v>117</v>
      </c>
      <c r="S1203" s="78"/>
      <c r="T1203" s="30"/>
      <c r="U1203" s="52">
        <f t="shared" si="390"/>
        <v>0</v>
      </c>
      <c r="V1203" s="29"/>
      <c r="W1203" s="29" t="s">
        <v>117</v>
      </c>
      <c r="X1203" s="29"/>
      <c r="Y1203" s="29"/>
      <c r="Z1203" s="53" t="str">
        <f t="shared" si="382"/>
        <v/>
      </c>
      <c r="AA1203" s="55" t="str">
        <f t="shared" si="391"/>
        <v/>
      </c>
      <c r="AB1203" s="27"/>
      <c r="AC1203" s="54">
        <f t="shared" si="383"/>
        <v>0</v>
      </c>
      <c r="AD1203" s="78"/>
      <c r="AE1203" s="54">
        <f t="shared" si="384"/>
        <v>0</v>
      </c>
      <c r="AF1203" s="78"/>
      <c r="AG1203" s="54">
        <f t="shared" si="385"/>
        <v>0</v>
      </c>
      <c r="AH1203" s="78"/>
      <c r="AI1203" s="54">
        <f t="shared" si="386"/>
        <v>0</v>
      </c>
      <c r="AJ1203" s="78"/>
      <c r="AK1203" s="54">
        <f t="shared" si="387"/>
        <v>0</v>
      </c>
      <c r="AL1203" s="78"/>
      <c r="AM1203" s="78"/>
      <c r="AN1203" s="53" t="str">
        <f>+IF($A1203="Venta",SUMIF($AC$3:$AM$3,VLOOKUP($R1203,desplegable!$N$3:$Q$8,4,FALSE),$AC1203:$AM1203)*$T1203/VLOOKUP($R1203,desplegable!$N$3:$O$8,2,FALSE),"")</f>
        <v/>
      </c>
      <c r="AO1203" s="53">
        <f t="shared" si="388"/>
        <v>0</v>
      </c>
      <c r="AP1203" s="53" t="str">
        <f>+IF($A1203="Compra",SUMIF($AC$3:$AM$3,VLOOKUP($R1202,desplegable!$N$3:$Q$8,4,FALSE),$AC1203:$AM1203)*$T1203/VLOOKUP($R1202,desplegable!$N$3:$O$8,2,FALSE),"")</f>
        <v/>
      </c>
      <c r="AQ1203" s="55">
        <f>+IFERROR(SUMIF($AC$3:$AM$3,VLOOKUP($R1203,desplegable!$N$3:$Q$8,4,FALSE),$AC1203:$AM1203)/$S1203,0)</f>
        <v>0</v>
      </c>
      <c r="AR1203" s="55">
        <f ca="1">IFERROR((SUMIF($AC$3:$AM$3,VLOOKUP($R1203,desplegable!$N$3:$Q$8,4,FALSE),$AC1203:$AM1203)/($H1203-$G1203))*((TODAY())-$G1203)/$S1203,0)</f>
        <v>0</v>
      </c>
      <c r="AS1203" s="56" t="str">
        <f t="shared" si="392"/>
        <v>-</v>
      </c>
      <c r="AT1203" s="56" t="str">
        <f t="shared" si="393"/>
        <v>-</v>
      </c>
      <c r="AU1203" s="56" t="str">
        <f t="shared" si="394"/>
        <v>-</v>
      </c>
      <c r="AV1203" s="56" t="str">
        <f t="shared" si="395"/>
        <v>-</v>
      </c>
      <c r="AW1203" s="53" t="str">
        <f t="shared" si="396"/>
        <v>-</v>
      </c>
      <c r="AX1203" s="53" t="str">
        <f t="shared" si="397"/>
        <v/>
      </c>
      <c r="AY1203" s="57" t="str">
        <f t="shared" si="398"/>
        <v/>
      </c>
      <c r="AZ1203" s="54">
        <f>+IF(SUMIF($AC$3:$AM$3,VLOOKUP($R1203,desplegable!$N$3:$Q$8,4,FALSE),$AC1203:$AM1203)&gt;=$S1203,$S1203,SUMIF($AC$3:$AM$3,VLOOKUP($R1203,desplegable!$N$3:$Q$8,4,FALSE),$AC1203:$AM1203))</f>
        <v>0</v>
      </c>
      <c r="BA1203" s="78"/>
      <c r="BB1203" s="54">
        <f t="shared" si="399"/>
        <v>0</v>
      </c>
      <c r="BC1203" s="53">
        <f>+IFERROR($BB1203*$T1203/VLOOKUP($R1203,desplegable!$N$3:$O$8,2,FALSE),0)</f>
        <v>0</v>
      </c>
      <c r="BD1203" s="53" t="str">
        <f t="shared" si="389"/>
        <v/>
      </c>
      <c r="BE1203" s="57" t="str">
        <f t="shared" si="400"/>
        <v/>
      </c>
    </row>
    <row r="1204" spans="1:57" ht="15" customHeight="1" x14ac:dyDescent="0.25">
      <c r="A1204" s="26" t="s">
        <v>117</v>
      </c>
      <c r="B1204" s="21"/>
      <c r="C1204" s="21" t="s">
        <v>117</v>
      </c>
      <c r="D1204" s="21"/>
      <c r="E1204" s="21" t="s">
        <v>117</v>
      </c>
      <c r="F1204" s="21"/>
      <c r="G1204" s="27"/>
      <c r="H1204" s="27"/>
      <c r="I1204" s="28" t="s">
        <v>373</v>
      </c>
      <c r="J1204" s="28" t="s">
        <v>117</v>
      </c>
      <c r="K1204" s="21"/>
      <c r="L1204" s="21"/>
      <c r="M1204" s="28" t="s">
        <v>117</v>
      </c>
      <c r="N1204" s="28" t="s">
        <v>117</v>
      </c>
      <c r="O1204" s="28" t="s">
        <v>117</v>
      </c>
      <c r="P1204" s="21" t="s">
        <v>117</v>
      </c>
      <c r="Q1204" s="21" t="s">
        <v>117</v>
      </c>
      <c r="R1204" s="28" t="s">
        <v>117</v>
      </c>
      <c r="S1204" s="78"/>
      <c r="T1204" s="30"/>
      <c r="U1204" s="52">
        <f t="shared" si="390"/>
        <v>0</v>
      </c>
      <c r="V1204" s="29"/>
      <c r="W1204" s="29" t="s">
        <v>117</v>
      </c>
      <c r="X1204" s="29"/>
      <c r="Y1204" s="29"/>
      <c r="Z1204" s="53" t="str">
        <f t="shared" si="382"/>
        <v/>
      </c>
      <c r="AA1204" s="55" t="str">
        <f t="shared" si="391"/>
        <v/>
      </c>
      <c r="AB1204" s="27"/>
      <c r="AC1204" s="54">
        <f t="shared" si="383"/>
        <v>0</v>
      </c>
      <c r="AD1204" s="78"/>
      <c r="AE1204" s="54">
        <f t="shared" si="384"/>
        <v>0</v>
      </c>
      <c r="AF1204" s="78"/>
      <c r="AG1204" s="54">
        <f t="shared" si="385"/>
        <v>0</v>
      </c>
      <c r="AH1204" s="78"/>
      <c r="AI1204" s="54">
        <f t="shared" si="386"/>
        <v>0</v>
      </c>
      <c r="AJ1204" s="78"/>
      <c r="AK1204" s="54">
        <f t="shared" si="387"/>
        <v>0</v>
      </c>
      <c r="AL1204" s="78"/>
      <c r="AM1204" s="78"/>
      <c r="AN1204" s="53" t="str">
        <f>+IF($A1204="Venta",SUMIF($AC$3:$AM$3,VLOOKUP($R1204,desplegable!$N$3:$Q$8,4,FALSE),$AC1204:$AM1204)*$T1204/VLOOKUP($R1204,desplegable!$N$3:$O$8,2,FALSE),"")</f>
        <v/>
      </c>
      <c r="AO1204" s="53">
        <f t="shared" si="388"/>
        <v>0</v>
      </c>
      <c r="AP1204" s="53" t="str">
        <f>+IF($A1204="Compra",SUMIF($AC$3:$AM$3,VLOOKUP($R1203,desplegable!$N$3:$Q$8,4,FALSE),$AC1204:$AM1204)*$T1204/VLOOKUP($R1203,desplegable!$N$3:$O$8,2,FALSE),"")</f>
        <v/>
      </c>
      <c r="AQ1204" s="55">
        <f>+IFERROR(SUMIF($AC$3:$AM$3,VLOOKUP($R1204,desplegable!$N$3:$Q$8,4,FALSE),$AC1204:$AM1204)/$S1204,0)</f>
        <v>0</v>
      </c>
      <c r="AR1204" s="55">
        <f ca="1">IFERROR((SUMIF($AC$3:$AM$3,VLOOKUP($R1204,desplegable!$N$3:$Q$8,4,FALSE),$AC1204:$AM1204)/($H1204-$G1204))*((TODAY())-$G1204)/$S1204,0)</f>
        <v>0</v>
      </c>
      <c r="AS1204" s="56" t="str">
        <f t="shared" si="392"/>
        <v>-</v>
      </c>
      <c r="AT1204" s="56" t="str">
        <f t="shared" si="393"/>
        <v>-</v>
      </c>
      <c r="AU1204" s="56" t="str">
        <f t="shared" si="394"/>
        <v>-</v>
      </c>
      <c r="AV1204" s="56" t="str">
        <f t="shared" si="395"/>
        <v>-</v>
      </c>
      <c r="AW1204" s="53" t="str">
        <f t="shared" si="396"/>
        <v>-</v>
      </c>
      <c r="AX1204" s="53" t="str">
        <f t="shared" si="397"/>
        <v/>
      </c>
      <c r="AY1204" s="57" t="str">
        <f t="shared" si="398"/>
        <v/>
      </c>
      <c r="AZ1204" s="54">
        <f>+IF(SUMIF($AC$3:$AM$3,VLOOKUP($R1204,desplegable!$N$3:$Q$8,4,FALSE),$AC1204:$AM1204)&gt;=$S1204,$S1204,SUMIF($AC$3:$AM$3,VLOOKUP($R1204,desplegable!$N$3:$Q$8,4,FALSE),$AC1204:$AM1204))</f>
        <v>0</v>
      </c>
      <c r="BA1204" s="78"/>
      <c r="BB1204" s="54">
        <f t="shared" si="399"/>
        <v>0</v>
      </c>
      <c r="BC1204" s="53">
        <f>+IFERROR($BB1204*$T1204/VLOOKUP($R1204,desplegable!$N$3:$O$8,2,FALSE),0)</f>
        <v>0</v>
      </c>
      <c r="BD1204" s="53" t="str">
        <f t="shared" si="389"/>
        <v/>
      </c>
      <c r="BE1204" s="57" t="str">
        <f t="shared" si="400"/>
        <v/>
      </c>
    </row>
    <row r="1205" spans="1:57" ht="15" customHeight="1" x14ac:dyDescent="0.25">
      <c r="A1205" s="26" t="s">
        <v>117</v>
      </c>
      <c r="B1205" s="21"/>
      <c r="C1205" s="21" t="s">
        <v>117</v>
      </c>
      <c r="D1205" s="21"/>
      <c r="E1205" s="21" t="s">
        <v>117</v>
      </c>
      <c r="F1205" s="21"/>
      <c r="G1205" s="27"/>
      <c r="H1205" s="27"/>
      <c r="I1205" s="28" t="s">
        <v>373</v>
      </c>
      <c r="J1205" s="28" t="s">
        <v>117</v>
      </c>
      <c r="K1205" s="21"/>
      <c r="L1205" s="21"/>
      <c r="M1205" s="28" t="s">
        <v>117</v>
      </c>
      <c r="N1205" s="28" t="s">
        <v>117</v>
      </c>
      <c r="O1205" s="28" t="s">
        <v>117</v>
      </c>
      <c r="P1205" s="21" t="s">
        <v>117</v>
      </c>
      <c r="Q1205" s="21" t="s">
        <v>117</v>
      </c>
      <c r="R1205" s="28" t="s">
        <v>117</v>
      </c>
      <c r="S1205" s="78"/>
      <c r="T1205" s="30"/>
      <c r="U1205" s="52">
        <f t="shared" si="390"/>
        <v>0</v>
      </c>
      <c r="V1205" s="29"/>
      <c r="W1205" s="29" t="s">
        <v>117</v>
      </c>
      <c r="X1205" s="29"/>
      <c r="Y1205" s="29"/>
      <c r="Z1205" s="53" t="str">
        <f t="shared" si="382"/>
        <v/>
      </c>
      <c r="AA1205" s="55" t="str">
        <f t="shared" si="391"/>
        <v/>
      </c>
      <c r="AB1205" s="27"/>
      <c r="AC1205" s="54">
        <f t="shared" si="383"/>
        <v>0</v>
      </c>
      <c r="AD1205" s="78"/>
      <c r="AE1205" s="54">
        <f t="shared" si="384"/>
        <v>0</v>
      </c>
      <c r="AF1205" s="78"/>
      <c r="AG1205" s="54">
        <f t="shared" si="385"/>
        <v>0</v>
      </c>
      <c r="AH1205" s="78"/>
      <c r="AI1205" s="54">
        <f t="shared" si="386"/>
        <v>0</v>
      </c>
      <c r="AJ1205" s="78"/>
      <c r="AK1205" s="54">
        <f t="shared" si="387"/>
        <v>0</v>
      </c>
      <c r="AL1205" s="78"/>
      <c r="AM1205" s="78"/>
      <c r="AN1205" s="53" t="str">
        <f>+IF($A1205="Venta",SUMIF($AC$3:$AM$3,VLOOKUP($R1205,desplegable!$N$3:$Q$8,4,FALSE),$AC1205:$AM1205)*$T1205/VLOOKUP($R1205,desplegable!$N$3:$O$8,2,FALSE),"")</f>
        <v/>
      </c>
      <c r="AO1205" s="53">
        <f t="shared" si="388"/>
        <v>0</v>
      </c>
      <c r="AP1205" s="53" t="str">
        <f>+IF($A1205="Compra",SUMIF($AC$3:$AM$3,VLOOKUP($R1204,desplegable!$N$3:$Q$8,4,FALSE),$AC1205:$AM1205)*$T1205/VLOOKUP($R1204,desplegable!$N$3:$O$8,2,FALSE),"")</f>
        <v/>
      </c>
      <c r="AQ1205" s="55">
        <f>+IFERROR(SUMIF($AC$3:$AM$3,VLOOKUP($R1205,desplegable!$N$3:$Q$8,4,FALSE),$AC1205:$AM1205)/$S1205,0)</f>
        <v>0</v>
      </c>
      <c r="AR1205" s="55">
        <f ca="1">IFERROR((SUMIF($AC$3:$AM$3,VLOOKUP($R1205,desplegable!$N$3:$Q$8,4,FALSE),$AC1205:$AM1205)/($H1205-$G1205))*((TODAY())-$G1205)/$S1205,0)</f>
        <v>0</v>
      </c>
      <c r="AS1205" s="56" t="str">
        <f t="shared" si="392"/>
        <v>-</v>
      </c>
      <c r="AT1205" s="56" t="str">
        <f t="shared" si="393"/>
        <v>-</v>
      </c>
      <c r="AU1205" s="56" t="str">
        <f t="shared" si="394"/>
        <v>-</v>
      </c>
      <c r="AV1205" s="56" t="str">
        <f t="shared" si="395"/>
        <v>-</v>
      </c>
      <c r="AW1205" s="53" t="str">
        <f t="shared" si="396"/>
        <v>-</v>
      </c>
      <c r="AX1205" s="53" t="str">
        <f t="shared" si="397"/>
        <v/>
      </c>
      <c r="AY1205" s="57" t="str">
        <f t="shared" si="398"/>
        <v/>
      </c>
      <c r="AZ1205" s="54">
        <f>+IF(SUMIF($AC$3:$AM$3,VLOOKUP($R1205,desplegable!$N$3:$Q$8,4,FALSE),$AC1205:$AM1205)&gt;=$S1205,$S1205,SUMIF($AC$3:$AM$3,VLOOKUP($R1205,desplegable!$N$3:$Q$8,4,FALSE),$AC1205:$AM1205))</f>
        <v>0</v>
      </c>
      <c r="BA1205" s="78"/>
      <c r="BB1205" s="54">
        <f t="shared" si="399"/>
        <v>0</v>
      </c>
      <c r="BC1205" s="53">
        <f>+IFERROR($BB1205*$T1205/VLOOKUP($R1205,desplegable!$N$3:$O$8,2,FALSE),0)</f>
        <v>0</v>
      </c>
      <c r="BD1205" s="53" t="str">
        <f t="shared" si="389"/>
        <v/>
      </c>
      <c r="BE1205" s="57" t="str">
        <f t="shared" si="400"/>
        <v/>
      </c>
    </row>
    <row r="1206" spans="1:57" ht="15" customHeight="1" x14ac:dyDescent="0.25">
      <c r="A1206" s="26" t="s">
        <v>117</v>
      </c>
      <c r="B1206" s="21"/>
      <c r="C1206" s="21" t="s">
        <v>117</v>
      </c>
      <c r="D1206" s="21"/>
      <c r="E1206" s="21" t="s">
        <v>117</v>
      </c>
      <c r="F1206" s="21"/>
      <c r="G1206" s="27"/>
      <c r="H1206" s="27"/>
      <c r="I1206" s="28" t="s">
        <v>373</v>
      </c>
      <c r="J1206" s="28" t="s">
        <v>117</v>
      </c>
      <c r="K1206" s="21"/>
      <c r="L1206" s="21"/>
      <c r="M1206" s="28" t="s">
        <v>117</v>
      </c>
      <c r="N1206" s="28" t="s">
        <v>117</v>
      </c>
      <c r="O1206" s="28" t="s">
        <v>117</v>
      </c>
      <c r="P1206" s="21" t="s">
        <v>117</v>
      </c>
      <c r="Q1206" s="21" t="s">
        <v>117</v>
      </c>
      <c r="R1206" s="28" t="s">
        <v>117</v>
      </c>
      <c r="S1206" s="78"/>
      <c r="T1206" s="30"/>
      <c r="U1206" s="52">
        <f t="shared" si="390"/>
        <v>0</v>
      </c>
      <c r="V1206" s="29"/>
      <c r="W1206" s="29" t="s">
        <v>117</v>
      </c>
      <c r="X1206" s="29"/>
      <c r="Y1206" s="29"/>
      <c r="Z1206" s="53" t="str">
        <f t="shared" si="382"/>
        <v/>
      </c>
      <c r="AA1206" s="55" t="str">
        <f t="shared" si="391"/>
        <v/>
      </c>
      <c r="AB1206" s="27"/>
      <c r="AC1206" s="54">
        <f t="shared" si="383"/>
        <v>0</v>
      </c>
      <c r="AD1206" s="78"/>
      <c r="AE1206" s="54">
        <f t="shared" si="384"/>
        <v>0</v>
      </c>
      <c r="AF1206" s="78"/>
      <c r="AG1206" s="54">
        <f t="shared" si="385"/>
        <v>0</v>
      </c>
      <c r="AH1206" s="78"/>
      <c r="AI1206" s="54">
        <f t="shared" si="386"/>
        <v>0</v>
      </c>
      <c r="AJ1206" s="78"/>
      <c r="AK1206" s="54">
        <f t="shared" si="387"/>
        <v>0</v>
      </c>
      <c r="AL1206" s="78"/>
      <c r="AM1206" s="78"/>
      <c r="AN1206" s="53" t="str">
        <f>+IF($A1206="Venta",SUMIF($AC$3:$AM$3,VLOOKUP($R1206,desplegable!$N$3:$Q$8,4,FALSE),$AC1206:$AM1206)*$T1206/VLOOKUP($R1206,desplegable!$N$3:$O$8,2,FALSE),"")</f>
        <v/>
      </c>
      <c r="AO1206" s="53">
        <f t="shared" si="388"/>
        <v>0</v>
      </c>
      <c r="AP1206" s="53" t="str">
        <f>+IF($A1206="Compra",SUMIF($AC$3:$AM$3,VLOOKUP($R1205,desplegable!$N$3:$Q$8,4,FALSE),$AC1206:$AM1206)*$T1206/VLOOKUP($R1205,desplegable!$N$3:$O$8,2,FALSE),"")</f>
        <v/>
      </c>
      <c r="AQ1206" s="55">
        <f>+IFERROR(SUMIF($AC$3:$AM$3,VLOOKUP($R1206,desplegable!$N$3:$Q$8,4,FALSE),$AC1206:$AM1206)/$S1206,0)</f>
        <v>0</v>
      </c>
      <c r="AR1206" s="55">
        <f ca="1">IFERROR((SUMIF($AC$3:$AM$3,VLOOKUP($R1206,desplegable!$N$3:$Q$8,4,FALSE),$AC1206:$AM1206)/($H1206-$G1206))*((TODAY())-$G1206)/$S1206,0)</f>
        <v>0</v>
      </c>
      <c r="AS1206" s="56" t="str">
        <f t="shared" si="392"/>
        <v>-</v>
      </c>
      <c r="AT1206" s="56" t="str">
        <f t="shared" si="393"/>
        <v>-</v>
      </c>
      <c r="AU1206" s="56" t="str">
        <f t="shared" si="394"/>
        <v>-</v>
      </c>
      <c r="AV1206" s="56" t="str">
        <f t="shared" si="395"/>
        <v>-</v>
      </c>
      <c r="AW1206" s="53" t="str">
        <f t="shared" si="396"/>
        <v>-</v>
      </c>
      <c r="AX1206" s="53" t="str">
        <f t="shared" si="397"/>
        <v/>
      </c>
      <c r="AY1206" s="57" t="str">
        <f t="shared" si="398"/>
        <v/>
      </c>
      <c r="AZ1206" s="54">
        <f>+IF(SUMIF($AC$3:$AM$3,VLOOKUP($R1206,desplegable!$N$3:$Q$8,4,FALSE),$AC1206:$AM1206)&gt;=$S1206,$S1206,SUMIF($AC$3:$AM$3,VLOOKUP($R1206,desplegable!$N$3:$Q$8,4,FALSE),$AC1206:$AM1206))</f>
        <v>0</v>
      </c>
      <c r="BA1206" s="78"/>
      <c r="BB1206" s="54">
        <f t="shared" si="399"/>
        <v>0</v>
      </c>
      <c r="BC1206" s="53">
        <f>+IFERROR($BB1206*$T1206/VLOOKUP($R1206,desplegable!$N$3:$O$8,2,FALSE),0)</f>
        <v>0</v>
      </c>
      <c r="BD1206" s="53" t="str">
        <f t="shared" si="389"/>
        <v/>
      </c>
      <c r="BE1206" s="57" t="str">
        <f t="shared" si="400"/>
        <v/>
      </c>
    </row>
    <row r="1207" spans="1:57" ht="15" customHeight="1" x14ac:dyDescent="0.25">
      <c r="A1207" s="26" t="s">
        <v>117</v>
      </c>
      <c r="B1207" s="21"/>
      <c r="C1207" s="21" t="s">
        <v>117</v>
      </c>
      <c r="D1207" s="21"/>
      <c r="E1207" s="21" t="s">
        <v>117</v>
      </c>
      <c r="F1207" s="21"/>
      <c r="G1207" s="27"/>
      <c r="H1207" s="27"/>
      <c r="I1207" s="28" t="s">
        <v>373</v>
      </c>
      <c r="J1207" s="28" t="s">
        <v>117</v>
      </c>
      <c r="K1207" s="21"/>
      <c r="L1207" s="21"/>
      <c r="M1207" s="28" t="s">
        <v>117</v>
      </c>
      <c r="N1207" s="28" t="s">
        <v>117</v>
      </c>
      <c r="O1207" s="28" t="s">
        <v>117</v>
      </c>
      <c r="P1207" s="21" t="s">
        <v>117</v>
      </c>
      <c r="Q1207" s="21" t="s">
        <v>117</v>
      </c>
      <c r="R1207" s="28" t="s">
        <v>117</v>
      </c>
      <c r="S1207" s="78"/>
      <c r="T1207" s="30"/>
      <c r="U1207" s="52">
        <f t="shared" si="390"/>
        <v>0</v>
      </c>
      <c r="V1207" s="29"/>
      <c r="W1207" s="29" t="s">
        <v>117</v>
      </c>
      <c r="X1207" s="29"/>
      <c r="Y1207" s="29"/>
      <c r="Z1207" s="53" t="str">
        <f t="shared" si="382"/>
        <v/>
      </c>
      <c r="AA1207" s="55" t="str">
        <f t="shared" si="391"/>
        <v/>
      </c>
      <c r="AB1207" s="27"/>
      <c r="AC1207" s="54">
        <f t="shared" si="383"/>
        <v>0</v>
      </c>
      <c r="AD1207" s="78"/>
      <c r="AE1207" s="54">
        <f t="shared" si="384"/>
        <v>0</v>
      </c>
      <c r="AF1207" s="78"/>
      <c r="AG1207" s="54">
        <f t="shared" si="385"/>
        <v>0</v>
      </c>
      <c r="AH1207" s="78"/>
      <c r="AI1207" s="54">
        <f t="shared" si="386"/>
        <v>0</v>
      </c>
      <c r="AJ1207" s="78"/>
      <c r="AK1207" s="54">
        <f t="shared" si="387"/>
        <v>0</v>
      </c>
      <c r="AL1207" s="78"/>
      <c r="AM1207" s="78"/>
      <c r="AN1207" s="53" t="str">
        <f>+IF($A1207="Venta",SUMIF($AC$3:$AM$3,VLOOKUP($R1207,desplegable!$N$3:$Q$8,4,FALSE),$AC1207:$AM1207)*$T1207/VLOOKUP($R1207,desplegable!$N$3:$O$8,2,FALSE),"")</f>
        <v/>
      </c>
      <c r="AO1207" s="53">
        <f t="shared" si="388"/>
        <v>0</v>
      </c>
      <c r="AP1207" s="53" t="str">
        <f>+IF($A1207="Compra",SUMIF($AC$3:$AM$3,VLOOKUP($R1206,desplegable!$N$3:$Q$8,4,FALSE),$AC1207:$AM1207)*$T1207/VLOOKUP($R1206,desplegable!$N$3:$O$8,2,FALSE),"")</f>
        <v/>
      </c>
      <c r="AQ1207" s="55">
        <f>+IFERROR(SUMIF($AC$3:$AM$3,VLOOKUP($R1207,desplegable!$N$3:$Q$8,4,FALSE),$AC1207:$AM1207)/$S1207,0)</f>
        <v>0</v>
      </c>
      <c r="AR1207" s="55">
        <f ca="1">IFERROR((SUMIF($AC$3:$AM$3,VLOOKUP($R1207,desplegable!$N$3:$Q$8,4,FALSE),$AC1207:$AM1207)/($H1207-$G1207))*((TODAY())-$G1207)/$S1207,0)</f>
        <v>0</v>
      </c>
      <c r="AS1207" s="56" t="str">
        <f t="shared" si="392"/>
        <v>-</v>
      </c>
      <c r="AT1207" s="56" t="str">
        <f t="shared" si="393"/>
        <v>-</v>
      </c>
      <c r="AU1207" s="56" t="str">
        <f t="shared" si="394"/>
        <v>-</v>
      </c>
      <c r="AV1207" s="56" t="str">
        <f t="shared" si="395"/>
        <v>-</v>
      </c>
      <c r="AW1207" s="53" t="str">
        <f t="shared" si="396"/>
        <v>-</v>
      </c>
      <c r="AX1207" s="53" t="str">
        <f t="shared" si="397"/>
        <v/>
      </c>
      <c r="AY1207" s="57" t="str">
        <f t="shared" si="398"/>
        <v/>
      </c>
      <c r="AZ1207" s="54">
        <f>+IF(SUMIF($AC$3:$AM$3,VLOOKUP($R1207,desplegable!$N$3:$Q$8,4,FALSE),$AC1207:$AM1207)&gt;=$S1207,$S1207,SUMIF($AC$3:$AM$3,VLOOKUP($R1207,desplegable!$N$3:$Q$8,4,FALSE),$AC1207:$AM1207))</f>
        <v>0</v>
      </c>
      <c r="BA1207" s="78"/>
      <c r="BB1207" s="54">
        <f t="shared" si="399"/>
        <v>0</v>
      </c>
      <c r="BC1207" s="53">
        <f>+IFERROR($BB1207*$T1207/VLOOKUP($R1207,desplegable!$N$3:$O$8,2,FALSE),0)</f>
        <v>0</v>
      </c>
      <c r="BD1207" s="53" t="str">
        <f t="shared" si="389"/>
        <v/>
      </c>
      <c r="BE1207" s="57" t="str">
        <f t="shared" si="400"/>
        <v/>
      </c>
    </row>
    <row r="1208" spans="1:57" ht="15" customHeight="1" x14ac:dyDescent="0.25">
      <c r="A1208" s="26" t="s">
        <v>117</v>
      </c>
      <c r="B1208" s="21"/>
      <c r="C1208" s="21" t="s">
        <v>117</v>
      </c>
      <c r="D1208" s="21"/>
      <c r="E1208" s="21" t="s">
        <v>117</v>
      </c>
      <c r="F1208" s="21"/>
      <c r="G1208" s="27"/>
      <c r="H1208" s="27"/>
      <c r="I1208" s="28" t="s">
        <v>373</v>
      </c>
      <c r="J1208" s="28" t="s">
        <v>117</v>
      </c>
      <c r="K1208" s="21"/>
      <c r="L1208" s="21"/>
      <c r="M1208" s="28" t="s">
        <v>117</v>
      </c>
      <c r="N1208" s="28" t="s">
        <v>117</v>
      </c>
      <c r="O1208" s="28" t="s">
        <v>117</v>
      </c>
      <c r="P1208" s="21" t="s">
        <v>117</v>
      </c>
      <c r="Q1208" s="21" t="s">
        <v>117</v>
      </c>
      <c r="R1208" s="28" t="s">
        <v>117</v>
      </c>
      <c r="S1208" s="78"/>
      <c r="T1208" s="30"/>
      <c r="U1208" s="52">
        <f t="shared" si="390"/>
        <v>0</v>
      </c>
      <c r="V1208" s="29"/>
      <c r="W1208" s="29" t="s">
        <v>117</v>
      </c>
      <c r="X1208" s="29"/>
      <c r="Y1208" s="29"/>
      <c r="Z1208" s="53" t="str">
        <f t="shared" si="382"/>
        <v/>
      </c>
      <c r="AA1208" s="55" t="str">
        <f t="shared" si="391"/>
        <v/>
      </c>
      <c r="AB1208" s="27"/>
      <c r="AC1208" s="54">
        <f t="shared" si="383"/>
        <v>0</v>
      </c>
      <c r="AD1208" s="78"/>
      <c r="AE1208" s="54">
        <f t="shared" si="384"/>
        <v>0</v>
      </c>
      <c r="AF1208" s="78"/>
      <c r="AG1208" s="54">
        <f t="shared" si="385"/>
        <v>0</v>
      </c>
      <c r="AH1208" s="78"/>
      <c r="AI1208" s="54">
        <f t="shared" si="386"/>
        <v>0</v>
      </c>
      <c r="AJ1208" s="78"/>
      <c r="AK1208" s="54">
        <f t="shared" si="387"/>
        <v>0</v>
      </c>
      <c r="AL1208" s="78"/>
      <c r="AM1208" s="78"/>
      <c r="AN1208" s="53" t="str">
        <f>+IF($A1208="Venta",SUMIF($AC$3:$AM$3,VLOOKUP($R1208,desplegable!$N$3:$Q$8,4,FALSE),$AC1208:$AM1208)*$T1208/VLOOKUP($R1208,desplegable!$N$3:$O$8,2,FALSE),"")</f>
        <v/>
      </c>
      <c r="AO1208" s="53">
        <f t="shared" si="388"/>
        <v>0</v>
      </c>
      <c r="AP1208" s="53" t="str">
        <f>+IF($A1208="Compra",SUMIF($AC$3:$AM$3,VLOOKUP($R1207,desplegable!$N$3:$Q$8,4,FALSE),$AC1208:$AM1208)*$T1208/VLOOKUP($R1207,desplegable!$N$3:$O$8,2,FALSE),"")</f>
        <v/>
      </c>
      <c r="AQ1208" s="55">
        <f>+IFERROR(SUMIF($AC$3:$AM$3,VLOOKUP($R1208,desplegable!$N$3:$Q$8,4,FALSE),$AC1208:$AM1208)/$S1208,0)</f>
        <v>0</v>
      </c>
      <c r="AR1208" s="55">
        <f ca="1">IFERROR((SUMIF($AC$3:$AM$3,VLOOKUP($R1208,desplegable!$N$3:$Q$8,4,FALSE),$AC1208:$AM1208)/($H1208-$G1208))*((TODAY())-$G1208)/$S1208,0)</f>
        <v>0</v>
      </c>
      <c r="AS1208" s="56" t="str">
        <f t="shared" si="392"/>
        <v>-</v>
      </c>
      <c r="AT1208" s="56" t="str">
        <f t="shared" si="393"/>
        <v>-</v>
      </c>
      <c r="AU1208" s="56" t="str">
        <f t="shared" si="394"/>
        <v>-</v>
      </c>
      <c r="AV1208" s="56" t="str">
        <f t="shared" si="395"/>
        <v>-</v>
      </c>
      <c r="AW1208" s="53" t="str">
        <f t="shared" si="396"/>
        <v>-</v>
      </c>
      <c r="AX1208" s="53" t="str">
        <f t="shared" si="397"/>
        <v/>
      </c>
      <c r="AY1208" s="57" t="str">
        <f t="shared" si="398"/>
        <v/>
      </c>
      <c r="AZ1208" s="54">
        <f>+IF(SUMIF($AC$3:$AM$3,VLOOKUP($R1208,desplegable!$N$3:$Q$8,4,FALSE),$AC1208:$AM1208)&gt;=$S1208,$S1208,SUMIF($AC$3:$AM$3,VLOOKUP($R1208,desplegable!$N$3:$Q$8,4,FALSE),$AC1208:$AM1208))</f>
        <v>0</v>
      </c>
      <c r="BA1208" s="78"/>
      <c r="BB1208" s="54">
        <f t="shared" si="399"/>
        <v>0</v>
      </c>
      <c r="BC1208" s="53">
        <f>+IFERROR($BB1208*$T1208/VLOOKUP($R1208,desplegable!$N$3:$O$8,2,FALSE),0)</f>
        <v>0</v>
      </c>
      <c r="BD1208" s="53" t="str">
        <f t="shared" si="389"/>
        <v/>
      </c>
      <c r="BE1208" s="57" t="str">
        <f t="shared" si="400"/>
        <v/>
      </c>
    </row>
    <row r="1209" spans="1:57" ht="15" customHeight="1" x14ac:dyDescent="0.25">
      <c r="A1209" s="26" t="s">
        <v>117</v>
      </c>
      <c r="B1209" s="21"/>
      <c r="C1209" s="21" t="s">
        <v>117</v>
      </c>
      <c r="D1209" s="21"/>
      <c r="E1209" s="21" t="s">
        <v>117</v>
      </c>
      <c r="F1209" s="21"/>
      <c r="G1209" s="27"/>
      <c r="H1209" s="27"/>
      <c r="I1209" s="28" t="s">
        <v>373</v>
      </c>
      <c r="J1209" s="28" t="s">
        <v>117</v>
      </c>
      <c r="K1209" s="21"/>
      <c r="L1209" s="21"/>
      <c r="M1209" s="28" t="s">
        <v>117</v>
      </c>
      <c r="N1209" s="28" t="s">
        <v>117</v>
      </c>
      <c r="O1209" s="28" t="s">
        <v>117</v>
      </c>
      <c r="P1209" s="21" t="s">
        <v>117</v>
      </c>
      <c r="Q1209" s="21" t="s">
        <v>117</v>
      </c>
      <c r="R1209" s="28" t="s">
        <v>117</v>
      </c>
      <c r="S1209" s="78"/>
      <c r="T1209" s="30"/>
      <c r="U1209" s="52">
        <f t="shared" si="390"/>
        <v>0</v>
      </c>
      <c r="V1209" s="29"/>
      <c r="W1209" s="29" t="s">
        <v>117</v>
      </c>
      <c r="X1209" s="29"/>
      <c r="Y1209" s="29"/>
      <c r="Z1209" s="53" t="str">
        <f t="shared" si="382"/>
        <v/>
      </c>
      <c r="AA1209" s="55" t="str">
        <f t="shared" si="391"/>
        <v/>
      </c>
      <c r="AB1209" s="27"/>
      <c r="AC1209" s="54">
        <f t="shared" si="383"/>
        <v>0</v>
      </c>
      <c r="AD1209" s="78"/>
      <c r="AE1209" s="54">
        <f t="shared" si="384"/>
        <v>0</v>
      </c>
      <c r="AF1209" s="78"/>
      <c r="AG1209" s="54">
        <f t="shared" si="385"/>
        <v>0</v>
      </c>
      <c r="AH1209" s="78"/>
      <c r="AI1209" s="54">
        <f t="shared" si="386"/>
        <v>0</v>
      </c>
      <c r="AJ1209" s="78"/>
      <c r="AK1209" s="54">
        <f t="shared" si="387"/>
        <v>0</v>
      </c>
      <c r="AL1209" s="78"/>
      <c r="AM1209" s="78"/>
      <c r="AN1209" s="53" t="str">
        <f>+IF($A1209="Venta",SUMIF($AC$3:$AM$3,VLOOKUP($R1209,desplegable!$N$3:$Q$8,4,FALSE),$AC1209:$AM1209)*$T1209/VLOOKUP($R1209,desplegable!$N$3:$O$8,2,FALSE),"")</f>
        <v/>
      </c>
      <c r="AO1209" s="53">
        <f t="shared" si="388"/>
        <v>0</v>
      </c>
      <c r="AP1209" s="53" t="str">
        <f>+IF($A1209="Compra",SUMIF($AC$3:$AM$3,VLOOKUP($R1208,desplegable!$N$3:$Q$8,4,FALSE),$AC1209:$AM1209)*$T1209/VLOOKUP($R1208,desplegable!$N$3:$O$8,2,FALSE),"")</f>
        <v/>
      </c>
      <c r="AQ1209" s="55">
        <f>+IFERROR(SUMIF($AC$3:$AM$3,VLOOKUP($R1209,desplegable!$N$3:$Q$8,4,FALSE),$AC1209:$AM1209)/$S1209,0)</f>
        <v>0</v>
      </c>
      <c r="AR1209" s="55">
        <f ca="1">IFERROR((SUMIF($AC$3:$AM$3,VLOOKUP($R1209,desplegable!$N$3:$Q$8,4,FALSE),$AC1209:$AM1209)/($H1209-$G1209))*((TODAY())-$G1209)/$S1209,0)</f>
        <v>0</v>
      </c>
      <c r="AS1209" s="56" t="str">
        <f t="shared" si="392"/>
        <v>-</v>
      </c>
      <c r="AT1209" s="56" t="str">
        <f t="shared" si="393"/>
        <v>-</v>
      </c>
      <c r="AU1209" s="56" t="str">
        <f t="shared" si="394"/>
        <v>-</v>
      </c>
      <c r="AV1209" s="56" t="str">
        <f t="shared" si="395"/>
        <v>-</v>
      </c>
      <c r="AW1209" s="53" t="str">
        <f t="shared" si="396"/>
        <v>-</v>
      </c>
      <c r="AX1209" s="53" t="str">
        <f t="shared" si="397"/>
        <v/>
      </c>
      <c r="AY1209" s="57" t="str">
        <f t="shared" si="398"/>
        <v/>
      </c>
      <c r="AZ1209" s="54">
        <f>+IF(SUMIF($AC$3:$AM$3,VLOOKUP($R1209,desplegable!$N$3:$Q$8,4,FALSE),$AC1209:$AM1209)&gt;=$S1209,$S1209,SUMIF($AC$3:$AM$3,VLOOKUP($R1209,desplegable!$N$3:$Q$8,4,FALSE),$AC1209:$AM1209))</f>
        <v>0</v>
      </c>
      <c r="BA1209" s="78"/>
      <c r="BB1209" s="54">
        <f t="shared" si="399"/>
        <v>0</v>
      </c>
      <c r="BC1209" s="53">
        <f>+IFERROR($BB1209*$T1209/VLOOKUP($R1209,desplegable!$N$3:$O$8,2,FALSE),0)</f>
        <v>0</v>
      </c>
      <c r="BD1209" s="53" t="str">
        <f t="shared" si="389"/>
        <v/>
      </c>
      <c r="BE1209" s="57" t="str">
        <f t="shared" si="400"/>
        <v/>
      </c>
    </row>
    <row r="1210" spans="1:57" ht="15" customHeight="1" x14ac:dyDescent="0.25">
      <c r="A1210" s="26" t="s">
        <v>117</v>
      </c>
      <c r="B1210" s="21"/>
      <c r="C1210" s="21" t="s">
        <v>117</v>
      </c>
      <c r="D1210" s="21"/>
      <c r="E1210" s="21" t="s">
        <v>117</v>
      </c>
      <c r="F1210" s="21"/>
      <c r="G1210" s="27"/>
      <c r="H1210" s="27"/>
      <c r="I1210" s="28" t="s">
        <v>373</v>
      </c>
      <c r="J1210" s="28" t="s">
        <v>117</v>
      </c>
      <c r="K1210" s="21"/>
      <c r="L1210" s="21"/>
      <c r="M1210" s="28" t="s">
        <v>117</v>
      </c>
      <c r="N1210" s="28" t="s">
        <v>117</v>
      </c>
      <c r="O1210" s="28" t="s">
        <v>117</v>
      </c>
      <c r="P1210" s="21" t="s">
        <v>117</v>
      </c>
      <c r="Q1210" s="21" t="s">
        <v>117</v>
      </c>
      <c r="R1210" s="28" t="s">
        <v>117</v>
      </c>
      <c r="S1210" s="78"/>
      <c r="T1210" s="30"/>
      <c r="U1210" s="52">
        <f t="shared" si="390"/>
        <v>0</v>
      </c>
      <c r="V1210" s="29"/>
      <c r="W1210" s="29" t="s">
        <v>117</v>
      </c>
      <c r="X1210" s="29"/>
      <c r="Y1210" s="29"/>
      <c r="Z1210" s="53" t="str">
        <f t="shared" si="382"/>
        <v/>
      </c>
      <c r="AA1210" s="55" t="str">
        <f t="shared" si="391"/>
        <v/>
      </c>
      <c r="AB1210" s="27"/>
      <c r="AC1210" s="54">
        <f t="shared" si="383"/>
        <v>0</v>
      </c>
      <c r="AD1210" s="78"/>
      <c r="AE1210" s="54">
        <f t="shared" si="384"/>
        <v>0</v>
      </c>
      <c r="AF1210" s="78"/>
      <c r="AG1210" s="54">
        <f t="shared" si="385"/>
        <v>0</v>
      </c>
      <c r="AH1210" s="78"/>
      <c r="AI1210" s="54">
        <f t="shared" si="386"/>
        <v>0</v>
      </c>
      <c r="AJ1210" s="78"/>
      <c r="AK1210" s="54">
        <f t="shared" si="387"/>
        <v>0</v>
      </c>
      <c r="AL1210" s="78"/>
      <c r="AM1210" s="78"/>
      <c r="AN1210" s="53" t="str">
        <f>+IF($A1210="Venta",SUMIF($AC$3:$AM$3,VLOOKUP($R1210,desplegable!$N$3:$Q$8,4,FALSE),$AC1210:$AM1210)*$T1210/VLOOKUP($R1210,desplegable!$N$3:$O$8,2,FALSE),"")</f>
        <v/>
      </c>
      <c r="AO1210" s="53">
        <f t="shared" si="388"/>
        <v>0</v>
      </c>
      <c r="AP1210" s="53" t="str">
        <f>+IF($A1210="Compra",SUMIF($AC$3:$AM$3,VLOOKUP($R1209,desplegable!$N$3:$Q$8,4,FALSE),$AC1210:$AM1210)*$T1210/VLOOKUP($R1209,desplegable!$N$3:$O$8,2,FALSE),"")</f>
        <v/>
      </c>
      <c r="AQ1210" s="55">
        <f>+IFERROR(SUMIF($AC$3:$AM$3,VLOOKUP($R1210,desplegable!$N$3:$Q$8,4,FALSE),$AC1210:$AM1210)/$S1210,0)</f>
        <v>0</v>
      </c>
      <c r="AR1210" s="55">
        <f ca="1">IFERROR((SUMIF($AC$3:$AM$3,VLOOKUP($R1210,desplegable!$N$3:$Q$8,4,FALSE),$AC1210:$AM1210)/($H1210-$G1210))*((TODAY())-$G1210)/$S1210,0)</f>
        <v>0</v>
      </c>
      <c r="AS1210" s="56" t="str">
        <f t="shared" si="392"/>
        <v>-</v>
      </c>
      <c r="AT1210" s="56" t="str">
        <f t="shared" si="393"/>
        <v>-</v>
      </c>
      <c r="AU1210" s="56" t="str">
        <f t="shared" si="394"/>
        <v>-</v>
      </c>
      <c r="AV1210" s="56" t="str">
        <f t="shared" si="395"/>
        <v>-</v>
      </c>
      <c r="AW1210" s="53" t="str">
        <f t="shared" si="396"/>
        <v>-</v>
      </c>
      <c r="AX1210" s="53" t="str">
        <f t="shared" si="397"/>
        <v/>
      </c>
      <c r="AY1210" s="57" t="str">
        <f t="shared" si="398"/>
        <v/>
      </c>
      <c r="AZ1210" s="54">
        <f>+IF(SUMIF($AC$3:$AM$3,VLOOKUP($R1210,desplegable!$N$3:$Q$8,4,FALSE),$AC1210:$AM1210)&gt;=$S1210,$S1210,SUMIF($AC$3:$AM$3,VLOOKUP($R1210,desplegable!$N$3:$Q$8,4,FALSE),$AC1210:$AM1210))</f>
        <v>0</v>
      </c>
      <c r="BA1210" s="78"/>
      <c r="BB1210" s="54">
        <f t="shared" si="399"/>
        <v>0</v>
      </c>
      <c r="BC1210" s="53">
        <f>+IFERROR($BB1210*$T1210/VLOOKUP($R1210,desplegable!$N$3:$O$8,2,FALSE),0)</f>
        <v>0</v>
      </c>
      <c r="BD1210" s="53" t="str">
        <f t="shared" si="389"/>
        <v/>
      </c>
      <c r="BE1210" s="57" t="str">
        <f t="shared" si="400"/>
        <v/>
      </c>
    </row>
    <row r="1211" spans="1:57" ht="15" customHeight="1" x14ac:dyDescent="0.25">
      <c r="A1211" s="26" t="s">
        <v>117</v>
      </c>
      <c r="B1211" s="21"/>
      <c r="C1211" s="21" t="s">
        <v>117</v>
      </c>
      <c r="D1211" s="21"/>
      <c r="E1211" s="21" t="s">
        <v>117</v>
      </c>
      <c r="F1211" s="21"/>
      <c r="G1211" s="27"/>
      <c r="H1211" s="27"/>
      <c r="I1211" s="28" t="s">
        <v>373</v>
      </c>
      <c r="J1211" s="28" t="s">
        <v>117</v>
      </c>
      <c r="K1211" s="21"/>
      <c r="L1211" s="21"/>
      <c r="M1211" s="28" t="s">
        <v>117</v>
      </c>
      <c r="N1211" s="28" t="s">
        <v>117</v>
      </c>
      <c r="O1211" s="28" t="s">
        <v>117</v>
      </c>
      <c r="P1211" s="21" t="s">
        <v>117</v>
      </c>
      <c r="Q1211" s="21" t="s">
        <v>117</v>
      </c>
      <c r="R1211" s="28" t="s">
        <v>117</v>
      </c>
      <c r="S1211" s="78"/>
      <c r="T1211" s="30"/>
      <c r="U1211" s="52">
        <f t="shared" si="390"/>
        <v>0</v>
      </c>
      <c r="V1211" s="29"/>
      <c r="W1211" s="29" t="s">
        <v>117</v>
      </c>
      <c r="X1211" s="29"/>
      <c r="Y1211" s="29"/>
      <c r="Z1211" s="53" t="str">
        <f t="shared" si="382"/>
        <v/>
      </c>
      <c r="AA1211" s="55" t="str">
        <f t="shared" si="391"/>
        <v/>
      </c>
      <c r="AB1211" s="27"/>
      <c r="AC1211" s="54">
        <f t="shared" si="383"/>
        <v>0</v>
      </c>
      <c r="AD1211" s="78"/>
      <c r="AE1211" s="54">
        <f t="shared" si="384"/>
        <v>0</v>
      </c>
      <c r="AF1211" s="78"/>
      <c r="AG1211" s="54">
        <f t="shared" si="385"/>
        <v>0</v>
      </c>
      <c r="AH1211" s="78"/>
      <c r="AI1211" s="54">
        <f t="shared" si="386"/>
        <v>0</v>
      </c>
      <c r="AJ1211" s="78"/>
      <c r="AK1211" s="54">
        <f t="shared" si="387"/>
        <v>0</v>
      </c>
      <c r="AL1211" s="78"/>
      <c r="AM1211" s="78"/>
      <c r="AN1211" s="53" t="str">
        <f>+IF($A1211="Venta",SUMIF($AC$3:$AM$3,VLOOKUP($R1211,desplegable!$N$3:$Q$8,4,FALSE),$AC1211:$AM1211)*$T1211/VLOOKUP($R1211,desplegable!$N$3:$O$8,2,FALSE),"")</f>
        <v/>
      </c>
      <c r="AO1211" s="53">
        <f t="shared" si="388"/>
        <v>0</v>
      </c>
      <c r="AP1211" s="53" t="str">
        <f>+IF($A1211="Compra",SUMIF($AC$3:$AM$3,VLOOKUP($R1210,desplegable!$N$3:$Q$8,4,FALSE),$AC1211:$AM1211)*$T1211/VLOOKUP($R1210,desplegable!$N$3:$O$8,2,FALSE),"")</f>
        <v/>
      </c>
      <c r="AQ1211" s="55">
        <f>+IFERROR(SUMIF($AC$3:$AM$3,VLOOKUP($R1211,desplegable!$N$3:$Q$8,4,FALSE),$AC1211:$AM1211)/$S1211,0)</f>
        <v>0</v>
      </c>
      <c r="AR1211" s="55">
        <f ca="1">IFERROR((SUMIF($AC$3:$AM$3,VLOOKUP($R1211,desplegable!$N$3:$Q$8,4,FALSE),$AC1211:$AM1211)/($H1211-$G1211))*((TODAY())-$G1211)/$S1211,0)</f>
        <v>0</v>
      </c>
      <c r="AS1211" s="56" t="str">
        <f t="shared" si="392"/>
        <v>-</v>
      </c>
      <c r="AT1211" s="56" t="str">
        <f t="shared" si="393"/>
        <v>-</v>
      </c>
      <c r="AU1211" s="56" t="str">
        <f t="shared" si="394"/>
        <v>-</v>
      </c>
      <c r="AV1211" s="56" t="str">
        <f t="shared" si="395"/>
        <v>-</v>
      </c>
      <c r="AW1211" s="53" t="str">
        <f t="shared" si="396"/>
        <v>-</v>
      </c>
      <c r="AX1211" s="53" t="str">
        <f t="shared" si="397"/>
        <v/>
      </c>
      <c r="AY1211" s="57" t="str">
        <f t="shared" si="398"/>
        <v/>
      </c>
      <c r="AZ1211" s="54">
        <f>+IF(SUMIF($AC$3:$AM$3,VLOOKUP($R1211,desplegable!$N$3:$Q$8,4,FALSE),$AC1211:$AM1211)&gt;=$S1211,$S1211,SUMIF($AC$3:$AM$3,VLOOKUP($R1211,desplegable!$N$3:$Q$8,4,FALSE),$AC1211:$AM1211))</f>
        <v>0</v>
      </c>
      <c r="BA1211" s="78"/>
      <c r="BB1211" s="54">
        <f t="shared" si="399"/>
        <v>0</v>
      </c>
      <c r="BC1211" s="53">
        <f>+IFERROR($BB1211*$T1211/VLOOKUP($R1211,desplegable!$N$3:$O$8,2,FALSE),0)</f>
        <v>0</v>
      </c>
      <c r="BD1211" s="53" t="str">
        <f t="shared" si="389"/>
        <v/>
      </c>
      <c r="BE1211" s="57" t="str">
        <f t="shared" si="400"/>
        <v/>
      </c>
    </row>
    <row r="1212" spans="1:57" ht="15" customHeight="1" x14ac:dyDescent="0.25">
      <c r="A1212" s="26" t="s">
        <v>117</v>
      </c>
      <c r="B1212" s="21"/>
      <c r="C1212" s="21" t="s">
        <v>117</v>
      </c>
      <c r="D1212" s="21"/>
      <c r="E1212" s="21" t="s">
        <v>117</v>
      </c>
      <c r="F1212" s="21"/>
      <c r="G1212" s="27"/>
      <c r="H1212" s="27"/>
      <c r="I1212" s="28" t="s">
        <v>373</v>
      </c>
      <c r="J1212" s="28" t="s">
        <v>117</v>
      </c>
      <c r="K1212" s="21"/>
      <c r="L1212" s="21"/>
      <c r="M1212" s="28" t="s">
        <v>117</v>
      </c>
      <c r="N1212" s="28" t="s">
        <v>117</v>
      </c>
      <c r="O1212" s="28" t="s">
        <v>117</v>
      </c>
      <c r="P1212" s="21" t="s">
        <v>117</v>
      </c>
      <c r="Q1212" s="21" t="s">
        <v>117</v>
      </c>
      <c r="R1212" s="28" t="s">
        <v>117</v>
      </c>
      <c r="S1212" s="78"/>
      <c r="T1212" s="30"/>
      <c r="U1212" s="52">
        <f t="shared" si="390"/>
        <v>0</v>
      </c>
      <c r="V1212" s="29"/>
      <c r="W1212" s="29" t="s">
        <v>117</v>
      </c>
      <c r="X1212" s="29"/>
      <c r="Y1212" s="29"/>
      <c r="Z1212" s="53" t="str">
        <f t="shared" si="382"/>
        <v/>
      </c>
      <c r="AA1212" s="55" t="str">
        <f t="shared" si="391"/>
        <v/>
      </c>
      <c r="AB1212" s="27"/>
      <c r="AC1212" s="54">
        <f t="shared" si="383"/>
        <v>0</v>
      </c>
      <c r="AD1212" s="78"/>
      <c r="AE1212" s="54">
        <f t="shared" si="384"/>
        <v>0</v>
      </c>
      <c r="AF1212" s="78"/>
      <c r="AG1212" s="54">
        <f t="shared" si="385"/>
        <v>0</v>
      </c>
      <c r="AH1212" s="78"/>
      <c r="AI1212" s="54">
        <f t="shared" si="386"/>
        <v>0</v>
      </c>
      <c r="AJ1212" s="78"/>
      <c r="AK1212" s="54">
        <f t="shared" si="387"/>
        <v>0</v>
      </c>
      <c r="AL1212" s="78"/>
      <c r="AM1212" s="78"/>
      <c r="AN1212" s="53" t="str">
        <f>+IF($A1212="Venta",SUMIF($AC$3:$AM$3,VLOOKUP($R1212,desplegable!$N$3:$Q$8,4,FALSE),$AC1212:$AM1212)*$T1212/VLOOKUP($R1212,desplegable!$N$3:$O$8,2,FALSE),"")</f>
        <v/>
      </c>
      <c r="AO1212" s="53">
        <f t="shared" si="388"/>
        <v>0</v>
      </c>
      <c r="AP1212" s="53" t="str">
        <f>+IF($A1212="Compra",SUMIF($AC$3:$AM$3,VLOOKUP(#REF!,desplegable!$N$3:$Q$8,4,FALSE),$AC1212:$AM1212)*$T1212/VLOOKUP(#REF!,desplegable!$N$3:$O$8,2,FALSE),"")</f>
        <v/>
      </c>
      <c r="AQ1212" s="55">
        <f>+IFERROR(SUMIF($AC$3:$AM$3,VLOOKUP($R1212,desplegable!$N$3:$Q$8,4,FALSE),$AC1212:$AM1212)/$S1212,0)</f>
        <v>0</v>
      </c>
      <c r="AR1212" s="55">
        <f ca="1">IFERROR((SUMIF($AC$3:$AM$3,VLOOKUP($R1212,desplegable!$N$3:$Q$8,4,FALSE),$AC1212:$AM1212)/($H1212-$G1212))*((TODAY())-$G1212)/$S1212,0)</f>
        <v>0</v>
      </c>
      <c r="AS1212" s="56" t="str">
        <f t="shared" si="392"/>
        <v>-</v>
      </c>
      <c r="AT1212" s="56" t="str">
        <f t="shared" si="393"/>
        <v>-</v>
      </c>
      <c r="AU1212" s="56" t="str">
        <f t="shared" si="394"/>
        <v>-</v>
      </c>
      <c r="AV1212" s="56" t="str">
        <f t="shared" si="395"/>
        <v>-</v>
      </c>
      <c r="AW1212" s="53" t="str">
        <f t="shared" si="396"/>
        <v>-</v>
      </c>
      <c r="AX1212" s="53" t="str">
        <f t="shared" si="397"/>
        <v/>
      </c>
      <c r="AY1212" s="57" t="str">
        <f t="shared" si="398"/>
        <v/>
      </c>
      <c r="AZ1212" s="54">
        <f>+IF(SUMIF($AC$3:$AM$3,VLOOKUP($R1212,desplegable!$N$3:$Q$8,4,FALSE),$AC1212:$AM1212)&gt;=$S1212,$S1212,SUMIF($AC$3:$AM$3,VLOOKUP($R1212,desplegable!$N$3:$Q$8,4,FALSE),$AC1212:$AM1212))</f>
        <v>0</v>
      </c>
      <c r="BA1212" s="78"/>
      <c r="BB1212" s="54">
        <f t="shared" si="399"/>
        <v>0</v>
      </c>
      <c r="BC1212" s="53">
        <f>+IFERROR($BB1212*$T1212/VLOOKUP($R1212,desplegable!$N$3:$O$8,2,FALSE),0)</f>
        <v>0</v>
      </c>
      <c r="BD1212" s="53" t="str">
        <f t="shared" si="389"/>
        <v/>
      </c>
      <c r="BE1212" s="57" t="str">
        <f t="shared" si="400"/>
        <v/>
      </c>
    </row>
    <row r="1213" spans="1:57" ht="15" customHeight="1" x14ac:dyDescent="0.25">
      <c r="A1213" s="26" t="s">
        <v>117</v>
      </c>
      <c r="B1213" s="21"/>
      <c r="C1213" s="21" t="s">
        <v>117</v>
      </c>
      <c r="D1213" s="21"/>
      <c r="E1213" s="21" t="s">
        <v>117</v>
      </c>
      <c r="F1213" s="21"/>
      <c r="G1213" s="27"/>
      <c r="H1213" s="27"/>
      <c r="I1213" s="28" t="s">
        <v>373</v>
      </c>
      <c r="J1213" s="28" t="s">
        <v>117</v>
      </c>
      <c r="K1213" s="21"/>
      <c r="L1213" s="21"/>
      <c r="M1213" s="28" t="s">
        <v>117</v>
      </c>
      <c r="N1213" s="28" t="s">
        <v>117</v>
      </c>
      <c r="O1213" s="28" t="s">
        <v>117</v>
      </c>
      <c r="P1213" s="21" t="s">
        <v>117</v>
      </c>
      <c r="Q1213" s="21" t="s">
        <v>117</v>
      </c>
      <c r="R1213" s="28" t="s">
        <v>117</v>
      </c>
      <c r="S1213" s="78"/>
      <c r="T1213" s="30"/>
      <c r="U1213" s="52">
        <f t="shared" si="390"/>
        <v>0</v>
      </c>
      <c r="V1213" s="29"/>
      <c r="W1213" s="29" t="s">
        <v>117</v>
      </c>
      <c r="X1213" s="29"/>
      <c r="Y1213" s="29"/>
      <c r="Z1213" s="53" t="str">
        <f t="shared" si="382"/>
        <v/>
      </c>
      <c r="AA1213" s="55" t="str">
        <f t="shared" si="391"/>
        <v/>
      </c>
      <c r="AB1213" s="27"/>
      <c r="AC1213" s="54">
        <f t="shared" si="383"/>
        <v>0</v>
      </c>
      <c r="AD1213" s="78"/>
      <c r="AE1213" s="54">
        <f t="shared" si="384"/>
        <v>0</v>
      </c>
      <c r="AF1213" s="78"/>
      <c r="AG1213" s="54">
        <f t="shared" si="385"/>
        <v>0</v>
      </c>
      <c r="AH1213" s="78"/>
      <c r="AI1213" s="54">
        <f t="shared" si="386"/>
        <v>0</v>
      </c>
      <c r="AJ1213" s="78"/>
      <c r="AK1213" s="54">
        <f t="shared" si="387"/>
        <v>0</v>
      </c>
      <c r="AL1213" s="78"/>
      <c r="AM1213" s="78"/>
      <c r="AN1213" s="53" t="str">
        <f>+IF($A1213="Venta",SUMIF($AC$3:$AM$3,VLOOKUP($R1213,desplegable!$N$3:$Q$8,4,FALSE),$AC1213:$AM1213)*$T1213/VLOOKUP($R1213,desplegable!$N$3:$O$8,2,FALSE),"")</f>
        <v/>
      </c>
      <c r="AO1213" s="53">
        <f t="shared" si="388"/>
        <v>0</v>
      </c>
      <c r="AP1213" s="53" t="str">
        <f>+IF($A1213="Compra",SUMIF($AC$3:$AM$3,VLOOKUP($R1212,desplegable!$N$3:$Q$8,4,FALSE),$AC1213:$AM1213)*$T1213/VLOOKUP($R1212,desplegable!$N$3:$O$8,2,FALSE),"")</f>
        <v/>
      </c>
      <c r="AQ1213" s="55">
        <f>+IFERROR(SUMIF($AC$3:$AM$3,VLOOKUP($R1213,desplegable!$N$3:$Q$8,4,FALSE),$AC1213:$AM1213)/$S1213,0)</f>
        <v>0</v>
      </c>
      <c r="AR1213" s="55">
        <f ca="1">IFERROR((SUMIF($AC$3:$AM$3,VLOOKUP($R1213,desplegable!$N$3:$Q$8,4,FALSE),$AC1213:$AM1213)/($H1213-$G1213))*((TODAY())-$G1213)/$S1213,0)</f>
        <v>0</v>
      </c>
      <c r="AS1213" s="56" t="str">
        <f t="shared" si="392"/>
        <v>-</v>
      </c>
      <c r="AT1213" s="56" t="str">
        <f t="shared" si="393"/>
        <v>-</v>
      </c>
      <c r="AU1213" s="56" t="str">
        <f t="shared" si="394"/>
        <v>-</v>
      </c>
      <c r="AV1213" s="56" t="str">
        <f t="shared" si="395"/>
        <v>-</v>
      </c>
      <c r="AW1213" s="53" t="str">
        <f t="shared" si="396"/>
        <v>-</v>
      </c>
      <c r="AX1213" s="53" t="str">
        <f t="shared" si="397"/>
        <v/>
      </c>
      <c r="AY1213" s="57" t="str">
        <f t="shared" si="398"/>
        <v/>
      </c>
      <c r="AZ1213" s="54">
        <f>+IF(SUMIF($AC$3:$AM$3,VLOOKUP($R1213,desplegable!$N$3:$Q$8,4,FALSE),$AC1213:$AM1213)&gt;=$S1213,$S1213,SUMIF($AC$3:$AM$3,VLOOKUP($R1213,desplegable!$N$3:$Q$8,4,FALSE),$AC1213:$AM1213))</f>
        <v>0</v>
      </c>
      <c r="BA1213" s="78"/>
      <c r="BB1213" s="54">
        <f t="shared" si="399"/>
        <v>0</v>
      </c>
      <c r="BC1213" s="53">
        <f>+IFERROR($BB1213*$T1213/VLOOKUP($R1213,desplegable!$N$3:$O$8,2,FALSE),0)</f>
        <v>0</v>
      </c>
      <c r="BD1213" s="53" t="str">
        <f t="shared" si="389"/>
        <v/>
      </c>
      <c r="BE1213" s="57" t="str">
        <f t="shared" si="400"/>
        <v/>
      </c>
    </row>
    <row r="1214" spans="1:57" ht="15" customHeight="1" x14ac:dyDescent="0.25">
      <c r="A1214" s="26" t="s">
        <v>117</v>
      </c>
      <c r="B1214" s="21"/>
      <c r="C1214" s="21" t="s">
        <v>117</v>
      </c>
      <c r="D1214" s="21"/>
      <c r="E1214" s="21" t="s">
        <v>117</v>
      </c>
      <c r="F1214" s="21"/>
      <c r="G1214" s="27"/>
      <c r="H1214" s="27"/>
      <c r="I1214" s="28" t="s">
        <v>373</v>
      </c>
      <c r="J1214" s="28" t="s">
        <v>117</v>
      </c>
      <c r="K1214" s="21"/>
      <c r="L1214" s="21"/>
      <c r="M1214" s="28" t="s">
        <v>117</v>
      </c>
      <c r="N1214" s="28" t="s">
        <v>117</v>
      </c>
      <c r="O1214" s="28" t="s">
        <v>117</v>
      </c>
      <c r="P1214" s="21" t="s">
        <v>117</v>
      </c>
      <c r="Q1214" s="21" t="s">
        <v>117</v>
      </c>
      <c r="R1214" s="28" t="s">
        <v>117</v>
      </c>
      <c r="S1214" s="78"/>
      <c r="T1214" s="30"/>
      <c r="U1214" s="52">
        <f t="shared" si="390"/>
        <v>0</v>
      </c>
      <c r="V1214" s="29"/>
      <c r="W1214" s="29" t="s">
        <v>117</v>
      </c>
      <c r="X1214" s="29"/>
      <c r="Y1214" s="29"/>
      <c r="Z1214" s="53" t="str">
        <f t="shared" si="382"/>
        <v/>
      </c>
      <c r="AA1214" s="55" t="str">
        <f t="shared" si="391"/>
        <v/>
      </c>
      <c r="AB1214" s="27"/>
      <c r="AC1214" s="54">
        <f t="shared" si="383"/>
        <v>0</v>
      </c>
      <c r="AD1214" s="78"/>
      <c r="AE1214" s="54">
        <f t="shared" si="384"/>
        <v>0</v>
      </c>
      <c r="AF1214" s="78"/>
      <c r="AG1214" s="54">
        <f t="shared" si="385"/>
        <v>0</v>
      </c>
      <c r="AH1214" s="78"/>
      <c r="AI1214" s="54">
        <f t="shared" si="386"/>
        <v>0</v>
      </c>
      <c r="AJ1214" s="78"/>
      <c r="AK1214" s="54">
        <f t="shared" si="387"/>
        <v>0</v>
      </c>
      <c r="AL1214" s="78"/>
      <c r="AM1214" s="78"/>
      <c r="AN1214" s="53" t="str">
        <f>+IF($A1214="Venta",SUMIF($AC$3:$AM$3,VLOOKUP($R1214,desplegable!$N$3:$Q$8,4,FALSE),$AC1214:$AM1214)*$T1214/VLOOKUP($R1214,desplegable!$N$3:$O$8,2,FALSE),"")</f>
        <v/>
      </c>
      <c r="AO1214" s="53">
        <f t="shared" si="388"/>
        <v>0</v>
      </c>
      <c r="AP1214" s="53" t="str">
        <f>+IF($A1214="Compra",SUMIF($AC$3:$AM$3,VLOOKUP($R1213,desplegable!$N$3:$Q$8,4,FALSE),$AC1214:$AM1214)*$T1214/VLOOKUP($R1213,desplegable!$N$3:$O$8,2,FALSE),"")</f>
        <v/>
      </c>
      <c r="AQ1214" s="55">
        <f>+IFERROR(SUMIF($AC$3:$AM$3,VLOOKUP($R1214,desplegable!$N$3:$Q$8,4,FALSE),$AC1214:$AM1214)/$S1214,0)</f>
        <v>0</v>
      </c>
      <c r="AR1214" s="55">
        <f ca="1">IFERROR((SUMIF($AC$3:$AM$3,VLOOKUP($R1214,desplegable!$N$3:$Q$8,4,FALSE),$AC1214:$AM1214)/($H1214-$G1214))*((TODAY())-$G1214)/$S1214,0)</f>
        <v>0</v>
      </c>
      <c r="AS1214" s="56" t="str">
        <f t="shared" si="392"/>
        <v>-</v>
      </c>
      <c r="AT1214" s="56" t="str">
        <f t="shared" si="393"/>
        <v>-</v>
      </c>
      <c r="AU1214" s="56" t="str">
        <f t="shared" si="394"/>
        <v>-</v>
      </c>
      <c r="AV1214" s="56" t="str">
        <f t="shared" si="395"/>
        <v>-</v>
      </c>
      <c r="AW1214" s="53" t="str">
        <f t="shared" si="396"/>
        <v>-</v>
      </c>
      <c r="AX1214" s="53" t="str">
        <f t="shared" si="397"/>
        <v/>
      </c>
      <c r="AY1214" s="57" t="str">
        <f t="shared" si="398"/>
        <v/>
      </c>
      <c r="AZ1214" s="54">
        <f>+IF(SUMIF($AC$3:$AM$3,VLOOKUP($R1214,desplegable!$N$3:$Q$8,4,FALSE),$AC1214:$AM1214)&gt;=$S1214,$S1214,SUMIF($AC$3:$AM$3,VLOOKUP($R1214,desplegable!$N$3:$Q$8,4,FALSE),$AC1214:$AM1214))</f>
        <v>0</v>
      </c>
      <c r="BA1214" s="78"/>
      <c r="BB1214" s="54">
        <f t="shared" si="399"/>
        <v>0</v>
      </c>
      <c r="BC1214" s="53">
        <f>+IFERROR($BB1214*$T1214/VLOOKUP($R1214,desplegable!$N$3:$O$8,2,FALSE),0)</f>
        <v>0</v>
      </c>
      <c r="BD1214" s="53" t="str">
        <f t="shared" si="389"/>
        <v/>
      </c>
      <c r="BE1214" s="57" t="str">
        <f t="shared" si="400"/>
        <v/>
      </c>
    </row>
    <row r="1215" spans="1:57" ht="15" customHeight="1" x14ac:dyDescent="0.25">
      <c r="A1215" s="26" t="s">
        <v>117</v>
      </c>
      <c r="B1215" s="21"/>
      <c r="C1215" s="21" t="s">
        <v>117</v>
      </c>
      <c r="D1215" s="21"/>
      <c r="E1215" s="21" t="s">
        <v>117</v>
      </c>
      <c r="F1215" s="21"/>
      <c r="G1215" s="27"/>
      <c r="H1215" s="27"/>
      <c r="I1215" s="28" t="s">
        <v>373</v>
      </c>
      <c r="J1215" s="28" t="s">
        <v>117</v>
      </c>
      <c r="K1215" s="21"/>
      <c r="L1215" s="21"/>
      <c r="M1215" s="28" t="s">
        <v>117</v>
      </c>
      <c r="N1215" s="28" t="s">
        <v>117</v>
      </c>
      <c r="O1215" s="28" t="s">
        <v>117</v>
      </c>
      <c r="P1215" s="21" t="s">
        <v>117</v>
      </c>
      <c r="Q1215" s="21" t="s">
        <v>117</v>
      </c>
      <c r="R1215" s="28" t="s">
        <v>117</v>
      </c>
      <c r="S1215" s="78"/>
      <c r="T1215" s="30"/>
      <c r="U1215" s="52">
        <f t="shared" si="390"/>
        <v>0</v>
      </c>
      <c r="V1215" s="29"/>
      <c r="W1215" s="29" t="s">
        <v>117</v>
      </c>
      <c r="X1215" s="29"/>
      <c r="Y1215" s="29"/>
      <c r="Z1215" s="53" t="str">
        <f t="shared" si="382"/>
        <v/>
      </c>
      <c r="AA1215" s="55" t="str">
        <f t="shared" si="391"/>
        <v/>
      </c>
      <c r="AB1215" s="27"/>
      <c r="AC1215" s="54">
        <f t="shared" si="383"/>
        <v>0</v>
      </c>
      <c r="AD1215" s="78"/>
      <c r="AE1215" s="54">
        <f t="shared" si="384"/>
        <v>0</v>
      </c>
      <c r="AF1215" s="78"/>
      <c r="AG1215" s="54">
        <f t="shared" si="385"/>
        <v>0</v>
      </c>
      <c r="AH1215" s="78"/>
      <c r="AI1215" s="54">
        <f t="shared" si="386"/>
        <v>0</v>
      </c>
      <c r="AJ1215" s="78"/>
      <c r="AK1215" s="54">
        <f t="shared" si="387"/>
        <v>0</v>
      </c>
      <c r="AL1215" s="78"/>
      <c r="AM1215" s="78"/>
      <c r="AN1215" s="53" t="str">
        <f>+IF($A1215="Venta",SUMIF($AC$3:$AM$3,VLOOKUP($R1215,desplegable!$N$3:$Q$8,4,FALSE),$AC1215:$AM1215)*$T1215/VLOOKUP($R1215,desplegable!$N$3:$O$8,2,FALSE),"")</f>
        <v/>
      </c>
      <c r="AO1215" s="53">
        <f t="shared" si="388"/>
        <v>0</v>
      </c>
      <c r="AP1215" s="53" t="str">
        <f>+IF($A1215="Compra",SUMIF($AC$3:$AM$3,VLOOKUP($R1214,desplegable!$N$3:$Q$8,4,FALSE),$AC1215:$AM1215)*$T1215/VLOOKUP($R1214,desplegable!$N$3:$O$8,2,FALSE),"")</f>
        <v/>
      </c>
      <c r="AQ1215" s="55">
        <f>+IFERROR(SUMIF($AC$3:$AM$3,VLOOKUP($R1215,desplegable!$N$3:$Q$8,4,FALSE),$AC1215:$AM1215)/$S1215,0)</f>
        <v>0</v>
      </c>
      <c r="AR1215" s="55">
        <f ca="1">IFERROR((SUMIF($AC$3:$AM$3,VLOOKUP($R1215,desplegable!$N$3:$Q$8,4,FALSE),$AC1215:$AM1215)/($H1215-$G1215))*((TODAY())-$G1215)/$S1215,0)</f>
        <v>0</v>
      </c>
      <c r="AS1215" s="56" t="str">
        <f t="shared" si="392"/>
        <v>-</v>
      </c>
      <c r="AT1215" s="56" t="str">
        <f t="shared" si="393"/>
        <v>-</v>
      </c>
      <c r="AU1215" s="56" t="str">
        <f t="shared" si="394"/>
        <v>-</v>
      </c>
      <c r="AV1215" s="56" t="str">
        <f t="shared" si="395"/>
        <v>-</v>
      </c>
      <c r="AW1215" s="53" t="str">
        <f t="shared" si="396"/>
        <v>-</v>
      </c>
      <c r="AX1215" s="53" t="str">
        <f t="shared" si="397"/>
        <v/>
      </c>
      <c r="AY1215" s="57" t="str">
        <f t="shared" si="398"/>
        <v/>
      </c>
      <c r="AZ1215" s="54">
        <f>+IF(SUMIF($AC$3:$AM$3,VLOOKUP($R1215,desplegable!$N$3:$Q$8,4,FALSE),$AC1215:$AM1215)&gt;=$S1215,$S1215,SUMIF($AC$3:$AM$3,VLOOKUP($R1215,desplegable!$N$3:$Q$8,4,FALSE),$AC1215:$AM1215))</f>
        <v>0</v>
      </c>
      <c r="BA1215" s="78"/>
      <c r="BB1215" s="54">
        <f t="shared" si="399"/>
        <v>0</v>
      </c>
      <c r="BC1215" s="53">
        <f>+IFERROR($BB1215*$T1215/VLOOKUP($R1215,desplegable!$N$3:$O$8,2,FALSE),0)</f>
        <v>0</v>
      </c>
      <c r="BD1215" s="53" t="str">
        <f t="shared" si="389"/>
        <v/>
      </c>
      <c r="BE1215" s="57" t="str">
        <f t="shared" si="400"/>
        <v/>
      </c>
    </row>
    <row r="1216" spans="1:57" ht="15" customHeight="1" x14ac:dyDescent="0.25">
      <c r="A1216" s="26" t="s">
        <v>117</v>
      </c>
      <c r="B1216" s="21"/>
      <c r="C1216" s="21" t="s">
        <v>117</v>
      </c>
      <c r="D1216" s="21"/>
      <c r="E1216" s="21" t="s">
        <v>117</v>
      </c>
      <c r="F1216" s="21"/>
      <c r="G1216" s="27"/>
      <c r="H1216" s="27"/>
      <c r="I1216" s="28" t="s">
        <v>373</v>
      </c>
      <c r="J1216" s="28" t="s">
        <v>117</v>
      </c>
      <c r="K1216" s="21"/>
      <c r="L1216" s="21"/>
      <c r="M1216" s="28" t="s">
        <v>117</v>
      </c>
      <c r="N1216" s="28" t="s">
        <v>117</v>
      </c>
      <c r="O1216" s="28" t="s">
        <v>117</v>
      </c>
      <c r="P1216" s="21" t="s">
        <v>117</v>
      </c>
      <c r="Q1216" s="21" t="s">
        <v>117</v>
      </c>
      <c r="R1216" s="28" t="s">
        <v>117</v>
      </c>
      <c r="S1216" s="78"/>
      <c r="T1216" s="30"/>
      <c r="U1216" s="52">
        <f t="shared" si="390"/>
        <v>0</v>
      </c>
      <c r="V1216" s="29"/>
      <c r="W1216" s="29" t="s">
        <v>117</v>
      </c>
      <c r="X1216" s="29"/>
      <c r="Y1216" s="29"/>
      <c r="Z1216" s="53" t="str">
        <f t="shared" si="382"/>
        <v/>
      </c>
      <c r="AA1216" s="55" t="str">
        <f t="shared" si="391"/>
        <v/>
      </c>
      <c r="AB1216" s="27"/>
      <c r="AC1216" s="54">
        <f t="shared" si="383"/>
        <v>0</v>
      </c>
      <c r="AD1216" s="78"/>
      <c r="AE1216" s="54">
        <f t="shared" si="384"/>
        <v>0</v>
      </c>
      <c r="AF1216" s="78"/>
      <c r="AG1216" s="54">
        <f t="shared" si="385"/>
        <v>0</v>
      </c>
      <c r="AH1216" s="78"/>
      <c r="AI1216" s="54">
        <f t="shared" si="386"/>
        <v>0</v>
      </c>
      <c r="AJ1216" s="78"/>
      <c r="AK1216" s="54">
        <f t="shared" si="387"/>
        <v>0</v>
      </c>
      <c r="AL1216" s="78"/>
      <c r="AM1216" s="78"/>
      <c r="AN1216" s="53" t="str">
        <f>+IF($A1216="Venta",SUMIF($AC$3:$AM$3,VLOOKUP($R1216,desplegable!$N$3:$Q$8,4,FALSE),$AC1216:$AM1216)*$T1216/VLOOKUP($R1216,desplegable!$N$3:$O$8,2,FALSE),"")</f>
        <v/>
      </c>
      <c r="AO1216" s="53">
        <f t="shared" si="388"/>
        <v>0</v>
      </c>
      <c r="AP1216" s="53" t="str">
        <f>+IF($A1216="Compra",SUMIF($AC$3:$AM$3,VLOOKUP($R1215,desplegable!$N$3:$Q$8,4,FALSE),$AC1216:$AM1216)*$T1216/VLOOKUP($R1215,desplegable!$N$3:$O$8,2,FALSE),"")</f>
        <v/>
      </c>
      <c r="AQ1216" s="55">
        <f>+IFERROR(SUMIF($AC$3:$AM$3,VLOOKUP($R1216,desplegable!$N$3:$Q$8,4,FALSE),$AC1216:$AM1216)/$S1216,0)</f>
        <v>0</v>
      </c>
      <c r="AR1216" s="55">
        <f ca="1">IFERROR((SUMIF($AC$3:$AM$3,VLOOKUP($R1216,desplegable!$N$3:$Q$8,4,FALSE),$AC1216:$AM1216)/($H1216-$G1216))*((TODAY())-$G1216)/$S1216,0)</f>
        <v>0</v>
      </c>
      <c r="AS1216" s="56" t="str">
        <f t="shared" si="392"/>
        <v>-</v>
      </c>
      <c r="AT1216" s="56" t="str">
        <f t="shared" si="393"/>
        <v>-</v>
      </c>
      <c r="AU1216" s="56" t="str">
        <f t="shared" si="394"/>
        <v>-</v>
      </c>
      <c r="AV1216" s="56" t="str">
        <f t="shared" si="395"/>
        <v>-</v>
      </c>
      <c r="AW1216" s="53" t="str">
        <f t="shared" si="396"/>
        <v>-</v>
      </c>
      <c r="AX1216" s="53" t="str">
        <f t="shared" si="397"/>
        <v/>
      </c>
      <c r="AY1216" s="57" t="str">
        <f t="shared" si="398"/>
        <v/>
      </c>
      <c r="AZ1216" s="54">
        <f>+IF(SUMIF($AC$3:$AM$3,VLOOKUP($R1216,desplegable!$N$3:$Q$8,4,FALSE),$AC1216:$AM1216)&gt;=$S1216,$S1216,SUMIF($AC$3:$AM$3,VLOOKUP($R1216,desplegable!$N$3:$Q$8,4,FALSE),$AC1216:$AM1216))</f>
        <v>0</v>
      </c>
      <c r="BA1216" s="78"/>
      <c r="BB1216" s="54">
        <f t="shared" si="399"/>
        <v>0</v>
      </c>
      <c r="BC1216" s="53">
        <f>+IFERROR($BB1216*$T1216/VLOOKUP($R1216,desplegable!$N$3:$O$8,2,FALSE),0)</f>
        <v>0</v>
      </c>
      <c r="BD1216" s="53" t="str">
        <f t="shared" si="389"/>
        <v/>
      </c>
      <c r="BE1216" s="57" t="str">
        <f t="shared" si="400"/>
        <v/>
      </c>
    </row>
    <row r="1217" spans="1:57" ht="15" customHeight="1" x14ac:dyDescent="0.25">
      <c r="A1217" s="26" t="s">
        <v>117</v>
      </c>
      <c r="B1217" s="21"/>
      <c r="C1217" s="21" t="s">
        <v>117</v>
      </c>
      <c r="D1217" s="21"/>
      <c r="E1217" s="21" t="s">
        <v>117</v>
      </c>
      <c r="F1217" s="21"/>
      <c r="G1217" s="27"/>
      <c r="H1217" s="27"/>
      <c r="I1217" s="28" t="s">
        <v>373</v>
      </c>
      <c r="J1217" s="28" t="s">
        <v>117</v>
      </c>
      <c r="K1217" s="21"/>
      <c r="L1217" s="21"/>
      <c r="M1217" s="28" t="s">
        <v>117</v>
      </c>
      <c r="N1217" s="28" t="s">
        <v>117</v>
      </c>
      <c r="O1217" s="28" t="s">
        <v>117</v>
      </c>
      <c r="P1217" s="21" t="s">
        <v>117</v>
      </c>
      <c r="Q1217" s="21" t="s">
        <v>117</v>
      </c>
      <c r="R1217" s="28" t="s">
        <v>117</v>
      </c>
      <c r="S1217" s="78"/>
      <c r="T1217" s="30"/>
      <c r="U1217" s="52">
        <f t="shared" si="390"/>
        <v>0</v>
      </c>
      <c r="V1217" s="29"/>
      <c r="W1217" s="29" t="s">
        <v>117</v>
      </c>
      <c r="X1217" s="29"/>
      <c r="Y1217" s="29"/>
      <c r="Z1217" s="53" t="str">
        <f t="shared" si="382"/>
        <v/>
      </c>
      <c r="AA1217" s="55" t="str">
        <f t="shared" si="391"/>
        <v/>
      </c>
      <c r="AB1217" s="27"/>
      <c r="AC1217" s="54">
        <f t="shared" si="383"/>
        <v>0</v>
      </c>
      <c r="AD1217" s="78"/>
      <c r="AE1217" s="54">
        <f t="shared" si="384"/>
        <v>0</v>
      </c>
      <c r="AF1217" s="78"/>
      <c r="AG1217" s="54">
        <f t="shared" si="385"/>
        <v>0</v>
      </c>
      <c r="AH1217" s="78"/>
      <c r="AI1217" s="54">
        <f t="shared" si="386"/>
        <v>0</v>
      </c>
      <c r="AJ1217" s="78"/>
      <c r="AK1217" s="54">
        <f t="shared" si="387"/>
        <v>0</v>
      </c>
      <c r="AL1217" s="78"/>
      <c r="AM1217" s="78"/>
      <c r="AN1217" s="53" t="str">
        <f>+IF($A1217="Venta",SUMIF($AC$3:$AM$3,VLOOKUP($R1217,desplegable!$N$3:$Q$8,4,FALSE),$AC1217:$AM1217)*$T1217/VLOOKUP($R1217,desplegable!$N$3:$O$8,2,FALSE),"")</f>
        <v/>
      </c>
      <c r="AO1217" s="53">
        <f t="shared" si="388"/>
        <v>0</v>
      </c>
      <c r="AP1217" s="53" t="str">
        <f>+IF($A1217="Compra",SUMIF($AC$3:$AM$3,VLOOKUP($R1216,desplegable!$N$3:$Q$8,4,FALSE),$AC1217:$AM1217)*$T1217/VLOOKUP($R1216,desplegable!$N$3:$O$8,2,FALSE),"")</f>
        <v/>
      </c>
      <c r="AQ1217" s="55">
        <f>+IFERROR(SUMIF($AC$3:$AM$3,VLOOKUP($R1217,desplegable!$N$3:$Q$8,4,FALSE),$AC1217:$AM1217)/$S1217,0)</f>
        <v>0</v>
      </c>
      <c r="AR1217" s="55">
        <f ca="1">IFERROR((SUMIF($AC$3:$AM$3,VLOOKUP($R1217,desplegable!$N$3:$Q$8,4,FALSE),$AC1217:$AM1217)/($H1217-$G1217))*((TODAY())-$G1217)/$S1217,0)</f>
        <v>0</v>
      </c>
      <c r="AS1217" s="56" t="str">
        <f t="shared" si="392"/>
        <v>-</v>
      </c>
      <c r="AT1217" s="56" t="str">
        <f t="shared" si="393"/>
        <v>-</v>
      </c>
      <c r="AU1217" s="56" t="str">
        <f t="shared" si="394"/>
        <v>-</v>
      </c>
      <c r="AV1217" s="56" t="str">
        <f t="shared" si="395"/>
        <v>-</v>
      </c>
      <c r="AW1217" s="53" t="str">
        <f t="shared" si="396"/>
        <v>-</v>
      </c>
      <c r="AX1217" s="53" t="str">
        <f t="shared" si="397"/>
        <v/>
      </c>
      <c r="AY1217" s="57" t="str">
        <f t="shared" si="398"/>
        <v/>
      </c>
      <c r="AZ1217" s="54">
        <f>+IF(SUMIF($AC$3:$AM$3,VLOOKUP($R1217,desplegable!$N$3:$Q$8,4,FALSE),$AC1217:$AM1217)&gt;=$S1217,$S1217,SUMIF($AC$3:$AM$3,VLOOKUP($R1217,desplegable!$N$3:$Q$8,4,FALSE),$AC1217:$AM1217))</f>
        <v>0</v>
      </c>
      <c r="BA1217" s="78"/>
      <c r="BB1217" s="54">
        <f t="shared" si="399"/>
        <v>0</v>
      </c>
      <c r="BC1217" s="53">
        <f>+IFERROR($BB1217*$T1217/VLOOKUP($R1217,desplegable!$N$3:$O$8,2,FALSE),0)</f>
        <v>0</v>
      </c>
      <c r="BD1217" s="53" t="str">
        <f t="shared" si="389"/>
        <v/>
      </c>
      <c r="BE1217" s="57" t="str">
        <f t="shared" si="400"/>
        <v/>
      </c>
    </row>
    <row r="1218" spans="1:57" ht="15" customHeight="1" x14ac:dyDescent="0.25">
      <c r="A1218" s="26" t="s">
        <v>117</v>
      </c>
      <c r="B1218" s="21"/>
      <c r="C1218" s="21" t="s">
        <v>117</v>
      </c>
      <c r="D1218" s="21"/>
      <c r="E1218" s="21" t="s">
        <v>117</v>
      </c>
      <c r="F1218" s="21"/>
      <c r="G1218" s="27"/>
      <c r="H1218" s="27"/>
      <c r="I1218" s="28" t="s">
        <v>373</v>
      </c>
      <c r="J1218" s="28" t="s">
        <v>117</v>
      </c>
      <c r="K1218" s="21"/>
      <c r="L1218" s="21"/>
      <c r="M1218" s="28" t="s">
        <v>117</v>
      </c>
      <c r="N1218" s="28" t="s">
        <v>117</v>
      </c>
      <c r="O1218" s="28" t="s">
        <v>117</v>
      </c>
      <c r="P1218" s="21" t="s">
        <v>117</v>
      </c>
      <c r="Q1218" s="21" t="s">
        <v>117</v>
      </c>
      <c r="R1218" s="28" t="s">
        <v>117</v>
      </c>
      <c r="S1218" s="78"/>
      <c r="T1218" s="30"/>
      <c r="U1218" s="52">
        <f t="shared" si="390"/>
        <v>0</v>
      </c>
      <c r="V1218" s="29"/>
      <c r="W1218" s="29" t="s">
        <v>117</v>
      </c>
      <c r="X1218" s="29"/>
      <c r="Y1218" s="29"/>
      <c r="Z1218" s="53" t="str">
        <f t="shared" si="382"/>
        <v/>
      </c>
      <c r="AA1218" s="55" t="str">
        <f t="shared" si="391"/>
        <v/>
      </c>
      <c r="AB1218" s="27"/>
      <c r="AC1218" s="54">
        <f t="shared" si="383"/>
        <v>0</v>
      </c>
      <c r="AD1218" s="78"/>
      <c r="AE1218" s="54">
        <f t="shared" si="384"/>
        <v>0</v>
      </c>
      <c r="AF1218" s="78"/>
      <c r="AG1218" s="54">
        <f t="shared" si="385"/>
        <v>0</v>
      </c>
      <c r="AH1218" s="78"/>
      <c r="AI1218" s="54">
        <f t="shared" si="386"/>
        <v>0</v>
      </c>
      <c r="AJ1218" s="78"/>
      <c r="AK1218" s="54">
        <f t="shared" si="387"/>
        <v>0</v>
      </c>
      <c r="AL1218" s="78"/>
      <c r="AM1218" s="78"/>
      <c r="AN1218" s="53" t="str">
        <f>+IF($A1218="Venta",SUMIF($AC$3:$AM$3,VLOOKUP($R1218,desplegable!$N$3:$Q$8,4,FALSE),$AC1218:$AM1218)*$T1218/VLOOKUP($R1218,desplegable!$N$3:$O$8,2,FALSE),"")</f>
        <v/>
      </c>
      <c r="AO1218" s="53">
        <f t="shared" si="388"/>
        <v>0</v>
      </c>
      <c r="AP1218" s="53" t="str">
        <f>+IF($A1218="Compra",SUMIF($AC$3:$AM$3,VLOOKUP($R1217,desplegable!$N$3:$Q$8,4,FALSE),$AC1218:$AM1218)*$T1218/VLOOKUP($R1217,desplegable!$N$3:$O$8,2,FALSE),"")</f>
        <v/>
      </c>
      <c r="AQ1218" s="55">
        <f>+IFERROR(SUMIF($AC$3:$AM$3,VLOOKUP($R1218,desplegable!$N$3:$Q$8,4,FALSE),$AC1218:$AM1218)/$S1218,0)</f>
        <v>0</v>
      </c>
      <c r="AR1218" s="55">
        <f ca="1">IFERROR((SUMIF($AC$3:$AM$3,VLOOKUP($R1218,desplegable!$N$3:$Q$8,4,FALSE),$AC1218:$AM1218)/($H1218-$G1218))*((TODAY())-$G1218)/$S1218,0)</f>
        <v>0</v>
      </c>
      <c r="AS1218" s="56" t="str">
        <f t="shared" si="392"/>
        <v>-</v>
      </c>
      <c r="AT1218" s="56" t="str">
        <f t="shared" si="393"/>
        <v>-</v>
      </c>
      <c r="AU1218" s="56" t="str">
        <f t="shared" si="394"/>
        <v>-</v>
      </c>
      <c r="AV1218" s="56" t="str">
        <f t="shared" si="395"/>
        <v>-</v>
      </c>
      <c r="AW1218" s="53" t="str">
        <f t="shared" si="396"/>
        <v>-</v>
      </c>
      <c r="AX1218" s="53" t="str">
        <f t="shared" si="397"/>
        <v/>
      </c>
      <c r="AY1218" s="57" t="str">
        <f t="shared" si="398"/>
        <v/>
      </c>
      <c r="AZ1218" s="54">
        <f>+IF(SUMIF($AC$3:$AM$3,VLOOKUP($R1218,desplegable!$N$3:$Q$8,4,FALSE),$AC1218:$AM1218)&gt;=$S1218,$S1218,SUMIF($AC$3:$AM$3,VLOOKUP($R1218,desplegable!$N$3:$Q$8,4,FALSE),$AC1218:$AM1218))</f>
        <v>0</v>
      </c>
      <c r="BA1218" s="78"/>
      <c r="BB1218" s="54">
        <f t="shared" si="399"/>
        <v>0</v>
      </c>
      <c r="BC1218" s="53">
        <f>+IFERROR($BB1218*$T1218/VLOOKUP($R1218,desplegable!$N$3:$O$8,2,FALSE),0)</f>
        <v>0</v>
      </c>
      <c r="BD1218" s="53" t="str">
        <f t="shared" si="389"/>
        <v/>
      </c>
      <c r="BE1218" s="57" t="str">
        <f t="shared" si="400"/>
        <v/>
      </c>
    </row>
    <row r="1219" spans="1:57" ht="15" customHeight="1" x14ac:dyDescent="0.25">
      <c r="A1219" s="26" t="s">
        <v>117</v>
      </c>
      <c r="B1219" s="21"/>
      <c r="C1219" s="21" t="s">
        <v>117</v>
      </c>
      <c r="D1219" s="21"/>
      <c r="E1219" s="21" t="s">
        <v>117</v>
      </c>
      <c r="F1219" s="21"/>
      <c r="G1219" s="27"/>
      <c r="H1219" s="27"/>
      <c r="I1219" s="28" t="s">
        <v>373</v>
      </c>
      <c r="J1219" s="28" t="s">
        <v>117</v>
      </c>
      <c r="K1219" s="21"/>
      <c r="L1219" s="21"/>
      <c r="M1219" s="28" t="s">
        <v>117</v>
      </c>
      <c r="N1219" s="28" t="s">
        <v>117</v>
      </c>
      <c r="O1219" s="28" t="s">
        <v>117</v>
      </c>
      <c r="P1219" s="21" t="s">
        <v>117</v>
      </c>
      <c r="Q1219" s="21" t="s">
        <v>117</v>
      </c>
      <c r="R1219" s="28" t="s">
        <v>117</v>
      </c>
      <c r="S1219" s="78"/>
      <c r="T1219" s="30"/>
      <c r="U1219" s="52">
        <f t="shared" si="390"/>
        <v>0</v>
      </c>
      <c r="V1219" s="29"/>
      <c r="W1219" s="29" t="s">
        <v>117</v>
      </c>
      <c r="X1219" s="29"/>
      <c r="Y1219" s="29"/>
      <c r="Z1219" s="53" t="str">
        <f t="shared" si="382"/>
        <v/>
      </c>
      <c r="AA1219" s="55" t="str">
        <f t="shared" si="391"/>
        <v/>
      </c>
      <c r="AB1219" s="27"/>
      <c r="AC1219" s="54">
        <f t="shared" si="383"/>
        <v>0</v>
      </c>
      <c r="AD1219" s="78"/>
      <c r="AE1219" s="54">
        <f t="shared" si="384"/>
        <v>0</v>
      </c>
      <c r="AF1219" s="78"/>
      <c r="AG1219" s="54">
        <f t="shared" si="385"/>
        <v>0</v>
      </c>
      <c r="AH1219" s="78"/>
      <c r="AI1219" s="54">
        <f t="shared" si="386"/>
        <v>0</v>
      </c>
      <c r="AJ1219" s="78"/>
      <c r="AK1219" s="54">
        <f t="shared" si="387"/>
        <v>0</v>
      </c>
      <c r="AL1219" s="78"/>
      <c r="AM1219" s="78"/>
      <c r="AN1219" s="53" t="str">
        <f>+IF($A1219="Venta",SUMIF($AC$3:$AM$3,VLOOKUP($R1219,desplegable!$N$3:$Q$8,4,FALSE),$AC1219:$AM1219)*$T1219/VLOOKUP($R1219,desplegable!$N$3:$O$8,2,FALSE),"")</f>
        <v/>
      </c>
      <c r="AO1219" s="53">
        <f t="shared" si="388"/>
        <v>0</v>
      </c>
      <c r="AP1219" s="53" t="str">
        <f>+IF($A1219="Compra",SUMIF($AC$3:$AM$3,VLOOKUP($R1218,desplegable!$N$3:$Q$8,4,FALSE),$AC1219:$AM1219)*$T1219/VLOOKUP($R1218,desplegable!$N$3:$O$8,2,FALSE),"")</f>
        <v/>
      </c>
      <c r="AQ1219" s="55">
        <f>+IFERROR(SUMIF($AC$3:$AM$3,VLOOKUP($R1219,desplegable!$N$3:$Q$8,4,FALSE),$AC1219:$AM1219)/$S1219,0)</f>
        <v>0</v>
      </c>
      <c r="AR1219" s="55">
        <f ca="1">IFERROR((SUMIF($AC$3:$AM$3,VLOOKUP($R1219,desplegable!$N$3:$Q$8,4,FALSE),$AC1219:$AM1219)/($H1219-$G1219))*((TODAY())-$G1219)/$S1219,0)</f>
        <v>0</v>
      </c>
      <c r="AS1219" s="56" t="str">
        <f t="shared" si="392"/>
        <v>-</v>
      </c>
      <c r="AT1219" s="56" t="str">
        <f t="shared" si="393"/>
        <v>-</v>
      </c>
      <c r="AU1219" s="56" t="str">
        <f t="shared" si="394"/>
        <v>-</v>
      </c>
      <c r="AV1219" s="56" t="str">
        <f t="shared" si="395"/>
        <v>-</v>
      </c>
      <c r="AW1219" s="53" t="str">
        <f t="shared" si="396"/>
        <v>-</v>
      </c>
      <c r="AX1219" s="53" t="str">
        <f t="shared" si="397"/>
        <v/>
      </c>
      <c r="AY1219" s="57" t="str">
        <f t="shared" si="398"/>
        <v/>
      </c>
      <c r="AZ1219" s="54">
        <f>+IF(SUMIF($AC$3:$AM$3,VLOOKUP($R1219,desplegable!$N$3:$Q$8,4,FALSE),$AC1219:$AM1219)&gt;=$S1219,$S1219,SUMIF($AC$3:$AM$3,VLOOKUP($R1219,desplegable!$N$3:$Q$8,4,FALSE),$AC1219:$AM1219))</f>
        <v>0</v>
      </c>
      <c r="BA1219" s="78"/>
      <c r="BB1219" s="54">
        <f t="shared" si="399"/>
        <v>0</v>
      </c>
      <c r="BC1219" s="53">
        <f>+IFERROR($BB1219*$T1219/VLOOKUP($R1219,desplegable!$N$3:$O$8,2,FALSE),0)</f>
        <v>0</v>
      </c>
      <c r="BD1219" s="53" t="str">
        <f t="shared" si="389"/>
        <v/>
      </c>
      <c r="BE1219" s="57" t="str">
        <f t="shared" si="400"/>
        <v/>
      </c>
    </row>
    <row r="1220" spans="1:57" ht="15" customHeight="1" x14ac:dyDescent="0.25">
      <c r="A1220" s="26" t="s">
        <v>117</v>
      </c>
      <c r="B1220" s="21"/>
      <c r="C1220" s="21" t="s">
        <v>117</v>
      </c>
      <c r="D1220" s="21"/>
      <c r="E1220" s="21" t="s">
        <v>117</v>
      </c>
      <c r="F1220" s="21"/>
      <c r="G1220" s="27"/>
      <c r="H1220" s="27"/>
      <c r="I1220" s="28" t="s">
        <v>373</v>
      </c>
      <c r="J1220" s="28" t="s">
        <v>117</v>
      </c>
      <c r="K1220" s="21"/>
      <c r="L1220" s="21"/>
      <c r="M1220" s="28" t="s">
        <v>117</v>
      </c>
      <c r="N1220" s="28" t="s">
        <v>117</v>
      </c>
      <c r="O1220" s="28" t="s">
        <v>117</v>
      </c>
      <c r="P1220" s="21" t="s">
        <v>117</v>
      </c>
      <c r="Q1220" s="21" t="s">
        <v>117</v>
      </c>
      <c r="R1220" s="28" t="s">
        <v>117</v>
      </c>
      <c r="S1220" s="78"/>
      <c r="T1220" s="30"/>
      <c r="U1220" s="52">
        <f t="shared" si="390"/>
        <v>0</v>
      </c>
      <c r="V1220" s="29"/>
      <c r="W1220" s="29" t="s">
        <v>117</v>
      </c>
      <c r="X1220" s="29"/>
      <c r="Y1220" s="29"/>
      <c r="Z1220" s="53" t="str">
        <f t="shared" ref="Z1220:Z1283" si="401">IF($A1220="Venta",$U1220-SUMIFS($U:$U,$K:$K,$K1220,$L:$L,$L1220,$M:$M,$M1220,$N:$N,$N1220,$A:$A,"Compra"),IF($A1220="Compra","",""))</f>
        <v/>
      </c>
      <c r="AA1220" s="55" t="str">
        <f t="shared" si="391"/>
        <v/>
      </c>
      <c r="AB1220" s="27"/>
      <c r="AC1220" s="54">
        <f t="shared" ref="AC1220:AC1283" si="402">+IF($A1220="Venta",SUMIFS($AD:$AD,$K:$K,$K1220,$L:$L,$L1220,$M:$M,$M1220,$N:$N,$N1220),IF($A1220="Compra",$AD1220,0))</f>
        <v>0</v>
      </c>
      <c r="AD1220" s="78"/>
      <c r="AE1220" s="54">
        <f t="shared" ref="AE1220:AE1283" si="403">+IF($A1220="Venta",SUMIFS($AF:$AF,$K:$K,$K1220,$L:$L,$L1220,$M:$M,$M1220,$N:$N,$N1220),IF($A1220="Compra",$AF1220,0))</f>
        <v>0</v>
      </c>
      <c r="AF1220" s="78"/>
      <c r="AG1220" s="54">
        <f t="shared" ref="AG1220:AG1283" si="404">+IF($A1220="Venta",SUMIFS($AH:$AH,$K:$K,$K1220,$L:$L,$L1220,$M:$M,$M1220,$N:$N,$N1220),IF($A1220="Compra",$AH1220,0))</f>
        <v>0</v>
      </c>
      <c r="AH1220" s="78"/>
      <c r="AI1220" s="54">
        <f t="shared" ref="AI1220:AI1283" si="405">+IF($A1220="Venta",SUMIFS($AJ:$AJ,$K:$K,$K1220,$L:$L,$L1220,$M:$M,$M1220,$N:$N,$N1220),IF($A1220="Compra",$AJ1220,0))</f>
        <v>0</v>
      </c>
      <c r="AJ1220" s="78"/>
      <c r="AK1220" s="54">
        <f t="shared" ref="AK1220:AK1283" si="406">+IF($A1220="Venta",SUMIFS($AL:$AL,$K:$K,$K1220,$L:$L,$L1220,$M:$M,$M1220,$N:$N,$N1220),IF($A1220="Compra",$AL1220,0))</f>
        <v>0</v>
      </c>
      <c r="AL1220" s="78"/>
      <c r="AM1220" s="78"/>
      <c r="AN1220" s="53" t="str">
        <f>+IF($A1220="Venta",SUMIF($AC$3:$AM$3,VLOOKUP($R1220,desplegable!$N$3:$Q$8,4,FALSE),$AC1220:$AM1220)*$T1220/VLOOKUP($R1220,desplegable!$N$3:$O$8,2,FALSE),"")</f>
        <v/>
      </c>
      <c r="AO1220" s="53">
        <f t="shared" ref="AO1220:AO1283" si="407">+IF($A1220="Venta",SUMIFS($AP:$AP,$K:$K,$K1220,$L:$L,$L1220,$M:$M,$M1220,$N:$N,$N1220),IF($A1220="Compra",$AP1220,0))</f>
        <v>0</v>
      </c>
      <c r="AP1220" s="53" t="str">
        <f>+IF($A1220="Compra",SUMIF($AC$3:$AM$3,VLOOKUP($R1219,desplegable!$N$3:$Q$8,4,FALSE),$AC1220:$AM1220)*$T1220/VLOOKUP($R1219,desplegable!$N$3:$O$8,2,FALSE),"")</f>
        <v/>
      </c>
      <c r="AQ1220" s="55">
        <f>+IFERROR(SUMIF($AC$3:$AM$3,VLOOKUP($R1220,desplegable!$N$3:$Q$8,4,FALSE),$AC1220:$AM1220)/$S1220,0)</f>
        <v>0</v>
      </c>
      <c r="AR1220" s="55">
        <f ca="1">IFERROR((SUMIF($AC$3:$AM$3,VLOOKUP($R1220,desplegable!$N$3:$Q$8,4,FALSE),$AC1220:$AM1220)/($H1220-$G1220))*((TODAY())-$G1220)/$S1220,0)</f>
        <v>0</v>
      </c>
      <c r="AS1220" s="56" t="str">
        <f t="shared" si="392"/>
        <v>-</v>
      </c>
      <c r="AT1220" s="56" t="str">
        <f t="shared" si="393"/>
        <v>-</v>
      </c>
      <c r="AU1220" s="56" t="str">
        <f t="shared" si="394"/>
        <v>-</v>
      </c>
      <c r="AV1220" s="56" t="str">
        <f t="shared" si="395"/>
        <v>-</v>
      </c>
      <c r="AW1220" s="53" t="str">
        <f t="shared" si="396"/>
        <v>-</v>
      </c>
      <c r="AX1220" s="53" t="str">
        <f t="shared" si="397"/>
        <v/>
      </c>
      <c r="AY1220" s="57" t="str">
        <f t="shared" si="398"/>
        <v/>
      </c>
      <c r="AZ1220" s="54">
        <f>+IF(SUMIF($AC$3:$AM$3,VLOOKUP($R1220,desplegable!$N$3:$Q$8,4,FALSE),$AC1220:$AM1220)&gt;=$S1220,$S1220,SUMIF($AC$3:$AM$3,VLOOKUP($R1220,desplegable!$N$3:$Q$8,4,FALSE),$AC1220:$AM1220))</f>
        <v>0</v>
      </c>
      <c r="BA1220" s="78"/>
      <c r="BB1220" s="54">
        <f t="shared" si="399"/>
        <v>0</v>
      </c>
      <c r="BC1220" s="53">
        <f>+IFERROR($BB1220*$T1220/VLOOKUP($R1220,desplegable!$N$3:$O$8,2,FALSE),0)</f>
        <v>0</v>
      </c>
      <c r="BD1220" s="53" t="str">
        <f t="shared" ref="BD1220:BD1283" si="408">+IF($A1220="Venta",$BC1220-SUMIFS($BC:$BC,$K:$K,$K1220,$L:$L,$L1220,$M:$M,$M1220,$N:$N,$N1220,$A:$A,"Compra"),"")</f>
        <v/>
      </c>
      <c r="BE1220" s="57" t="str">
        <f t="shared" si="400"/>
        <v/>
      </c>
    </row>
    <row r="1221" spans="1:57" ht="15" customHeight="1" x14ac:dyDescent="0.25">
      <c r="A1221" s="26" t="s">
        <v>117</v>
      </c>
      <c r="B1221" s="21"/>
      <c r="C1221" s="21" t="s">
        <v>117</v>
      </c>
      <c r="D1221" s="21"/>
      <c r="E1221" s="21" t="s">
        <v>117</v>
      </c>
      <c r="F1221" s="21"/>
      <c r="G1221" s="27"/>
      <c r="H1221" s="27"/>
      <c r="I1221" s="28" t="s">
        <v>373</v>
      </c>
      <c r="J1221" s="28" t="s">
        <v>117</v>
      </c>
      <c r="K1221" s="21"/>
      <c r="L1221" s="21"/>
      <c r="M1221" s="28" t="s">
        <v>117</v>
      </c>
      <c r="N1221" s="28" t="s">
        <v>117</v>
      </c>
      <c r="O1221" s="28" t="s">
        <v>117</v>
      </c>
      <c r="P1221" s="21" t="s">
        <v>117</v>
      </c>
      <c r="Q1221" s="21" t="s">
        <v>117</v>
      </c>
      <c r="R1221" s="28" t="s">
        <v>117</v>
      </c>
      <c r="S1221" s="78"/>
      <c r="T1221" s="30"/>
      <c r="U1221" s="52">
        <f t="shared" ref="U1221:U1284" si="409">IF($R1221="CPM",$S1221/1000*$T1221,$S1221*$T1221)</f>
        <v>0</v>
      </c>
      <c r="V1221" s="29"/>
      <c r="W1221" s="29" t="s">
        <v>117</v>
      </c>
      <c r="X1221" s="29"/>
      <c r="Y1221" s="29"/>
      <c r="Z1221" s="53" t="str">
        <f t="shared" si="401"/>
        <v/>
      </c>
      <c r="AA1221" s="55" t="str">
        <f t="shared" si="391"/>
        <v/>
      </c>
      <c r="AB1221" s="27"/>
      <c r="AC1221" s="54">
        <f t="shared" si="402"/>
        <v>0</v>
      </c>
      <c r="AD1221" s="78"/>
      <c r="AE1221" s="54">
        <f t="shared" si="403"/>
        <v>0</v>
      </c>
      <c r="AF1221" s="78"/>
      <c r="AG1221" s="54">
        <f t="shared" si="404"/>
        <v>0</v>
      </c>
      <c r="AH1221" s="78"/>
      <c r="AI1221" s="54">
        <f t="shared" si="405"/>
        <v>0</v>
      </c>
      <c r="AJ1221" s="78"/>
      <c r="AK1221" s="54">
        <f t="shared" si="406"/>
        <v>0</v>
      </c>
      <c r="AL1221" s="78"/>
      <c r="AM1221" s="78"/>
      <c r="AN1221" s="53" t="str">
        <f>+IF($A1221="Venta",SUMIF($AC$3:$AM$3,VLOOKUP($R1221,desplegable!$N$3:$Q$8,4,FALSE),$AC1221:$AM1221)*$T1221/VLOOKUP($R1221,desplegable!$N$3:$O$8,2,FALSE),"")</f>
        <v/>
      </c>
      <c r="AO1221" s="53">
        <f t="shared" si="407"/>
        <v>0</v>
      </c>
      <c r="AP1221" s="53" t="str">
        <f>+IF($A1221="Compra",SUMIF($AC$3:$AM$3,VLOOKUP($R1220,desplegable!$N$3:$Q$8,4,FALSE),$AC1221:$AM1221)*$T1221/VLOOKUP($R1220,desplegable!$N$3:$O$8,2,FALSE),"")</f>
        <v/>
      </c>
      <c r="AQ1221" s="55">
        <f>+IFERROR(SUMIF($AC$3:$AM$3,VLOOKUP($R1221,desplegable!$N$3:$Q$8,4,FALSE),$AC1221:$AM1221)/$S1221,0)</f>
        <v>0</v>
      </c>
      <c r="AR1221" s="55">
        <f ca="1">IFERROR((SUMIF($AC$3:$AM$3,VLOOKUP($R1221,desplegable!$N$3:$Q$8,4,FALSE),$AC1221:$AM1221)/($H1221-$G1221))*((TODAY())-$G1221)/$S1221,0)</f>
        <v>0</v>
      </c>
      <c r="AS1221" s="56" t="str">
        <f t="shared" si="392"/>
        <v>-</v>
      </c>
      <c r="AT1221" s="56" t="str">
        <f t="shared" si="393"/>
        <v>-</v>
      </c>
      <c r="AU1221" s="56" t="str">
        <f t="shared" si="394"/>
        <v>-</v>
      </c>
      <c r="AV1221" s="56" t="str">
        <f t="shared" si="395"/>
        <v>-</v>
      </c>
      <c r="AW1221" s="53" t="str">
        <f t="shared" si="396"/>
        <v>-</v>
      </c>
      <c r="AX1221" s="53" t="str">
        <f t="shared" si="397"/>
        <v/>
      </c>
      <c r="AY1221" s="57" t="str">
        <f t="shared" si="398"/>
        <v/>
      </c>
      <c r="AZ1221" s="54">
        <f>+IF(SUMIF($AC$3:$AM$3,VLOOKUP($R1221,desplegable!$N$3:$Q$8,4,FALSE),$AC1221:$AM1221)&gt;=$S1221,$S1221,SUMIF($AC$3:$AM$3,VLOOKUP($R1221,desplegable!$N$3:$Q$8,4,FALSE),$AC1221:$AM1221))</f>
        <v>0</v>
      </c>
      <c r="BA1221" s="78"/>
      <c r="BB1221" s="54">
        <f t="shared" si="399"/>
        <v>0</v>
      </c>
      <c r="BC1221" s="53">
        <f>+IFERROR($BB1221*$T1221/VLOOKUP($R1221,desplegable!$N$3:$O$8,2,FALSE),0)</f>
        <v>0</v>
      </c>
      <c r="BD1221" s="53" t="str">
        <f t="shared" si="408"/>
        <v/>
      </c>
      <c r="BE1221" s="57" t="str">
        <f t="shared" si="400"/>
        <v/>
      </c>
    </row>
    <row r="1222" spans="1:57" ht="15" customHeight="1" x14ac:dyDescent="0.25">
      <c r="A1222" s="26" t="s">
        <v>117</v>
      </c>
      <c r="B1222" s="21"/>
      <c r="C1222" s="21" t="s">
        <v>117</v>
      </c>
      <c r="D1222" s="21"/>
      <c r="E1222" s="21" t="s">
        <v>117</v>
      </c>
      <c r="F1222" s="21"/>
      <c r="G1222" s="27"/>
      <c r="H1222" s="27"/>
      <c r="I1222" s="28" t="s">
        <v>373</v>
      </c>
      <c r="J1222" s="28" t="s">
        <v>117</v>
      </c>
      <c r="K1222" s="21"/>
      <c r="L1222" s="21"/>
      <c r="M1222" s="28" t="s">
        <v>117</v>
      </c>
      <c r="N1222" s="28" t="s">
        <v>117</v>
      </c>
      <c r="O1222" s="28" t="s">
        <v>117</v>
      </c>
      <c r="P1222" s="21" t="s">
        <v>117</v>
      </c>
      <c r="Q1222" s="21" t="s">
        <v>117</v>
      </c>
      <c r="R1222" s="28" t="s">
        <v>117</v>
      </c>
      <c r="S1222" s="78"/>
      <c r="T1222" s="30"/>
      <c r="U1222" s="52">
        <f t="shared" si="409"/>
        <v>0</v>
      </c>
      <c r="V1222" s="29"/>
      <c r="W1222" s="29" t="s">
        <v>117</v>
      </c>
      <c r="X1222" s="29"/>
      <c r="Y1222" s="29"/>
      <c r="Z1222" s="53" t="str">
        <f t="shared" si="401"/>
        <v/>
      </c>
      <c r="AA1222" s="55" t="str">
        <f t="shared" si="391"/>
        <v/>
      </c>
      <c r="AB1222" s="27"/>
      <c r="AC1222" s="54">
        <f t="shared" si="402"/>
        <v>0</v>
      </c>
      <c r="AD1222" s="78"/>
      <c r="AE1222" s="54">
        <f t="shared" si="403"/>
        <v>0</v>
      </c>
      <c r="AF1222" s="78"/>
      <c r="AG1222" s="54">
        <f t="shared" si="404"/>
        <v>0</v>
      </c>
      <c r="AH1222" s="78"/>
      <c r="AI1222" s="54">
        <f t="shared" si="405"/>
        <v>0</v>
      </c>
      <c r="AJ1222" s="78"/>
      <c r="AK1222" s="54">
        <f t="shared" si="406"/>
        <v>0</v>
      </c>
      <c r="AL1222" s="78"/>
      <c r="AM1222" s="78"/>
      <c r="AN1222" s="53" t="str">
        <f>+IF($A1222="Venta",SUMIF($AC$3:$AM$3,VLOOKUP($R1222,desplegable!$N$3:$Q$8,4,FALSE),$AC1222:$AM1222)*$T1222/VLOOKUP($R1222,desplegable!$N$3:$O$8,2,FALSE),"")</f>
        <v/>
      </c>
      <c r="AO1222" s="53">
        <f t="shared" si="407"/>
        <v>0</v>
      </c>
      <c r="AP1222" s="53" t="str">
        <f>+IF($A1222="Compra",SUMIF($AC$3:$AM$3,VLOOKUP($R1221,desplegable!$N$3:$Q$8,4,FALSE),$AC1222:$AM1222)*$T1222/VLOOKUP($R1221,desplegable!$N$3:$O$8,2,FALSE),"")</f>
        <v/>
      </c>
      <c r="AQ1222" s="55">
        <f>+IFERROR(SUMIF($AC$3:$AM$3,VLOOKUP($R1222,desplegable!$N$3:$Q$8,4,FALSE),$AC1222:$AM1222)/$S1222,0)</f>
        <v>0</v>
      </c>
      <c r="AR1222" s="55">
        <f ca="1">IFERROR((SUMIF($AC$3:$AM$3,VLOOKUP($R1222,desplegable!$N$3:$Q$8,4,FALSE),$AC1222:$AM1222)/($H1222-$G1222))*((TODAY())-$G1222)/$S1222,0)</f>
        <v>0</v>
      </c>
      <c r="AS1222" s="56" t="str">
        <f t="shared" si="392"/>
        <v>-</v>
      </c>
      <c r="AT1222" s="56" t="str">
        <f t="shared" si="393"/>
        <v>-</v>
      </c>
      <c r="AU1222" s="56" t="str">
        <f t="shared" si="394"/>
        <v>-</v>
      </c>
      <c r="AV1222" s="56" t="str">
        <f t="shared" si="395"/>
        <v>-</v>
      </c>
      <c r="AW1222" s="53" t="str">
        <f t="shared" si="396"/>
        <v>-</v>
      </c>
      <c r="AX1222" s="53" t="str">
        <f t="shared" si="397"/>
        <v/>
      </c>
      <c r="AY1222" s="57" t="str">
        <f t="shared" si="398"/>
        <v/>
      </c>
      <c r="AZ1222" s="54">
        <f>+IF(SUMIF($AC$3:$AM$3,VLOOKUP($R1222,desplegable!$N$3:$Q$8,4,FALSE),$AC1222:$AM1222)&gt;=$S1222,$S1222,SUMIF($AC$3:$AM$3,VLOOKUP($R1222,desplegable!$N$3:$Q$8,4,FALSE),$AC1222:$AM1222))</f>
        <v>0</v>
      </c>
      <c r="BA1222" s="78"/>
      <c r="BB1222" s="54">
        <f t="shared" si="399"/>
        <v>0</v>
      </c>
      <c r="BC1222" s="53">
        <f>+IFERROR($BB1222*$T1222/VLOOKUP($R1222,desplegable!$N$3:$O$8,2,FALSE),0)</f>
        <v>0</v>
      </c>
      <c r="BD1222" s="53" t="str">
        <f t="shared" si="408"/>
        <v/>
      </c>
      <c r="BE1222" s="57" t="str">
        <f t="shared" si="400"/>
        <v/>
      </c>
    </row>
    <row r="1223" spans="1:57" ht="15" customHeight="1" x14ac:dyDescent="0.25">
      <c r="A1223" s="26" t="s">
        <v>117</v>
      </c>
      <c r="B1223" s="21"/>
      <c r="C1223" s="21" t="s">
        <v>117</v>
      </c>
      <c r="D1223" s="21"/>
      <c r="E1223" s="21" t="s">
        <v>117</v>
      </c>
      <c r="F1223" s="21"/>
      <c r="G1223" s="27"/>
      <c r="H1223" s="27"/>
      <c r="I1223" s="28" t="s">
        <v>373</v>
      </c>
      <c r="J1223" s="28" t="s">
        <v>117</v>
      </c>
      <c r="K1223" s="21"/>
      <c r="L1223" s="21"/>
      <c r="M1223" s="28" t="s">
        <v>117</v>
      </c>
      <c r="N1223" s="28" t="s">
        <v>117</v>
      </c>
      <c r="O1223" s="28" t="s">
        <v>117</v>
      </c>
      <c r="P1223" s="21" t="s">
        <v>117</v>
      </c>
      <c r="Q1223" s="21" t="s">
        <v>117</v>
      </c>
      <c r="R1223" s="28" t="s">
        <v>117</v>
      </c>
      <c r="S1223" s="78"/>
      <c r="T1223" s="30"/>
      <c r="U1223" s="52">
        <f t="shared" si="409"/>
        <v>0</v>
      </c>
      <c r="V1223" s="29"/>
      <c r="W1223" s="29" t="s">
        <v>117</v>
      </c>
      <c r="X1223" s="29"/>
      <c r="Y1223" s="29"/>
      <c r="Z1223" s="53" t="str">
        <f t="shared" si="401"/>
        <v/>
      </c>
      <c r="AA1223" s="55" t="str">
        <f t="shared" si="391"/>
        <v/>
      </c>
      <c r="AB1223" s="27"/>
      <c r="AC1223" s="54">
        <f t="shared" si="402"/>
        <v>0</v>
      </c>
      <c r="AD1223" s="78"/>
      <c r="AE1223" s="54">
        <f t="shared" si="403"/>
        <v>0</v>
      </c>
      <c r="AF1223" s="78"/>
      <c r="AG1223" s="54">
        <f t="shared" si="404"/>
        <v>0</v>
      </c>
      <c r="AH1223" s="78"/>
      <c r="AI1223" s="54">
        <f t="shared" si="405"/>
        <v>0</v>
      </c>
      <c r="AJ1223" s="78"/>
      <c r="AK1223" s="54">
        <f t="shared" si="406"/>
        <v>0</v>
      </c>
      <c r="AL1223" s="78"/>
      <c r="AM1223" s="78"/>
      <c r="AN1223" s="53" t="str">
        <f>+IF($A1223="Venta",SUMIF($AC$3:$AM$3,VLOOKUP($R1223,desplegable!$N$3:$Q$8,4,FALSE),$AC1223:$AM1223)*$T1223/VLOOKUP($R1223,desplegable!$N$3:$O$8,2,FALSE),"")</f>
        <v/>
      </c>
      <c r="AO1223" s="53">
        <f t="shared" si="407"/>
        <v>0</v>
      </c>
      <c r="AP1223" s="53" t="str">
        <f>+IF($A1223="Compra",SUMIF($AC$3:$AM$3,VLOOKUP($R1222,desplegable!$N$3:$Q$8,4,FALSE),$AC1223:$AM1223)*$T1223/VLOOKUP($R1222,desplegable!$N$3:$O$8,2,FALSE),"")</f>
        <v/>
      </c>
      <c r="AQ1223" s="55">
        <f>+IFERROR(SUMIF($AC$3:$AM$3,VLOOKUP($R1223,desplegable!$N$3:$Q$8,4,FALSE),$AC1223:$AM1223)/$S1223,0)</f>
        <v>0</v>
      </c>
      <c r="AR1223" s="55">
        <f ca="1">IFERROR((SUMIF($AC$3:$AM$3,VLOOKUP($R1223,desplegable!$N$3:$Q$8,4,FALSE),$AC1223:$AM1223)/($H1223-$G1223))*((TODAY())-$G1223)/$S1223,0)</f>
        <v>0</v>
      </c>
      <c r="AS1223" s="56" t="str">
        <f t="shared" si="392"/>
        <v>-</v>
      </c>
      <c r="AT1223" s="56" t="str">
        <f t="shared" si="393"/>
        <v>-</v>
      </c>
      <c r="AU1223" s="56" t="str">
        <f t="shared" si="394"/>
        <v>-</v>
      </c>
      <c r="AV1223" s="56" t="str">
        <f t="shared" si="395"/>
        <v>-</v>
      </c>
      <c r="AW1223" s="53" t="str">
        <f t="shared" si="396"/>
        <v>-</v>
      </c>
      <c r="AX1223" s="53" t="str">
        <f t="shared" si="397"/>
        <v/>
      </c>
      <c r="AY1223" s="57" t="str">
        <f t="shared" si="398"/>
        <v/>
      </c>
      <c r="AZ1223" s="54">
        <f>+IF(SUMIF($AC$3:$AM$3,VLOOKUP($R1223,desplegable!$N$3:$Q$8,4,FALSE),$AC1223:$AM1223)&gt;=$S1223,$S1223,SUMIF($AC$3:$AM$3,VLOOKUP($R1223,desplegable!$N$3:$Q$8,4,FALSE),$AC1223:$AM1223))</f>
        <v>0</v>
      </c>
      <c r="BA1223" s="78"/>
      <c r="BB1223" s="54">
        <f t="shared" si="399"/>
        <v>0</v>
      </c>
      <c r="BC1223" s="53">
        <f>+IFERROR($BB1223*$T1223/VLOOKUP($R1223,desplegable!$N$3:$O$8,2,FALSE),0)</f>
        <v>0</v>
      </c>
      <c r="BD1223" s="53" t="str">
        <f t="shared" si="408"/>
        <v/>
      </c>
      <c r="BE1223" s="57" t="str">
        <f t="shared" si="400"/>
        <v/>
      </c>
    </row>
    <row r="1224" spans="1:57" ht="15" customHeight="1" x14ac:dyDescent="0.25">
      <c r="A1224" s="26" t="s">
        <v>117</v>
      </c>
      <c r="B1224" s="21"/>
      <c r="C1224" s="21" t="s">
        <v>117</v>
      </c>
      <c r="D1224" s="21"/>
      <c r="E1224" s="21" t="s">
        <v>117</v>
      </c>
      <c r="F1224" s="21"/>
      <c r="G1224" s="27"/>
      <c r="H1224" s="27"/>
      <c r="I1224" s="28" t="s">
        <v>373</v>
      </c>
      <c r="J1224" s="28" t="s">
        <v>117</v>
      </c>
      <c r="K1224" s="21"/>
      <c r="L1224" s="21"/>
      <c r="M1224" s="28" t="s">
        <v>117</v>
      </c>
      <c r="N1224" s="28" t="s">
        <v>117</v>
      </c>
      <c r="O1224" s="28" t="s">
        <v>117</v>
      </c>
      <c r="P1224" s="21" t="s">
        <v>117</v>
      </c>
      <c r="Q1224" s="21" t="s">
        <v>117</v>
      </c>
      <c r="R1224" s="28" t="s">
        <v>117</v>
      </c>
      <c r="S1224" s="78"/>
      <c r="T1224" s="30"/>
      <c r="U1224" s="52">
        <f t="shared" si="409"/>
        <v>0</v>
      </c>
      <c r="V1224" s="29"/>
      <c r="W1224" s="29" t="s">
        <v>117</v>
      </c>
      <c r="X1224" s="29"/>
      <c r="Y1224" s="29"/>
      <c r="Z1224" s="53" t="str">
        <f t="shared" si="401"/>
        <v/>
      </c>
      <c r="AA1224" s="55" t="str">
        <f t="shared" si="391"/>
        <v/>
      </c>
      <c r="AB1224" s="27"/>
      <c r="AC1224" s="54">
        <f t="shared" si="402"/>
        <v>0</v>
      </c>
      <c r="AD1224" s="78"/>
      <c r="AE1224" s="54">
        <f t="shared" si="403"/>
        <v>0</v>
      </c>
      <c r="AF1224" s="78"/>
      <c r="AG1224" s="54">
        <f t="shared" si="404"/>
        <v>0</v>
      </c>
      <c r="AH1224" s="78"/>
      <c r="AI1224" s="54">
        <f t="shared" si="405"/>
        <v>0</v>
      </c>
      <c r="AJ1224" s="78"/>
      <c r="AK1224" s="54">
        <f t="shared" si="406"/>
        <v>0</v>
      </c>
      <c r="AL1224" s="78"/>
      <c r="AM1224" s="78"/>
      <c r="AN1224" s="53" t="str">
        <f>+IF($A1224="Venta",SUMIF($AC$3:$AM$3,VLOOKUP($R1224,desplegable!$N$3:$Q$8,4,FALSE),$AC1224:$AM1224)*$T1224/VLOOKUP($R1224,desplegable!$N$3:$O$8,2,FALSE),"")</f>
        <v/>
      </c>
      <c r="AO1224" s="53">
        <f t="shared" si="407"/>
        <v>0</v>
      </c>
      <c r="AP1224" s="53" t="str">
        <f>+IF($A1224="Compra",SUMIF($AC$3:$AM$3,VLOOKUP($R1223,desplegable!$N$3:$Q$8,4,FALSE),$AC1224:$AM1224)*$T1224/VLOOKUP($R1223,desplegable!$N$3:$O$8,2,FALSE),"")</f>
        <v/>
      </c>
      <c r="AQ1224" s="55">
        <f>+IFERROR(SUMIF($AC$3:$AM$3,VLOOKUP($R1224,desplegable!$N$3:$Q$8,4,FALSE),$AC1224:$AM1224)/$S1224,0)</f>
        <v>0</v>
      </c>
      <c r="AR1224" s="55">
        <f ca="1">IFERROR((SUMIF($AC$3:$AM$3,VLOOKUP($R1224,desplegable!$N$3:$Q$8,4,FALSE),$AC1224:$AM1224)/($H1224-$G1224))*((TODAY())-$G1224)/$S1224,0)</f>
        <v>0</v>
      </c>
      <c r="AS1224" s="56" t="str">
        <f t="shared" si="392"/>
        <v>-</v>
      </c>
      <c r="AT1224" s="56" t="str">
        <f t="shared" si="393"/>
        <v>-</v>
      </c>
      <c r="AU1224" s="56" t="str">
        <f t="shared" si="394"/>
        <v>-</v>
      </c>
      <c r="AV1224" s="56" t="str">
        <f t="shared" si="395"/>
        <v>-</v>
      </c>
      <c r="AW1224" s="53" t="str">
        <f t="shared" si="396"/>
        <v>-</v>
      </c>
      <c r="AX1224" s="53" t="str">
        <f t="shared" si="397"/>
        <v/>
      </c>
      <c r="AY1224" s="57" t="str">
        <f t="shared" si="398"/>
        <v/>
      </c>
      <c r="AZ1224" s="54">
        <f>+IF(SUMIF($AC$3:$AM$3,VLOOKUP($R1224,desplegable!$N$3:$Q$8,4,FALSE),$AC1224:$AM1224)&gt;=$S1224,$S1224,SUMIF($AC$3:$AM$3,VLOOKUP($R1224,desplegable!$N$3:$Q$8,4,FALSE),$AC1224:$AM1224))</f>
        <v>0</v>
      </c>
      <c r="BA1224" s="78"/>
      <c r="BB1224" s="54">
        <f t="shared" si="399"/>
        <v>0</v>
      </c>
      <c r="BC1224" s="53">
        <f>+IFERROR($BB1224*$T1224/VLOOKUP($R1224,desplegable!$N$3:$O$8,2,FALSE),0)</f>
        <v>0</v>
      </c>
      <c r="BD1224" s="53" t="str">
        <f t="shared" si="408"/>
        <v/>
      </c>
      <c r="BE1224" s="57" t="str">
        <f t="shared" si="400"/>
        <v/>
      </c>
    </row>
    <row r="1225" spans="1:57" ht="15" customHeight="1" x14ac:dyDescent="0.25">
      <c r="A1225" s="26" t="s">
        <v>117</v>
      </c>
      <c r="B1225" s="21"/>
      <c r="C1225" s="21" t="s">
        <v>117</v>
      </c>
      <c r="D1225" s="21"/>
      <c r="E1225" s="21" t="s">
        <v>117</v>
      </c>
      <c r="F1225" s="21"/>
      <c r="G1225" s="27"/>
      <c r="H1225" s="27"/>
      <c r="I1225" s="28" t="s">
        <v>373</v>
      </c>
      <c r="J1225" s="28" t="s">
        <v>117</v>
      </c>
      <c r="K1225" s="21"/>
      <c r="L1225" s="21"/>
      <c r="M1225" s="28" t="s">
        <v>117</v>
      </c>
      <c r="N1225" s="28" t="s">
        <v>117</v>
      </c>
      <c r="O1225" s="28" t="s">
        <v>117</v>
      </c>
      <c r="P1225" s="21" t="s">
        <v>117</v>
      </c>
      <c r="Q1225" s="21" t="s">
        <v>117</v>
      </c>
      <c r="R1225" s="28" t="s">
        <v>117</v>
      </c>
      <c r="S1225" s="78"/>
      <c r="T1225" s="30"/>
      <c r="U1225" s="52">
        <f t="shared" si="409"/>
        <v>0</v>
      </c>
      <c r="V1225" s="29"/>
      <c r="W1225" s="29" t="s">
        <v>117</v>
      </c>
      <c r="X1225" s="29"/>
      <c r="Y1225" s="29"/>
      <c r="Z1225" s="53" t="str">
        <f t="shared" si="401"/>
        <v/>
      </c>
      <c r="AA1225" s="55" t="str">
        <f t="shared" si="391"/>
        <v/>
      </c>
      <c r="AB1225" s="27"/>
      <c r="AC1225" s="54">
        <f t="shared" si="402"/>
        <v>0</v>
      </c>
      <c r="AD1225" s="78"/>
      <c r="AE1225" s="54">
        <f t="shared" si="403"/>
        <v>0</v>
      </c>
      <c r="AF1225" s="78"/>
      <c r="AG1225" s="54">
        <f t="shared" si="404"/>
        <v>0</v>
      </c>
      <c r="AH1225" s="78"/>
      <c r="AI1225" s="54">
        <f t="shared" si="405"/>
        <v>0</v>
      </c>
      <c r="AJ1225" s="78"/>
      <c r="AK1225" s="54">
        <f t="shared" si="406"/>
        <v>0</v>
      </c>
      <c r="AL1225" s="78"/>
      <c r="AM1225" s="78"/>
      <c r="AN1225" s="53" t="str">
        <f>+IF($A1225="Venta",SUMIF($AC$3:$AM$3,VLOOKUP($R1225,desplegable!$N$3:$Q$8,4,FALSE),$AC1225:$AM1225)*$T1225/VLOOKUP($R1225,desplegable!$N$3:$O$8,2,FALSE),"")</f>
        <v/>
      </c>
      <c r="AO1225" s="53">
        <f t="shared" si="407"/>
        <v>0</v>
      </c>
      <c r="AP1225" s="53" t="str">
        <f>+IF($A1225="Compra",SUMIF($AC$3:$AM$3,VLOOKUP($R1224,desplegable!$N$3:$Q$8,4,FALSE),$AC1225:$AM1225)*$T1225/VLOOKUP($R1224,desplegable!$N$3:$O$8,2,FALSE),"")</f>
        <v/>
      </c>
      <c r="AQ1225" s="55">
        <f>+IFERROR(SUMIF($AC$3:$AM$3,VLOOKUP($R1225,desplegable!$N$3:$Q$8,4,FALSE),$AC1225:$AM1225)/$S1225,0)</f>
        <v>0</v>
      </c>
      <c r="AR1225" s="55">
        <f ca="1">IFERROR((SUMIF($AC$3:$AM$3,VLOOKUP($R1225,desplegable!$N$3:$Q$8,4,FALSE),$AC1225:$AM1225)/($H1225-$G1225))*((TODAY())-$G1225)/$S1225,0)</f>
        <v>0</v>
      </c>
      <c r="AS1225" s="56" t="str">
        <f t="shared" si="392"/>
        <v>-</v>
      </c>
      <c r="AT1225" s="56" t="str">
        <f t="shared" si="393"/>
        <v>-</v>
      </c>
      <c r="AU1225" s="56" t="str">
        <f t="shared" si="394"/>
        <v>-</v>
      </c>
      <c r="AV1225" s="56" t="str">
        <f t="shared" si="395"/>
        <v>-</v>
      </c>
      <c r="AW1225" s="53" t="str">
        <f t="shared" si="396"/>
        <v>-</v>
      </c>
      <c r="AX1225" s="53" t="str">
        <f t="shared" si="397"/>
        <v/>
      </c>
      <c r="AY1225" s="57" t="str">
        <f t="shared" si="398"/>
        <v/>
      </c>
      <c r="AZ1225" s="54">
        <f>+IF(SUMIF($AC$3:$AM$3,VLOOKUP($R1225,desplegable!$N$3:$Q$8,4,FALSE),$AC1225:$AM1225)&gt;=$S1225,$S1225,SUMIF($AC$3:$AM$3,VLOOKUP($R1225,desplegable!$N$3:$Q$8,4,FALSE),$AC1225:$AM1225))</f>
        <v>0</v>
      </c>
      <c r="BA1225" s="78"/>
      <c r="BB1225" s="54">
        <f t="shared" si="399"/>
        <v>0</v>
      </c>
      <c r="BC1225" s="53">
        <f>+IFERROR($BB1225*$T1225/VLOOKUP($R1225,desplegable!$N$3:$O$8,2,FALSE),0)</f>
        <v>0</v>
      </c>
      <c r="BD1225" s="53" t="str">
        <f t="shared" si="408"/>
        <v/>
      </c>
      <c r="BE1225" s="57" t="str">
        <f t="shared" si="400"/>
        <v/>
      </c>
    </row>
    <row r="1226" spans="1:57" ht="15" customHeight="1" x14ac:dyDescent="0.25">
      <c r="A1226" s="26" t="s">
        <v>117</v>
      </c>
      <c r="B1226" s="21"/>
      <c r="C1226" s="21" t="s">
        <v>117</v>
      </c>
      <c r="D1226" s="21"/>
      <c r="E1226" s="21" t="s">
        <v>117</v>
      </c>
      <c r="F1226" s="21"/>
      <c r="G1226" s="27"/>
      <c r="H1226" s="27"/>
      <c r="I1226" s="28" t="s">
        <v>373</v>
      </c>
      <c r="J1226" s="28" t="s">
        <v>117</v>
      </c>
      <c r="K1226" s="21"/>
      <c r="L1226" s="21"/>
      <c r="M1226" s="28" t="s">
        <v>117</v>
      </c>
      <c r="N1226" s="28" t="s">
        <v>117</v>
      </c>
      <c r="O1226" s="28" t="s">
        <v>117</v>
      </c>
      <c r="P1226" s="21" t="s">
        <v>117</v>
      </c>
      <c r="Q1226" s="21" t="s">
        <v>117</v>
      </c>
      <c r="R1226" s="28" t="s">
        <v>117</v>
      </c>
      <c r="S1226" s="78"/>
      <c r="T1226" s="30"/>
      <c r="U1226" s="52">
        <f t="shared" si="409"/>
        <v>0</v>
      </c>
      <c r="V1226" s="29"/>
      <c r="W1226" s="29" t="s">
        <v>117</v>
      </c>
      <c r="X1226" s="29"/>
      <c r="Y1226" s="29"/>
      <c r="Z1226" s="53" t="str">
        <f t="shared" si="401"/>
        <v/>
      </c>
      <c r="AA1226" s="55" t="str">
        <f t="shared" si="391"/>
        <v/>
      </c>
      <c r="AB1226" s="27"/>
      <c r="AC1226" s="54">
        <f t="shared" si="402"/>
        <v>0</v>
      </c>
      <c r="AD1226" s="78"/>
      <c r="AE1226" s="54">
        <f t="shared" si="403"/>
        <v>0</v>
      </c>
      <c r="AF1226" s="78"/>
      <c r="AG1226" s="54">
        <f t="shared" si="404"/>
        <v>0</v>
      </c>
      <c r="AH1226" s="78"/>
      <c r="AI1226" s="54">
        <f t="shared" si="405"/>
        <v>0</v>
      </c>
      <c r="AJ1226" s="78"/>
      <c r="AK1226" s="54">
        <f t="shared" si="406"/>
        <v>0</v>
      </c>
      <c r="AL1226" s="78"/>
      <c r="AM1226" s="78"/>
      <c r="AN1226" s="53" t="str">
        <f>+IF($A1226="Venta",SUMIF($AC$3:$AM$3,VLOOKUP($R1226,desplegable!$N$3:$Q$8,4,FALSE),$AC1226:$AM1226)*$T1226/VLOOKUP($R1226,desplegable!$N$3:$O$8,2,FALSE),"")</f>
        <v/>
      </c>
      <c r="AO1226" s="53">
        <f t="shared" si="407"/>
        <v>0</v>
      </c>
      <c r="AP1226" s="53" t="str">
        <f>+IF($A1226="Compra",SUMIF($AC$3:$AM$3,VLOOKUP($R1225,desplegable!$N$3:$Q$8,4,FALSE),$AC1226:$AM1226)*$T1226/VLOOKUP($R1225,desplegable!$N$3:$O$8,2,FALSE),"")</f>
        <v/>
      </c>
      <c r="AQ1226" s="55">
        <f>+IFERROR(SUMIF($AC$3:$AM$3,VLOOKUP($R1226,desplegable!$N$3:$Q$8,4,FALSE),$AC1226:$AM1226)/$S1226,0)</f>
        <v>0</v>
      </c>
      <c r="AR1226" s="55">
        <f ca="1">IFERROR((SUMIF($AC$3:$AM$3,VLOOKUP($R1226,desplegable!$N$3:$Q$8,4,FALSE),$AC1226:$AM1226)/($H1226-$G1226))*((TODAY())-$G1226)/$S1226,0)</f>
        <v>0</v>
      </c>
      <c r="AS1226" s="56" t="str">
        <f t="shared" si="392"/>
        <v>-</v>
      </c>
      <c r="AT1226" s="56" t="str">
        <f t="shared" si="393"/>
        <v>-</v>
      </c>
      <c r="AU1226" s="56" t="str">
        <f t="shared" si="394"/>
        <v>-</v>
      </c>
      <c r="AV1226" s="56" t="str">
        <f t="shared" si="395"/>
        <v>-</v>
      </c>
      <c r="AW1226" s="53" t="str">
        <f t="shared" si="396"/>
        <v>-</v>
      </c>
      <c r="AX1226" s="53" t="str">
        <f t="shared" si="397"/>
        <v/>
      </c>
      <c r="AY1226" s="57" t="str">
        <f t="shared" si="398"/>
        <v/>
      </c>
      <c r="AZ1226" s="54">
        <f>+IF(SUMIF($AC$3:$AM$3,VLOOKUP($R1226,desplegable!$N$3:$Q$8,4,FALSE),$AC1226:$AM1226)&gt;=$S1226,$S1226,SUMIF($AC$3:$AM$3,VLOOKUP($R1226,desplegable!$N$3:$Q$8,4,FALSE),$AC1226:$AM1226))</f>
        <v>0</v>
      </c>
      <c r="BA1226" s="78"/>
      <c r="BB1226" s="54">
        <f t="shared" si="399"/>
        <v>0</v>
      </c>
      <c r="BC1226" s="53">
        <f>+IFERROR($BB1226*$T1226/VLOOKUP($R1226,desplegable!$N$3:$O$8,2,FALSE),0)</f>
        <v>0</v>
      </c>
      <c r="BD1226" s="53" t="str">
        <f t="shared" si="408"/>
        <v/>
      </c>
      <c r="BE1226" s="57" t="str">
        <f t="shared" si="400"/>
        <v/>
      </c>
    </row>
    <row r="1227" spans="1:57" ht="15" customHeight="1" x14ac:dyDescent="0.25">
      <c r="A1227" s="26" t="s">
        <v>117</v>
      </c>
      <c r="B1227" s="21"/>
      <c r="C1227" s="21" t="s">
        <v>117</v>
      </c>
      <c r="D1227" s="21"/>
      <c r="E1227" s="21" t="s">
        <v>117</v>
      </c>
      <c r="F1227" s="21"/>
      <c r="G1227" s="27"/>
      <c r="H1227" s="27"/>
      <c r="I1227" s="28" t="s">
        <v>373</v>
      </c>
      <c r="J1227" s="28" t="s">
        <v>117</v>
      </c>
      <c r="K1227" s="21"/>
      <c r="L1227" s="21"/>
      <c r="M1227" s="28" t="s">
        <v>117</v>
      </c>
      <c r="N1227" s="28" t="s">
        <v>117</v>
      </c>
      <c r="O1227" s="28" t="s">
        <v>117</v>
      </c>
      <c r="P1227" s="21" t="s">
        <v>117</v>
      </c>
      <c r="Q1227" s="21" t="s">
        <v>117</v>
      </c>
      <c r="R1227" s="28" t="s">
        <v>117</v>
      </c>
      <c r="S1227" s="78"/>
      <c r="T1227" s="30"/>
      <c r="U1227" s="52">
        <f t="shared" si="409"/>
        <v>0</v>
      </c>
      <c r="V1227" s="29"/>
      <c r="W1227" s="29" t="s">
        <v>117</v>
      </c>
      <c r="X1227" s="29"/>
      <c r="Y1227" s="29"/>
      <c r="Z1227" s="53" t="str">
        <f t="shared" si="401"/>
        <v/>
      </c>
      <c r="AA1227" s="55" t="str">
        <f t="shared" si="391"/>
        <v/>
      </c>
      <c r="AB1227" s="27"/>
      <c r="AC1227" s="54">
        <f t="shared" si="402"/>
        <v>0</v>
      </c>
      <c r="AD1227" s="78"/>
      <c r="AE1227" s="54">
        <f t="shared" si="403"/>
        <v>0</v>
      </c>
      <c r="AF1227" s="78"/>
      <c r="AG1227" s="54">
        <f t="shared" si="404"/>
        <v>0</v>
      </c>
      <c r="AH1227" s="78"/>
      <c r="AI1227" s="54">
        <f t="shared" si="405"/>
        <v>0</v>
      </c>
      <c r="AJ1227" s="78"/>
      <c r="AK1227" s="54">
        <f t="shared" si="406"/>
        <v>0</v>
      </c>
      <c r="AL1227" s="78"/>
      <c r="AM1227" s="78"/>
      <c r="AN1227" s="53" t="str">
        <f>+IF($A1227="Venta",SUMIF($AC$3:$AM$3,VLOOKUP($R1227,desplegable!$N$3:$Q$8,4,FALSE),$AC1227:$AM1227)*$T1227/VLOOKUP($R1227,desplegable!$N$3:$O$8,2,FALSE),"")</f>
        <v/>
      </c>
      <c r="AO1227" s="53">
        <f t="shared" si="407"/>
        <v>0</v>
      </c>
      <c r="AP1227" s="53" t="str">
        <f>+IF($A1227="Compra",SUMIF($AC$3:$AM$3,VLOOKUP($R1226,desplegable!$N$3:$Q$8,4,FALSE),$AC1227:$AM1227)*$T1227/VLOOKUP($R1226,desplegable!$N$3:$O$8,2,FALSE),"")</f>
        <v/>
      </c>
      <c r="AQ1227" s="55">
        <f>+IFERROR(SUMIF($AC$3:$AM$3,VLOOKUP($R1227,desplegable!$N$3:$Q$8,4,FALSE),$AC1227:$AM1227)/$S1227,0)</f>
        <v>0</v>
      </c>
      <c r="AR1227" s="55">
        <f ca="1">IFERROR((SUMIF($AC$3:$AM$3,VLOOKUP($R1227,desplegable!$N$3:$Q$8,4,FALSE),$AC1227:$AM1227)/($H1227-$G1227))*((TODAY())-$G1227)/$S1227,0)</f>
        <v>0</v>
      </c>
      <c r="AS1227" s="56" t="str">
        <f t="shared" si="392"/>
        <v>-</v>
      </c>
      <c r="AT1227" s="56" t="str">
        <f t="shared" si="393"/>
        <v>-</v>
      </c>
      <c r="AU1227" s="56" t="str">
        <f t="shared" si="394"/>
        <v>-</v>
      </c>
      <c r="AV1227" s="56" t="str">
        <f t="shared" si="395"/>
        <v>-</v>
      </c>
      <c r="AW1227" s="53" t="str">
        <f t="shared" si="396"/>
        <v>-</v>
      </c>
      <c r="AX1227" s="53" t="str">
        <f t="shared" si="397"/>
        <v/>
      </c>
      <c r="AY1227" s="57" t="str">
        <f t="shared" si="398"/>
        <v/>
      </c>
      <c r="AZ1227" s="54">
        <f>+IF(SUMIF($AC$3:$AM$3,VLOOKUP($R1227,desplegable!$N$3:$Q$8,4,FALSE),$AC1227:$AM1227)&gt;=$S1227,$S1227,SUMIF($AC$3:$AM$3,VLOOKUP($R1227,desplegable!$N$3:$Q$8,4,FALSE),$AC1227:$AM1227))</f>
        <v>0</v>
      </c>
      <c r="BA1227" s="78"/>
      <c r="BB1227" s="54">
        <f t="shared" si="399"/>
        <v>0</v>
      </c>
      <c r="BC1227" s="53">
        <f>+IFERROR($BB1227*$T1227/VLOOKUP($R1227,desplegable!$N$3:$O$8,2,FALSE),0)</f>
        <v>0</v>
      </c>
      <c r="BD1227" s="53" t="str">
        <f t="shared" si="408"/>
        <v/>
      </c>
      <c r="BE1227" s="57" t="str">
        <f t="shared" si="400"/>
        <v/>
      </c>
    </row>
    <row r="1228" spans="1:57" ht="15" customHeight="1" x14ac:dyDescent="0.25">
      <c r="A1228" s="26" t="s">
        <v>117</v>
      </c>
      <c r="B1228" s="21"/>
      <c r="C1228" s="21" t="s">
        <v>117</v>
      </c>
      <c r="D1228" s="21"/>
      <c r="E1228" s="21" t="s">
        <v>117</v>
      </c>
      <c r="F1228" s="21"/>
      <c r="G1228" s="27"/>
      <c r="H1228" s="27"/>
      <c r="I1228" s="28" t="s">
        <v>373</v>
      </c>
      <c r="J1228" s="28" t="s">
        <v>117</v>
      </c>
      <c r="K1228" s="21"/>
      <c r="L1228" s="21"/>
      <c r="M1228" s="28" t="s">
        <v>117</v>
      </c>
      <c r="N1228" s="28" t="s">
        <v>117</v>
      </c>
      <c r="O1228" s="28" t="s">
        <v>117</v>
      </c>
      <c r="P1228" s="21" t="s">
        <v>117</v>
      </c>
      <c r="Q1228" s="21" t="s">
        <v>117</v>
      </c>
      <c r="R1228" s="28" t="s">
        <v>117</v>
      </c>
      <c r="S1228" s="78"/>
      <c r="T1228" s="30"/>
      <c r="U1228" s="52">
        <f t="shared" si="409"/>
        <v>0</v>
      </c>
      <c r="V1228" s="29"/>
      <c r="W1228" s="29" t="s">
        <v>117</v>
      </c>
      <c r="X1228" s="29"/>
      <c r="Y1228" s="29"/>
      <c r="Z1228" s="53" t="str">
        <f t="shared" si="401"/>
        <v/>
      </c>
      <c r="AA1228" s="55" t="str">
        <f t="shared" si="391"/>
        <v/>
      </c>
      <c r="AB1228" s="27"/>
      <c r="AC1228" s="54">
        <f t="shared" si="402"/>
        <v>0</v>
      </c>
      <c r="AD1228" s="78"/>
      <c r="AE1228" s="54">
        <f t="shared" si="403"/>
        <v>0</v>
      </c>
      <c r="AF1228" s="78"/>
      <c r="AG1228" s="54">
        <f t="shared" si="404"/>
        <v>0</v>
      </c>
      <c r="AH1228" s="78"/>
      <c r="AI1228" s="54">
        <f t="shared" si="405"/>
        <v>0</v>
      </c>
      <c r="AJ1228" s="78"/>
      <c r="AK1228" s="54">
        <f t="shared" si="406"/>
        <v>0</v>
      </c>
      <c r="AL1228" s="78"/>
      <c r="AM1228" s="78"/>
      <c r="AN1228" s="53" t="str">
        <f>+IF($A1228="Venta",SUMIF($AC$3:$AM$3,VLOOKUP($R1228,desplegable!$N$3:$Q$8,4,FALSE),$AC1228:$AM1228)*$T1228/VLOOKUP($R1228,desplegable!$N$3:$O$8,2,FALSE),"")</f>
        <v/>
      </c>
      <c r="AO1228" s="53">
        <f t="shared" si="407"/>
        <v>0</v>
      </c>
      <c r="AP1228" s="53" t="str">
        <f>+IF($A1228="Compra",SUMIF($AC$3:$AM$3,VLOOKUP($R1227,desplegable!$N$3:$Q$8,4,FALSE),$AC1228:$AM1228)*$T1228/VLOOKUP($R1227,desplegable!$N$3:$O$8,2,FALSE),"")</f>
        <v/>
      </c>
      <c r="AQ1228" s="55">
        <f>+IFERROR(SUMIF($AC$3:$AM$3,VLOOKUP($R1228,desplegable!$N$3:$Q$8,4,FALSE),$AC1228:$AM1228)/$S1228,0)</f>
        <v>0</v>
      </c>
      <c r="AR1228" s="55">
        <f ca="1">IFERROR((SUMIF($AC$3:$AM$3,VLOOKUP($R1228,desplegable!$N$3:$Q$8,4,FALSE),$AC1228:$AM1228)/($H1228-$G1228))*((TODAY())-$G1228)/$S1228,0)</f>
        <v>0</v>
      </c>
      <c r="AS1228" s="56" t="str">
        <f t="shared" si="392"/>
        <v>-</v>
      </c>
      <c r="AT1228" s="56" t="str">
        <f t="shared" si="393"/>
        <v>-</v>
      </c>
      <c r="AU1228" s="56" t="str">
        <f t="shared" si="394"/>
        <v>-</v>
      </c>
      <c r="AV1228" s="56" t="str">
        <f t="shared" si="395"/>
        <v>-</v>
      </c>
      <c r="AW1228" s="53" t="str">
        <f t="shared" si="396"/>
        <v>-</v>
      </c>
      <c r="AX1228" s="53" t="str">
        <f t="shared" si="397"/>
        <v/>
      </c>
      <c r="AY1228" s="57" t="str">
        <f t="shared" si="398"/>
        <v/>
      </c>
      <c r="AZ1228" s="54">
        <f>+IF(SUMIF($AC$3:$AM$3,VLOOKUP($R1228,desplegable!$N$3:$Q$8,4,FALSE),$AC1228:$AM1228)&gt;=$S1228,$S1228,SUMIF($AC$3:$AM$3,VLOOKUP($R1228,desplegable!$N$3:$Q$8,4,FALSE),$AC1228:$AM1228))</f>
        <v>0</v>
      </c>
      <c r="BA1228" s="78"/>
      <c r="BB1228" s="54">
        <f t="shared" si="399"/>
        <v>0</v>
      </c>
      <c r="BC1228" s="53">
        <f>+IFERROR($BB1228*$T1228/VLOOKUP($R1228,desplegable!$N$3:$O$8,2,FALSE),0)</f>
        <v>0</v>
      </c>
      <c r="BD1228" s="53" t="str">
        <f t="shared" si="408"/>
        <v/>
      </c>
      <c r="BE1228" s="57" t="str">
        <f t="shared" si="400"/>
        <v/>
      </c>
    </row>
    <row r="1229" spans="1:57" ht="15" customHeight="1" x14ac:dyDescent="0.25">
      <c r="A1229" s="26" t="s">
        <v>117</v>
      </c>
      <c r="B1229" s="21"/>
      <c r="C1229" s="21" t="s">
        <v>117</v>
      </c>
      <c r="D1229" s="21"/>
      <c r="E1229" s="21" t="s">
        <v>117</v>
      </c>
      <c r="F1229" s="21"/>
      <c r="G1229" s="27"/>
      <c r="H1229" s="27"/>
      <c r="I1229" s="28" t="s">
        <v>373</v>
      </c>
      <c r="J1229" s="28" t="s">
        <v>117</v>
      </c>
      <c r="K1229" s="21"/>
      <c r="L1229" s="21"/>
      <c r="M1229" s="28" t="s">
        <v>117</v>
      </c>
      <c r="N1229" s="28" t="s">
        <v>117</v>
      </c>
      <c r="O1229" s="28" t="s">
        <v>117</v>
      </c>
      <c r="P1229" s="21" t="s">
        <v>117</v>
      </c>
      <c r="Q1229" s="21" t="s">
        <v>117</v>
      </c>
      <c r="R1229" s="28" t="s">
        <v>117</v>
      </c>
      <c r="S1229" s="78"/>
      <c r="T1229" s="30"/>
      <c r="U1229" s="52">
        <f t="shared" si="409"/>
        <v>0</v>
      </c>
      <c r="V1229" s="29"/>
      <c r="W1229" s="29" t="s">
        <v>117</v>
      </c>
      <c r="X1229" s="29"/>
      <c r="Y1229" s="29"/>
      <c r="Z1229" s="53" t="str">
        <f t="shared" si="401"/>
        <v/>
      </c>
      <c r="AA1229" s="55" t="str">
        <f t="shared" si="391"/>
        <v/>
      </c>
      <c r="AB1229" s="27"/>
      <c r="AC1229" s="54">
        <f t="shared" si="402"/>
        <v>0</v>
      </c>
      <c r="AD1229" s="78"/>
      <c r="AE1229" s="54">
        <f t="shared" si="403"/>
        <v>0</v>
      </c>
      <c r="AF1229" s="78"/>
      <c r="AG1229" s="54">
        <f t="shared" si="404"/>
        <v>0</v>
      </c>
      <c r="AH1229" s="78"/>
      <c r="AI1229" s="54">
        <f t="shared" si="405"/>
        <v>0</v>
      </c>
      <c r="AJ1229" s="78"/>
      <c r="AK1229" s="54">
        <f t="shared" si="406"/>
        <v>0</v>
      </c>
      <c r="AL1229" s="78"/>
      <c r="AM1229" s="78"/>
      <c r="AN1229" s="53" t="str">
        <f>+IF($A1229="Venta",SUMIF($AC$3:$AM$3,VLOOKUP($R1229,desplegable!$N$3:$Q$8,4,FALSE),$AC1229:$AM1229)*$T1229/VLOOKUP($R1229,desplegable!$N$3:$O$8,2,FALSE),"")</f>
        <v/>
      </c>
      <c r="AO1229" s="53">
        <f t="shared" si="407"/>
        <v>0</v>
      </c>
      <c r="AP1229" s="53" t="str">
        <f>+IF($A1229="Compra",SUMIF($AC$3:$AM$3,VLOOKUP($R1228,desplegable!$N$3:$Q$8,4,FALSE),$AC1229:$AM1229)*$T1229/VLOOKUP($R1228,desplegable!$N$3:$O$8,2,FALSE),"")</f>
        <v/>
      </c>
      <c r="AQ1229" s="55">
        <f>+IFERROR(SUMIF($AC$3:$AM$3,VLOOKUP($R1229,desplegable!$N$3:$Q$8,4,FALSE),$AC1229:$AM1229)/$S1229,0)</f>
        <v>0</v>
      </c>
      <c r="AR1229" s="55">
        <f ca="1">IFERROR((SUMIF($AC$3:$AM$3,VLOOKUP($R1229,desplegable!$N$3:$Q$8,4,FALSE),$AC1229:$AM1229)/($H1229-$G1229))*((TODAY())-$G1229)/$S1229,0)</f>
        <v>0</v>
      </c>
      <c r="AS1229" s="56" t="str">
        <f t="shared" si="392"/>
        <v>-</v>
      </c>
      <c r="AT1229" s="56" t="str">
        <f t="shared" si="393"/>
        <v>-</v>
      </c>
      <c r="AU1229" s="56" t="str">
        <f t="shared" si="394"/>
        <v>-</v>
      </c>
      <c r="AV1229" s="56" t="str">
        <f t="shared" si="395"/>
        <v>-</v>
      </c>
      <c r="AW1229" s="53" t="str">
        <f t="shared" si="396"/>
        <v>-</v>
      </c>
      <c r="AX1229" s="53" t="str">
        <f t="shared" si="397"/>
        <v/>
      </c>
      <c r="AY1229" s="57" t="str">
        <f t="shared" si="398"/>
        <v/>
      </c>
      <c r="AZ1229" s="54">
        <f>+IF(SUMIF($AC$3:$AM$3,VLOOKUP($R1229,desplegable!$N$3:$Q$8,4,FALSE),$AC1229:$AM1229)&gt;=$S1229,$S1229,SUMIF($AC$3:$AM$3,VLOOKUP($R1229,desplegable!$N$3:$Q$8,4,FALSE),$AC1229:$AM1229))</f>
        <v>0</v>
      </c>
      <c r="BA1229" s="78"/>
      <c r="BB1229" s="54">
        <f t="shared" si="399"/>
        <v>0</v>
      </c>
      <c r="BC1229" s="53">
        <f>+IFERROR($BB1229*$T1229/VLOOKUP($R1229,desplegable!$N$3:$O$8,2,FALSE),0)</f>
        <v>0</v>
      </c>
      <c r="BD1229" s="53" t="str">
        <f t="shared" si="408"/>
        <v/>
      </c>
      <c r="BE1229" s="57" t="str">
        <f t="shared" si="400"/>
        <v/>
      </c>
    </row>
    <row r="1230" spans="1:57" ht="15" customHeight="1" x14ac:dyDescent="0.25">
      <c r="A1230" s="26" t="s">
        <v>117</v>
      </c>
      <c r="B1230" s="21"/>
      <c r="C1230" s="21" t="s">
        <v>117</v>
      </c>
      <c r="D1230" s="21"/>
      <c r="E1230" s="21" t="s">
        <v>117</v>
      </c>
      <c r="F1230" s="21"/>
      <c r="G1230" s="27"/>
      <c r="H1230" s="27"/>
      <c r="I1230" s="28" t="s">
        <v>373</v>
      </c>
      <c r="J1230" s="28" t="s">
        <v>117</v>
      </c>
      <c r="K1230" s="21"/>
      <c r="L1230" s="21"/>
      <c r="M1230" s="28" t="s">
        <v>117</v>
      </c>
      <c r="N1230" s="28" t="s">
        <v>117</v>
      </c>
      <c r="O1230" s="28" t="s">
        <v>117</v>
      </c>
      <c r="P1230" s="21" t="s">
        <v>117</v>
      </c>
      <c r="Q1230" s="21" t="s">
        <v>117</v>
      </c>
      <c r="R1230" s="28" t="s">
        <v>117</v>
      </c>
      <c r="S1230" s="78"/>
      <c r="T1230" s="30"/>
      <c r="U1230" s="52">
        <f t="shared" si="409"/>
        <v>0</v>
      </c>
      <c r="V1230" s="29"/>
      <c r="W1230" s="29" t="s">
        <v>117</v>
      </c>
      <c r="X1230" s="29"/>
      <c r="Y1230" s="29"/>
      <c r="Z1230" s="53" t="str">
        <f t="shared" si="401"/>
        <v/>
      </c>
      <c r="AA1230" s="55" t="str">
        <f t="shared" si="391"/>
        <v/>
      </c>
      <c r="AB1230" s="27"/>
      <c r="AC1230" s="54">
        <f t="shared" si="402"/>
        <v>0</v>
      </c>
      <c r="AD1230" s="78"/>
      <c r="AE1230" s="54">
        <f t="shared" si="403"/>
        <v>0</v>
      </c>
      <c r="AF1230" s="78"/>
      <c r="AG1230" s="54">
        <f t="shared" si="404"/>
        <v>0</v>
      </c>
      <c r="AH1230" s="78"/>
      <c r="AI1230" s="54">
        <f t="shared" si="405"/>
        <v>0</v>
      </c>
      <c r="AJ1230" s="78"/>
      <c r="AK1230" s="54">
        <f t="shared" si="406"/>
        <v>0</v>
      </c>
      <c r="AL1230" s="78"/>
      <c r="AM1230" s="78"/>
      <c r="AN1230" s="53" t="str">
        <f>+IF($A1230="Venta",SUMIF($AC$3:$AM$3,VLOOKUP($R1230,desplegable!$N$3:$Q$8,4,FALSE),$AC1230:$AM1230)*$T1230/VLOOKUP($R1230,desplegable!$N$3:$O$8,2,FALSE),"")</f>
        <v/>
      </c>
      <c r="AO1230" s="53">
        <f t="shared" si="407"/>
        <v>0</v>
      </c>
      <c r="AP1230" s="53" t="str">
        <f>+IF($A1230="Compra",SUMIF($AC$3:$AM$3,VLOOKUP($R1229,desplegable!$N$3:$Q$8,4,FALSE),$AC1230:$AM1230)*$T1230/VLOOKUP($R1229,desplegable!$N$3:$O$8,2,FALSE),"")</f>
        <v/>
      </c>
      <c r="AQ1230" s="55">
        <f>+IFERROR(SUMIF($AC$3:$AM$3,VLOOKUP($R1230,desplegable!$N$3:$Q$8,4,FALSE),$AC1230:$AM1230)/$S1230,0)</f>
        <v>0</v>
      </c>
      <c r="AR1230" s="55">
        <f ca="1">IFERROR((SUMIF($AC$3:$AM$3,VLOOKUP($R1230,desplegable!$N$3:$Q$8,4,FALSE),$AC1230:$AM1230)/($H1230-$G1230))*((TODAY())-$G1230)/$S1230,0)</f>
        <v>0</v>
      </c>
      <c r="AS1230" s="56" t="str">
        <f t="shared" si="392"/>
        <v>-</v>
      </c>
      <c r="AT1230" s="56" t="str">
        <f t="shared" si="393"/>
        <v>-</v>
      </c>
      <c r="AU1230" s="56" t="str">
        <f t="shared" si="394"/>
        <v>-</v>
      </c>
      <c r="AV1230" s="56" t="str">
        <f t="shared" si="395"/>
        <v>-</v>
      </c>
      <c r="AW1230" s="53" t="str">
        <f t="shared" si="396"/>
        <v>-</v>
      </c>
      <c r="AX1230" s="53" t="str">
        <f t="shared" si="397"/>
        <v/>
      </c>
      <c r="AY1230" s="57" t="str">
        <f t="shared" si="398"/>
        <v/>
      </c>
      <c r="AZ1230" s="54">
        <f>+IF(SUMIF($AC$3:$AM$3,VLOOKUP($R1230,desplegable!$N$3:$Q$8,4,FALSE),$AC1230:$AM1230)&gt;=$S1230,$S1230,SUMIF($AC$3:$AM$3,VLOOKUP($R1230,desplegable!$N$3:$Q$8,4,FALSE),$AC1230:$AM1230))</f>
        <v>0</v>
      </c>
      <c r="BA1230" s="78"/>
      <c r="BB1230" s="54">
        <f t="shared" si="399"/>
        <v>0</v>
      </c>
      <c r="BC1230" s="53">
        <f>+IFERROR($BB1230*$T1230/VLOOKUP($R1230,desplegable!$N$3:$O$8,2,FALSE),0)</f>
        <v>0</v>
      </c>
      <c r="BD1230" s="53" t="str">
        <f t="shared" si="408"/>
        <v/>
      </c>
      <c r="BE1230" s="57" t="str">
        <f t="shared" si="400"/>
        <v/>
      </c>
    </row>
    <row r="1231" spans="1:57" ht="15" customHeight="1" x14ac:dyDescent="0.25">
      <c r="A1231" s="26" t="s">
        <v>117</v>
      </c>
      <c r="B1231" s="21"/>
      <c r="C1231" s="21" t="s">
        <v>117</v>
      </c>
      <c r="D1231" s="21"/>
      <c r="E1231" s="21" t="s">
        <v>117</v>
      </c>
      <c r="F1231" s="21"/>
      <c r="G1231" s="27"/>
      <c r="H1231" s="27"/>
      <c r="I1231" s="28" t="s">
        <v>373</v>
      </c>
      <c r="J1231" s="28" t="s">
        <v>117</v>
      </c>
      <c r="K1231" s="21"/>
      <c r="L1231" s="21"/>
      <c r="M1231" s="28" t="s">
        <v>117</v>
      </c>
      <c r="N1231" s="28" t="s">
        <v>117</v>
      </c>
      <c r="O1231" s="28" t="s">
        <v>117</v>
      </c>
      <c r="P1231" s="21" t="s">
        <v>117</v>
      </c>
      <c r="Q1231" s="21" t="s">
        <v>117</v>
      </c>
      <c r="R1231" s="28" t="s">
        <v>117</v>
      </c>
      <c r="S1231" s="78"/>
      <c r="T1231" s="30"/>
      <c r="U1231" s="52">
        <f t="shared" si="409"/>
        <v>0</v>
      </c>
      <c r="V1231" s="29"/>
      <c r="W1231" s="29" t="s">
        <v>117</v>
      </c>
      <c r="X1231" s="29"/>
      <c r="Y1231" s="29"/>
      <c r="Z1231" s="53" t="str">
        <f t="shared" si="401"/>
        <v/>
      </c>
      <c r="AA1231" s="55" t="str">
        <f t="shared" si="391"/>
        <v/>
      </c>
      <c r="AB1231" s="27"/>
      <c r="AC1231" s="54">
        <f t="shared" si="402"/>
        <v>0</v>
      </c>
      <c r="AD1231" s="78"/>
      <c r="AE1231" s="54">
        <f t="shared" si="403"/>
        <v>0</v>
      </c>
      <c r="AF1231" s="78"/>
      <c r="AG1231" s="54">
        <f t="shared" si="404"/>
        <v>0</v>
      </c>
      <c r="AH1231" s="78"/>
      <c r="AI1231" s="54">
        <f t="shared" si="405"/>
        <v>0</v>
      </c>
      <c r="AJ1231" s="78"/>
      <c r="AK1231" s="54">
        <f t="shared" si="406"/>
        <v>0</v>
      </c>
      <c r="AL1231" s="78"/>
      <c r="AM1231" s="78"/>
      <c r="AN1231" s="53" t="str">
        <f>+IF($A1231="Venta",SUMIF($AC$3:$AM$3,VLOOKUP($R1231,desplegable!$N$3:$Q$8,4,FALSE),$AC1231:$AM1231)*$T1231/VLOOKUP($R1231,desplegable!$N$3:$O$8,2,FALSE),"")</f>
        <v/>
      </c>
      <c r="AO1231" s="53">
        <f t="shared" si="407"/>
        <v>0</v>
      </c>
      <c r="AP1231" s="53" t="str">
        <f>+IF($A1231="Compra",SUMIF($AC$3:$AM$3,VLOOKUP($R1230,desplegable!$N$3:$Q$8,4,FALSE),$AC1231:$AM1231)*$T1231/VLOOKUP($R1230,desplegable!$N$3:$O$8,2,FALSE),"")</f>
        <v/>
      </c>
      <c r="AQ1231" s="55">
        <f>+IFERROR(SUMIF($AC$3:$AM$3,VLOOKUP($R1231,desplegable!$N$3:$Q$8,4,FALSE),$AC1231:$AM1231)/$S1231,0)</f>
        <v>0</v>
      </c>
      <c r="AR1231" s="55">
        <f ca="1">IFERROR((SUMIF($AC$3:$AM$3,VLOOKUP($R1231,desplegable!$N$3:$Q$8,4,FALSE),$AC1231:$AM1231)/($H1231-$G1231))*((TODAY())-$G1231)/$S1231,0)</f>
        <v>0</v>
      </c>
      <c r="AS1231" s="56" t="str">
        <f t="shared" si="392"/>
        <v>-</v>
      </c>
      <c r="AT1231" s="56" t="str">
        <f t="shared" si="393"/>
        <v>-</v>
      </c>
      <c r="AU1231" s="56" t="str">
        <f t="shared" si="394"/>
        <v>-</v>
      </c>
      <c r="AV1231" s="56" t="str">
        <f t="shared" si="395"/>
        <v>-</v>
      </c>
      <c r="AW1231" s="53" t="str">
        <f t="shared" si="396"/>
        <v>-</v>
      </c>
      <c r="AX1231" s="53" t="str">
        <f t="shared" si="397"/>
        <v/>
      </c>
      <c r="AY1231" s="57" t="str">
        <f t="shared" si="398"/>
        <v/>
      </c>
      <c r="AZ1231" s="54">
        <f>+IF(SUMIF($AC$3:$AM$3,VLOOKUP($R1231,desplegable!$N$3:$Q$8,4,FALSE),$AC1231:$AM1231)&gt;=$S1231,$S1231,SUMIF($AC$3:$AM$3,VLOOKUP($R1231,desplegable!$N$3:$Q$8,4,FALSE),$AC1231:$AM1231))</f>
        <v>0</v>
      </c>
      <c r="BA1231" s="78"/>
      <c r="BB1231" s="54">
        <f t="shared" si="399"/>
        <v>0</v>
      </c>
      <c r="BC1231" s="53">
        <f>+IFERROR($BB1231*$T1231/VLOOKUP($R1231,desplegable!$N$3:$O$8,2,FALSE),0)</f>
        <v>0</v>
      </c>
      <c r="BD1231" s="53" t="str">
        <f t="shared" si="408"/>
        <v/>
      </c>
      <c r="BE1231" s="57" t="str">
        <f t="shared" si="400"/>
        <v/>
      </c>
    </row>
    <row r="1232" spans="1:57" ht="15" customHeight="1" x14ac:dyDescent="0.25">
      <c r="A1232" s="26" t="s">
        <v>117</v>
      </c>
      <c r="B1232" s="21"/>
      <c r="C1232" s="21" t="s">
        <v>117</v>
      </c>
      <c r="D1232" s="21"/>
      <c r="E1232" s="21" t="s">
        <v>117</v>
      </c>
      <c r="F1232" s="21"/>
      <c r="G1232" s="27"/>
      <c r="H1232" s="27"/>
      <c r="I1232" s="28" t="s">
        <v>373</v>
      </c>
      <c r="J1232" s="28" t="s">
        <v>117</v>
      </c>
      <c r="K1232" s="21"/>
      <c r="L1232" s="21"/>
      <c r="M1232" s="28" t="s">
        <v>117</v>
      </c>
      <c r="N1232" s="28" t="s">
        <v>117</v>
      </c>
      <c r="O1232" s="28" t="s">
        <v>117</v>
      </c>
      <c r="P1232" s="21" t="s">
        <v>117</v>
      </c>
      <c r="Q1232" s="21" t="s">
        <v>117</v>
      </c>
      <c r="R1232" s="28" t="s">
        <v>117</v>
      </c>
      <c r="S1232" s="78"/>
      <c r="T1232" s="30"/>
      <c r="U1232" s="52">
        <f t="shared" si="409"/>
        <v>0</v>
      </c>
      <c r="V1232" s="29"/>
      <c r="W1232" s="29" t="s">
        <v>117</v>
      </c>
      <c r="X1232" s="29"/>
      <c r="Y1232" s="29"/>
      <c r="Z1232" s="53" t="str">
        <f t="shared" si="401"/>
        <v/>
      </c>
      <c r="AA1232" s="55" t="str">
        <f t="shared" si="391"/>
        <v/>
      </c>
      <c r="AB1232" s="27"/>
      <c r="AC1232" s="54">
        <f t="shared" si="402"/>
        <v>0</v>
      </c>
      <c r="AD1232" s="78"/>
      <c r="AE1232" s="54">
        <f t="shared" si="403"/>
        <v>0</v>
      </c>
      <c r="AF1232" s="78"/>
      <c r="AG1232" s="54">
        <f t="shared" si="404"/>
        <v>0</v>
      </c>
      <c r="AH1232" s="78"/>
      <c r="AI1232" s="54">
        <f t="shared" si="405"/>
        <v>0</v>
      </c>
      <c r="AJ1232" s="78"/>
      <c r="AK1232" s="54">
        <f t="shared" si="406"/>
        <v>0</v>
      </c>
      <c r="AL1232" s="78"/>
      <c r="AM1232" s="78"/>
      <c r="AN1232" s="53" t="str">
        <f>+IF($A1232="Venta",SUMIF($AC$3:$AM$3,VLOOKUP($R1232,desplegable!$N$3:$Q$8,4,FALSE),$AC1232:$AM1232)*$T1232/VLOOKUP($R1232,desplegable!$N$3:$O$8,2,FALSE),"")</f>
        <v/>
      </c>
      <c r="AO1232" s="53">
        <f t="shared" si="407"/>
        <v>0</v>
      </c>
      <c r="AP1232" s="53" t="str">
        <f>+IF($A1232="Compra",SUMIF($AC$3:$AM$3,VLOOKUP($R1231,desplegable!$N$3:$Q$8,4,FALSE),$AC1232:$AM1232)*$T1232/VLOOKUP($R1231,desplegable!$N$3:$O$8,2,FALSE),"")</f>
        <v/>
      </c>
      <c r="AQ1232" s="55">
        <f>+IFERROR(SUMIF($AC$3:$AM$3,VLOOKUP($R1232,desplegable!$N$3:$Q$8,4,FALSE),$AC1232:$AM1232)/$S1232,0)</f>
        <v>0</v>
      </c>
      <c r="AR1232" s="55">
        <f ca="1">IFERROR((SUMIF($AC$3:$AM$3,VLOOKUP($R1232,desplegable!$N$3:$Q$8,4,FALSE),$AC1232:$AM1232)/($H1232-$G1232))*((TODAY())-$G1232)/$S1232,0)</f>
        <v>0</v>
      </c>
      <c r="AS1232" s="56" t="str">
        <f t="shared" si="392"/>
        <v>-</v>
      </c>
      <c r="AT1232" s="56" t="str">
        <f t="shared" si="393"/>
        <v>-</v>
      </c>
      <c r="AU1232" s="56" t="str">
        <f t="shared" si="394"/>
        <v>-</v>
      </c>
      <c r="AV1232" s="56" t="str">
        <f t="shared" si="395"/>
        <v>-</v>
      </c>
      <c r="AW1232" s="53" t="str">
        <f t="shared" si="396"/>
        <v>-</v>
      </c>
      <c r="AX1232" s="53" t="str">
        <f t="shared" si="397"/>
        <v/>
      </c>
      <c r="AY1232" s="57" t="str">
        <f t="shared" si="398"/>
        <v/>
      </c>
      <c r="AZ1232" s="54">
        <f>+IF(SUMIF($AC$3:$AM$3,VLOOKUP($R1232,desplegable!$N$3:$Q$8,4,FALSE),$AC1232:$AM1232)&gt;=$S1232,$S1232,SUMIF($AC$3:$AM$3,VLOOKUP($R1232,desplegable!$N$3:$Q$8,4,FALSE),$AC1232:$AM1232))</f>
        <v>0</v>
      </c>
      <c r="BA1232" s="78"/>
      <c r="BB1232" s="54">
        <f t="shared" si="399"/>
        <v>0</v>
      </c>
      <c r="BC1232" s="53">
        <f>+IFERROR($BB1232*$T1232/VLOOKUP($R1232,desplegable!$N$3:$O$8,2,FALSE),0)</f>
        <v>0</v>
      </c>
      <c r="BD1232" s="53" t="str">
        <f t="shared" si="408"/>
        <v/>
      </c>
      <c r="BE1232" s="57" t="str">
        <f t="shared" si="400"/>
        <v/>
      </c>
    </row>
    <row r="1233" spans="1:57" ht="15" customHeight="1" x14ac:dyDescent="0.25">
      <c r="A1233" s="26" t="s">
        <v>117</v>
      </c>
      <c r="B1233" s="21"/>
      <c r="C1233" s="21" t="s">
        <v>117</v>
      </c>
      <c r="D1233" s="21"/>
      <c r="E1233" s="21" t="s">
        <v>117</v>
      </c>
      <c r="F1233" s="21"/>
      <c r="G1233" s="27"/>
      <c r="H1233" s="27"/>
      <c r="I1233" s="28" t="s">
        <v>373</v>
      </c>
      <c r="J1233" s="28" t="s">
        <v>117</v>
      </c>
      <c r="K1233" s="21"/>
      <c r="L1233" s="21"/>
      <c r="M1233" s="28" t="s">
        <v>117</v>
      </c>
      <c r="N1233" s="28" t="s">
        <v>117</v>
      </c>
      <c r="O1233" s="28" t="s">
        <v>117</v>
      </c>
      <c r="P1233" s="21" t="s">
        <v>117</v>
      </c>
      <c r="Q1233" s="21" t="s">
        <v>117</v>
      </c>
      <c r="R1233" s="28" t="s">
        <v>117</v>
      </c>
      <c r="S1233" s="78"/>
      <c r="T1233" s="30"/>
      <c r="U1233" s="52">
        <f t="shared" si="409"/>
        <v>0</v>
      </c>
      <c r="V1233" s="29"/>
      <c r="W1233" s="29" t="s">
        <v>117</v>
      </c>
      <c r="X1233" s="29"/>
      <c r="Y1233" s="29"/>
      <c r="Z1233" s="53" t="str">
        <f t="shared" si="401"/>
        <v/>
      </c>
      <c r="AA1233" s="55" t="str">
        <f t="shared" si="391"/>
        <v/>
      </c>
      <c r="AB1233" s="27"/>
      <c r="AC1233" s="54">
        <f t="shared" si="402"/>
        <v>0</v>
      </c>
      <c r="AD1233" s="78"/>
      <c r="AE1233" s="54">
        <f t="shared" si="403"/>
        <v>0</v>
      </c>
      <c r="AF1233" s="78"/>
      <c r="AG1233" s="54">
        <f t="shared" si="404"/>
        <v>0</v>
      </c>
      <c r="AH1233" s="78"/>
      <c r="AI1233" s="54">
        <f t="shared" si="405"/>
        <v>0</v>
      </c>
      <c r="AJ1233" s="78"/>
      <c r="AK1233" s="54">
        <f t="shared" si="406"/>
        <v>0</v>
      </c>
      <c r="AL1233" s="78"/>
      <c r="AM1233" s="78"/>
      <c r="AN1233" s="53" t="str">
        <f>+IF($A1233="Venta",SUMIF($AC$3:$AM$3,VLOOKUP($R1233,desplegable!$N$3:$Q$8,4,FALSE),$AC1233:$AM1233)*$T1233/VLOOKUP($R1233,desplegable!$N$3:$O$8,2,FALSE),"")</f>
        <v/>
      </c>
      <c r="AO1233" s="53">
        <f t="shared" si="407"/>
        <v>0</v>
      </c>
      <c r="AP1233" s="53" t="str">
        <f>+IF($A1233="Compra",SUMIF($AC$3:$AM$3,VLOOKUP($R1232,desplegable!$N$3:$Q$8,4,FALSE),$AC1233:$AM1233)*$T1233/VLOOKUP($R1232,desplegable!$N$3:$O$8,2,FALSE),"")</f>
        <v/>
      </c>
      <c r="AQ1233" s="55">
        <f>+IFERROR(SUMIF($AC$3:$AM$3,VLOOKUP($R1233,desplegable!$N$3:$Q$8,4,FALSE),$AC1233:$AM1233)/$S1233,0)</f>
        <v>0</v>
      </c>
      <c r="AR1233" s="55">
        <f ca="1">IFERROR((SUMIF($AC$3:$AM$3,VLOOKUP($R1233,desplegable!$N$3:$Q$8,4,FALSE),$AC1233:$AM1233)/($H1233-$G1233))*((TODAY())-$G1233)/$S1233,0)</f>
        <v>0</v>
      </c>
      <c r="AS1233" s="56" t="str">
        <f t="shared" si="392"/>
        <v>-</v>
      </c>
      <c r="AT1233" s="56" t="str">
        <f t="shared" si="393"/>
        <v>-</v>
      </c>
      <c r="AU1233" s="56" t="str">
        <f t="shared" si="394"/>
        <v>-</v>
      </c>
      <c r="AV1233" s="56" t="str">
        <f t="shared" si="395"/>
        <v>-</v>
      </c>
      <c r="AW1233" s="53" t="str">
        <f t="shared" si="396"/>
        <v>-</v>
      </c>
      <c r="AX1233" s="53" t="str">
        <f t="shared" si="397"/>
        <v/>
      </c>
      <c r="AY1233" s="57" t="str">
        <f t="shared" si="398"/>
        <v/>
      </c>
      <c r="AZ1233" s="54">
        <f>+IF(SUMIF($AC$3:$AM$3,VLOOKUP($R1233,desplegable!$N$3:$Q$8,4,FALSE),$AC1233:$AM1233)&gt;=$S1233,$S1233,SUMIF($AC$3:$AM$3,VLOOKUP($R1233,desplegable!$N$3:$Q$8,4,FALSE),$AC1233:$AM1233))</f>
        <v>0</v>
      </c>
      <c r="BA1233" s="78"/>
      <c r="BB1233" s="54">
        <f t="shared" si="399"/>
        <v>0</v>
      </c>
      <c r="BC1233" s="53">
        <f>+IFERROR($BB1233*$T1233/VLOOKUP($R1233,desplegable!$N$3:$O$8,2,FALSE),0)</f>
        <v>0</v>
      </c>
      <c r="BD1233" s="53" t="str">
        <f t="shared" si="408"/>
        <v/>
      </c>
      <c r="BE1233" s="57" t="str">
        <f t="shared" si="400"/>
        <v/>
      </c>
    </row>
    <row r="1234" spans="1:57" ht="15" customHeight="1" x14ac:dyDescent="0.25">
      <c r="A1234" s="26" t="s">
        <v>117</v>
      </c>
      <c r="B1234" s="21"/>
      <c r="C1234" s="21" t="s">
        <v>117</v>
      </c>
      <c r="D1234" s="21"/>
      <c r="E1234" s="21" t="s">
        <v>117</v>
      </c>
      <c r="F1234" s="21"/>
      <c r="G1234" s="27"/>
      <c r="H1234" s="27"/>
      <c r="I1234" s="28" t="s">
        <v>373</v>
      </c>
      <c r="J1234" s="28" t="s">
        <v>117</v>
      </c>
      <c r="K1234" s="21"/>
      <c r="L1234" s="21"/>
      <c r="M1234" s="28" t="s">
        <v>117</v>
      </c>
      <c r="N1234" s="28" t="s">
        <v>117</v>
      </c>
      <c r="O1234" s="28" t="s">
        <v>117</v>
      </c>
      <c r="P1234" s="21" t="s">
        <v>117</v>
      </c>
      <c r="Q1234" s="21" t="s">
        <v>117</v>
      </c>
      <c r="R1234" s="28" t="s">
        <v>117</v>
      </c>
      <c r="S1234" s="78"/>
      <c r="T1234" s="30"/>
      <c r="U1234" s="52">
        <f t="shared" si="409"/>
        <v>0</v>
      </c>
      <c r="V1234" s="29"/>
      <c r="W1234" s="29" t="s">
        <v>117</v>
      </c>
      <c r="X1234" s="29"/>
      <c r="Y1234" s="29"/>
      <c r="Z1234" s="53" t="str">
        <f t="shared" si="401"/>
        <v/>
      </c>
      <c r="AA1234" s="55" t="str">
        <f t="shared" ref="AA1234:AA1297" si="410">+IF($A1234="Venta",IFERROR($Z1234/$U1234,0),IF($A1234="Compra","",""))</f>
        <v/>
      </c>
      <c r="AB1234" s="27"/>
      <c r="AC1234" s="54">
        <f t="shared" si="402"/>
        <v>0</v>
      </c>
      <c r="AD1234" s="78"/>
      <c r="AE1234" s="54">
        <f t="shared" si="403"/>
        <v>0</v>
      </c>
      <c r="AF1234" s="78"/>
      <c r="AG1234" s="54">
        <f t="shared" si="404"/>
        <v>0</v>
      </c>
      <c r="AH1234" s="78"/>
      <c r="AI1234" s="54">
        <f t="shared" si="405"/>
        <v>0</v>
      </c>
      <c r="AJ1234" s="78"/>
      <c r="AK1234" s="54">
        <f t="shared" si="406"/>
        <v>0</v>
      </c>
      <c r="AL1234" s="78"/>
      <c r="AM1234" s="78"/>
      <c r="AN1234" s="53" t="str">
        <f>+IF($A1234="Venta",SUMIF($AC$3:$AM$3,VLOOKUP($R1234,desplegable!$N$3:$Q$8,4,FALSE),$AC1234:$AM1234)*$T1234/VLOOKUP($R1234,desplegable!$N$3:$O$8,2,FALSE),"")</f>
        <v/>
      </c>
      <c r="AO1234" s="53">
        <f t="shared" si="407"/>
        <v>0</v>
      </c>
      <c r="AP1234" s="53" t="str">
        <f>+IF($A1234="Compra",SUMIF($AC$3:$AM$3,VLOOKUP($R1233,desplegable!$N$3:$Q$8,4,FALSE),$AC1234:$AM1234)*$T1234/VLOOKUP($R1233,desplegable!$N$3:$O$8,2,FALSE),"")</f>
        <v/>
      </c>
      <c r="AQ1234" s="55">
        <f>+IFERROR(SUMIF($AC$3:$AM$3,VLOOKUP($R1234,desplegable!$N$3:$Q$8,4,FALSE),$AC1234:$AM1234)/$S1234,0)</f>
        <v>0</v>
      </c>
      <c r="AR1234" s="55">
        <f ca="1">IFERROR((SUMIF($AC$3:$AM$3,VLOOKUP($R1234,desplegable!$N$3:$Q$8,4,FALSE),$AC1234:$AM1234)/($H1234-$G1234))*((TODAY())-$G1234)/$S1234,0)</f>
        <v>0</v>
      </c>
      <c r="AS1234" s="56" t="str">
        <f t="shared" si="392"/>
        <v>-</v>
      </c>
      <c r="AT1234" s="56" t="str">
        <f t="shared" si="393"/>
        <v>-</v>
      </c>
      <c r="AU1234" s="56" t="str">
        <f t="shared" si="394"/>
        <v>-</v>
      </c>
      <c r="AV1234" s="56" t="str">
        <f t="shared" si="395"/>
        <v>-</v>
      </c>
      <c r="AW1234" s="53" t="str">
        <f t="shared" si="396"/>
        <v>-</v>
      </c>
      <c r="AX1234" s="53" t="str">
        <f t="shared" si="397"/>
        <v/>
      </c>
      <c r="AY1234" s="57" t="str">
        <f t="shared" si="398"/>
        <v/>
      </c>
      <c r="AZ1234" s="54">
        <f>+IF(SUMIF($AC$3:$AM$3,VLOOKUP($R1234,desplegable!$N$3:$Q$8,4,FALSE),$AC1234:$AM1234)&gt;=$S1234,$S1234,SUMIF($AC$3:$AM$3,VLOOKUP($R1234,desplegable!$N$3:$Q$8,4,FALSE),$AC1234:$AM1234))</f>
        <v>0</v>
      </c>
      <c r="BA1234" s="78"/>
      <c r="BB1234" s="54">
        <f t="shared" si="399"/>
        <v>0</v>
      </c>
      <c r="BC1234" s="53">
        <f>+IFERROR($BB1234*$T1234/VLOOKUP($R1234,desplegable!$N$3:$O$8,2,FALSE),0)</f>
        <v>0</v>
      </c>
      <c r="BD1234" s="53" t="str">
        <f t="shared" si="408"/>
        <v/>
      </c>
      <c r="BE1234" s="57" t="str">
        <f t="shared" si="400"/>
        <v/>
      </c>
    </row>
    <row r="1235" spans="1:57" ht="15" customHeight="1" x14ac:dyDescent="0.25">
      <c r="A1235" s="26" t="s">
        <v>117</v>
      </c>
      <c r="B1235" s="21"/>
      <c r="C1235" s="21" t="s">
        <v>117</v>
      </c>
      <c r="D1235" s="21"/>
      <c r="E1235" s="21" t="s">
        <v>117</v>
      </c>
      <c r="F1235" s="21"/>
      <c r="G1235" s="27"/>
      <c r="H1235" s="27"/>
      <c r="I1235" s="28" t="s">
        <v>373</v>
      </c>
      <c r="J1235" s="28" t="s">
        <v>117</v>
      </c>
      <c r="K1235" s="21"/>
      <c r="L1235" s="21"/>
      <c r="M1235" s="28" t="s">
        <v>117</v>
      </c>
      <c r="N1235" s="28" t="s">
        <v>117</v>
      </c>
      <c r="O1235" s="28" t="s">
        <v>117</v>
      </c>
      <c r="P1235" s="21" t="s">
        <v>117</v>
      </c>
      <c r="Q1235" s="21" t="s">
        <v>117</v>
      </c>
      <c r="R1235" s="28" t="s">
        <v>117</v>
      </c>
      <c r="S1235" s="78"/>
      <c r="T1235" s="30"/>
      <c r="U1235" s="52">
        <f t="shared" si="409"/>
        <v>0</v>
      </c>
      <c r="V1235" s="29"/>
      <c r="W1235" s="29" t="s">
        <v>117</v>
      </c>
      <c r="X1235" s="29"/>
      <c r="Y1235" s="29"/>
      <c r="Z1235" s="53" t="str">
        <f t="shared" si="401"/>
        <v/>
      </c>
      <c r="AA1235" s="55" t="str">
        <f t="shared" si="410"/>
        <v/>
      </c>
      <c r="AB1235" s="27"/>
      <c r="AC1235" s="54">
        <f t="shared" si="402"/>
        <v>0</v>
      </c>
      <c r="AD1235" s="78"/>
      <c r="AE1235" s="54">
        <f t="shared" si="403"/>
        <v>0</v>
      </c>
      <c r="AF1235" s="78"/>
      <c r="AG1235" s="54">
        <f t="shared" si="404"/>
        <v>0</v>
      </c>
      <c r="AH1235" s="78"/>
      <c r="AI1235" s="54">
        <f t="shared" si="405"/>
        <v>0</v>
      </c>
      <c r="AJ1235" s="78"/>
      <c r="AK1235" s="54">
        <f t="shared" si="406"/>
        <v>0</v>
      </c>
      <c r="AL1235" s="78"/>
      <c r="AM1235" s="78"/>
      <c r="AN1235" s="53" t="str">
        <f>+IF($A1235="Venta",SUMIF($AC$3:$AM$3,VLOOKUP($R1235,desplegable!$N$3:$Q$8,4,FALSE),$AC1235:$AM1235)*$T1235/VLOOKUP($R1235,desplegable!$N$3:$O$8,2,FALSE),"")</f>
        <v/>
      </c>
      <c r="AO1235" s="53">
        <f t="shared" si="407"/>
        <v>0</v>
      </c>
      <c r="AP1235" s="53" t="str">
        <f>+IF($A1235="Compra",SUMIF($AC$3:$AM$3,VLOOKUP($R1234,desplegable!$N$3:$Q$8,4,FALSE),$AC1235:$AM1235)*$T1235/VLOOKUP($R1234,desplegable!$N$3:$O$8,2,FALSE),"")</f>
        <v/>
      </c>
      <c r="AQ1235" s="55">
        <f>+IFERROR(SUMIF($AC$3:$AM$3,VLOOKUP($R1235,desplegable!$N$3:$Q$8,4,FALSE),$AC1235:$AM1235)/$S1235,0)</f>
        <v>0</v>
      </c>
      <c r="AR1235" s="55">
        <f ca="1">IFERROR((SUMIF($AC$3:$AM$3,VLOOKUP($R1235,desplegable!$N$3:$Q$8,4,FALSE),$AC1235:$AM1235)/($H1235-$G1235))*((TODAY())-$G1235)/$S1235,0)</f>
        <v>0</v>
      </c>
      <c r="AS1235" s="56" t="str">
        <f t="shared" si="392"/>
        <v>-</v>
      </c>
      <c r="AT1235" s="56" t="str">
        <f t="shared" si="393"/>
        <v>-</v>
      </c>
      <c r="AU1235" s="56" t="str">
        <f t="shared" si="394"/>
        <v>-</v>
      </c>
      <c r="AV1235" s="56" t="str">
        <f t="shared" si="395"/>
        <v>-</v>
      </c>
      <c r="AW1235" s="53" t="str">
        <f t="shared" si="396"/>
        <v>-</v>
      </c>
      <c r="AX1235" s="53" t="str">
        <f t="shared" si="397"/>
        <v/>
      </c>
      <c r="AY1235" s="57" t="str">
        <f t="shared" si="398"/>
        <v/>
      </c>
      <c r="AZ1235" s="54">
        <f>+IF(SUMIF($AC$3:$AM$3,VLOOKUP($R1235,desplegable!$N$3:$Q$8,4,FALSE),$AC1235:$AM1235)&gt;=$S1235,$S1235,SUMIF($AC$3:$AM$3,VLOOKUP($R1235,desplegable!$N$3:$Q$8,4,FALSE),$AC1235:$AM1235))</f>
        <v>0</v>
      </c>
      <c r="BA1235" s="78"/>
      <c r="BB1235" s="54">
        <f t="shared" si="399"/>
        <v>0</v>
      </c>
      <c r="BC1235" s="53">
        <f>+IFERROR($BB1235*$T1235/VLOOKUP($R1235,desplegable!$N$3:$O$8,2,FALSE),0)</f>
        <v>0</v>
      </c>
      <c r="BD1235" s="53" t="str">
        <f t="shared" si="408"/>
        <v/>
      </c>
      <c r="BE1235" s="57" t="str">
        <f t="shared" si="400"/>
        <v/>
      </c>
    </row>
    <row r="1236" spans="1:57" ht="15" customHeight="1" x14ac:dyDescent="0.25">
      <c r="A1236" s="26" t="s">
        <v>117</v>
      </c>
      <c r="B1236" s="21"/>
      <c r="C1236" s="21" t="s">
        <v>117</v>
      </c>
      <c r="D1236" s="21"/>
      <c r="E1236" s="21" t="s">
        <v>117</v>
      </c>
      <c r="F1236" s="21"/>
      <c r="G1236" s="27"/>
      <c r="H1236" s="27"/>
      <c r="I1236" s="28" t="s">
        <v>373</v>
      </c>
      <c r="J1236" s="28" t="s">
        <v>117</v>
      </c>
      <c r="K1236" s="21"/>
      <c r="L1236" s="21"/>
      <c r="M1236" s="28" t="s">
        <v>117</v>
      </c>
      <c r="N1236" s="28" t="s">
        <v>117</v>
      </c>
      <c r="O1236" s="28" t="s">
        <v>117</v>
      </c>
      <c r="P1236" s="21" t="s">
        <v>117</v>
      </c>
      <c r="Q1236" s="21" t="s">
        <v>117</v>
      </c>
      <c r="R1236" s="28" t="s">
        <v>117</v>
      </c>
      <c r="S1236" s="78"/>
      <c r="T1236" s="30"/>
      <c r="U1236" s="52">
        <f t="shared" si="409"/>
        <v>0</v>
      </c>
      <c r="V1236" s="29"/>
      <c r="W1236" s="29" t="s">
        <v>117</v>
      </c>
      <c r="X1236" s="29"/>
      <c r="Y1236" s="29"/>
      <c r="Z1236" s="53" t="str">
        <f t="shared" si="401"/>
        <v/>
      </c>
      <c r="AA1236" s="55" t="str">
        <f t="shared" si="410"/>
        <v/>
      </c>
      <c r="AB1236" s="27"/>
      <c r="AC1236" s="54">
        <f t="shared" si="402"/>
        <v>0</v>
      </c>
      <c r="AD1236" s="78"/>
      <c r="AE1236" s="54">
        <f t="shared" si="403"/>
        <v>0</v>
      </c>
      <c r="AF1236" s="78"/>
      <c r="AG1236" s="54">
        <f t="shared" si="404"/>
        <v>0</v>
      </c>
      <c r="AH1236" s="78"/>
      <c r="AI1236" s="54">
        <f t="shared" si="405"/>
        <v>0</v>
      </c>
      <c r="AJ1236" s="78"/>
      <c r="AK1236" s="54">
        <f t="shared" si="406"/>
        <v>0</v>
      </c>
      <c r="AL1236" s="78"/>
      <c r="AM1236" s="78"/>
      <c r="AN1236" s="53" t="str">
        <f>+IF($A1236="Venta",SUMIF($AC$3:$AM$3,VLOOKUP($R1236,desplegable!$N$3:$Q$8,4,FALSE),$AC1236:$AM1236)*$T1236/VLOOKUP($R1236,desplegable!$N$3:$O$8,2,FALSE),"")</f>
        <v/>
      </c>
      <c r="AO1236" s="53">
        <f t="shared" si="407"/>
        <v>0</v>
      </c>
      <c r="AP1236" s="53" t="str">
        <f>+IF($A1236="Compra",SUMIF($AC$3:$AM$3,VLOOKUP($R1235,desplegable!$N$3:$Q$8,4,FALSE),$AC1236:$AM1236)*$T1236/VLOOKUP($R1235,desplegable!$N$3:$O$8,2,FALSE),"")</f>
        <v/>
      </c>
      <c r="AQ1236" s="55">
        <f>+IFERROR(SUMIF($AC$3:$AM$3,VLOOKUP($R1236,desplegable!$N$3:$Q$8,4,FALSE),$AC1236:$AM1236)/$S1236,0)</f>
        <v>0</v>
      </c>
      <c r="AR1236" s="55">
        <f ca="1">IFERROR((SUMIF($AC$3:$AM$3,VLOOKUP($R1236,desplegable!$N$3:$Q$8,4,FALSE),$AC1236:$AM1236)/($H1236-$G1236))*((TODAY())-$G1236)/$S1236,0)</f>
        <v>0</v>
      </c>
      <c r="AS1236" s="56" t="str">
        <f t="shared" si="392"/>
        <v>-</v>
      </c>
      <c r="AT1236" s="56" t="str">
        <f t="shared" si="393"/>
        <v>-</v>
      </c>
      <c r="AU1236" s="56" t="str">
        <f t="shared" si="394"/>
        <v>-</v>
      </c>
      <c r="AV1236" s="56" t="str">
        <f t="shared" si="395"/>
        <v>-</v>
      </c>
      <c r="AW1236" s="53" t="str">
        <f t="shared" si="396"/>
        <v>-</v>
      </c>
      <c r="AX1236" s="53" t="str">
        <f t="shared" si="397"/>
        <v/>
      </c>
      <c r="AY1236" s="57" t="str">
        <f t="shared" si="398"/>
        <v/>
      </c>
      <c r="AZ1236" s="54">
        <f>+IF(SUMIF($AC$3:$AM$3,VLOOKUP($R1236,desplegable!$N$3:$Q$8,4,FALSE),$AC1236:$AM1236)&gt;=$S1236,$S1236,SUMIF($AC$3:$AM$3,VLOOKUP($R1236,desplegable!$N$3:$Q$8,4,FALSE),$AC1236:$AM1236))</f>
        <v>0</v>
      </c>
      <c r="BA1236" s="78"/>
      <c r="BB1236" s="54">
        <f t="shared" si="399"/>
        <v>0</v>
      </c>
      <c r="BC1236" s="53">
        <f>+IFERROR($BB1236*$T1236/VLOOKUP($R1236,desplegable!$N$3:$O$8,2,FALSE),0)</f>
        <v>0</v>
      </c>
      <c r="BD1236" s="53" t="str">
        <f t="shared" si="408"/>
        <v/>
      </c>
      <c r="BE1236" s="57" t="str">
        <f t="shared" si="400"/>
        <v/>
      </c>
    </row>
    <row r="1237" spans="1:57" ht="15" customHeight="1" x14ac:dyDescent="0.25">
      <c r="A1237" s="26" t="s">
        <v>117</v>
      </c>
      <c r="B1237" s="21"/>
      <c r="C1237" s="21" t="s">
        <v>117</v>
      </c>
      <c r="D1237" s="21"/>
      <c r="E1237" s="21" t="s">
        <v>117</v>
      </c>
      <c r="F1237" s="21"/>
      <c r="G1237" s="27"/>
      <c r="H1237" s="27"/>
      <c r="I1237" s="28" t="s">
        <v>373</v>
      </c>
      <c r="J1237" s="28" t="s">
        <v>117</v>
      </c>
      <c r="K1237" s="21"/>
      <c r="L1237" s="21"/>
      <c r="M1237" s="28" t="s">
        <v>117</v>
      </c>
      <c r="N1237" s="28" t="s">
        <v>117</v>
      </c>
      <c r="O1237" s="28" t="s">
        <v>117</v>
      </c>
      <c r="P1237" s="21" t="s">
        <v>117</v>
      </c>
      <c r="Q1237" s="21" t="s">
        <v>117</v>
      </c>
      <c r="R1237" s="28" t="s">
        <v>117</v>
      </c>
      <c r="S1237" s="78"/>
      <c r="T1237" s="30"/>
      <c r="U1237" s="52">
        <f t="shared" si="409"/>
        <v>0</v>
      </c>
      <c r="V1237" s="29"/>
      <c r="W1237" s="29" t="s">
        <v>117</v>
      </c>
      <c r="X1237" s="29"/>
      <c r="Y1237" s="29"/>
      <c r="Z1237" s="53" t="str">
        <f t="shared" si="401"/>
        <v/>
      </c>
      <c r="AA1237" s="55" t="str">
        <f t="shared" si="410"/>
        <v/>
      </c>
      <c r="AB1237" s="27"/>
      <c r="AC1237" s="54">
        <f t="shared" si="402"/>
        <v>0</v>
      </c>
      <c r="AD1237" s="78"/>
      <c r="AE1237" s="54">
        <f t="shared" si="403"/>
        <v>0</v>
      </c>
      <c r="AF1237" s="78"/>
      <c r="AG1237" s="54">
        <f t="shared" si="404"/>
        <v>0</v>
      </c>
      <c r="AH1237" s="78"/>
      <c r="AI1237" s="54">
        <f t="shared" si="405"/>
        <v>0</v>
      </c>
      <c r="AJ1237" s="78"/>
      <c r="AK1237" s="54">
        <f t="shared" si="406"/>
        <v>0</v>
      </c>
      <c r="AL1237" s="78"/>
      <c r="AM1237" s="78"/>
      <c r="AN1237" s="53" t="str">
        <f>+IF($A1237="Venta",SUMIF($AC$3:$AM$3,VLOOKUP($R1237,desplegable!$N$3:$Q$8,4,FALSE),$AC1237:$AM1237)*$T1237/VLOOKUP($R1237,desplegable!$N$3:$O$8,2,FALSE),"")</f>
        <v/>
      </c>
      <c r="AO1237" s="53">
        <f t="shared" si="407"/>
        <v>0</v>
      </c>
      <c r="AP1237" s="53" t="str">
        <f>+IF($A1237="Compra",SUMIF($AC$3:$AM$3,VLOOKUP($R1236,desplegable!$N$3:$Q$8,4,FALSE),$AC1237:$AM1237)*$T1237/VLOOKUP($R1236,desplegable!$N$3:$O$8,2,FALSE),"")</f>
        <v/>
      </c>
      <c r="AQ1237" s="55">
        <f>+IFERROR(SUMIF($AC$3:$AM$3,VLOOKUP($R1237,desplegable!$N$3:$Q$8,4,FALSE),$AC1237:$AM1237)/$S1237,0)</f>
        <v>0</v>
      </c>
      <c r="AR1237" s="55">
        <f ca="1">IFERROR((SUMIF($AC$3:$AM$3,VLOOKUP($R1237,desplegable!$N$3:$Q$8,4,FALSE),$AC1237:$AM1237)/($H1237-$G1237))*((TODAY())-$G1237)/$S1237,0)</f>
        <v>0</v>
      </c>
      <c r="AS1237" s="56" t="str">
        <f t="shared" ref="AS1237:AS1300" si="411">+IFERROR(IF($AE1237=0,"-",$AE1237/$AC1237),"-")</f>
        <v>-</v>
      </c>
      <c r="AT1237" s="56" t="str">
        <f t="shared" ref="AT1237:AT1300" si="412">+IFERROR(IF($AG1237=0,"-",$AG1237/$AC1237),"-")</f>
        <v>-</v>
      </c>
      <c r="AU1237" s="56" t="str">
        <f t="shared" ref="AU1237:AU1300" si="413">+IFERROR(IF($AI1237=0,"-",$AI1237/$AC1237),"-")</f>
        <v>-</v>
      </c>
      <c r="AV1237" s="56" t="str">
        <f t="shared" ref="AV1237:AV1300" si="414">+IFERROR(IF($AK1237=0,"-",$AK1237/$AC1237),"-")</f>
        <v>-</v>
      </c>
      <c r="AW1237" s="53" t="str">
        <f t="shared" ref="AW1237:AW1300" si="415">+IF($A1237="Venta",IFERROR($AN1237/$AK1237,"-"),IFERROR($AO1237/$AK1237,"-"))</f>
        <v>-</v>
      </c>
      <c r="AX1237" s="53" t="str">
        <f t="shared" ref="AX1237:AX1300" si="416">IF($A1237="Venta",$AN1237-$AO1237,IF($A1237="Compra","",""))</f>
        <v/>
      </c>
      <c r="AY1237" s="57" t="str">
        <f t="shared" ref="AY1237:AY1300" si="417">+IF($A1237="Venta",IFERROR($AX1237/$AN1237,0),IF($A1237="Compra","",""))</f>
        <v/>
      </c>
      <c r="AZ1237" s="54">
        <f>+IF(SUMIF($AC$3:$AM$3,VLOOKUP($R1237,desplegable!$N$3:$Q$8,4,FALSE),$AC1237:$AM1237)&gt;=$S1237,$S1237,SUMIF($AC$3:$AM$3,VLOOKUP($R1237,desplegable!$N$3:$Q$8,4,FALSE),$AC1237:$AM1237))</f>
        <v>0</v>
      </c>
      <c r="BA1237" s="78"/>
      <c r="BB1237" s="54">
        <f t="shared" ref="BB1237:BB1300" si="418">+IF($BA1237=0,$AZ1237,$BA1237)</f>
        <v>0</v>
      </c>
      <c r="BC1237" s="53">
        <f>+IFERROR($BB1237*$T1237/VLOOKUP($R1237,desplegable!$N$3:$O$8,2,FALSE),0)</f>
        <v>0</v>
      </c>
      <c r="BD1237" s="53" t="str">
        <f t="shared" si="408"/>
        <v/>
      </c>
      <c r="BE1237" s="57" t="str">
        <f t="shared" ref="BE1237:BE1300" si="419">+IF($A1237="Venta",IFERROR($BD1237/$BC1237,0),IF($A1237="Compra","",""))</f>
        <v/>
      </c>
    </row>
    <row r="1238" spans="1:57" ht="15" customHeight="1" x14ac:dyDescent="0.25">
      <c r="A1238" s="26" t="s">
        <v>117</v>
      </c>
      <c r="B1238" s="21"/>
      <c r="C1238" s="21" t="s">
        <v>117</v>
      </c>
      <c r="D1238" s="21"/>
      <c r="E1238" s="21" t="s">
        <v>117</v>
      </c>
      <c r="F1238" s="21"/>
      <c r="G1238" s="27"/>
      <c r="H1238" s="27"/>
      <c r="I1238" s="28" t="s">
        <v>373</v>
      </c>
      <c r="J1238" s="28" t="s">
        <v>117</v>
      </c>
      <c r="K1238" s="21"/>
      <c r="L1238" s="21"/>
      <c r="M1238" s="28" t="s">
        <v>117</v>
      </c>
      <c r="N1238" s="28" t="s">
        <v>117</v>
      </c>
      <c r="O1238" s="28" t="s">
        <v>117</v>
      </c>
      <c r="P1238" s="21" t="s">
        <v>117</v>
      </c>
      <c r="Q1238" s="21" t="s">
        <v>117</v>
      </c>
      <c r="R1238" s="28" t="s">
        <v>117</v>
      </c>
      <c r="S1238" s="78"/>
      <c r="T1238" s="30"/>
      <c r="U1238" s="52">
        <f t="shared" si="409"/>
        <v>0</v>
      </c>
      <c r="V1238" s="29"/>
      <c r="W1238" s="29" t="s">
        <v>117</v>
      </c>
      <c r="X1238" s="29"/>
      <c r="Y1238" s="29"/>
      <c r="Z1238" s="53" t="str">
        <f t="shared" si="401"/>
        <v/>
      </c>
      <c r="AA1238" s="55" t="str">
        <f t="shared" si="410"/>
        <v/>
      </c>
      <c r="AB1238" s="27"/>
      <c r="AC1238" s="54">
        <f t="shared" si="402"/>
        <v>0</v>
      </c>
      <c r="AD1238" s="78"/>
      <c r="AE1238" s="54">
        <f t="shared" si="403"/>
        <v>0</v>
      </c>
      <c r="AF1238" s="78"/>
      <c r="AG1238" s="54">
        <f t="shared" si="404"/>
        <v>0</v>
      </c>
      <c r="AH1238" s="78"/>
      <c r="AI1238" s="54">
        <f t="shared" si="405"/>
        <v>0</v>
      </c>
      <c r="AJ1238" s="78"/>
      <c r="AK1238" s="54">
        <f t="shared" si="406"/>
        <v>0</v>
      </c>
      <c r="AL1238" s="78"/>
      <c r="AM1238" s="78"/>
      <c r="AN1238" s="53" t="str">
        <f>+IF($A1238="Venta",SUMIF($AC$3:$AM$3,VLOOKUP($R1238,desplegable!$N$3:$Q$8,4,FALSE),$AC1238:$AM1238)*$T1238/VLOOKUP($R1238,desplegable!$N$3:$O$8,2,FALSE),"")</f>
        <v/>
      </c>
      <c r="AO1238" s="53">
        <f t="shared" si="407"/>
        <v>0</v>
      </c>
      <c r="AP1238" s="53" t="str">
        <f>+IF($A1238="Compra",SUMIF($AC$3:$AM$3,VLOOKUP($R1237,desplegable!$N$3:$Q$8,4,FALSE),$AC1238:$AM1238)*$T1238/VLOOKUP($R1237,desplegable!$N$3:$O$8,2,FALSE),"")</f>
        <v/>
      </c>
      <c r="AQ1238" s="55">
        <f>+IFERROR(SUMIF($AC$3:$AM$3,VLOOKUP($R1238,desplegable!$N$3:$Q$8,4,FALSE),$AC1238:$AM1238)/$S1238,0)</f>
        <v>0</v>
      </c>
      <c r="AR1238" s="55">
        <f ca="1">IFERROR((SUMIF($AC$3:$AM$3,VLOOKUP($R1238,desplegable!$N$3:$Q$8,4,FALSE),$AC1238:$AM1238)/($H1238-$G1238))*((TODAY())-$G1238)/$S1238,0)</f>
        <v>0</v>
      </c>
      <c r="AS1238" s="56" t="str">
        <f t="shared" si="411"/>
        <v>-</v>
      </c>
      <c r="AT1238" s="56" t="str">
        <f t="shared" si="412"/>
        <v>-</v>
      </c>
      <c r="AU1238" s="56" t="str">
        <f t="shared" si="413"/>
        <v>-</v>
      </c>
      <c r="AV1238" s="56" t="str">
        <f t="shared" si="414"/>
        <v>-</v>
      </c>
      <c r="AW1238" s="53" t="str">
        <f t="shared" si="415"/>
        <v>-</v>
      </c>
      <c r="AX1238" s="53" t="str">
        <f t="shared" si="416"/>
        <v/>
      </c>
      <c r="AY1238" s="57" t="str">
        <f t="shared" si="417"/>
        <v/>
      </c>
      <c r="AZ1238" s="54">
        <f>+IF(SUMIF($AC$3:$AM$3,VLOOKUP($R1238,desplegable!$N$3:$Q$8,4,FALSE),$AC1238:$AM1238)&gt;=$S1238,$S1238,SUMIF($AC$3:$AM$3,VLOOKUP($R1238,desplegable!$N$3:$Q$8,4,FALSE),$AC1238:$AM1238))</f>
        <v>0</v>
      </c>
      <c r="BA1238" s="78"/>
      <c r="BB1238" s="54">
        <f t="shared" si="418"/>
        <v>0</v>
      </c>
      <c r="BC1238" s="53">
        <f>+IFERROR($BB1238*$T1238/VLOOKUP($R1238,desplegable!$N$3:$O$8,2,FALSE),0)</f>
        <v>0</v>
      </c>
      <c r="BD1238" s="53" t="str">
        <f t="shared" si="408"/>
        <v/>
      </c>
      <c r="BE1238" s="57" t="str">
        <f t="shared" si="419"/>
        <v/>
      </c>
    </row>
    <row r="1239" spans="1:57" ht="15" customHeight="1" x14ac:dyDescent="0.25">
      <c r="A1239" s="26" t="s">
        <v>117</v>
      </c>
      <c r="B1239" s="21"/>
      <c r="C1239" s="21" t="s">
        <v>117</v>
      </c>
      <c r="D1239" s="21"/>
      <c r="E1239" s="21" t="s">
        <v>117</v>
      </c>
      <c r="F1239" s="21"/>
      <c r="G1239" s="27"/>
      <c r="H1239" s="27"/>
      <c r="I1239" s="28" t="s">
        <v>373</v>
      </c>
      <c r="J1239" s="28" t="s">
        <v>117</v>
      </c>
      <c r="K1239" s="21"/>
      <c r="L1239" s="21"/>
      <c r="M1239" s="28" t="s">
        <v>117</v>
      </c>
      <c r="N1239" s="28" t="s">
        <v>117</v>
      </c>
      <c r="O1239" s="28" t="s">
        <v>117</v>
      </c>
      <c r="P1239" s="21" t="s">
        <v>117</v>
      </c>
      <c r="Q1239" s="21" t="s">
        <v>117</v>
      </c>
      <c r="R1239" s="28" t="s">
        <v>117</v>
      </c>
      <c r="S1239" s="78"/>
      <c r="T1239" s="30"/>
      <c r="U1239" s="52">
        <f t="shared" si="409"/>
        <v>0</v>
      </c>
      <c r="V1239" s="29"/>
      <c r="W1239" s="29" t="s">
        <v>117</v>
      </c>
      <c r="X1239" s="29"/>
      <c r="Y1239" s="29"/>
      <c r="Z1239" s="53" t="str">
        <f t="shared" si="401"/>
        <v/>
      </c>
      <c r="AA1239" s="55" t="str">
        <f t="shared" si="410"/>
        <v/>
      </c>
      <c r="AB1239" s="27"/>
      <c r="AC1239" s="54">
        <f t="shared" si="402"/>
        <v>0</v>
      </c>
      <c r="AD1239" s="78"/>
      <c r="AE1239" s="54">
        <f t="shared" si="403"/>
        <v>0</v>
      </c>
      <c r="AF1239" s="78"/>
      <c r="AG1239" s="54">
        <f t="shared" si="404"/>
        <v>0</v>
      </c>
      <c r="AH1239" s="78"/>
      <c r="AI1239" s="54">
        <f t="shared" si="405"/>
        <v>0</v>
      </c>
      <c r="AJ1239" s="78"/>
      <c r="AK1239" s="54">
        <f t="shared" si="406"/>
        <v>0</v>
      </c>
      <c r="AL1239" s="78"/>
      <c r="AM1239" s="78"/>
      <c r="AN1239" s="53" t="str">
        <f>+IF($A1239="Venta",SUMIF($AC$3:$AM$3,VLOOKUP($R1239,desplegable!$N$3:$Q$8,4,FALSE),$AC1239:$AM1239)*$T1239/VLOOKUP($R1239,desplegable!$N$3:$O$8,2,FALSE),"")</f>
        <v/>
      </c>
      <c r="AO1239" s="53">
        <f t="shared" si="407"/>
        <v>0</v>
      </c>
      <c r="AP1239" s="53" t="str">
        <f>+IF($A1239="Compra",SUMIF($AC$3:$AM$3,VLOOKUP($R1238,desplegable!$N$3:$Q$8,4,FALSE),$AC1239:$AM1239)*$T1239/VLOOKUP($R1238,desplegable!$N$3:$O$8,2,FALSE),"")</f>
        <v/>
      </c>
      <c r="AQ1239" s="55">
        <f>+IFERROR(SUMIF($AC$3:$AM$3,VLOOKUP($R1239,desplegable!$N$3:$Q$8,4,FALSE),$AC1239:$AM1239)/$S1239,0)</f>
        <v>0</v>
      </c>
      <c r="AR1239" s="55">
        <f ca="1">IFERROR((SUMIF($AC$3:$AM$3,VLOOKUP($R1239,desplegable!$N$3:$Q$8,4,FALSE),$AC1239:$AM1239)/($H1239-$G1239))*((TODAY())-$G1239)/$S1239,0)</f>
        <v>0</v>
      </c>
      <c r="AS1239" s="56" t="str">
        <f t="shared" si="411"/>
        <v>-</v>
      </c>
      <c r="AT1239" s="56" t="str">
        <f t="shared" si="412"/>
        <v>-</v>
      </c>
      <c r="AU1239" s="56" t="str">
        <f t="shared" si="413"/>
        <v>-</v>
      </c>
      <c r="AV1239" s="56" t="str">
        <f t="shared" si="414"/>
        <v>-</v>
      </c>
      <c r="AW1239" s="53" t="str">
        <f t="shared" si="415"/>
        <v>-</v>
      </c>
      <c r="AX1239" s="53" t="str">
        <f t="shared" si="416"/>
        <v/>
      </c>
      <c r="AY1239" s="57" t="str">
        <f t="shared" si="417"/>
        <v/>
      </c>
      <c r="AZ1239" s="54">
        <f>+IF(SUMIF($AC$3:$AM$3,VLOOKUP($R1239,desplegable!$N$3:$Q$8,4,FALSE),$AC1239:$AM1239)&gt;=$S1239,$S1239,SUMIF($AC$3:$AM$3,VLOOKUP($R1239,desplegable!$N$3:$Q$8,4,FALSE),$AC1239:$AM1239))</f>
        <v>0</v>
      </c>
      <c r="BA1239" s="78"/>
      <c r="BB1239" s="54">
        <f t="shared" si="418"/>
        <v>0</v>
      </c>
      <c r="BC1239" s="53">
        <f>+IFERROR($BB1239*$T1239/VLOOKUP($R1239,desplegable!$N$3:$O$8,2,FALSE),0)</f>
        <v>0</v>
      </c>
      <c r="BD1239" s="53" t="str">
        <f t="shared" si="408"/>
        <v/>
      </c>
      <c r="BE1239" s="57" t="str">
        <f t="shared" si="419"/>
        <v/>
      </c>
    </row>
    <row r="1240" spans="1:57" ht="15" customHeight="1" x14ac:dyDescent="0.25">
      <c r="A1240" s="26" t="s">
        <v>117</v>
      </c>
      <c r="B1240" s="21"/>
      <c r="C1240" s="21" t="s">
        <v>117</v>
      </c>
      <c r="D1240" s="21"/>
      <c r="E1240" s="21" t="s">
        <v>117</v>
      </c>
      <c r="F1240" s="21"/>
      <c r="G1240" s="27"/>
      <c r="H1240" s="27"/>
      <c r="I1240" s="28" t="s">
        <v>373</v>
      </c>
      <c r="J1240" s="28" t="s">
        <v>117</v>
      </c>
      <c r="K1240" s="21"/>
      <c r="L1240" s="21"/>
      <c r="M1240" s="28" t="s">
        <v>117</v>
      </c>
      <c r="N1240" s="28" t="s">
        <v>117</v>
      </c>
      <c r="O1240" s="28" t="s">
        <v>117</v>
      </c>
      <c r="P1240" s="21" t="s">
        <v>117</v>
      </c>
      <c r="Q1240" s="21" t="s">
        <v>117</v>
      </c>
      <c r="R1240" s="28" t="s">
        <v>117</v>
      </c>
      <c r="S1240" s="78"/>
      <c r="T1240" s="30"/>
      <c r="U1240" s="52">
        <f t="shared" si="409"/>
        <v>0</v>
      </c>
      <c r="V1240" s="29"/>
      <c r="W1240" s="29" t="s">
        <v>117</v>
      </c>
      <c r="X1240" s="29"/>
      <c r="Y1240" s="29"/>
      <c r="Z1240" s="53" t="str">
        <f t="shared" si="401"/>
        <v/>
      </c>
      <c r="AA1240" s="55" t="str">
        <f t="shared" si="410"/>
        <v/>
      </c>
      <c r="AB1240" s="27"/>
      <c r="AC1240" s="54">
        <f t="shared" si="402"/>
        <v>0</v>
      </c>
      <c r="AD1240" s="78"/>
      <c r="AE1240" s="54">
        <f t="shared" si="403"/>
        <v>0</v>
      </c>
      <c r="AF1240" s="78"/>
      <c r="AG1240" s="54">
        <f t="shared" si="404"/>
        <v>0</v>
      </c>
      <c r="AH1240" s="78"/>
      <c r="AI1240" s="54">
        <f t="shared" si="405"/>
        <v>0</v>
      </c>
      <c r="AJ1240" s="78"/>
      <c r="AK1240" s="54">
        <f t="shared" si="406"/>
        <v>0</v>
      </c>
      <c r="AL1240" s="78"/>
      <c r="AM1240" s="78"/>
      <c r="AN1240" s="53" t="str">
        <f>+IF($A1240="Venta",SUMIF($AC$3:$AM$3,VLOOKUP($R1240,desplegable!$N$3:$Q$8,4,FALSE),$AC1240:$AM1240)*$T1240/VLOOKUP($R1240,desplegable!$N$3:$O$8,2,FALSE),"")</f>
        <v/>
      </c>
      <c r="AO1240" s="53">
        <f t="shared" si="407"/>
        <v>0</v>
      </c>
      <c r="AP1240" s="53" t="str">
        <f>+IF($A1240="Compra",SUMIF($AC$3:$AM$3,VLOOKUP($R1239,desplegable!$N$3:$Q$8,4,FALSE),$AC1240:$AM1240)*$T1240/VLOOKUP($R1239,desplegable!$N$3:$O$8,2,FALSE),"")</f>
        <v/>
      </c>
      <c r="AQ1240" s="55">
        <f>+IFERROR(SUMIF($AC$3:$AM$3,VLOOKUP($R1240,desplegable!$N$3:$Q$8,4,FALSE),$AC1240:$AM1240)/$S1240,0)</f>
        <v>0</v>
      </c>
      <c r="AR1240" s="55">
        <f ca="1">IFERROR((SUMIF($AC$3:$AM$3,VLOOKUP($R1240,desplegable!$N$3:$Q$8,4,FALSE),$AC1240:$AM1240)/($H1240-$G1240))*((TODAY())-$G1240)/$S1240,0)</f>
        <v>0</v>
      </c>
      <c r="AS1240" s="56" t="str">
        <f t="shared" si="411"/>
        <v>-</v>
      </c>
      <c r="AT1240" s="56" t="str">
        <f t="shared" si="412"/>
        <v>-</v>
      </c>
      <c r="AU1240" s="56" t="str">
        <f t="shared" si="413"/>
        <v>-</v>
      </c>
      <c r="AV1240" s="56" t="str">
        <f t="shared" si="414"/>
        <v>-</v>
      </c>
      <c r="AW1240" s="53" t="str">
        <f t="shared" si="415"/>
        <v>-</v>
      </c>
      <c r="AX1240" s="53" t="str">
        <f t="shared" si="416"/>
        <v/>
      </c>
      <c r="AY1240" s="57" t="str">
        <f t="shared" si="417"/>
        <v/>
      </c>
      <c r="AZ1240" s="54">
        <f>+IF(SUMIF($AC$3:$AM$3,VLOOKUP($R1240,desplegable!$N$3:$Q$8,4,FALSE),$AC1240:$AM1240)&gt;=$S1240,$S1240,SUMIF($AC$3:$AM$3,VLOOKUP($R1240,desplegable!$N$3:$Q$8,4,FALSE),$AC1240:$AM1240))</f>
        <v>0</v>
      </c>
      <c r="BA1240" s="78"/>
      <c r="BB1240" s="54">
        <f t="shared" si="418"/>
        <v>0</v>
      </c>
      <c r="BC1240" s="53">
        <f>+IFERROR($BB1240*$T1240/VLOOKUP($R1240,desplegable!$N$3:$O$8,2,FALSE),0)</f>
        <v>0</v>
      </c>
      <c r="BD1240" s="53" t="str">
        <f t="shared" si="408"/>
        <v/>
      </c>
      <c r="BE1240" s="57" t="str">
        <f t="shared" si="419"/>
        <v/>
      </c>
    </row>
    <row r="1241" spans="1:57" ht="15" customHeight="1" x14ac:dyDescent="0.25">
      <c r="A1241" s="26" t="s">
        <v>117</v>
      </c>
      <c r="B1241" s="21"/>
      <c r="C1241" s="21" t="s">
        <v>117</v>
      </c>
      <c r="D1241" s="21"/>
      <c r="E1241" s="21" t="s">
        <v>117</v>
      </c>
      <c r="F1241" s="21"/>
      <c r="G1241" s="27"/>
      <c r="H1241" s="27"/>
      <c r="I1241" s="28" t="s">
        <v>373</v>
      </c>
      <c r="J1241" s="28" t="s">
        <v>117</v>
      </c>
      <c r="K1241" s="21"/>
      <c r="L1241" s="21"/>
      <c r="M1241" s="28" t="s">
        <v>117</v>
      </c>
      <c r="N1241" s="28" t="s">
        <v>117</v>
      </c>
      <c r="O1241" s="28" t="s">
        <v>117</v>
      </c>
      <c r="P1241" s="21" t="s">
        <v>117</v>
      </c>
      <c r="Q1241" s="21" t="s">
        <v>117</v>
      </c>
      <c r="R1241" s="28" t="s">
        <v>117</v>
      </c>
      <c r="S1241" s="78"/>
      <c r="T1241" s="30"/>
      <c r="U1241" s="52">
        <f t="shared" si="409"/>
        <v>0</v>
      </c>
      <c r="V1241" s="29"/>
      <c r="W1241" s="29" t="s">
        <v>117</v>
      </c>
      <c r="X1241" s="29"/>
      <c r="Y1241" s="29"/>
      <c r="Z1241" s="53" t="str">
        <f t="shared" si="401"/>
        <v/>
      </c>
      <c r="AA1241" s="55" t="str">
        <f t="shared" si="410"/>
        <v/>
      </c>
      <c r="AB1241" s="27"/>
      <c r="AC1241" s="54">
        <f t="shared" si="402"/>
        <v>0</v>
      </c>
      <c r="AD1241" s="78"/>
      <c r="AE1241" s="54">
        <f t="shared" si="403"/>
        <v>0</v>
      </c>
      <c r="AF1241" s="78"/>
      <c r="AG1241" s="54">
        <f t="shared" si="404"/>
        <v>0</v>
      </c>
      <c r="AH1241" s="78"/>
      <c r="AI1241" s="54">
        <f t="shared" si="405"/>
        <v>0</v>
      </c>
      <c r="AJ1241" s="78"/>
      <c r="AK1241" s="54">
        <f t="shared" si="406"/>
        <v>0</v>
      </c>
      <c r="AL1241" s="78"/>
      <c r="AM1241" s="78"/>
      <c r="AN1241" s="53" t="str">
        <f>+IF($A1241="Venta",SUMIF($AC$3:$AM$3,VLOOKUP($R1241,desplegable!$N$3:$Q$8,4,FALSE),$AC1241:$AM1241)*$T1241/VLOOKUP($R1241,desplegable!$N$3:$O$8,2,FALSE),"")</f>
        <v/>
      </c>
      <c r="AO1241" s="53">
        <f t="shared" si="407"/>
        <v>0</v>
      </c>
      <c r="AP1241" s="53" t="str">
        <f>+IF($A1241="Compra",SUMIF($AC$3:$AM$3,VLOOKUP($R1240,desplegable!$N$3:$Q$8,4,FALSE),$AC1241:$AM1241)*$T1241/VLOOKUP($R1240,desplegable!$N$3:$O$8,2,FALSE),"")</f>
        <v/>
      </c>
      <c r="AQ1241" s="55">
        <f>+IFERROR(SUMIF($AC$3:$AM$3,VLOOKUP($R1241,desplegable!$N$3:$Q$8,4,FALSE),$AC1241:$AM1241)/$S1241,0)</f>
        <v>0</v>
      </c>
      <c r="AR1241" s="55">
        <f ca="1">IFERROR((SUMIF($AC$3:$AM$3,VLOOKUP($R1241,desplegable!$N$3:$Q$8,4,FALSE),$AC1241:$AM1241)/($H1241-$G1241))*((TODAY())-$G1241)/$S1241,0)</f>
        <v>0</v>
      </c>
      <c r="AS1241" s="56" t="str">
        <f t="shared" si="411"/>
        <v>-</v>
      </c>
      <c r="AT1241" s="56" t="str">
        <f t="shared" si="412"/>
        <v>-</v>
      </c>
      <c r="AU1241" s="56" t="str">
        <f t="shared" si="413"/>
        <v>-</v>
      </c>
      <c r="AV1241" s="56" t="str">
        <f t="shared" si="414"/>
        <v>-</v>
      </c>
      <c r="AW1241" s="53" t="str">
        <f t="shared" si="415"/>
        <v>-</v>
      </c>
      <c r="AX1241" s="53" t="str">
        <f t="shared" si="416"/>
        <v/>
      </c>
      <c r="AY1241" s="57" t="str">
        <f t="shared" si="417"/>
        <v/>
      </c>
      <c r="AZ1241" s="54">
        <f>+IF(SUMIF($AC$3:$AM$3,VLOOKUP($R1241,desplegable!$N$3:$Q$8,4,FALSE),$AC1241:$AM1241)&gt;=$S1241,$S1241,SUMIF($AC$3:$AM$3,VLOOKUP($R1241,desplegable!$N$3:$Q$8,4,FALSE),$AC1241:$AM1241))</f>
        <v>0</v>
      </c>
      <c r="BA1241" s="78"/>
      <c r="BB1241" s="54">
        <f t="shared" si="418"/>
        <v>0</v>
      </c>
      <c r="BC1241" s="53">
        <f>+IFERROR($BB1241*$T1241/VLOOKUP($R1241,desplegable!$N$3:$O$8,2,FALSE),0)</f>
        <v>0</v>
      </c>
      <c r="BD1241" s="53" t="str">
        <f t="shared" si="408"/>
        <v/>
      </c>
      <c r="BE1241" s="57" t="str">
        <f t="shared" si="419"/>
        <v/>
      </c>
    </row>
    <row r="1242" spans="1:57" ht="15" customHeight="1" x14ac:dyDescent="0.25">
      <c r="A1242" s="26" t="s">
        <v>117</v>
      </c>
      <c r="B1242" s="21"/>
      <c r="C1242" s="21" t="s">
        <v>117</v>
      </c>
      <c r="D1242" s="21"/>
      <c r="E1242" s="21" t="s">
        <v>117</v>
      </c>
      <c r="F1242" s="21"/>
      <c r="G1242" s="27"/>
      <c r="H1242" s="27"/>
      <c r="I1242" s="28" t="s">
        <v>373</v>
      </c>
      <c r="J1242" s="28" t="s">
        <v>117</v>
      </c>
      <c r="K1242" s="21"/>
      <c r="L1242" s="21"/>
      <c r="M1242" s="28" t="s">
        <v>117</v>
      </c>
      <c r="N1242" s="28" t="s">
        <v>117</v>
      </c>
      <c r="O1242" s="28" t="s">
        <v>117</v>
      </c>
      <c r="P1242" s="21" t="s">
        <v>117</v>
      </c>
      <c r="Q1242" s="21" t="s">
        <v>117</v>
      </c>
      <c r="R1242" s="28" t="s">
        <v>117</v>
      </c>
      <c r="S1242" s="78"/>
      <c r="T1242" s="30"/>
      <c r="U1242" s="52">
        <f t="shared" si="409"/>
        <v>0</v>
      </c>
      <c r="V1242" s="29"/>
      <c r="W1242" s="29" t="s">
        <v>117</v>
      </c>
      <c r="X1242" s="29"/>
      <c r="Y1242" s="29"/>
      <c r="Z1242" s="53" t="str">
        <f t="shared" si="401"/>
        <v/>
      </c>
      <c r="AA1242" s="55" t="str">
        <f t="shared" si="410"/>
        <v/>
      </c>
      <c r="AB1242" s="27"/>
      <c r="AC1242" s="54">
        <f t="shared" si="402"/>
        <v>0</v>
      </c>
      <c r="AD1242" s="78"/>
      <c r="AE1242" s="54">
        <f t="shared" si="403"/>
        <v>0</v>
      </c>
      <c r="AF1242" s="78"/>
      <c r="AG1242" s="54">
        <f t="shared" si="404"/>
        <v>0</v>
      </c>
      <c r="AH1242" s="78"/>
      <c r="AI1242" s="54">
        <f t="shared" si="405"/>
        <v>0</v>
      </c>
      <c r="AJ1242" s="78"/>
      <c r="AK1242" s="54">
        <f t="shared" si="406"/>
        <v>0</v>
      </c>
      <c r="AL1242" s="78"/>
      <c r="AM1242" s="78"/>
      <c r="AN1242" s="53" t="str">
        <f>+IF($A1242="Venta",SUMIF($AC$3:$AM$3,VLOOKUP($R1242,desplegable!$N$3:$Q$8,4,FALSE),$AC1242:$AM1242)*$T1242/VLOOKUP($R1242,desplegable!$N$3:$O$8,2,FALSE),"")</f>
        <v/>
      </c>
      <c r="AO1242" s="53">
        <f t="shared" si="407"/>
        <v>0</v>
      </c>
      <c r="AP1242" s="53" t="str">
        <f>+IF($A1242="Compra",SUMIF($AC$3:$AM$3,VLOOKUP($R1241,desplegable!$N$3:$Q$8,4,FALSE),$AC1242:$AM1242)*$T1242/VLOOKUP($R1241,desplegable!$N$3:$O$8,2,FALSE),"")</f>
        <v/>
      </c>
      <c r="AQ1242" s="55">
        <f>+IFERROR(SUMIF($AC$3:$AM$3,VLOOKUP($R1242,desplegable!$N$3:$Q$8,4,FALSE),$AC1242:$AM1242)/$S1242,0)</f>
        <v>0</v>
      </c>
      <c r="AR1242" s="55">
        <f ca="1">IFERROR((SUMIF($AC$3:$AM$3,VLOOKUP($R1242,desplegable!$N$3:$Q$8,4,FALSE),$AC1242:$AM1242)/($H1242-$G1242))*((TODAY())-$G1242)/$S1242,0)</f>
        <v>0</v>
      </c>
      <c r="AS1242" s="56" t="str">
        <f t="shared" si="411"/>
        <v>-</v>
      </c>
      <c r="AT1242" s="56" t="str">
        <f t="shared" si="412"/>
        <v>-</v>
      </c>
      <c r="AU1242" s="56" t="str">
        <f t="shared" si="413"/>
        <v>-</v>
      </c>
      <c r="AV1242" s="56" t="str">
        <f t="shared" si="414"/>
        <v>-</v>
      </c>
      <c r="AW1242" s="53" t="str">
        <f t="shared" si="415"/>
        <v>-</v>
      </c>
      <c r="AX1242" s="53" t="str">
        <f t="shared" si="416"/>
        <v/>
      </c>
      <c r="AY1242" s="57" t="str">
        <f t="shared" si="417"/>
        <v/>
      </c>
      <c r="AZ1242" s="54">
        <f>+IF(SUMIF($AC$3:$AM$3,VLOOKUP($R1242,desplegable!$N$3:$Q$8,4,FALSE),$AC1242:$AM1242)&gt;=$S1242,$S1242,SUMIF($AC$3:$AM$3,VLOOKUP($R1242,desplegable!$N$3:$Q$8,4,FALSE),$AC1242:$AM1242))</f>
        <v>0</v>
      </c>
      <c r="BA1242" s="78"/>
      <c r="BB1242" s="54">
        <f t="shared" si="418"/>
        <v>0</v>
      </c>
      <c r="BC1242" s="53">
        <f>+IFERROR($BB1242*$T1242/VLOOKUP($R1242,desplegable!$N$3:$O$8,2,FALSE),0)</f>
        <v>0</v>
      </c>
      <c r="BD1242" s="53" t="str">
        <f t="shared" si="408"/>
        <v/>
      </c>
      <c r="BE1242" s="57" t="str">
        <f t="shared" si="419"/>
        <v/>
      </c>
    </row>
    <row r="1243" spans="1:57" ht="15" customHeight="1" x14ac:dyDescent="0.25">
      <c r="A1243" s="26" t="s">
        <v>117</v>
      </c>
      <c r="B1243" s="21"/>
      <c r="C1243" s="21" t="s">
        <v>117</v>
      </c>
      <c r="D1243" s="21"/>
      <c r="E1243" s="21" t="s">
        <v>117</v>
      </c>
      <c r="F1243" s="21"/>
      <c r="G1243" s="27"/>
      <c r="H1243" s="27"/>
      <c r="I1243" s="28" t="s">
        <v>373</v>
      </c>
      <c r="J1243" s="28" t="s">
        <v>117</v>
      </c>
      <c r="K1243" s="21"/>
      <c r="L1243" s="21"/>
      <c r="M1243" s="28" t="s">
        <v>117</v>
      </c>
      <c r="N1243" s="28" t="s">
        <v>117</v>
      </c>
      <c r="O1243" s="28" t="s">
        <v>117</v>
      </c>
      <c r="P1243" s="21" t="s">
        <v>117</v>
      </c>
      <c r="Q1243" s="21" t="s">
        <v>117</v>
      </c>
      <c r="R1243" s="28" t="s">
        <v>117</v>
      </c>
      <c r="S1243" s="78"/>
      <c r="T1243" s="30"/>
      <c r="U1243" s="52">
        <f t="shared" si="409"/>
        <v>0</v>
      </c>
      <c r="V1243" s="29"/>
      <c r="W1243" s="29" t="s">
        <v>117</v>
      </c>
      <c r="X1243" s="29"/>
      <c r="Y1243" s="29"/>
      <c r="Z1243" s="53" t="str">
        <f t="shared" si="401"/>
        <v/>
      </c>
      <c r="AA1243" s="55" t="str">
        <f t="shared" si="410"/>
        <v/>
      </c>
      <c r="AB1243" s="27"/>
      <c r="AC1243" s="54">
        <f t="shared" si="402"/>
        <v>0</v>
      </c>
      <c r="AD1243" s="78"/>
      <c r="AE1243" s="54">
        <f t="shared" si="403"/>
        <v>0</v>
      </c>
      <c r="AF1243" s="78"/>
      <c r="AG1243" s="54">
        <f t="shared" si="404"/>
        <v>0</v>
      </c>
      <c r="AH1243" s="78"/>
      <c r="AI1243" s="54">
        <f t="shared" si="405"/>
        <v>0</v>
      </c>
      <c r="AJ1243" s="78"/>
      <c r="AK1243" s="54">
        <f t="shared" si="406"/>
        <v>0</v>
      </c>
      <c r="AL1243" s="78"/>
      <c r="AM1243" s="78"/>
      <c r="AN1243" s="53" t="str">
        <f>+IF($A1243="Venta",SUMIF($AC$3:$AM$3,VLOOKUP($R1243,desplegable!$N$3:$Q$8,4,FALSE),$AC1243:$AM1243)*$T1243/VLOOKUP($R1243,desplegable!$N$3:$O$8,2,FALSE),"")</f>
        <v/>
      </c>
      <c r="AO1243" s="53">
        <f t="shared" si="407"/>
        <v>0</v>
      </c>
      <c r="AP1243" s="53" t="str">
        <f>+IF($A1243="Compra",SUMIF($AC$3:$AM$3,VLOOKUP($R1242,desplegable!$N$3:$Q$8,4,FALSE),$AC1243:$AM1243)*$T1243/VLOOKUP($R1242,desplegable!$N$3:$O$8,2,FALSE),"")</f>
        <v/>
      </c>
      <c r="AQ1243" s="55">
        <f>+IFERROR(SUMIF($AC$3:$AM$3,VLOOKUP($R1243,desplegable!$N$3:$Q$8,4,FALSE),$AC1243:$AM1243)/$S1243,0)</f>
        <v>0</v>
      </c>
      <c r="AR1243" s="55">
        <f ca="1">IFERROR((SUMIF($AC$3:$AM$3,VLOOKUP($R1243,desplegable!$N$3:$Q$8,4,FALSE),$AC1243:$AM1243)/($H1243-$G1243))*((TODAY())-$G1243)/$S1243,0)</f>
        <v>0</v>
      </c>
      <c r="AS1243" s="56" t="str">
        <f t="shared" si="411"/>
        <v>-</v>
      </c>
      <c r="AT1243" s="56" t="str">
        <f t="shared" si="412"/>
        <v>-</v>
      </c>
      <c r="AU1243" s="56" t="str">
        <f t="shared" si="413"/>
        <v>-</v>
      </c>
      <c r="AV1243" s="56" t="str">
        <f t="shared" si="414"/>
        <v>-</v>
      </c>
      <c r="AW1243" s="53" t="str">
        <f t="shared" si="415"/>
        <v>-</v>
      </c>
      <c r="AX1243" s="53" t="str">
        <f t="shared" si="416"/>
        <v/>
      </c>
      <c r="AY1243" s="57" t="str">
        <f t="shared" si="417"/>
        <v/>
      </c>
      <c r="AZ1243" s="54">
        <f>+IF(SUMIF($AC$3:$AM$3,VLOOKUP($R1243,desplegable!$N$3:$Q$8,4,FALSE),$AC1243:$AM1243)&gt;=$S1243,$S1243,SUMIF($AC$3:$AM$3,VLOOKUP($R1243,desplegable!$N$3:$Q$8,4,FALSE),$AC1243:$AM1243))</f>
        <v>0</v>
      </c>
      <c r="BA1243" s="78"/>
      <c r="BB1243" s="54">
        <f t="shared" si="418"/>
        <v>0</v>
      </c>
      <c r="BC1243" s="53">
        <f>+IFERROR($BB1243*$T1243/VLOOKUP($R1243,desplegable!$N$3:$O$8,2,FALSE),0)</f>
        <v>0</v>
      </c>
      <c r="BD1243" s="53" t="str">
        <f t="shared" si="408"/>
        <v/>
      </c>
      <c r="BE1243" s="57" t="str">
        <f t="shared" si="419"/>
        <v/>
      </c>
    </row>
    <row r="1244" spans="1:57" ht="15" customHeight="1" x14ac:dyDescent="0.25">
      <c r="A1244" s="26" t="s">
        <v>117</v>
      </c>
      <c r="B1244" s="21"/>
      <c r="C1244" s="21" t="s">
        <v>117</v>
      </c>
      <c r="D1244" s="21"/>
      <c r="E1244" s="21" t="s">
        <v>117</v>
      </c>
      <c r="F1244" s="21"/>
      <c r="G1244" s="27"/>
      <c r="H1244" s="27"/>
      <c r="I1244" s="28" t="s">
        <v>373</v>
      </c>
      <c r="J1244" s="28" t="s">
        <v>117</v>
      </c>
      <c r="K1244" s="21"/>
      <c r="L1244" s="21"/>
      <c r="M1244" s="28" t="s">
        <v>117</v>
      </c>
      <c r="N1244" s="28" t="s">
        <v>117</v>
      </c>
      <c r="O1244" s="28" t="s">
        <v>117</v>
      </c>
      <c r="P1244" s="21" t="s">
        <v>117</v>
      </c>
      <c r="Q1244" s="21" t="s">
        <v>117</v>
      </c>
      <c r="R1244" s="28" t="s">
        <v>117</v>
      </c>
      <c r="S1244" s="78"/>
      <c r="T1244" s="30"/>
      <c r="U1244" s="52">
        <f t="shared" si="409"/>
        <v>0</v>
      </c>
      <c r="V1244" s="29"/>
      <c r="W1244" s="29" t="s">
        <v>117</v>
      </c>
      <c r="X1244" s="29"/>
      <c r="Y1244" s="29"/>
      <c r="Z1244" s="53" t="str">
        <f t="shared" si="401"/>
        <v/>
      </c>
      <c r="AA1244" s="55" t="str">
        <f t="shared" si="410"/>
        <v/>
      </c>
      <c r="AB1244" s="27"/>
      <c r="AC1244" s="54">
        <f t="shared" si="402"/>
        <v>0</v>
      </c>
      <c r="AD1244" s="78"/>
      <c r="AE1244" s="54">
        <f t="shared" si="403"/>
        <v>0</v>
      </c>
      <c r="AF1244" s="78"/>
      <c r="AG1244" s="54">
        <f t="shared" si="404"/>
        <v>0</v>
      </c>
      <c r="AH1244" s="78"/>
      <c r="AI1244" s="54">
        <f t="shared" si="405"/>
        <v>0</v>
      </c>
      <c r="AJ1244" s="78"/>
      <c r="AK1244" s="54">
        <f t="shared" si="406"/>
        <v>0</v>
      </c>
      <c r="AL1244" s="78"/>
      <c r="AM1244" s="78"/>
      <c r="AN1244" s="53" t="str">
        <f>+IF($A1244="Venta",SUMIF($AC$3:$AM$3,VLOOKUP($R1244,desplegable!$N$3:$Q$8,4,FALSE),$AC1244:$AM1244)*$T1244/VLOOKUP($R1244,desplegable!$N$3:$O$8,2,FALSE),"")</f>
        <v/>
      </c>
      <c r="AO1244" s="53">
        <f t="shared" si="407"/>
        <v>0</v>
      </c>
      <c r="AP1244" s="53" t="str">
        <f>+IF($A1244="Compra",SUMIF($AC$3:$AM$3,VLOOKUP($R1243,desplegable!$N$3:$Q$8,4,FALSE),$AC1244:$AM1244)*$T1244/VLOOKUP($R1243,desplegable!$N$3:$O$8,2,FALSE),"")</f>
        <v/>
      </c>
      <c r="AQ1244" s="55">
        <f>+IFERROR(SUMIF($AC$3:$AM$3,VLOOKUP($R1244,desplegable!$N$3:$Q$8,4,FALSE),$AC1244:$AM1244)/$S1244,0)</f>
        <v>0</v>
      </c>
      <c r="AR1244" s="55">
        <f ca="1">IFERROR((SUMIF($AC$3:$AM$3,VLOOKUP($R1244,desplegable!$N$3:$Q$8,4,FALSE),$AC1244:$AM1244)/($H1244-$G1244))*((TODAY())-$G1244)/$S1244,0)</f>
        <v>0</v>
      </c>
      <c r="AS1244" s="56" t="str">
        <f t="shared" si="411"/>
        <v>-</v>
      </c>
      <c r="AT1244" s="56" t="str">
        <f t="shared" si="412"/>
        <v>-</v>
      </c>
      <c r="AU1244" s="56" t="str">
        <f t="shared" si="413"/>
        <v>-</v>
      </c>
      <c r="AV1244" s="56" t="str">
        <f t="shared" si="414"/>
        <v>-</v>
      </c>
      <c r="AW1244" s="53" t="str">
        <f t="shared" si="415"/>
        <v>-</v>
      </c>
      <c r="AX1244" s="53" t="str">
        <f t="shared" si="416"/>
        <v/>
      </c>
      <c r="AY1244" s="57" t="str">
        <f t="shared" si="417"/>
        <v/>
      </c>
      <c r="AZ1244" s="54">
        <f>+IF(SUMIF($AC$3:$AM$3,VLOOKUP($R1244,desplegable!$N$3:$Q$8,4,FALSE),$AC1244:$AM1244)&gt;=$S1244,$S1244,SUMIF($AC$3:$AM$3,VLOOKUP($R1244,desplegable!$N$3:$Q$8,4,FALSE),$AC1244:$AM1244))</f>
        <v>0</v>
      </c>
      <c r="BA1244" s="78"/>
      <c r="BB1244" s="54">
        <f t="shared" si="418"/>
        <v>0</v>
      </c>
      <c r="BC1244" s="53">
        <f>+IFERROR($BB1244*$T1244/VLOOKUP($R1244,desplegable!$N$3:$O$8,2,FALSE),0)</f>
        <v>0</v>
      </c>
      <c r="BD1244" s="53" t="str">
        <f t="shared" si="408"/>
        <v/>
      </c>
      <c r="BE1244" s="57" t="str">
        <f t="shared" si="419"/>
        <v/>
      </c>
    </row>
    <row r="1245" spans="1:57" ht="15" customHeight="1" x14ac:dyDescent="0.25">
      <c r="A1245" s="26" t="s">
        <v>117</v>
      </c>
      <c r="B1245" s="21"/>
      <c r="C1245" s="21" t="s">
        <v>117</v>
      </c>
      <c r="D1245" s="21"/>
      <c r="E1245" s="21" t="s">
        <v>117</v>
      </c>
      <c r="F1245" s="21"/>
      <c r="G1245" s="27"/>
      <c r="H1245" s="27"/>
      <c r="I1245" s="28" t="s">
        <v>373</v>
      </c>
      <c r="J1245" s="28" t="s">
        <v>117</v>
      </c>
      <c r="K1245" s="21"/>
      <c r="L1245" s="21"/>
      <c r="M1245" s="28" t="s">
        <v>117</v>
      </c>
      <c r="N1245" s="28" t="s">
        <v>117</v>
      </c>
      <c r="O1245" s="28" t="s">
        <v>117</v>
      </c>
      <c r="P1245" s="21" t="s">
        <v>117</v>
      </c>
      <c r="Q1245" s="21" t="s">
        <v>117</v>
      </c>
      <c r="R1245" s="28" t="s">
        <v>117</v>
      </c>
      <c r="S1245" s="78"/>
      <c r="T1245" s="30"/>
      <c r="U1245" s="52">
        <f t="shared" si="409"/>
        <v>0</v>
      </c>
      <c r="V1245" s="29"/>
      <c r="W1245" s="29" t="s">
        <v>117</v>
      </c>
      <c r="X1245" s="29"/>
      <c r="Y1245" s="29"/>
      <c r="Z1245" s="53" t="str">
        <f t="shared" si="401"/>
        <v/>
      </c>
      <c r="AA1245" s="55" t="str">
        <f t="shared" si="410"/>
        <v/>
      </c>
      <c r="AB1245" s="27"/>
      <c r="AC1245" s="54">
        <f t="shared" si="402"/>
        <v>0</v>
      </c>
      <c r="AD1245" s="78"/>
      <c r="AE1245" s="54">
        <f t="shared" si="403"/>
        <v>0</v>
      </c>
      <c r="AF1245" s="78"/>
      <c r="AG1245" s="54">
        <f t="shared" si="404"/>
        <v>0</v>
      </c>
      <c r="AH1245" s="78"/>
      <c r="AI1245" s="54">
        <f t="shared" si="405"/>
        <v>0</v>
      </c>
      <c r="AJ1245" s="78"/>
      <c r="AK1245" s="54">
        <f t="shared" si="406"/>
        <v>0</v>
      </c>
      <c r="AL1245" s="78"/>
      <c r="AM1245" s="78"/>
      <c r="AN1245" s="53" t="str">
        <f>+IF($A1245="Venta",SUMIF($AC$3:$AM$3,VLOOKUP($R1245,desplegable!$N$3:$Q$8,4,FALSE),$AC1245:$AM1245)*$T1245/VLOOKUP($R1245,desplegable!$N$3:$O$8,2,FALSE),"")</f>
        <v/>
      </c>
      <c r="AO1245" s="53">
        <f t="shared" si="407"/>
        <v>0</v>
      </c>
      <c r="AP1245" s="53" t="str">
        <f>+IF($A1245="Compra",SUMIF($AC$3:$AM$3,VLOOKUP($R1244,desplegable!$N$3:$Q$8,4,FALSE),$AC1245:$AM1245)*$T1245/VLOOKUP($R1244,desplegable!$N$3:$O$8,2,FALSE),"")</f>
        <v/>
      </c>
      <c r="AQ1245" s="55">
        <f>+IFERROR(SUMIF($AC$3:$AM$3,VLOOKUP($R1245,desplegable!$N$3:$Q$8,4,FALSE),$AC1245:$AM1245)/$S1245,0)</f>
        <v>0</v>
      </c>
      <c r="AR1245" s="55">
        <f ca="1">IFERROR((SUMIF($AC$3:$AM$3,VLOOKUP($R1245,desplegable!$N$3:$Q$8,4,FALSE),$AC1245:$AM1245)/($H1245-$G1245))*((TODAY())-$G1245)/$S1245,0)</f>
        <v>0</v>
      </c>
      <c r="AS1245" s="56" t="str">
        <f t="shared" si="411"/>
        <v>-</v>
      </c>
      <c r="AT1245" s="56" t="str">
        <f t="shared" si="412"/>
        <v>-</v>
      </c>
      <c r="AU1245" s="56" t="str">
        <f t="shared" si="413"/>
        <v>-</v>
      </c>
      <c r="AV1245" s="56" t="str">
        <f t="shared" si="414"/>
        <v>-</v>
      </c>
      <c r="AW1245" s="53" t="str">
        <f t="shared" si="415"/>
        <v>-</v>
      </c>
      <c r="AX1245" s="53" t="str">
        <f t="shared" si="416"/>
        <v/>
      </c>
      <c r="AY1245" s="57" t="str">
        <f t="shared" si="417"/>
        <v/>
      </c>
      <c r="AZ1245" s="54">
        <f>+IF(SUMIF($AC$3:$AM$3,VLOOKUP($R1245,desplegable!$N$3:$Q$8,4,FALSE),$AC1245:$AM1245)&gt;=$S1245,$S1245,SUMIF($AC$3:$AM$3,VLOOKUP($R1245,desplegable!$N$3:$Q$8,4,FALSE),$AC1245:$AM1245))</f>
        <v>0</v>
      </c>
      <c r="BA1245" s="78"/>
      <c r="BB1245" s="54">
        <f t="shared" si="418"/>
        <v>0</v>
      </c>
      <c r="BC1245" s="53">
        <f>+IFERROR($BB1245*$T1245/VLOOKUP($R1245,desplegable!$N$3:$O$8,2,FALSE),0)</f>
        <v>0</v>
      </c>
      <c r="BD1245" s="53" t="str">
        <f t="shared" si="408"/>
        <v/>
      </c>
      <c r="BE1245" s="57" t="str">
        <f t="shared" si="419"/>
        <v/>
      </c>
    </row>
    <row r="1246" spans="1:57" ht="15" customHeight="1" x14ac:dyDescent="0.25">
      <c r="A1246" s="26" t="s">
        <v>117</v>
      </c>
      <c r="B1246" s="21"/>
      <c r="C1246" s="21" t="s">
        <v>117</v>
      </c>
      <c r="D1246" s="21"/>
      <c r="E1246" s="21" t="s">
        <v>117</v>
      </c>
      <c r="F1246" s="21"/>
      <c r="G1246" s="27"/>
      <c r="H1246" s="27"/>
      <c r="I1246" s="28" t="s">
        <v>373</v>
      </c>
      <c r="J1246" s="28" t="s">
        <v>117</v>
      </c>
      <c r="K1246" s="21"/>
      <c r="L1246" s="21"/>
      <c r="M1246" s="28" t="s">
        <v>117</v>
      </c>
      <c r="N1246" s="28" t="s">
        <v>117</v>
      </c>
      <c r="O1246" s="28" t="s">
        <v>117</v>
      </c>
      <c r="P1246" s="21" t="s">
        <v>117</v>
      </c>
      <c r="Q1246" s="21" t="s">
        <v>117</v>
      </c>
      <c r="R1246" s="28" t="s">
        <v>117</v>
      </c>
      <c r="S1246" s="78"/>
      <c r="T1246" s="30"/>
      <c r="U1246" s="52">
        <f t="shared" si="409"/>
        <v>0</v>
      </c>
      <c r="V1246" s="29"/>
      <c r="W1246" s="29" t="s">
        <v>117</v>
      </c>
      <c r="X1246" s="29"/>
      <c r="Y1246" s="29"/>
      <c r="Z1246" s="53" t="str">
        <f t="shared" si="401"/>
        <v/>
      </c>
      <c r="AA1246" s="55" t="str">
        <f t="shared" si="410"/>
        <v/>
      </c>
      <c r="AB1246" s="27"/>
      <c r="AC1246" s="54">
        <f t="shared" si="402"/>
        <v>0</v>
      </c>
      <c r="AD1246" s="78"/>
      <c r="AE1246" s="54">
        <f t="shared" si="403"/>
        <v>0</v>
      </c>
      <c r="AF1246" s="78"/>
      <c r="AG1246" s="54">
        <f t="shared" si="404"/>
        <v>0</v>
      </c>
      <c r="AH1246" s="78"/>
      <c r="AI1246" s="54">
        <f t="shared" si="405"/>
        <v>0</v>
      </c>
      <c r="AJ1246" s="78"/>
      <c r="AK1246" s="54">
        <f t="shared" si="406"/>
        <v>0</v>
      </c>
      <c r="AL1246" s="78"/>
      <c r="AM1246" s="78"/>
      <c r="AN1246" s="53" t="str">
        <f>+IF($A1246="Venta",SUMIF($AC$3:$AM$3,VLOOKUP($R1246,desplegable!$N$3:$Q$8,4,FALSE),$AC1246:$AM1246)*$T1246/VLOOKUP($R1246,desplegable!$N$3:$O$8,2,FALSE),"")</f>
        <v/>
      </c>
      <c r="AO1246" s="53">
        <f t="shared" si="407"/>
        <v>0</v>
      </c>
      <c r="AP1246" s="53" t="str">
        <f>+IF($A1246="Compra",SUMIF($AC$3:$AM$3,VLOOKUP($R1245,desplegable!$N$3:$Q$8,4,FALSE),$AC1246:$AM1246)*$T1246/VLOOKUP($R1245,desplegable!$N$3:$O$8,2,FALSE),"")</f>
        <v/>
      </c>
      <c r="AQ1246" s="55">
        <f>+IFERROR(SUMIF($AC$3:$AM$3,VLOOKUP($R1246,desplegable!$N$3:$Q$8,4,FALSE),$AC1246:$AM1246)/$S1246,0)</f>
        <v>0</v>
      </c>
      <c r="AR1246" s="55">
        <f ca="1">IFERROR((SUMIF($AC$3:$AM$3,VLOOKUP($R1246,desplegable!$N$3:$Q$8,4,FALSE),$AC1246:$AM1246)/($H1246-$G1246))*((TODAY())-$G1246)/$S1246,0)</f>
        <v>0</v>
      </c>
      <c r="AS1246" s="56" t="str">
        <f t="shared" si="411"/>
        <v>-</v>
      </c>
      <c r="AT1246" s="56" t="str">
        <f t="shared" si="412"/>
        <v>-</v>
      </c>
      <c r="AU1246" s="56" t="str">
        <f t="shared" si="413"/>
        <v>-</v>
      </c>
      <c r="AV1246" s="56" t="str">
        <f t="shared" si="414"/>
        <v>-</v>
      </c>
      <c r="AW1246" s="53" t="str">
        <f t="shared" si="415"/>
        <v>-</v>
      </c>
      <c r="AX1246" s="53" t="str">
        <f t="shared" si="416"/>
        <v/>
      </c>
      <c r="AY1246" s="57" t="str">
        <f t="shared" si="417"/>
        <v/>
      </c>
      <c r="AZ1246" s="54">
        <f>+IF(SUMIF($AC$3:$AM$3,VLOOKUP($R1246,desplegable!$N$3:$Q$8,4,FALSE),$AC1246:$AM1246)&gt;=$S1246,$S1246,SUMIF($AC$3:$AM$3,VLOOKUP($R1246,desplegable!$N$3:$Q$8,4,FALSE),$AC1246:$AM1246))</f>
        <v>0</v>
      </c>
      <c r="BA1246" s="78"/>
      <c r="BB1246" s="54">
        <f t="shared" si="418"/>
        <v>0</v>
      </c>
      <c r="BC1246" s="53">
        <f>+IFERROR($BB1246*$T1246/VLOOKUP($R1246,desplegable!$N$3:$O$8,2,FALSE),0)</f>
        <v>0</v>
      </c>
      <c r="BD1246" s="53" t="str">
        <f t="shared" si="408"/>
        <v/>
      </c>
      <c r="BE1246" s="57" t="str">
        <f t="shared" si="419"/>
        <v/>
      </c>
    </row>
    <row r="1247" spans="1:57" ht="15" customHeight="1" x14ac:dyDescent="0.25">
      <c r="A1247" s="26" t="s">
        <v>117</v>
      </c>
      <c r="B1247" s="21"/>
      <c r="C1247" s="21" t="s">
        <v>117</v>
      </c>
      <c r="D1247" s="21"/>
      <c r="E1247" s="21" t="s">
        <v>117</v>
      </c>
      <c r="F1247" s="21"/>
      <c r="G1247" s="27"/>
      <c r="H1247" s="27"/>
      <c r="I1247" s="28" t="s">
        <v>373</v>
      </c>
      <c r="J1247" s="28" t="s">
        <v>117</v>
      </c>
      <c r="K1247" s="21"/>
      <c r="L1247" s="21"/>
      <c r="M1247" s="28" t="s">
        <v>117</v>
      </c>
      <c r="N1247" s="28" t="s">
        <v>117</v>
      </c>
      <c r="O1247" s="28" t="s">
        <v>117</v>
      </c>
      <c r="P1247" s="21" t="s">
        <v>117</v>
      </c>
      <c r="Q1247" s="21" t="s">
        <v>117</v>
      </c>
      <c r="R1247" s="28" t="s">
        <v>117</v>
      </c>
      <c r="S1247" s="78"/>
      <c r="T1247" s="30"/>
      <c r="U1247" s="52">
        <f t="shared" si="409"/>
        <v>0</v>
      </c>
      <c r="V1247" s="29"/>
      <c r="W1247" s="29" t="s">
        <v>117</v>
      </c>
      <c r="X1247" s="29"/>
      <c r="Y1247" s="29"/>
      <c r="Z1247" s="53" t="str">
        <f t="shared" si="401"/>
        <v/>
      </c>
      <c r="AA1247" s="55" t="str">
        <f t="shared" si="410"/>
        <v/>
      </c>
      <c r="AB1247" s="27"/>
      <c r="AC1247" s="54">
        <f t="shared" si="402"/>
        <v>0</v>
      </c>
      <c r="AD1247" s="78"/>
      <c r="AE1247" s="54">
        <f t="shared" si="403"/>
        <v>0</v>
      </c>
      <c r="AF1247" s="78"/>
      <c r="AG1247" s="54">
        <f t="shared" si="404"/>
        <v>0</v>
      </c>
      <c r="AH1247" s="78"/>
      <c r="AI1247" s="54">
        <f t="shared" si="405"/>
        <v>0</v>
      </c>
      <c r="AJ1247" s="78"/>
      <c r="AK1247" s="54">
        <f t="shared" si="406"/>
        <v>0</v>
      </c>
      <c r="AL1247" s="78"/>
      <c r="AM1247" s="78"/>
      <c r="AN1247" s="53" t="str">
        <f>+IF($A1247="Venta",SUMIF($AC$3:$AM$3,VLOOKUP($R1247,desplegable!$N$3:$Q$8,4,FALSE),$AC1247:$AM1247)*$T1247/VLOOKUP($R1247,desplegable!$N$3:$O$8,2,FALSE),"")</f>
        <v/>
      </c>
      <c r="AO1247" s="53">
        <f t="shared" si="407"/>
        <v>0</v>
      </c>
      <c r="AP1247" s="53" t="str">
        <f>+IF($A1247="Compra",SUMIF($AC$3:$AM$3,VLOOKUP($R1246,desplegable!$N$3:$Q$8,4,FALSE),$AC1247:$AM1247)*$T1247/VLOOKUP($R1246,desplegable!$N$3:$O$8,2,FALSE),"")</f>
        <v/>
      </c>
      <c r="AQ1247" s="55">
        <f>+IFERROR(SUMIF($AC$3:$AM$3,VLOOKUP($R1247,desplegable!$N$3:$Q$8,4,FALSE),$AC1247:$AM1247)/$S1247,0)</f>
        <v>0</v>
      </c>
      <c r="AR1247" s="55">
        <f ca="1">IFERROR((SUMIF($AC$3:$AM$3,VLOOKUP($R1247,desplegable!$N$3:$Q$8,4,FALSE),$AC1247:$AM1247)/($H1247-$G1247))*((TODAY())-$G1247)/$S1247,0)</f>
        <v>0</v>
      </c>
      <c r="AS1247" s="56" t="str">
        <f t="shared" si="411"/>
        <v>-</v>
      </c>
      <c r="AT1247" s="56" t="str">
        <f t="shared" si="412"/>
        <v>-</v>
      </c>
      <c r="AU1247" s="56" t="str">
        <f t="shared" si="413"/>
        <v>-</v>
      </c>
      <c r="AV1247" s="56" t="str">
        <f t="shared" si="414"/>
        <v>-</v>
      </c>
      <c r="AW1247" s="53" t="str">
        <f t="shared" si="415"/>
        <v>-</v>
      </c>
      <c r="AX1247" s="53" t="str">
        <f t="shared" si="416"/>
        <v/>
      </c>
      <c r="AY1247" s="57" t="str">
        <f t="shared" si="417"/>
        <v/>
      </c>
      <c r="AZ1247" s="54">
        <f>+IF(SUMIF($AC$3:$AM$3,VLOOKUP($R1247,desplegable!$N$3:$Q$8,4,FALSE),$AC1247:$AM1247)&gt;=$S1247,$S1247,SUMIF($AC$3:$AM$3,VLOOKUP($R1247,desplegable!$N$3:$Q$8,4,FALSE),$AC1247:$AM1247))</f>
        <v>0</v>
      </c>
      <c r="BA1247" s="78"/>
      <c r="BB1247" s="54">
        <f t="shared" si="418"/>
        <v>0</v>
      </c>
      <c r="BC1247" s="53">
        <f>+IFERROR($BB1247*$T1247/VLOOKUP($R1247,desplegable!$N$3:$O$8,2,FALSE),0)</f>
        <v>0</v>
      </c>
      <c r="BD1247" s="53" t="str">
        <f t="shared" si="408"/>
        <v/>
      </c>
      <c r="BE1247" s="57" t="str">
        <f t="shared" si="419"/>
        <v/>
      </c>
    </row>
    <row r="1248" spans="1:57" ht="15" customHeight="1" x14ac:dyDescent="0.25">
      <c r="A1248" s="26" t="s">
        <v>117</v>
      </c>
      <c r="B1248" s="21"/>
      <c r="C1248" s="21" t="s">
        <v>117</v>
      </c>
      <c r="D1248" s="21"/>
      <c r="E1248" s="21" t="s">
        <v>117</v>
      </c>
      <c r="F1248" s="21"/>
      <c r="G1248" s="27"/>
      <c r="H1248" s="27"/>
      <c r="I1248" s="28" t="s">
        <v>373</v>
      </c>
      <c r="J1248" s="28" t="s">
        <v>117</v>
      </c>
      <c r="K1248" s="21"/>
      <c r="L1248" s="21"/>
      <c r="M1248" s="28" t="s">
        <v>117</v>
      </c>
      <c r="N1248" s="28" t="s">
        <v>117</v>
      </c>
      <c r="O1248" s="28" t="s">
        <v>117</v>
      </c>
      <c r="P1248" s="21" t="s">
        <v>117</v>
      </c>
      <c r="Q1248" s="21" t="s">
        <v>117</v>
      </c>
      <c r="R1248" s="28" t="s">
        <v>117</v>
      </c>
      <c r="S1248" s="78"/>
      <c r="T1248" s="30"/>
      <c r="U1248" s="52">
        <f t="shared" si="409"/>
        <v>0</v>
      </c>
      <c r="V1248" s="29"/>
      <c r="W1248" s="29" t="s">
        <v>117</v>
      </c>
      <c r="X1248" s="29"/>
      <c r="Y1248" s="29"/>
      <c r="Z1248" s="53" t="str">
        <f t="shared" si="401"/>
        <v/>
      </c>
      <c r="AA1248" s="55" t="str">
        <f t="shared" si="410"/>
        <v/>
      </c>
      <c r="AB1248" s="27"/>
      <c r="AC1248" s="54">
        <f t="shared" si="402"/>
        <v>0</v>
      </c>
      <c r="AD1248" s="78"/>
      <c r="AE1248" s="54">
        <f t="shared" si="403"/>
        <v>0</v>
      </c>
      <c r="AF1248" s="78"/>
      <c r="AG1248" s="54">
        <f t="shared" si="404"/>
        <v>0</v>
      </c>
      <c r="AH1248" s="78"/>
      <c r="AI1248" s="54">
        <f t="shared" si="405"/>
        <v>0</v>
      </c>
      <c r="AJ1248" s="78"/>
      <c r="AK1248" s="54">
        <f t="shared" si="406"/>
        <v>0</v>
      </c>
      <c r="AL1248" s="78"/>
      <c r="AM1248" s="78"/>
      <c r="AN1248" s="53" t="str">
        <f>+IF($A1248="Venta",SUMIF($AC$3:$AM$3,VLOOKUP($R1248,desplegable!$N$3:$Q$8,4,FALSE),$AC1248:$AM1248)*$T1248/VLOOKUP($R1248,desplegable!$N$3:$O$8,2,FALSE),"")</f>
        <v/>
      </c>
      <c r="AO1248" s="53">
        <f t="shared" si="407"/>
        <v>0</v>
      </c>
      <c r="AP1248" s="53" t="str">
        <f>+IF($A1248="Compra",SUMIF($AC$3:$AM$3,VLOOKUP($R1247,desplegable!$N$3:$Q$8,4,FALSE),$AC1248:$AM1248)*$T1248/VLOOKUP($R1247,desplegable!$N$3:$O$8,2,FALSE),"")</f>
        <v/>
      </c>
      <c r="AQ1248" s="55">
        <f>+IFERROR(SUMIF($AC$3:$AM$3,VLOOKUP($R1248,desplegable!$N$3:$Q$8,4,FALSE),$AC1248:$AM1248)/$S1248,0)</f>
        <v>0</v>
      </c>
      <c r="AR1248" s="55">
        <f ca="1">IFERROR((SUMIF($AC$3:$AM$3,VLOOKUP($R1248,desplegable!$N$3:$Q$8,4,FALSE),$AC1248:$AM1248)/($H1248-$G1248))*((TODAY())-$G1248)/$S1248,0)</f>
        <v>0</v>
      </c>
      <c r="AS1248" s="56" t="str">
        <f t="shared" si="411"/>
        <v>-</v>
      </c>
      <c r="AT1248" s="56" t="str">
        <f t="shared" si="412"/>
        <v>-</v>
      </c>
      <c r="AU1248" s="56" t="str">
        <f t="shared" si="413"/>
        <v>-</v>
      </c>
      <c r="AV1248" s="56" t="str">
        <f t="shared" si="414"/>
        <v>-</v>
      </c>
      <c r="AW1248" s="53" t="str">
        <f t="shared" si="415"/>
        <v>-</v>
      </c>
      <c r="AX1248" s="53" t="str">
        <f t="shared" si="416"/>
        <v/>
      </c>
      <c r="AY1248" s="57" t="str">
        <f t="shared" si="417"/>
        <v/>
      </c>
      <c r="AZ1248" s="54">
        <f>+IF(SUMIF($AC$3:$AM$3,VLOOKUP($R1248,desplegable!$N$3:$Q$8,4,FALSE),$AC1248:$AM1248)&gt;=$S1248,$S1248,SUMIF($AC$3:$AM$3,VLOOKUP($R1248,desplegable!$N$3:$Q$8,4,FALSE),$AC1248:$AM1248))</f>
        <v>0</v>
      </c>
      <c r="BA1248" s="78"/>
      <c r="BB1248" s="54">
        <f t="shared" si="418"/>
        <v>0</v>
      </c>
      <c r="BC1248" s="53">
        <f>+IFERROR($BB1248*$T1248/VLOOKUP($R1248,desplegable!$N$3:$O$8,2,FALSE),0)</f>
        <v>0</v>
      </c>
      <c r="BD1248" s="53" t="str">
        <f t="shared" si="408"/>
        <v/>
      </c>
      <c r="BE1248" s="57" t="str">
        <f t="shared" si="419"/>
        <v/>
      </c>
    </row>
    <row r="1249" spans="1:57" ht="15" customHeight="1" x14ac:dyDescent="0.25">
      <c r="A1249" s="26" t="s">
        <v>117</v>
      </c>
      <c r="B1249" s="21"/>
      <c r="C1249" s="21" t="s">
        <v>117</v>
      </c>
      <c r="D1249" s="21"/>
      <c r="E1249" s="21" t="s">
        <v>117</v>
      </c>
      <c r="F1249" s="21"/>
      <c r="G1249" s="27"/>
      <c r="H1249" s="27"/>
      <c r="I1249" s="28" t="s">
        <v>373</v>
      </c>
      <c r="J1249" s="28" t="s">
        <v>117</v>
      </c>
      <c r="K1249" s="21"/>
      <c r="L1249" s="21"/>
      <c r="M1249" s="28" t="s">
        <v>117</v>
      </c>
      <c r="N1249" s="28" t="s">
        <v>117</v>
      </c>
      <c r="O1249" s="28" t="s">
        <v>117</v>
      </c>
      <c r="P1249" s="21" t="s">
        <v>117</v>
      </c>
      <c r="Q1249" s="21" t="s">
        <v>117</v>
      </c>
      <c r="R1249" s="28" t="s">
        <v>117</v>
      </c>
      <c r="S1249" s="78"/>
      <c r="T1249" s="30"/>
      <c r="U1249" s="52">
        <f t="shared" si="409"/>
        <v>0</v>
      </c>
      <c r="V1249" s="29"/>
      <c r="W1249" s="29" t="s">
        <v>117</v>
      </c>
      <c r="X1249" s="29"/>
      <c r="Y1249" s="29"/>
      <c r="Z1249" s="53" t="str">
        <f t="shared" si="401"/>
        <v/>
      </c>
      <c r="AA1249" s="55" t="str">
        <f t="shared" si="410"/>
        <v/>
      </c>
      <c r="AB1249" s="27"/>
      <c r="AC1249" s="54">
        <f t="shared" si="402"/>
        <v>0</v>
      </c>
      <c r="AD1249" s="78"/>
      <c r="AE1249" s="54">
        <f t="shared" si="403"/>
        <v>0</v>
      </c>
      <c r="AF1249" s="78"/>
      <c r="AG1249" s="54">
        <f t="shared" si="404"/>
        <v>0</v>
      </c>
      <c r="AH1249" s="78"/>
      <c r="AI1249" s="54">
        <f t="shared" si="405"/>
        <v>0</v>
      </c>
      <c r="AJ1249" s="78"/>
      <c r="AK1249" s="54">
        <f t="shared" si="406"/>
        <v>0</v>
      </c>
      <c r="AL1249" s="78"/>
      <c r="AM1249" s="78"/>
      <c r="AN1249" s="53" t="str">
        <f>+IF($A1249="Venta",SUMIF($AC$3:$AM$3,VLOOKUP($R1249,desplegable!$N$3:$Q$8,4,FALSE),$AC1249:$AM1249)*$T1249/VLOOKUP($R1249,desplegable!$N$3:$O$8,2,FALSE),"")</f>
        <v/>
      </c>
      <c r="AO1249" s="53">
        <f t="shared" si="407"/>
        <v>0</v>
      </c>
      <c r="AP1249" s="53" t="str">
        <f>+IF($A1249="Compra",SUMIF($AC$3:$AM$3,VLOOKUP($R1248,desplegable!$N$3:$Q$8,4,FALSE),$AC1249:$AM1249)*$T1249/VLOOKUP($R1248,desplegable!$N$3:$O$8,2,FALSE),"")</f>
        <v/>
      </c>
      <c r="AQ1249" s="55">
        <f>+IFERROR(SUMIF($AC$3:$AM$3,VLOOKUP($R1249,desplegable!$N$3:$Q$8,4,FALSE),$AC1249:$AM1249)/$S1249,0)</f>
        <v>0</v>
      </c>
      <c r="AR1249" s="55">
        <f ca="1">IFERROR((SUMIF($AC$3:$AM$3,VLOOKUP($R1249,desplegable!$N$3:$Q$8,4,FALSE),$AC1249:$AM1249)/($H1249-$G1249))*((TODAY())-$G1249)/$S1249,0)</f>
        <v>0</v>
      </c>
      <c r="AS1249" s="56" t="str">
        <f t="shared" si="411"/>
        <v>-</v>
      </c>
      <c r="AT1249" s="56" t="str">
        <f t="shared" si="412"/>
        <v>-</v>
      </c>
      <c r="AU1249" s="56" t="str">
        <f t="shared" si="413"/>
        <v>-</v>
      </c>
      <c r="AV1249" s="56" t="str">
        <f t="shared" si="414"/>
        <v>-</v>
      </c>
      <c r="AW1249" s="53" t="str">
        <f t="shared" si="415"/>
        <v>-</v>
      </c>
      <c r="AX1249" s="53" t="str">
        <f t="shared" si="416"/>
        <v/>
      </c>
      <c r="AY1249" s="57" t="str">
        <f t="shared" si="417"/>
        <v/>
      </c>
      <c r="AZ1249" s="54">
        <f>+IF(SUMIF($AC$3:$AM$3,VLOOKUP($R1249,desplegable!$N$3:$Q$8,4,FALSE),$AC1249:$AM1249)&gt;=$S1249,$S1249,SUMIF($AC$3:$AM$3,VLOOKUP($R1249,desplegable!$N$3:$Q$8,4,FALSE),$AC1249:$AM1249))</f>
        <v>0</v>
      </c>
      <c r="BA1249" s="78"/>
      <c r="BB1249" s="54">
        <f t="shared" si="418"/>
        <v>0</v>
      </c>
      <c r="BC1249" s="53">
        <f>+IFERROR($BB1249*$T1249/VLOOKUP($R1249,desplegable!$N$3:$O$8,2,FALSE),0)</f>
        <v>0</v>
      </c>
      <c r="BD1249" s="53" t="str">
        <f t="shared" si="408"/>
        <v/>
      </c>
      <c r="BE1249" s="57" t="str">
        <f t="shared" si="419"/>
        <v/>
      </c>
    </row>
    <row r="1250" spans="1:57" ht="15" customHeight="1" x14ac:dyDescent="0.25">
      <c r="A1250" s="26" t="s">
        <v>117</v>
      </c>
      <c r="B1250" s="21"/>
      <c r="C1250" s="21" t="s">
        <v>117</v>
      </c>
      <c r="D1250" s="21"/>
      <c r="E1250" s="21" t="s">
        <v>117</v>
      </c>
      <c r="F1250" s="21"/>
      <c r="G1250" s="27"/>
      <c r="H1250" s="27"/>
      <c r="I1250" s="28" t="s">
        <v>373</v>
      </c>
      <c r="J1250" s="28" t="s">
        <v>117</v>
      </c>
      <c r="K1250" s="21"/>
      <c r="L1250" s="21"/>
      <c r="M1250" s="28" t="s">
        <v>117</v>
      </c>
      <c r="N1250" s="28" t="s">
        <v>117</v>
      </c>
      <c r="O1250" s="28" t="s">
        <v>117</v>
      </c>
      <c r="P1250" s="21" t="s">
        <v>117</v>
      </c>
      <c r="Q1250" s="21" t="s">
        <v>117</v>
      </c>
      <c r="R1250" s="28" t="s">
        <v>117</v>
      </c>
      <c r="S1250" s="78"/>
      <c r="T1250" s="30"/>
      <c r="U1250" s="52">
        <f t="shared" si="409"/>
        <v>0</v>
      </c>
      <c r="V1250" s="29"/>
      <c r="W1250" s="29" t="s">
        <v>117</v>
      </c>
      <c r="X1250" s="29"/>
      <c r="Y1250" s="29"/>
      <c r="Z1250" s="53" t="str">
        <f t="shared" si="401"/>
        <v/>
      </c>
      <c r="AA1250" s="55" t="str">
        <f t="shared" si="410"/>
        <v/>
      </c>
      <c r="AB1250" s="27"/>
      <c r="AC1250" s="54">
        <f t="shared" si="402"/>
        <v>0</v>
      </c>
      <c r="AD1250" s="78"/>
      <c r="AE1250" s="54">
        <f t="shared" si="403"/>
        <v>0</v>
      </c>
      <c r="AF1250" s="78"/>
      <c r="AG1250" s="54">
        <f t="shared" si="404"/>
        <v>0</v>
      </c>
      <c r="AH1250" s="78"/>
      <c r="AI1250" s="54">
        <f t="shared" si="405"/>
        <v>0</v>
      </c>
      <c r="AJ1250" s="78"/>
      <c r="AK1250" s="54">
        <f t="shared" si="406"/>
        <v>0</v>
      </c>
      <c r="AL1250" s="78"/>
      <c r="AM1250" s="78"/>
      <c r="AN1250" s="53" t="str">
        <f>+IF($A1250="Venta",SUMIF($AC$3:$AM$3,VLOOKUP($R1250,desplegable!$N$3:$Q$8,4,FALSE),$AC1250:$AM1250)*$T1250/VLOOKUP($R1250,desplegable!$N$3:$O$8,2,FALSE),"")</f>
        <v/>
      </c>
      <c r="AO1250" s="53">
        <f t="shared" si="407"/>
        <v>0</v>
      </c>
      <c r="AP1250" s="53" t="str">
        <f>+IF($A1250="Compra",SUMIF($AC$3:$AM$3,VLOOKUP($R1249,desplegable!$N$3:$Q$8,4,FALSE),$AC1250:$AM1250)*$T1250/VLOOKUP($R1249,desplegable!$N$3:$O$8,2,FALSE),"")</f>
        <v/>
      </c>
      <c r="AQ1250" s="55">
        <f>+IFERROR(SUMIF($AC$3:$AM$3,VLOOKUP($R1250,desplegable!$N$3:$Q$8,4,FALSE),$AC1250:$AM1250)/$S1250,0)</f>
        <v>0</v>
      </c>
      <c r="AR1250" s="55">
        <f ca="1">IFERROR((SUMIF($AC$3:$AM$3,VLOOKUP($R1250,desplegable!$N$3:$Q$8,4,FALSE),$AC1250:$AM1250)/($H1250-$G1250))*((TODAY())-$G1250)/$S1250,0)</f>
        <v>0</v>
      </c>
      <c r="AS1250" s="56" t="str">
        <f t="shared" si="411"/>
        <v>-</v>
      </c>
      <c r="AT1250" s="56" t="str">
        <f t="shared" si="412"/>
        <v>-</v>
      </c>
      <c r="AU1250" s="56" t="str">
        <f t="shared" si="413"/>
        <v>-</v>
      </c>
      <c r="AV1250" s="56" t="str">
        <f t="shared" si="414"/>
        <v>-</v>
      </c>
      <c r="AW1250" s="53" t="str">
        <f t="shared" si="415"/>
        <v>-</v>
      </c>
      <c r="AX1250" s="53" t="str">
        <f t="shared" si="416"/>
        <v/>
      </c>
      <c r="AY1250" s="57" t="str">
        <f t="shared" si="417"/>
        <v/>
      </c>
      <c r="AZ1250" s="54">
        <f>+IF(SUMIF($AC$3:$AM$3,VLOOKUP($R1250,desplegable!$N$3:$Q$8,4,FALSE),$AC1250:$AM1250)&gt;=$S1250,$S1250,SUMIF($AC$3:$AM$3,VLOOKUP($R1250,desplegable!$N$3:$Q$8,4,FALSE),$AC1250:$AM1250))</f>
        <v>0</v>
      </c>
      <c r="BA1250" s="78"/>
      <c r="BB1250" s="54">
        <f t="shared" si="418"/>
        <v>0</v>
      </c>
      <c r="BC1250" s="53">
        <f>+IFERROR($BB1250*$T1250/VLOOKUP($R1250,desplegable!$N$3:$O$8,2,FALSE),0)</f>
        <v>0</v>
      </c>
      <c r="BD1250" s="53" t="str">
        <f t="shared" si="408"/>
        <v/>
      </c>
      <c r="BE1250" s="57" t="str">
        <f t="shared" si="419"/>
        <v/>
      </c>
    </row>
    <row r="1251" spans="1:57" ht="15" customHeight="1" x14ac:dyDescent="0.25">
      <c r="A1251" s="26" t="s">
        <v>117</v>
      </c>
      <c r="B1251" s="21"/>
      <c r="C1251" s="21" t="s">
        <v>117</v>
      </c>
      <c r="D1251" s="21"/>
      <c r="E1251" s="21" t="s">
        <v>117</v>
      </c>
      <c r="F1251" s="21"/>
      <c r="G1251" s="27"/>
      <c r="H1251" s="27"/>
      <c r="I1251" s="28" t="s">
        <v>373</v>
      </c>
      <c r="J1251" s="28" t="s">
        <v>117</v>
      </c>
      <c r="K1251" s="21"/>
      <c r="L1251" s="21"/>
      <c r="M1251" s="28" t="s">
        <v>117</v>
      </c>
      <c r="N1251" s="28" t="s">
        <v>117</v>
      </c>
      <c r="O1251" s="28" t="s">
        <v>117</v>
      </c>
      <c r="P1251" s="21" t="s">
        <v>117</v>
      </c>
      <c r="Q1251" s="21" t="s">
        <v>117</v>
      </c>
      <c r="R1251" s="28" t="s">
        <v>117</v>
      </c>
      <c r="S1251" s="78"/>
      <c r="T1251" s="30"/>
      <c r="U1251" s="52">
        <f t="shared" si="409"/>
        <v>0</v>
      </c>
      <c r="V1251" s="29"/>
      <c r="W1251" s="29" t="s">
        <v>117</v>
      </c>
      <c r="X1251" s="29"/>
      <c r="Y1251" s="29"/>
      <c r="Z1251" s="53" t="str">
        <f t="shared" si="401"/>
        <v/>
      </c>
      <c r="AA1251" s="55" t="str">
        <f t="shared" si="410"/>
        <v/>
      </c>
      <c r="AB1251" s="27"/>
      <c r="AC1251" s="54">
        <f t="shared" si="402"/>
        <v>0</v>
      </c>
      <c r="AD1251" s="78"/>
      <c r="AE1251" s="54">
        <f t="shared" si="403"/>
        <v>0</v>
      </c>
      <c r="AF1251" s="78"/>
      <c r="AG1251" s="54">
        <f t="shared" si="404"/>
        <v>0</v>
      </c>
      <c r="AH1251" s="78"/>
      <c r="AI1251" s="54">
        <f t="shared" si="405"/>
        <v>0</v>
      </c>
      <c r="AJ1251" s="78"/>
      <c r="AK1251" s="54">
        <f t="shared" si="406"/>
        <v>0</v>
      </c>
      <c r="AL1251" s="78"/>
      <c r="AM1251" s="78"/>
      <c r="AN1251" s="53" t="str">
        <f>+IF($A1251="Venta",SUMIF($AC$3:$AM$3,VLOOKUP($R1251,desplegable!$N$3:$Q$8,4,FALSE),$AC1251:$AM1251)*$T1251/VLOOKUP($R1251,desplegable!$N$3:$O$8,2,FALSE),"")</f>
        <v/>
      </c>
      <c r="AO1251" s="53">
        <f t="shared" si="407"/>
        <v>0</v>
      </c>
      <c r="AP1251" s="53" t="str">
        <f>+IF($A1251="Compra",SUMIF($AC$3:$AM$3,VLOOKUP($R1250,desplegable!$N$3:$Q$8,4,FALSE),$AC1251:$AM1251)*$T1251/VLOOKUP($R1250,desplegable!$N$3:$O$8,2,FALSE),"")</f>
        <v/>
      </c>
      <c r="AQ1251" s="55">
        <f>+IFERROR(SUMIF($AC$3:$AM$3,VLOOKUP($R1251,desplegable!$N$3:$Q$8,4,FALSE),$AC1251:$AM1251)/$S1251,0)</f>
        <v>0</v>
      </c>
      <c r="AR1251" s="55">
        <f ca="1">IFERROR((SUMIF($AC$3:$AM$3,VLOOKUP($R1251,desplegable!$N$3:$Q$8,4,FALSE),$AC1251:$AM1251)/($H1251-$G1251))*((TODAY())-$G1251)/$S1251,0)</f>
        <v>0</v>
      </c>
      <c r="AS1251" s="56" t="str">
        <f t="shared" si="411"/>
        <v>-</v>
      </c>
      <c r="AT1251" s="56" t="str">
        <f t="shared" si="412"/>
        <v>-</v>
      </c>
      <c r="AU1251" s="56" t="str">
        <f t="shared" si="413"/>
        <v>-</v>
      </c>
      <c r="AV1251" s="56" t="str">
        <f t="shared" si="414"/>
        <v>-</v>
      </c>
      <c r="AW1251" s="53" t="str">
        <f t="shared" si="415"/>
        <v>-</v>
      </c>
      <c r="AX1251" s="53" t="str">
        <f t="shared" si="416"/>
        <v/>
      </c>
      <c r="AY1251" s="57" t="str">
        <f t="shared" si="417"/>
        <v/>
      </c>
      <c r="AZ1251" s="54">
        <f>+IF(SUMIF($AC$3:$AM$3,VLOOKUP($R1251,desplegable!$N$3:$Q$8,4,FALSE),$AC1251:$AM1251)&gt;=$S1251,$S1251,SUMIF($AC$3:$AM$3,VLOOKUP($R1251,desplegable!$N$3:$Q$8,4,FALSE),$AC1251:$AM1251))</f>
        <v>0</v>
      </c>
      <c r="BA1251" s="78"/>
      <c r="BB1251" s="54">
        <f t="shared" si="418"/>
        <v>0</v>
      </c>
      <c r="BC1251" s="53">
        <f>+IFERROR($BB1251*$T1251/VLOOKUP($R1251,desplegable!$N$3:$O$8,2,FALSE),0)</f>
        <v>0</v>
      </c>
      <c r="BD1251" s="53" t="str">
        <f t="shared" si="408"/>
        <v/>
      </c>
      <c r="BE1251" s="57" t="str">
        <f t="shared" si="419"/>
        <v/>
      </c>
    </row>
    <row r="1252" spans="1:57" ht="15" customHeight="1" x14ac:dyDescent="0.25">
      <c r="A1252" s="26" t="s">
        <v>117</v>
      </c>
      <c r="B1252" s="21"/>
      <c r="C1252" s="21" t="s">
        <v>117</v>
      </c>
      <c r="D1252" s="21"/>
      <c r="E1252" s="21" t="s">
        <v>117</v>
      </c>
      <c r="F1252" s="21"/>
      <c r="G1252" s="27"/>
      <c r="H1252" s="27"/>
      <c r="I1252" s="28" t="s">
        <v>373</v>
      </c>
      <c r="J1252" s="28" t="s">
        <v>117</v>
      </c>
      <c r="K1252" s="21"/>
      <c r="L1252" s="21"/>
      <c r="M1252" s="28" t="s">
        <v>117</v>
      </c>
      <c r="N1252" s="28" t="s">
        <v>117</v>
      </c>
      <c r="O1252" s="28" t="s">
        <v>117</v>
      </c>
      <c r="P1252" s="21" t="s">
        <v>117</v>
      </c>
      <c r="Q1252" s="21" t="s">
        <v>117</v>
      </c>
      <c r="R1252" s="28" t="s">
        <v>117</v>
      </c>
      <c r="S1252" s="78"/>
      <c r="T1252" s="30"/>
      <c r="U1252" s="52">
        <f t="shared" si="409"/>
        <v>0</v>
      </c>
      <c r="V1252" s="29"/>
      <c r="W1252" s="29" t="s">
        <v>117</v>
      </c>
      <c r="X1252" s="29"/>
      <c r="Y1252" s="29"/>
      <c r="Z1252" s="53" t="str">
        <f t="shared" si="401"/>
        <v/>
      </c>
      <c r="AA1252" s="55" t="str">
        <f t="shared" si="410"/>
        <v/>
      </c>
      <c r="AB1252" s="27"/>
      <c r="AC1252" s="54">
        <f t="shared" si="402"/>
        <v>0</v>
      </c>
      <c r="AD1252" s="78"/>
      <c r="AE1252" s="54">
        <f t="shared" si="403"/>
        <v>0</v>
      </c>
      <c r="AF1252" s="78"/>
      <c r="AG1252" s="54">
        <f t="shared" si="404"/>
        <v>0</v>
      </c>
      <c r="AH1252" s="78"/>
      <c r="AI1252" s="54">
        <f t="shared" si="405"/>
        <v>0</v>
      </c>
      <c r="AJ1252" s="78"/>
      <c r="AK1252" s="54">
        <f t="shared" si="406"/>
        <v>0</v>
      </c>
      <c r="AL1252" s="78"/>
      <c r="AM1252" s="78"/>
      <c r="AN1252" s="53" t="str">
        <f>+IF($A1252="Venta",SUMIF($AC$3:$AM$3,VLOOKUP($R1252,desplegable!$N$3:$Q$8,4,FALSE),$AC1252:$AM1252)*$T1252/VLOOKUP($R1252,desplegable!$N$3:$O$8,2,FALSE),"")</f>
        <v/>
      </c>
      <c r="AO1252" s="53">
        <f t="shared" si="407"/>
        <v>0</v>
      </c>
      <c r="AP1252" s="53" t="str">
        <f>+IF($A1252="Compra",SUMIF($AC$3:$AM$3,VLOOKUP($R1251,desplegable!$N$3:$Q$8,4,FALSE),$AC1252:$AM1252)*$T1252/VLOOKUP($R1251,desplegable!$N$3:$O$8,2,FALSE),"")</f>
        <v/>
      </c>
      <c r="AQ1252" s="55">
        <f>+IFERROR(SUMIF($AC$3:$AM$3,VLOOKUP($R1252,desplegable!$N$3:$Q$8,4,FALSE),$AC1252:$AM1252)/$S1252,0)</f>
        <v>0</v>
      </c>
      <c r="AR1252" s="55">
        <f ca="1">IFERROR((SUMIF($AC$3:$AM$3,VLOOKUP($R1252,desplegable!$N$3:$Q$8,4,FALSE),$AC1252:$AM1252)/($H1252-$G1252))*((TODAY())-$G1252)/$S1252,0)</f>
        <v>0</v>
      </c>
      <c r="AS1252" s="56" t="str">
        <f t="shared" si="411"/>
        <v>-</v>
      </c>
      <c r="AT1252" s="56" t="str">
        <f t="shared" si="412"/>
        <v>-</v>
      </c>
      <c r="AU1252" s="56" t="str">
        <f t="shared" si="413"/>
        <v>-</v>
      </c>
      <c r="AV1252" s="56" t="str">
        <f t="shared" si="414"/>
        <v>-</v>
      </c>
      <c r="AW1252" s="53" t="str">
        <f t="shared" si="415"/>
        <v>-</v>
      </c>
      <c r="AX1252" s="53" t="str">
        <f t="shared" si="416"/>
        <v/>
      </c>
      <c r="AY1252" s="57" t="str">
        <f t="shared" si="417"/>
        <v/>
      </c>
      <c r="AZ1252" s="54">
        <f>+IF(SUMIF($AC$3:$AM$3,VLOOKUP($R1252,desplegable!$N$3:$Q$8,4,FALSE),$AC1252:$AM1252)&gt;=$S1252,$S1252,SUMIF($AC$3:$AM$3,VLOOKUP($R1252,desplegable!$N$3:$Q$8,4,FALSE),$AC1252:$AM1252))</f>
        <v>0</v>
      </c>
      <c r="BA1252" s="78"/>
      <c r="BB1252" s="54">
        <f t="shared" si="418"/>
        <v>0</v>
      </c>
      <c r="BC1252" s="53">
        <f>+IFERROR($BB1252*$T1252/VLOOKUP($R1252,desplegable!$N$3:$O$8,2,FALSE),0)</f>
        <v>0</v>
      </c>
      <c r="BD1252" s="53" t="str">
        <f t="shared" si="408"/>
        <v/>
      </c>
      <c r="BE1252" s="57" t="str">
        <f t="shared" si="419"/>
        <v/>
      </c>
    </row>
    <row r="1253" spans="1:57" ht="15" customHeight="1" x14ac:dyDescent="0.25">
      <c r="A1253" s="26" t="s">
        <v>117</v>
      </c>
      <c r="B1253" s="21"/>
      <c r="C1253" s="21" t="s">
        <v>117</v>
      </c>
      <c r="D1253" s="21"/>
      <c r="E1253" s="21" t="s">
        <v>117</v>
      </c>
      <c r="F1253" s="21"/>
      <c r="G1253" s="27"/>
      <c r="H1253" s="27"/>
      <c r="I1253" s="28" t="s">
        <v>373</v>
      </c>
      <c r="J1253" s="28" t="s">
        <v>117</v>
      </c>
      <c r="K1253" s="21"/>
      <c r="L1253" s="21"/>
      <c r="M1253" s="28" t="s">
        <v>117</v>
      </c>
      <c r="N1253" s="28" t="s">
        <v>117</v>
      </c>
      <c r="O1253" s="28" t="s">
        <v>117</v>
      </c>
      <c r="P1253" s="21" t="s">
        <v>117</v>
      </c>
      <c r="Q1253" s="21" t="s">
        <v>117</v>
      </c>
      <c r="R1253" s="28" t="s">
        <v>117</v>
      </c>
      <c r="S1253" s="78"/>
      <c r="T1253" s="30"/>
      <c r="U1253" s="52">
        <f t="shared" si="409"/>
        <v>0</v>
      </c>
      <c r="V1253" s="29"/>
      <c r="W1253" s="29" t="s">
        <v>117</v>
      </c>
      <c r="X1253" s="29"/>
      <c r="Y1253" s="29"/>
      <c r="Z1253" s="53" t="str">
        <f t="shared" si="401"/>
        <v/>
      </c>
      <c r="AA1253" s="55" t="str">
        <f t="shared" si="410"/>
        <v/>
      </c>
      <c r="AB1253" s="27"/>
      <c r="AC1253" s="54">
        <f t="shared" si="402"/>
        <v>0</v>
      </c>
      <c r="AD1253" s="78"/>
      <c r="AE1253" s="54">
        <f t="shared" si="403"/>
        <v>0</v>
      </c>
      <c r="AF1253" s="78"/>
      <c r="AG1253" s="54">
        <f t="shared" si="404"/>
        <v>0</v>
      </c>
      <c r="AH1253" s="78"/>
      <c r="AI1253" s="54">
        <f t="shared" si="405"/>
        <v>0</v>
      </c>
      <c r="AJ1253" s="78"/>
      <c r="AK1253" s="54">
        <f t="shared" si="406"/>
        <v>0</v>
      </c>
      <c r="AL1253" s="78"/>
      <c r="AM1253" s="78"/>
      <c r="AN1253" s="53" t="str">
        <f>+IF($A1253="Venta",SUMIF($AC$3:$AM$3,VLOOKUP($R1253,desplegable!$N$3:$Q$8,4,FALSE),$AC1253:$AM1253)*$T1253/VLOOKUP($R1253,desplegable!$N$3:$O$8,2,FALSE),"")</f>
        <v/>
      </c>
      <c r="AO1253" s="53">
        <f t="shared" si="407"/>
        <v>0</v>
      </c>
      <c r="AP1253" s="53" t="str">
        <f>+IF($A1253="Compra",SUMIF($AC$3:$AM$3,VLOOKUP($R1252,desplegable!$N$3:$Q$8,4,FALSE),$AC1253:$AM1253)*$T1253/VLOOKUP($R1252,desplegable!$N$3:$O$8,2,FALSE),"")</f>
        <v/>
      </c>
      <c r="AQ1253" s="55">
        <f>+IFERROR(SUMIF($AC$3:$AM$3,VLOOKUP($R1253,desplegable!$N$3:$Q$8,4,FALSE),$AC1253:$AM1253)/$S1253,0)</f>
        <v>0</v>
      </c>
      <c r="AR1253" s="55">
        <f ca="1">IFERROR((SUMIF($AC$3:$AM$3,VLOOKUP($R1253,desplegable!$N$3:$Q$8,4,FALSE),$AC1253:$AM1253)/($H1253-$G1253))*((TODAY())-$G1253)/$S1253,0)</f>
        <v>0</v>
      </c>
      <c r="AS1253" s="56" t="str">
        <f t="shared" si="411"/>
        <v>-</v>
      </c>
      <c r="AT1253" s="56" t="str">
        <f t="shared" si="412"/>
        <v>-</v>
      </c>
      <c r="AU1253" s="56" t="str">
        <f t="shared" si="413"/>
        <v>-</v>
      </c>
      <c r="AV1253" s="56" t="str">
        <f t="shared" si="414"/>
        <v>-</v>
      </c>
      <c r="AW1253" s="53" t="str">
        <f t="shared" si="415"/>
        <v>-</v>
      </c>
      <c r="AX1253" s="53" t="str">
        <f t="shared" si="416"/>
        <v/>
      </c>
      <c r="AY1253" s="57" t="str">
        <f t="shared" si="417"/>
        <v/>
      </c>
      <c r="AZ1253" s="54">
        <f>+IF(SUMIF($AC$3:$AM$3,VLOOKUP($R1253,desplegable!$N$3:$Q$8,4,FALSE),$AC1253:$AM1253)&gt;=$S1253,$S1253,SUMIF($AC$3:$AM$3,VLOOKUP($R1253,desplegable!$N$3:$Q$8,4,FALSE),$AC1253:$AM1253))</f>
        <v>0</v>
      </c>
      <c r="BA1253" s="78"/>
      <c r="BB1253" s="54">
        <f t="shared" si="418"/>
        <v>0</v>
      </c>
      <c r="BC1253" s="53">
        <f>+IFERROR($BB1253*$T1253/VLOOKUP($R1253,desplegable!$N$3:$O$8,2,FALSE),0)</f>
        <v>0</v>
      </c>
      <c r="BD1253" s="53" t="str">
        <f t="shared" si="408"/>
        <v/>
      </c>
      <c r="BE1253" s="57" t="str">
        <f t="shared" si="419"/>
        <v/>
      </c>
    </row>
    <row r="1254" spans="1:57" ht="15" customHeight="1" x14ac:dyDescent="0.25">
      <c r="A1254" s="26" t="s">
        <v>117</v>
      </c>
      <c r="B1254" s="21"/>
      <c r="C1254" s="21" t="s">
        <v>117</v>
      </c>
      <c r="D1254" s="21"/>
      <c r="E1254" s="21" t="s">
        <v>117</v>
      </c>
      <c r="F1254" s="21"/>
      <c r="G1254" s="27"/>
      <c r="H1254" s="27"/>
      <c r="I1254" s="28" t="s">
        <v>373</v>
      </c>
      <c r="J1254" s="28" t="s">
        <v>117</v>
      </c>
      <c r="K1254" s="21"/>
      <c r="L1254" s="21"/>
      <c r="M1254" s="28" t="s">
        <v>117</v>
      </c>
      <c r="N1254" s="28" t="s">
        <v>117</v>
      </c>
      <c r="O1254" s="28" t="s">
        <v>117</v>
      </c>
      <c r="P1254" s="21" t="s">
        <v>117</v>
      </c>
      <c r="Q1254" s="21" t="s">
        <v>117</v>
      </c>
      <c r="R1254" s="28" t="s">
        <v>117</v>
      </c>
      <c r="S1254" s="78"/>
      <c r="T1254" s="30"/>
      <c r="U1254" s="52">
        <f t="shared" si="409"/>
        <v>0</v>
      </c>
      <c r="V1254" s="29"/>
      <c r="W1254" s="29" t="s">
        <v>117</v>
      </c>
      <c r="X1254" s="29"/>
      <c r="Y1254" s="29"/>
      <c r="Z1254" s="53" t="str">
        <f t="shared" si="401"/>
        <v/>
      </c>
      <c r="AA1254" s="55" t="str">
        <f t="shared" si="410"/>
        <v/>
      </c>
      <c r="AB1254" s="27"/>
      <c r="AC1254" s="54">
        <f t="shared" si="402"/>
        <v>0</v>
      </c>
      <c r="AD1254" s="78"/>
      <c r="AE1254" s="54">
        <f t="shared" si="403"/>
        <v>0</v>
      </c>
      <c r="AF1254" s="78"/>
      <c r="AG1254" s="54">
        <f t="shared" si="404"/>
        <v>0</v>
      </c>
      <c r="AH1254" s="78"/>
      <c r="AI1254" s="54">
        <f t="shared" si="405"/>
        <v>0</v>
      </c>
      <c r="AJ1254" s="78"/>
      <c r="AK1254" s="54">
        <f t="shared" si="406"/>
        <v>0</v>
      </c>
      <c r="AL1254" s="78"/>
      <c r="AM1254" s="78"/>
      <c r="AN1254" s="53" t="str">
        <f>+IF($A1254="Venta",SUMIF($AC$3:$AM$3,VLOOKUP($R1254,desplegable!$N$3:$Q$8,4,FALSE),$AC1254:$AM1254)*$T1254/VLOOKUP($R1254,desplegable!$N$3:$O$8,2,FALSE),"")</f>
        <v/>
      </c>
      <c r="AO1254" s="53">
        <f t="shared" si="407"/>
        <v>0</v>
      </c>
      <c r="AP1254" s="53" t="str">
        <f>+IF($A1254="Compra",SUMIF($AC$3:$AM$3,VLOOKUP($R1253,desplegable!$N$3:$Q$8,4,FALSE),$AC1254:$AM1254)*$T1254/VLOOKUP($R1253,desplegable!$N$3:$O$8,2,FALSE),"")</f>
        <v/>
      </c>
      <c r="AQ1254" s="55">
        <f>+IFERROR(SUMIF($AC$3:$AM$3,VLOOKUP($R1254,desplegable!$N$3:$Q$8,4,FALSE),$AC1254:$AM1254)/$S1254,0)</f>
        <v>0</v>
      </c>
      <c r="AR1254" s="55">
        <f ca="1">IFERROR((SUMIF($AC$3:$AM$3,VLOOKUP($R1254,desplegable!$N$3:$Q$8,4,FALSE),$AC1254:$AM1254)/($H1254-$G1254))*((TODAY())-$G1254)/$S1254,0)</f>
        <v>0</v>
      </c>
      <c r="AS1254" s="56" t="str">
        <f t="shared" si="411"/>
        <v>-</v>
      </c>
      <c r="AT1254" s="56" t="str">
        <f t="shared" si="412"/>
        <v>-</v>
      </c>
      <c r="AU1254" s="56" t="str">
        <f t="shared" si="413"/>
        <v>-</v>
      </c>
      <c r="AV1254" s="56" t="str">
        <f t="shared" si="414"/>
        <v>-</v>
      </c>
      <c r="AW1254" s="53" t="str">
        <f t="shared" si="415"/>
        <v>-</v>
      </c>
      <c r="AX1254" s="53" t="str">
        <f t="shared" si="416"/>
        <v/>
      </c>
      <c r="AY1254" s="57" t="str">
        <f t="shared" si="417"/>
        <v/>
      </c>
      <c r="AZ1254" s="54">
        <f>+IF(SUMIF($AC$3:$AM$3,VLOOKUP($R1254,desplegable!$N$3:$Q$8,4,FALSE),$AC1254:$AM1254)&gt;=$S1254,$S1254,SUMIF($AC$3:$AM$3,VLOOKUP($R1254,desplegable!$N$3:$Q$8,4,FALSE),$AC1254:$AM1254))</f>
        <v>0</v>
      </c>
      <c r="BA1254" s="78"/>
      <c r="BB1254" s="54">
        <f t="shared" si="418"/>
        <v>0</v>
      </c>
      <c r="BC1254" s="53">
        <f>+IFERROR($BB1254*$T1254/VLOOKUP($R1254,desplegable!$N$3:$O$8,2,FALSE),0)</f>
        <v>0</v>
      </c>
      <c r="BD1254" s="53" t="str">
        <f t="shared" si="408"/>
        <v/>
      </c>
      <c r="BE1254" s="57" t="str">
        <f t="shared" si="419"/>
        <v/>
      </c>
    </row>
    <row r="1255" spans="1:57" ht="15" customHeight="1" x14ac:dyDescent="0.25">
      <c r="A1255" s="26" t="s">
        <v>117</v>
      </c>
      <c r="B1255" s="21"/>
      <c r="C1255" s="21" t="s">
        <v>117</v>
      </c>
      <c r="D1255" s="21"/>
      <c r="E1255" s="21" t="s">
        <v>117</v>
      </c>
      <c r="F1255" s="21"/>
      <c r="G1255" s="27"/>
      <c r="H1255" s="27"/>
      <c r="I1255" s="28" t="s">
        <v>373</v>
      </c>
      <c r="J1255" s="28" t="s">
        <v>117</v>
      </c>
      <c r="K1255" s="21"/>
      <c r="L1255" s="21"/>
      <c r="M1255" s="28" t="s">
        <v>117</v>
      </c>
      <c r="N1255" s="28" t="s">
        <v>117</v>
      </c>
      <c r="O1255" s="28" t="s">
        <v>117</v>
      </c>
      <c r="P1255" s="21" t="s">
        <v>117</v>
      </c>
      <c r="Q1255" s="21" t="s">
        <v>117</v>
      </c>
      <c r="R1255" s="28" t="s">
        <v>117</v>
      </c>
      <c r="S1255" s="78"/>
      <c r="T1255" s="30"/>
      <c r="U1255" s="52">
        <f t="shared" si="409"/>
        <v>0</v>
      </c>
      <c r="V1255" s="29"/>
      <c r="W1255" s="29" t="s">
        <v>117</v>
      </c>
      <c r="X1255" s="29"/>
      <c r="Y1255" s="29"/>
      <c r="Z1255" s="53" t="str">
        <f t="shared" si="401"/>
        <v/>
      </c>
      <c r="AA1255" s="55" t="str">
        <f t="shared" si="410"/>
        <v/>
      </c>
      <c r="AB1255" s="27"/>
      <c r="AC1255" s="54">
        <f t="shared" si="402"/>
        <v>0</v>
      </c>
      <c r="AD1255" s="78"/>
      <c r="AE1255" s="54">
        <f t="shared" si="403"/>
        <v>0</v>
      </c>
      <c r="AF1255" s="78"/>
      <c r="AG1255" s="54">
        <f t="shared" si="404"/>
        <v>0</v>
      </c>
      <c r="AH1255" s="78"/>
      <c r="AI1255" s="54">
        <f t="shared" si="405"/>
        <v>0</v>
      </c>
      <c r="AJ1255" s="78"/>
      <c r="AK1255" s="54">
        <f t="shared" si="406"/>
        <v>0</v>
      </c>
      <c r="AL1255" s="78"/>
      <c r="AM1255" s="78"/>
      <c r="AN1255" s="53" t="str">
        <f>+IF($A1255="Venta",SUMIF($AC$3:$AM$3,VLOOKUP($R1255,desplegable!$N$3:$Q$8,4,FALSE),$AC1255:$AM1255)*$T1255/VLOOKUP($R1255,desplegable!$N$3:$O$8,2,FALSE),"")</f>
        <v/>
      </c>
      <c r="AO1255" s="53">
        <f t="shared" si="407"/>
        <v>0</v>
      </c>
      <c r="AP1255" s="53" t="str">
        <f>+IF($A1255="Compra",SUMIF($AC$3:$AM$3,VLOOKUP($R1254,desplegable!$N$3:$Q$8,4,FALSE),$AC1255:$AM1255)*$T1255/VLOOKUP($R1254,desplegable!$N$3:$O$8,2,FALSE),"")</f>
        <v/>
      </c>
      <c r="AQ1255" s="55">
        <f>+IFERROR(SUMIF($AC$3:$AM$3,VLOOKUP($R1255,desplegable!$N$3:$Q$8,4,FALSE),$AC1255:$AM1255)/$S1255,0)</f>
        <v>0</v>
      </c>
      <c r="AR1255" s="55">
        <f ca="1">IFERROR((SUMIF($AC$3:$AM$3,VLOOKUP($R1255,desplegable!$N$3:$Q$8,4,FALSE),$AC1255:$AM1255)/($H1255-$G1255))*((TODAY())-$G1255)/$S1255,0)</f>
        <v>0</v>
      </c>
      <c r="AS1255" s="56" t="str">
        <f t="shared" si="411"/>
        <v>-</v>
      </c>
      <c r="AT1255" s="56" t="str">
        <f t="shared" si="412"/>
        <v>-</v>
      </c>
      <c r="AU1255" s="56" t="str">
        <f t="shared" si="413"/>
        <v>-</v>
      </c>
      <c r="AV1255" s="56" t="str">
        <f t="shared" si="414"/>
        <v>-</v>
      </c>
      <c r="AW1255" s="53" t="str">
        <f t="shared" si="415"/>
        <v>-</v>
      </c>
      <c r="AX1255" s="53" t="str">
        <f t="shared" si="416"/>
        <v/>
      </c>
      <c r="AY1255" s="57" t="str">
        <f t="shared" si="417"/>
        <v/>
      </c>
      <c r="AZ1255" s="54">
        <f>+IF(SUMIF($AC$3:$AM$3,VLOOKUP($R1255,desplegable!$N$3:$Q$8,4,FALSE),$AC1255:$AM1255)&gt;=$S1255,$S1255,SUMIF($AC$3:$AM$3,VLOOKUP($R1255,desplegable!$N$3:$Q$8,4,FALSE),$AC1255:$AM1255))</f>
        <v>0</v>
      </c>
      <c r="BA1255" s="78"/>
      <c r="BB1255" s="54">
        <f t="shared" si="418"/>
        <v>0</v>
      </c>
      <c r="BC1255" s="53">
        <f>+IFERROR($BB1255*$T1255/VLOOKUP($R1255,desplegable!$N$3:$O$8,2,FALSE),0)</f>
        <v>0</v>
      </c>
      <c r="BD1255" s="53" t="str">
        <f t="shared" si="408"/>
        <v/>
      </c>
      <c r="BE1255" s="57" t="str">
        <f t="shared" si="419"/>
        <v/>
      </c>
    </row>
    <row r="1256" spans="1:57" ht="15" customHeight="1" x14ac:dyDescent="0.25">
      <c r="A1256" s="26" t="s">
        <v>117</v>
      </c>
      <c r="B1256" s="21"/>
      <c r="C1256" s="21" t="s">
        <v>117</v>
      </c>
      <c r="D1256" s="21"/>
      <c r="E1256" s="21" t="s">
        <v>117</v>
      </c>
      <c r="F1256" s="21"/>
      <c r="G1256" s="27"/>
      <c r="H1256" s="27"/>
      <c r="I1256" s="28" t="s">
        <v>373</v>
      </c>
      <c r="J1256" s="28" t="s">
        <v>117</v>
      </c>
      <c r="K1256" s="21"/>
      <c r="L1256" s="21"/>
      <c r="M1256" s="28" t="s">
        <v>117</v>
      </c>
      <c r="N1256" s="28" t="s">
        <v>117</v>
      </c>
      <c r="O1256" s="28" t="s">
        <v>117</v>
      </c>
      <c r="P1256" s="21" t="s">
        <v>117</v>
      </c>
      <c r="Q1256" s="21" t="s">
        <v>117</v>
      </c>
      <c r="R1256" s="28" t="s">
        <v>117</v>
      </c>
      <c r="S1256" s="78"/>
      <c r="T1256" s="30"/>
      <c r="U1256" s="52">
        <f t="shared" si="409"/>
        <v>0</v>
      </c>
      <c r="V1256" s="29"/>
      <c r="W1256" s="29" t="s">
        <v>117</v>
      </c>
      <c r="X1256" s="29"/>
      <c r="Y1256" s="29"/>
      <c r="Z1256" s="53" t="str">
        <f t="shared" si="401"/>
        <v/>
      </c>
      <c r="AA1256" s="55" t="str">
        <f t="shared" si="410"/>
        <v/>
      </c>
      <c r="AB1256" s="27"/>
      <c r="AC1256" s="54">
        <f t="shared" si="402"/>
        <v>0</v>
      </c>
      <c r="AD1256" s="78"/>
      <c r="AE1256" s="54">
        <f t="shared" si="403"/>
        <v>0</v>
      </c>
      <c r="AF1256" s="78"/>
      <c r="AG1256" s="54">
        <f t="shared" si="404"/>
        <v>0</v>
      </c>
      <c r="AH1256" s="78"/>
      <c r="AI1256" s="54">
        <f t="shared" si="405"/>
        <v>0</v>
      </c>
      <c r="AJ1256" s="78"/>
      <c r="AK1256" s="54">
        <f t="shared" si="406"/>
        <v>0</v>
      </c>
      <c r="AL1256" s="78"/>
      <c r="AM1256" s="78"/>
      <c r="AN1256" s="53" t="str">
        <f>+IF($A1256="Venta",SUMIF($AC$3:$AM$3,VLOOKUP($R1256,desplegable!$N$3:$Q$8,4,FALSE),$AC1256:$AM1256)*$T1256/VLOOKUP($R1256,desplegable!$N$3:$O$8,2,FALSE),"")</f>
        <v/>
      </c>
      <c r="AO1256" s="53">
        <f t="shared" si="407"/>
        <v>0</v>
      </c>
      <c r="AP1256" s="53" t="str">
        <f>+IF($A1256="Compra",SUMIF($AC$3:$AM$3,VLOOKUP($R1255,desplegable!$N$3:$Q$8,4,FALSE),$AC1256:$AM1256)*$T1256/VLOOKUP($R1255,desplegable!$N$3:$O$8,2,FALSE),"")</f>
        <v/>
      </c>
      <c r="AQ1256" s="55">
        <f>+IFERROR(SUMIF($AC$3:$AM$3,VLOOKUP($R1256,desplegable!$N$3:$Q$8,4,FALSE),$AC1256:$AM1256)/$S1256,0)</f>
        <v>0</v>
      </c>
      <c r="AR1256" s="55">
        <f ca="1">IFERROR((SUMIF($AC$3:$AM$3,VLOOKUP($R1256,desplegable!$N$3:$Q$8,4,FALSE),$AC1256:$AM1256)/($H1256-$G1256))*((TODAY())-$G1256)/$S1256,0)</f>
        <v>0</v>
      </c>
      <c r="AS1256" s="56" t="str">
        <f t="shared" si="411"/>
        <v>-</v>
      </c>
      <c r="AT1256" s="56" t="str">
        <f t="shared" si="412"/>
        <v>-</v>
      </c>
      <c r="AU1256" s="56" t="str">
        <f t="shared" si="413"/>
        <v>-</v>
      </c>
      <c r="AV1256" s="56" t="str">
        <f t="shared" si="414"/>
        <v>-</v>
      </c>
      <c r="AW1256" s="53" t="str">
        <f t="shared" si="415"/>
        <v>-</v>
      </c>
      <c r="AX1256" s="53" t="str">
        <f t="shared" si="416"/>
        <v/>
      </c>
      <c r="AY1256" s="57" t="str">
        <f t="shared" si="417"/>
        <v/>
      </c>
      <c r="AZ1256" s="54">
        <f>+IF(SUMIF($AC$3:$AM$3,VLOOKUP($R1256,desplegable!$N$3:$Q$8,4,FALSE),$AC1256:$AM1256)&gt;=$S1256,$S1256,SUMIF($AC$3:$AM$3,VLOOKUP($R1256,desplegable!$N$3:$Q$8,4,FALSE),$AC1256:$AM1256))</f>
        <v>0</v>
      </c>
      <c r="BA1256" s="78"/>
      <c r="BB1256" s="54">
        <f t="shared" si="418"/>
        <v>0</v>
      </c>
      <c r="BC1256" s="53">
        <f>+IFERROR($BB1256*$T1256/VLOOKUP($R1256,desplegable!$N$3:$O$8,2,FALSE),0)</f>
        <v>0</v>
      </c>
      <c r="BD1256" s="53" t="str">
        <f t="shared" si="408"/>
        <v/>
      </c>
      <c r="BE1256" s="57" t="str">
        <f t="shared" si="419"/>
        <v/>
      </c>
    </row>
    <row r="1257" spans="1:57" ht="15" customHeight="1" x14ac:dyDescent="0.25">
      <c r="A1257" s="26" t="s">
        <v>117</v>
      </c>
      <c r="B1257" s="21"/>
      <c r="C1257" s="21" t="s">
        <v>117</v>
      </c>
      <c r="D1257" s="21"/>
      <c r="E1257" s="21" t="s">
        <v>117</v>
      </c>
      <c r="F1257" s="21"/>
      <c r="G1257" s="27"/>
      <c r="H1257" s="27"/>
      <c r="I1257" s="28" t="s">
        <v>373</v>
      </c>
      <c r="J1257" s="28" t="s">
        <v>117</v>
      </c>
      <c r="K1257" s="21"/>
      <c r="L1257" s="21"/>
      <c r="M1257" s="28" t="s">
        <v>117</v>
      </c>
      <c r="N1257" s="28" t="s">
        <v>117</v>
      </c>
      <c r="O1257" s="28" t="s">
        <v>117</v>
      </c>
      <c r="P1257" s="21" t="s">
        <v>117</v>
      </c>
      <c r="Q1257" s="21" t="s">
        <v>117</v>
      </c>
      <c r="R1257" s="28" t="s">
        <v>117</v>
      </c>
      <c r="S1257" s="78"/>
      <c r="T1257" s="30"/>
      <c r="U1257" s="52">
        <f t="shared" si="409"/>
        <v>0</v>
      </c>
      <c r="V1257" s="29"/>
      <c r="W1257" s="29" t="s">
        <v>117</v>
      </c>
      <c r="X1257" s="29"/>
      <c r="Y1257" s="29"/>
      <c r="Z1257" s="53" t="str">
        <f t="shared" si="401"/>
        <v/>
      </c>
      <c r="AA1257" s="55" t="str">
        <f t="shared" si="410"/>
        <v/>
      </c>
      <c r="AB1257" s="27"/>
      <c r="AC1257" s="54">
        <f t="shared" si="402"/>
        <v>0</v>
      </c>
      <c r="AD1257" s="78"/>
      <c r="AE1257" s="54">
        <f t="shared" si="403"/>
        <v>0</v>
      </c>
      <c r="AF1257" s="78"/>
      <c r="AG1257" s="54">
        <f t="shared" si="404"/>
        <v>0</v>
      </c>
      <c r="AH1257" s="78"/>
      <c r="AI1257" s="54">
        <f t="shared" si="405"/>
        <v>0</v>
      </c>
      <c r="AJ1257" s="78"/>
      <c r="AK1257" s="54">
        <f t="shared" si="406"/>
        <v>0</v>
      </c>
      <c r="AL1257" s="78"/>
      <c r="AM1257" s="78"/>
      <c r="AN1257" s="53" t="str">
        <f>+IF($A1257="Venta",SUMIF($AC$3:$AM$3,VLOOKUP($R1257,desplegable!$N$3:$Q$8,4,FALSE),$AC1257:$AM1257)*$T1257/VLOOKUP($R1257,desplegable!$N$3:$O$8,2,FALSE),"")</f>
        <v/>
      </c>
      <c r="AO1257" s="53">
        <f t="shared" si="407"/>
        <v>0</v>
      </c>
      <c r="AP1257" s="53" t="str">
        <f>+IF($A1257="Compra",SUMIF($AC$3:$AM$3,VLOOKUP($R1256,desplegable!$N$3:$Q$8,4,FALSE),$AC1257:$AM1257)*$T1257/VLOOKUP($R1256,desplegable!$N$3:$O$8,2,FALSE),"")</f>
        <v/>
      </c>
      <c r="AQ1257" s="55">
        <f>+IFERROR(SUMIF($AC$3:$AM$3,VLOOKUP($R1257,desplegable!$N$3:$Q$8,4,FALSE),$AC1257:$AM1257)/$S1257,0)</f>
        <v>0</v>
      </c>
      <c r="AR1257" s="55">
        <f ca="1">IFERROR((SUMIF($AC$3:$AM$3,VLOOKUP($R1257,desplegable!$N$3:$Q$8,4,FALSE),$AC1257:$AM1257)/($H1257-$G1257))*((TODAY())-$G1257)/$S1257,0)</f>
        <v>0</v>
      </c>
      <c r="AS1257" s="56" t="str">
        <f t="shared" si="411"/>
        <v>-</v>
      </c>
      <c r="AT1257" s="56" t="str">
        <f t="shared" si="412"/>
        <v>-</v>
      </c>
      <c r="AU1257" s="56" t="str">
        <f t="shared" si="413"/>
        <v>-</v>
      </c>
      <c r="AV1257" s="56" t="str">
        <f t="shared" si="414"/>
        <v>-</v>
      </c>
      <c r="AW1257" s="53" t="str">
        <f t="shared" si="415"/>
        <v>-</v>
      </c>
      <c r="AX1257" s="53" t="str">
        <f t="shared" si="416"/>
        <v/>
      </c>
      <c r="AY1257" s="57" t="str">
        <f t="shared" si="417"/>
        <v/>
      </c>
      <c r="AZ1257" s="54">
        <f>+IF(SUMIF($AC$3:$AM$3,VLOOKUP($R1257,desplegable!$N$3:$Q$8,4,FALSE),$AC1257:$AM1257)&gt;=$S1257,$S1257,SUMIF($AC$3:$AM$3,VLOOKUP($R1257,desplegable!$N$3:$Q$8,4,FALSE),$AC1257:$AM1257))</f>
        <v>0</v>
      </c>
      <c r="BA1257" s="78"/>
      <c r="BB1257" s="54">
        <f t="shared" si="418"/>
        <v>0</v>
      </c>
      <c r="BC1257" s="53">
        <f>+IFERROR($BB1257*$T1257/VLOOKUP($R1257,desplegable!$N$3:$O$8,2,FALSE),0)</f>
        <v>0</v>
      </c>
      <c r="BD1257" s="53" t="str">
        <f t="shared" si="408"/>
        <v/>
      </c>
      <c r="BE1257" s="57" t="str">
        <f t="shared" si="419"/>
        <v/>
      </c>
    </row>
    <row r="1258" spans="1:57" ht="15" customHeight="1" x14ac:dyDescent="0.25">
      <c r="A1258" s="26" t="s">
        <v>117</v>
      </c>
      <c r="B1258" s="21"/>
      <c r="C1258" s="21" t="s">
        <v>117</v>
      </c>
      <c r="D1258" s="21"/>
      <c r="E1258" s="21" t="s">
        <v>117</v>
      </c>
      <c r="F1258" s="21"/>
      <c r="G1258" s="27"/>
      <c r="H1258" s="27"/>
      <c r="I1258" s="28" t="s">
        <v>373</v>
      </c>
      <c r="J1258" s="28" t="s">
        <v>117</v>
      </c>
      <c r="K1258" s="21"/>
      <c r="L1258" s="21"/>
      <c r="M1258" s="28" t="s">
        <v>117</v>
      </c>
      <c r="N1258" s="28" t="s">
        <v>117</v>
      </c>
      <c r="O1258" s="28" t="s">
        <v>117</v>
      </c>
      <c r="P1258" s="21" t="s">
        <v>117</v>
      </c>
      <c r="Q1258" s="21" t="s">
        <v>117</v>
      </c>
      <c r="R1258" s="28" t="s">
        <v>117</v>
      </c>
      <c r="S1258" s="78"/>
      <c r="T1258" s="30"/>
      <c r="U1258" s="52">
        <f t="shared" si="409"/>
        <v>0</v>
      </c>
      <c r="V1258" s="29"/>
      <c r="W1258" s="29" t="s">
        <v>117</v>
      </c>
      <c r="X1258" s="29"/>
      <c r="Y1258" s="29"/>
      <c r="Z1258" s="53" t="str">
        <f t="shared" si="401"/>
        <v/>
      </c>
      <c r="AA1258" s="55" t="str">
        <f t="shared" si="410"/>
        <v/>
      </c>
      <c r="AB1258" s="27"/>
      <c r="AC1258" s="54">
        <f t="shared" si="402"/>
        <v>0</v>
      </c>
      <c r="AD1258" s="78"/>
      <c r="AE1258" s="54">
        <f t="shared" si="403"/>
        <v>0</v>
      </c>
      <c r="AF1258" s="78"/>
      <c r="AG1258" s="54">
        <f t="shared" si="404"/>
        <v>0</v>
      </c>
      <c r="AH1258" s="78"/>
      <c r="AI1258" s="54">
        <f t="shared" si="405"/>
        <v>0</v>
      </c>
      <c r="AJ1258" s="78"/>
      <c r="AK1258" s="54">
        <f t="shared" si="406"/>
        <v>0</v>
      </c>
      <c r="AL1258" s="78"/>
      <c r="AM1258" s="78"/>
      <c r="AN1258" s="53" t="str">
        <f>+IF($A1258="Venta",SUMIF($AC$3:$AM$3,VLOOKUP($R1258,desplegable!$N$3:$Q$8,4,FALSE),$AC1258:$AM1258)*$T1258/VLOOKUP($R1258,desplegable!$N$3:$O$8,2,FALSE),"")</f>
        <v/>
      </c>
      <c r="AO1258" s="53">
        <f t="shared" si="407"/>
        <v>0</v>
      </c>
      <c r="AP1258" s="53" t="str">
        <f>+IF($A1258="Compra",SUMIF($AC$3:$AM$3,VLOOKUP($R1257,desplegable!$N$3:$Q$8,4,FALSE),$AC1258:$AM1258)*$T1258/VLOOKUP($R1257,desplegable!$N$3:$O$8,2,FALSE),"")</f>
        <v/>
      </c>
      <c r="AQ1258" s="55">
        <f>+IFERROR(SUMIF($AC$3:$AM$3,VLOOKUP($R1258,desplegable!$N$3:$Q$8,4,FALSE),$AC1258:$AM1258)/$S1258,0)</f>
        <v>0</v>
      </c>
      <c r="AR1258" s="55">
        <f ca="1">IFERROR((SUMIF($AC$3:$AM$3,VLOOKUP($R1258,desplegable!$N$3:$Q$8,4,FALSE),$AC1258:$AM1258)/($H1258-$G1258))*((TODAY())-$G1258)/$S1258,0)</f>
        <v>0</v>
      </c>
      <c r="AS1258" s="56" t="str">
        <f t="shared" si="411"/>
        <v>-</v>
      </c>
      <c r="AT1258" s="56" t="str">
        <f t="shared" si="412"/>
        <v>-</v>
      </c>
      <c r="AU1258" s="56" t="str">
        <f t="shared" si="413"/>
        <v>-</v>
      </c>
      <c r="AV1258" s="56" t="str">
        <f t="shared" si="414"/>
        <v>-</v>
      </c>
      <c r="AW1258" s="53" t="str">
        <f t="shared" si="415"/>
        <v>-</v>
      </c>
      <c r="AX1258" s="53" t="str">
        <f t="shared" si="416"/>
        <v/>
      </c>
      <c r="AY1258" s="57" t="str">
        <f t="shared" si="417"/>
        <v/>
      </c>
      <c r="AZ1258" s="54">
        <f>+IF(SUMIF($AC$3:$AM$3,VLOOKUP($R1258,desplegable!$N$3:$Q$8,4,FALSE),$AC1258:$AM1258)&gt;=$S1258,$S1258,SUMIF($AC$3:$AM$3,VLOOKUP($R1258,desplegable!$N$3:$Q$8,4,FALSE),$AC1258:$AM1258))</f>
        <v>0</v>
      </c>
      <c r="BA1258" s="78"/>
      <c r="BB1258" s="54">
        <f t="shared" si="418"/>
        <v>0</v>
      </c>
      <c r="BC1258" s="53">
        <f>+IFERROR($BB1258*$T1258/VLOOKUP($R1258,desplegable!$N$3:$O$8,2,FALSE),0)</f>
        <v>0</v>
      </c>
      <c r="BD1258" s="53" t="str">
        <f t="shared" si="408"/>
        <v/>
      </c>
      <c r="BE1258" s="57" t="str">
        <f t="shared" si="419"/>
        <v/>
      </c>
    </row>
    <row r="1259" spans="1:57" ht="15" customHeight="1" x14ac:dyDescent="0.25">
      <c r="A1259" s="26" t="s">
        <v>117</v>
      </c>
      <c r="B1259" s="21"/>
      <c r="C1259" s="21" t="s">
        <v>117</v>
      </c>
      <c r="D1259" s="21"/>
      <c r="E1259" s="21" t="s">
        <v>117</v>
      </c>
      <c r="F1259" s="21"/>
      <c r="G1259" s="27"/>
      <c r="H1259" s="27"/>
      <c r="I1259" s="28" t="s">
        <v>373</v>
      </c>
      <c r="J1259" s="28" t="s">
        <v>117</v>
      </c>
      <c r="K1259" s="21"/>
      <c r="L1259" s="21"/>
      <c r="M1259" s="28" t="s">
        <v>117</v>
      </c>
      <c r="N1259" s="28" t="s">
        <v>117</v>
      </c>
      <c r="O1259" s="28" t="s">
        <v>117</v>
      </c>
      <c r="P1259" s="21" t="s">
        <v>117</v>
      </c>
      <c r="Q1259" s="21" t="s">
        <v>117</v>
      </c>
      <c r="R1259" s="28" t="s">
        <v>117</v>
      </c>
      <c r="S1259" s="78"/>
      <c r="T1259" s="30"/>
      <c r="U1259" s="52">
        <f t="shared" si="409"/>
        <v>0</v>
      </c>
      <c r="V1259" s="29"/>
      <c r="W1259" s="29" t="s">
        <v>117</v>
      </c>
      <c r="X1259" s="29"/>
      <c r="Y1259" s="29"/>
      <c r="Z1259" s="53" t="str">
        <f t="shared" si="401"/>
        <v/>
      </c>
      <c r="AA1259" s="55" t="str">
        <f t="shared" si="410"/>
        <v/>
      </c>
      <c r="AB1259" s="27"/>
      <c r="AC1259" s="54">
        <f t="shared" si="402"/>
        <v>0</v>
      </c>
      <c r="AD1259" s="78"/>
      <c r="AE1259" s="54">
        <f t="shared" si="403"/>
        <v>0</v>
      </c>
      <c r="AF1259" s="78"/>
      <c r="AG1259" s="54">
        <f t="shared" si="404"/>
        <v>0</v>
      </c>
      <c r="AH1259" s="78"/>
      <c r="AI1259" s="54">
        <f t="shared" si="405"/>
        <v>0</v>
      </c>
      <c r="AJ1259" s="78"/>
      <c r="AK1259" s="54">
        <f t="shared" si="406"/>
        <v>0</v>
      </c>
      <c r="AL1259" s="78"/>
      <c r="AM1259" s="78"/>
      <c r="AN1259" s="53" t="str">
        <f>+IF($A1259="Venta",SUMIF($AC$3:$AM$3,VLOOKUP($R1259,desplegable!$N$3:$Q$8,4,FALSE),$AC1259:$AM1259)*$T1259/VLOOKUP($R1259,desplegable!$N$3:$O$8,2,FALSE),"")</f>
        <v/>
      </c>
      <c r="AO1259" s="53">
        <f t="shared" si="407"/>
        <v>0</v>
      </c>
      <c r="AP1259" s="53" t="str">
        <f>+IF($A1259="Compra",SUMIF($AC$3:$AM$3,VLOOKUP($R1258,desplegable!$N$3:$Q$8,4,FALSE),$AC1259:$AM1259)*$T1259/VLOOKUP($R1258,desplegable!$N$3:$O$8,2,FALSE),"")</f>
        <v/>
      </c>
      <c r="AQ1259" s="55">
        <f>+IFERROR(SUMIF($AC$3:$AM$3,VLOOKUP($R1259,desplegable!$N$3:$Q$8,4,FALSE),$AC1259:$AM1259)/$S1259,0)</f>
        <v>0</v>
      </c>
      <c r="AR1259" s="55">
        <f ca="1">IFERROR((SUMIF($AC$3:$AM$3,VLOOKUP($R1259,desplegable!$N$3:$Q$8,4,FALSE),$AC1259:$AM1259)/($H1259-$G1259))*((TODAY())-$G1259)/$S1259,0)</f>
        <v>0</v>
      </c>
      <c r="AS1259" s="56" t="str">
        <f t="shared" si="411"/>
        <v>-</v>
      </c>
      <c r="AT1259" s="56" t="str">
        <f t="shared" si="412"/>
        <v>-</v>
      </c>
      <c r="AU1259" s="56" t="str">
        <f t="shared" si="413"/>
        <v>-</v>
      </c>
      <c r="AV1259" s="56" t="str">
        <f t="shared" si="414"/>
        <v>-</v>
      </c>
      <c r="AW1259" s="53" t="str">
        <f t="shared" si="415"/>
        <v>-</v>
      </c>
      <c r="AX1259" s="53" t="str">
        <f t="shared" si="416"/>
        <v/>
      </c>
      <c r="AY1259" s="57" t="str">
        <f t="shared" si="417"/>
        <v/>
      </c>
      <c r="AZ1259" s="54">
        <f>+IF(SUMIF($AC$3:$AM$3,VLOOKUP($R1259,desplegable!$N$3:$Q$8,4,FALSE),$AC1259:$AM1259)&gt;=$S1259,$S1259,SUMIF($AC$3:$AM$3,VLOOKUP($R1259,desplegable!$N$3:$Q$8,4,FALSE),$AC1259:$AM1259))</f>
        <v>0</v>
      </c>
      <c r="BA1259" s="78"/>
      <c r="BB1259" s="54">
        <f t="shared" si="418"/>
        <v>0</v>
      </c>
      <c r="BC1259" s="53">
        <f>+IFERROR($BB1259*$T1259/VLOOKUP($R1259,desplegable!$N$3:$O$8,2,FALSE),0)</f>
        <v>0</v>
      </c>
      <c r="BD1259" s="53" t="str">
        <f t="shared" si="408"/>
        <v/>
      </c>
      <c r="BE1259" s="57" t="str">
        <f t="shared" si="419"/>
        <v/>
      </c>
    </row>
    <row r="1260" spans="1:57" ht="15" customHeight="1" x14ac:dyDescent="0.25">
      <c r="A1260" s="26" t="s">
        <v>117</v>
      </c>
      <c r="B1260" s="21"/>
      <c r="C1260" s="21" t="s">
        <v>117</v>
      </c>
      <c r="D1260" s="21"/>
      <c r="E1260" s="21" t="s">
        <v>117</v>
      </c>
      <c r="F1260" s="21"/>
      <c r="G1260" s="27"/>
      <c r="H1260" s="27"/>
      <c r="I1260" s="28" t="s">
        <v>373</v>
      </c>
      <c r="J1260" s="28" t="s">
        <v>117</v>
      </c>
      <c r="K1260" s="21"/>
      <c r="L1260" s="21"/>
      <c r="M1260" s="28" t="s">
        <v>117</v>
      </c>
      <c r="N1260" s="28" t="s">
        <v>117</v>
      </c>
      <c r="O1260" s="28" t="s">
        <v>117</v>
      </c>
      <c r="P1260" s="21" t="s">
        <v>117</v>
      </c>
      <c r="Q1260" s="21" t="s">
        <v>117</v>
      </c>
      <c r="R1260" s="28" t="s">
        <v>117</v>
      </c>
      <c r="S1260" s="78"/>
      <c r="T1260" s="30"/>
      <c r="U1260" s="52">
        <f t="shared" si="409"/>
        <v>0</v>
      </c>
      <c r="V1260" s="29"/>
      <c r="W1260" s="29" t="s">
        <v>117</v>
      </c>
      <c r="X1260" s="29"/>
      <c r="Y1260" s="29"/>
      <c r="Z1260" s="53" t="str">
        <f t="shared" si="401"/>
        <v/>
      </c>
      <c r="AA1260" s="55" t="str">
        <f t="shared" si="410"/>
        <v/>
      </c>
      <c r="AB1260" s="27"/>
      <c r="AC1260" s="54">
        <f t="shared" si="402"/>
        <v>0</v>
      </c>
      <c r="AD1260" s="78"/>
      <c r="AE1260" s="54">
        <f t="shared" si="403"/>
        <v>0</v>
      </c>
      <c r="AF1260" s="78"/>
      <c r="AG1260" s="54">
        <f t="shared" si="404"/>
        <v>0</v>
      </c>
      <c r="AH1260" s="78"/>
      <c r="AI1260" s="54">
        <f t="shared" si="405"/>
        <v>0</v>
      </c>
      <c r="AJ1260" s="78"/>
      <c r="AK1260" s="54">
        <f t="shared" si="406"/>
        <v>0</v>
      </c>
      <c r="AL1260" s="78"/>
      <c r="AM1260" s="78"/>
      <c r="AN1260" s="53" t="str">
        <f>+IF($A1260="Venta",SUMIF($AC$3:$AM$3,VLOOKUP($R1260,desplegable!$N$3:$Q$8,4,FALSE),$AC1260:$AM1260)*$T1260/VLOOKUP($R1260,desplegable!$N$3:$O$8,2,FALSE),"")</f>
        <v/>
      </c>
      <c r="AO1260" s="53">
        <f t="shared" si="407"/>
        <v>0</v>
      </c>
      <c r="AP1260" s="53" t="str">
        <f>+IF($A1260="Compra",SUMIF($AC$3:$AM$3,VLOOKUP($R1259,desplegable!$N$3:$Q$8,4,FALSE),$AC1260:$AM1260)*$T1260/VLOOKUP($R1259,desplegable!$N$3:$O$8,2,FALSE),"")</f>
        <v/>
      </c>
      <c r="AQ1260" s="55">
        <f>+IFERROR(SUMIF($AC$3:$AM$3,VLOOKUP($R1260,desplegable!$N$3:$Q$8,4,FALSE),$AC1260:$AM1260)/$S1260,0)</f>
        <v>0</v>
      </c>
      <c r="AR1260" s="55">
        <f ca="1">IFERROR((SUMIF($AC$3:$AM$3,VLOOKUP($R1260,desplegable!$N$3:$Q$8,4,FALSE),$AC1260:$AM1260)/($H1260-$G1260))*((TODAY())-$G1260)/$S1260,0)</f>
        <v>0</v>
      </c>
      <c r="AS1260" s="56" t="str">
        <f t="shared" si="411"/>
        <v>-</v>
      </c>
      <c r="AT1260" s="56" t="str">
        <f t="shared" si="412"/>
        <v>-</v>
      </c>
      <c r="AU1260" s="56" t="str">
        <f t="shared" si="413"/>
        <v>-</v>
      </c>
      <c r="AV1260" s="56" t="str">
        <f t="shared" si="414"/>
        <v>-</v>
      </c>
      <c r="AW1260" s="53" t="str">
        <f t="shared" si="415"/>
        <v>-</v>
      </c>
      <c r="AX1260" s="53" t="str">
        <f t="shared" si="416"/>
        <v/>
      </c>
      <c r="AY1260" s="57" t="str">
        <f t="shared" si="417"/>
        <v/>
      </c>
      <c r="AZ1260" s="54">
        <f>+IF(SUMIF($AC$3:$AM$3,VLOOKUP($R1260,desplegable!$N$3:$Q$8,4,FALSE),$AC1260:$AM1260)&gt;=$S1260,$S1260,SUMIF($AC$3:$AM$3,VLOOKUP($R1260,desplegable!$N$3:$Q$8,4,FALSE),$AC1260:$AM1260))</f>
        <v>0</v>
      </c>
      <c r="BA1260" s="78"/>
      <c r="BB1260" s="54">
        <f t="shared" si="418"/>
        <v>0</v>
      </c>
      <c r="BC1260" s="53">
        <f>+IFERROR($BB1260*$T1260/VLOOKUP($R1260,desplegable!$N$3:$O$8,2,FALSE),0)</f>
        <v>0</v>
      </c>
      <c r="BD1260" s="53" t="str">
        <f t="shared" si="408"/>
        <v/>
      </c>
      <c r="BE1260" s="57" t="str">
        <f t="shared" si="419"/>
        <v/>
      </c>
    </row>
    <row r="1261" spans="1:57" ht="15" customHeight="1" x14ac:dyDescent="0.25">
      <c r="A1261" s="26" t="s">
        <v>117</v>
      </c>
      <c r="B1261" s="21"/>
      <c r="C1261" s="21" t="s">
        <v>117</v>
      </c>
      <c r="D1261" s="21"/>
      <c r="E1261" s="21" t="s">
        <v>117</v>
      </c>
      <c r="F1261" s="21"/>
      <c r="G1261" s="27"/>
      <c r="H1261" s="27"/>
      <c r="I1261" s="28" t="s">
        <v>373</v>
      </c>
      <c r="J1261" s="28" t="s">
        <v>117</v>
      </c>
      <c r="K1261" s="21"/>
      <c r="L1261" s="21"/>
      <c r="M1261" s="28" t="s">
        <v>117</v>
      </c>
      <c r="N1261" s="28" t="s">
        <v>117</v>
      </c>
      <c r="O1261" s="28" t="s">
        <v>117</v>
      </c>
      <c r="P1261" s="21" t="s">
        <v>117</v>
      </c>
      <c r="Q1261" s="21" t="s">
        <v>117</v>
      </c>
      <c r="R1261" s="28" t="s">
        <v>117</v>
      </c>
      <c r="S1261" s="78"/>
      <c r="T1261" s="30"/>
      <c r="U1261" s="52">
        <f t="shared" si="409"/>
        <v>0</v>
      </c>
      <c r="V1261" s="29"/>
      <c r="W1261" s="29" t="s">
        <v>117</v>
      </c>
      <c r="X1261" s="29"/>
      <c r="Y1261" s="29"/>
      <c r="Z1261" s="53" t="str">
        <f t="shared" si="401"/>
        <v/>
      </c>
      <c r="AA1261" s="55" t="str">
        <f t="shared" si="410"/>
        <v/>
      </c>
      <c r="AB1261" s="27"/>
      <c r="AC1261" s="54">
        <f t="shared" si="402"/>
        <v>0</v>
      </c>
      <c r="AD1261" s="78"/>
      <c r="AE1261" s="54">
        <f t="shared" si="403"/>
        <v>0</v>
      </c>
      <c r="AF1261" s="78"/>
      <c r="AG1261" s="54">
        <f t="shared" si="404"/>
        <v>0</v>
      </c>
      <c r="AH1261" s="78"/>
      <c r="AI1261" s="54">
        <f t="shared" si="405"/>
        <v>0</v>
      </c>
      <c r="AJ1261" s="78"/>
      <c r="AK1261" s="54">
        <f t="shared" si="406"/>
        <v>0</v>
      </c>
      <c r="AL1261" s="78"/>
      <c r="AM1261" s="78"/>
      <c r="AN1261" s="53" t="str">
        <f>+IF($A1261="Venta",SUMIF($AC$3:$AM$3,VLOOKUP($R1261,desplegable!$N$3:$Q$8,4,FALSE),$AC1261:$AM1261)*$T1261/VLOOKUP($R1261,desplegable!$N$3:$O$8,2,FALSE),"")</f>
        <v/>
      </c>
      <c r="AO1261" s="53">
        <f t="shared" si="407"/>
        <v>0</v>
      </c>
      <c r="AP1261" s="53" t="str">
        <f>+IF($A1261="Compra",SUMIF($AC$3:$AM$3,VLOOKUP($R1260,desplegable!$N$3:$Q$8,4,FALSE),$AC1261:$AM1261)*$T1261/VLOOKUP($R1260,desplegable!$N$3:$O$8,2,FALSE),"")</f>
        <v/>
      </c>
      <c r="AQ1261" s="55">
        <f>+IFERROR(SUMIF($AC$3:$AM$3,VLOOKUP($R1261,desplegable!$N$3:$Q$8,4,FALSE),$AC1261:$AM1261)/$S1261,0)</f>
        <v>0</v>
      </c>
      <c r="AR1261" s="55">
        <f ca="1">IFERROR((SUMIF($AC$3:$AM$3,VLOOKUP($R1261,desplegable!$N$3:$Q$8,4,FALSE),$AC1261:$AM1261)/($H1261-$G1261))*((TODAY())-$G1261)/$S1261,0)</f>
        <v>0</v>
      </c>
      <c r="AS1261" s="56" t="str">
        <f t="shared" si="411"/>
        <v>-</v>
      </c>
      <c r="AT1261" s="56" t="str">
        <f t="shared" si="412"/>
        <v>-</v>
      </c>
      <c r="AU1261" s="56" t="str">
        <f t="shared" si="413"/>
        <v>-</v>
      </c>
      <c r="AV1261" s="56" t="str">
        <f t="shared" si="414"/>
        <v>-</v>
      </c>
      <c r="AW1261" s="53" t="str">
        <f t="shared" si="415"/>
        <v>-</v>
      </c>
      <c r="AX1261" s="53" t="str">
        <f t="shared" si="416"/>
        <v/>
      </c>
      <c r="AY1261" s="57" t="str">
        <f t="shared" si="417"/>
        <v/>
      </c>
      <c r="AZ1261" s="54">
        <f>+IF(SUMIF($AC$3:$AM$3,VLOOKUP($R1261,desplegable!$N$3:$Q$8,4,FALSE),$AC1261:$AM1261)&gt;=$S1261,$S1261,SUMIF($AC$3:$AM$3,VLOOKUP($R1261,desplegable!$N$3:$Q$8,4,FALSE),$AC1261:$AM1261))</f>
        <v>0</v>
      </c>
      <c r="BA1261" s="78"/>
      <c r="BB1261" s="54">
        <f t="shared" si="418"/>
        <v>0</v>
      </c>
      <c r="BC1261" s="53">
        <f>+IFERROR($BB1261*$T1261/VLOOKUP($R1261,desplegable!$N$3:$O$8,2,FALSE),0)</f>
        <v>0</v>
      </c>
      <c r="BD1261" s="53" t="str">
        <f t="shared" si="408"/>
        <v/>
      </c>
      <c r="BE1261" s="57" t="str">
        <f t="shared" si="419"/>
        <v/>
      </c>
    </row>
    <row r="1262" spans="1:57" ht="15" customHeight="1" x14ac:dyDescent="0.25">
      <c r="A1262" s="26" t="s">
        <v>117</v>
      </c>
      <c r="B1262" s="21"/>
      <c r="C1262" s="21" t="s">
        <v>117</v>
      </c>
      <c r="D1262" s="21"/>
      <c r="E1262" s="21" t="s">
        <v>117</v>
      </c>
      <c r="F1262" s="21"/>
      <c r="G1262" s="27"/>
      <c r="H1262" s="27"/>
      <c r="I1262" s="28" t="s">
        <v>373</v>
      </c>
      <c r="J1262" s="28" t="s">
        <v>117</v>
      </c>
      <c r="K1262" s="21"/>
      <c r="L1262" s="21"/>
      <c r="M1262" s="28" t="s">
        <v>117</v>
      </c>
      <c r="N1262" s="28" t="s">
        <v>117</v>
      </c>
      <c r="O1262" s="28" t="s">
        <v>117</v>
      </c>
      <c r="P1262" s="21" t="s">
        <v>117</v>
      </c>
      <c r="Q1262" s="21" t="s">
        <v>117</v>
      </c>
      <c r="R1262" s="28" t="s">
        <v>117</v>
      </c>
      <c r="S1262" s="78"/>
      <c r="T1262" s="30"/>
      <c r="U1262" s="52">
        <f t="shared" si="409"/>
        <v>0</v>
      </c>
      <c r="V1262" s="29"/>
      <c r="W1262" s="29" t="s">
        <v>117</v>
      </c>
      <c r="X1262" s="29"/>
      <c r="Y1262" s="29"/>
      <c r="Z1262" s="53" t="str">
        <f t="shared" si="401"/>
        <v/>
      </c>
      <c r="AA1262" s="55" t="str">
        <f t="shared" si="410"/>
        <v/>
      </c>
      <c r="AB1262" s="27"/>
      <c r="AC1262" s="54">
        <f t="shared" si="402"/>
        <v>0</v>
      </c>
      <c r="AD1262" s="78"/>
      <c r="AE1262" s="54">
        <f t="shared" si="403"/>
        <v>0</v>
      </c>
      <c r="AF1262" s="78"/>
      <c r="AG1262" s="54">
        <f t="shared" si="404"/>
        <v>0</v>
      </c>
      <c r="AH1262" s="78"/>
      <c r="AI1262" s="54">
        <f t="shared" si="405"/>
        <v>0</v>
      </c>
      <c r="AJ1262" s="78"/>
      <c r="AK1262" s="54">
        <f t="shared" si="406"/>
        <v>0</v>
      </c>
      <c r="AL1262" s="78"/>
      <c r="AM1262" s="78"/>
      <c r="AN1262" s="53" t="str">
        <f>+IF($A1262="Venta",SUMIF($AC$3:$AM$3,VLOOKUP($R1262,desplegable!$N$3:$Q$8,4,FALSE),$AC1262:$AM1262)*$T1262/VLOOKUP($R1262,desplegable!$N$3:$O$8,2,FALSE),"")</f>
        <v/>
      </c>
      <c r="AO1262" s="53">
        <f t="shared" si="407"/>
        <v>0</v>
      </c>
      <c r="AP1262" s="53" t="str">
        <f>+IF($A1262="Compra",SUMIF($AC$3:$AM$3,VLOOKUP($R1261,desplegable!$N$3:$Q$8,4,FALSE),$AC1262:$AM1262)*$T1262/VLOOKUP($R1261,desplegable!$N$3:$O$8,2,FALSE),"")</f>
        <v/>
      </c>
      <c r="AQ1262" s="55">
        <f>+IFERROR(SUMIF($AC$3:$AM$3,VLOOKUP($R1262,desplegable!$N$3:$Q$8,4,FALSE),$AC1262:$AM1262)/$S1262,0)</f>
        <v>0</v>
      </c>
      <c r="AR1262" s="55">
        <f ca="1">IFERROR((SUMIF($AC$3:$AM$3,VLOOKUP($R1262,desplegable!$N$3:$Q$8,4,FALSE),$AC1262:$AM1262)/($H1262-$G1262))*((TODAY())-$G1262)/$S1262,0)</f>
        <v>0</v>
      </c>
      <c r="AS1262" s="56" t="str">
        <f t="shared" si="411"/>
        <v>-</v>
      </c>
      <c r="AT1262" s="56" t="str">
        <f t="shared" si="412"/>
        <v>-</v>
      </c>
      <c r="AU1262" s="56" t="str">
        <f t="shared" si="413"/>
        <v>-</v>
      </c>
      <c r="AV1262" s="56" t="str">
        <f t="shared" si="414"/>
        <v>-</v>
      </c>
      <c r="AW1262" s="53" t="str">
        <f t="shared" si="415"/>
        <v>-</v>
      </c>
      <c r="AX1262" s="53" t="str">
        <f t="shared" si="416"/>
        <v/>
      </c>
      <c r="AY1262" s="57" t="str">
        <f t="shared" si="417"/>
        <v/>
      </c>
      <c r="AZ1262" s="54">
        <f>+IF(SUMIF($AC$3:$AM$3,VLOOKUP($R1262,desplegable!$N$3:$Q$8,4,FALSE),$AC1262:$AM1262)&gt;=$S1262,$S1262,SUMIF($AC$3:$AM$3,VLOOKUP($R1262,desplegable!$N$3:$Q$8,4,FALSE),$AC1262:$AM1262))</f>
        <v>0</v>
      </c>
      <c r="BA1262" s="78"/>
      <c r="BB1262" s="54">
        <f t="shared" si="418"/>
        <v>0</v>
      </c>
      <c r="BC1262" s="53">
        <f>+IFERROR($BB1262*$T1262/VLOOKUP($R1262,desplegable!$N$3:$O$8,2,FALSE),0)</f>
        <v>0</v>
      </c>
      <c r="BD1262" s="53" t="str">
        <f t="shared" si="408"/>
        <v/>
      </c>
      <c r="BE1262" s="57" t="str">
        <f t="shared" si="419"/>
        <v/>
      </c>
    </row>
    <row r="1263" spans="1:57" ht="15" customHeight="1" x14ac:dyDescent="0.25">
      <c r="A1263" s="26" t="s">
        <v>117</v>
      </c>
      <c r="B1263" s="21"/>
      <c r="C1263" s="21" t="s">
        <v>117</v>
      </c>
      <c r="D1263" s="21"/>
      <c r="E1263" s="21" t="s">
        <v>117</v>
      </c>
      <c r="F1263" s="21"/>
      <c r="G1263" s="27"/>
      <c r="H1263" s="27"/>
      <c r="I1263" s="28" t="s">
        <v>373</v>
      </c>
      <c r="J1263" s="28" t="s">
        <v>117</v>
      </c>
      <c r="K1263" s="21"/>
      <c r="L1263" s="21"/>
      <c r="M1263" s="28" t="s">
        <v>117</v>
      </c>
      <c r="N1263" s="28" t="s">
        <v>117</v>
      </c>
      <c r="O1263" s="28" t="s">
        <v>117</v>
      </c>
      <c r="P1263" s="21" t="s">
        <v>117</v>
      </c>
      <c r="Q1263" s="21" t="s">
        <v>117</v>
      </c>
      <c r="R1263" s="28" t="s">
        <v>117</v>
      </c>
      <c r="S1263" s="78"/>
      <c r="T1263" s="30"/>
      <c r="U1263" s="52">
        <f t="shared" si="409"/>
        <v>0</v>
      </c>
      <c r="V1263" s="29"/>
      <c r="W1263" s="29" t="s">
        <v>117</v>
      </c>
      <c r="X1263" s="29"/>
      <c r="Y1263" s="29"/>
      <c r="Z1263" s="53" t="str">
        <f t="shared" si="401"/>
        <v/>
      </c>
      <c r="AA1263" s="55" t="str">
        <f t="shared" si="410"/>
        <v/>
      </c>
      <c r="AB1263" s="27"/>
      <c r="AC1263" s="54">
        <f t="shared" si="402"/>
        <v>0</v>
      </c>
      <c r="AD1263" s="78"/>
      <c r="AE1263" s="54">
        <f t="shared" si="403"/>
        <v>0</v>
      </c>
      <c r="AF1263" s="78"/>
      <c r="AG1263" s="54">
        <f t="shared" si="404"/>
        <v>0</v>
      </c>
      <c r="AH1263" s="78"/>
      <c r="AI1263" s="54">
        <f t="shared" si="405"/>
        <v>0</v>
      </c>
      <c r="AJ1263" s="78"/>
      <c r="AK1263" s="54">
        <f t="shared" si="406"/>
        <v>0</v>
      </c>
      <c r="AL1263" s="78"/>
      <c r="AM1263" s="78"/>
      <c r="AN1263" s="53" t="str">
        <f>+IF($A1263="Venta",SUMIF($AC$3:$AM$3,VLOOKUP($R1263,desplegable!$N$3:$Q$8,4,FALSE),$AC1263:$AM1263)*$T1263/VLOOKUP($R1263,desplegable!$N$3:$O$8,2,FALSE),"")</f>
        <v/>
      </c>
      <c r="AO1263" s="53">
        <f t="shared" si="407"/>
        <v>0</v>
      </c>
      <c r="AP1263" s="53" t="str">
        <f>+IF($A1263="Compra",SUMIF($AC$3:$AM$3,VLOOKUP($R1262,desplegable!$N$3:$Q$8,4,FALSE),$AC1263:$AM1263)*$T1263/VLOOKUP($R1262,desplegable!$N$3:$O$8,2,FALSE),"")</f>
        <v/>
      </c>
      <c r="AQ1263" s="55">
        <f>+IFERROR(SUMIF($AC$3:$AM$3,VLOOKUP($R1263,desplegable!$N$3:$Q$8,4,FALSE),$AC1263:$AM1263)/$S1263,0)</f>
        <v>0</v>
      </c>
      <c r="AR1263" s="55">
        <f ca="1">IFERROR((SUMIF($AC$3:$AM$3,VLOOKUP($R1263,desplegable!$N$3:$Q$8,4,FALSE),$AC1263:$AM1263)/($H1263-$G1263))*((TODAY())-$G1263)/$S1263,0)</f>
        <v>0</v>
      </c>
      <c r="AS1263" s="56" t="str">
        <f t="shared" si="411"/>
        <v>-</v>
      </c>
      <c r="AT1263" s="56" t="str">
        <f t="shared" si="412"/>
        <v>-</v>
      </c>
      <c r="AU1263" s="56" t="str">
        <f t="shared" si="413"/>
        <v>-</v>
      </c>
      <c r="AV1263" s="56" t="str">
        <f t="shared" si="414"/>
        <v>-</v>
      </c>
      <c r="AW1263" s="53" t="str">
        <f t="shared" si="415"/>
        <v>-</v>
      </c>
      <c r="AX1263" s="53" t="str">
        <f t="shared" si="416"/>
        <v/>
      </c>
      <c r="AY1263" s="57" t="str">
        <f t="shared" si="417"/>
        <v/>
      </c>
      <c r="AZ1263" s="54">
        <f>+IF(SUMIF($AC$3:$AM$3,VLOOKUP($R1263,desplegable!$N$3:$Q$8,4,FALSE),$AC1263:$AM1263)&gt;=$S1263,$S1263,SUMIF($AC$3:$AM$3,VLOOKUP($R1263,desplegable!$N$3:$Q$8,4,FALSE),$AC1263:$AM1263))</f>
        <v>0</v>
      </c>
      <c r="BA1263" s="78"/>
      <c r="BB1263" s="54">
        <f t="shared" si="418"/>
        <v>0</v>
      </c>
      <c r="BC1263" s="53">
        <f>+IFERROR($BB1263*$T1263/VLOOKUP($R1263,desplegable!$N$3:$O$8,2,FALSE),0)</f>
        <v>0</v>
      </c>
      <c r="BD1263" s="53" t="str">
        <f t="shared" si="408"/>
        <v/>
      </c>
      <c r="BE1263" s="57" t="str">
        <f t="shared" si="419"/>
        <v/>
      </c>
    </row>
    <row r="1264" spans="1:57" ht="15" customHeight="1" x14ac:dyDescent="0.25">
      <c r="A1264" s="26" t="s">
        <v>117</v>
      </c>
      <c r="B1264" s="21"/>
      <c r="C1264" s="21" t="s">
        <v>117</v>
      </c>
      <c r="D1264" s="21"/>
      <c r="E1264" s="21" t="s">
        <v>117</v>
      </c>
      <c r="F1264" s="21"/>
      <c r="G1264" s="27"/>
      <c r="H1264" s="27"/>
      <c r="I1264" s="28" t="s">
        <v>373</v>
      </c>
      <c r="J1264" s="28" t="s">
        <v>117</v>
      </c>
      <c r="K1264" s="21"/>
      <c r="L1264" s="21"/>
      <c r="M1264" s="28" t="s">
        <v>117</v>
      </c>
      <c r="N1264" s="28" t="s">
        <v>117</v>
      </c>
      <c r="O1264" s="28" t="s">
        <v>117</v>
      </c>
      <c r="P1264" s="21" t="s">
        <v>117</v>
      </c>
      <c r="Q1264" s="21" t="s">
        <v>117</v>
      </c>
      <c r="R1264" s="28" t="s">
        <v>117</v>
      </c>
      <c r="S1264" s="78"/>
      <c r="T1264" s="30"/>
      <c r="U1264" s="52">
        <f t="shared" si="409"/>
        <v>0</v>
      </c>
      <c r="V1264" s="29"/>
      <c r="W1264" s="29" t="s">
        <v>117</v>
      </c>
      <c r="X1264" s="29"/>
      <c r="Y1264" s="29"/>
      <c r="Z1264" s="53" t="str">
        <f t="shared" si="401"/>
        <v/>
      </c>
      <c r="AA1264" s="55" t="str">
        <f t="shared" si="410"/>
        <v/>
      </c>
      <c r="AB1264" s="27"/>
      <c r="AC1264" s="54">
        <f t="shared" si="402"/>
        <v>0</v>
      </c>
      <c r="AD1264" s="78"/>
      <c r="AE1264" s="54">
        <f t="shared" si="403"/>
        <v>0</v>
      </c>
      <c r="AF1264" s="78"/>
      <c r="AG1264" s="54">
        <f t="shared" si="404"/>
        <v>0</v>
      </c>
      <c r="AH1264" s="78"/>
      <c r="AI1264" s="54">
        <f t="shared" si="405"/>
        <v>0</v>
      </c>
      <c r="AJ1264" s="78"/>
      <c r="AK1264" s="54">
        <f t="shared" si="406"/>
        <v>0</v>
      </c>
      <c r="AL1264" s="78"/>
      <c r="AM1264" s="78"/>
      <c r="AN1264" s="53" t="str">
        <f>+IF($A1264="Venta",SUMIF($AC$3:$AM$3,VLOOKUP($R1264,desplegable!$N$3:$Q$8,4,FALSE),$AC1264:$AM1264)*$T1264/VLOOKUP($R1264,desplegable!$N$3:$O$8,2,FALSE),"")</f>
        <v/>
      </c>
      <c r="AO1264" s="53">
        <f t="shared" si="407"/>
        <v>0</v>
      </c>
      <c r="AP1264" s="53" t="str">
        <f>+IF($A1264="Compra",SUMIF($AC$3:$AM$3,VLOOKUP($R1263,desplegable!$N$3:$Q$8,4,FALSE),$AC1264:$AM1264)*$T1264/VLOOKUP($R1263,desplegable!$N$3:$O$8,2,FALSE),"")</f>
        <v/>
      </c>
      <c r="AQ1264" s="55">
        <f>+IFERROR(SUMIF($AC$3:$AM$3,VLOOKUP($R1264,desplegable!$N$3:$Q$8,4,FALSE),$AC1264:$AM1264)/$S1264,0)</f>
        <v>0</v>
      </c>
      <c r="AR1264" s="55">
        <f ca="1">IFERROR((SUMIF($AC$3:$AM$3,VLOOKUP($R1264,desplegable!$N$3:$Q$8,4,FALSE),$AC1264:$AM1264)/($H1264-$G1264))*((TODAY())-$G1264)/$S1264,0)</f>
        <v>0</v>
      </c>
      <c r="AS1264" s="56" t="str">
        <f t="shared" si="411"/>
        <v>-</v>
      </c>
      <c r="AT1264" s="56" t="str">
        <f t="shared" si="412"/>
        <v>-</v>
      </c>
      <c r="AU1264" s="56" t="str">
        <f t="shared" si="413"/>
        <v>-</v>
      </c>
      <c r="AV1264" s="56" t="str">
        <f t="shared" si="414"/>
        <v>-</v>
      </c>
      <c r="AW1264" s="53" t="str">
        <f t="shared" si="415"/>
        <v>-</v>
      </c>
      <c r="AX1264" s="53" t="str">
        <f t="shared" si="416"/>
        <v/>
      </c>
      <c r="AY1264" s="57" t="str">
        <f t="shared" si="417"/>
        <v/>
      </c>
      <c r="AZ1264" s="54">
        <f>+IF(SUMIF($AC$3:$AM$3,VLOOKUP($R1264,desplegable!$N$3:$Q$8,4,FALSE),$AC1264:$AM1264)&gt;=$S1264,$S1264,SUMIF($AC$3:$AM$3,VLOOKUP($R1264,desplegable!$N$3:$Q$8,4,FALSE),$AC1264:$AM1264))</f>
        <v>0</v>
      </c>
      <c r="BA1264" s="78"/>
      <c r="BB1264" s="54">
        <f t="shared" si="418"/>
        <v>0</v>
      </c>
      <c r="BC1264" s="53">
        <f>+IFERROR($BB1264*$T1264/VLOOKUP($R1264,desplegable!$N$3:$O$8,2,FALSE),0)</f>
        <v>0</v>
      </c>
      <c r="BD1264" s="53" t="str">
        <f t="shared" si="408"/>
        <v/>
      </c>
      <c r="BE1264" s="57" t="str">
        <f t="shared" si="419"/>
        <v/>
      </c>
    </row>
    <row r="1265" spans="1:57" ht="15" customHeight="1" x14ac:dyDescent="0.25">
      <c r="A1265" s="26" t="s">
        <v>117</v>
      </c>
      <c r="B1265" s="21"/>
      <c r="C1265" s="21" t="s">
        <v>117</v>
      </c>
      <c r="D1265" s="21"/>
      <c r="E1265" s="21" t="s">
        <v>117</v>
      </c>
      <c r="F1265" s="21"/>
      <c r="G1265" s="27"/>
      <c r="H1265" s="27"/>
      <c r="I1265" s="28" t="s">
        <v>373</v>
      </c>
      <c r="J1265" s="28" t="s">
        <v>117</v>
      </c>
      <c r="K1265" s="21"/>
      <c r="L1265" s="21"/>
      <c r="M1265" s="28" t="s">
        <v>117</v>
      </c>
      <c r="N1265" s="28" t="s">
        <v>117</v>
      </c>
      <c r="O1265" s="28" t="s">
        <v>117</v>
      </c>
      <c r="P1265" s="21" t="s">
        <v>117</v>
      </c>
      <c r="Q1265" s="21" t="s">
        <v>117</v>
      </c>
      <c r="R1265" s="28" t="s">
        <v>117</v>
      </c>
      <c r="S1265" s="78"/>
      <c r="T1265" s="30"/>
      <c r="U1265" s="52">
        <f t="shared" si="409"/>
        <v>0</v>
      </c>
      <c r="V1265" s="29"/>
      <c r="W1265" s="29" t="s">
        <v>117</v>
      </c>
      <c r="X1265" s="29"/>
      <c r="Y1265" s="29"/>
      <c r="Z1265" s="53" t="str">
        <f t="shared" si="401"/>
        <v/>
      </c>
      <c r="AA1265" s="55" t="str">
        <f t="shared" si="410"/>
        <v/>
      </c>
      <c r="AB1265" s="27"/>
      <c r="AC1265" s="54">
        <f t="shared" si="402"/>
        <v>0</v>
      </c>
      <c r="AD1265" s="78"/>
      <c r="AE1265" s="54">
        <f t="shared" si="403"/>
        <v>0</v>
      </c>
      <c r="AF1265" s="78"/>
      <c r="AG1265" s="54">
        <f t="shared" si="404"/>
        <v>0</v>
      </c>
      <c r="AH1265" s="78"/>
      <c r="AI1265" s="54">
        <f t="shared" si="405"/>
        <v>0</v>
      </c>
      <c r="AJ1265" s="78"/>
      <c r="AK1265" s="54">
        <f t="shared" si="406"/>
        <v>0</v>
      </c>
      <c r="AL1265" s="78"/>
      <c r="AM1265" s="78"/>
      <c r="AN1265" s="53" t="str">
        <f>+IF($A1265="Venta",SUMIF($AC$3:$AM$3,VLOOKUP($R1265,desplegable!$N$3:$Q$8,4,FALSE),$AC1265:$AM1265)*$T1265/VLOOKUP($R1265,desplegable!$N$3:$O$8,2,FALSE),"")</f>
        <v/>
      </c>
      <c r="AO1265" s="53">
        <f t="shared" si="407"/>
        <v>0</v>
      </c>
      <c r="AP1265" s="53" t="str">
        <f>+IF($A1265="Compra",SUMIF($AC$3:$AM$3,VLOOKUP($R1264,desplegable!$N$3:$Q$8,4,FALSE),$AC1265:$AM1265)*$T1265/VLOOKUP($R1264,desplegable!$N$3:$O$8,2,FALSE),"")</f>
        <v/>
      </c>
      <c r="AQ1265" s="55">
        <f>+IFERROR(SUMIF($AC$3:$AM$3,VLOOKUP($R1265,desplegable!$N$3:$Q$8,4,FALSE),$AC1265:$AM1265)/$S1265,0)</f>
        <v>0</v>
      </c>
      <c r="AR1265" s="55">
        <f ca="1">IFERROR((SUMIF($AC$3:$AM$3,VLOOKUP($R1265,desplegable!$N$3:$Q$8,4,FALSE),$AC1265:$AM1265)/($H1265-$G1265))*((TODAY())-$G1265)/$S1265,0)</f>
        <v>0</v>
      </c>
      <c r="AS1265" s="56" t="str">
        <f t="shared" si="411"/>
        <v>-</v>
      </c>
      <c r="AT1265" s="56" t="str">
        <f t="shared" si="412"/>
        <v>-</v>
      </c>
      <c r="AU1265" s="56" t="str">
        <f t="shared" si="413"/>
        <v>-</v>
      </c>
      <c r="AV1265" s="56" t="str">
        <f t="shared" si="414"/>
        <v>-</v>
      </c>
      <c r="AW1265" s="53" t="str">
        <f t="shared" si="415"/>
        <v>-</v>
      </c>
      <c r="AX1265" s="53" t="str">
        <f t="shared" si="416"/>
        <v/>
      </c>
      <c r="AY1265" s="57" t="str">
        <f t="shared" si="417"/>
        <v/>
      </c>
      <c r="AZ1265" s="54">
        <f>+IF(SUMIF($AC$3:$AM$3,VLOOKUP($R1265,desplegable!$N$3:$Q$8,4,FALSE),$AC1265:$AM1265)&gt;=$S1265,$S1265,SUMIF($AC$3:$AM$3,VLOOKUP($R1265,desplegable!$N$3:$Q$8,4,FALSE),$AC1265:$AM1265))</f>
        <v>0</v>
      </c>
      <c r="BA1265" s="78"/>
      <c r="BB1265" s="54">
        <f t="shared" si="418"/>
        <v>0</v>
      </c>
      <c r="BC1265" s="53">
        <f>+IFERROR($BB1265*$T1265/VLOOKUP($R1265,desplegable!$N$3:$O$8,2,FALSE),0)</f>
        <v>0</v>
      </c>
      <c r="BD1265" s="53" t="str">
        <f t="shared" si="408"/>
        <v/>
      </c>
      <c r="BE1265" s="57" t="str">
        <f t="shared" si="419"/>
        <v/>
      </c>
    </row>
    <row r="1266" spans="1:57" ht="15" customHeight="1" x14ac:dyDescent="0.25">
      <c r="A1266" s="26" t="s">
        <v>117</v>
      </c>
      <c r="B1266" s="21"/>
      <c r="C1266" s="21" t="s">
        <v>117</v>
      </c>
      <c r="D1266" s="21"/>
      <c r="E1266" s="21" t="s">
        <v>117</v>
      </c>
      <c r="F1266" s="21"/>
      <c r="G1266" s="27"/>
      <c r="H1266" s="27"/>
      <c r="I1266" s="28" t="s">
        <v>373</v>
      </c>
      <c r="J1266" s="28" t="s">
        <v>117</v>
      </c>
      <c r="K1266" s="21"/>
      <c r="L1266" s="21"/>
      <c r="M1266" s="28" t="s">
        <v>117</v>
      </c>
      <c r="N1266" s="28" t="s">
        <v>117</v>
      </c>
      <c r="O1266" s="28" t="s">
        <v>117</v>
      </c>
      <c r="P1266" s="21" t="s">
        <v>117</v>
      </c>
      <c r="Q1266" s="21" t="s">
        <v>117</v>
      </c>
      <c r="R1266" s="28" t="s">
        <v>117</v>
      </c>
      <c r="S1266" s="78"/>
      <c r="T1266" s="30"/>
      <c r="U1266" s="52">
        <f t="shared" si="409"/>
        <v>0</v>
      </c>
      <c r="V1266" s="29"/>
      <c r="W1266" s="29" t="s">
        <v>117</v>
      </c>
      <c r="X1266" s="29"/>
      <c r="Y1266" s="29"/>
      <c r="Z1266" s="53" t="str">
        <f t="shared" si="401"/>
        <v/>
      </c>
      <c r="AA1266" s="55" t="str">
        <f t="shared" si="410"/>
        <v/>
      </c>
      <c r="AB1266" s="27"/>
      <c r="AC1266" s="54">
        <f t="shared" si="402"/>
        <v>0</v>
      </c>
      <c r="AD1266" s="78"/>
      <c r="AE1266" s="54">
        <f t="shared" si="403"/>
        <v>0</v>
      </c>
      <c r="AF1266" s="78"/>
      <c r="AG1266" s="54">
        <f t="shared" si="404"/>
        <v>0</v>
      </c>
      <c r="AH1266" s="78"/>
      <c r="AI1266" s="54">
        <f t="shared" si="405"/>
        <v>0</v>
      </c>
      <c r="AJ1266" s="78"/>
      <c r="AK1266" s="54">
        <f t="shared" si="406"/>
        <v>0</v>
      </c>
      <c r="AL1266" s="78"/>
      <c r="AM1266" s="78"/>
      <c r="AN1266" s="53" t="str">
        <f>+IF($A1266="Venta",SUMIF($AC$3:$AM$3,VLOOKUP($R1266,desplegable!$N$3:$Q$8,4,FALSE),$AC1266:$AM1266)*$T1266/VLOOKUP($R1266,desplegable!$N$3:$O$8,2,FALSE),"")</f>
        <v/>
      </c>
      <c r="AO1266" s="53">
        <f t="shared" si="407"/>
        <v>0</v>
      </c>
      <c r="AP1266" s="53" t="str">
        <f>+IF($A1266="Compra",SUMIF($AC$3:$AM$3,VLOOKUP($R1265,desplegable!$N$3:$Q$8,4,FALSE),$AC1266:$AM1266)*$T1266/VLOOKUP($R1265,desplegable!$N$3:$O$8,2,FALSE),"")</f>
        <v/>
      </c>
      <c r="AQ1266" s="55">
        <f>+IFERROR(SUMIF($AC$3:$AM$3,VLOOKUP($R1266,desplegable!$N$3:$Q$8,4,FALSE),$AC1266:$AM1266)/$S1266,0)</f>
        <v>0</v>
      </c>
      <c r="AR1266" s="55">
        <f ca="1">IFERROR((SUMIF($AC$3:$AM$3,VLOOKUP($R1266,desplegable!$N$3:$Q$8,4,FALSE),$AC1266:$AM1266)/($H1266-$G1266))*((TODAY())-$G1266)/$S1266,0)</f>
        <v>0</v>
      </c>
      <c r="AS1266" s="56" t="str">
        <f t="shared" si="411"/>
        <v>-</v>
      </c>
      <c r="AT1266" s="56" t="str">
        <f t="shared" si="412"/>
        <v>-</v>
      </c>
      <c r="AU1266" s="56" t="str">
        <f t="shared" si="413"/>
        <v>-</v>
      </c>
      <c r="AV1266" s="56" t="str">
        <f t="shared" si="414"/>
        <v>-</v>
      </c>
      <c r="AW1266" s="53" t="str">
        <f t="shared" si="415"/>
        <v>-</v>
      </c>
      <c r="AX1266" s="53" t="str">
        <f t="shared" si="416"/>
        <v/>
      </c>
      <c r="AY1266" s="57" t="str">
        <f t="shared" si="417"/>
        <v/>
      </c>
      <c r="AZ1266" s="54">
        <f>+IF(SUMIF($AC$3:$AM$3,VLOOKUP($R1266,desplegable!$N$3:$Q$8,4,FALSE),$AC1266:$AM1266)&gt;=$S1266,$S1266,SUMIF($AC$3:$AM$3,VLOOKUP($R1266,desplegable!$N$3:$Q$8,4,FALSE),$AC1266:$AM1266))</f>
        <v>0</v>
      </c>
      <c r="BA1266" s="78"/>
      <c r="BB1266" s="54">
        <f t="shared" si="418"/>
        <v>0</v>
      </c>
      <c r="BC1266" s="53">
        <f>+IFERROR($BB1266*$T1266/VLOOKUP($R1266,desplegable!$N$3:$O$8,2,FALSE),0)</f>
        <v>0</v>
      </c>
      <c r="BD1266" s="53" t="str">
        <f t="shared" si="408"/>
        <v/>
      </c>
      <c r="BE1266" s="57" t="str">
        <f t="shared" si="419"/>
        <v/>
      </c>
    </row>
    <row r="1267" spans="1:57" ht="15" customHeight="1" x14ac:dyDescent="0.25">
      <c r="A1267" s="26" t="s">
        <v>117</v>
      </c>
      <c r="B1267" s="21"/>
      <c r="C1267" s="21" t="s">
        <v>117</v>
      </c>
      <c r="D1267" s="21"/>
      <c r="E1267" s="21" t="s">
        <v>117</v>
      </c>
      <c r="F1267" s="21"/>
      <c r="G1267" s="27"/>
      <c r="H1267" s="27"/>
      <c r="I1267" s="28" t="s">
        <v>373</v>
      </c>
      <c r="J1267" s="28" t="s">
        <v>117</v>
      </c>
      <c r="K1267" s="21"/>
      <c r="L1267" s="21"/>
      <c r="M1267" s="28" t="s">
        <v>117</v>
      </c>
      <c r="N1267" s="28" t="s">
        <v>117</v>
      </c>
      <c r="O1267" s="28" t="s">
        <v>117</v>
      </c>
      <c r="P1267" s="21" t="s">
        <v>117</v>
      </c>
      <c r="Q1267" s="21" t="s">
        <v>117</v>
      </c>
      <c r="R1267" s="28" t="s">
        <v>117</v>
      </c>
      <c r="S1267" s="78"/>
      <c r="T1267" s="30"/>
      <c r="U1267" s="52">
        <f t="shared" si="409"/>
        <v>0</v>
      </c>
      <c r="V1267" s="29"/>
      <c r="W1267" s="29" t="s">
        <v>117</v>
      </c>
      <c r="X1267" s="29"/>
      <c r="Y1267" s="29"/>
      <c r="Z1267" s="53" t="str">
        <f t="shared" si="401"/>
        <v/>
      </c>
      <c r="AA1267" s="55" t="str">
        <f t="shared" si="410"/>
        <v/>
      </c>
      <c r="AB1267" s="27"/>
      <c r="AC1267" s="54">
        <f t="shared" si="402"/>
        <v>0</v>
      </c>
      <c r="AD1267" s="78"/>
      <c r="AE1267" s="54">
        <f t="shared" si="403"/>
        <v>0</v>
      </c>
      <c r="AF1267" s="78"/>
      <c r="AG1267" s="54">
        <f t="shared" si="404"/>
        <v>0</v>
      </c>
      <c r="AH1267" s="78"/>
      <c r="AI1267" s="54">
        <f t="shared" si="405"/>
        <v>0</v>
      </c>
      <c r="AJ1267" s="78"/>
      <c r="AK1267" s="54">
        <f t="shared" si="406"/>
        <v>0</v>
      </c>
      <c r="AL1267" s="78"/>
      <c r="AM1267" s="78"/>
      <c r="AN1267" s="53" t="str">
        <f>+IF($A1267="Venta",SUMIF($AC$3:$AM$3,VLOOKUP($R1267,desplegable!$N$3:$Q$8,4,FALSE),$AC1267:$AM1267)*$T1267/VLOOKUP($R1267,desplegable!$N$3:$O$8,2,FALSE),"")</f>
        <v/>
      </c>
      <c r="AO1267" s="53">
        <f t="shared" si="407"/>
        <v>0</v>
      </c>
      <c r="AP1267" s="53" t="str">
        <f>+IF($A1267="Compra",SUMIF($AC$3:$AM$3,VLOOKUP($R1266,desplegable!$N$3:$Q$8,4,FALSE),$AC1267:$AM1267)*$T1267/VLOOKUP($R1266,desplegable!$N$3:$O$8,2,FALSE),"")</f>
        <v/>
      </c>
      <c r="AQ1267" s="55">
        <f>+IFERROR(SUMIF($AC$3:$AM$3,VLOOKUP($R1267,desplegable!$N$3:$Q$8,4,FALSE),$AC1267:$AM1267)/$S1267,0)</f>
        <v>0</v>
      </c>
      <c r="AR1267" s="55">
        <f ca="1">IFERROR((SUMIF($AC$3:$AM$3,VLOOKUP($R1267,desplegable!$N$3:$Q$8,4,FALSE),$AC1267:$AM1267)/($H1267-$G1267))*((TODAY())-$G1267)/$S1267,0)</f>
        <v>0</v>
      </c>
      <c r="AS1267" s="56" t="str">
        <f t="shared" si="411"/>
        <v>-</v>
      </c>
      <c r="AT1267" s="56" t="str">
        <f t="shared" si="412"/>
        <v>-</v>
      </c>
      <c r="AU1267" s="56" t="str">
        <f t="shared" si="413"/>
        <v>-</v>
      </c>
      <c r="AV1267" s="56" t="str">
        <f t="shared" si="414"/>
        <v>-</v>
      </c>
      <c r="AW1267" s="53" t="str">
        <f t="shared" si="415"/>
        <v>-</v>
      </c>
      <c r="AX1267" s="53" t="str">
        <f t="shared" si="416"/>
        <v/>
      </c>
      <c r="AY1267" s="57" t="str">
        <f t="shared" si="417"/>
        <v/>
      </c>
      <c r="AZ1267" s="54">
        <f>+IF(SUMIF($AC$3:$AM$3,VLOOKUP($R1267,desplegable!$N$3:$Q$8,4,FALSE),$AC1267:$AM1267)&gt;=$S1267,$S1267,SUMIF($AC$3:$AM$3,VLOOKUP($R1267,desplegable!$N$3:$Q$8,4,FALSE),$AC1267:$AM1267))</f>
        <v>0</v>
      </c>
      <c r="BA1267" s="78"/>
      <c r="BB1267" s="54">
        <f t="shared" si="418"/>
        <v>0</v>
      </c>
      <c r="BC1267" s="53">
        <f>+IFERROR($BB1267*$T1267/VLOOKUP($R1267,desplegable!$N$3:$O$8,2,FALSE),0)</f>
        <v>0</v>
      </c>
      <c r="BD1267" s="53" t="str">
        <f t="shared" si="408"/>
        <v/>
      </c>
      <c r="BE1267" s="57" t="str">
        <f t="shared" si="419"/>
        <v/>
      </c>
    </row>
    <row r="1268" spans="1:57" ht="15" customHeight="1" x14ac:dyDescent="0.25">
      <c r="A1268" s="26" t="s">
        <v>117</v>
      </c>
      <c r="B1268" s="21"/>
      <c r="C1268" s="21" t="s">
        <v>117</v>
      </c>
      <c r="D1268" s="21"/>
      <c r="E1268" s="21" t="s">
        <v>117</v>
      </c>
      <c r="F1268" s="21"/>
      <c r="G1268" s="27"/>
      <c r="H1268" s="27"/>
      <c r="I1268" s="28" t="s">
        <v>373</v>
      </c>
      <c r="J1268" s="28" t="s">
        <v>117</v>
      </c>
      <c r="K1268" s="21"/>
      <c r="L1268" s="21"/>
      <c r="M1268" s="28" t="s">
        <v>117</v>
      </c>
      <c r="N1268" s="28" t="s">
        <v>117</v>
      </c>
      <c r="O1268" s="28" t="s">
        <v>117</v>
      </c>
      <c r="P1268" s="21" t="s">
        <v>117</v>
      </c>
      <c r="Q1268" s="21" t="s">
        <v>117</v>
      </c>
      <c r="R1268" s="28" t="s">
        <v>117</v>
      </c>
      <c r="S1268" s="78"/>
      <c r="T1268" s="30"/>
      <c r="U1268" s="52">
        <f t="shared" si="409"/>
        <v>0</v>
      </c>
      <c r="V1268" s="29"/>
      <c r="W1268" s="29" t="s">
        <v>117</v>
      </c>
      <c r="X1268" s="29"/>
      <c r="Y1268" s="29"/>
      <c r="Z1268" s="53" t="str">
        <f t="shared" si="401"/>
        <v/>
      </c>
      <c r="AA1268" s="55" t="str">
        <f t="shared" si="410"/>
        <v/>
      </c>
      <c r="AB1268" s="27"/>
      <c r="AC1268" s="54">
        <f t="shared" si="402"/>
        <v>0</v>
      </c>
      <c r="AD1268" s="78"/>
      <c r="AE1268" s="54">
        <f t="shared" si="403"/>
        <v>0</v>
      </c>
      <c r="AF1268" s="78"/>
      <c r="AG1268" s="54">
        <f t="shared" si="404"/>
        <v>0</v>
      </c>
      <c r="AH1268" s="78"/>
      <c r="AI1268" s="54">
        <f t="shared" si="405"/>
        <v>0</v>
      </c>
      <c r="AJ1268" s="78"/>
      <c r="AK1268" s="54">
        <f t="shared" si="406"/>
        <v>0</v>
      </c>
      <c r="AL1268" s="78"/>
      <c r="AM1268" s="78"/>
      <c r="AN1268" s="53" t="str">
        <f>+IF($A1268="Venta",SUMIF($AC$3:$AM$3,VLOOKUP($R1268,desplegable!$N$3:$Q$8,4,FALSE),$AC1268:$AM1268)*$T1268/VLOOKUP($R1268,desplegable!$N$3:$O$8,2,FALSE),"")</f>
        <v/>
      </c>
      <c r="AO1268" s="53">
        <f t="shared" si="407"/>
        <v>0</v>
      </c>
      <c r="AP1268" s="53" t="str">
        <f>+IF($A1268="Compra",SUMIF($AC$3:$AM$3,VLOOKUP($R1267,desplegable!$N$3:$Q$8,4,FALSE),$AC1268:$AM1268)*$T1268/VLOOKUP($R1267,desplegable!$N$3:$O$8,2,FALSE),"")</f>
        <v/>
      </c>
      <c r="AQ1268" s="55">
        <f>+IFERROR(SUMIF($AC$3:$AM$3,VLOOKUP($R1268,desplegable!$N$3:$Q$8,4,FALSE),$AC1268:$AM1268)/$S1268,0)</f>
        <v>0</v>
      </c>
      <c r="AR1268" s="55">
        <f ca="1">IFERROR((SUMIF($AC$3:$AM$3,VLOOKUP($R1268,desplegable!$N$3:$Q$8,4,FALSE),$AC1268:$AM1268)/($H1268-$G1268))*((TODAY())-$G1268)/$S1268,0)</f>
        <v>0</v>
      </c>
      <c r="AS1268" s="56" t="str">
        <f t="shared" si="411"/>
        <v>-</v>
      </c>
      <c r="AT1268" s="56" t="str">
        <f t="shared" si="412"/>
        <v>-</v>
      </c>
      <c r="AU1268" s="56" t="str">
        <f t="shared" si="413"/>
        <v>-</v>
      </c>
      <c r="AV1268" s="56" t="str">
        <f t="shared" si="414"/>
        <v>-</v>
      </c>
      <c r="AW1268" s="53" t="str">
        <f t="shared" si="415"/>
        <v>-</v>
      </c>
      <c r="AX1268" s="53" t="str">
        <f t="shared" si="416"/>
        <v/>
      </c>
      <c r="AY1268" s="57" t="str">
        <f t="shared" si="417"/>
        <v/>
      </c>
      <c r="AZ1268" s="54">
        <f>+IF(SUMIF($AC$3:$AM$3,VLOOKUP($R1268,desplegable!$N$3:$Q$8,4,FALSE),$AC1268:$AM1268)&gt;=$S1268,$S1268,SUMIF($AC$3:$AM$3,VLOOKUP($R1268,desplegable!$N$3:$Q$8,4,FALSE),$AC1268:$AM1268))</f>
        <v>0</v>
      </c>
      <c r="BA1268" s="78"/>
      <c r="BB1268" s="54">
        <f t="shared" si="418"/>
        <v>0</v>
      </c>
      <c r="BC1268" s="53">
        <f>+IFERROR($BB1268*$T1268/VLOOKUP($R1268,desplegable!$N$3:$O$8,2,FALSE),0)</f>
        <v>0</v>
      </c>
      <c r="BD1268" s="53" t="str">
        <f t="shared" si="408"/>
        <v/>
      </c>
      <c r="BE1268" s="57" t="str">
        <f t="shared" si="419"/>
        <v/>
      </c>
    </row>
    <row r="1269" spans="1:57" ht="15" customHeight="1" x14ac:dyDescent="0.25">
      <c r="A1269" s="26" t="s">
        <v>117</v>
      </c>
      <c r="B1269" s="21"/>
      <c r="C1269" s="21" t="s">
        <v>117</v>
      </c>
      <c r="D1269" s="21"/>
      <c r="E1269" s="21" t="s">
        <v>117</v>
      </c>
      <c r="F1269" s="21"/>
      <c r="G1269" s="27"/>
      <c r="H1269" s="27"/>
      <c r="I1269" s="28" t="s">
        <v>373</v>
      </c>
      <c r="J1269" s="28" t="s">
        <v>117</v>
      </c>
      <c r="K1269" s="21"/>
      <c r="L1269" s="21"/>
      <c r="M1269" s="28" t="s">
        <v>117</v>
      </c>
      <c r="N1269" s="28" t="s">
        <v>117</v>
      </c>
      <c r="O1269" s="28" t="s">
        <v>117</v>
      </c>
      <c r="P1269" s="21" t="s">
        <v>117</v>
      </c>
      <c r="Q1269" s="21" t="s">
        <v>117</v>
      </c>
      <c r="R1269" s="28" t="s">
        <v>117</v>
      </c>
      <c r="S1269" s="78"/>
      <c r="T1269" s="30"/>
      <c r="U1269" s="52">
        <f t="shared" si="409"/>
        <v>0</v>
      </c>
      <c r="V1269" s="29"/>
      <c r="W1269" s="29" t="s">
        <v>117</v>
      </c>
      <c r="X1269" s="29"/>
      <c r="Y1269" s="29"/>
      <c r="Z1269" s="53" t="str">
        <f t="shared" si="401"/>
        <v/>
      </c>
      <c r="AA1269" s="55" t="str">
        <f t="shared" si="410"/>
        <v/>
      </c>
      <c r="AB1269" s="27"/>
      <c r="AC1269" s="54">
        <f t="shared" si="402"/>
        <v>0</v>
      </c>
      <c r="AD1269" s="78"/>
      <c r="AE1269" s="54">
        <f t="shared" si="403"/>
        <v>0</v>
      </c>
      <c r="AF1269" s="78"/>
      <c r="AG1269" s="54">
        <f t="shared" si="404"/>
        <v>0</v>
      </c>
      <c r="AH1269" s="78"/>
      <c r="AI1269" s="54">
        <f t="shared" si="405"/>
        <v>0</v>
      </c>
      <c r="AJ1269" s="78"/>
      <c r="AK1269" s="54">
        <f t="shared" si="406"/>
        <v>0</v>
      </c>
      <c r="AL1269" s="78"/>
      <c r="AM1269" s="78"/>
      <c r="AN1269" s="53" t="str">
        <f>+IF($A1269="Venta",SUMIF($AC$3:$AM$3,VLOOKUP($R1269,desplegable!$N$3:$Q$8,4,FALSE),$AC1269:$AM1269)*$T1269/VLOOKUP($R1269,desplegable!$N$3:$O$8,2,FALSE),"")</f>
        <v/>
      </c>
      <c r="AO1269" s="53">
        <f t="shared" si="407"/>
        <v>0</v>
      </c>
      <c r="AP1269" s="53" t="str">
        <f>+IF($A1269="Compra",SUMIF($AC$3:$AM$3,VLOOKUP($R1268,desplegable!$N$3:$Q$8,4,FALSE),$AC1269:$AM1269)*$T1269/VLOOKUP($R1268,desplegable!$N$3:$O$8,2,FALSE),"")</f>
        <v/>
      </c>
      <c r="AQ1269" s="55">
        <f>+IFERROR(SUMIF($AC$3:$AM$3,VLOOKUP($R1269,desplegable!$N$3:$Q$8,4,FALSE),$AC1269:$AM1269)/$S1269,0)</f>
        <v>0</v>
      </c>
      <c r="AR1269" s="55">
        <f ca="1">IFERROR((SUMIF($AC$3:$AM$3,VLOOKUP($R1269,desplegable!$N$3:$Q$8,4,FALSE),$AC1269:$AM1269)/($H1269-$G1269))*((TODAY())-$G1269)/$S1269,0)</f>
        <v>0</v>
      </c>
      <c r="AS1269" s="56" t="str">
        <f t="shared" si="411"/>
        <v>-</v>
      </c>
      <c r="AT1269" s="56" t="str">
        <f t="shared" si="412"/>
        <v>-</v>
      </c>
      <c r="AU1269" s="56" t="str">
        <f t="shared" si="413"/>
        <v>-</v>
      </c>
      <c r="AV1269" s="56" t="str">
        <f t="shared" si="414"/>
        <v>-</v>
      </c>
      <c r="AW1269" s="53" t="str">
        <f t="shared" si="415"/>
        <v>-</v>
      </c>
      <c r="AX1269" s="53" t="str">
        <f t="shared" si="416"/>
        <v/>
      </c>
      <c r="AY1269" s="57" t="str">
        <f t="shared" si="417"/>
        <v/>
      </c>
      <c r="AZ1269" s="54">
        <f>+IF(SUMIF($AC$3:$AM$3,VLOOKUP($R1269,desplegable!$N$3:$Q$8,4,FALSE),$AC1269:$AM1269)&gt;=$S1269,$S1269,SUMIF($AC$3:$AM$3,VLOOKUP($R1269,desplegable!$N$3:$Q$8,4,FALSE),$AC1269:$AM1269))</f>
        <v>0</v>
      </c>
      <c r="BA1269" s="78"/>
      <c r="BB1269" s="54">
        <f t="shared" si="418"/>
        <v>0</v>
      </c>
      <c r="BC1269" s="53">
        <f>+IFERROR($BB1269*$T1269/VLOOKUP($R1269,desplegable!$N$3:$O$8,2,FALSE),0)</f>
        <v>0</v>
      </c>
      <c r="BD1269" s="53" t="str">
        <f t="shared" si="408"/>
        <v/>
      </c>
      <c r="BE1269" s="57" t="str">
        <f t="shared" si="419"/>
        <v/>
      </c>
    </row>
    <row r="1270" spans="1:57" ht="15" customHeight="1" x14ac:dyDescent="0.25">
      <c r="A1270" s="26" t="s">
        <v>117</v>
      </c>
      <c r="B1270" s="21"/>
      <c r="C1270" s="21" t="s">
        <v>117</v>
      </c>
      <c r="D1270" s="21"/>
      <c r="E1270" s="21" t="s">
        <v>117</v>
      </c>
      <c r="F1270" s="21"/>
      <c r="G1270" s="27"/>
      <c r="H1270" s="27"/>
      <c r="I1270" s="28" t="s">
        <v>373</v>
      </c>
      <c r="J1270" s="28" t="s">
        <v>117</v>
      </c>
      <c r="K1270" s="21"/>
      <c r="L1270" s="21"/>
      <c r="M1270" s="28" t="s">
        <v>117</v>
      </c>
      <c r="N1270" s="28" t="s">
        <v>117</v>
      </c>
      <c r="O1270" s="28" t="s">
        <v>117</v>
      </c>
      <c r="P1270" s="21" t="s">
        <v>117</v>
      </c>
      <c r="Q1270" s="21" t="s">
        <v>117</v>
      </c>
      <c r="R1270" s="28" t="s">
        <v>117</v>
      </c>
      <c r="S1270" s="78"/>
      <c r="T1270" s="30"/>
      <c r="U1270" s="52">
        <f t="shared" si="409"/>
        <v>0</v>
      </c>
      <c r="V1270" s="29"/>
      <c r="W1270" s="29" t="s">
        <v>117</v>
      </c>
      <c r="X1270" s="29"/>
      <c r="Y1270" s="29"/>
      <c r="Z1270" s="53" t="str">
        <f t="shared" si="401"/>
        <v/>
      </c>
      <c r="AA1270" s="55" t="str">
        <f t="shared" si="410"/>
        <v/>
      </c>
      <c r="AB1270" s="27"/>
      <c r="AC1270" s="54">
        <f t="shared" si="402"/>
        <v>0</v>
      </c>
      <c r="AD1270" s="78"/>
      <c r="AE1270" s="54">
        <f t="shared" si="403"/>
        <v>0</v>
      </c>
      <c r="AF1270" s="78"/>
      <c r="AG1270" s="54">
        <f t="shared" si="404"/>
        <v>0</v>
      </c>
      <c r="AH1270" s="78"/>
      <c r="AI1270" s="54">
        <f t="shared" si="405"/>
        <v>0</v>
      </c>
      <c r="AJ1270" s="78"/>
      <c r="AK1270" s="54">
        <f t="shared" si="406"/>
        <v>0</v>
      </c>
      <c r="AL1270" s="78"/>
      <c r="AM1270" s="78"/>
      <c r="AN1270" s="53" t="str">
        <f>+IF($A1270="Venta",SUMIF($AC$3:$AM$3,VLOOKUP($R1270,desplegable!$N$3:$Q$8,4,FALSE),$AC1270:$AM1270)*$T1270/VLOOKUP($R1270,desplegable!$N$3:$O$8,2,FALSE),"")</f>
        <v/>
      </c>
      <c r="AO1270" s="53">
        <f t="shared" si="407"/>
        <v>0</v>
      </c>
      <c r="AP1270" s="53" t="str">
        <f>+IF($A1270="Compra",SUMIF($AC$3:$AM$3,VLOOKUP($R1269,desplegable!$N$3:$Q$8,4,FALSE),$AC1270:$AM1270)*$T1270/VLOOKUP($R1269,desplegable!$N$3:$O$8,2,FALSE),"")</f>
        <v/>
      </c>
      <c r="AQ1270" s="55">
        <f>+IFERROR(SUMIF($AC$3:$AM$3,VLOOKUP($R1270,desplegable!$N$3:$Q$8,4,FALSE),$AC1270:$AM1270)/$S1270,0)</f>
        <v>0</v>
      </c>
      <c r="AR1270" s="55">
        <f ca="1">IFERROR((SUMIF($AC$3:$AM$3,VLOOKUP($R1270,desplegable!$N$3:$Q$8,4,FALSE),$AC1270:$AM1270)/($H1270-$G1270))*((TODAY())-$G1270)/$S1270,0)</f>
        <v>0</v>
      </c>
      <c r="AS1270" s="56" t="str">
        <f t="shared" si="411"/>
        <v>-</v>
      </c>
      <c r="AT1270" s="56" t="str">
        <f t="shared" si="412"/>
        <v>-</v>
      </c>
      <c r="AU1270" s="56" t="str">
        <f t="shared" si="413"/>
        <v>-</v>
      </c>
      <c r="AV1270" s="56" t="str">
        <f t="shared" si="414"/>
        <v>-</v>
      </c>
      <c r="AW1270" s="53" t="str">
        <f t="shared" si="415"/>
        <v>-</v>
      </c>
      <c r="AX1270" s="53" t="str">
        <f t="shared" si="416"/>
        <v/>
      </c>
      <c r="AY1270" s="57" t="str">
        <f t="shared" si="417"/>
        <v/>
      </c>
      <c r="AZ1270" s="54">
        <f>+IF(SUMIF($AC$3:$AM$3,VLOOKUP($R1270,desplegable!$N$3:$Q$8,4,FALSE),$AC1270:$AM1270)&gt;=$S1270,$S1270,SUMIF($AC$3:$AM$3,VLOOKUP($R1270,desplegable!$N$3:$Q$8,4,FALSE),$AC1270:$AM1270))</f>
        <v>0</v>
      </c>
      <c r="BA1270" s="78"/>
      <c r="BB1270" s="54">
        <f t="shared" si="418"/>
        <v>0</v>
      </c>
      <c r="BC1270" s="53">
        <f>+IFERROR($BB1270*$T1270/VLOOKUP($R1270,desplegable!$N$3:$O$8,2,FALSE),0)</f>
        <v>0</v>
      </c>
      <c r="BD1270" s="53" t="str">
        <f t="shared" si="408"/>
        <v/>
      </c>
      <c r="BE1270" s="57" t="str">
        <f t="shared" si="419"/>
        <v/>
      </c>
    </row>
    <row r="1271" spans="1:57" ht="15" customHeight="1" x14ac:dyDescent="0.25">
      <c r="A1271" s="26" t="s">
        <v>117</v>
      </c>
      <c r="B1271" s="21"/>
      <c r="C1271" s="21" t="s">
        <v>117</v>
      </c>
      <c r="D1271" s="21"/>
      <c r="E1271" s="21" t="s">
        <v>117</v>
      </c>
      <c r="F1271" s="21"/>
      <c r="G1271" s="27"/>
      <c r="H1271" s="27"/>
      <c r="I1271" s="28" t="s">
        <v>373</v>
      </c>
      <c r="J1271" s="28" t="s">
        <v>117</v>
      </c>
      <c r="K1271" s="21"/>
      <c r="L1271" s="21"/>
      <c r="M1271" s="28" t="s">
        <v>117</v>
      </c>
      <c r="N1271" s="28" t="s">
        <v>117</v>
      </c>
      <c r="O1271" s="28" t="s">
        <v>117</v>
      </c>
      <c r="P1271" s="21" t="s">
        <v>117</v>
      </c>
      <c r="Q1271" s="21" t="s">
        <v>117</v>
      </c>
      <c r="R1271" s="28" t="s">
        <v>117</v>
      </c>
      <c r="S1271" s="78"/>
      <c r="T1271" s="30"/>
      <c r="U1271" s="52">
        <f t="shared" si="409"/>
        <v>0</v>
      </c>
      <c r="V1271" s="29"/>
      <c r="W1271" s="29" t="s">
        <v>117</v>
      </c>
      <c r="X1271" s="29"/>
      <c r="Y1271" s="29"/>
      <c r="Z1271" s="53" t="str">
        <f t="shared" si="401"/>
        <v/>
      </c>
      <c r="AA1271" s="55" t="str">
        <f t="shared" si="410"/>
        <v/>
      </c>
      <c r="AB1271" s="27"/>
      <c r="AC1271" s="54">
        <f t="shared" si="402"/>
        <v>0</v>
      </c>
      <c r="AD1271" s="78"/>
      <c r="AE1271" s="54">
        <f t="shared" si="403"/>
        <v>0</v>
      </c>
      <c r="AF1271" s="78"/>
      <c r="AG1271" s="54">
        <f t="shared" si="404"/>
        <v>0</v>
      </c>
      <c r="AH1271" s="78"/>
      <c r="AI1271" s="54">
        <f t="shared" si="405"/>
        <v>0</v>
      </c>
      <c r="AJ1271" s="78"/>
      <c r="AK1271" s="54">
        <f t="shared" si="406"/>
        <v>0</v>
      </c>
      <c r="AL1271" s="78"/>
      <c r="AM1271" s="78"/>
      <c r="AN1271" s="53" t="str">
        <f>+IF($A1271="Venta",SUMIF($AC$3:$AM$3,VLOOKUP($R1271,desplegable!$N$3:$Q$8,4,FALSE),$AC1271:$AM1271)*$T1271/VLOOKUP($R1271,desplegable!$N$3:$O$8,2,FALSE),"")</f>
        <v/>
      </c>
      <c r="AO1271" s="53">
        <f t="shared" si="407"/>
        <v>0</v>
      </c>
      <c r="AP1271" s="53" t="str">
        <f>+IF($A1271="Compra",SUMIF($AC$3:$AM$3,VLOOKUP($R1270,desplegable!$N$3:$Q$8,4,FALSE),$AC1271:$AM1271)*$T1271/VLOOKUP($R1270,desplegable!$N$3:$O$8,2,FALSE),"")</f>
        <v/>
      </c>
      <c r="AQ1271" s="55">
        <f>+IFERROR(SUMIF($AC$3:$AM$3,VLOOKUP($R1271,desplegable!$N$3:$Q$8,4,FALSE),$AC1271:$AM1271)/$S1271,0)</f>
        <v>0</v>
      </c>
      <c r="AR1271" s="55">
        <f ca="1">IFERROR((SUMIF($AC$3:$AM$3,VLOOKUP($R1271,desplegable!$N$3:$Q$8,4,FALSE),$AC1271:$AM1271)/($H1271-$G1271))*((TODAY())-$G1271)/$S1271,0)</f>
        <v>0</v>
      </c>
      <c r="AS1271" s="56" t="str">
        <f t="shared" si="411"/>
        <v>-</v>
      </c>
      <c r="AT1271" s="56" t="str">
        <f t="shared" si="412"/>
        <v>-</v>
      </c>
      <c r="AU1271" s="56" t="str">
        <f t="shared" si="413"/>
        <v>-</v>
      </c>
      <c r="AV1271" s="56" t="str">
        <f t="shared" si="414"/>
        <v>-</v>
      </c>
      <c r="AW1271" s="53" t="str">
        <f t="shared" si="415"/>
        <v>-</v>
      </c>
      <c r="AX1271" s="53" t="str">
        <f t="shared" si="416"/>
        <v/>
      </c>
      <c r="AY1271" s="57" t="str">
        <f t="shared" si="417"/>
        <v/>
      </c>
      <c r="AZ1271" s="54">
        <f>+IF(SUMIF($AC$3:$AM$3,VLOOKUP($R1271,desplegable!$N$3:$Q$8,4,FALSE),$AC1271:$AM1271)&gt;=$S1271,$S1271,SUMIF($AC$3:$AM$3,VLOOKUP($R1271,desplegable!$N$3:$Q$8,4,FALSE),$AC1271:$AM1271))</f>
        <v>0</v>
      </c>
      <c r="BA1271" s="78"/>
      <c r="BB1271" s="54">
        <f t="shared" si="418"/>
        <v>0</v>
      </c>
      <c r="BC1271" s="53">
        <f>+IFERROR($BB1271*$T1271/VLOOKUP($R1271,desplegable!$N$3:$O$8,2,FALSE),0)</f>
        <v>0</v>
      </c>
      <c r="BD1271" s="53" t="str">
        <f t="shared" si="408"/>
        <v/>
      </c>
      <c r="BE1271" s="57" t="str">
        <f t="shared" si="419"/>
        <v/>
      </c>
    </row>
    <row r="1272" spans="1:57" ht="15" customHeight="1" x14ac:dyDescent="0.25">
      <c r="A1272" s="26" t="s">
        <v>117</v>
      </c>
      <c r="B1272" s="21"/>
      <c r="C1272" s="21" t="s">
        <v>117</v>
      </c>
      <c r="D1272" s="21"/>
      <c r="E1272" s="21" t="s">
        <v>117</v>
      </c>
      <c r="F1272" s="21"/>
      <c r="G1272" s="27"/>
      <c r="H1272" s="27"/>
      <c r="I1272" s="28" t="s">
        <v>373</v>
      </c>
      <c r="J1272" s="28" t="s">
        <v>117</v>
      </c>
      <c r="K1272" s="21"/>
      <c r="L1272" s="21"/>
      <c r="M1272" s="28" t="s">
        <v>117</v>
      </c>
      <c r="N1272" s="28" t="s">
        <v>117</v>
      </c>
      <c r="O1272" s="28" t="s">
        <v>117</v>
      </c>
      <c r="P1272" s="21" t="s">
        <v>117</v>
      </c>
      <c r="Q1272" s="21" t="s">
        <v>117</v>
      </c>
      <c r="R1272" s="28" t="s">
        <v>117</v>
      </c>
      <c r="S1272" s="78"/>
      <c r="T1272" s="30"/>
      <c r="U1272" s="52">
        <f t="shared" si="409"/>
        <v>0</v>
      </c>
      <c r="V1272" s="29"/>
      <c r="W1272" s="29" t="s">
        <v>117</v>
      </c>
      <c r="X1272" s="29"/>
      <c r="Y1272" s="29"/>
      <c r="Z1272" s="53" t="str">
        <f t="shared" si="401"/>
        <v/>
      </c>
      <c r="AA1272" s="55" t="str">
        <f t="shared" si="410"/>
        <v/>
      </c>
      <c r="AB1272" s="27"/>
      <c r="AC1272" s="54">
        <f t="shared" si="402"/>
        <v>0</v>
      </c>
      <c r="AD1272" s="78"/>
      <c r="AE1272" s="54">
        <f t="shared" si="403"/>
        <v>0</v>
      </c>
      <c r="AF1272" s="78"/>
      <c r="AG1272" s="54">
        <f t="shared" si="404"/>
        <v>0</v>
      </c>
      <c r="AH1272" s="78"/>
      <c r="AI1272" s="54">
        <f t="shared" si="405"/>
        <v>0</v>
      </c>
      <c r="AJ1272" s="78"/>
      <c r="AK1272" s="54">
        <f t="shared" si="406"/>
        <v>0</v>
      </c>
      <c r="AL1272" s="78"/>
      <c r="AM1272" s="78"/>
      <c r="AN1272" s="53" t="str">
        <f>+IF($A1272="Venta",SUMIF($AC$3:$AM$3,VLOOKUP($R1272,desplegable!$N$3:$Q$8,4,FALSE),$AC1272:$AM1272)*$T1272/VLOOKUP($R1272,desplegable!$N$3:$O$8,2,FALSE),"")</f>
        <v/>
      </c>
      <c r="AO1272" s="53">
        <f t="shared" si="407"/>
        <v>0</v>
      </c>
      <c r="AP1272" s="53" t="str">
        <f>+IF($A1272="Compra",SUMIF($AC$3:$AM$3,VLOOKUP($R1271,desplegable!$N$3:$Q$8,4,FALSE),$AC1272:$AM1272)*$T1272/VLOOKUP($R1271,desplegable!$N$3:$O$8,2,FALSE),"")</f>
        <v/>
      </c>
      <c r="AQ1272" s="55">
        <f>+IFERROR(SUMIF($AC$3:$AM$3,VLOOKUP($R1272,desplegable!$N$3:$Q$8,4,FALSE),$AC1272:$AM1272)/$S1272,0)</f>
        <v>0</v>
      </c>
      <c r="AR1272" s="55">
        <f ca="1">IFERROR((SUMIF($AC$3:$AM$3,VLOOKUP($R1272,desplegable!$N$3:$Q$8,4,FALSE),$AC1272:$AM1272)/($H1272-$G1272))*((TODAY())-$G1272)/$S1272,0)</f>
        <v>0</v>
      </c>
      <c r="AS1272" s="56" t="str">
        <f t="shared" si="411"/>
        <v>-</v>
      </c>
      <c r="AT1272" s="56" t="str">
        <f t="shared" si="412"/>
        <v>-</v>
      </c>
      <c r="AU1272" s="56" t="str">
        <f t="shared" si="413"/>
        <v>-</v>
      </c>
      <c r="AV1272" s="56" t="str">
        <f t="shared" si="414"/>
        <v>-</v>
      </c>
      <c r="AW1272" s="53" t="str">
        <f t="shared" si="415"/>
        <v>-</v>
      </c>
      <c r="AX1272" s="53" t="str">
        <f t="shared" si="416"/>
        <v/>
      </c>
      <c r="AY1272" s="57" t="str">
        <f t="shared" si="417"/>
        <v/>
      </c>
      <c r="AZ1272" s="54">
        <f>+IF(SUMIF($AC$3:$AM$3,VLOOKUP($R1272,desplegable!$N$3:$Q$8,4,FALSE),$AC1272:$AM1272)&gt;=$S1272,$S1272,SUMIF($AC$3:$AM$3,VLOOKUP($R1272,desplegable!$N$3:$Q$8,4,FALSE),$AC1272:$AM1272))</f>
        <v>0</v>
      </c>
      <c r="BA1272" s="78"/>
      <c r="BB1272" s="54">
        <f t="shared" si="418"/>
        <v>0</v>
      </c>
      <c r="BC1272" s="53">
        <f>+IFERROR($BB1272*$T1272/VLOOKUP($R1272,desplegable!$N$3:$O$8,2,FALSE),0)</f>
        <v>0</v>
      </c>
      <c r="BD1272" s="53" t="str">
        <f t="shared" si="408"/>
        <v/>
      </c>
      <c r="BE1272" s="57" t="str">
        <f t="shared" si="419"/>
        <v/>
      </c>
    </row>
    <row r="1273" spans="1:57" ht="15" customHeight="1" x14ac:dyDescent="0.25">
      <c r="A1273" s="26" t="s">
        <v>117</v>
      </c>
      <c r="B1273" s="21"/>
      <c r="C1273" s="21" t="s">
        <v>117</v>
      </c>
      <c r="D1273" s="21"/>
      <c r="E1273" s="21" t="s">
        <v>117</v>
      </c>
      <c r="F1273" s="21"/>
      <c r="G1273" s="27"/>
      <c r="H1273" s="27"/>
      <c r="I1273" s="28" t="s">
        <v>373</v>
      </c>
      <c r="J1273" s="28" t="s">
        <v>117</v>
      </c>
      <c r="K1273" s="21"/>
      <c r="L1273" s="21"/>
      <c r="M1273" s="28" t="s">
        <v>117</v>
      </c>
      <c r="N1273" s="28" t="s">
        <v>117</v>
      </c>
      <c r="O1273" s="28" t="s">
        <v>117</v>
      </c>
      <c r="P1273" s="21" t="s">
        <v>117</v>
      </c>
      <c r="Q1273" s="21" t="s">
        <v>117</v>
      </c>
      <c r="R1273" s="28" t="s">
        <v>117</v>
      </c>
      <c r="S1273" s="78"/>
      <c r="T1273" s="30"/>
      <c r="U1273" s="52">
        <f t="shared" si="409"/>
        <v>0</v>
      </c>
      <c r="V1273" s="29"/>
      <c r="W1273" s="29" t="s">
        <v>117</v>
      </c>
      <c r="X1273" s="29"/>
      <c r="Y1273" s="29"/>
      <c r="Z1273" s="53" t="str">
        <f t="shared" si="401"/>
        <v/>
      </c>
      <c r="AA1273" s="55" t="str">
        <f t="shared" si="410"/>
        <v/>
      </c>
      <c r="AB1273" s="27"/>
      <c r="AC1273" s="54">
        <f t="shared" si="402"/>
        <v>0</v>
      </c>
      <c r="AD1273" s="78"/>
      <c r="AE1273" s="54">
        <f t="shared" si="403"/>
        <v>0</v>
      </c>
      <c r="AF1273" s="78"/>
      <c r="AG1273" s="54">
        <f t="shared" si="404"/>
        <v>0</v>
      </c>
      <c r="AH1273" s="78"/>
      <c r="AI1273" s="54">
        <f t="shared" si="405"/>
        <v>0</v>
      </c>
      <c r="AJ1273" s="78"/>
      <c r="AK1273" s="54">
        <f t="shared" si="406"/>
        <v>0</v>
      </c>
      <c r="AL1273" s="78"/>
      <c r="AM1273" s="78"/>
      <c r="AN1273" s="53" t="str">
        <f>+IF($A1273="Venta",SUMIF($AC$3:$AM$3,VLOOKUP($R1273,desplegable!$N$3:$Q$8,4,FALSE),$AC1273:$AM1273)*$T1273/VLOOKUP($R1273,desplegable!$N$3:$O$8,2,FALSE),"")</f>
        <v/>
      </c>
      <c r="AO1273" s="53">
        <f t="shared" si="407"/>
        <v>0</v>
      </c>
      <c r="AP1273" s="53" t="str">
        <f>+IF($A1273="Compra",SUMIF($AC$3:$AM$3,VLOOKUP($R1272,desplegable!$N$3:$Q$8,4,FALSE),$AC1273:$AM1273)*$T1273/VLOOKUP($R1272,desplegable!$N$3:$O$8,2,FALSE),"")</f>
        <v/>
      </c>
      <c r="AQ1273" s="55">
        <f>+IFERROR(SUMIF($AC$3:$AM$3,VLOOKUP($R1273,desplegable!$N$3:$Q$8,4,FALSE),$AC1273:$AM1273)/$S1273,0)</f>
        <v>0</v>
      </c>
      <c r="AR1273" s="55">
        <f ca="1">IFERROR((SUMIF($AC$3:$AM$3,VLOOKUP($R1273,desplegable!$N$3:$Q$8,4,FALSE),$AC1273:$AM1273)/($H1273-$G1273))*((TODAY())-$G1273)/$S1273,0)</f>
        <v>0</v>
      </c>
      <c r="AS1273" s="56" t="str">
        <f t="shared" si="411"/>
        <v>-</v>
      </c>
      <c r="AT1273" s="56" t="str">
        <f t="shared" si="412"/>
        <v>-</v>
      </c>
      <c r="AU1273" s="56" t="str">
        <f t="shared" si="413"/>
        <v>-</v>
      </c>
      <c r="AV1273" s="56" t="str">
        <f t="shared" si="414"/>
        <v>-</v>
      </c>
      <c r="AW1273" s="53" t="str">
        <f t="shared" si="415"/>
        <v>-</v>
      </c>
      <c r="AX1273" s="53" t="str">
        <f t="shared" si="416"/>
        <v/>
      </c>
      <c r="AY1273" s="57" t="str">
        <f t="shared" si="417"/>
        <v/>
      </c>
      <c r="AZ1273" s="54">
        <f>+IF(SUMIF($AC$3:$AM$3,VLOOKUP($R1273,desplegable!$N$3:$Q$8,4,FALSE),$AC1273:$AM1273)&gt;=$S1273,$S1273,SUMIF($AC$3:$AM$3,VLOOKUP($R1273,desplegable!$N$3:$Q$8,4,FALSE),$AC1273:$AM1273))</f>
        <v>0</v>
      </c>
      <c r="BA1273" s="78"/>
      <c r="BB1273" s="54">
        <f t="shared" si="418"/>
        <v>0</v>
      </c>
      <c r="BC1273" s="53">
        <f>+IFERROR($BB1273*$T1273/VLOOKUP($R1273,desplegable!$N$3:$O$8,2,FALSE),0)</f>
        <v>0</v>
      </c>
      <c r="BD1273" s="53" t="str">
        <f t="shared" si="408"/>
        <v/>
      </c>
      <c r="BE1273" s="57" t="str">
        <f t="shared" si="419"/>
        <v/>
      </c>
    </row>
    <row r="1274" spans="1:57" ht="15" customHeight="1" x14ac:dyDescent="0.25">
      <c r="A1274" s="26" t="s">
        <v>117</v>
      </c>
      <c r="B1274" s="21"/>
      <c r="C1274" s="21" t="s">
        <v>117</v>
      </c>
      <c r="D1274" s="21"/>
      <c r="E1274" s="21" t="s">
        <v>117</v>
      </c>
      <c r="F1274" s="21"/>
      <c r="G1274" s="27"/>
      <c r="H1274" s="27"/>
      <c r="I1274" s="28" t="s">
        <v>373</v>
      </c>
      <c r="J1274" s="28" t="s">
        <v>117</v>
      </c>
      <c r="K1274" s="21"/>
      <c r="L1274" s="21"/>
      <c r="M1274" s="28" t="s">
        <v>117</v>
      </c>
      <c r="N1274" s="28" t="s">
        <v>117</v>
      </c>
      <c r="O1274" s="28" t="s">
        <v>117</v>
      </c>
      <c r="P1274" s="21" t="s">
        <v>117</v>
      </c>
      <c r="Q1274" s="21" t="s">
        <v>117</v>
      </c>
      <c r="R1274" s="28" t="s">
        <v>117</v>
      </c>
      <c r="S1274" s="78"/>
      <c r="T1274" s="30"/>
      <c r="U1274" s="52">
        <f t="shared" si="409"/>
        <v>0</v>
      </c>
      <c r="V1274" s="29"/>
      <c r="W1274" s="29" t="s">
        <v>117</v>
      </c>
      <c r="X1274" s="29"/>
      <c r="Y1274" s="29"/>
      <c r="Z1274" s="53" t="str">
        <f t="shared" si="401"/>
        <v/>
      </c>
      <c r="AA1274" s="55" t="str">
        <f t="shared" si="410"/>
        <v/>
      </c>
      <c r="AB1274" s="27"/>
      <c r="AC1274" s="54">
        <f t="shared" si="402"/>
        <v>0</v>
      </c>
      <c r="AD1274" s="78"/>
      <c r="AE1274" s="54">
        <f t="shared" si="403"/>
        <v>0</v>
      </c>
      <c r="AF1274" s="78"/>
      <c r="AG1274" s="54">
        <f t="shared" si="404"/>
        <v>0</v>
      </c>
      <c r="AH1274" s="78"/>
      <c r="AI1274" s="54">
        <f t="shared" si="405"/>
        <v>0</v>
      </c>
      <c r="AJ1274" s="78"/>
      <c r="AK1274" s="54">
        <f t="shared" si="406"/>
        <v>0</v>
      </c>
      <c r="AL1274" s="78"/>
      <c r="AM1274" s="78"/>
      <c r="AN1274" s="53" t="str">
        <f>+IF($A1274="Venta",SUMIF($AC$3:$AM$3,VLOOKUP($R1274,desplegable!$N$3:$Q$8,4,FALSE),$AC1274:$AM1274)*$T1274/VLOOKUP($R1274,desplegable!$N$3:$O$8,2,FALSE),"")</f>
        <v/>
      </c>
      <c r="AO1274" s="53">
        <f t="shared" si="407"/>
        <v>0</v>
      </c>
      <c r="AP1274" s="53" t="str">
        <f>+IF($A1274="Compra",SUMIF($AC$3:$AM$3,VLOOKUP($R1273,desplegable!$N$3:$Q$8,4,FALSE),$AC1274:$AM1274)*$T1274/VLOOKUP($R1273,desplegable!$N$3:$O$8,2,FALSE),"")</f>
        <v/>
      </c>
      <c r="AQ1274" s="55">
        <f>+IFERROR(SUMIF($AC$3:$AM$3,VLOOKUP($R1274,desplegable!$N$3:$Q$8,4,FALSE),$AC1274:$AM1274)/$S1274,0)</f>
        <v>0</v>
      </c>
      <c r="AR1274" s="55">
        <f ca="1">IFERROR((SUMIF($AC$3:$AM$3,VLOOKUP($R1274,desplegable!$N$3:$Q$8,4,FALSE),$AC1274:$AM1274)/($H1274-$G1274))*((TODAY())-$G1274)/$S1274,0)</f>
        <v>0</v>
      </c>
      <c r="AS1274" s="56" t="str">
        <f t="shared" si="411"/>
        <v>-</v>
      </c>
      <c r="AT1274" s="56" t="str">
        <f t="shared" si="412"/>
        <v>-</v>
      </c>
      <c r="AU1274" s="56" t="str">
        <f t="shared" si="413"/>
        <v>-</v>
      </c>
      <c r="AV1274" s="56" t="str">
        <f t="shared" si="414"/>
        <v>-</v>
      </c>
      <c r="AW1274" s="53" t="str">
        <f t="shared" si="415"/>
        <v>-</v>
      </c>
      <c r="AX1274" s="53" t="str">
        <f t="shared" si="416"/>
        <v/>
      </c>
      <c r="AY1274" s="57" t="str">
        <f t="shared" si="417"/>
        <v/>
      </c>
      <c r="AZ1274" s="54">
        <f>+IF(SUMIF($AC$3:$AM$3,VLOOKUP($R1274,desplegable!$N$3:$Q$8,4,FALSE),$AC1274:$AM1274)&gt;=$S1274,$S1274,SUMIF($AC$3:$AM$3,VLOOKUP($R1274,desplegable!$N$3:$Q$8,4,FALSE),$AC1274:$AM1274))</f>
        <v>0</v>
      </c>
      <c r="BA1274" s="78"/>
      <c r="BB1274" s="54">
        <f t="shared" si="418"/>
        <v>0</v>
      </c>
      <c r="BC1274" s="53">
        <f>+IFERROR($BB1274*$T1274/VLOOKUP($R1274,desplegable!$N$3:$O$8,2,FALSE),0)</f>
        <v>0</v>
      </c>
      <c r="BD1274" s="53" t="str">
        <f t="shared" si="408"/>
        <v/>
      </c>
      <c r="BE1274" s="57" t="str">
        <f t="shared" si="419"/>
        <v/>
      </c>
    </row>
    <row r="1275" spans="1:57" ht="15" customHeight="1" x14ac:dyDescent="0.25">
      <c r="A1275" s="26" t="s">
        <v>117</v>
      </c>
      <c r="B1275" s="21"/>
      <c r="C1275" s="21" t="s">
        <v>117</v>
      </c>
      <c r="D1275" s="21"/>
      <c r="E1275" s="21" t="s">
        <v>117</v>
      </c>
      <c r="F1275" s="21"/>
      <c r="G1275" s="27"/>
      <c r="H1275" s="27"/>
      <c r="I1275" s="28" t="s">
        <v>373</v>
      </c>
      <c r="J1275" s="28" t="s">
        <v>117</v>
      </c>
      <c r="K1275" s="21"/>
      <c r="L1275" s="21"/>
      <c r="M1275" s="28" t="s">
        <v>117</v>
      </c>
      <c r="N1275" s="28" t="s">
        <v>117</v>
      </c>
      <c r="O1275" s="28" t="s">
        <v>117</v>
      </c>
      <c r="P1275" s="21" t="s">
        <v>117</v>
      </c>
      <c r="Q1275" s="21" t="s">
        <v>117</v>
      </c>
      <c r="R1275" s="28" t="s">
        <v>117</v>
      </c>
      <c r="S1275" s="78"/>
      <c r="T1275" s="30"/>
      <c r="U1275" s="52">
        <f t="shared" si="409"/>
        <v>0</v>
      </c>
      <c r="V1275" s="29"/>
      <c r="W1275" s="29" t="s">
        <v>117</v>
      </c>
      <c r="X1275" s="29"/>
      <c r="Y1275" s="29"/>
      <c r="Z1275" s="53" t="str">
        <f t="shared" si="401"/>
        <v/>
      </c>
      <c r="AA1275" s="55" t="str">
        <f t="shared" si="410"/>
        <v/>
      </c>
      <c r="AB1275" s="27"/>
      <c r="AC1275" s="54">
        <f t="shared" si="402"/>
        <v>0</v>
      </c>
      <c r="AD1275" s="78"/>
      <c r="AE1275" s="54">
        <f t="shared" si="403"/>
        <v>0</v>
      </c>
      <c r="AF1275" s="78"/>
      <c r="AG1275" s="54">
        <f t="shared" si="404"/>
        <v>0</v>
      </c>
      <c r="AH1275" s="78"/>
      <c r="AI1275" s="54">
        <f t="shared" si="405"/>
        <v>0</v>
      </c>
      <c r="AJ1275" s="78"/>
      <c r="AK1275" s="54">
        <f t="shared" si="406"/>
        <v>0</v>
      </c>
      <c r="AL1275" s="78"/>
      <c r="AM1275" s="78"/>
      <c r="AN1275" s="53" t="str">
        <f>+IF($A1275="Venta",SUMIF($AC$3:$AM$3,VLOOKUP($R1275,desplegable!$N$3:$Q$8,4,FALSE),$AC1275:$AM1275)*$T1275/VLOOKUP($R1275,desplegable!$N$3:$O$8,2,FALSE),"")</f>
        <v/>
      </c>
      <c r="AO1275" s="53">
        <f t="shared" si="407"/>
        <v>0</v>
      </c>
      <c r="AP1275" s="53" t="str">
        <f>+IF($A1275="Compra",SUMIF($AC$3:$AM$3,VLOOKUP($R1274,desplegable!$N$3:$Q$8,4,FALSE),$AC1275:$AM1275)*$T1275/VLOOKUP($R1274,desplegable!$N$3:$O$8,2,FALSE),"")</f>
        <v/>
      </c>
      <c r="AQ1275" s="55">
        <f>+IFERROR(SUMIF($AC$3:$AM$3,VLOOKUP($R1275,desplegable!$N$3:$Q$8,4,FALSE),$AC1275:$AM1275)/$S1275,0)</f>
        <v>0</v>
      </c>
      <c r="AR1275" s="55">
        <f ca="1">IFERROR((SUMIF($AC$3:$AM$3,VLOOKUP($R1275,desplegable!$N$3:$Q$8,4,FALSE),$AC1275:$AM1275)/($H1275-$G1275))*((TODAY())-$G1275)/$S1275,0)</f>
        <v>0</v>
      </c>
      <c r="AS1275" s="56" t="str">
        <f t="shared" si="411"/>
        <v>-</v>
      </c>
      <c r="AT1275" s="56" t="str">
        <f t="shared" si="412"/>
        <v>-</v>
      </c>
      <c r="AU1275" s="56" t="str">
        <f t="shared" si="413"/>
        <v>-</v>
      </c>
      <c r="AV1275" s="56" t="str">
        <f t="shared" si="414"/>
        <v>-</v>
      </c>
      <c r="AW1275" s="53" t="str">
        <f t="shared" si="415"/>
        <v>-</v>
      </c>
      <c r="AX1275" s="53" t="str">
        <f t="shared" si="416"/>
        <v/>
      </c>
      <c r="AY1275" s="57" t="str">
        <f t="shared" si="417"/>
        <v/>
      </c>
      <c r="AZ1275" s="54">
        <f>+IF(SUMIF($AC$3:$AM$3,VLOOKUP($R1275,desplegable!$N$3:$Q$8,4,FALSE),$AC1275:$AM1275)&gt;=$S1275,$S1275,SUMIF($AC$3:$AM$3,VLOOKUP($R1275,desplegable!$N$3:$Q$8,4,FALSE),$AC1275:$AM1275))</f>
        <v>0</v>
      </c>
      <c r="BA1275" s="78"/>
      <c r="BB1275" s="54">
        <f t="shared" si="418"/>
        <v>0</v>
      </c>
      <c r="BC1275" s="53">
        <f>+IFERROR($BB1275*$T1275/VLOOKUP($R1275,desplegable!$N$3:$O$8,2,FALSE),0)</f>
        <v>0</v>
      </c>
      <c r="BD1275" s="53" t="str">
        <f t="shared" si="408"/>
        <v/>
      </c>
      <c r="BE1275" s="57" t="str">
        <f t="shared" si="419"/>
        <v/>
      </c>
    </row>
    <row r="1276" spans="1:57" ht="15" customHeight="1" x14ac:dyDescent="0.25">
      <c r="A1276" s="26" t="s">
        <v>117</v>
      </c>
      <c r="B1276" s="21"/>
      <c r="C1276" s="21" t="s">
        <v>117</v>
      </c>
      <c r="D1276" s="21"/>
      <c r="E1276" s="21" t="s">
        <v>117</v>
      </c>
      <c r="F1276" s="21"/>
      <c r="G1276" s="27"/>
      <c r="H1276" s="27"/>
      <c r="I1276" s="28" t="s">
        <v>373</v>
      </c>
      <c r="J1276" s="28" t="s">
        <v>117</v>
      </c>
      <c r="K1276" s="21"/>
      <c r="L1276" s="21"/>
      <c r="M1276" s="28" t="s">
        <v>117</v>
      </c>
      <c r="N1276" s="28" t="s">
        <v>117</v>
      </c>
      <c r="O1276" s="28" t="s">
        <v>117</v>
      </c>
      <c r="P1276" s="21" t="s">
        <v>117</v>
      </c>
      <c r="Q1276" s="21" t="s">
        <v>117</v>
      </c>
      <c r="R1276" s="28" t="s">
        <v>117</v>
      </c>
      <c r="S1276" s="78"/>
      <c r="T1276" s="30"/>
      <c r="U1276" s="52">
        <f t="shared" si="409"/>
        <v>0</v>
      </c>
      <c r="V1276" s="29"/>
      <c r="W1276" s="29" t="s">
        <v>117</v>
      </c>
      <c r="X1276" s="29"/>
      <c r="Y1276" s="29"/>
      <c r="Z1276" s="53" t="str">
        <f t="shared" si="401"/>
        <v/>
      </c>
      <c r="AA1276" s="55" t="str">
        <f t="shared" si="410"/>
        <v/>
      </c>
      <c r="AB1276" s="27"/>
      <c r="AC1276" s="54">
        <f t="shared" si="402"/>
        <v>0</v>
      </c>
      <c r="AD1276" s="78"/>
      <c r="AE1276" s="54">
        <f t="shared" si="403"/>
        <v>0</v>
      </c>
      <c r="AF1276" s="78"/>
      <c r="AG1276" s="54">
        <f t="shared" si="404"/>
        <v>0</v>
      </c>
      <c r="AH1276" s="78"/>
      <c r="AI1276" s="54">
        <f t="shared" si="405"/>
        <v>0</v>
      </c>
      <c r="AJ1276" s="78"/>
      <c r="AK1276" s="54">
        <f t="shared" si="406"/>
        <v>0</v>
      </c>
      <c r="AL1276" s="78"/>
      <c r="AM1276" s="78"/>
      <c r="AN1276" s="53" t="str">
        <f>+IF($A1276="Venta",SUMIF($AC$3:$AM$3,VLOOKUP($R1276,desplegable!$N$3:$Q$8,4,FALSE),$AC1276:$AM1276)*$T1276/VLOOKUP($R1276,desplegable!$N$3:$O$8,2,FALSE),"")</f>
        <v/>
      </c>
      <c r="AO1276" s="53">
        <f t="shared" si="407"/>
        <v>0</v>
      </c>
      <c r="AP1276" s="53" t="str">
        <f>+IF($A1276="Compra",SUMIF($AC$3:$AM$3,VLOOKUP($R1275,desplegable!$N$3:$Q$8,4,FALSE),$AC1276:$AM1276)*$T1276/VLOOKUP($R1275,desplegable!$N$3:$O$8,2,FALSE),"")</f>
        <v/>
      </c>
      <c r="AQ1276" s="55">
        <f>+IFERROR(SUMIF($AC$3:$AM$3,VLOOKUP($R1276,desplegable!$N$3:$Q$8,4,FALSE),$AC1276:$AM1276)/$S1276,0)</f>
        <v>0</v>
      </c>
      <c r="AR1276" s="55">
        <f ca="1">IFERROR((SUMIF($AC$3:$AM$3,VLOOKUP($R1276,desplegable!$N$3:$Q$8,4,FALSE),$AC1276:$AM1276)/($H1276-$G1276))*((TODAY())-$G1276)/$S1276,0)</f>
        <v>0</v>
      </c>
      <c r="AS1276" s="56" t="str">
        <f t="shared" si="411"/>
        <v>-</v>
      </c>
      <c r="AT1276" s="56" t="str">
        <f t="shared" si="412"/>
        <v>-</v>
      </c>
      <c r="AU1276" s="56" t="str">
        <f t="shared" si="413"/>
        <v>-</v>
      </c>
      <c r="AV1276" s="56" t="str">
        <f t="shared" si="414"/>
        <v>-</v>
      </c>
      <c r="AW1276" s="53" t="str">
        <f t="shared" si="415"/>
        <v>-</v>
      </c>
      <c r="AX1276" s="53" t="str">
        <f t="shared" si="416"/>
        <v/>
      </c>
      <c r="AY1276" s="57" t="str">
        <f t="shared" si="417"/>
        <v/>
      </c>
      <c r="AZ1276" s="54">
        <f>+IF(SUMIF($AC$3:$AM$3,VLOOKUP($R1276,desplegable!$N$3:$Q$8,4,FALSE),$AC1276:$AM1276)&gt;=$S1276,$S1276,SUMIF($AC$3:$AM$3,VLOOKUP($R1276,desplegable!$N$3:$Q$8,4,FALSE),$AC1276:$AM1276))</f>
        <v>0</v>
      </c>
      <c r="BA1276" s="78"/>
      <c r="BB1276" s="54">
        <f t="shared" si="418"/>
        <v>0</v>
      </c>
      <c r="BC1276" s="53">
        <f>+IFERROR($BB1276*$T1276/VLOOKUP($R1276,desplegable!$N$3:$O$8,2,FALSE),0)</f>
        <v>0</v>
      </c>
      <c r="BD1276" s="53" t="str">
        <f t="shared" si="408"/>
        <v/>
      </c>
      <c r="BE1276" s="57" t="str">
        <f t="shared" si="419"/>
        <v/>
      </c>
    </row>
    <row r="1277" spans="1:57" ht="15" customHeight="1" x14ac:dyDescent="0.25">
      <c r="A1277" s="26" t="s">
        <v>117</v>
      </c>
      <c r="B1277" s="21"/>
      <c r="C1277" s="21" t="s">
        <v>117</v>
      </c>
      <c r="D1277" s="21"/>
      <c r="E1277" s="21" t="s">
        <v>117</v>
      </c>
      <c r="F1277" s="21"/>
      <c r="G1277" s="27"/>
      <c r="H1277" s="27"/>
      <c r="I1277" s="28" t="s">
        <v>373</v>
      </c>
      <c r="J1277" s="28" t="s">
        <v>117</v>
      </c>
      <c r="K1277" s="21"/>
      <c r="L1277" s="21"/>
      <c r="M1277" s="28" t="s">
        <v>117</v>
      </c>
      <c r="N1277" s="28" t="s">
        <v>117</v>
      </c>
      <c r="O1277" s="28" t="s">
        <v>117</v>
      </c>
      <c r="P1277" s="21" t="s">
        <v>117</v>
      </c>
      <c r="Q1277" s="21" t="s">
        <v>117</v>
      </c>
      <c r="R1277" s="28" t="s">
        <v>117</v>
      </c>
      <c r="S1277" s="78"/>
      <c r="T1277" s="30"/>
      <c r="U1277" s="52">
        <f t="shared" si="409"/>
        <v>0</v>
      </c>
      <c r="V1277" s="29"/>
      <c r="W1277" s="29" t="s">
        <v>117</v>
      </c>
      <c r="X1277" s="29"/>
      <c r="Y1277" s="29"/>
      <c r="Z1277" s="53" t="str">
        <f t="shared" si="401"/>
        <v/>
      </c>
      <c r="AA1277" s="55" t="str">
        <f t="shared" si="410"/>
        <v/>
      </c>
      <c r="AB1277" s="27"/>
      <c r="AC1277" s="54">
        <f t="shared" si="402"/>
        <v>0</v>
      </c>
      <c r="AD1277" s="78"/>
      <c r="AE1277" s="54">
        <f t="shared" si="403"/>
        <v>0</v>
      </c>
      <c r="AF1277" s="78"/>
      <c r="AG1277" s="54">
        <f t="shared" si="404"/>
        <v>0</v>
      </c>
      <c r="AH1277" s="78"/>
      <c r="AI1277" s="54">
        <f t="shared" si="405"/>
        <v>0</v>
      </c>
      <c r="AJ1277" s="78"/>
      <c r="AK1277" s="54">
        <f t="shared" si="406"/>
        <v>0</v>
      </c>
      <c r="AL1277" s="78"/>
      <c r="AM1277" s="78"/>
      <c r="AN1277" s="53" t="str">
        <f>+IF($A1277="Venta",SUMIF($AC$3:$AM$3,VLOOKUP($R1277,desplegable!$N$3:$Q$8,4,FALSE),$AC1277:$AM1277)*$T1277/VLOOKUP($R1277,desplegable!$N$3:$O$8,2,FALSE),"")</f>
        <v/>
      </c>
      <c r="AO1277" s="53">
        <f t="shared" si="407"/>
        <v>0</v>
      </c>
      <c r="AP1277" s="53" t="str">
        <f>+IF($A1277="Compra",SUMIF($AC$3:$AM$3,VLOOKUP($R1276,desplegable!$N$3:$Q$8,4,FALSE),$AC1277:$AM1277)*$T1277/VLOOKUP($R1276,desplegable!$N$3:$O$8,2,FALSE),"")</f>
        <v/>
      </c>
      <c r="AQ1277" s="55">
        <f>+IFERROR(SUMIF($AC$3:$AM$3,VLOOKUP($R1277,desplegable!$N$3:$Q$8,4,FALSE),$AC1277:$AM1277)/$S1277,0)</f>
        <v>0</v>
      </c>
      <c r="AR1277" s="55">
        <f ca="1">IFERROR((SUMIF($AC$3:$AM$3,VLOOKUP($R1277,desplegable!$N$3:$Q$8,4,FALSE),$AC1277:$AM1277)/($H1277-$G1277))*((TODAY())-$G1277)/$S1277,0)</f>
        <v>0</v>
      </c>
      <c r="AS1277" s="56" t="str">
        <f t="shared" si="411"/>
        <v>-</v>
      </c>
      <c r="AT1277" s="56" t="str">
        <f t="shared" si="412"/>
        <v>-</v>
      </c>
      <c r="AU1277" s="56" t="str">
        <f t="shared" si="413"/>
        <v>-</v>
      </c>
      <c r="AV1277" s="56" t="str">
        <f t="shared" si="414"/>
        <v>-</v>
      </c>
      <c r="AW1277" s="53" t="str">
        <f t="shared" si="415"/>
        <v>-</v>
      </c>
      <c r="AX1277" s="53" t="str">
        <f t="shared" si="416"/>
        <v/>
      </c>
      <c r="AY1277" s="57" t="str">
        <f t="shared" si="417"/>
        <v/>
      </c>
      <c r="AZ1277" s="54">
        <f>+IF(SUMIF($AC$3:$AM$3,VLOOKUP($R1277,desplegable!$N$3:$Q$8,4,FALSE),$AC1277:$AM1277)&gt;=$S1277,$S1277,SUMIF($AC$3:$AM$3,VLOOKUP($R1277,desplegable!$N$3:$Q$8,4,FALSE),$AC1277:$AM1277))</f>
        <v>0</v>
      </c>
      <c r="BA1277" s="78"/>
      <c r="BB1277" s="54">
        <f t="shared" si="418"/>
        <v>0</v>
      </c>
      <c r="BC1277" s="53">
        <f>+IFERROR($BB1277*$T1277/VLOOKUP($R1277,desplegable!$N$3:$O$8,2,FALSE),0)</f>
        <v>0</v>
      </c>
      <c r="BD1277" s="53" t="str">
        <f t="shared" si="408"/>
        <v/>
      </c>
      <c r="BE1277" s="57" t="str">
        <f t="shared" si="419"/>
        <v/>
      </c>
    </row>
    <row r="1278" spans="1:57" ht="15" customHeight="1" x14ac:dyDescent="0.25">
      <c r="A1278" s="26" t="s">
        <v>117</v>
      </c>
      <c r="B1278" s="21"/>
      <c r="C1278" s="21" t="s">
        <v>117</v>
      </c>
      <c r="D1278" s="21"/>
      <c r="E1278" s="21" t="s">
        <v>117</v>
      </c>
      <c r="F1278" s="21"/>
      <c r="G1278" s="27"/>
      <c r="H1278" s="27"/>
      <c r="I1278" s="28" t="s">
        <v>373</v>
      </c>
      <c r="J1278" s="28" t="s">
        <v>117</v>
      </c>
      <c r="K1278" s="21"/>
      <c r="L1278" s="21"/>
      <c r="M1278" s="28" t="s">
        <v>117</v>
      </c>
      <c r="N1278" s="28" t="s">
        <v>117</v>
      </c>
      <c r="O1278" s="28" t="s">
        <v>117</v>
      </c>
      <c r="P1278" s="21" t="s">
        <v>117</v>
      </c>
      <c r="Q1278" s="21" t="s">
        <v>117</v>
      </c>
      <c r="R1278" s="28" t="s">
        <v>117</v>
      </c>
      <c r="S1278" s="78"/>
      <c r="T1278" s="30"/>
      <c r="U1278" s="52">
        <f t="shared" si="409"/>
        <v>0</v>
      </c>
      <c r="V1278" s="29"/>
      <c r="W1278" s="29" t="s">
        <v>117</v>
      </c>
      <c r="X1278" s="29"/>
      <c r="Y1278" s="29"/>
      <c r="Z1278" s="53" t="str">
        <f t="shared" si="401"/>
        <v/>
      </c>
      <c r="AA1278" s="55" t="str">
        <f t="shared" si="410"/>
        <v/>
      </c>
      <c r="AB1278" s="27"/>
      <c r="AC1278" s="54">
        <f t="shared" si="402"/>
        <v>0</v>
      </c>
      <c r="AD1278" s="78"/>
      <c r="AE1278" s="54">
        <f t="shared" si="403"/>
        <v>0</v>
      </c>
      <c r="AF1278" s="78"/>
      <c r="AG1278" s="54">
        <f t="shared" si="404"/>
        <v>0</v>
      </c>
      <c r="AH1278" s="78"/>
      <c r="AI1278" s="54">
        <f t="shared" si="405"/>
        <v>0</v>
      </c>
      <c r="AJ1278" s="78"/>
      <c r="AK1278" s="54">
        <f t="shared" si="406"/>
        <v>0</v>
      </c>
      <c r="AL1278" s="78"/>
      <c r="AM1278" s="78"/>
      <c r="AN1278" s="53" t="str">
        <f>+IF($A1278="Venta",SUMIF($AC$3:$AM$3,VLOOKUP($R1278,desplegable!$N$3:$Q$8,4,FALSE),$AC1278:$AM1278)*$T1278/VLOOKUP($R1278,desplegable!$N$3:$O$8,2,FALSE),"")</f>
        <v/>
      </c>
      <c r="AO1278" s="53">
        <f t="shared" si="407"/>
        <v>0</v>
      </c>
      <c r="AP1278" s="53" t="str">
        <f>+IF($A1278="Compra",SUMIF($AC$3:$AM$3,VLOOKUP($R1277,desplegable!$N$3:$Q$8,4,FALSE),$AC1278:$AM1278)*$T1278/VLOOKUP($R1277,desplegable!$N$3:$O$8,2,FALSE),"")</f>
        <v/>
      </c>
      <c r="AQ1278" s="55">
        <f>+IFERROR(SUMIF($AC$3:$AM$3,VLOOKUP($R1278,desplegable!$N$3:$Q$8,4,FALSE),$AC1278:$AM1278)/$S1278,0)</f>
        <v>0</v>
      </c>
      <c r="AR1278" s="55">
        <f ca="1">IFERROR((SUMIF($AC$3:$AM$3,VLOOKUP($R1278,desplegable!$N$3:$Q$8,4,FALSE),$AC1278:$AM1278)/($H1278-$G1278))*((TODAY())-$G1278)/$S1278,0)</f>
        <v>0</v>
      </c>
      <c r="AS1278" s="56" t="str">
        <f t="shared" si="411"/>
        <v>-</v>
      </c>
      <c r="AT1278" s="56" t="str">
        <f t="shared" si="412"/>
        <v>-</v>
      </c>
      <c r="AU1278" s="56" t="str">
        <f t="shared" si="413"/>
        <v>-</v>
      </c>
      <c r="AV1278" s="56" t="str">
        <f t="shared" si="414"/>
        <v>-</v>
      </c>
      <c r="AW1278" s="53" t="str">
        <f t="shared" si="415"/>
        <v>-</v>
      </c>
      <c r="AX1278" s="53" t="str">
        <f t="shared" si="416"/>
        <v/>
      </c>
      <c r="AY1278" s="57" t="str">
        <f t="shared" si="417"/>
        <v/>
      </c>
      <c r="AZ1278" s="54">
        <f>+IF(SUMIF($AC$3:$AM$3,VLOOKUP($R1278,desplegable!$N$3:$Q$8,4,FALSE),$AC1278:$AM1278)&gt;=$S1278,$S1278,SUMIF($AC$3:$AM$3,VLOOKUP($R1278,desplegable!$N$3:$Q$8,4,FALSE),$AC1278:$AM1278))</f>
        <v>0</v>
      </c>
      <c r="BA1278" s="78"/>
      <c r="BB1278" s="54">
        <f t="shared" si="418"/>
        <v>0</v>
      </c>
      <c r="BC1278" s="53">
        <f>+IFERROR($BB1278*$T1278/VLOOKUP($R1278,desplegable!$N$3:$O$8,2,FALSE),0)</f>
        <v>0</v>
      </c>
      <c r="BD1278" s="53" t="str">
        <f t="shared" si="408"/>
        <v/>
      </c>
      <c r="BE1278" s="57" t="str">
        <f t="shared" si="419"/>
        <v/>
      </c>
    </row>
    <row r="1279" spans="1:57" ht="15" customHeight="1" x14ac:dyDescent="0.25">
      <c r="A1279" s="26" t="s">
        <v>117</v>
      </c>
      <c r="B1279" s="21"/>
      <c r="C1279" s="21" t="s">
        <v>117</v>
      </c>
      <c r="D1279" s="21"/>
      <c r="E1279" s="21" t="s">
        <v>117</v>
      </c>
      <c r="F1279" s="21"/>
      <c r="G1279" s="27"/>
      <c r="H1279" s="27"/>
      <c r="I1279" s="28" t="s">
        <v>373</v>
      </c>
      <c r="J1279" s="28" t="s">
        <v>117</v>
      </c>
      <c r="K1279" s="21"/>
      <c r="L1279" s="21"/>
      <c r="M1279" s="28" t="s">
        <v>117</v>
      </c>
      <c r="N1279" s="28" t="s">
        <v>117</v>
      </c>
      <c r="O1279" s="28" t="s">
        <v>117</v>
      </c>
      <c r="P1279" s="21" t="s">
        <v>117</v>
      </c>
      <c r="Q1279" s="21" t="s">
        <v>117</v>
      </c>
      <c r="R1279" s="28" t="s">
        <v>117</v>
      </c>
      <c r="S1279" s="78"/>
      <c r="T1279" s="30"/>
      <c r="U1279" s="52">
        <f t="shared" si="409"/>
        <v>0</v>
      </c>
      <c r="V1279" s="29"/>
      <c r="W1279" s="29" t="s">
        <v>117</v>
      </c>
      <c r="X1279" s="29"/>
      <c r="Y1279" s="29"/>
      <c r="Z1279" s="53" t="str">
        <f t="shared" si="401"/>
        <v/>
      </c>
      <c r="AA1279" s="55" t="str">
        <f t="shared" si="410"/>
        <v/>
      </c>
      <c r="AB1279" s="27"/>
      <c r="AC1279" s="54">
        <f t="shared" si="402"/>
        <v>0</v>
      </c>
      <c r="AD1279" s="78"/>
      <c r="AE1279" s="54">
        <f t="shared" si="403"/>
        <v>0</v>
      </c>
      <c r="AF1279" s="78"/>
      <c r="AG1279" s="54">
        <f t="shared" si="404"/>
        <v>0</v>
      </c>
      <c r="AH1279" s="78"/>
      <c r="AI1279" s="54">
        <f t="shared" si="405"/>
        <v>0</v>
      </c>
      <c r="AJ1279" s="78"/>
      <c r="AK1279" s="54">
        <f t="shared" si="406"/>
        <v>0</v>
      </c>
      <c r="AL1279" s="78"/>
      <c r="AM1279" s="78"/>
      <c r="AN1279" s="53" t="str">
        <f>+IF($A1279="Venta",SUMIF($AC$3:$AM$3,VLOOKUP($R1279,desplegable!$N$3:$Q$8,4,FALSE),$AC1279:$AM1279)*$T1279/VLOOKUP($R1279,desplegable!$N$3:$O$8,2,FALSE),"")</f>
        <v/>
      </c>
      <c r="AO1279" s="53">
        <f t="shared" si="407"/>
        <v>0</v>
      </c>
      <c r="AP1279" s="53" t="str">
        <f>+IF($A1279="Compra",SUMIF($AC$3:$AM$3,VLOOKUP($R1278,desplegable!$N$3:$Q$8,4,FALSE),$AC1279:$AM1279)*$T1279/VLOOKUP($R1278,desplegable!$N$3:$O$8,2,FALSE),"")</f>
        <v/>
      </c>
      <c r="AQ1279" s="55">
        <f>+IFERROR(SUMIF($AC$3:$AM$3,VLOOKUP($R1279,desplegable!$N$3:$Q$8,4,FALSE),$AC1279:$AM1279)/$S1279,0)</f>
        <v>0</v>
      </c>
      <c r="AR1279" s="55">
        <f ca="1">IFERROR((SUMIF($AC$3:$AM$3,VLOOKUP($R1279,desplegable!$N$3:$Q$8,4,FALSE),$AC1279:$AM1279)/($H1279-$G1279))*((TODAY())-$G1279)/$S1279,0)</f>
        <v>0</v>
      </c>
      <c r="AS1279" s="56" t="str">
        <f t="shared" si="411"/>
        <v>-</v>
      </c>
      <c r="AT1279" s="56" t="str">
        <f t="shared" si="412"/>
        <v>-</v>
      </c>
      <c r="AU1279" s="56" t="str">
        <f t="shared" si="413"/>
        <v>-</v>
      </c>
      <c r="AV1279" s="56" t="str">
        <f t="shared" si="414"/>
        <v>-</v>
      </c>
      <c r="AW1279" s="53" t="str">
        <f t="shared" si="415"/>
        <v>-</v>
      </c>
      <c r="AX1279" s="53" t="str">
        <f t="shared" si="416"/>
        <v/>
      </c>
      <c r="AY1279" s="57" t="str">
        <f t="shared" si="417"/>
        <v/>
      </c>
      <c r="AZ1279" s="54">
        <f>+IF(SUMIF($AC$3:$AM$3,VLOOKUP($R1279,desplegable!$N$3:$Q$8,4,FALSE),$AC1279:$AM1279)&gt;=$S1279,$S1279,SUMIF($AC$3:$AM$3,VLOOKUP($R1279,desplegable!$N$3:$Q$8,4,FALSE),$AC1279:$AM1279))</f>
        <v>0</v>
      </c>
      <c r="BA1279" s="78"/>
      <c r="BB1279" s="54">
        <f t="shared" si="418"/>
        <v>0</v>
      </c>
      <c r="BC1279" s="53">
        <f>+IFERROR($BB1279*$T1279/VLOOKUP($R1279,desplegable!$N$3:$O$8,2,FALSE),0)</f>
        <v>0</v>
      </c>
      <c r="BD1279" s="53" t="str">
        <f t="shared" si="408"/>
        <v/>
      </c>
      <c r="BE1279" s="57" t="str">
        <f t="shared" si="419"/>
        <v/>
      </c>
    </row>
    <row r="1280" spans="1:57" ht="15" customHeight="1" x14ac:dyDescent="0.25">
      <c r="A1280" s="26" t="s">
        <v>117</v>
      </c>
      <c r="B1280" s="21"/>
      <c r="C1280" s="21" t="s">
        <v>117</v>
      </c>
      <c r="D1280" s="21"/>
      <c r="E1280" s="21" t="s">
        <v>117</v>
      </c>
      <c r="F1280" s="21"/>
      <c r="G1280" s="27"/>
      <c r="H1280" s="27"/>
      <c r="I1280" s="28" t="s">
        <v>373</v>
      </c>
      <c r="J1280" s="28" t="s">
        <v>117</v>
      </c>
      <c r="K1280" s="21"/>
      <c r="L1280" s="21"/>
      <c r="M1280" s="28" t="s">
        <v>117</v>
      </c>
      <c r="N1280" s="28" t="s">
        <v>117</v>
      </c>
      <c r="O1280" s="28" t="s">
        <v>117</v>
      </c>
      <c r="P1280" s="21" t="s">
        <v>117</v>
      </c>
      <c r="Q1280" s="21" t="s">
        <v>117</v>
      </c>
      <c r="R1280" s="28" t="s">
        <v>117</v>
      </c>
      <c r="S1280" s="78"/>
      <c r="T1280" s="30"/>
      <c r="U1280" s="52">
        <f t="shared" si="409"/>
        <v>0</v>
      </c>
      <c r="V1280" s="29"/>
      <c r="W1280" s="29" t="s">
        <v>117</v>
      </c>
      <c r="X1280" s="29"/>
      <c r="Y1280" s="29"/>
      <c r="Z1280" s="53" t="str">
        <f t="shared" si="401"/>
        <v/>
      </c>
      <c r="AA1280" s="55" t="str">
        <f t="shared" si="410"/>
        <v/>
      </c>
      <c r="AB1280" s="27"/>
      <c r="AC1280" s="54">
        <f t="shared" si="402"/>
        <v>0</v>
      </c>
      <c r="AD1280" s="78"/>
      <c r="AE1280" s="54">
        <f t="shared" si="403"/>
        <v>0</v>
      </c>
      <c r="AF1280" s="78"/>
      <c r="AG1280" s="54">
        <f t="shared" si="404"/>
        <v>0</v>
      </c>
      <c r="AH1280" s="78"/>
      <c r="AI1280" s="54">
        <f t="shared" si="405"/>
        <v>0</v>
      </c>
      <c r="AJ1280" s="78"/>
      <c r="AK1280" s="54">
        <f t="shared" si="406"/>
        <v>0</v>
      </c>
      <c r="AL1280" s="78"/>
      <c r="AM1280" s="78"/>
      <c r="AN1280" s="53" t="str">
        <f>+IF($A1280="Venta",SUMIF($AC$3:$AM$3,VLOOKUP($R1280,desplegable!$N$3:$Q$8,4,FALSE),$AC1280:$AM1280)*$T1280/VLOOKUP($R1280,desplegable!$N$3:$O$8,2,FALSE),"")</f>
        <v/>
      </c>
      <c r="AO1280" s="53">
        <f t="shared" si="407"/>
        <v>0</v>
      </c>
      <c r="AP1280" s="53" t="str">
        <f>+IF($A1280="Compra",SUMIF($AC$3:$AM$3,VLOOKUP($R1279,desplegable!$N$3:$Q$8,4,FALSE),$AC1280:$AM1280)*$T1280/VLOOKUP($R1279,desplegable!$N$3:$O$8,2,FALSE),"")</f>
        <v/>
      </c>
      <c r="AQ1280" s="55">
        <f>+IFERROR(SUMIF($AC$3:$AM$3,VLOOKUP($R1280,desplegable!$N$3:$Q$8,4,FALSE),$AC1280:$AM1280)/$S1280,0)</f>
        <v>0</v>
      </c>
      <c r="AR1280" s="55">
        <f ca="1">IFERROR((SUMIF($AC$3:$AM$3,VLOOKUP($R1280,desplegable!$N$3:$Q$8,4,FALSE),$AC1280:$AM1280)/($H1280-$G1280))*((TODAY())-$G1280)/$S1280,0)</f>
        <v>0</v>
      </c>
      <c r="AS1280" s="56" t="str">
        <f t="shared" si="411"/>
        <v>-</v>
      </c>
      <c r="AT1280" s="56" t="str">
        <f t="shared" si="412"/>
        <v>-</v>
      </c>
      <c r="AU1280" s="56" t="str">
        <f t="shared" si="413"/>
        <v>-</v>
      </c>
      <c r="AV1280" s="56" t="str">
        <f t="shared" si="414"/>
        <v>-</v>
      </c>
      <c r="AW1280" s="53" t="str">
        <f t="shared" si="415"/>
        <v>-</v>
      </c>
      <c r="AX1280" s="53" t="str">
        <f t="shared" si="416"/>
        <v/>
      </c>
      <c r="AY1280" s="57" t="str">
        <f t="shared" si="417"/>
        <v/>
      </c>
      <c r="AZ1280" s="54">
        <f>+IF(SUMIF($AC$3:$AM$3,VLOOKUP($R1280,desplegable!$N$3:$Q$8,4,FALSE),$AC1280:$AM1280)&gt;=$S1280,$S1280,SUMIF($AC$3:$AM$3,VLOOKUP($R1280,desplegable!$N$3:$Q$8,4,FALSE),$AC1280:$AM1280))</f>
        <v>0</v>
      </c>
      <c r="BA1280" s="78"/>
      <c r="BB1280" s="54">
        <f t="shared" si="418"/>
        <v>0</v>
      </c>
      <c r="BC1280" s="53">
        <f>+IFERROR($BB1280*$T1280/VLOOKUP($R1280,desplegable!$N$3:$O$8,2,FALSE),0)</f>
        <v>0</v>
      </c>
      <c r="BD1280" s="53" t="str">
        <f t="shared" si="408"/>
        <v/>
      </c>
      <c r="BE1280" s="57" t="str">
        <f t="shared" si="419"/>
        <v/>
      </c>
    </row>
    <row r="1281" spans="1:57" ht="15" customHeight="1" x14ac:dyDescent="0.25">
      <c r="A1281" s="26" t="s">
        <v>117</v>
      </c>
      <c r="B1281" s="21"/>
      <c r="C1281" s="21" t="s">
        <v>117</v>
      </c>
      <c r="D1281" s="21"/>
      <c r="E1281" s="21" t="s">
        <v>117</v>
      </c>
      <c r="F1281" s="21"/>
      <c r="G1281" s="27"/>
      <c r="H1281" s="27"/>
      <c r="I1281" s="28" t="s">
        <v>373</v>
      </c>
      <c r="J1281" s="28" t="s">
        <v>117</v>
      </c>
      <c r="K1281" s="21"/>
      <c r="L1281" s="21"/>
      <c r="M1281" s="28" t="s">
        <v>117</v>
      </c>
      <c r="N1281" s="28" t="s">
        <v>117</v>
      </c>
      <c r="O1281" s="28" t="s">
        <v>117</v>
      </c>
      <c r="P1281" s="21" t="s">
        <v>117</v>
      </c>
      <c r="Q1281" s="21" t="s">
        <v>117</v>
      </c>
      <c r="R1281" s="28" t="s">
        <v>117</v>
      </c>
      <c r="S1281" s="78"/>
      <c r="T1281" s="30"/>
      <c r="U1281" s="52">
        <f t="shared" si="409"/>
        <v>0</v>
      </c>
      <c r="V1281" s="29"/>
      <c r="W1281" s="29" t="s">
        <v>117</v>
      </c>
      <c r="X1281" s="29"/>
      <c r="Y1281" s="29"/>
      <c r="Z1281" s="53" t="str">
        <f t="shared" si="401"/>
        <v/>
      </c>
      <c r="AA1281" s="55" t="str">
        <f t="shared" si="410"/>
        <v/>
      </c>
      <c r="AB1281" s="27"/>
      <c r="AC1281" s="54">
        <f t="shared" si="402"/>
        <v>0</v>
      </c>
      <c r="AD1281" s="78"/>
      <c r="AE1281" s="54">
        <f t="shared" si="403"/>
        <v>0</v>
      </c>
      <c r="AF1281" s="78"/>
      <c r="AG1281" s="54">
        <f t="shared" si="404"/>
        <v>0</v>
      </c>
      <c r="AH1281" s="78"/>
      <c r="AI1281" s="54">
        <f t="shared" si="405"/>
        <v>0</v>
      </c>
      <c r="AJ1281" s="78"/>
      <c r="AK1281" s="54">
        <f t="shared" si="406"/>
        <v>0</v>
      </c>
      <c r="AL1281" s="78"/>
      <c r="AM1281" s="78"/>
      <c r="AN1281" s="53" t="str">
        <f>+IF($A1281="Venta",SUMIF($AC$3:$AM$3,VLOOKUP($R1281,desplegable!$N$3:$Q$8,4,FALSE),$AC1281:$AM1281)*$T1281/VLOOKUP($R1281,desplegable!$N$3:$O$8,2,FALSE),"")</f>
        <v/>
      </c>
      <c r="AO1281" s="53">
        <f t="shared" si="407"/>
        <v>0</v>
      </c>
      <c r="AP1281" s="53" t="str">
        <f>+IF($A1281="Compra",SUMIF($AC$3:$AM$3,VLOOKUP($R1280,desplegable!$N$3:$Q$8,4,FALSE),$AC1281:$AM1281)*$T1281/VLOOKUP($R1280,desplegable!$N$3:$O$8,2,FALSE),"")</f>
        <v/>
      </c>
      <c r="AQ1281" s="55">
        <f>+IFERROR(SUMIF($AC$3:$AM$3,VLOOKUP($R1281,desplegable!$N$3:$Q$8,4,FALSE),$AC1281:$AM1281)/$S1281,0)</f>
        <v>0</v>
      </c>
      <c r="AR1281" s="55">
        <f ca="1">IFERROR((SUMIF($AC$3:$AM$3,VLOOKUP($R1281,desplegable!$N$3:$Q$8,4,FALSE),$AC1281:$AM1281)/($H1281-$G1281))*((TODAY())-$G1281)/$S1281,0)</f>
        <v>0</v>
      </c>
      <c r="AS1281" s="56" t="str">
        <f t="shared" si="411"/>
        <v>-</v>
      </c>
      <c r="AT1281" s="56" t="str">
        <f t="shared" si="412"/>
        <v>-</v>
      </c>
      <c r="AU1281" s="56" t="str">
        <f t="shared" si="413"/>
        <v>-</v>
      </c>
      <c r="AV1281" s="56" t="str">
        <f t="shared" si="414"/>
        <v>-</v>
      </c>
      <c r="AW1281" s="53" t="str">
        <f t="shared" si="415"/>
        <v>-</v>
      </c>
      <c r="AX1281" s="53" t="str">
        <f t="shared" si="416"/>
        <v/>
      </c>
      <c r="AY1281" s="57" t="str">
        <f t="shared" si="417"/>
        <v/>
      </c>
      <c r="AZ1281" s="54">
        <f>+IF(SUMIF($AC$3:$AM$3,VLOOKUP($R1281,desplegable!$N$3:$Q$8,4,FALSE),$AC1281:$AM1281)&gt;=$S1281,$S1281,SUMIF($AC$3:$AM$3,VLOOKUP($R1281,desplegable!$N$3:$Q$8,4,FALSE),$AC1281:$AM1281))</f>
        <v>0</v>
      </c>
      <c r="BA1281" s="78"/>
      <c r="BB1281" s="54">
        <f t="shared" si="418"/>
        <v>0</v>
      </c>
      <c r="BC1281" s="53">
        <f>+IFERROR($BB1281*$T1281/VLOOKUP($R1281,desplegable!$N$3:$O$8,2,FALSE),0)</f>
        <v>0</v>
      </c>
      <c r="BD1281" s="53" t="str">
        <f t="shared" si="408"/>
        <v/>
      </c>
      <c r="BE1281" s="57" t="str">
        <f t="shared" si="419"/>
        <v/>
      </c>
    </row>
    <row r="1282" spans="1:57" ht="15" customHeight="1" x14ac:dyDescent="0.25">
      <c r="A1282" s="26" t="s">
        <v>117</v>
      </c>
      <c r="B1282" s="21"/>
      <c r="C1282" s="21" t="s">
        <v>117</v>
      </c>
      <c r="D1282" s="21"/>
      <c r="E1282" s="21" t="s">
        <v>117</v>
      </c>
      <c r="F1282" s="21"/>
      <c r="G1282" s="27"/>
      <c r="H1282" s="27"/>
      <c r="I1282" s="28" t="s">
        <v>373</v>
      </c>
      <c r="J1282" s="28" t="s">
        <v>117</v>
      </c>
      <c r="K1282" s="21"/>
      <c r="L1282" s="21"/>
      <c r="M1282" s="28" t="s">
        <v>117</v>
      </c>
      <c r="N1282" s="28" t="s">
        <v>117</v>
      </c>
      <c r="O1282" s="28" t="s">
        <v>117</v>
      </c>
      <c r="P1282" s="21" t="s">
        <v>117</v>
      </c>
      <c r="Q1282" s="21" t="s">
        <v>117</v>
      </c>
      <c r="R1282" s="28" t="s">
        <v>117</v>
      </c>
      <c r="S1282" s="78"/>
      <c r="T1282" s="30"/>
      <c r="U1282" s="52">
        <f t="shared" si="409"/>
        <v>0</v>
      </c>
      <c r="V1282" s="29"/>
      <c r="W1282" s="29" t="s">
        <v>117</v>
      </c>
      <c r="X1282" s="29"/>
      <c r="Y1282" s="29"/>
      <c r="Z1282" s="53" t="str">
        <f t="shared" si="401"/>
        <v/>
      </c>
      <c r="AA1282" s="55" t="str">
        <f t="shared" si="410"/>
        <v/>
      </c>
      <c r="AB1282" s="27"/>
      <c r="AC1282" s="54">
        <f t="shared" si="402"/>
        <v>0</v>
      </c>
      <c r="AD1282" s="78"/>
      <c r="AE1282" s="54">
        <f t="shared" si="403"/>
        <v>0</v>
      </c>
      <c r="AF1282" s="78"/>
      <c r="AG1282" s="54">
        <f t="shared" si="404"/>
        <v>0</v>
      </c>
      <c r="AH1282" s="78"/>
      <c r="AI1282" s="54">
        <f t="shared" si="405"/>
        <v>0</v>
      </c>
      <c r="AJ1282" s="78"/>
      <c r="AK1282" s="54">
        <f t="shared" si="406"/>
        <v>0</v>
      </c>
      <c r="AL1282" s="78"/>
      <c r="AM1282" s="78"/>
      <c r="AN1282" s="53" t="str">
        <f>+IF($A1282="Venta",SUMIF($AC$3:$AM$3,VLOOKUP($R1282,desplegable!$N$3:$Q$8,4,FALSE),$AC1282:$AM1282)*$T1282/VLOOKUP($R1282,desplegable!$N$3:$O$8,2,FALSE),"")</f>
        <v/>
      </c>
      <c r="AO1282" s="53">
        <f t="shared" si="407"/>
        <v>0</v>
      </c>
      <c r="AP1282" s="53" t="str">
        <f>+IF($A1282="Compra",SUMIF($AC$3:$AM$3,VLOOKUP($R1281,desplegable!$N$3:$Q$8,4,FALSE),$AC1282:$AM1282)*$T1282/VLOOKUP($R1281,desplegable!$N$3:$O$8,2,FALSE),"")</f>
        <v/>
      </c>
      <c r="AQ1282" s="55">
        <f>+IFERROR(SUMIF($AC$3:$AM$3,VLOOKUP($R1282,desplegable!$N$3:$Q$8,4,FALSE),$AC1282:$AM1282)/$S1282,0)</f>
        <v>0</v>
      </c>
      <c r="AR1282" s="55">
        <f ca="1">IFERROR((SUMIF($AC$3:$AM$3,VLOOKUP($R1282,desplegable!$N$3:$Q$8,4,FALSE),$AC1282:$AM1282)/($H1282-$G1282))*((TODAY())-$G1282)/$S1282,0)</f>
        <v>0</v>
      </c>
      <c r="AS1282" s="56" t="str">
        <f t="shared" si="411"/>
        <v>-</v>
      </c>
      <c r="AT1282" s="56" t="str">
        <f t="shared" si="412"/>
        <v>-</v>
      </c>
      <c r="AU1282" s="56" t="str">
        <f t="shared" si="413"/>
        <v>-</v>
      </c>
      <c r="AV1282" s="56" t="str">
        <f t="shared" si="414"/>
        <v>-</v>
      </c>
      <c r="AW1282" s="53" t="str">
        <f t="shared" si="415"/>
        <v>-</v>
      </c>
      <c r="AX1282" s="53" t="str">
        <f t="shared" si="416"/>
        <v/>
      </c>
      <c r="AY1282" s="57" t="str">
        <f t="shared" si="417"/>
        <v/>
      </c>
      <c r="AZ1282" s="54">
        <f>+IF(SUMIF($AC$3:$AM$3,VLOOKUP($R1282,desplegable!$N$3:$Q$8,4,FALSE),$AC1282:$AM1282)&gt;=$S1282,$S1282,SUMIF($AC$3:$AM$3,VLOOKUP($R1282,desplegable!$N$3:$Q$8,4,FALSE),$AC1282:$AM1282))</f>
        <v>0</v>
      </c>
      <c r="BA1282" s="78"/>
      <c r="BB1282" s="54">
        <f t="shared" si="418"/>
        <v>0</v>
      </c>
      <c r="BC1282" s="53">
        <f>+IFERROR($BB1282*$T1282/VLOOKUP($R1282,desplegable!$N$3:$O$8,2,FALSE),0)</f>
        <v>0</v>
      </c>
      <c r="BD1282" s="53" t="str">
        <f t="shared" si="408"/>
        <v/>
      </c>
      <c r="BE1282" s="57" t="str">
        <f t="shared" si="419"/>
        <v/>
      </c>
    </row>
    <row r="1283" spans="1:57" ht="15" customHeight="1" x14ac:dyDescent="0.25">
      <c r="A1283" s="26" t="s">
        <v>117</v>
      </c>
      <c r="B1283" s="21"/>
      <c r="C1283" s="21" t="s">
        <v>117</v>
      </c>
      <c r="D1283" s="21"/>
      <c r="E1283" s="21" t="s">
        <v>117</v>
      </c>
      <c r="F1283" s="21"/>
      <c r="G1283" s="27"/>
      <c r="H1283" s="27"/>
      <c r="I1283" s="28" t="s">
        <v>373</v>
      </c>
      <c r="J1283" s="28" t="s">
        <v>117</v>
      </c>
      <c r="K1283" s="21"/>
      <c r="L1283" s="21"/>
      <c r="M1283" s="28" t="s">
        <v>117</v>
      </c>
      <c r="N1283" s="28" t="s">
        <v>117</v>
      </c>
      <c r="O1283" s="28" t="s">
        <v>117</v>
      </c>
      <c r="P1283" s="21" t="s">
        <v>117</v>
      </c>
      <c r="Q1283" s="21" t="s">
        <v>117</v>
      </c>
      <c r="R1283" s="28" t="s">
        <v>117</v>
      </c>
      <c r="S1283" s="78"/>
      <c r="T1283" s="30"/>
      <c r="U1283" s="52">
        <f t="shared" si="409"/>
        <v>0</v>
      </c>
      <c r="V1283" s="29"/>
      <c r="W1283" s="29" t="s">
        <v>117</v>
      </c>
      <c r="X1283" s="29"/>
      <c r="Y1283" s="29"/>
      <c r="Z1283" s="53" t="str">
        <f t="shared" si="401"/>
        <v/>
      </c>
      <c r="AA1283" s="55" t="str">
        <f t="shared" si="410"/>
        <v/>
      </c>
      <c r="AB1283" s="27"/>
      <c r="AC1283" s="54">
        <f t="shared" si="402"/>
        <v>0</v>
      </c>
      <c r="AD1283" s="78"/>
      <c r="AE1283" s="54">
        <f t="shared" si="403"/>
        <v>0</v>
      </c>
      <c r="AF1283" s="78"/>
      <c r="AG1283" s="54">
        <f t="shared" si="404"/>
        <v>0</v>
      </c>
      <c r="AH1283" s="78"/>
      <c r="AI1283" s="54">
        <f t="shared" si="405"/>
        <v>0</v>
      </c>
      <c r="AJ1283" s="78"/>
      <c r="AK1283" s="54">
        <f t="shared" si="406"/>
        <v>0</v>
      </c>
      <c r="AL1283" s="78"/>
      <c r="AM1283" s="78"/>
      <c r="AN1283" s="53" t="str">
        <f>+IF($A1283="Venta",SUMIF($AC$3:$AM$3,VLOOKUP($R1283,desplegable!$N$3:$Q$8,4,FALSE),$AC1283:$AM1283)*$T1283/VLOOKUP($R1283,desplegable!$N$3:$O$8,2,FALSE),"")</f>
        <v/>
      </c>
      <c r="AO1283" s="53">
        <f t="shared" si="407"/>
        <v>0</v>
      </c>
      <c r="AP1283" s="53" t="str">
        <f>+IF($A1283="Compra",SUMIF($AC$3:$AM$3,VLOOKUP($R1282,desplegable!$N$3:$Q$8,4,FALSE),$AC1283:$AM1283)*$T1283/VLOOKUP($R1282,desplegable!$N$3:$O$8,2,FALSE),"")</f>
        <v/>
      </c>
      <c r="AQ1283" s="55">
        <f>+IFERROR(SUMIF($AC$3:$AM$3,VLOOKUP($R1283,desplegable!$N$3:$Q$8,4,FALSE),$AC1283:$AM1283)/$S1283,0)</f>
        <v>0</v>
      </c>
      <c r="AR1283" s="55">
        <f ca="1">IFERROR((SUMIF($AC$3:$AM$3,VLOOKUP($R1283,desplegable!$N$3:$Q$8,4,FALSE),$AC1283:$AM1283)/($H1283-$G1283))*((TODAY())-$G1283)/$S1283,0)</f>
        <v>0</v>
      </c>
      <c r="AS1283" s="56" t="str">
        <f t="shared" si="411"/>
        <v>-</v>
      </c>
      <c r="AT1283" s="56" t="str">
        <f t="shared" si="412"/>
        <v>-</v>
      </c>
      <c r="AU1283" s="56" t="str">
        <f t="shared" si="413"/>
        <v>-</v>
      </c>
      <c r="AV1283" s="56" t="str">
        <f t="shared" si="414"/>
        <v>-</v>
      </c>
      <c r="AW1283" s="53" t="str">
        <f t="shared" si="415"/>
        <v>-</v>
      </c>
      <c r="AX1283" s="53" t="str">
        <f t="shared" si="416"/>
        <v/>
      </c>
      <c r="AY1283" s="57" t="str">
        <f t="shared" si="417"/>
        <v/>
      </c>
      <c r="AZ1283" s="54">
        <f>+IF(SUMIF($AC$3:$AM$3,VLOOKUP($R1283,desplegable!$N$3:$Q$8,4,FALSE),$AC1283:$AM1283)&gt;=$S1283,$S1283,SUMIF($AC$3:$AM$3,VLOOKUP($R1283,desplegable!$N$3:$Q$8,4,FALSE),$AC1283:$AM1283))</f>
        <v>0</v>
      </c>
      <c r="BA1283" s="78"/>
      <c r="BB1283" s="54">
        <f t="shared" si="418"/>
        <v>0</v>
      </c>
      <c r="BC1283" s="53">
        <f>+IFERROR($BB1283*$T1283/VLOOKUP($R1283,desplegable!$N$3:$O$8,2,FALSE),0)</f>
        <v>0</v>
      </c>
      <c r="BD1283" s="53" t="str">
        <f t="shared" si="408"/>
        <v/>
      </c>
      <c r="BE1283" s="57" t="str">
        <f t="shared" si="419"/>
        <v/>
      </c>
    </row>
    <row r="1284" spans="1:57" ht="15" customHeight="1" x14ac:dyDescent="0.25">
      <c r="A1284" s="26" t="s">
        <v>117</v>
      </c>
      <c r="B1284" s="21"/>
      <c r="C1284" s="21" t="s">
        <v>117</v>
      </c>
      <c r="D1284" s="21"/>
      <c r="E1284" s="21" t="s">
        <v>117</v>
      </c>
      <c r="F1284" s="21"/>
      <c r="G1284" s="27"/>
      <c r="H1284" s="27"/>
      <c r="I1284" s="28" t="s">
        <v>373</v>
      </c>
      <c r="J1284" s="28" t="s">
        <v>117</v>
      </c>
      <c r="K1284" s="21"/>
      <c r="L1284" s="21"/>
      <c r="M1284" s="28" t="s">
        <v>117</v>
      </c>
      <c r="N1284" s="28" t="s">
        <v>117</v>
      </c>
      <c r="O1284" s="28" t="s">
        <v>117</v>
      </c>
      <c r="P1284" s="21" t="s">
        <v>117</v>
      </c>
      <c r="Q1284" s="21" t="s">
        <v>117</v>
      </c>
      <c r="R1284" s="28" t="s">
        <v>117</v>
      </c>
      <c r="S1284" s="78"/>
      <c r="T1284" s="30"/>
      <c r="U1284" s="52">
        <f t="shared" si="409"/>
        <v>0</v>
      </c>
      <c r="V1284" s="29"/>
      <c r="W1284" s="29" t="s">
        <v>117</v>
      </c>
      <c r="X1284" s="29"/>
      <c r="Y1284" s="29"/>
      <c r="Z1284" s="53" t="str">
        <f t="shared" ref="Z1284:Z1347" si="420">IF($A1284="Venta",$U1284-SUMIFS($U:$U,$K:$K,$K1284,$L:$L,$L1284,$M:$M,$M1284,$N:$N,$N1284,$A:$A,"Compra"),IF($A1284="Compra","",""))</f>
        <v/>
      </c>
      <c r="AA1284" s="55" t="str">
        <f t="shared" si="410"/>
        <v/>
      </c>
      <c r="AB1284" s="27"/>
      <c r="AC1284" s="54">
        <f t="shared" ref="AC1284:AC1347" si="421">+IF($A1284="Venta",SUMIFS($AD:$AD,$K:$K,$K1284,$L:$L,$L1284,$M:$M,$M1284,$N:$N,$N1284),IF($A1284="Compra",$AD1284,0))</f>
        <v>0</v>
      </c>
      <c r="AD1284" s="78"/>
      <c r="AE1284" s="54">
        <f t="shared" ref="AE1284:AE1347" si="422">+IF($A1284="Venta",SUMIFS($AF:$AF,$K:$K,$K1284,$L:$L,$L1284,$M:$M,$M1284,$N:$N,$N1284),IF($A1284="Compra",$AF1284,0))</f>
        <v>0</v>
      </c>
      <c r="AF1284" s="78"/>
      <c r="AG1284" s="54">
        <f t="shared" ref="AG1284:AG1347" si="423">+IF($A1284="Venta",SUMIFS($AH:$AH,$K:$K,$K1284,$L:$L,$L1284,$M:$M,$M1284,$N:$N,$N1284),IF($A1284="Compra",$AH1284,0))</f>
        <v>0</v>
      </c>
      <c r="AH1284" s="78"/>
      <c r="AI1284" s="54">
        <f t="shared" ref="AI1284:AI1347" si="424">+IF($A1284="Venta",SUMIFS($AJ:$AJ,$K:$K,$K1284,$L:$L,$L1284,$M:$M,$M1284,$N:$N,$N1284),IF($A1284="Compra",$AJ1284,0))</f>
        <v>0</v>
      </c>
      <c r="AJ1284" s="78"/>
      <c r="AK1284" s="54">
        <f t="shared" ref="AK1284:AK1347" si="425">+IF($A1284="Venta",SUMIFS($AL:$AL,$K:$K,$K1284,$L:$L,$L1284,$M:$M,$M1284,$N:$N,$N1284),IF($A1284="Compra",$AL1284,0))</f>
        <v>0</v>
      </c>
      <c r="AL1284" s="78"/>
      <c r="AM1284" s="78"/>
      <c r="AN1284" s="53" t="str">
        <f>+IF($A1284="Venta",SUMIF($AC$3:$AM$3,VLOOKUP($R1284,desplegable!$N$3:$Q$8,4,FALSE),$AC1284:$AM1284)*$T1284/VLOOKUP($R1284,desplegable!$N$3:$O$8,2,FALSE),"")</f>
        <v/>
      </c>
      <c r="AO1284" s="53">
        <f t="shared" ref="AO1284:AO1347" si="426">+IF($A1284="Venta",SUMIFS($AP:$AP,$K:$K,$K1284,$L:$L,$L1284,$M:$M,$M1284,$N:$N,$N1284),IF($A1284="Compra",$AP1284,0))</f>
        <v>0</v>
      </c>
      <c r="AP1284" s="53" t="str">
        <f>+IF($A1284="Compra",SUMIF($AC$3:$AM$3,VLOOKUP($R1283,desplegable!$N$3:$Q$8,4,FALSE),$AC1284:$AM1284)*$T1284/VLOOKUP($R1283,desplegable!$N$3:$O$8,2,FALSE),"")</f>
        <v/>
      </c>
      <c r="AQ1284" s="55">
        <f>+IFERROR(SUMIF($AC$3:$AM$3,VLOOKUP($R1284,desplegable!$N$3:$Q$8,4,FALSE),$AC1284:$AM1284)/$S1284,0)</f>
        <v>0</v>
      </c>
      <c r="AR1284" s="55">
        <f ca="1">IFERROR((SUMIF($AC$3:$AM$3,VLOOKUP($R1284,desplegable!$N$3:$Q$8,4,FALSE),$AC1284:$AM1284)/($H1284-$G1284))*((TODAY())-$G1284)/$S1284,0)</f>
        <v>0</v>
      </c>
      <c r="AS1284" s="56" t="str">
        <f t="shared" si="411"/>
        <v>-</v>
      </c>
      <c r="AT1284" s="56" t="str">
        <f t="shared" si="412"/>
        <v>-</v>
      </c>
      <c r="AU1284" s="56" t="str">
        <f t="shared" si="413"/>
        <v>-</v>
      </c>
      <c r="AV1284" s="56" t="str">
        <f t="shared" si="414"/>
        <v>-</v>
      </c>
      <c r="AW1284" s="53" t="str">
        <f t="shared" si="415"/>
        <v>-</v>
      </c>
      <c r="AX1284" s="53" t="str">
        <f t="shared" si="416"/>
        <v/>
      </c>
      <c r="AY1284" s="57" t="str">
        <f t="shared" si="417"/>
        <v/>
      </c>
      <c r="AZ1284" s="54">
        <f>+IF(SUMIF($AC$3:$AM$3,VLOOKUP($R1284,desplegable!$N$3:$Q$8,4,FALSE),$AC1284:$AM1284)&gt;=$S1284,$S1284,SUMIF($AC$3:$AM$3,VLOOKUP($R1284,desplegable!$N$3:$Q$8,4,FALSE),$AC1284:$AM1284))</f>
        <v>0</v>
      </c>
      <c r="BA1284" s="78"/>
      <c r="BB1284" s="54">
        <f t="shared" si="418"/>
        <v>0</v>
      </c>
      <c r="BC1284" s="53">
        <f>+IFERROR($BB1284*$T1284/VLOOKUP($R1284,desplegable!$N$3:$O$8,2,FALSE),0)</f>
        <v>0</v>
      </c>
      <c r="BD1284" s="53" t="str">
        <f t="shared" ref="BD1284:BD1347" si="427">+IF($A1284="Venta",$BC1284-SUMIFS($BC:$BC,$K:$K,$K1284,$L:$L,$L1284,$M:$M,$M1284,$N:$N,$N1284,$A:$A,"Compra"),"")</f>
        <v/>
      </c>
      <c r="BE1284" s="57" t="str">
        <f t="shared" si="419"/>
        <v/>
      </c>
    </row>
    <row r="1285" spans="1:57" ht="15" customHeight="1" x14ac:dyDescent="0.25">
      <c r="A1285" s="26" t="s">
        <v>117</v>
      </c>
      <c r="B1285" s="21"/>
      <c r="C1285" s="21" t="s">
        <v>117</v>
      </c>
      <c r="D1285" s="21"/>
      <c r="E1285" s="21" t="s">
        <v>117</v>
      </c>
      <c r="F1285" s="21"/>
      <c r="G1285" s="27"/>
      <c r="H1285" s="27"/>
      <c r="I1285" s="28" t="s">
        <v>373</v>
      </c>
      <c r="J1285" s="28" t="s">
        <v>117</v>
      </c>
      <c r="K1285" s="21"/>
      <c r="L1285" s="21"/>
      <c r="M1285" s="28" t="s">
        <v>117</v>
      </c>
      <c r="N1285" s="28" t="s">
        <v>117</v>
      </c>
      <c r="O1285" s="28" t="s">
        <v>117</v>
      </c>
      <c r="P1285" s="21" t="s">
        <v>117</v>
      </c>
      <c r="Q1285" s="21" t="s">
        <v>117</v>
      </c>
      <c r="R1285" s="28" t="s">
        <v>117</v>
      </c>
      <c r="S1285" s="78"/>
      <c r="T1285" s="30"/>
      <c r="U1285" s="52">
        <f t="shared" ref="U1285:U1348" si="428">IF($R1285="CPM",$S1285/1000*$T1285,$S1285*$T1285)</f>
        <v>0</v>
      </c>
      <c r="V1285" s="29"/>
      <c r="W1285" s="29" t="s">
        <v>117</v>
      </c>
      <c r="X1285" s="29"/>
      <c r="Y1285" s="29"/>
      <c r="Z1285" s="53" t="str">
        <f t="shared" si="420"/>
        <v/>
      </c>
      <c r="AA1285" s="55" t="str">
        <f t="shared" si="410"/>
        <v/>
      </c>
      <c r="AB1285" s="27"/>
      <c r="AC1285" s="54">
        <f t="shared" si="421"/>
        <v>0</v>
      </c>
      <c r="AD1285" s="78"/>
      <c r="AE1285" s="54">
        <f t="shared" si="422"/>
        <v>0</v>
      </c>
      <c r="AF1285" s="78"/>
      <c r="AG1285" s="54">
        <f t="shared" si="423"/>
        <v>0</v>
      </c>
      <c r="AH1285" s="78"/>
      <c r="AI1285" s="54">
        <f t="shared" si="424"/>
        <v>0</v>
      </c>
      <c r="AJ1285" s="78"/>
      <c r="AK1285" s="54">
        <f t="shared" si="425"/>
        <v>0</v>
      </c>
      <c r="AL1285" s="78"/>
      <c r="AM1285" s="78"/>
      <c r="AN1285" s="53" t="str">
        <f>+IF($A1285="Venta",SUMIF($AC$3:$AM$3,VLOOKUP($R1285,desplegable!$N$3:$Q$8,4,FALSE),$AC1285:$AM1285)*$T1285/VLOOKUP($R1285,desplegable!$N$3:$O$8,2,FALSE),"")</f>
        <v/>
      </c>
      <c r="AO1285" s="53">
        <f t="shared" si="426"/>
        <v>0</v>
      </c>
      <c r="AP1285" s="53" t="str">
        <f>+IF($A1285="Compra",SUMIF($AC$3:$AM$3,VLOOKUP($R1284,desplegable!$N$3:$Q$8,4,FALSE),$AC1285:$AM1285)*$T1285/VLOOKUP($R1284,desplegable!$N$3:$O$8,2,FALSE),"")</f>
        <v/>
      </c>
      <c r="AQ1285" s="55">
        <f>+IFERROR(SUMIF($AC$3:$AM$3,VLOOKUP($R1285,desplegable!$N$3:$Q$8,4,FALSE),$AC1285:$AM1285)/$S1285,0)</f>
        <v>0</v>
      </c>
      <c r="AR1285" s="55">
        <f ca="1">IFERROR((SUMIF($AC$3:$AM$3,VLOOKUP($R1285,desplegable!$N$3:$Q$8,4,FALSE),$AC1285:$AM1285)/($H1285-$G1285))*((TODAY())-$G1285)/$S1285,0)</f>
        <v>0</v>
      </c>
      <c r="AS1285" s="56" t="str">
        <f t="shared" si="411"/>
        <v>-</v>
      </c>
      <c r="AT1285" s="56" t="str">
        <f t="shared" si="412"/>
        <v>-</v>
      </c>
      <c r="AU1285" s="56" t="str">
        <f t="shared" si="413"/>
        <v>-</v>
      </c>
      <c r="AV1285" s="56" t="str">
        <f t="shared" si="414"/>
        <v>-</v>
      </c>
      <c r="AW1285" s="53" t="str">
        <f t="shared" si="415"/>
        <v>-</v>
      </c>
      <c r="AX1285" s="53" t="str">
        <f t="shared" si="416"/>
        <v/>
      </c>
      <c r="AY1285" s="57" t="str">
        <f t="shared" si="417"/>
        <v/>
      </c>
      <c r="AZ1285" s="54">
        <f>+IF(SUMIF($AC$3:$AM$3,VLOOKUP($R1285,desplegable!$N$3:$Q$8,4,FALSE),$AC1285:$AM1285)&gt;=$S1285,$S1285,SUMIF($AC$3:$AM$3,VLOOKUP($R1285,desplegable!$N$3:$Q$8,4,FALSE),$AC1285:$AM1285))</f>
        <v>0</v>
      </c>
      <c r="BA1285" s="78"/>
      <c r="BB1285" s="54">
        <f t="shared" si="418"/>
        <v>0</v>
      </c>
      <c r="BC1285" s="53">
        <f>+IFERROR($BB1285*$T1285/VLOOKUP($R1285,desplegable!$N$3:$O$8,2,FALSE),0)</f>
        <v>0</v>
      </c>
      <c r="BD1285" s="53" t="str">
        <f t="shared" si="427"/>
        <v/>
      </c>
      <c r="BE1285" s="57" t="str">
        <f t="shared" si="419"/>
        <v/>
      </c>
    </row>
    <row r="1286" spans="1:57" ht="15" customHeight="1" x14ac:dyDescent="0.25">
      <c r="A1286" s="26" t="s">
        <v>117</v>
      </c>
      <c r="B1286" s="21"/>
      <c r="C1286" s="21" t="s">
        <v>117</v>
      </c>
      <c r="D1286" s="21"/>
      <c r="E1286" s="21" t="s">
        <v>117</v>
      </c>
      <c r="F1286" s="21"/>
      <c r="G1286" s="27"/>
      <c r="H1286" s="27"/>
      <c r="I1286" s="28" t="s">
        <v>373</v>
      </c>
      <c r="J1286" s="28" t="s">
        <v>117</v>
      </c>
      <c r="K1286" s="21"/>
      <c r="L1286" s="21"/>
      <c r="M1286" s="28" t="s">
        <v>117</v>
      </c>
      <c r="N1286" s="28" t="s">
        <v>117</v>
      </c>
      <c r="O1286" s="28" t="s">
        <v>117</v>
      </c>
      <c r="P1286" s="21" t="s">
        <v>117</v>
      </c>
      <c r="Q1286" s="21" t="s">
        <v>117</v>
      </c>
      <c r="R1286" s="28" t="s">
        <v>117</v>
      </c>
      <c r="S1286" s="78"/>
      <c r="T1286" s="30"/>
      <c r="U1286" s="52">
        <f t="shared" si="428"/>
        <v>0</v>
      </c>
      <c r="V1286" s="29"/>
      <c r="W1286" s="29" t="s">
        <v>117</v>
      </c>
      <c r="X1286" s="29"/>
      <c r="Y1286" s="29"/>
      <c r="Z1286" s="53" t="str">
        <f t="shared" si="420"/>
        <v/>
      </c>
      <c r="AA1286" s="55" t="str">
        <f t="shared" si="410"/>
        <v/>
      </c>
      <c r="AB1286" s="27"/>
      <c r="AC1286" s="54">
        <f t="shared" si="421"/>
        <v>0</v>
      </c>
      <c r="AD1286" s="78"/>
      <c r="AE1286" s="54">
        <f t="shared" si="422"/>
        <v>0</v>
      </c>
      <c r="AF1286" s="78"/>
      <c r="AG1286" s="54">
        <f t="shared" si="423"/>
        <v>0</v>
      </c>
      <c r="AH1286" s="78"/>
      <c r="AI1286" s="54">
        <f t="shared" si="424"/>
        <v>0</v>
      </c>
      <c r="AJ1286" s="78"/>
      <c r="AK1286" s="54">
        <f t="shared" si="425"/>
        <v>0</v>
      </c>
      <c r="AL1286" s="78"/>
      <c r="AM1286" s="78"/>
      <c r="AN1286" s="53" t="str">
        <f>+IF($A1286="Venta",SUMIF($AC$3:$AM$3,VLOOKUP($R1286,desplegable!$N$3:$Q$8,4,FALSE),$AC1286:$AM1286)*$T1286/VLOOKUP($R1286,desplegable!$N$3:$O$8,2,FALSE),"")</f>
        <v/>
      </c>
      <c r="AO1286" s="53">
        <f t="shared" si="426"/>
        <v>0</v>
      </c>
      <c r="AP1286" s="53" t="str">
        <f>+IF($A1286="Compra",SUMIF($AC$3:$AM$3,VLOOKUP($R1285,desplegable!$N$3:$Q$8,4,FALSE),$AC1286:$AM1286)*$T1286/VLOOKUP($R1285,desplegable!$N$3:$O$8,2,FALSE),"")</f>
        <v/>
      </c>
      <c r="AQ1286" s="55">
        <f>+IFERROR(SUMIF($AC$3:$AM$3,VLOOKUP($R1286,desplegable!$N$3:$Q$8,4,FALSE),$AC1286:$AM1286)/$S1286,0)</f>
        <v>0</v>
      </c>
      <c r="AR1286" s="55">
        <f ca="1">IFERROR((SUMIF($AC$3:$AM$3,VLOOKUP($R1286,desplegable!$N$3:$Q$8,4,FALSE),$AC1286:$AM1286)/($H1286-$G1286))*((TODAY())-$G1286)/$S1286,0)</f>
        <v>0</v>
      </c>
      <c r="AS1286" s="56" t="str">
        <f t="shared" si="411"/>
        <v>-</v>
      </c>
      <c r="AT1286" s="56" t="str">
        <f t="shared" si="412"/>
        <v>-</v>
      </c>
      <c r="AU1286" s="56" t="str">
        <f t="shared" si="413"/>
        <v>-</v>
      </c>
      <c r="AV1286" s="56" t="str">
        <f t="shared" si="414"/>
        <v>-</v>
      </c>
      <c r="AW1286" s="53" t="str">
        <f t="shared" si="415"/>
        <v>-</v>
      </c>
      <c r="AX1286" s="53" t="str">
        <f t="shared" si="416"/>
        <v/>
      </c>
      <c r="AY1286" s="57" t="str">
        <f t="shared" si="417"/>
        <v/>
      </c>
      <c r="AZ1286" s="54">
        <f>+IF(SUMIF($AC$3:$AM$3,VLOOKUP($R1286,desplegable!$N$3:$Q$8,4,FALSE),$AC1286:$AM1286)&gt;=$S1286,$S1286,SUMIF($AC$3:$AM$3,VLOOKUP($R1286,desplegable!$N$3:$Q$8,4,FALSE),$AC1286:$AM1286))</f>
        <v>0</v>
      </c>
      <c r="BA1286" s="78"/>
      <c r="BB1286" s="54">
        <f t="shared" si="418"/>
        <v>0</v>
      </c>
      <c r="BC1286" s="53">
        <f>+IFERROR($BB1286*$T1286/VLOOKUP($R1286,desplegable!$N$3:$O$8,2,FALSE),0)</f>
        <v>0</v>
      </c>
      <c r="BD1286" s="53" t="str">
        <f t="shared" si="427"/>
        <v/>
      </c>
      <c r="BE1286" s="57" t="str">
        <f t="shared" si="419"/>
        <v/>
      </c>
    </row>
    <row r="1287" spans="1:57" ht="15" customHeight="1" x14ac:dyDescent="0.25">
      <c r="A1287" s="26" t="s">
        <v>117</v>
      </c>
      <c r="B1287" s="21"/>
      <c r="C1287" s="21" t="s">
        <v>117</v>
      </c>
      <c r="D1287" s="21"/>
      <c r="E1287" s="21" t="s">
        <v>117</v>
      </c>
      <c r="F1287" s="21"/>
      <c r="G1287" s="27"/>
      <c r="H1287" s="27"/>
      <c r="I1287" s="28" t="s">
        <v>373</v>
      </c>
      <c r="J1287" s="28" t="s">
        <v>117</v>
      </c>
      <c r="K1287" s="21"/>
      <c r="L1287" s="21"/>
      <c r="M1287" s="28" t="s">
        <v>117</v>
      </c>
      <c r="N1287" s="28" t="s">
        <v>117</v>
      </c>
      <c r="O1287" s="28" t="s">
        <v>117</v>
      </c>
      <c r="P1287" s="21" t="s">
        <v>117</v>
      </c>
      <c r="Q1287" s="21" t="s">
        <v>117</v>
      </c>
      <c r="R1287" s="28" t="s">
        <v>117</v>
      </c>
      <c r="S1287" s="78"/>
      <c r="T1287" s="30"/>
      <c r="U1287" s="52">
        <f t="shared" si="428"/>
        <v>0</v>
      </c>
      <c r="V1287" s="29"/>
      <c r="W1287" s="29" t="s">
        <v>117</v>
      </c>
      <c r="X1287" s="29"/>
      <c r="Y1287" s="29"/>
      <c r="Z1287" s="53" t="str">
        <f t="shared" si="420"/>
        <v/>
      </c>
      <c r="AA1287" s="55" t="str">
        <f t="shared" si="410"/>
        <v/>
      </c>
      <c r="AB1287" s="27"/>
      <c r="AC1287" s="54">
        <f t="shared" si="421"/>
        <v>0</v>
      </c>
      <c r="AD1287" s="78"/>
      <c r="AE1287" s="54">
        <f t="shared" si="422"/>
        <v>0</v>
      </c>
      <c r="AF1287" s="78"/>
      <c r="AG1287" s="54">
        <f t="shared" si="423"/>
        <v>0</v>
      </c>
      <c r="AH1287" s="78"/>
      <c r="AI1287" s="54">
        <f t="shared" si="424"/>
        <v>0</v>
      </c>
      <c r="AJ1287" s="78"/>
      <c r="AK1287" s="54">
        <f t="shared" si="425"/>
        <v>0</v>
      </c>
      <c r="AL1287" s="78"/>
      <c r="AM1287" s="78"/>
      <c r="AN1287" s="53" t="str">
        <f>+IF($A1287="Venta",SUMIF($AC$3:$AM$3,VLOOKUP($R1287,desplegable!$N$3:$Q$8,4,FALSE),$AC1287:$AM1287)*$T1287/VLOOKUP($R1287,desplegable!$N$3:$O$8,2,FALSE),"")</f>
        <v/>
      </c>
      <c r="AO1287" s="53">
        <f t="shared" si="426"/>
        <v>0</v>
      </c>
      <c r="AP1287" s="53" t="str">
        <f>+IF($A1287="Compra",SUMIF($AC$3:$AM$3,VLOOKUP($R1286,desplegable!$N$3:$Q$8,4,FALSE),$AC1287:$AM1287)*$T1287/VLOOKUP($R1286,desplegable!$N$3:$O$8,2,FALSE),"")</f>
        <v/>
      </c>
      <c r="AQ1287" s="55">
        <f>+IFERROR(SUMIF($AC$3:$AM$3,VLOOKUP($R1287,desplegable!$N$3:$Q$8,4,FALSE),$AC1287:$AM1287)/$S1287,0)</f>
        <v>0</v>
      </c>
      <c r="AR1287" s="55">
        <f ca="1">IFERROR((SUMIF($AC$3:$AM$3,VLOOKUP($R1287,desplegable!$N$3:$Q$8,4,FALSE),$AC1287:$AM1287)/($H1287-$G1287))*((TODAY())-$G1287)/$S1287,0)</f>
        <v>0</v>
      </c>
      <c r="AS1287" s="56" t="str">
        <f t="shared" si="411"/>
        <v>-</v>
      </c>
      <c r="AT1287" s="56" t="str">
        <f t="shared" si="412"/>
        <v>-</v>
      </c>
      <c r="AU1287" s="56" t="str">
        <f t="shared" si="413"/>
        <v>-</v>
      </c>
      <c r="AV1287" s="56" t="str">
        <f t="shared" si="414"/>
        <v>-</v>
      </c>
      <c r="AW1287" s="53" t="str">
        <f t="shared" si="415"/>
        <v>-</v>
      </c>
      <c r="AX1287" s="53" t="str">
        <f t="shared" si="416"/>
        <v/>
      </c>
      <c r="AY1287" s="57" t="str">
        <f t="shared" si="417"/>
        <v/>
      </c>
      <c r="AZ1287" s="54">
        <f>+IF(SUMIF($AC$3:$AM$3,VLOOKUP($R1287,desplegable!$N$3:$Q$8,4,FALSE),$AC1287:$AM1287)&gt;=$S1287,$S1287,SUMIF($AC$3:$AM$3,VLOOKUP($R1287,desplegable!$N$3:$Q$8,4,FALSE),$AC1287:$AM1287))</f>
        <v>0</v>
      </c>
      <c r="BA1287" s="78"/>
      <c r="BB1287" s="54">
        <f t="shared" si="418"/>
        <v>0</v>
      </c>
      <c r="BC1287" s="53">
        <f>+IFERROR($BB1287*$T1287/VLOOKUP($R1287,desplegable!$N$3:$O$8,2,FALSE),0)</f>
        <v>0</v>
      </c>
      <c r="BD1287" s="53" t="str">
        <f t="shared" si="427"/>
        <v/>
      </c>
      <c r="BE1287" s="57" t="str">
        <f t="shared" si="419"/>
        <v/>
      </c>
    </row>
    <row r="1288" spans="1:57" ht="15" customHeight="1" x14ac:dyDescent="0.25">
      <c r="A1288" s="26" t="s">
        <v>117</v>
      </c>
      <c r="B1288" s="21"/>
      <c r="C1288" s="21" t="s">
        <v>117</v>
      </c>
      <c r="D1288" s="21"/>
      <c r="E1288" s="21" t="s">
        <v>117</v>
      </c>
      <c r="F1288" s="21"/>
      <c r="G1288" s="27"/>
      <c r="H1288" s="27"/>
      <c r="I1288" s="28" t="s">
        <v>373</v>
      </c>
      <c r="J1288" s="28" t="s">
        <v>117</v>
      </c>
      <c r="K1288" s="21"/>
      <c r="L1288" s="21"/>
      <c r="M1288" s="28" t="s">
        <v>117</v>
      </c>
      <c r="N1288" s="28" t="s">
        <v>117</v>
      </c>
      <c r="O1288" s="28" t="s">
        <v>117</v>
      </c>
      <c r="P1288" s="21" t="s">
        <v>117</v>
      </c>
      <c r="Q1288" s="21" t="s">
        <v>117</v>
      </c>
      <c r="R1288" s="28" t="s">
        <v>117</v>
      </c>
      <c r="S1288" s="78"/>
      <c r="T1288" s="30"/>
      <c r="U1288" s="52">
        <f t="shared" si="428"/>
        <v>0</v>
      </c>
      <c r="V1288" s="29"/>
      <c r="W1288" s="29" t="s">
        <v>117</v>
      </c>
      <c r="X1288" s="29"/>
      <c r="Y1288" s="29"/>
      <c r="Z1288" s="53" t="str">
        <f t="shared" si="420"/>
        <v/>
      </c>
      <c r="AA1288" s="55" t="str">
        <f t="shared" si="410"/>
        <v/>
      </c>
      <c r="AB1288" s="27"/>
      <c r="AC1288" s="54">
        <f t="shared" si="421"/>
        <v>0</v>
      </c>
      <c r="AD1288" s="78"/>
      <c r="AE1288" s="54">
        <f t="shared" si="422"/>
        <v>0</v>
      </c>
      <c r="AF1288" s="78"/>
      <c r="AG1288" s="54">
        <f t="shared" si="423"/>
        <v>0</v>
      </c>
      <c r="AH1288" s="78"/>
      <c r="AI1288" s="54">
        <f t="shared" si="424"/>
        <v>0</v>
      </c>
      <c r="AJ1288" s="78"/>
      <c r="AK1288" s="54">
        <f t="shared" si="425"/>
        <v>0</v>
      </c>
      <c r="AL1288" s="78"/>
      <c r="AM1288" s="78"/>
      <c r="AN1288" s="53" t="str">
        <f>+IF($A1288="Venta",SUMIF($AC$3:$AM$3,VLOOKUP($R1288,desplegable!$N$3:$Q$8,4,FALSE),$AC1288:$AM1288)*$T1288/VLOOKUP($R1288,desplegable!$N$3:$O$8,2,FALSE),"")</f>
        <v/>
      </c>
      <c r="AO1288" s="53">
        <f t="shared" si="426"/>
        <v>0</v>
      </c>
      <c r="AP1288" s="53" t="str">
        <f>+IF($A1288="Compra",SUMIF($AC$3:$AM$3,VLOOKUP($R1287,desplegable!$N$3:$Q$8,4,FALSE),$AC1288:$AM1288)*$T1288/VLOOKUP($R1287,desplegable!$N$3:$O$8,2,FALSE),"")</f>
        <v/>
      </c>
      <c r="AQ1288" s="55">
        <f>+IFERROR(SUMIF($AC$3:$AM$3,VLOOKUP($R1288,desplegable!$N$3:$Q$8,4,FALSE),$AC1288:$AM1288)/$S1288,0)</f>
        <v>0</v>
      </c>
      <c r="AR1288" s="55">
        <f ca="1">IFERROR((SUMIF($AC$3:$AM$3,VLOOKUP($R1288,desplegable!$N$3:$Q$8,4,FALSE),$AC1288:$AM1288)/($H1288-$G1288))*((TODAY())-$G1288)/$S1288,0)</f>
        <v>0</v>
      </c>
      <c r="AS1288" s="56" t="str">
        <f t="shared" si="411"/>
        <v>-</v>
      </c>
      <c r="AT1288" s="56" t="str">
        <f t="shared" si="412"/>
        <v>-</v>
      </c>
      <c r="AU1288" s="56" t="str">
        <f t="shared" si="413"/>
        <v>-</v>
      </c>
      <c r="AV1288" s="56" t="str">
        <f t="shared" si="414"/>
        <v>-</v>
      </c>
      <c r="AW1288" s="53" t="str">
        <f t="shared" si="415"/>
        <v>-</v>
      </c>
      <c r="AX1288" s="53" t="str">
        <f t="shared" si="416"/>
        <v/>
      </c>
      <c r="AY1288" s="57" t="str">
        <f t="shared" si="417"/>
        <v/>
      </c>
      <c r="AZ1288" s="54">
        <f>+IF(SUMIF($AC$3:$AM$3,VLOOKUP($R1288,desplegable!$N$3:$Q$8,4,FALSE),$AC1288:$AM1288)&gt;=$S1288,$S1288,SUMIF($AC$3:$AM$3,VLOOKUP($R1288,desplegable!$N$3:$Q$8,4,FALSE),$AC1288:$AM1288))</f>
        <v>0</v>
      </c>
      <c r="BA1288" s="78"/>
      <c r="BB1288" s="54">
        <f t="shared" si="418"/>
        <v>0</v>
      </c>
      <c r="BC1288" s="53">
        <f>+IFERROR($BB1288*$T1288/VLOOKUP($R1288,desplegable!$N$3:$O$8,2,FALSE),0)</f>
        <v>0</v>
      </c>
      <c r="BD1288" s="53" t="str">
        <f t="shared" si="427"/>
        <v/>
      </c>
      <c r="BE1288" s="57" t="str">
        <f t="shared" si="419"/>
        <v/>
      </c>
    </row>
    <row r="1289" spans="1:57" ht="15" customHeight="1" x14ac:dyDescent="0.25">
      <c r="A1289" s="26" t="s">
        <v>117</v>
      </c>
      <c r="B1289" s="21"/>
      <c r="C1289" s="21" t="s">
        <v>117</v>
      </c>
      <c r="D1289" s="21"/>
      <c r="E1289" s="21" t="s">
        <v>117</v>
      </c>
      <c r="F1289" s="21"/>
      <c r="G1289" s="27"/>
      <c r="H1289" s="27"/>
      <c r="I1289" s="28" t="s">
        <v>373</v>
      </c>
      <c r="J1289" s="28" t="s">
        <v>117</v>
      </c>
      <c r="K1289" s="21"/>
      <c r="L1289" s="21"/>
      <c r="M1289" s="28" t="s">
        <v>117</v>
      </c>
      <c r="N1289" s="28" t="s">
        <v>117</v>
      </c>
      <c r="O1289" s="28" t="s">
        <v>117</v>
      </c>
      <c r="P1289" s="21" t="s">
        <v>117</v>
      </c>
      <c r="Q1289" s="21" t="s">
        <v>117</v>
      </c>
      <c r="R1289" s="28" t="s">
        <v>117</v>
      </c>
      <c r="S1289" s="78"/>
      <c r="T1289" s="30"/>
      <c r="U1289" s="52">
        <f t="shared" si="428"/>
        <v>0</v>
      </c>
      <c r="V1289" s="29"/>
      <c r="W1289" s="29" t="s">
        <v>117</v>
      </c>
      <c r="X1289" s="29"/>
      <c r="Y1289" s="29"/>
      <c r="Z1289" s="53" t="str">
        <f t="shared" si="420"/>
        <v/>
      </c>
      <c r="AA1289" s="55" t="str">
        <f t="shared" si="410"/>
        <v/>
      </c>
      <c r="AB1289" s="27"/>
      <c r="AC1289" s="54">
        <f t="shared" si="421"/>
        <v>0</v>
      </c>
      <c r="AD1289" s="78"/>
      <c r="AE1289" s="54">
        <f t="shared" si="422"/>
        <v>0</v>
      </c>
      <c r="AF1289" s="78"/>
      <c r="AG1289" s="54">
        <f t="shared" si="423"/>
        <v>0</v>
      </c>
      <c r="AH1289" s="78"/>
      <c r="AI1289" s="54">
        <f t="shared" si="424"/>
        <v>0</v>
      </c>
      <c r="AJ1289" s="78"/>
      <c r="AK1289" s="54">
        <f t="shared" si="425"/>
        <v>0</v>
      </c>
      <c r="AL1289" s="78"/>
      <c r="AM1289" s="78"/>
      <c r="AN1289" s="53" t="str">
        <f>+IF($A1289="Venta",SUMIF($AC$3:$AM$3,VLOOKUP($R1289,desplegable!$N$3:$Q$8,4,FALSE),$AC1289:$AM1289)*$T1289/VLOOKUP($R1289,desplegable!$N$3:$O$8,2,FALSE),"")</f>
        <v/>
      </c>
      <c r="AO1289" s="53">
        <f t="shared" si="426"/>
        <v>0</v>
      </c>
      <c r="AP1289" s="53" t="str">
        <f>+IF($A1289="Compra",SUMIF($AC$3:$AM$3,VLOOKUP($R1288,desplegable!$N$3:$Q$8,4,FALSE),$AC1289:$AM1289)*$T1289/VLOOKUP($R1288,desplegable!$N$3:$O$8,2,FALSE),"")</f>
        <v/>
      </c>
      <c r="AQ1289" s="55">
        <f>+IFERROR(SUMIF($AC$3:$AM$3,VLOOKUP($R1289,desplegable!$N$3:$Q$8,4,FALSE),$AC1289:$AM1289)/$S1289,0)</f>
        <v>0</v>
      </c>
      <c r="AR1289" s="55">
        <f ca="1">IFERROR((SUMIF($AC$3:$AM$3,VLOOKUP($R1289,desplegable!$N$3:$Q$8,4,FALSE),$AC1289:$AM1289)/($H1289-$G1289))*((TODAY())-$G1289)/$S1289,0)</f>
        <v>0</v>
      </c>
      <c r="AS1289" s="56" t="str">
        <f t="shared" si="411"/>
        <v>-</v>
      </c>
      <c r="AT1289" s="56" t="str">
        <f t="shared" si="412"/>
        <v>-</v>
      </c>
      <c r="AU1289" s="56" t="str">
        <f t="shared" si="413"/>
        <v>-</v>
      </c>
      <c r="AV1289" s="56" t="str">
        <f t="shared" si="414"/>
        <v>-</v>
      </c>
      <c r="AW1289" s="53" t="str">
        <f t="shared" si="415"/>
        <v>-</v>
      </c>
      <c r="AX1289" s="53" t="str">
        <f t="shared" si="416"/>
        <v/>
      </c>
      <c r="AY1289" s="57" t="str">
        <f t="shared" si="417"/>
        <v/>
      </c>
      <c r="AZ1289" s="54">
        <f>+IF(SUMIF($AC$3:$AM$3,VLOOKUP($R1289,desplegable!$N$3:$Q$8,4,FALSE),$AC1289:$AM1289)&gt;=$S1289,$S1289,SUMIF($AC$3:$AM$3,VLOOKUP($R1289,desplegable!$N$3:$Q$8,4,FALSE),$AC1289:$AM1289))</f>
        <v>0</v>
      </c>
      <c r="BA1289" s="78"/>
      <c r="BB1289" s="54">
        <f t="shared" si="418"/>
        <v>0</v>
      </c>
      <c r="BC1289" s="53">
        <f>+IFERROR($BB1289*$T1289/VLOOKUP($R1289,desplegable!$N$3:$O$8,2,FALSE),0)</f>
        <v>0</v>
      </c>
      <c r="BD1289" s="53" t="str">
        <f t="shared" si="427"/>
        <v/>
      </c>
      <c r="BE1289" s="57" t="str">
        <f t="shared" si="419"/>
        <v/>
      </c>
    </row>
    <row r="1290" spans="1:57" ht="15" customHeight="1" x14ac:dyDescent="0.25">
      <c r="A1290" s="26" t="s">
        <v>117</v>
      </c>
      <c r="B1290" s="21"/>
      <c r="C1290" s="21" t="s">
        <v>117</v>
      </c>
      <c r="D1290" s="21"/>
      <c r="E1290" s="21" t="s">
        <v>117</v>
      </c>
      <c r="F1290" s="21"/>
      <c r="G1290" s="27"/>
      <c r="H1290" s="27"/>
      <c r="I1290" s="28" t="s">
        <v>373</v>
      </c>
      <c r="J1290" s="28" t="s">
        <v>117</v>
      </c>
      <c r="K1290" s="21"/>
      <c r="L1290" s="21"/>
      <c r="M1290" s="28" t="s">
        <v>117</v>
      </c>
      <c r="N1290" s="28" t="s">
        <v>117</v>
      </c>
      <c r="O1290" s="28" t="s">
        <v>117</v>
      </c>
      <c r="P1290" s="21" t="s">
        <v>117</v>
      </c>
      <c r="Q1290" s="21" t="s">
        <v>117</v>
      </c>
      <c r="R1290" s="28" t="s">
        <v>117</v>
      </c>
      <c r="S1290" s="78"/>
      <c r="T1290" s="30"/>
      <c r="U1290" s="52">
        <f t="shared" si="428"/>
        <v>0</v>
      </c>
      <c r="V1290" s="29"/>
      <c r="W1290" s="29" t="s">
        <v>117</v>
      </c>
      <c r="X1290" s="29"/>
      <c r="Y1290" s="29"/>
      <c r="Z1290" s="53" t="str">
        <f t="shared" si="420"/>
        <v/>
      </c>
      <c r="AA1290" s="55" t="str">
        <f t="shared" si="410"/>
        <v/>
      </c>
      <c r="AB1290" s="27"/>
      <c r="AC1290" s="54">
        <f t="shared" si="421"/>
        <v>0</v>
      </c>
      <c r="AD1290" s="78"/>
      <c r="AE1290" s="54">
        <f t="shared" si="422"/>
        <v>0</v>
      </c>
      <c r="AF1290" s="78"/>
      <c r="AG1290" s="54">
        <f t="shared" si="423"/>
        <v>0</v>
      </c>
      <c r="AH1290" s="78"/>
      <c r="AI1290" s="54">
        <f t="shared" si="424"/>
        <v>0</v>
      </c>
      <c r="AJ1290" s="78"/>
      <c r="AK1290" s="54">
        <f t="shared" si="425"/>
        <v>0</v>
      </c>
      <c r="AL1290" s="78"/>
      <c r="AM1290" s="78"/>
      <c r="AN1290" s="53" t="str">
        <f>+IF($A1290="Venta",SUMIF($AC$3:$AM$3,VLOOKUP($R1290,desplegable!$N$3:$Q$8,4,FALSE),$AC1290:$AM1290)*$T1290/VLOOKUP($R1290,desplegable!$N$3:$O$8,2,FALSE),"")</f>
        <v/>
      </c>
      <c r="AO1290" s="53">
        <f t="shared" si="426"/>
        <v>0</v>
      </c>
      <c r="AP1290" s="53" t="str">
        <f>+IF($A1290="Compra",SUMIF($AC$3:$AM$3,VLOOKUP($R1289,desplegable!$N$3:$Q$8,4,FALSE),$AC1290:$AM1290)*$T1290/VLOOKUP($R1289,desplegable!$N$3:$O$8,2,FALSE),"")</f>
        <v/>
      </c>
      <c r="AQ1290" s="55">
        <f>+IFERROR(SUMIF($AC$3:$AM$3,VLOOKUP($R1290,desplegable!$N$3:$Q$8,4,FALSE),$AC1290:$AM1290)/$S1290,0)</f>
        <v>0</v>
      </c>
      <c r="AR1290" s="55">
        <f ca="1">IFERROR((SUMIF($AC$3:$AM$3,VLOOKUP($R1290,desplegable!$N$3:$Q$8,4,FALSE),$AC1290:$AM1290)/($H1290-$G1290))*((TODAY())-$G1290)/$S1290,0)</f>
        <v>0</v>
      </c>
      <c r="AS1290" s="56" t="str">
        <f t="shared" si="411"/>
        <v>-</v>
      </c>
      <c r="AT1290" s="56" t="str">
        <f t="shared" si="412"/>
        <v>-</v>
      </c>
      <c r="AU1290" s="56" t="str">
        <f t="shared" si="413"/>
        <v>-</v>
      </c>
      <c r="AV1290" s="56" t="str">
        <f t="shared" si="414"/>
        <v>-</v>
      </c>
      <c r="AW1290" s="53" t="str">
        <f t="shared" si="415"/>
        <v>-</v>
      </c>
      <c r="AX1290" s="53" t="str">
        <f t="shared" si="416"/>
        <v/>
      </c>
      <c r="AY1290" s="57" t="str">
        <f t="shared" si="417"/>
        <v/>
      </c>
      <c r="AZ1290" s="54">
        <f>+IF(SUMIF($AC$3:$AM$3,VLOOKUP($R1290,desplegable!$N$3:$Q$8,4,FALSE),$AC1290:$AM1290)&gt;=$S1290,$S1290,SUMIF($AC$3:$AM$3,VLOOKUP($R1290,desplegable!$N$3:$Q$8,4,FALSE),$AC1290:$AM1290))</f>
        <v>0</v>
      </c>
      <c r="BA1290" s="78"/>
      <c r="BB1290" s="54">
        <f t="shared" si="418"/>
        <v>0</v>
      </c>
      <c r="BC1290" s="53">
        <f>+IFERROR($BB1290*$T1290/VLOOKUP($R1290,desplegable!$N$3:$O$8,2,FALSE),0)</f>
        <v>0</v>
      </c>
      <c r="BD1290" s="53" t="str">
        <f t="shared" si="427"/>
        <v/>
      </c>
      <c r="BE1290" s="57" t="str">
        <f t="shared" si="419"/>
        <v/>
      </c>
    </row>
    <row r="1291" spans="1:57" ht="15" customHeight="1" x14ac:dyDescent="0.25">
      <c r="A1291" s="26" t="s">
        <v>117</v>
      </c>
      <c r="B1291" s="21"/>
      <c r="C1291" s="21" t="s">
        <v>117</v>
      </c>
      <c r="D1291" s="21"/>
      <c r="E1291" s="21" t="s">
        <v>117</v>
      </c>
      <c r="F1291" s="21"/>
      <c r="G1291" s="27"/>
      <c r="H1291" s="27"/>
      <c r="I1291" s="28" t="s">
        <v>373</v>
      </c>
      <c r="J1291" s="28" t="s">
        <v>117</v>
      </c>
      <c r="K1291" s="21"/>
      <c r="L1291" s="21"/>
      <c r="M1291" s="28" t="s">
        <v>117</v>
      </c>
      <c r="N1291" s="28" t="s">
        <v>117</v>
      </c>
      <c r="O1291" s="28" t="s">
        <v>117</v>
      </c>
      <c r="P1291" s="21" t="s">
        <v>117</v>
      </c>
      <c r="Q1291" s="21" t="s">
        <v>117</v>
      </c>
      <c r="R1291" s="28" t="s">
        <v>117</v>
      </c>
      <c r="S1291" s="78"/>
      <c r="T1291" s="30"/>
      <c r="U1291" s="52">
        <f t="shared" si="428"/>
        <v>0</v>
      </c>
      <c r="V1291" s="29"/>
      <c r="W1291" s="29" t="s">
        <v>117</v>
      </c>
      <c r="X1291" s="29"/>
      <c r="Y1291" s="29"/>
      <c r="Z1291" s="53" t="str">
        <f t="shared" si="420"/>
        <v/>
      </c>
      <c r="AA1291" s="55" t="str">
        <f t="shared" si="410"/>
        <v/>
      </c>
      <c r="AB1291" s="27"/>
      <c r="AC1291" s="54">
        <f t="shared" si="421"/>
        <v>0</v>
      </c>
      <c r="AD1291" s="78"/>
      <c r="AE1291" s="54">
        <f t="shared" si="422"/>
        <v>0</v>
      </c>
      <c r="AF1291" s="78"/>
      <c r="AG1291" s="54">
        <f t="shared" si="423"/>
        <v>0</v>
      </c>
      <c r="AH1291" s="78"/>
      <c r="AI1291" s="54">
        <f t="shared" si="424"/>
        <v>0</v>
      </c>
      <c r="AJ1291" s="78"/>
      <c r="AK1291" s="54">
        <f t="shared" si="425"/>
        <v>0</v>
      </c>
      <c r="AL1291" s="78"/>
      <c r="AM1291" s="78"/>
      <c r="AN1291" s="53" t="str">
        <f>+IF($A1291="Venta",SUMIF($AC$3:$AM$3,VLOOKUP($R1291,desplegable!$N$3:$Q$8,4,FALSE),$AC1291:$AM1291)*$T1291/VLOOKUP($R1291,desplegable!$N$3:$O$8,2,FALSE),"")</f>
        <v/>
      </c>
      <c r="AO1291" s="53">
        <f t="shared" si="426"/>
        <v>0</v>
      </c>
      <c r="AP1291" s="53" t="str">
        <f>+IF($A1291="Compra",SUMIF($AC$3:$AM$3,VLOOKUP($R1290,desplegable!$N$3:$Q$8,4,FALSE),$AC1291:$AM1291)*$T1291/VLOOKUP($R1290,desplegable!$N$3:$O$8,2,FALSE),"")</f>
        <v/>
      </c>
      <c r="AQ1291" s="55">
        <f>+IFERROR(SUMIF($AC$3:$AM$3,VLOOKUP($R1291,desplegable!$N$3:$Q$8,4,FALSE),$AC1291:$AM1291)/$S1291,0)</f>
        <v>0</v>
      </c>
      <c r="AR1291" s="55">
        <f ca="1">IFERROR((SUMIF($AC$3:$AM$3,VLOOKUP($R1291,desplegable!$N$3:$Q$8,4,FALSE),$AC1291:$AM1291)/($H1291-$G1291))*((TODAY())-$G1291)/$S1291,0)</f>
        <v>0</v>
      </c>
      <c r="AS1291" s="56" t="str">
        <f t="shared" si="411"/>
        <v>-</v>
      </c>
      <c r="AT1291" s="56" t="str">
        <f t="shared" si="412"/>
        <v>-</v>
      </c>
      <c r="AU1291" s="56" t="str">
        <f t="shared" si="413"/>
        <v>-</v>
      </c>
      <c r="AV1291" s="56" t="str">
        <f t="shared" si="414"/>
        <v>-</v>
      </c>
      <c r="AW1291" s="53" t="str">
        <f t="shared" si="415"/>
        <v>-</v>
      </c>
      <c r="AX1291" s="53" t="str">
        <f t="shared" si="416"/>
        <v/>
      </c>
      <c r="AY1291" s="57" t="str">
        <f t="shared" si="417"/>
        <v/>
      </c>
      <c r="AZ1291" s="54">
        <f>+IF(SUMIF($AC$3:$AM$3,VLOOKUP($R1291,desplegable!$N$3:$Q$8,4,FALSE),$AC1291:$AM1291)&gt;=$S1291,$S1291,SUMIF($AC$3:$AM$3,VLOOKUP($R1291,desplegable!$N$3:$Q$8,4,FALSE),$AC1291:$AM1291))</f>
        <v>0</v>
      </c>
      <c r="BA1291" s="78"/>
      <c r="BB1291" s="54">
        <f t="shared" si="418"/>
        <v>0</v>
      </c>
      <c r="BC1291" s="53">
        <f>+IFERROR($BB1291*$T1291/VLOOKUP($R1291,desplegable!$N$3:$O$8,2,FALSE),0)</f>
        <v>0</v>
      </c>
      <c r="BD1291" s="53" t="str">
        <f t="shared" si="427"/>
        <v/>
      </c>
      <c r="BE1291" s="57" t="str">
        <f t="shared" si="419"/>
        <v/>
      </c>
    </row>
    <row r="1292" spans="1:57" ht="15" customHeight="1" x14ac:dyDescent="0.25">
      <c r="A1292" s="26" t="s">
        <v>117</v>
      </c>
      <c r="B1292" s="21"/>
      <c r="C1292" s="21" t="s">
        <v>117</v>
      </c>
      <c r="D1292" s="21"/>
      <c r="E1292" s="21" t="s">
        <v>117</v>
      </c>
      <c r="F1292" s="21"/>
      <c r="G1292" s="27"/>
      <c r="H1292" s="27"/>
      <c r="I1292" s="28" t="s">
        <v>373</v>
      </c>
      <c r="J1292" s="28" t="s">
        <v>117</v>
      </c>
      <c r="K1292" s="21"/>
      <c r="L1292" s="21"/>
      <c r="M1292" s="28" t="s">
        <v>117</v>
      </c>
      <c r="N1292" s="28" t="s">
        <v>117</v>
      </c>
      <c r="O1292" s="28" t="s">
        <v>117</v>
      </c>
      <c r="P1292" s="21" t="s">
        <v>117</v>
      </c>
      <c r="Q1292" s="21" t="s">
        <v>117</v>
      </c>
      <c r="R1292" s="28" t="s">
        <v>117</v>
      </c>
      <c r="S1292" s="78"/>
      <c r="T1292" s="30"/>
      <c r="U1292" s="52">
        <f t="shared" si="428"/>
        <v>0</v>
      </c>
      <c r="V1292" s="29"/>
      <c r="W1292" s="29" t="s">
        <v>117</v>
      </c>
      <c r="X1292" s="29"/>
      <c r="Y1292" s="29"/>
      <c r="Z1292" s="53" t="str">
        <f t="shared" si="420"/>
        <v/>
      </c>
      <c r="AA1292" s="55" t="str">
        <f t="shared" si="410"/>
        <v/>
      </c>
      <c r="AB1292" s="27"/>
      <c r="AC1292" s="54">
        <f t="shared" si="421"/>
        <v>0</v>
      </c>
      <c r="AD1292" s="78"/>
      <c r="AE1292" s="54">
        <f t="shared" si="422"/>
        <v>0</v>
      </c>
      <c r="AF1292" s="78"/>
      <c r="AG1292" s="54">
        <f t="shared" si="423"/>
        <v>0</v>
      </c>
      <c r="AH1292" s="78"/>
      <c r="AI1292" s="54">
        <f t="shared" si="424"/>
        <v>0</v>
      </c>
      <c r="AJ1292" s="78"/>
      <c r="AK1292" s="54">
        <f t="shared" si="425"/>
        <v>0</v>
      </c>
      <c r="AL1292" s="78"/>
      <c r="AM1292" s="78"/>
      <c r="AN1292" s="53" t="str">
        <f>+IF($A1292="Venta",SUMIF($AC$3:$AM$3,VLOOKUP($R1292,desplegable!$N$3:$Q$8,4,FALSE),$AC1292:$AM1292)*$T1292/VLOOKUP($R1292,desplegable!$N$3:$O$8,2,FALSE),"")</f>
        <v/>
      </c>
      <c r="AO1292" s="53">
        <f t="shared" si="426"/>
        <v>0</v>
      </c>
      <c r="AP1292" s="53" t="str">
        <f>+IF($A1292="Compra",SUMIF($AC$3:$AM$3,VLOOKUP($R1291,desplegable!$N$3:$Q$8,4,FALSE),$AC1292:$AM1292)*$T1292/VLOOKUP($R1291,desplegable!$N$3:$O$8,2,FALSE),"")</f>
        <v/>
      </c>
      <c r="AQ1292" s="55">
        <f>+IFERROR(SUMIF($AC$3:$AM$3,VLOOKUP($R1292,desplegable!$N$3:$Q$8,4,FALSE),$AC1292:$AM1292)/$S1292,0)</f>
        <v>0</v>
      </c>
      <c r="AR1292" s="55">
        <f ca="1">IFERROR((SUMIF($AC$3:$AM$3,VLOOKUP($R1292,desplegable!$N$3:$Q$8,4,FALSE),$AC1292:$AM1292)/($H1292-$G1292))*((TODAY())-$G1292)/$S1292,0)</f>
        <v>0</v>
      </c>
      <c r="AS1292" s="56" t="str">
        <f t="shared" si="411"/>
        <v>-</v>
      </c>
      <c r="AT1292" s="56" t="str">
        <f t="shared" si="412"/>
        <v>-</v>
      </c>
      <c r="AU1292" s="56" t="str">
        <f t="shared" si="413"/>
        <v>-</v>
      </c>
      <c r="AV1292" s="56" t="str">
        <f t="shared" si="414"/>
        <v>-</v>
      </c>
      <c r="AW1292" s="53" t="str">
        <f t="shared" si="415"/>
        <v>-</v>
      </c>
      <c r="AX1292" s="53" t="str">
        <f t="shared" si="416"/>
        <v/>
      </c>
      <c r="AY1292" s="57" t="str">
        <f t="shared" si="417"/>
        <v/>
      </c>
      <c r="AZ1292" s="54">
        <f>+IF(SUMIF($AC$3:$AM$3,VLOOKUP($R1292,desplegable!$N$3:$Q$8,4,FALSE),$AC1292:$AM1292)&gt;=$S1292,$S1292,SUMIF($AC$3:$AM$3,VLOOKUP($R1292,desplegable!$N$3:$Q$8,4,FALSE),$AC1292:$AM1292))</f>
        <v>0</v>
      </c>
      <c r="BA1292" s="78"/>
      <c r="BB1292" s="54">
        <f t="shared" si="418"/>
        <v>0</v>
      </c>
      <c r="BC1292" s="53">
        <f>+IFERROR($BB1292*$T1292/VLOOKUP($R1292,desplegable!$N$3:$O$8,2,FALSE),0)</f>
        <v>0</v>
      </c>
      <c r="BD1292" s="53" t="str">
        <f t="shared" si="427"/>
        <v/>
      </c>
      <c r="BE1292" s="57" t="str">
        <f t="shared" si="419"/>
        <v/>
      </c>
    </row>
    <row r="1293" spans="1:57" ht="15" customHeight="1" x14ac:dyDescent="0.25">
      <c r="A1293" s="26" t="s">
        <v>117</v>
      </c>
      <c r="B1293" s="21"/>
      <c r="C1293" s="21" t="s">
        <v>117</v>
      </c>
      <c r="D1293" s="21"/>
      <c r="E1293" s="21" t="s">
        <v>117</v>
      </c>
      <c r="F1293" s="21"/>
      <c r="G1293" s="27"/>
      <c r="H1293" s="27"/>
      <c r="I1293" s="28" t="s">
        <v>373</v>
      </c>
      <c r="J1293" s="28" t="s">
        <v>117</v>
      </c>
      <c r="K1293" s="21"/>
      <c r="L1293" s="21"/>
      <c r="M1293" s="28" t="s">
        <v>117</v>
      </c>
      <c r="N1293" s="28" t="s">
        <v>117</v>
      </c>
      <c r="O1293" s="28" t="s">
        <v>117</v>
      </c>
      <c r="P1293" s="21" t="s">
        <v>117</v>
      </c>
      <c r="Q1293" s="21" t="s">
        <v>117</v>
      </c>
      <c r="R1293" s="28" t="s">
        <v>117</v>
      </c>
      <c r="S1293" s="78"/>
      <c r="T1293" s="30"/>
      <c r="U1293" s="52">
        <f t="shared" si="428"/>
        <v>0</v>
      </c>
      <c r="V1293" s="29"/>
      <c r="W1293" s="29" t="s">
        <v>117</v>
      </c>
      <c r="X1293" s="29"/>
      <c r="Y1293" s="29"/>
      <c r="Z1293" s="53" t="str">
        <f t="shared" si="420"/>
        <v/>
      </c>
      <c r="AA1293" s="55" t="str">
        <f t="shared" si="410"/>
        <v/>
      </c>
      <c r="AB1293" s="27"/>
      <c r="AC1293" s="54">
        <f t="shared" si="421"/>
        <v>0</v>
      </c>
      <c r="AD1293" s="78"/>
      <c r="AE1293" s="54">
        <f t="shared" si="422"/>
        <v>0</v>
      </c>
      <c r="AF1293" s="78"/>
      <c r="AG1293" s="54">
        <f t="shared" si="423"/>
        <v>0</v>
      </c>
      <c r="AH1293" s="78"/>
      <c r="AI1293" s="54">
        <f t="shared" si="424"/>
        <v>0</v>
      </c>
      <c r="AJ1293" s="78"/>
      <c r="AK1293" s="54">
        <f t="shared" si="425"/>
        <v>0</v>
      </c>
      <c r="AL1293" s="78"/>
      <c r="AM1293" s="78"/>
      <c r="AN1293" s="53" t="str">
        <f>+IF($A1293="Venta",SUMIF($AC$3:$AM$3,VLOOKUP($R1293,desplegable!$N$3:$Q$8,4,FALSE),$AC1293:$AM1293)*$T1293/VLOOKUP($R1293,desplegable!$N$3:$O$8,2,FALSE),"")</f>
        <v/>
      </c>
      <c r="AO1293" s="53">
        <f t="shared" si="426"/>
        <v>0</v>
      </c>
      <c r="AP1293" s="53" t="str">
        <f>+IF($A1293="Compra",SUMIF($AC$3:$AM$3,VLOOKUP($R1292,desplegable!$N$3:$Q$8,4,FALSE),$AC1293:$AM1293)*$T1293/VLOOKUP($R1292,desplegable!$N$3:$O$8,2,FALSE),"")</f>
        <v/>
      </c>
      <c r="AQ1293" s="55">
        <f>+IFERROR(SUMIF($AC$3:$AM$3,VLOOKUP($R1293,desplegable!$N$3:$Q$8,4,FALSE),$AC1293:$AM1293)/$S1293,0)</f>
        <v>0</v>
      </c>
      <c r="AR1293" s="55">
        <f ca="1">IFERROR((SUMIF($AC$3:$AM$3,VLOOKUP($R1293,desplegable!$N$3:$Q$8,4,FALSE),$AC1293:$AM1293)/($H1293-$G1293))*((TODAY())-$G1293)/$S1293,0)</f>
        <v>0</v>
      </c>
      <c r="AS1293" s="56" t="str">
        <f t="shared" si="411"/>
        <v>-</v>
      </c>
      <c r="AT1293" s="56" t="str">
        <f t="shared" si="412"/>
        <v>-</v>
      </c>
      <c r="AU1293" s="56" t="str">
        <f t="shared" si="413"/>
        <v>-</v>
      </c>
      <c r="AV1293" s="56" t="str">
        <f t="shared" si="414"/>
        <v>-</v>
      </c>
      <c r="AW1293" s="53" t="str">
        <f t="shared" si="415"/>
        <v>-</v>
      </c>
      <c r="AX1293" s="53" t="str">
        <f t="shared" si="416"/>
        <v/>
      </c>
      <c r="AY1293" s="57" t="str">
        <f t="shared" si="417"/>
        <v/>
      </c>
      <c r="AZ1293" s="54">
        <f>+IF(SUMIF($AC$3:$AM$3,VLOOKUP($R1293,desplegable!$N$3:$Q$8,4,FALSE),$AC1293:$AM1293)&gt;=$S1293,$S1293,SUMIF($AC$3:$AM$3,VLOOKUP($R1293,desplegable!$N$3:$Q$8,4,FALSE),$AC1293:$AM1293))</f>
        <v>0</v>
      </c>
      <c r="BA1293" s="78"/>
      <c r="BB1293" s="54">
        <f t="shared" si="418"/>
        <v>0</v>
      </c>
      <c r="BC1293" s="53">
        <f>+IFERROR($BB1293*$T1293/VLOOKUP($R1293,desplegable!$N$3:$O$8,2,FALSE),0)</f>
        <v>0</v>
      </c>
      <c r="BD1293" s="53" t="str">
        <f t="shared" si="427"/>
        <v/>
      </c>
      <c r="BE1293" s="57" t="str">
        <f t="shared" si="419"/>
        <v/>
      </c>
    </row>
    <row r="1294" spans="1:57" ht="15" customHeight="1" x14ac:dyDescent="0.25">
      <c r="A1294" s="26" t="s">
        <v>117</v>
      </c>
      <c r="B1294" s="21"/>
      <c r="C1294" s="21" t="s">
        <v>117</v>
      </c>
      <c r="D1294" s="21"/>
      <c r="E1294" s="21" t="s">
        <v>117</v>
      </c>
      <c r="F1294" s="21"/>
      <c r="G1294" s="27"/>
      <c r="H1294" s="27"/>
      <c r="I1294" s="28" t="s">
        <v>373</v>
      </c>
      <c r="J1294" s="28" t="s">
        <v>117</v>
      </c>
      <c r="K1294" s="21"/>
      <c r="L1294" s="21"/>
      <c r="M1294" s="28" t="s">
        <v>117</v>
      </c>
      <c r="N1294" s="28" t="s">
        <v>117</v>
      </c>
      <c r="O1294" s="28" t="s">
        <v>117</v>
      </c>
      <c r="P1294" s="21" t="s">
        <v>117</v>
      </c>
      <c r="Q1294" s="21" t="s">
        <v>117</v>
      </c>
      <c r="R1294" s="28" t="s">
        <v>117</v>
      </c>
      <c r="S1294" s="78"/>
      <c r="T1294" s="30"/>
      <c r="U1294" s="52">
        <f t="shared" si="428"/>
        <v>0</v>
      </c>
      <c r="V1294" s="29"/>
      <c r="W1294" s="29" t="s">
        <v>117</v>
      </c>
      <c r="X1294" s="29"/>
      <c r="Y1294" s="29"/>
      <c r="Z1294" s="53" t="str">
        <f t="shared" si="420"/>
        <v/>
      </c>
      <c r="AA1294" s="55" t="str">
        <f t="shared" si="410"/>
        <v/>
      </c>
      <c r="AB1294" s="27"/>
      <c r="AC1294" s="54">
        <f t="shared" si="421"/>
        <v>0</v>
      </c>
      <c r="AD1294" s="78"/>
      <c r="AE1294" s="54">
        <f t="shared" si="422"/>
        <v>0</v>
      </c>
      <c r="AF1294" s="78"/>
      <c r="AG1294" s="54">
        <f t="shared" si="423"/>
        <v>0</v>
      </c>
      <c r="AH1294" s="78"/>
      <c r="AI1294" s="54">
        <f t="shared" si="424"/>
        <v>0</v>
      </c>
      <c r="AJ1294" s="78"/>
      <c r="AK1294" s="54">
        <f t="shared" si="425"/>
        <v>0</v>
      </c>
      <c r="AL1294" s="78"/>
      <c r="AM1294" s="78"/>
      <c r="AN1294" s="53" t="str">
        <f>+IF($A1294="Venta",SUMIF($AC$3:$AM$3,VLOOKUP($R1294,desplegable!$N$3:$Q$8,4,FALSE),$AC1294:$AM1294)*$T1294/VLOOKUP($R1294,desplegable!$N$3:$O$8,2,FALSE),"")</f>
        <v/>
      </c>
      <c r="AO1294" s="53">
        <f t="shared" si="426"/>
        <v>0</v>
      </c>
      <c r="AP1294" s="53" t="str">
        <f>+IF($A1294="Compra",SUMIF($AC$3:$AM$3,VLOOKUP($R1293,desplegable!$N$3:$Q$8,4,FALSE),$AC1294:$AM1294)*$T1294/VLOOKUP($R1293,desplegable!$N$3:$O$8,2,FALSE),"")</f>
        <v/>
      </c>
      <c r="AQ1294" s="55">
        <f>+IFERROR(SUMIF($AC$3:$AM$3,VLOOKUP($R1294,desplegable!$N$3:$Q$8,4,FALSE),$AC1294:$AM1294)/$S1294,0)</f>
        <v>0</v>
      </c>
      <c r="AR1294" s="55">
        <f ca="1">IFERROR((SUMIF($AC$3:$AM$3,VLOOKUP($R1294,desplegable!$N$3:$Q$8,4,FALSE),$AC1294:$AM1294)/($H1294-$G1294))*((TODAY())-$G1294)/$S1294,0)</f>
        <v>0</v>
      </c>
      <c r="AS1294" s="56" t="str">
        <f t="shared" si="411"/>
        <v>-</v>
      </c>
      <c r="AT1294" s="56" t="str">
        <f t="shared" si="412"/>
        <v>-</v>
      </c>
      <c r="AU1294" s="56" t="str">
        <f t="shared" si="413"/>
        <v>-</v>
      </c>
      <c r="AV1294" s="56" t="str">
        <f t="shared" si="414"/>
        <v>-</v>
      </c>
      <c r="AW1294" s="53" t="str">
        <f t="shared" si="415"/>
        <v>-</v>
      </c>
      <c r="AX1294" s="53" t="str">
        <f t="shared" si="416"/>
        <v/>
      </c>
      <c r="AY1294" s="57" t="str">
        <f t="shared" si="417"/>
        <v/>
      </c>
      <c r="AZ1294" s="54">
        <f>+IF(SUMIF($AC$3:$AM$3,VLOOKUP($R1294,desplegable!$N$3:$Q$8,4,FALSE),$AC1294:$AM1294)&gt;=$S1294,$S1294,SUMIF($AC$3:$AM$3,VLOOKUP($R1294,desplegable!$N$3:$Q$8,4,FALSE),$AC1294:$AM1294))</f>
        <v>0</v>
      </c>
      <c r="BA1294" s="78"/>
      <c r="BB1294" s="54">
        <f t="shared" si="418"/>
        <v>0</v>
      </c>
      <c r="BC1294" s="53">
        <f>+IFERROR($BB1294*$T1294/VLOOKUP($R1294,desplegable!$N$3:$O$8,2,FALSE),0)</f>
        <v>0</v>
      </c>
      <c r="BD1294" s="53" t="str">
        <f t="shared" si="427"/>
        <v/>
      </c>
      <c r="BE1294" s="57" t="str">
        <f t="shared" si="419"/>
        <v/>
      </c>
    </row>
    <row r="1295" spans="1:57" ht="15" customHeight="1" x14ac:dyDescent="0.25">
      <c r="A1295" s="26" t="s">
        <v>117</v>
      </c>
      <c r="B1295" s="21"/>
      <c r="C1295" s="21" t="s">
        <v>117</v>
      </c>
      <c r="D1295" s="21"/>
      <c r="E1295" s="21" t="s">
        <v>117</v>
      </c>
      <c r="F1295" s="21"/>
      <c r="G1295" s="27"/>
      <c r="H1295" s="27"/>
      <c r="I1295" s="28" t="s">
        <v>373</v>
      </c>
      <c r="J1295" s="28" t="s">
        <v>117</v>
      </c>
      <c r="K1295" s="21"/>
      <c r="L1295" s="21"/>
      <c r="M1295" s="28" t="s">
        <v>117</v>
      </c>
      <c r="N1295" s="28" t="s">
        <v>117</v>
      </c>
      <c r="O1295" s="28" t="s">
        <v>117</v>
      </c>
      <c r="P1295" s="21" t="s">
        <v>117</v>
      </c>
      <c r="Q1295" s="21" t="s">
        <v>117</v>
      </c>
      <c r="R1295" s="28" t="s">
        <v>117</v>
      </c>
      <c r="S1295" s="78"/>
      <c r="T1295" s="30"/>
      <c r="U1295" s="52">
        <f t="shared" si="428"/>
        <v>0</v>
      </c>
      <c r="V1295" s="29"/>
      <c r="W1295" s="29" t="s">
        <v>117</v>
      </c>
      <c r="X1295" s="29"/>
      <c r="Y1295" s="29"/>
      <c r="Z1295" s="53" t="str">
        <f t="shared" si="420"/>
        <v/>
      </c>
      <c r="AA1295" s="55" t="str">
        <f t="shared" si="410"/>
        <v/>
      </c>
      <c r="AB1295" s="27"/>
      <c r="AC1295" s="54">
        <f t="shared" si="421"/>
        <v>0</v>
      </c>
      <c r="AD1295" s="78"/>
      <c r="AE1295" s="54">
        <f t="shared" si="422"/>
        <v>0</v>
      </c>
      <c r="AF1295" s="78"/>
      <c r="AG1295" s="54">
        <f t="shared" si="423"/>
        <v>0</v>
      </c>
      <c r="AH1295" s="78"/>
      <c r="AI1295" s="54">
        <f t="shared" si="424"/>
        <v>0</v>
      </c>
      <c r="AJ1295" s="78"/>
      <c r="AK1295" s="54">
        <f t="shared" si="425"/>
        <v>0</v>
      </c>
      <c r="AL1295" s="78"/>
      <c r="AM1295" s="78"/>
      <c r="AN1295" s="53" t="str">
        <f>+IF($A1295="Venta",SUMIF($AC$3:$AM$3,VLOOKUP($R1295,desplegable!$N$3:$Q$8,4,FALSE),$AC1295:$AM1295)*$T1295/VLOOKUP($R1295,desplegable!$N$3:$O$8,2,FALSE),"")</f>
        <v/>
      </c>
      <c r="AO1295" s="53">
        <f t="shared" si="426"/>
        <v>0</v>
      </c>
      <c r="AP1295" s="53" t="str">
        <f>+IF($A1295="Compra",SUMIF($AC$3:$AM$3,VLOOKUP($R1294,desplegable!$N$3:$Q$8,4,FALSE),$AC1295:$AM1295)*$T1295/VLOOKUP($R1294,desplegable!$N$3:$O$8,2,FALSE),"")</f>
        <v/>
      </c>
      <c r="AQ1295" s="55">
        <f>+IFERROR(SUMIF($AC$3:$AM$3,VLOOKUP($R1295,desplegable!$N$3:$Q$8,4,FALSE),$AC1295:$AM1295)/$S1295,0)</f>
        <v>0</v>
      </c>
      <c r="AR1295" s="55">
        <f ca="1">IFERROR((SUMIF($AC$3:$AM$3,VLOOKUP($R1295,desplegable!$N$3:$Q$8,4,FALSE),$AC1295:$AM1295)/($H1295-$G1295))*((TODAY())-$G1295)/$S1295,0)</f>
        <v>0</v>
      </c>
      <c r="AS1295" s="56" t="str">
        <f t="shared" si="411"/>
        <v>-</v>
      </c>
      <c r="AT1295" s="56" t="str">
        <f t="shared" si="412"/>
        <v>-</v>
      </c>
      <c r="AU1295" s="56" t="str">
        <f t="shared" si="413"/>
        <v>-</v>
      </c>
      <c r="AV1295" s="56" t="str">
        <f t="shared" si="414"/>
        <v>-</v>
      </c>
      <c r="AW1295" s="53" t="str">
        <f t="shared" si="415"/>
        <v>-</v>
      </c>
      <c r="AX1295" s="53" t="str">
        <f t="shared" si="416"/>
        <v/>
      </c>
      <c r="AY1295" s="57" t="str">
        <f t="shared" si="417"/>
        <v/>
      </c>
      <c r="AZ1295" s="54">
        <f>+IF(SUMIF($AC$3:$AM$3,VLOOKUP($R1295,desplegable!$N$3:$Q$8,4,FALSE),$AC1295:$AM1295)&gt;=$S1295,$S1295,SUMIF($AC$3:$AM$3,VLOOKUP($R1295,desplegable!$N$3:$Q$8,4,FALSE),$AC1295:$AM1295))</f>
        <v>0</v>
      </c>
      <c r="BA1295" s="78"/>
      <c r="BB1295" s="54">
        <f t="shared" si="418"/>
        <v>0</v>
      </c>
      <c r="BC1295" s="53">
        <f>+IFERROR($BB1295*$T1295/VLOOKUP($R1295,desplegable!$N$3:$O$8,2,FALSE),0)</f>
        <v>0</v>
      </c>
      <c r="BD1295" s="53" t="str">
        <f t="shared" si="427"/>
        <v/>
      </c>
      <c r="BE1295" s="57" t="str">
        <f t="shared" si="419"/>
        <v/>
      </c>
    </row>
    <row r="1296" spans="1:57" ht="15" customHeight="1" x14ac:dyDescent="0.25">
      <c r="A1296" s="26" t="s">
        <v>117</v>
      </c>
      <c r="B1296" s="21"/>
      <c r="C1296" s="21" t="s">
        <v>117</v>
      </c>
      <c r="D1296" s="21"/>
      <c r="E1296" s="21" t="s">
        <v>117</v>
      </c>
      <c r="F1296" s="21"/>
      <c r="G1296" s="27"/>
      <c r="H1296" s="27"/>
      <c r="I1296" s="28" t="s">
        <v>373</v>
      </c>
      <c r="J1296" s="28" t="s">
        <v>117</v>
      </c>
      <c r="K1296" s="21"/>
      <c r="L1296" s="21"/>
      <c r="M1296" s="28" t="s">
        <v>117</v>
      </c>
      <c r="N1296" s="28" t="s">
        <v>117</v>
      </c>
      <c r="O1296" s="28" t="s">
        <v>117</v>
      </c>
      <c r="P1296" s="21" t="s">
        <v>117</v>
      </c>
      <c r="Q1296" s="21" t="s">
        <v>117</v>
      </c>
      <c r="R1296" s="28" t="s">
        <v>117</v>
      </c>
      <c r="S1296" s="78"/>
      <c r="T1296" s="30"/>
      <c r="U1296" s="52">
        <f t="shared" si="428"/>
        <v>0</v>
      </c>
      <c r="V1296" s="29"/>
      <c r="W1296" s="29" t="s">
        <v>117</v>
      </c>
      <c r="X1296" s="29"/>
      <c r="Y1296" s="29"/>
      <c r="Z1296" s="53" t="str">
        <f t="shared" si="420"/>
        <v/>
      </c>
      <c r="AA1296" s="55" t="str">
        <f t="shared" si="410"/>
        <v/>
      </c>
      <c r="AB1296" s="27"/>
      <c r="AC1296" s="54">
        <f t="shared" si="421"/>
        <v>0</v>
      </c>
      <c r="AD1296" s="78"/>
      <c r="AE1296" s="54">
        <f t="shared" si="422"/>
        <v>0</v>
      </c>
      <c r="AF1296" s="78"/>
      <c r="AG1296" s="54">
        <f t="shared" si="423"/>
        <v>0</v>
      </c>
      <c r="AH1296" s="78"/>
      <c r="AI1296" s="54">
        <f t="shared" si="424"/>
        <v>0</v>
      </c>
      <c r="AJ1296" s="78"/>
      <c r="AK1296" s="54">
        <f t="shared" si="425"/>
        <v>0</v>
      </c>
      <c r="AL1296" s="78"/>
      <c r="AM1296" s="78"/>
      <c r="AN1296" s="53" t="str">
        <f>+IF($A1296="Venta",SUMIF($AC$3:$AM$3,VLOOKUP($R1296,desplegable!$N$3:$Q$8,4,FALSE),$AC1296:$AM1296)*$T1296/VLOOKUP($R1296,desplegable!$N$3:$O$8,2,FALSE),"")</f>
        <v/>
      </c>
      <c r="AO1296" s="53">
        <f t="shared" si="426"/>
        <v>0</v>
      </c>
      <c r="AP1296" s="53" t="str">
        <f>+IF($A1296="Compra",SUMIF($AC$3:$AM$3,VLOOKUP($R1295,desplegable!$N$3:$Q$8,4,FALSE),$AC1296:$AM1296)*$T1296/VLOOKUP($R1295,desplegable!$N$3:$O$8,2,FALSE),"")</f>
        <v/>
      </c>
      <c r="AQ1296" s="55">
        <f>+IFERROR(SUMIF($AC$3:$AM$3,VLOOKUP($R1296,desplegable!$N$3:$Q$8,4,FALSE),$AC1296:$AM1296)/$S1296,0)</f>
        <v>0</v>
      </c>
      <c r="AR1296" s="55">
        <f ca="1">IFERROR((SUMIF($AC$3:$AM$3,VLOOKUP($R1296,desplegable!$N$3:$Q$8,4,FALSE),$AC1296:$AM1296)/($H1296-$G1296))*((TODAY())-$G1296)/$S1296,0)</f>
        <v>0</v>
      </c>
      <c r="AS1296" s="56" t="str">
        <f t="shared" si="411"/>
        <v>-</v>
      </c>
      <c r="AT1296" s="56" t="str">
        <f t="shared" si="412"/>
        <v>-</v>
      </c>
      <c r="AU1296" s="56" t="str">
        <f t="shared" si="413"/>
        <v>-</v>
      </c>
      <c r="AV1296" s="56" t="str">
        <f t="shared" si="414"/>
        <v>-</v>
      </c>
      <c r="AW1296" s="53" t="str">
        <f t="shared" si="415"/>
        <v>-</v>
      </c>
      <c r="AX1296" s="53" t="str">
        <f t="shared" si="416"/>
        <v/>
      </c>
      <c r="AY1296" s="57" t="str">
        <f t="shared" si="417"/>
        <v/>
      </c>
      <c r="AZ1296" s="54">
        <f>+IF(SUMIF($AC$3:$AM$3,VLOOKUP($R1296,desplegable!$N$3:$Q$8,4,FALSE),$AC1296:$AM1296)&gt;=$S1296,$S1296,SUMIF($AC$3:$AM$3,VLOOKUP($R1296,desplegable!$N$3:$Q$8,4,FALSE),$AC1296:$AM1296))</f>
        <v>0</v>
      </c>
      <c r="BA1296" s="78"/>
      <c r="BB1296" s="54">
        <f t="shared" si="418"/>
        <v>0</v>
      </c>
      <c r="BC1296" s="53">
        <f>+IFERROR($BB1296*$T1296/VLOOKUP($R1296,desplegable!$N$3:$O$8,2,FALSE),0)</f>
        <v>0</v>
      </c>
      <c r="BD1296" s="53" t="str">
        <f t="shared" si="427"/>
        <v/>
      </c>
      <c r="BE1296" s="57" t="str">
        <f t="shared" si="419"/>
        <v/>
      </c>
    </row>
    <row r="1297" spans="1:57" ht="15" customHeight="1" x14ac:dyDescent="0.25">
      <c r="A1297" s="26" t="s">
        <v>117</v>
      </c>
      <c r="B1297" s="21"/>
      <c r="C1297" s="21" t="s">
        <v>117</v>
      </c>
      <c r="D1297" s="21"/>
      <c r="E1297" s="21" t="s">
        <v>117</v>
      </c>
      <c r="F1297" s="21"/>
      <c r="G1297" s="27"/>
      <c r="H1297" s="27"/>
      <c r="I1297" s="28" t="s">
        <v>373</v>
      </c>
      <c r="J1297" s="28" t="s">
        <v>117</v>
      </c>
      <c r="K1297" s="21"/>
      <c r="L1297" s="21"/>
      <c r="M1297" s="28" t="s">
        <v>117</v>
      </c>
      <c r="N1297" s="28" t="s">
        <v>117</v>
      </c>
      <c r="O1297" s="28" t="s">
        <v>117</v>
      </c>
      <c r="P1297" s="21" t="s">
        <v>117</v>
      </c>
      <c r="Q1297" s="21" t="s">
        <v>117</v>
      </c>
      <c r="R1297" s="28" t="s">
        <v>117</v>
      </c>
      <c r="S1297" s="78"/>
      <c r="T1297" s="30"/>
      <c r="U1297" s="52">
        <f t="shared" si="428"/>
        <v>0</v>
      </c>
      <c r="V1297" s="29"/>
      <c r="W1297" s="29" t="s">
        <v>117</v>
      </c>
      <c r="X1297" s="29"/>
      <c r="Y1297" s="29"/>
      <c r="Z1297" s="53" t="str">
        <f t="shared" si="420"/>
        <v/>
      </c>
      <c r="AA1297" s="55" t="str">
        <f t="shared" si="410"/>
        <v/>
      </c>
      <c r="AB1297" s="27"/>
      <c r="AC1297" s="54">
        <f t="shared" si="421"/>
        <v>0</v>
      </c>
      <c r="AD1297" s="78"/>
      <c r="AE1297" s="54">
        <f t="shared" si="422"/>
        <v>0</v>
      </c>
      <c r="AF1297" s="78"/>
      <c r="AG1297" s="54">
        <f t="shared" si="423"/>
        <v>0</v>
      </c>
      <c r="AH1297" s="78"/>
      <c r="AI1297" s="54">
        <f t="shared" si="424"/>
        <v>0</v>
      </c>
      <c r="AJ1297" s="78"/>
      <c r="AK1297" s="54">
        <f t="shared" si="425"/>
        <v>0</v>
      </c>
      <c r="AL1297" s="78"/>
      <c r="AM1297" s="78"/>
      <c r="AN1297" s="53" t="str">
        <f>+IF($A1297="Venta",SUMIF($AC$3:$AM$3,VLOOKUP($R1297,desplegable!$N$3:$Q$8,4,FALSE),$AC1297:$AM1297)*$T1297/VLOOKUP($R1297,desplegable!$N$3:$O$8,2,FALSE),"")</f>
        <v/>
      </c>
      <c r="AO1297" s="53">
        <f t="shared" si="426"/>
        <v>0</v>
      </c>
      <c r="AP1297" s="53" t="str">
        <f>+IF($A1297="Compra",SUMIF($AC$3:$AM$3,VLOOKUP($R1296,desplegable!$N$3:$Q$8,4,FALSE),$AC1297:$AM1297)*$T1297/VLOOKUP($R1296,desplegable!$N$3:$O$8,2,FALSE),"")</f>
        <v/>
      </c>
      <c r="AQ1297" s="55">
        <f>+IFERROR(SUMIF($AC$3:$AM$3,VLOOKUP($R1297,desplegable!$N$3:$Q$8,4,FALSE),$AC1297:$AM1297)/$S1297,0)</f>
        <v>0</v>
      </c>
      <c r="AR1297" s="55">
        <f ca="1">IFERROR((SUMIF($AC$3:$AM$3,VLOOKUP($R1297,desplegable!$N$3:$Q$8,4,FALSE),$AC1297:$AM1297)/($H1297-$G1297))*((TODAY())-$G1297)/$S1297,0)</f>
        <v>0</v>
      </c>
      <c r="AS1297" s="56" t="str">
        <f t="shared" si="411"/>
        <v>-</v>
      </c>
      <c r="AT1297" s="56" t="str">
        <f t="shared" si="412"/>
        <v>-</v>
      </c>
      <c r="AU1297" s="56" t="str">
        <f t="shared" si="413"/>
        <v>-</v>
      </c>
      <c r="AV1297" s="56" t="str">
        <f t="shared" si="414"/>
        <v>-</v>
      </c>
      <c r="AW1297" s="53" t="str">
        <f t="shared" si="415"/>
        <v>-</v>
      </c>
      <c r="AX1297" s="53" t="str">
        <f t="shared" si="416"/>
        <v/>
      </c>
      <c r="AY1297" s="57" t="str">
        <f t="shared" si="417"/>
        <v/>
      </c>
      <c r="AZ1297" s="54">
        <f>+IF(SUMIF($AC$3:$AM$3,VLOOKUP($R1297,desplegable!$N$3:$Q$8,4,FALSE),$AC1297:$AM1297)&gt;=$S1297,$S1297,SUMIF($AC$3:$AM$3,VLOOKUP($R1297,desplegable!$N$3:$Q$8,4,FALSE),$AC1297:$AM1297))</f>
        <v>0</v>
      </c>
      <c r="BA1297" s="78"/>
      <c r="BB1297" s="54">
        <f t="shared" si="418"/>
        <v>0</v>
      </c>
      <c r="BC1297" s="53">
        <f>+IFERROR($BB1297*$T1297/VLOOKUP($R1297,desplegable!$N$3:$O$8,2,FALSE),0)</f>
        <v>0</v>
      </c>
      <c r="BD1297" s="53" t="str">
        <f t="shared" si="427"/>
        <v/>
      </c>
      <c r="BE1297" s="57" t="str">
        <f t="shared" si="419"/>
        <v/>
      </c>
    </row>
    <row r="1298" spans="1:57" ht="15" customHeight="1" x14ac:dyDescent="0.25">
      <c r="A1298" s="26" t="s">
        <v>117</v>
      </c>
      <c r="B1298" s="21"/>
      <c r="C1298" s="21" t="s">
        <v>117</v>
      </c>
      <c r="D1298" s="21"/>
      <c r="E1298" s="21" t="s">
        <v>117</v>
      </c>
      <c r="F1298" s="21"/>
      <c r="G1298" s="27"/>
      <c r="H1298" s="27"/>
      <c r="I1298" s="28" t="s">
        <v>373</v>
      </c>
      <c r="J1298" s="28" t="s">
        <v>117</v>
      </c>
      <c r="K1298" s="21"/>
      <c r="L1298" s="21"/>
      <c r="M1298" s="28" t="s">
        <v>117</v>
      </c>
      <c r="N1298" s="28" t="s">
        <v>117</v>
      </c>
      <c r="O1298" s="28" t="s">
        <v>117</v>
      </c>
      <c r="P1298" s="21" t="s">
        <v>117</v>
      </c>
      <c r="Q1298" s="21" t="s">
        <v>117</v>
      </c>
      <c r="R1298" s="28" t="s">
        <v>117</v>
      </c>
      <c r="S1298" s="78"/>
      <c r="T1298" s="30"/>
      <c r="U1298" s="52">
        <f t="shared" si="428"/>
        <v>0</v>
      </c>
      <c r="V1298" s="29"/>
      <c r="W1298" s="29" t="s">
        <v>117</v>
      </c>
      <c r="X1298" s="29"/>
      <c r="Y1298" s="29"/>
      <c r="Z1298" s="53" t="str">
        <f t="shared" si="420"/>
        <v/>
      </c>
      <c r="AA1298" s="55" t="str">
        <f t="shared" ref="AA1298:AA1361" si="429">+IF($A1298="Venta",IFERROR($Z1298/$U1298,0),IF($A1298="Compra","",""))</f>
        <v/>
      </c>
      <c r="AB1298" s="27"/>
      <c r="AC1298" s="54">
        <f t="shared" si="421"/>
        <v>0</v>
      </c>
      <c r="AD1298" s="78"/>
      <c r="AE1298" s="54">
        <f t="shared" si="422"/>
        <v>0</v>
      </c>
      <c r="AF1298" s="78"/>
      <c r="AG1298" s="54">
        <f t="shared" si="423"/>
        <v>0</v>
      </c>
      <c r="AH1298" s="78"/>
      <c r="AI1298" s="54">
        <f t="shared" si="424"/>
        <v>0</v>
      </c>
      <c r="AJ1298" s="78"/>
      <c r="AK1298" s="54">
        <f t="shared" si="425"/>
        <v>0</v>
      </c>
      <c r="AL1298" s="78"/>
      <c r="AM1298" s="78"/>
      <c r="AN1298" s="53" t="str">
        <f>+IF($A1298="Venta",SUMIF($AC$3:$AM$3,VLOOKUP($R1298,desplegable!$N$3:$Q$8,4,FALSE),$AC1298:$AM1298)*$T1298/VLOOKUP($R1298,desplegable!$N$3:$O$8,2,FALSE),"")</f>
        <v/>
      </c>
      <c r="AO1298" s="53">
        <f t="shared" si="426"/>
        <v>0</v>
      </c>
      <c r="AP1298" s="53" t="str">
        <f>+IF($A1298="Compra",SUMIF($AC$3:$AM$3,VLOOKUP($R1297,desplegable!$N$3:$Q$8,4,FALSE),$AC1298:$AM1298)*$T1298/VLOOKUP($R1297,desplegable!$N$3:$O$8,2,FALSE),"")</f>
        <v/>
      </c>
      <c r="AQ1298" s="55">
        <f>+IFERROR(SUMIF($AC$3:$AM$3,VLOOKUP($R1298,desplegable!$N$3:$Q$8,4,FALSE),$AC1298:$AM1298)/$S1298,0)</f>
        <v>0</v>
      </c>
      <c r="AR1298" s="55">
        <f ca="1">IFERROR((SUMIF($AC$3:$AM$3,VLOOKUP($R1298,desplegable!$N$3:$Q$8,4,FALSE),$AC1298:$AM1298)/($H1298-$G1298))*((TODAY())-$G1298)/$S1298,0)</f>
        <v>0</v>
      </c>
      <c r="AS1298" s="56" t="str">
        <f t="shared" si="411"/>
        <v>-</v>
      </c>
      <c r="AT1298" s="56" t="str">
        <f t="shared" si="412"/>
        <v>-</v>
      </c>
      <c r="AU1298" s="56" t="str">
        <f t="shared" si="413"/>
        <v>-</v>
      </c>
      <c r="AV1298" s="56" t="str">
        <f t="shared" si="414"/>
        <v>-</v>
      </c>
      <c r="AW1298" s="53" t="str">
        <f t="shared" si="415"/>
        <v>-</v>
      </c>
      <c r="AX1298" s="53" t="str">
        <f t="shared" si="416"/>
        <v/>
      </c>
      <c r="AY1298" s="57" t="str">
        <f t="shared" si="417"/>
        <v/>
      </c>
      <c r="AZ1298" s="54">
        <f>+IF(SUMIF($AC$3:$AM$3,VLOOKUP($R1298,desplegable!$N$3:$Q$8,4,FALSE),$AC1298:$AM1298)&gt;=$S1298,$S1298,SUMIF($AC$3:$AM$3,VLOOKUP($R1298,desplegable!$N$3:$Q$8,4,FALSE),$AC1298:$AM1298))</f>
        <v>0</v>
      </c>
      <c r="BA1298" s="78"/>
      <c r="BB1298" s="54">
        <f t="shared" si="418"/>
        <v>0</v>
      </c>
      <c r="BC1298" s="53">
        <f>+IFERROR($BB1298*$T1298/VLOOKUP($R1298,desplegable!$N$3:$O$8,2,FALSE),0)</f>
        <v>0</v>
      </c>
      <c r="BD1298" s="53" t="str">
        <f t="shared" si="427"/>
        <v/>
      </c>
      <c r="BE1298" s="57" t="str">
        <f t="shared" si="419"/>
        <v/>
      </c>
    </row>
    <row r="1299" spans="1:57" ht="15" customHeight="1" x14ac:dyDescent="0.25">
      <c r="A1299" s="26" t="s">
        <v>117</v>
      </c>
      <c r="B1299" s="21"/>
      <c r="C1299" s="21" t="s">
        <v>117</v>
      </c>
      <c r="D1299" s="21"/>
      <c r="E1299" s="21" t="s">
        <v>117</v>
      </c>
      <c r="F1299" s="21"/>
      <c r="G1299" s="27"/>
      <c r="H1299" s="27"/>
      <c r="I1299" s="28" t="s">
        <v>373</v>
      </c>
      <c r="J1299" s="28" t="s">
        <v>117</v>
      </c>
      <c r="K1299" s="21"/>
      <c r="L1299" s="21"/>
      <c r="M1299" s="28" t="s">
        <v>117</v>
      </c>
      <c r="N1299" s="28" t="s">
        <v>117</v>
      </c>
      <c r="O1299" s="28" t="s">
        <v>117</v>
      </c>
      <c r="P1299" s="21" t="s">
        <v>117</v>
      </c>
      <c r="Q1299" s="21" t="s">
        <v>117</v>
      </c>
      <c r="R1299" s="28" t="s">
        <v>117</v>
      </c>
      <c r="S1299" s="78"/>
      <c r="T1299" s="30"/>
      <c r="U1299" s="52">
        <f t="shared" si="428"/>
        <v>0</v>
      </c>
      <c r="V1299" s="29"/>
      <c r="W1299" s="29" t="s">
        <v>117</v>
      </c>
      <c r="X1299" s="29"/>
      <c r="Y1299" s="29"/>
      <c r="Z1299" s="53" t="str">
        <f t="shared" si="420"/>
        <v/>
      </c>
      <c r="AA1299" s="55" t="str">
        <f t="shared" si="429"/>
        <v/>
      </c>
      <c r="AB1299" s="27"/>
      <c r="AC1299" s="54">
        <f t="shared" si="421"/>
        <v>0</v>
      </c>
      <c r="AD1299" s="78"/>
      <c r="AE1299" s="54">
        <f t="shared" si="422"/>
        <v>0</v>
      </c>
      <c r="AF1299" s="78"/>
      <c r="AG1299" s="54">
        <f t="shared" si="423"/>
        <v>0</v>
      </c>
      <c r="AH1299" s="78"/>
      <c r="AI1299" s="54">
        <f t="shared" si="424"/>
        <v>0</v>
      </c>
      <c r="AJ1299" s="78"/>
      <c r="AK1299" s="54">
        <f t="shared" si="425"/>
        <v>0</v>
      </c>
      <c r="AL1299" s="78"/>
      <c r="AM1299" s="78"/>
      <c r="AN1299" s="53" t="str">
        <f>+IF($A1299="Venta",SUMIF($AC$3:$AM$3,VLOOKUP($R1299,desplegable!$N$3:$Q$8,4,FALSE),$AC1299:$AM1299)*$T1299/VLOOKUP($R1299,desplegable!$N$3:$O$8,2,FALSE),"")</f>
        <v/>
      </c>
      <c r="AO1299" s="53">
        <f t="shared" si="426"/>
        <v>0</v>
      </c>
      <c r="AP1299" s="53" t="str">
        <f>+IF($A1299="Compra",SUMIF($AC$3:$AM$3,VLOOKUP($R1298,desplegable!$N$3:$Q$8,4,FALSE),$AC1299:$AM1299)*$T1299/VLOOKUP($R1298,desplegable!$N$3:$O$8,2,FALSE),"")</f>
        <v/>
      </c>
      <c r="AQ1299" s="55">
        <f>+IFERROR(SUMIF($AC$3:$AM$3,VLOOKUP($R1299,desplegable!$N$3:$Q$8,4,FALSE),$AC1299:$AM1299)/$S1299,0)</f>
        <v>0</v>
      </c>
      <c r="AR1299" s="55">
        <f ca="1">IFERROR((SUMIF($AC$3:$AM$3,VLOOKUP($R1299,desplegable!$N$3:$Q$8,4,FALSE),$AC1299:$AM1299)/($H1299-$G1299))*((TODAY())-$G1299)/$S1299,0)</f>
        <v>0</v>
      </c>
      <c r="AS1299" s="56" t="str">
        <f t="shared" si="411"/>
        <v>-</v>
      </c>
      <c r="AT1299" s="56" t="str">
        <f t="shared" si="412"/>
        <v>-</v>
      </c>
      <c r="AU1299" s="56" t="str">
        <f t="shared" si="413"/>
        <v>-</v>
      </c>
      <c r="AV1299" s="56" t="str">
        <f t="shared" si="414"/>
        <v>-</v>
      </c>
      <c r="AW1299" s="53" t="str">
        <f t="shared" si="415"/>
        <v>-</v>
      </c>
      <c r="AX1299" s="53" t="str">
        <f t="shared" si="416"/>
        <v/>
      </c>
      <c r="AY1299" s="57" t="str">
        <f t="shared" si="417"/>
        <v/>
      </c>
      <c r="AZ1299" s="54">
        <f>+IF(SUMIF($AC$3:$AM$3,VLOOKUP($R1299,desplegable!$N$3:$Q$8,4,FALSE),$AC1299:$AM1299)&gt;=$S1299,$S1299,SUMIF($AC$3:$AM$3,VLOOKUP($R1299,desplegable!$N$3:$Q$8,4,FALSE),$AC1299:$AM1299))</f>
        <v>0</v>
      </c>
      <c r="BA1299" s="78"/>
      <c r="BB1299" s="54">
        <f t="shared" si="418"/>
        <v>0</v>
      </c>
      <c r="BC1299" s="53">
        <f>+IFERROR($BB1299*$T1299/VLOOKUP($R1299,desplegable!$N$3:$O$8,2,FALSE),0)</f>
        <v>0</v>
      </c>
      <c r="BD1299" s="53" t="str">
        <f t="shared" si="427"/>
        <v/>
      </c>
      <c r="BE1299" s="57" t="str">
        <f t="shared" si="419"/>
        <v/>
      </c>
    </row>
    <row r="1300" spans="1:57" ht="15" customHeight="1" x14ac:dyDescent="0.25">
      <c r="A1300" s="26" t="s">
        <v>117</v>
      </c>
      <c r="B1300" s="21"/>
      <c r="C1300" s="21" t="s">
        <v>117</v>
      </c>
      <c r="D1300" s="21"/>
      <c r="E1300" s="21" t="s">
        <v>117</v>
      </c>
      <c r="F1300" s="21"/>
      <c r="G1300" s="27"/>
      <c r="H1300" s="27"/>
      <c r="I1300" s="28" t="s">
        <v>373</v>
      </c>
      <c r="J1300" s="28" t="s">
        <v>117</v>
      </c>
      <c r="K1300" s="21"/>
      <c r="L1300" s="21"/>
      <c r="M1300" s="28" t="s">
        <v>117</v>
      </c>
      <c r="N1300" s="28" t="s">
        <v>117</v>
      </c>
      <c r="O1300" s="28" t="s">
        <v>117</v>
      </c>
      <c r="P1300" s="21" t="s">
        <v>117</v>
      </c>
      <c r="Q1300" s="21" t="s">
        <v>117</v>
      </c>
      <c r="R1300" s="28" t="s">
        <v>117</v>
      </c>
      <c r="S1300" s="78"/>
      <c r="T1300" s="30"/>
      <c r="U1300" s="52">
        <f t="shared" si="428"/>
        <v>0</v>
      </c>
      <c r="V1300" s="29"/>
      <c r="W1300" s="29" t="s">
        <v>117</v>
      </c>
      <c r="X1300" s="29"/>
      <c r="Y1300" s="29"/>
      <c r="Z1300" s="53" t="str">
        <f t="shared" si="420"/>
        <v/>
      </c>
      <c r="AA1300" s="55" t="str">
        <f t="shared" si="429"/>
        <v/>
      </c>
      <c r="AB1300" s="27"/>
      <c r="AC1300" s="54">
        <f t="shared" si="421"/>
        <v>0</v>
      </c>
      <c r="AD1300" s="78"/>
      <c r="AE1300" s="54">
        <f t="shared" si="422"/>
        <v>0</v>
      </c>
      <c r="AF1300" s="78"/>
      <c r="AG1300" s="54">
        <f t="shared" si="423"/>
        <v>0</v>
      </c>
      <c r="AH1300" s="78"/>
      <c r="AI1300" s="54">
        <f t="shared" si="424"/>
        <v>0</v>
      </c>
      <c r="AJ1300" s="78"/>
      <c r="AK1300" s="54">
        <f t="shared" si="425"/>
        <v>0</v>
      </c>
      <c r="AL1300" s="78"/>
      <c r="AM1300" s="78"/>
      <c r="AN1300" s="53" t="str">
        <f>+IF($A1300="Venta",SUMIF($AC$3:$AM$3,VLOOKUP($R1300,desplegable!$N$3:$Q$8,4,FALSE),$AC1300:$AM1300)*$T1300/VLOOKUP($R1300,desplegable!$N$3:$O$8,2,FALSE),"")</f>
        <v/>
      </c>
      <c r="AO1300" s="53">
        <f t="shared" si="426"/>
        <v>0</v>
      </c>
      <c r="AP1300" s="53" t="str">
        <f>+IF($A1300="Compra",SUMIF($AC$3:$AM$3,VLOOKUP($R1299,desplegable!$N$3:$Q$8,4,FALSE),$AC1300:$AM1300)*$T1300/VLOOKUP($R1299,desplegable!$N$3:$O$8,2,FALSE),"")</f>
        <v/>
      </c>
      <c r="AQ1300" s="55">
        <f>+IFERROR(SUMIF($AC$3:$AM$3,VLOOKUP($R1300,desplegable!$N$3:$Q$8,4,FALSE),$AC1300:$AM1300)/$S1300,0)</f>
        <v>0</v>
      </c>
      <c r="AR1300" s="55">
        <f ca="1">IFERROR((SUMIF($AC$3:$AM$3,VLOOKUP($R1300,desplegable!$N$3:$Q$8,4,FALSE),$AC1300:$AM1300)/($H1300-$G1300))*((TODAY())-$G1300)/$S1300,0)</f>
        <v>0</v>
      </c>
      <c r="AS1300" s="56" t="str">
        <f t="shared" si="411"/>
        <v>-</v>
      </c>
      <c r="AT1300" s="56" t="str">
        <f t="shared" si="412"/>
        <v>-</v>
      </c>
      <c r="AU1300" s="56" t="str">
        <f t="shared" si="413"/>
        <v>-</v>
      </c>
      <c r="AV1300" s="56" t="str">
        <f t="shared" si="414"/>
        <v>-</v>
      </c>
      <c r="AW1300" s="53" t="str">
        <f t="shared" si="415"/>
        <v>-</v>
      </c>
      <c r="AX1300" s="53" t="str">
        <f t="shared" si="416"/>
        <v/>
      </c>
      <c r="AY1300" s="57" t="str">
        <f t="shared" si="417"/>
        <v/>
      </c>
      <c r="AZ1300" s="54">
        <f>+IF(SUMIF($AC$3:$AM$3,VLOOKUP($R1300,desplegable!$N$3:$Q$8,4,FALSE),$AC1300:$AM1300)&gt;=$S1300,$S1300,SUMIF($AC$3:$AM$3,VLOOKUP($R1300,desplegable!$N$3:$Q$8,4,FALSE),$AC1300:$AM1300))</f>
        <v>0</v>
      </c>
      <c r="BA1300" s="78"/>
      <c r="BB1300" s="54">
        <f t="shared" si="418"/>
        <v>0</v>
      </c>
      <c r="BC1300" s="53">
        <f>+IFERROR($BB1300*$T1300/VLOOKUP($R1300,desplegable!$N$3:$O$8,2,FALSE),0)</f>
        <v>0</v>
      </c>
      <c r="BD1300" s="53" t="str">
        <f t="shared" si="427"/>
        <v/>
      </c>
      <c r="BE1300" s="57" t="str">
        <f t="shared" si="419"/>
        <v/>
      </c>
    </row>
    <row r="1301" spans="1:57" ht="15" customHeight="1" x14ac:dyDescent="0.25">
      <c r="A1301" s="26" t="s">
        <v>117</v>
      </c>
      <c r="B1301" s="21"/>
      <c r="C1301" s="21" t="s">
        <v>117</v>
      </c>
      <c r="D1301" s="21"/>
      <c r="E1301" s="21" t="s">
        <v>117</v>
      </c>
      <c r="F1301" s="21"/>
      <c r="G1301" s="27"/>
      <c r="H1301" s="27"/>
      <c r="I1301" s="28" t="s">
        <v>373</v>
      </c>
      <c r="J1301" s="28" t="s">
        <v>117</v>
      </c>
      <c r="K1301" s="21"/>
      <c r="L1301" s="21"/>
      <c r="M1301" s="28" t="s">
        <v>117</v>
      </c>
      <c r="N1301" s="28" t="s">
        <v>117</v>
      </c>
      <c r="O1301" s="28" t="s">
        <v>117</v>
      </c>
      <c r="P1301" s="21" t="s">
        <v>117</v>
      </c>
      <c r="Q1301" s="21" t="s">
        <v>117</v>
      </c>
      <c r="R1301" s="28" t="s">
        <v>117</v>
      </c>
      <c r="S1301" s="78"/>
      <c r="T1301" s="30"/>
      <c r="U1301" s="52">
        <f t="shared" si="428"/>
        <v>0</v>
      </c>
      <c r="V1301" s="29"/>
      <c r="W1301" s="29" t="s">
        <v>117</v>
      </c>
      <c r="X1301" s="29"/>
      <c r="Y1301" s="29"/>
      <c r="Z1301" s="53" t="str">
        <f t="shared" si="420"/>
        <v/>
      </c>
      <c r="AA1301" s="55" t="str">
        <f t="shared" si="429"/>
        <v/>
      </c>
      <c r="AB1301" s="27"/>
      <c r="AC1301" s="54">
        <f t="shared" si="421"/>
        <v>0</v>
      </c>
      <c r="AD1301" s="78"/>
      <c r="AE1301" s="54">
        <f t="shared" si="422"/>
        <v>0</v>
      </c>
      <c r="AF1301" s="78"/>
      <c r="AG1301" s="54">
        <f t="shared" si="423"/>
        <v>0</v>
      </c>
      <c r="AH1301" s="78"/>
      <c r="AI1301" s="54">
        <f t="shared" si="424"/>
        <v>0</v>
      </c>
      <c r="AJ1301" s="78"/>
      <c r="AK1301" s="54">
        <f t="shared" si="425"/>
        <v>0</v>
      </c>
      <c r="AL1301" s="78"/>
      <c r="AM1301" s="78"/>
      <c r="AN1301" s="53" t="str">
        <f>+IF($A1301="Venta",SUMIF($AC$3:$AM$3,VLOOKUP($R1301,desplegable!$N$3:$Q$8,4,FALSE),$AC1301:$AM1301)*$T1301/VLOOKUP($R1301,desplegable!$N$3:$O$8,2,FALSE),"")</f>
        <v/>
      </c>
      <c r="AO1301" s="53">
        <f t="shared" si="426"/>
        <v>0</v>
      </c>
      <c r="AP1301" s="53" t="str">
        <f>+IF($A1301="Compra",SUMIF($AC$3:$AM$3,VLOOKUP($R1300,desplegable!$N$3:$Q$8,4,FALSE),$AC1301:$AM1301)*$T1301/VLOOKUP($R1300,desplegable!$N$3:$O$8,2,FALSE),"")</f>
        <v/>
      </c>
      <c r="AQ1301" s="55">
        <f>+IFERROR(SUMIF($AC$3:$AM$3,VLOOKUP($R1301,desplegable!$N$3:$Q$8,4,FALSE),$AC1301:$AM1301)/$S1301,0)</f>
        <v>0</v>
      </c>
      <c r="AR1301" s="55">
        <f ca="1">IFERROR((SUMIF($AC$3:$AM$3,VLOOKUP($R1301,desplegable!$N$3:$Q$8,4,FALSE),$AC1301:$AM1301)/($H1301-$G1301))*((TODAY())-$G1301)/$S1301,0)</f>
        <v>0</v>
      </c>
      <c r="AS1301" s="56" t="str">
        <f t="shared" ref="AS1301:AS1364" si="430">+IFERROR(IF($AE1301=0,"-",$AE1301/$AC1301),"-")</f>
        <v>-</v>
      </c>
      <c r="AT1301" s="56" t="str">
        <f t="shared" ref="AT1301:AT1364" si="431">+IFERROR(IF($AG1301=0,"-",$AG1301/$AC1301),"-")</f>
        <v>-</v>
      </c>
      <c r="AU1301" s="56" t="str">
        <f t="shared" ref="AU1301:AU1364" si="432">+IFERROR(IF($AI1301=0,"-",$AI1301/$AC1301),"-")</f>
        <v>-</v>
      </c>
      <c r="AV1301" s="56" t="str">
        <f t="shared" ref="AV1301:AV1364" si="433">+IFERROR(IF($AK1301=0,"-",$AK1301/$AC1301),"-")</f>
        <v>-</v>
      </c>
      <c r="AW1301" s="53" t="str">
        <f t="shared" ref="AW1301:AW1364" si="434">+IF($A1301="Venta",IFERROR($AN1301/$AK1301,"-"),IFERROR($AO1301/$AK1301,"-"))</f>
        <v>-</v>
      </c>
      <c r="AX1301" s="53" t="str">
        <f t="shared" ref="AX1301:AX1364" si="435">IF($A1301="Venta",$AN1301-$AO1301,IF($A1301="Compra","",""))</f>
        <v/>
      </c>
      <c r="AY1301" s="57" t="str">
        <f t="shared" ref="AY1301:AY1364" si="436">+IF($A1301="Venta",IFERROR($AX1301/$AN1301,0),IF($A1301="Compra","",""))</f>
        <v/>
      </c>
      <c r="AZ1301" s="54">
        <f>+IF(SUMIF($AC$3:$AM$3,VLOOKUP($R1301,desplegable!$N$3:$Q$8,4,FALSE),$AC1301:$AM1301)&gt;=$S1301,$S1301,SUMIF($AC$3:$AM$3,VLOOKUP($R1301,desplegable!$N$3:$Q$8,4,FALSE),$AC1301:$AM1301))</f>
        <v>0</v>
      </c>
      <c r="BA1301" s="78"/>
      <c r="BB1301" s="54">
        <f t="shared" ref="BB1301:BB1364" si="437">+IF($BA1301=0,$AZ1301,$BA1301)</f>
        <v>0</v>
      </c>
      <c r="BC1301" s="53">
        <f>+IFERROR($BB1301*$T1301/VLOOKUP($R1301,desplegable!$N$3:$O$8,2,FALSE),0)</f>
        <v>0</v>
      </c>
      <c r="BD1301" s="53" t="str">
        <f t="shared" si="427"/>
        <v/>
      </c>
      <c r="BE1301" s="57" t="str">
        <f t="shared" ref="BE1301:BE1364" si="438">+IF($A1301="Venta",IFERROR($BD1301/$BC1301,0),IF($A1301="Compra","",""))</f>
        <v/>
      </c>
    </row>
    <row r="1302" spans="1:57" ht="15" customHeight="1" x14ac:dyDescent="0.25">
      <c r="A1302" s="26" t="s">
        <v>117</v>
      </c>
      <c r="B1302" s="21"/>
      <c r="C1302" s="21" t="s">
        <v>117</v>
      </c>
      <c r="D1302" s="21"/>
      <c r="E1302" s="21" t="s">
        <v>117</v>
      </c>
      <c r="F1302" s="21"/>
      <c r="G1302" s="27"/>
      <c r="H1302" s="27"/>
      <c r="I1302" s="28" t="s">
        <v>373</v>
      </c>
      <c r="J1302" s="28" t="s">
        <v>117</v>
      </c>
      <c r="K1302" s="21"/>
      <c r="L1302" s="21"/>
      <c r="M1302" s="28" t="s">
        <v>117</v>
      </c>
      <c r="N1302" s="28" t="s">
        <v>117</v>
      </c>
      <c r="O1302" s="28" t="s">
        <v>117</v>
      </c>
      <c r="P1302" s="21" t="s">
        <v>117</v>
      </c>
      <c r="Q1302" s="21" t="s">
        <v>117</v>
      </c>
      <c r="R1302" s="28" t="s">
        <v>117</v>
      </c>
      <c r="S1302" s="78"/>
      <c r="T1302" s="30"/>
      <c r="U1302" s="52">
        <f t="shared" si="428"/>
        <v>0</v>
      </c>
      <c r="V1302" s="29"/>
      <c r="W1302" s="29" t="s">
        <v>117</v>
      </c>
      <c r="X1302" s="29"/>
      <c r="Y1302" s="29"/>
      <c r="Z1302" s="53" t="str">
        <f t="shared" si="420"/>
        <v/>
      </c>
      <c r="AA1302" s="55" t="str">
        <f t="shared" si="429"/>
        <v/>
      </c>
      <c r="AB1302" s="27"/>
      <c r="AC1302" s="54">
        <f t="shared" si="421"/>
        <v>0</v>
      </c>
      <c r="AD1302" s="78"/>
      <c r="AE1302" s="54">
        <f t="shared" si="422"/>
        <v>0</v>
      </c>
      <c r="AF1302" s="78"/>
      <c r="AG1302" s="54">
        <f t="shared" si="423"/>
        <v>0</v>
      </c>
      <c r="AH1302" s="78"/>
      <c r="AI1302" s="54">
        <f t="shared" si="424"/>
        <v>0</v>
      </c>
      <c r="AJ1302" s="78"/>
      <c r="AK1302" s="54">
        <f t="shared" si="425"/>
        <v>0</v>
      </c>
      <c r="AL1302" s="78"/>
      <c r="AM1302" s="78"/>
      <c r="AN1302" s="53" t="str">
        <f>+IF($A1302="Venta",SUMIF($AC$3:$AM$3,VLOOKUP($R1302,desplegable!$N$3:$Q$8,4,FALSE),$AC1302:$AM1302)*$T1302/VLOOKUP($R1302,desplegable!$N$3:$O$8,2,FALSE),"")</f>
        <v/>
      </c>
      <c r="AO1302" s="53">
        <f t="shared" si="426"/>
        <v>0</v>
      </c>
      <c r="AP1302" s="53" t="str">
        <f>+IF($A1302="Compra",SUMIF($AC$3:$AM$3,VLOOKUP($R1301,desplegable!$N$3:$Q$8,4,FALSE),$AC1302:$AM1302)*$T1302/VLOOKUP($R1301,desplegable!$N$3:$O$8,2,FALSE),"")</f>
        <v/>
      </c>
      <c r="AQ1302" s="55">
        <f>+IFERROR(SUMIF($AC$3:$AM$3,VLOOKUP($R1302,desplegable!$N$3:$Q$8,4,FALSE),$AC1302:$AM1302)/$S1302,0)</f>
        <v>0</v>
      </c>
      <c r="AR1302" s="55">
        <f ca="1">IFERROR((SUMIF($AC$3:$AM$3,VLOOKUP($R1302,desplegable!$N$3:$Q$8,4,FALSE),$AC1302:$AM1302)/($H1302-$G1302))*((TODAY())-$G1302)/$S1302,0)</f>
        <v>0</v>
      </c>
      <c r="AS1302" s="56" t="str">
        <f t="shared" si="430"/>
        <v>-</v>
      </c>
      <c r="AT1302" s="56" t="str">
        <f t="shared" si="431"/>
        <v>-</v>
      </c>
      <c r="AU1302" s="56" t="str">
        <f t="shared" si="432"/>
        <v>-</v>
      </c>
      <c r="AV1302" s="56" t="str">
        <f t="shared" si="433"/>
        <v>-</v>
      </c>
      <c r="AW1302" s="53" t="str">
        <f t="shared" si="434"/>
        <v>-</v>
      </c>
      <c r="AX1302" s="53" t="str">
        <f t="shared" si="435"/>
        <v/>
      </c>
      <c r="AY1302" s="57" t="str">
        <f t="shared" si="436"/>
        <v/>
      </c>
      <c r="AZ1302" s="54">
        <f>+IF(SUMIF($AC$3:$AM$3,VLOOKUP($R1302,desplegable!$N$3:$Q$8,4,FALSE),$AC1302:$AM1302)&gt;=$S1302,$S1302,SUMIF($AC$3:$AM$3,VLOOKUP($R1302,desplegable!$N$3:$Q$8,4,FALSE),$AC1302:$AM1302))</f>
        <v>0</v>
      </c>
      <c r="BA1302" s="78"/>
      <c r="BB1302" s="54">
        <f t="shared" si="437"/>
        <v>0</v>
      </c>
      <c r="BC1302" s="53">
        <f>+IFERROR($BB1302*$T1302/VLOOKUP($R1302,desplegable!$N$3:$O$8,2,FALSE),0)</f>
        <v>0</v>
      </c>
      <c r="BD1302" s="53" t="str">
        <f t="shared" si="427"/>
        <v/>
      </c>
      <c r="BE1302" s="57" t="str">
        <f t="shared" si="438"/>
        <v/>
      </c>
    </row>
    <row r="1303" spans="1:57" ht="15" customHeight="1" x14ac:dyDescent="0.25">
      <c r="A1303" s="26" t="s">
        <v>117</v>
      </c>
      <c r="B1303" s="21"/>
      <c r="C1303" s="21" t="s">
        <v>117</v>
      </c>
      <c r="D1303" s="21"/>
      <c r="E1303" s="21" t="s">
        <v>117</v>
      </c>
      <c r="F1303" s="21"/>
      <c r="G1303" s="27"/>
      <c r="H1303" s="27"/>
      <c r="I1303" s="28" t="s">
        <v>373</v>
      </c>
      <c r="J1303" s="28" t="s">
        <v>117</v>
      </c>
      <c r="K1303" s="21"/>
      <c r="L1303" s="21"/>
      <c r="M1303" s="28" t="s">
        <v>117</v>
      </c>
      <c r="N1303" s="28" t="s">
        <v>117</v>
      </c>
      <c r="O1303" s="28" t="s">
        <v>117</v>
      </c>
      <c r="P1303" s="21" t="s">
        <v>117</v>
      </c>
      <c r="Q1303" s="21" t="s">
        <v>117</v>
      </c>
      <c r="R1303" s="28" t="s">
        <v>117</v>
      </c>
      <c r="S1303" s="78"/>
      <c r="T1303" s="30"/>
      <c r="U1303" s="52">
        <f t="shared" si="428"/>
        <v>0</v>
      </c>
      <c r="V1303" s="29"/>
      <c r="W1303" s="29" t="s">
        <v>117</v>
      </c>
      <c r="X1303" s="29"/>
      <c r="Y1303" s="29"/>
      <c r="Z1303" s="53" t="str">
        <f t="shared" si="420"/>
        <v/>
      </c>
      <c r="AA1303" s="55" t="str">
        <f t="shared" si="429"/>
        <v/>
      </c>
      <c r="AB1303" s="27"/>
      <c r="AC1303" s="54">
        <f t="shared" si="421"/>
        <v>0</v>
      </c>
      <c r="AD1303" s="78"/>
      <c r="AE1303" s="54">
        <f t="shared" si="422"/>
        <v>0</v>
      </c>
      <c r="AF1303" s="78"/>
      <c r="AG1303" s="54">
        <f t="shared" si="423"/>
        <v>0</v>
      </c>
      <c r="AH1303" s="78"/>
      <c r="AI1303" s="54">
        <f t="shared" si="424"/>
        <v>0</v>
      </c>
      <c r="AJ1303" s="78"/>
      <c r="AK1303" s="54">
        <f t="shared" si="425"/>
        <v>0</v>
      </c>
      <c r="AL1303" s="78"/>
      <c r="AM1303" s="78"/>
      <c r="AN1303" s="53" t="str">
        <f>+IF($A1303="Venta",SUMIF($AC$3:$AM$3,VLOOKUP($R1303,desplegable!$N$3:$Q$8,4,FALSE),$AC1303:$AM1303)*$T1303/VLOOKUP($R1303,desplegable!$N$3:$O$8,2,FALSE),"")</f>
        <v/>
      </c>
      <c r="AO1303" s="53">
        <f t="shared" si="426"/>
        <v>0</v>
      </c>
      <c r="AP1303" s="53" t="str">
        <f>+IF($A1303="Compra",SUMIF($AC$3:$AM$3,VLOOKUP($R1302,desplegable!$N$3:$Q$8,4,FALSE),$AC1303:$AM1303)*$T1303/VLOOKUP($R1302,desplegable!$N$3:$O$8,2,FALSE),"")</f>
        <v/>
      </c>
      <c r="AQ1303" s="55">
        <f>+IFERROR(SUMIF($AC$3:$AM$3,VLOOKUP($R1303,desplegable!$N$3:$Q$8,4,FALSE),$AC1303:$AM1303)/$S1303,0)</f>
        <v>0</v>
      </c>
      <c r="AR1303" s="55">
        <f ca="1">IFERROR((SUMIF($AC$3:$AM$3,VLOOKUP($R1303,desplegable!$N$3:$Q$8,4,FALSE),$AC1303:$AM1303)/($H1303-$G1303))*((TODAY())-$G1303)/$S1303,0)</f>
        <v>0</v>
      </c>
      <c r="AS1303" s="56" t="str">
        <f t="shared" si="430"/>
        <v>-</v>
      </c>
      <c r="AT1303" s="56" t="str">
        <f t="shared" si="431"/>
        <v>-</v>
      </c>
      <c r="AU1303" s="56" t="str">
        <f t="shared" si="432"/>
        <v>-</v>
      </c>
      <c r="AV1303" s="56" t="str">
        <f t="shared" si="433"/>
        <v>-</v>
      </c>
      <c r="AW1303" s="53" t="str">
        <f t="shared" si="434"/>
        <v>-</v>
      </c>
      <c r="AX1303" s="53" t="str">
        <f t="shared" si="435"/>
        <v/>
      </c>
      <c r="AY1303" s="57" t="str">
        <f t="shared" si="436"/>
        <v/>
      </c>
      <c r="AZ1303" s="54">
        <f>+IF(SUMIF($AC$3:$AM$3,VLOOKUP($R1303,desplegable!$N$3:$Q$8,4,FALSE),$AC1303:$AM1303)&gt;=$S1303,$S1303,SUMIF($AC$3:$AM$3,VLOOKUP($R1303,desplegable!$N$3:$Q$8,4,FALSE),$AC1303:$AM1303))</f>
        <v>0</v>
      </c>
      <c r="BA1303" s="78"/>
      <c r="BB1303" s="54">
        <f t="shared" si="437"/>
        <v>0</v>
      </c>
      <c r="BC1303" s="53">
        <f>+IFERROR($BB1303*$T1303/VLOOKUP($R1303,desplegable!$N$3:$O$8,2,FALSE),0)</f>
        <v>0</v>
      </c>
      <c r="BD1303" s="53" t="str">
        <f t="shared" si="427"/>
        <v/>
      </c>
      <c r="BE1303" s="57" t="str">
        <f t="shared" si="438"/>
        <v/>
      </c>
    </row>
    <row r="1304" spans="1:57" ht="15" customHeight="1" x14ac:dyDescent="0.25">
      <c r="A1304" s="26" t="s">
        <v>117</v>
      </c>
      <c r="B1304" s="21"/>
      <c r="C1304" s="21" t="s">
        <v>117</v>
      </c>
      <c r="D1304" s="21"/>
      <c r="E1304" s="21" t="s">
        <v>117</v>
      </c>
      <c r="F1304" s="21"/>
      <c r="G1304" s="27"/>
      <c r="H1304" s="27"/>
      <c r="I1304" s="28" t="s">
        <v>373</v>
      </c>
      <c r="J1304" s="28" t="s">
        <v>117</v>
      </c>
      <c r="K1304" s="21"/>
      <c r="L1304" s="21"/>
      <c r="M1304" s="28" t="s">
        <v>117</v>
      </c>
      <c r="N1304" s="28" t="s">
        <v>117</v>
      </c>
      <c r="O1304" s="28" t="s">
        <v>117</v>
      </c>
      <c r="P1304" s="21" t="s">
        <v>117</v>
      </c>
      <c r="Q1304" s="21" t="s">
        <v>117</v>
      </c>
      <c r="R1304" s="28" t="s">
        <v>117</v>
      </c>
      <c r="S1304" s="78"/>
      <c r="T1304" s="30"/>
      <c r="U1304" s="52">
        <f t="shared" si="428"/>
        <v>0</v>
      </c>
      <c r="V1304" s="29"/>
      <c r="W1304" s="29" t="s">
        <v>117</v>
      </c>
      <c r="X1304" s="29"/>
      <c r="Y1304" s="29"/>
      <c r="Z1304" s="53" t="str">
        <f t="shared" si="420"/>
        <v/>
      </c>
      <c r="AA1304" s="55" t="str">
        <f t="shared" si="429"/>
        <v/>
      </c>
      <c r="AB1304" s="27"/>
      <c r="AC1304" s="54">
        <f t="shared" si="421"/>
        <v>0</v>
      </c>
      <c r="AD1304" s="78"/>
      <c r="AE1304" s="54">
        <f t="shared" si="422"/>
        <v>0</v>
      </c>
      <c r="AF1304" s="78"/>
      <c r="AG1304" s="54">
        <f t="shared" si="423"/>
        <v>0</v>
      </c>
      <c r="AH1304" s="78"/>
      <c r="AI1304" s="54">
        <f t="shared" si="424"/>
        <v>0</v>
      </c>
      <c r="AJ1304" s="78"/>
      <c r="AK1304" s="54">
        <f t="shared" si="425"/>
        <v>0</v>
      </c>
      <c r="AL1304" s="78"/>
      <c r="AM1304" s="78"/>
      <c r="AN1304" s="53" t="str">
        <f>+IF($A1304="Venta",SUMIF($AC$3:$AM$3,VLOOKUP($R1304,desplegable!$N$3:$Q$8,4,FALSE),$AC1304:$AM1304)*$T1304/VLOOKUP($R1304,desplegable!$N$3:$O$8,2,FALSE),"")</f>
        <v/>
      </c>
      <c r="AO1304" s="53">
        <f t="shared" si="426"/>
        <v>0</v>
      </c>
      <c r="AP1304" s="53" t="str">
        <f>+IF($A1304="Compra",SUMIF($AC$3:$AM$3,VLOOKUP($R1303,desplegable!$N$3:$Q$8,4,FALSE),$AC1304:$AM1304)*$T1304/VLOOKUP($R1303,desplegable!$N$3:$O$8,2,FALSE),"")</f>
        <v/>
      </c>
      <c r="AQ1304" s="55">
        <f>+IFERROR(SUMIF($AC$3:$AM$3,VLOOKUP($R1304,desplegable!$N$3:$Q$8,4,FALSE),$AC1304:$AM1304)/$S1304,0)</f>
        <v>0</v>
      </c>
      <c r="AR1304" s="55">
        <f ca="1">IFERROR((SUMIF($AC$3:$AM$3,VLOOKUP($R1304,desplegable!$N$3:$Q$8,4,FALSE),$AC1304:$AM1304)/($H1304-$G1304))*((TODAY())-$G1304)/$S1304,0)</f>
        <v>0</v>
      </c>
      <c r="AS1304" s="56" t="str">
        <f t="shared" si="430"/>
        <v>-</v>
      </c>
      <c r="AT1304" s="56" t="str">
        <f t="shared" si="431"/>
        <v>-</v>
      </c>
      <c r="AU1304" s="56" t="str">
        <f t="shared" si="432"/>
        <v>-</v>
      </c>
      <c r="AV1304" s="56" t="str">
        <f t="shared" si="433"/>
        <v>-</v>
      </c>
      <c r="AW1304" s="53" t="str">
        <f t="shared" si="434"/>
        <v>-</v>
      </c>
      <c r="AX1304" s="53" t="str">
        <f t="shared" si="435"/>
        <v/>
      </c>
      <c r="AY1304" s="57" t="str">
        <f t="shared" si="436"/>
        <v/>
      </c>
      <c r="AZ1304" s="54">
        <f>+IF(SUMIF($AC$3:$AM$3,VLOOKUP($R1304,desplegable!$N$3:$Q$8,4,FALSE),$AC1304:$AM1304)&gt;=$S1304,$S1304,SUMIF($AC$3:$AM$3,VLOOKUP($R1304,desplegable!$N$3:$Q$8,4,FALSE),$AC1304:$AM1304))</f>
        <v>0</v>
      </c>
      <c r="BA1304" s="78"/>
      <c r="BB1304" s="54">
        <f t="shared" si="437"/>
        <v>0</v>
      </c>
      <c r="BC1304" s="53">
        <f>+IFERROR($BB1304*$T1304/VLOOKUP($R1304,desplegable!$N$3:$O$8,2,FALSE),0)</f>
        <v>0</v>
      </c>
      <c r="BD1304" s="53" t="str">
        <f t="shared" si="427"/>
        <v/>
      </c>
      <c r="BE1304" s="57" t="str">
        <f t="shared" si="438"/>
        <v/>
      </c>
    </row>
    <row r="1305" spans="1:57" ht="15" customHeight="1" x14ac:dyDescent="0.25">
      <c r="A1305" s="26" t="s">
        <v>117</v>
      </c>
      <c r="B1305" s="21"/>
      <c r="C1305" s="21" t="s">
        <v>117</v>
      </c>
      <c r="D1305" s="21"/>
      <c r="E1305" s="21" t="s">
        <v>117</v>
      </c>
      <c r="F1305" s="21"/>
      <c r="G1305" s="27"/>
      <c r="H1305" s="27"/>
      <c r="I1305" s="28" t="s">
        <v>373</v>
      </c>
      <c r="J1305" s="28" t="s">
        <v>117</v>
      </c>
      <c r="K1305" s="21"/>
      <c r="L1305" s="21"/>
      <c r="M1305" s="28" t="s">
        <v>117</v>
      </c>
      <c r="N1305" s="28" t="s">
        <v>117</v>
      </c>
      <c r="O1305" s="28" t="s">
        <v>117</v>
      </c>
      <c r="P1305" s="21" t="s">
        <v>117</v>
      </c>
      <c r="Q1305" s="21" t="s">
        <v>117</v>
      </c>
      <c r="R1305" s="28" t="s">
        <v>117</v>
      </c>
      <c r="S1305" s="78"/>
      <c r="T1305" s="30"/>
      <c r="U1305" s="52">
        <f t="shared" si="428"/>
        <v>0</v>
      </c>
      <c r="V1305" s="29"/>
      <c r="W1305" s="29" t="s">
        <v>117</v>
      </c>
      <c r="X1305" s="29"/>
      <c r="Y1305" s="29"/>
      <c r="Z1305" s="53" t="str">
        <f t="shared" si="420"/>
        <v/>
      </c>
      <c r="AA1305" s="55" t="str">
        <f t="shared" si="429"/>
        <v/>
      </c>
      <c r="AB1305" s="27"/>
      <c r="AC1305" s="54">
        <f t="shared" si="421"/>
        <v>0</v>
      </c>
      <c r="AD1305" s="78"/>
      <c r="AE1305" s="54">
        <f t="shared" si="422"/>
        <v>0</v>
      </c>
      <c r="AF1305" s="78"/>
      <c r="AG1305" s="54">
        <f t="shared" si="423"/>
        <v>0</v>
      </c>
      <c r="AH1305" s="78"/>
      <c r="AI1305" s="54">
        <f t="shared" si="424"/>
        <v>0</v>
      </c>
      <c r="AJ1305" s="78"/>
      <c r="AK1305" s="54">
        <f t="shared" si="425"/>
        <v>0</v>
      </c>
      <c r="AL1305" s="78"/>
      <c r="AM1305" s="78"/>
      <c r="AN1305" s="53" t="str">
        <f>+IF($A1305="Venta",SUMIF($AC$3:$AM$3,VLOOKUP($R1305,desplegable!$N$3:$Q$8,4,FALSE),$AC1305:$AM1305)*$T1305/VLOOKUP($R1305,desplegable!$N$3:$O$8,2,FALSE),"")</f>
        <v/>
      </c>
      <c r="AO1305" s="53">
        <f t="shared" si="426"/>
        <v>0</v>
      </c>
      <c r="AP1305" s="53" t="str">
        <f>+IF($A1305="Compra",SUMIF($AC$3:$AM$3,VLOOKUP($R1304,desplegable!$N$3:$Q$8,4,FALSE),$AC1305:$AM1305)*$T1305/VLOOKUP($R1304,desplegable!$N$3:$O$8,2,FALSE),"")</f>
        <v/>
      </c>
      <c r="AQ1305" s="55">
        <f>+IFERROR(SUMIF($AC$3:$AM$3,VLOOKUP($R1305,desplegable!$N$3:$Q$8,4,FALSE),$AC1305:$AM1305)/$S1305,0)</f>
        <v>0</v>
      </c>
      <c r="AR1305" s="55">
        <f ca="1">IFERROR((SUMIF($AC$3:$AM$3,VLOOKUP($R1305,desplegable!$N$3:$Q$8,4,FALSE),$AC1305:$AM1305)/($H1305-$G1305))*((TODAY())-$G1305)/$S1305,0)</f>
        <v>0</v>
      </c>
      <c r="AS1305" s="56" t="str">
        <f t="shared" si="430"/>
        <v>-</v>
      </c>
      <c r="AT1305" s="56" t="str">
        <f t="shared" si="431"/>
        <v>-</v>
      </c>
      <c r="AU1305" s="56" t="str">
        <f t="shared" si="432"/>
        <v>-</v>
      </c>
      <c r="AV1305" s="56" t="str">
        <f t="shared" si="433"/>
        <v>-</v>
      </c>
      <c r="AW1305" s="53" t="str">
        <f t="shared" si="434"/>
        <v>-</v>
      </c>
      <c r="AX1305" s="53" t="str">
        <f t="shared" si="435"/>
        <v/>
      </c>
      <c r="AY1305" s="57" t="str">
        <f t="shared" si="436"/>
        <v/>
      </c>
      <c r="AZ1305" s="54">
        <f>+IF(SUMIF($AC$3:$AM$3,VLOOKUP($R1305,desplegable!$N$3:$Q$8,4,FALSE),$AC1305:$AM1305)&gt;=$S1305,$S1305,SUMIF($AC$3:$AM$3,VLOOKUP($R1305,desplegable!$N$3:$Q$8,4,FALSE),$AC1305:$AM1305))</f>
        <v>0</v>
      </c>
      <c r="BA1305" s="78"/>
      <c r="BB1305" s="54">
        <f t="shared" si="437"/>
        <v>0</v>
      </c>
      <c r="BC1305" s="53">
        <f>+IFERROR($BB1305*$T1305/VLOOKUP($R1305,desplegable!$N$3:$O$8,2,FALSE),0)</f>
        <v>0</v>
      </c>
      <c r="BD1305" s="53" t="str">
        <f t="shared" si="427"/>
        <v/>
      </c>
      <c r="BE1305" s="57" t="str">
        <f t="shared" si="438"/>
        <v/>
      </c>
    </row>
    <row r="1306" spans="1:57" ht="15" customHeight="1" x14ac:dyDescent="0.25">
      <c r="A1306" s="26" t="s">
        <v>117</v>
      </c>
      <c r="B1306" s="21"/>
      <c r="C1306" s="21" t="s">
        <v>117</v>
      </c>
      <c r="D1306" s="21"/>
      <c r="E1306" s="21" t="s">
        <v>117</v>
      </c>
      <c r="F1306" s="21"/>
      <c r="G1306" s="27"/>
      <c r="H1306" s="27"/>
      <c r="I1306" s="28" t="s">
        <v>373</v>
      </c>
      <c r="J1306" s="28" t="s">
        <v>117</v>
      </c>
      <c r="K1306" s="21"/>
      <c r="L1306" s="21"/>
      <c r="M1306" s="28" t="s">
        <v>117</v>
      </c>
      <c r="N1306" s="28" t="s">
        <v>117</v>
      </c>
      <c r="O1306" s="28" t="s">
        <v>117</v>
      </c>
      <c r="P1306" s="21" t="s">
        <v>117</v>
      </c>
      <c r="Q1306" s="21" t="s">
        <v>117</v>
      </c>
      <c r="R1306" s="28" t="s">
        <v>117</v>
      </c>
      <c r="S1306" s="78"/>
      <c r="T1306" s="30"/>
      <c r="U1306" s="52">
        <f t="shared" si="428"/>
        <v>0</v>
      </c>
      <c r="V1306" s="29"/>
      <c r="W1306" s="29" t="s">
        <v>117</v>
      </c>
      <c r="X1306" s="29"/>
      <c r="Y1306" s="29"/>
      <c r="Z1306" s="53" t="str">
        <f t="shared" si="420"/>
        <v/>
      </c>
      <c r="AA1306" s="55" t="str">
        <f t="shared" si="429"/>
        <v/>
      </c>
      <c r="AB1306" s="27"/>
      <c r="AC1306" s="54">
        <f t="shared" si="421"/>
        <v>0</v>
      </c>
      <c r="AD1306" s="78"/>
      <c r="AE1306" s="54">
        <f t="shared" si="422"/>
        <v>0</v>
      </c>
      <c r="AF1306" s="78"/>
      <c r="AG1306" s="54">
        <f t="shared" si="423"/>
        <v>0</v>
      </c>
      <c r="AH1306" s="78"/>
      <c r="AI1306" s="54">
        <f t="shared" si="424"/>
        <v>0</v>
      </c>
      <c r="AJ1306" s="78"/>
      <c r="AK1306" s="54">
        <f t="shared" si="425"/>
        <v>0</v>
      </c>
      <c r="AL1306" s="78"/>
      <c r="AM1306" s="78"/>
      <c r="AN1306" s="53" t="str">
        <f>+IF($A1306="Venta",SUMIF($AC$3:$AM$3,VLOOKUP($R1306,desplegable!$N$3:$Q$8,4,FALSE),$AC1306:$AM1306)*$T1306/VLOOKUP($R1306,desplegable!$N$3:$O$8,2,FALSE),"")</f>
        <v/>
      </c>
      <c r="AO1306" s="53">
        <f t="shared" si="426"/>
        <v>0</v>
      </c>
      <c r="AP1306" s="53" t="str">
        <f>+IF($A1306="Compra",SUMIF($AC$3:$AM$3,VLOOKUP($R1305,desplegable!$N$3:$Q$8,4,FALSE),$AC1306:$AM1306)*$T1306/VLOOKUP($R1305,desplegable!$N$3:$O$8,2,FALSE),"")</f>
        <v/>
      </c>
      <c r="AQ1306" s="55">
        <f>+IFERROR(SUMIF($AC$3:$AM$3,VLOOKUP($R1306,desplegable!$N$3:$Q$8,4,FALSE),$AC1306:$AM1306)/$S1306,0)</f>
        <v>0</v>
      </c>
      <c r="AR1306" s="55">
        <f ca="1">IFERROR((SUMIF($AC$3:$AM$3,VLOOKUP($R1306,desplegable!$N$3:$Q$8,4,FALSE),$AC1306:$AM1306)/($H1306-$G1306))*((TODAY())-$G1306)/$S1306,0)</f>
        <v>0</v>
      </c>
      <c r="AS1306" s="56" t="str">
        <f t="shared" si="430"/>
        <v>-</v>
      </c>
      <c r="AT1306" s="56" t="str">
        <f t="shared" si="431"/>
        <v>-</v>
      </c>
      <c r="AU1306" s="56" t="str">
        <f t="shared" si="432"/>
        <v>-</v>
      </c>
      <c r="AV1306" s="56" t="str">
        <f t="shared" si="433"/>
        <v>-</v>
      </c>
      <c r="AW1306" s="53" t="str">
        <f t="shared" si="434"/>
        <v>-</v>
      </c>
      <c r="AX1306" s="53" t="str">
        <f t="shared" si="435"/>
        <v/>
      </c>
      <c r="AY1306" s="57" t="str">
        <f t="shared" si="436"/>
        <v/>
      </c>
      <c r="AZ1306" s="54">
        <f>+IF(SUMIF($AC$3:$AM$3,VLOOKUP($R1306,desplegable!$N$3:$Q$8,4,FALSE),$AC1306:$AM1306)&gt;=$S1306,$S1306,SUMIF($AC$3:$AM$3,VLOOKUP($R1306,desplegable!$N$3:$Q$8,4,FALSE),$AC1306:$AM1306))</f>
        <v>0</v>
      </c>
      <c r="BA1306" s="78"/>
      <c r="BB1306" s="54">
        <f t="shared" si="437"/>
        <v>0</v>
      </c>
      <c r="BC1306" s="53">
        <f>+IFERROR($BB1306*$T1306/VLOOKUP($R1306,desplegable!$N$3:$O$8,2,FALSE),0)</f>
        <v>0</v>
      </c>
      <c r="BD1306" s="53" t="str">
        <f t="shared" si="427"/>
        <v/>
      </c>
      <c r="BE1306" s="57" t="str">
        <f t="shared" si="438"/>
        <v/>
      </c>
    </row>
    <row r="1307" spans="1:57" ht="15" customHeight="1" x14ac:dyDescent="0.25">
      <c r="A1307" s="26" t="s">
        <v>117</v>
      </c>
      <c r="B1307" s="21"/>
      <c r="C1307" s="21" t="s">
        <v>117</v>
      </c>
      <c r="D1307" s="21"/>
      <c r="E1307" s="21" t="s">
        <v>117</v>
      </c>
      <c r="F1307" s="21"/>
      <c r="G1307" s="27"/>
      <c r="H1307" s="27"/>
      <c r="I1307" s="28" t="s">
        <v>373</v>
      </c>
      <c r="J1307" s="28" t="s">
        <v>117</v>
      </c>
      <c r="K1307" s="21"/>
      <c r="L1307" s="21"/>
      <c r="M1307" s="28" t="s">
        <v>117</v>
      </c>
      <c r="N1307" s="28" t="s">
        <v>117</v>
      </c>
      <c r="O1307" s="28" t="s">
        <v>117</v>
      </c>
      <c r="P1307" s="21" t="s">
        <v>117</v>
      </c>
      <c r="Q1307" s="21" t="s">
        <v>117</v>
      </c>
      <c r="R1307" s="28" t="s">
        <v>117</v>
      </c>
      <c r="S1307" s="78"/>
      <c r="T1307" s="30"/>
      <c r="U1307" s="52">
        <f t="shared" si="428"/>
        <v>0</v>
      </c>
      <c r="V1307" s="29"/>
      <c r="W1307" s="29" t="s">
        <v>117</v>
      </c>
      <c r="X1307" s="29"/>
      <c r="Y1307" s="29"/>
      <c r="Z1307" s="53" t="str">
        <f t="shared" si="420"/>
        <v/>
      </c>
      <c r="AA1307" s="55" t="str">
        <f t="shared" si="429"/>
        <v/>
      </c>
      <c r="AB1307" s="27"/>
      <c r="AC1307" s="54">
        <f t="shared" si="421"/>
        <v>0</v>
      </c>
      <c r="AD1307" s="78"/>
      <c r="AE1307" s="54">
        <f t="shared" si="422"/>
        <v>0</v>
      </c>
      <c r="AF1307" s="78"/>
      <c r="AG1307" s="54">
        <f t="shared" si="423"/>
        <v>0</v>
      </c>
      <c r="AH1307" s="78"/>
      <c r="AI1307" s="54">
        <f t="shared" si="424"/>
        <v>0</v>
      </c>
      <c r="AJ1307" s="78"/>
      <c r="AK1307" s="54">
        <f t="shared" si="425"/>
        <v>0</v>
      </c>
      <c r="AL1307" s="78"/>
      <c r="AM1307" s="78"/>
      <c r="AN1307" s="53" t="str">
        <f>+IF($A1307="Venta",SUMIF($AC$3:$AM$3,VLOOKUP($R1307,desplegable!$N$3:$Q$8,4,FALSE),$AC1307:$AM1307)*$T1307/VLOOKUP($R1307,desplegable!$N$3:$O$8,2,FALSE),"")</f>
        <v/>
      </c>
      <c r="AO1307" s="53">
        <f t="shared" si="426"/>
        <v>0</v>
      </c>
      <c r="AP1307" s="53" t="str">
        <f>+IF($A1307="Compra",SUMIF($AC$3:$AM$3,VLOOKUP($R1306,desplegable!$N$3:$Q$8,4,FALSE),$AC1307:$AM1307)*$T1307/VLOOKUP($R1306,desplegable!$N$3:$O$8,2,FALSE),"")</f>
        <v/>
      </c>
      <c r="AQ1307" s="55">
        <f>+IFERROR(SUMIF($AC$3:$AM$3,VLOOKUP($R1307,desplegable!$N$3:$Q$8,4,FALSE),$AC1307:$AM1307)/$S1307,0)</f>
        <v>0</v>
      </c>
      <c r="AR1307" s="55">
        <f ca="1">IFERROR((SUMIF($AC$3:$AM$3,VLOOKUP($R1307,desplegable!$N$3:$Q$8,4,FALSE),$AC1307:$AM1307)/($H1307-$G1307))*((TODAY())-$G1307)/$S1307,0)</f>
        <v>0</v>
      </c>
      <c r="AS1307" s="56" t="str">
        <f t="shared" si="430"/>
        <v>-</v>
      </c>
      <c r="AT1307" s="56" t="str">
        <f t="shared" si="431"/>
        <v>-</v>
      </c>
      <c r="AU1307" s="56" t="str">
        <f t="shared" si="432"/>
        <v>-</v>
      </c>
      <c r="AV1307" s="56" t="str">
        <f t="shared" si="433"/>
        <v>-</v>
      </c>
      <c r="AW1307" s="53" t="str">
        <f t="shared" si="434"/>
        <v>-</v>
      </c>
      <c r="AX1307" s="53" t="str">
        <f t="shared" si="435"/>
        <v/>
      </c>
      <c r="AY1307" s="57" t="str">
        <f t="shared" si="436"/>
        <v/>
      </c>
      <c r="AZ1307" s="54">
        <f>+IF(SUMIF($AC$3:$AM$3,VLOOKUP($R1307,desplegable!$N$3:$Q$8,4,FALSE),$AC1307:$AM1307)&gt;=$S1307,$S1307,SUMIF($AC$3:$AM$3,VLOOKUP($R1307,desplegable!$N$3:$Q$8,4,FALSE),$AC1307:$AM1307))</f>
        <v>0</v>
      </c>
      <c r="BA1307" s="78"/>
      <c r="BB1307" s="54">
        <f t="shared" si="437"/>
        <v>0</v>
      </c>
      <c r="BC1307" s="53">
        <f>+IFERROR($BB1307*$T1307/VLOOKUP($R1307,desplegable!$N$3:$O$8,2,FALSE),0)</f>
        <v>0</v>
      </c>
      <c r="BD1307" s="53" t="str">
        <f t="shared" si="427"/>
        <v/>
      </c>
      <c r="BE1307" s="57" t="str">
        <f t="shared" si="438"/>
        <v/>
      </c>
    </row>
    <row r="1308" spans="1:57" ht="15" customHeight="1" x14ac:dyDescent="0.25">
      <c r="A1308" s="26" t="s">
        <v>117</v>
      </c>
      <c r="B1308" s="21"/>
      <c r="C1308" s="21" t="s">
        <v>117</v>
      </c>
      <c r="D1308" s="21"/>
      <c r="E1308" s="21" t="s">
        <v>117</v>
      </c>
      <c r="F1308" s="21"/>
      <c r="G1308" s="27"/>
      <c r="H1308" s="27"/>
      <c r="I1308" s="28" t="s">
        <v>373</v>
      </c>
      <c r="J1308" s="28" t="s">
        <v>117</v>
      </c>
      <c r="K1308" s="21"/>
      <c r="L1308" s="21"/>
      <c r="M1308" s="28" t="s">
        <v>117</v>
      </c>
      <c r="N1308" s="28" t="s">
        <v>117</v>
      </c>
      <c r="O1308" s="28" t="s">
        <v>117</v>
      </c>
      <c r="P1308" s="21" t="s">
        <v>117</v>
      </c>
      <c r="Q1308" s="21" t="s">
        <v>117</v>
      </c>
      <c r="R1308" s="28" t="s">
        <v>117</v>
      </c>
      <c r="S1308" s="78"/>
      <c r="T1308" s="30"/>
      <c r="U1308" s="52">
        <f t="shared" si="428"/>
        <v>0</v>
      </c>
      <c r="V1308" s="29"/>
      <c r="W1308" s="29" t="s">
        <v>117</v>
      </c>
      <c r="X1308" s="29"/>
      <c r="Y1308" s="29"/>
      <c r="Z1308" s="53" t="str">
        <f t="shared" si="420"/>
        <v/>
      </c>
      <c r="AA1308" s="55" t="str">
        <f t="shared" si="429"/>
        <v/>
      </c>
      <c r="AB1308" s="27"/>
      <c r="AC1308" s="54">
        <f t="shared" si="421"/>
        <v>0</v>
      </c>
      <c r="AD1308" s="78"/>
      <c r="AE1308" s="54">
        <f t="shared" si="422"/>
        <v>0</v>
      </c>
      <c r="AF1308" s="78"/>
      <c r="AG1308" s="54">
        <f t="shared" si="423"/>
        <v>0</v>
      </c>
      <c r="AH1308" s="78"/>
      <c r="AI1308" s="54">
        <f t="shared" si="424"/>
        <v>0</v>
      </c>
      <c r="AJ1308" s="78"/>
      <c r="AK1308" s="54">
        <f t="shared" si="425"/>
        <v>0</v>
      </c>
      <c r="AL1308" s="78"/>
      <c r="AM1308" s="78"/>
      <c r="AN1308" s="53" t="str">
        <f>+IF($A1308="Venta",SUMIF($AC$3:$AM$3,VLOOKUP($R1308,desplegable!$N$3:$Q$8,4,FALSE),$AC1308:$AM1308)*$T1308/VLOOKUP($R1308,desplegable!$N$3:$O$8,2,FALSE),"")</f>
        <v/>
      </c>
      <c r="AO1308" s="53">
        <f t="shared" si="426"/>
        <v>0</v>
      </c>
      <c r="AP1308" s="53" t="str">
        <f>+IF($A1308="Compra",SUMIF($AC$3:$AM$3,VLOOKUP($R1307,desplegable!$N$3:$Q$8,4,FALSE),$AC1308:$AM1308)*$T1308/VLOOKUP($R1307,desplegable!$N$3:$O$8,2,FALSE),"")</f>
        <v/>
      </c>
      <c r="AQ1308" s="55">
        <f>+IFERROR(SUMIF($AC$3:$AM$3,VLOOKUP($R1308,desplegable!$N$3:$Q$8,4,FALSE),$AC1308:$AM1308)/$S1308,0)</f>
        <v>0</v>
      </c>
      <c r="AR1308" s="55">
        <f ca="1">IFERROR((SUMIF($AC$3:$AM$3,VLOOKUP($R1308,desplegable!$N$3:$Q$8,4,FALSE),$AC1308:$AM1308)/($H1308-$G1308))*((TODAY())-$G1308)/$S1308,0)</f>
        <v>0</v>
      </c>
      <c r="AS1308" s="56" t="str">
        <f t="shared" si="430"/>
        <v>-</v>
      </c>
      <c r="AT1308" s="56" t="str">
        <f t="shared" si="431"/>
        <v>-</v>
      </c>
      <c r="AU1308" s="56" t="str">
        <f t="shared" si="432"/>
        <v>-</v>
      </c>
      <c r="AV1308" s="56" t="str">
        <f t="shared" si="433"/>
        <v>-</v>
      </c>
      <c r="AW1308" s="53" t="str">
        <f t="shared" si="434"/>
        <v>-</v>
      </c>
      <c r="AX1308" s="53" t="str">
        <f t="shared" si="435"/>
        <v/>
      </c>
      <c r="AY1308" s="57" t="str">
        <f t="shared" si="436"/>
        <v/>
      </c>
      <c r="AZ1308" s="54">
        <f>+IF(SUMIF($AC$3:$AM$3,VLOOKUP($R1308,desplegable!$N$3:$Q$8,4,FALSE),$AC1308:$AM1308)&gt;=$S1308,$S1308,SUMIF($AC$3:$AM$3,VLOOKUP($R1308,desplegable!$N$3:$Q$8,4,FALSE),$AC1308:$AM1308))</f>
        <v>0</v>
      </c>
      <c r="BA1308" s="78"/>
      <c r="BB1308" s="54">
        <f t="shared" si="437"/>
        <v>0</v>
      </c>
      <c r="BC1308" s="53">
        <f>+IFERROR($BB1308*$T1308/VLOOKUP($R1308,desplegable!$N$3:$O$8,2,FALSE),0)</f>
        <v>0</v>
      </c>
      <c r="BD1308" s="53" t="str">
        <f t="shared" si="427"/>
        <v/>
      </c>
      <c r="BE1308" s="57" t="str">
        <f t="shared" si="438"/>
        <v/>
      </c>
    </row>
    <row r="1309" spans="1:57" ht="15" customHeight="1" x14ac:dyDescent="0.25">
      <c r="A1309" s="26" t="s">
        <v>117</v>
      </c>
      <c r="B1309" s="21"/>
      <c r="C1309" s="21" t="s">
        <v>117</v>
      </c>
      <c r="D1309" s="21"/>
      <c r="E1309" s="21" t="s">
        <v>117</v>
      </c>
      <c r="F1309" s="21"/>
      <c r="G1309" s="27"/>
      <c r="H1309" s="27"/>
      <c r="I1309" s="28" t="s">
        <v>373</v>
      </c>
      <c r="J1309" s="28" t="s">
        <v>117</v>
      </c>
      <c r="K1309" s="21"/>
      <c r="L1309" s="21"/>
      <c r="M1309" s="28" t="s">
        <v>117</v>
      </c>
      <c r="N1309" s="28" t="s">
        <v>117</v>
      </c>
      <c r="O1309" s="28" t="s">
        <v>117</v>
      </c>
      <c r="P1309" s="21" t="s">
        <v>117</v>
      </c>
      <c r="Q1309" s="21" t="s">
        <v>117</v>
      </c>
      <c r="R1309" s="28" t="s">
        <v>117</v>
      </c>
      <c r="S1309" s="78"/>
      <c r="T1309" s="30"/>
      <c r="U1309" s="52">
        <f t="shared" si="428"/>
        <v>0</v>
      </c>
      <c r="V1309" s="29"/>
      <c r="W1309" s="29" t="s">
        <v>117</v>
      </c>
      <c r="X1309" s="29"/>
      <c r="Y1309" s="29"/>
      <c r="Z1309" s="53" t="str">
        <f t="shared" si="420"/>
        <v/>
      </c>
      <c r="AA1309" s="55" t="str">
        <f t="shared" si="429"/>
        <v/>
      </c>
      <c r="AB1309" s="27"/>
      <c r="AC1309" s="54">
        <f t="shared" si="421"/>
        <v>0</v>
      </c>
      <c r="AD1309" s="78"/>
      <c r="AE1309" s="54">
        <f t="shared" si="422"/>
        <v>0</v>
      </c>
      <c r="AF1309" s="78"/>
      <c r="AG1309" s="54">
        <f t="shared" si="423"/>
        <v>0</v>
      </c>
      <c r="AH1309" s="78"/>
      <c r="AI1309" s="54">
        <f t="shared" si="424"/>
        <v>0</v>
      </c>
      <c r="AJ1309" s="78"/>
      <c r="AK1309" s="54">
        <f t="shared" si="425"/>
        <v>0</v>
      </c>
      <c r="AL1309" s="78"/>
      <c r="AM1309" s="78"/>
      <c r="AN1309" s="53" t="str">
        <f>+IF($A1309="Venta",SUMIF($AC$3:$AM$3,VLOOKUP($R1309,desplegable!$N$3:$Q$8,4,FALSE),$AC1309:$AM1309)*$T1309/VLOOKUP($R1309,desplegable!$N$3:$O$8,2,FALSE),"")</f>
        <v/>
      </c>
      <c r="AO1309" s="53">
        <f t="shared" si="426"/>
        <v>0</v>
      </c>
      <c r="AP1309" s="53" t="str">
        <f>+IF($A1309="Compra",SUMIF($AC$3:$AM$3,VLOOKUP($R1308,desplegable!$N$3:$Q$8,4,FALSE),$AC1309:$AM1309)*$T1309/VLOOKUP($R1308,desplegable!$N$3:$O$8,2,FALSE),"")</f>
        <v/>
      </c>
      <c r="AQ1309" s="55">
        <f>+IFERROR(SUMIF($AC$3:$AM$3,VLOOKUP($R1309,desplegable!$N$3:$Q$8,4,FALSE),$AC1309:$AM1309)/$S1309,0)</f>
        <v>0</v>
      </c>
      <c r="AR1309" s="55">
        <f ca="1">IFERROR((SUMIF($AC$3:$AM$3,VLOOKUP($R1309,desplegable!$N$3:$Q$8,4,FALSE),$AC1309:$AM1309)/($H1309-$G1309))*((TODAY())-$G1309)/$S1309,0)</f>
        <v>0</v>
      </c>
      <c r="AS1309" s="56" t="str">
        <f t="shared" si="430"/>
        <v>-</v>
      </c>
      <c r="AT1309" s="56" t="str">
        <f t="shared" si="431"/>
        <v>-</v>
      </c>
      <c r="AU1309" s="56" t="str">
        <f t="shared" si="432"/>
        <v>-</v>
      </c>
      <c r="AV1309" s="56" t="str">
        <f t="shared" si="433"/>
        <v>-</v>
      </c>
      <c r="AW1309" s="53" t="str">
        <f t="shared" si="434"/>
        <v>-</v>
      </c>
      <c r="AX1309" s="53" t="str">
        <f t="shared" si="435"/>
        <v/>
      </c>
      <c r="AY1309" s="57" t="str">
        <f t="shared" si="436"/>
        <v/>
      </c>
      <c r="AZ1309" s="54">
        <f>+IF(SUMIF($AC$3:$AM$3,VLOOKUP($R1309,desplegable!$N$3:$Q$8,4,FALSE),$AC1309:$AM1309)&gt;=$S1309,$S1309,SUMIF($AC$3:$AM$3,VLOOKUP($R1309,desplegable!$N$3:$Q$8,4,FALSE),$AC1309:$AM1309))</f>
        <v>0</v>
      </c>
      <c r="BA1309" s="78"/>
      <c r="BB1309" s="54">
        <f t="shared" si="437"/>
        <v>0</v>
      </c>
      <c r="BC1309" s="53">
        <f>+IFERROR($BB1309*$T1309/VLOOKUP($R1309,desplegable!$N$3:$O$8,2,FALSE),0)</f>
        <v>0</v>
      </c>
      <c r="BD1309" s="53" t="str">
        <f t="shared" si="427"/>
        <v/>
      </c>
      <c r="BE1309" s="57" t="str">
        <f t="shared" si="438"/>
        <v/>
      </c>
    </row>
    <row r="1310" spans="1:57" ht="15" customHeight="1" x14ac:dyDescent="0.25">
      <c r="A1310" s="26" t="s">
        <v>117</v>
      </c>
      <c r="B1310" s="21"/>
      <c r="C1310" s="21" t="s">
        <v>117</v>
      </c>
      <c r="D1310" s="21"/>
      <c r="E1310" s="21" t="s">
        <v>117</v>
      </c>
      <c r="F1310" s="21"/>
      <c r="G1310" s="27"/>
      <c r="H1310" s="27"/>
      <c r="I1310" s="28" t="s">
        <v>374</v>
      </c>
      <c r="J1310" s="28" t="s">
        <v>117</v>
      </c>
      <c r="K1310" s="21"/>
      <c r="L1310" s="21"/>
      <c r="M1310" s="28" t="s">
        <v>117</v>
      </c>
      <c r="N1310" s="28" t="s">
        <v>117</v>
      </c>
      <c r="O1310" s="28" t="s">
        <v>117</v>
      </c>
      <c r="P1310" s="21" t="s">
        <v>117</v>
      </c>
      <c r="Q1310" s="21" t="s">
        <v>117</v>
      </c>
      <c r="R1310" s="28" t="s">
        <v>117</v>
      </c>
      <c r="S1310" s="78"/>
      <c r="T1310" s="30"/>
      <c r="U1310" s="52">
        <f t="shared" si="428"/>
        <v>0</v>
      </c>
      <c r="V1310" s="29"/>
      <c r="W1310" s="29" t="s">
        <v>117</v>
      </c>
      <c r="X1310" s="29"/>
      <c r="Y1310" s="29"/>
      <c r="Z1310" s="53" t="str">
        <f t="shared" si="420"/>
        <v/>
      </c>
      <c r="AA1310" s="55" t="str">
        <f t="shared" si="429"/>
        <v/>
      </c>
      <c r="AB1310" s="27"/>
      <c r="AC1310" s="54">
        <f t="shared" si="421"/>
        <v>0</v>
      </c>
      <c r="AD1310" s="78"/>
      <c r="AE1310" s="54">
        <f t="shared" si="422"/>
        <v>0</v>
      </c>
      <c r="AF1310" s="78"/>
      <c r="AG1310" s="54">
        <f t="shared" si="423"/>
        <v>0</v>
      </c>
      <c r="AH1310" s="78"/>
      <c r="AI1310" s="54">
        <f t="shared" si="424"/>
        <v>0</v>
      </c>
      <c r="AJ1310" s="78"/>
      <c r="AK1310" s="54">
        <f t="shared" si="425"/>
        <v>0</v>
      </c>
      <c r="AL1310" s="78"/>
      <c r="AM1310" s="78"/>
      <c r="AN1310" s="53" t="str">
        <f>+IF($A1310="Venta",SUMIF($AC$3:$AM$3,VLOOKUP($R1310,desplegable!$N$3:$Q$8,4,FALSE),$AC1310:$AM1310)*$T1310/VLOOKUP($R1310,desplegable!$N$3:$O$8,2,FALSE),"")</f>
        <v/>
      </c>
      <c r="AO1310" s="53">
        <f t="shared" si="426"/>
        <v>0</v>
      </c>
      <c r="AP1310" s="53" t="str">
        <f>+IF($A1310="Compra",SUMIF($AC$3:$AM$3,VLOOKUP($R1309,desplegable!$N$3:$Q$8,4,FALSE),$AC1310:$AM1310)*$T1310/VLOOKUP($R1309,desplegable!$N$3:$O$8,2,FALSE),"")</f>
        <v/>
      </c>
      <c r="AQ1310" s="55">
        <f>+IFERROR(SUMIF($AC$3:$AM$3,VLOOKUP($R1310,desplegable!$N$3:$Q$8,4,FALSE),$AC1310:$AM1310)/$S1310,0)</f>
        <v>0</v>
      </c>
      <c r="AR1310" s="55">
        <f ca="1">IFERROR((SUMIF($AC$3:$AM$3,VLOOKUP($R1310,desplegable!$N$3:$Q$8,4,FALSE),$AC1310:$AM1310)/($H1310-$G1310))*((TODAY())-$G1310)/$S1310,0)</f>
        <v>0</v>
      </c>
      <c r="AS1310" s="56" t="str">
        <f t="shared" si="430"/>
        <v>-</v>
      </c>
      <c r="AT1310" s="56" t="str">
        <f t="shared" si="431"/>
        <v>-</v>
      </c>
      <c r="AU1310" s="56" t="str">
        <f t="shared" si="432"/>
        <v>-</v>
      </c>
      <c r="AV1310" s="56" t="str">
        <f t="shared" si="433"/>
        <v>-</v>
      </c>
      <c r="AW1310" s="53" t="str">
        <f t="shared" si="434"/>
        <v>-</v>
      </c>
      <c r="AX1310" s="53" t="str">
        <f t="shared" si="435"/>
        <v/>
      </c>
      <c r="AY1310" s="57" t="str">
        <f t="shared" si="436"/>
        <v/>
      </c>
      <c r="AZ1310" s="54">
        <f>+IF(SUMIF($AC$3:$AM$3,VLOOKUP($R1310,desplegable!$N$3:$Q$8,4,FALSE),$AC1310:$AM1310)&gt;=$S1310,$S1310,SUMIF($AC$3:$AM$3,VLOOKUP($R1310,desplegable!$N$3:$Q$8,4,FALSE),$AC1310:$AM1310))</f>
        <v>0</v>
      </c>
      <c r="BA1310" s="78"/>
      <c r="BB1310" s="54">
        <f t="shared" si="437"/>
        <v>0</v>
      </c>
      <c r="BC1310" s="53">
        <f>+IFERROR($BB1310*$T1310/VLOOKUP($R1310,desplegable!$N$3:$O$8,2,FALSE),0)</f>
        <v>0</v>
      </c>
      <c r="BD1310" s="53" t="str">
        <f t="shared" si="427"/>
        <v/>
      </c>
      <c r="BE1310" s="57" t="str">
        <f t="shared" si="438"/>
        <v/>
      </c>
    </row>
    <row r="1311" spans="1:57" ht="15" customHeight="1" x14ac:dyDescent="0.25">
      <c r="A1311" s="26" t="s">
        <v>117</v>
      </c>
      <c r="B1311" s="21"/>
      <c r="C1311" s="21" t="s">
        <v>117</v>
      </c>
      <c r="D1311" s="21"/>
      <c r="E1311" s="21" t="s">
        <v>117</v>
      </c>
      <c r="F1311" s="21"/>
      <c r="G1311" s="27"/>
      <c r="H1311" s="27"/>
      <c r="I1311" s="28" t="s">
        <v>374</v>
      </c>
      <c r="J1311" s="28" t="s">
        <v>117</v>
      </c>
      <c r="K1311" s="21"/>
      <c r="L1311" s="21"/>
      <c r="M1311" s="28" t="s">
        <v>117</v>
      </c>
      <c r="N1311" s="28" t="s">
        <v>117</v>
      </c>
      <c r="O1311" s="28" t="s">
        <v>117</v>
      </c>
      <c r="P1311" s="21" t="s">
        <v>117</v>
      </c>
      <c r="Q1311" s="21" t="s">
        <v>117</v>
      </c>
      <c r="R1311" s="28" t="s">
        <v>117</v>
      </c>
      <c r="S1311" s="78"/>
      <c r="T1311" s="30"/>
      <c r="U1311" s="52">
        <f t="shared" si="428"/>
        <v>0</v>
      </c>
      <c r="V1311" s="29"/>
      <c r="W1311" s="29" t="s">
        <v>117</v>
      </c>
      <c r="X1311" s="29"/>
      <c r="Y1311" s="29"/>
      <c r="Z1311" s="53" t="str">
        <f t="shared" si="420"/>
        <v/>
      </c>
      <c r="AA1311" s="55" t="str">
        <f t="shared" si="429"/>
        <v/>
      </c>
      <c r="AB1311" s="27"/>
      <c r="AC1311" s="54">
        <f t="shared" si="421"/>
        <v>0</v>
      </c>
      <c r="AD1311" s="78"/>
      <c r="AE1311" s="54">
        <f t="shared" si="422"/>
        <v>0</v>
      </c>
      <c r="AF1311" s="78"/>
      <c r="AG1311" s="54">
        <f t="shared" si="423"/>
        <v>0</v>
      </c>
      <c r="AH1311" s="78"/>
      <c r="AI1311" s="54">
        <f t="shared" si="424"/>
        <v>0</v>
      </c>
      <c r="AJ1311" s="78"/>
      <c r="AK1311" s="54">
        <f t="shared" si="425"/>
        <v>0</v>
      </c>
      <c r="AL1311" s="78"/>
      <c r="AM1311" s="78"/>
      <c r="AN1311" s="53" t="str">
        <f>+IF($A1311="Venta",SUMIF($AC$3:$AM$3,VLOOKUP($R1311,desplegable!$N$3:$Q$8,4,FALSE),$AC1311:$AM1311)*$T1311/VLOOKUP($R1311,desplegable!$N$3:$O$8,2,FALSE),"")</f>
        <v/>
      </c>
      <c r="AO1311" s="53">
        <f t="shared" si="426"/>
        <v>0</v>
      </c>
      <c r="AP1311" s="53" t="str">
        <f>+IF($A1311="Compra",SUMIF($AC$3:$AM$3,VLOOKUP($R1310,desplegable!$N$3:$Q$8,4,FALSE),$AC1311:$AM1311)*$T1311/VLOOKUP($R1310,desplegable!$N$3:$O$8,2,FALSE),"")</f>
        <v/>
      </c>
      <c r="AQ1311" s="55">
        <f>+IFERROR(SUMIF($AC$3:$AM$3,VLOOKUP($R1311,desplegable!$N$3:$Q$8,4,FALSE),$AC1311:$AM1311)/$S1311,0)</f>
        <v>0</v>
      </c>
      <c r="AR1311" s="55">
        <f ca="1">IFERROR((SUMIF($AC$3:$AM$3,VLOOKUP($R1311,desplegable!$N$3:$Q$8,4,FALSE),$AC1311:$AM1311)/($H1311-$G1311))*((TODAY())-$G1311)/$S1311,0)</f>
        <v>0</v>
      </c>
      <c r="AS1311" s="56" t="str">
        <f t="shared" si="430"/>
        <v>-</v>
      </c>
      <c r="AT1311" s="56" t="str">
        <f t="shared" si="431"/>
        <v>-</v>
      </c>
      <c r="AU1311" s="56" t="str">
        <f t="shared" si="432"/>
        <v>-</v>
      </c>
      <c r="AV1311" s="56" t="str">
        <f t="shared" si="433"/>
        <v>-</v>
      </c>
      <c r="AW1311" s="53" t="str">
        <f t="shared" si="434"/>
        <v>-</v>
      </c>
      <c r="AX1311" s="53" t="str">
        <f t="shared" si="435"/>
        <v/>
      </c>
      <c r="AY1311" s="57" t="str">
        <f t="shared" si="436"/>
        <v/>
      </c>
      <c r="AZ1311" s="54">
        <f>+IF(SUMIF($AC$3:$AM$3,VLOOKUP($R1311,desplegable!$N$3:$Q$8,4,FALSE),$AC1311:$AM1311)&gt;=$S1311,$S1311,SUMIF($AC$3:$AM$3,VLOOKUP($R1311,desplegable!$N$3:$Q$8,4,FALSE),$AC1311:$AM1311))</f>
        <v>0</v>
      </c>
      <c r="BA1311" s="78"/>
      <c r="BB1311" s="54">
        <f t="shared" si="437"/>
        <v>0</v>
      </c>
      <c r="BC1311" s="53">
        <f>+IFERROR($BB1311*$T1311/VLOOKUP($R1311,desplegable!$N$3:$O$8,2,FALSE),0)</f>
        <v>0</v>
      </c>
      <c r="BD1311" s="53" t="str">
        <f t="shared" si="427"/>
        <v/>
      </c>
      <c r="BE1311" s="57" t="str">
        <f t="shared" si="438"/>
        <v/>
      </c>
    </row>
    <row r="1312" spans="1:57" ht="15" customHeight="1" x14ac:dyDescent="0.25">
      <c r="A1312" s="26" t="s">
        <v>117</v>
      </c>
      <c r="B1312" s="21"/>
      <c r="C1312" s="21" t="s">
        <v>117</v>
      </c>
      <c r="D1312" s="21"/>
      <c r="E1312" s="21" t="s">
        <v>117</v>
      </c>
      <c r="F1312" s="21"/>
      <c r="G1312" s="27"/>
      <c r="H1312" s="27"/>
      <c r="I1312" s="28" t="s">
        <v>374</v>
      </c>
      <c r="J1312" s="28" t="s">
        <v>117</v>
      </c>
      <c r="K1312" s="21"/>
      <c r="L1312" s="21"/>
      <c r="M1312" s="28" t="s">
        <v>117</v>
      </c>
      <c r="N1312" s="28" t="s">
        <v>117</v>
      </c>
      <c r="O1312" s="28" t="s">
        <v>117</v>
      </c>
      <c r="P1312" s="21" t="s">
        <v>117</v>
      </c>
      <c r="Q1312" s="21" t="s">
        <v>117</v>
      </c>
      <c r="R1312" s="28" t="s">
        <v>117</v>
      </c>
      <c r="S1312" s="78"/>
      <c r="T1312" s="30"/>
      <c r="U1312" s="52">
        <f t="shared" si="428"/>
        <v>0</v>
      </c>
      <c r="V1312" s="29"/>
      <c r="W1312" s="29" t="s">
        <v>117</v>
      </c>
      <c r="X1312" s="29"/>
      <c r="Y1312" s="29"/>
      <c r="Z1312" s="53" t="str">
        <f t="shared" si="420"/>
        <v/>
      </c>
      <c r="AA1312" s="55" t="str">
        <f t="shared" si="429"/>
        <v/>
      </c>
      <c r="AB1312" s="27"/>
      <c r="AC1312" s="54">
        <f t="shared" si="421"/>
        <v>0</v>
      </c>
      <c r="AD1312" s="78"/>
      <c r="AE1312" s="54">
        <f t="shared" si="422"/>
        <v>0</v>
      </c>
      <c r="AF1312" s="78"/>
      <c r="AG1312" s="54">
        <f t="shared" si="423"/>
        <v>0</v>
      </c>
      <c r="AH1312" s="78"/>
      <c r="AI1312" s="54">
        <f t="shared" si="424"/>
        <v>0</v>
      </c>
      <c r="AJ1312" s="78"/>
      <c r="AK1312" s="54">
        <f t="shared" si="425"/>
        <v>0</v>
      </c>
      <c r="AL1312" s="78"/>
      <c r="AM1312" s="78"/>
      <c r="AN1312" s="53" t="str">
        <f>+IF($A1312="Venta",SUMIF($AC$3:$AM$3,VLOOKUP($R1312,desplegable!$N$3:$Q$8,4,FALSE),$AC1312:$AM1312)*$T1312/VLOOKUP($R1312,desplegable!$N$3:$O$8,2,FALSE),"")</f>
        <v/>
      </c>
      <c r="AO1312" s="53">
        <f t="shared" si="426"/>
        <v>0</v>
      </c>
      <c r="AP1312" s="53" t="str">
        <f>+IF($A1312="Compra",SUMIF($AC$3:$AM$3,VLOOKUP($R1311,desplegable!$N$3:$Q$8,4,FALSE),$AC1312:$AM1312)*$T1312/VLOOKUP($R1311,desplegable!$N$3:$O$8,2,FALSE),"")</f>
        <v/>
      </c>
      <c r="AQ1312" s="55">
        <f>+IFERROR(SUMIF($AC$3:$AM$3,VLOOKUP($R1312,desplegable!$N$3:$Q$8,4,FALSE),$AC1312:$AM1312)/$S1312,0)</f>
        <v>0</v>
      </c>
      <c r="AR1312" s="55">
        <f ca="1">IFERROR((SUMIF($AC$3:$AM$3,VLOOKUP($R1312,desplegable!$N$3:$Q$8,4,FALSE),$AC1312:$AM1312)/($H1312-$G1312))*((TODAY())-$G1312)/$S1312,0)</f>
        <v>0</v>
      </c>
      <c r="AS1312" s="56" t="str">
        <f t="shared" si="430"/>
        <v>-</v>
      </c>
      <c r="AT1312" s="56" t="str">
        <f t="shared" si="431"/>
        <v>-</v>
      </c>
      <c r="AU1312" s="56" t="str">
        <f t="shared" si="432"/>
        <v>-</v>
      </c>
      <c r="AV1312" s="56" t="str">
        <f t="shared" si="433"/>
        <v>-</v>
      </c>
      <c r="AW1312" s="53" t="str">
        <f t="shared" si="434"/>
        <v>-</v>
      </c>
      <c r="AX1312" s="53" t="str">
        <f t="shared" si="435"/>
        <v/>
      </c>
      <c r="AY1312" s="57" t="str">
        <f t="shared" si="436"/>
        <v/>
      </c>
      <c r="AZ1312" s="54">
        <f>+IF(SUMIF($AC$3:$AM$3,VLOOKUP($R1312,desplegable!$N$3:$Q$8,4,FALSE),$AC1312:$AM1312)&gt;=$S1312,$S1312,SUMIF($AC$3:$AM$3,VLOOKUP($R1312,desplegable!$N$3:$Q$8,4,FALSE),$AC1312:$AM1312))</f>
        <v>0</v>
      </c>
      <c r="BA1312" s="78"/>
      <c r="BB1312" s="54">
        <f t="shared" si="437"/>
        <v>0</v>
      </c>
      <c r="BC1312" s="53">
        <f>+IFERROR($BB1312*$T1312/VLOOKUP($R1312,desplegable!$N$3:$O$8,2,FALSE),0)</f>
        <v>0</v>
      </c>
      <c r="BD1312" s="53" t="str">
        <f t="shared" si="427"/>
        <v/>
      </c>
      <c r="BE1312" s="57" t="str">
        <f t="shared" si="438"/>
        <v/>
      </c>
    </row>
    <row r="1313" spans="1:57" ht="15" customHeight="1" x14ac:dyDescent="0.25">
      <c r="A1313" s="26" t="s">
        <v>117</v>
      </c>
      <c r="B1313" s="21"/>
      <c r="C1313" s="21" t="s">
        <v>117</v>
      </c>
      <c r="D1313" s="21"/>
      <c r="E1313" s="21" t="s">
        <v>117</v>
      </c>
      <c r="F1313" s="21"/>
      <c r="G1313" s="27"/>
      <c r="H1313" s="27"/>
      <c r="I1313" s="28" t="s">
        <v>374</v>
      </c>
      <c r="J1313" s="28" t="s">
        <v>117</v>
      </c>
      <c r="K1313" s="21"/>
      <c r="L1313" s="21"/>
      <c r="M1313" s="28" t="s">
        <v>117</v>
      </c>
      <c r="N1313" s="28" t="s">
        <v>117</v>
      </c>
      <c r="O1313" s="28" t="s">
        <v>117</v>
      </c>
      <c r="P1313" s="21" t="s">
        <v>117</v>
      </c>
      <c r="Q1313" s="21" t="s">
        <v>117</v>
      </c>
      <c r="R1313" s="28" t="s">
        <v>117</v>
      </c>
      <c r="S1313" s="78"/>
      <c r="T1313" s="30"/>
      <c r="U1313" s="52">
        <f t="shared" si="428"/>
        <v>0</v>
      </c>
      <c r="V1313" s="29"/>
      <c r="W1313" s="29" t="s">
        <v>117</v>
      </c>
      <c r="X1313" s="29"/>
      <c r="Y1313" s="29"/>
      <c r="Z1313" s="53" t="str">
        <f t="shared" si="420"/>
        <v/>
      </c>
      <c r="AA1313" s="55" t="str">
        <f t="shared" si="429"/>
        <v/>
      </c>
      <c r="AB1313" s="27"/>
      <c r="AC1313" s="54">
        <f t="shared" si="421"/>
        <v>0</v>
      </c>
      <c r="AD1313" s="78"/>
      <c r="AE1313" s="54">
        <f t="shared" si="422"/>
        <v>0</v>
      </c>
      <c r="AF1313" s="78"/>
      <c r="AG1313" s="54">
        <f t="shared" si="423"/>
        <v>0</v>
      </c>
      <c r="AH1313" s="78"/>
      <c r="AI1313" s="54">
        <f t="shared" si="424"/>
        <v>0</v>
      </c>
      <c r="AJ1313" s="78"/>
      <c r="AK1313" s="54">
        <f t="shared" si="425"/>
        <v>0</v>
      </c>
      <c r="AL1313" s="78"/>
      <c r="AM1313" s="78"/>
      <c r="AN1313" s="53" t="str">
        <f>+IF($A1313="Venta",SUMIF($AC$3:$AM$3,VLOOKUP($R1313,desplegable!$N$3:$Q$8,4,FALSE),$AC1313:$AM1313)*$T1313/VLOOKUP($R1313,desplegable!$N$3:$O$8,2,FALSE),"")</f>
        <v/>
      </c>
      <c r="AO1313" s="53">
        <f t="shared" si="426"/>
        <v>0</v>
      </c>
      <c r="AP1313" s="53" t="str">
        <f>+IF($A1313="Compra",SUMIF($AC$3:$AM$3,VLOOKUP($R1312,desplegable!$N$3:$Q$8,4,FALSE),$AC1313:$AM1313)*$T1313/VLOOKUP($R1312,desplegable!$N$3:$O$8,2,FALSE),"")</f>
        <v/>
      </c>
      <c r="AQ1313" s="55">
        <f>+IFERROR(SUMIF($AC$3:$AM$3,VLOOKUP($R1313,desplegable!$N$3:$Q$8,4,FALSE),$AC1313:$AM1313)/$S1313,0)</f>
        <v>0</v>
      </c>
      <c r="AR1313" s="55">
        <f ca="1">IFERROR((SUMIF($AC$3:$AM$3,VLOOKUP($R1313,desplegable!$N$3:$Q$8,4,FALSE),$AC1313:$AM1313)/($H1313-$G1313))*((TODAY())-$G1313)/$S1313,0)</f>
        <v>0</v>
      </c>
      <c r="AS1313" s="56" t="str">
        <f t="shared" si="430"/>
        <v>-</v>
      </c>
      <c r="AT1313" s="56" t="str">
        <f t="shared" si="431"/>
        <v>-</v>
      </c>
      <c r="AU1313" s="56" t="str">
        <f t="shared" si="432"/>
        <v>-</v>
      </c>
      <c r="AV1313" s="56" t="str">
        <f t="shared" si="433"/>
        <v>-</v>
      </c>
      <c r="AW1313" s="53" t="str">
        <f t="shared" si="434"/>
        <v>-</v>
      </c>
      <c r="AX1313" s="53" t="str">
        <f t="shared" si="435"/>
        <v/>
      </c>
      <c r="AY1313" s="57" t="str">
        <f t="shared" si="436"/>
        <v/>
      </c>
      <c r="AZ1313" s="54">
        <f>+IF(SUMIF($AC$3:$AM$3,VLOOKUP($R1313,desplegable!$N$3:$Q$8,4,FALSE),$AC1313:$AM1313)&gt;=$S1313,$S1313,SUMIF($AC$3:$AM$3,VLOOKUP($R1313,desplegable!$N$3:$Q$8,4,FALSE),$AC1313:$AM1313))</f>
        <v>0</v>
      </c>
      <c r="BA1313" s="78"/>
      <c r="BB1313" s="54">
        <f t="shared" si="437"/>
        <v>0</v>
      </c>
      <c r="BC1313" s="53">
        <f>+IFERROR($BB1313*$T1313/VLOOKUP($R1313,desplegable!$N$3:$O$8,2,FALSE),0)</f>
        <v>0</v>
      </c>
      <c r="BD1313" s="53" t="str">
        <f t="shared" si="427"/>
        <v/>
      </c>
      <c r="BE1313" s="57" t="str">
        <f t="shared" si="438"/>
        <v/>
      </c>
    </row>
    <row r="1314" spans="1:57" ht="15" customHeight="1" x14ac:dyDescent="0.25">
      <c r="A1314" s="26" t="s">
        <v>117</v>
      </c>
      <c r="B1314" s="21"/>
      <c r="C1314" s="21" t="s">
        <v>117</v>
      </c>
      <c r="D1314" s="21"/>
      <c r="E1314" s="21" t="s">
        <v>117</v>
      </c>
      <c r="F1314" s="21"/>
      <c r="G1314" s="27"/>
      <c r="H1314" s="27"/>
      <c r="I1314" s="28" t="s">
        <v>374</v>
      </c>
      <c r="J1314" s="28" t="s">
        <v>117</v>
      </c>
      <c r="K1314" s="21"/>
      <c r="L1314" s="21"/>
      <c r="M1314" s="28" t="s">
        <v>117</v>
      </c>
      <c r="N1314" s="28" t="s">
        <v>117</v>
      </c>
      <c r="O1314" s="28" t="s">
        <v>117</v>
      </c>
      <c r="P1314" s="21" t="s">
        <v>117</v>
      </c>
      <c r="Q1314" s="21" t="s">
        <v>117</v>
      </c>
      <c r="R1314" s="28" t="s">
        <v>117</v>
      </c>
      <c r="S1314" s="78"/>
      <c r="T1314" s="30"/>
      <c r="U1314" s="52">
        <f t="shared" si="428"/>
        <v>0</v>
      </c>
      <c r="V1314" s="29"/>
      <c r="W1314" s="29" t="s">
        <v>117</v>
      </c>
      <c r="X1314" s="29"/>
      <c r="Y1314" s="29"/>
      <c r="Z1314" s="53" t="str">
        <f t="shared" si="420"/>
        <v/>
      </c>
      <c r="AA1314" s="55" t="str">
        <f t="shared" si="429"/>
        <v/>
      </c>
      <c r="AB1314" s="27"/>
      <c r="AC1314" s="54">
        <f t="shared" si="421"/>
        <v>0</v>
      </c>
      <c r="AD1314" s="78"/>
      <c r="AE1314" s="54">
        <f t="shared" si="422"/>
        <v>0</v>
      </c>
      <c r="AF1314" s="78"/>
      <c r="AG1314" s="54">
        <f t="shared" si="423"/>
        <v>0</v>
      </c>
      <c r="AH1314" s="78"/>
      <c r="AI1314" s="54">
        <f t="shared" si="424"/>
        <v>0</v>
      </c>
      <c r="AJ1314" s="78"/>
      <c r="AK1314" s="54">
        <f t="shared" si="425"/>
        <v>0</v>
      </c>
      <c r="AL1314" s="78"/>
      <c r="AM1314" s="78"/>
      <c r="AN1314" s="53" t="str">
        <f>+IF($A1314="Venta",SUMIF($AC$3:$AM$3,VLOOKUP($R1314,desplegable!$N$3:$Q$8,4,FALSE),$AC1314:$AM1314)*$T1314/VLOOKUP($R1314,desplegable!$N$3:$O$8,2,FALSE),"")</f>
        <v/>
      </c>
      <c r="AO1314" s="53">
        <f t="shared" si="426"/>
        <v>0</v>
      </c>
      <c r="AP1314" s="53" t="str">
        <f>+IF($A1314="Compra",SUMIF($AC$3:$AM$3,VLOOKUP($R1313,desplegable!$N$3:$Q$8,4,FALSE),$AC1314:$AM1314)*$T1314/VLOOKUP($R1313,desplegable!$N$3:$O$8,2,FALSE),"")</f>
        <v/>
      </c>
      <c r="AQ1314" s="55">
        <f>+IFERROR(SUMIF($AC$3:$AM$3,VLOOKUP($R1314,desplegable!$N$3:$Q$8,4,FALSE),$AC1314:$AM1314)/$S1314,0)</f>
        <v>0</v>
      </c>
      <c r="AR1314" s="55">
        <f ca="1">IFERROR((SUMIF($AC$3:$AM$3,VLOOKUP($R1314,desplegable!$N$3:$Q$8,4,FALSE),$AC1314:$AM1314)/($H1314-$G1314))*((TODAY())-$G1314)/$S1314,0)</f>
        <v>0</v>
      </c>
      <c r="AS1314" s="56" t="str">
        <f t="shared" si="430"/>
        <v>-</v>
      </c>
      <c r="AT1314" s="56" t="str">
        <f t="shared" si="431"/>
        <v>-</v>
      </c>
      <c r="AU1314" s="56" t="str">
        <f t="shared" si="432"/>
        <v>-</v>
      </c>
      <c r="AV1314" s="56" t="str">
        <f t="shared" si="433"/>
        <v>-</v>
      </c>
      <c r="AW1314" s="53" t="str">
        <f t="shared" si="434"/>
        <v>-</v>
      </c>
      <c r="AX1314" s="53" t="str">
        <f t="shared" si="435"/>
        <v/>
      </c>
      <c r="AY1314" s="57" t="str">
        <f t="shared" si="436"/>
        <v/>
      </c>
      <c r="AZ1314" s="54">
        <f>+IF(SUMIF($AC$3:$AM$3,VLOOKUP($R1314,desplegable!$N$3:$Q$8,4,FALSE),$AC1314:$AM1314)&gt;=$S1314,$S1314,SUMIF($AC$3:$AM$3,VLOOKUP($R1314,desplegable!$N$3:$Q$8,4,FALSE),$AC1314:$AM1314))</f>
        <v>0</v>
      </c>
      <c r="BA1314" s="78"/>
      <c r="BB1314" s="54">
        <f t="shared" si="437"/>
        <v>0</v>
      </c>
      <c r="BC1314" s="53">
        <f>+IFERROR($BB1314*$T1314/VLOOKUP($R1314,desplegable!$N$3:$O$8,2,FALSE),0)</f>
        <v>0</v>
      </c>
      <c r="BD1314" s="53" t="str">
        <f t="shared" si="427"/>
        <v/>
      </c>
      <c r="BE1314" s="57" t="str">
        <f t="shared" si="438"/>
        <v/>
      </c>
    </row>
    <row r="1315" spans="1:57" ht="15" customHeight="1" x14ac:dyDescent="0.25">
      <c r="A1315" s="26" t="s">
        <v>117</v>
      </c>
      <c r="B1315" s="21"/>
      <c r="C1315" s="21" t="s">
        <v>117</v>
      </c>
      <c r="D1315" s="21"/>
      <c r="E1315" s="21" t="s">
        <v>117</v>
      </c>
      <c r="F1315" s="21"/>
      <c r="G1315" s="27"/>
      <c r="H1315" s="27"/>
      <c r="I1315" s="28" t="s">
        <v>374</v>
      </c>
      <c r="J1315" s="28" t="s">
        <v>117</v>
      </c>
      <c r="K1315" s="21"/>
      <c r="L1315" s="21"/>
      <c r="M1315" s="28" t="s">
        <v>117</v>
      </c>
      <c r="N1315" s="28" t="s">
        <v>117</v>
      </c>
      <c r="O1315" s="28" t="s">
        <v>117</v>
      </c>
      <c r="P1315" s="21" t="s">
        <v>117</v>
      </c>
      <c r="Q1315" s="21" t="s">
        <v>117</v>
      </c>
      <c r="R1315" s="28" t="s">
        <v>117</v>
      </c>
      <c r="S1315" s="78"/>
      <c r="T1315" s="30"/>
      <c r="U1315" s="52">
        <f t="shared" si="428"/>
        <v>0</v>
      </c>
      <c r="V1315" s="29"/>
      <c r="W1315" s="29" t="s">
        <v>117</v>
      </c>
      <c r="X1315" s="29"/>
      <c r="Y1315" s="29"/>
      <c r="Z1315" s="53" t="str">
        <f t="shared" si="420"/>
        <v/>
      </c>
      <c r="AA1315" s="55" t="str">
        <f t="shared" si="429"/>
        <v/>
      </c>
      <c r="AB1315" s="27"/>
      <c r="AC1315" s="54">
        <f t="shared" si="421"/>
        <v>0</v>
      </c>
      <c r="AD1315" s="78"/>
      <c r="AE1315" s="54">
        <f t="shared" si="422"/>
        <v>0</v>
      </c>
      <c r="AF1315" s="78"/>
      <c r="AG1315" s="54">
        <f t="shared" si="423"/>
        <v>0</v>
      </c>
      <c r="AH1315" s="78"/>
      <c r="AI1315" s="54">
        <f t="shared" si="424"/>
        <v>0</v>
      </c>
      <c r="AJ1315" s="78"/>
      <c r="AK1315" s="54">
        <f t="shared" si="425"/>
        <v>0</v>
      </c>
      <c r="AL1315" s="78"/>
      <c r="AM1315" s="78"/>
      <c r="AN1315" s="53" t="str">
        <f>+IF($A1315="Venta",SUMIF($AC$3:$AM$3,VLOOKUP($R1315,desplegable!$N$3:$Q$8,4,FALSE),$AC1315:$AM1315)*$T1315/VLOOKUP($R1315,desplegable!$N$3:$O$8,2,FALSE),"")</f>
        <v/>
      </c>
      <c r="AO1315" s="53">
        <f t="shared" si="426"/>
        <v>0</v>
      </c>
      <c r="AP1315" s="53" t="str">
        <f>+IF($A1315="Compra",SUMIF($AC$3:$AM$3,VLOOKUP($R1314,desplegable!$N$3:$Q$8,4,FALSE),$AC1315:$AM1315)*$T1315/VLOOKUP($R1314,desplegable!$N$3:$O$8,2,FALSE),"")</f>
        <v/>
      </c>
      <c r="AQ1315" s="55">
        <f>+IFERROR(SUMIF($AC$3:$AM$3,VLOOKUP($R1315,desplegable!$N$3:$Q$8,4,FALSE),$AC1315:$AM1315)/$S1315,0)</f>
        <v>0</v>
      </c>
      <c r="AR1315" s="55">
        <f ca="1">IFERROR((SUMIF($AC$3:$AM$3,VLOOKUP($R1315,desplegable!$N$3:$Q$8,4,FALSE),$AC1315:$AM1315)/($H1315-$G1315))*((TODAY())-$G1315)/$S1315,0)</f>
        <v>0</v>
      </c>
      <c r="AS1315" s="56" t="str">
        <f t="shared" si="430"/>
        <v>-</v>
      </c>
      <c r="AT1315" s="56" t="str">
        <f t="shared" si="431"/>
        <v>-</v>
      </c>
      <c r="AU1315" s="56" t="str">
        <f t="shared" si="432"/>
        <v>-</v>
      </c>
      <c r="AV1315" s="56" t="str">
        <f t="shared" si="433"/>
        <v>-</v>
      </c>
      <c r="AW1315" s="53" t="str">
        <f t="shared" si="434"/>
        <v>-</v>
      </c>
      <c r="AX1315" s="53" t="str">
        <f t="shared" si="435"/>
        <v/>
      </c>
      <c r="AY1315" s="57" t="str">
        <f t="shared" si="436"/>
        <v/>
      </c>
      <c r="AZ1315" s="54">
        <f>+IF(SUMIF($AC$3:$AM$3,VLOOKUP($R1315,desplegable!$N$3:$Q$8,4,FALSE),$AC1315:$AM1315)&gt;=$S1315,$S1315,SUMIF($AC$3:$AM$3,VLOOKUP($R1315,desplegable!$N$3:$Q$8,4,FALSE),$AC1315:$AM1315))</f>
        <v>0</v>
      </c>
      <c r="BA1315" s="78"/>
      <c r="BB1315" s="54">
        <f t="shared" si="437"/>
        <v>0</v>
      </c>
      <c r="BC1315" s="53">
        <f>+IFERROR($BB1315*$T1315/VLOOKUP($R1315,desplegable!$N$3:$O$8,2,FALSE),0)</f>
        <v>0</v>
      </c>
      <c r="BD1315" s="53" t="str">
        <f t="shared" si="427"/>
        <v/>
      </c>
      <c r="BE1315" s="57" t="str">
        <f t="shared" si="438"/>
        <v/>
      </c>
    </row>
    <row r="1316" spans="1:57" ht="15" customHeight="1" x14ac:dyDescent="0.25">
      <c r="A1316" s="26" t="s">
        <v>117</v>
      </c>
      <c r="B1316" s="21"/>
      <c r="C1316" s="21" t="s">
        <v>117</v>
      </c>
      <c r="D1316" s="21"/>
      <c r="E1316" s="21" t="s">
        <v>117</v>
      </c>
      <c r="F1316" s="21"/>
      <c r="G1316" s="27"/>
      <c r="H1316" s="27"/>
      <c r="I1316" s="28" t="s">
        <v>374</v>
      </c>
      <c r="J1316" s="28" t="s">
        <v>117</v>
      </c>
      <c r="K1316" s="21"/>
      <c r="L1316" s="21"/>
      <c r="M1316" s="28" t="s">
        <v>117</v>
      </c>
      <c r="N1316" s="28" t="s">
        <v>117</v>
      </c>
      <c r="O1316" s="28" t="s">
        <v>117</v>
      </c>
      <c r="P1316" s="21" t="s">
        <v>117</v>
      </c>
      <c r="Q1316" s="21" t="s">
        <v>117</v>
      </c>
      <c r="R1316" s="28" t="s">
        <v>117</v>
      </c>
      <c r="S1316" s="78"/>
      <c r="T1316" s="30"/>
      <c r="U1316" s="52">
        <f t="shared" si="428"/>
        <v>0</v>
      </c>
      <c r="V1316" s="29"/>
      <c r="W1316" s="29" t="s">
        <v>117</v>
      </c>
      <c r="X1316" s="29"/>
      <c r="Y1316" s="29"/>
      <c r="Z1316" s="53" t="str">
        <f t="shared" si="420"/>
        <v/>
      </c>
      <c r="AA1316" s="55" t="str">
        <f t="shared" si="429"/>
        <v/>
      </c>
      <c r="AB1316" s="27"/>
      <c r="AC1316" s="54">
        <f t="shared" si="421"/>
        <v>0</v>
      </c>
      <c r="AD1316" s="78"/>
      <c r="AE1316" s="54">
        <f t="shared" si="422"/>
        <v>0</v>
      </c>
      <c r="AF1316" s="78"/>
      <c r="AG1316" s="54">
        <f t="shared" si="423"/>
        <v>0</v>
      </c>
      <c r="AH1316" s="78"/>
      <c r="AI1316" s="54">
        <f t="shared" si="424"/>
        <v>0</v>
      </c>
      <c r="AJ1316" s="78"/>
      <c r="AK1316" s="54">
        <f t="shared" si="425"/>
        <v>0</v>
      </c>
      <c r="AL1316" s="78"/>
      <c r="AM1316" s="78"/>
      <c r="AN1316" s="53" t="str">
        <f>+IF($A1316="Venta",SUMIF($AC$3:$AM$3,VLOOKUP($R1316,desplegable!$N$3:$Q$8,4,FALSE),$AC1316:$AM1316)*$T1316/VLOOKUP($R1316,desplegable!$N$3:$O$8,2,FALSE),"")</f>
        <v/>
      </c>
      <c r="AO1316" s="53">
        <f t="shared" si="426"/>
        <v>0</v>
      </c>
      <c r="AP1316" s="53" t="str">
        <f>+IF($A1316="Compra",SUMIF($AC$3:$AM$3,VLOOKUP($R1315,desplegable!$N$3:$Q$8,4,FALSE),$AC1316:$AM1316)*$T1316/VLOOKUP($R1315,desplegable!$N$3:$O$8,2,FALSE),"")</f>
        <v/>
      </c>
      <c r="AQ1316" s="55">
        <f>+IFERROR(SUMIF($AC$3:$AM$3,VLOOKUP($R1316,desplegable!$N$3:$Q$8,4,FALSE),$AC1316:$AM1316)/$S1316,0)</f>
        <v>0</v>
      </c>
      <c r="AR1316" s="55">
        <f ca="1">IFERROR((SUMIF($AC$3:$AM$3,VLOOKUP($R1316,desplegable!$N$3:$Q$8,4,FALSE),$AC1316:$AM1316)/($H1316-$G1316))*((TODAY())-$G1316)/$S1316,0)</f>
        <v>0</v>
      </c>
      <c r="AS1316" s="56" t="str">
        <f t="shared" si="430"/>
        <v>-</v>
      </c>
      <c r="AT1316" s="56" t="str">
        <f t="shared" si="431"/>
        <v>-</v>
      </c>
      <c r="AU1316" s="56" t="str">
        <f t="shared" si="432"/>
        <v>-</v>
      </c>
      <c r="AV1316" s="56" t="str">
        <f t="shared" si="433"/>
        <v>-</v>
      </c>
      <c r="AW1316" s="53" t="str">
        <f t="shared" si="434"/>
        <v>-</v>
      </c>
      <c r="AX1316" s="53" t="str">
        <f t="shared" si="435"/>
        <v/>
      </c>
      <c r="AY1316" s="57" t="str">
        <f t="shared" si="436"/>
        <v/>
      </c>
      <c r="AZ1316" s="54">
        <f>+IF(SUMIF($AC$3:$AM$3,VLOOKUP($R1316,desplegable!$N$3:$Q$8,4,FALSE),$AC1316:$AM1316)&gt;=$S1316,$S1316,SUMIF($AC$3:$AM$3,VLOOKUP($R1316,desplegable!$N$3:$Q$8,4,FALSE),$AC1316:$AM1316))</f>
        <v>0</v>
      </c>
      <c r="BA1316" s="78"/>
      <c r="BB1316" s="54">
        <f t="shared" si="437"/>
        <v>0</v>
      </c>
      <c r="BC1316" s="53">
        <f>+IFERROR($BB1316*$T1316/VLOOKUP($R1316,desplegable!$N$3:$O$8,2,FALSE),0)</f>
        <v>0</v>
      </c>
      <c r="BD1316" s="53" t="str">
        <f t="shared" si="427"/>
        <v/>
      </c>
      <c r="BE1316" s="57" t="str">
        <f t="shared" si="438"/>
        <v/>
      </c>
    </row>
    <row r="1317" spans="1:57" ht="15" customHeight="1" x14ac:dyDescent="0.25">
      <c r="A1317" s="26" t="s">
        <v>117</v>
      </c>
      <c r="B1317" s="21"/>
      <c r="C1317" s="21" t="s">
        <v>117</v>
      </c>
      <c r="D1317" s="21"/>
      <c r="E1317" s="21" t="s">
        <v>117</v>
      </c>
      <c r="F1317" s="21"/>
      <c r="G1317" s="27"/>
      <c r="H1317" s="27"/>
      <c r="I1317" s="28" t="s">
        <v>374</v>
      </c>
      <c r="J1317" s="28" t="s">
        <v>117</v>
      </c>
      <c r="K1317" s="21"/>
      <c r="L1317" s="21"/>
      <c r="M1317" s="28" t="s">
        <v>117</v>
      </c>
      <c r="N1317" s="28" t="s">
        <v>117</v>
      </c>
      <c r="O1317" s="28" t="s">
        <v>117</v>
      </c>
      <c r="P1317" s="21" t="s">
        <v>117</v>
      </c>
      <c r="Q1317" s="21" t="s">
        <v>117</v>
      </c>
      <c r="R1317" s="28" t="s">
        <v>117</v>
      </c>
      <c r="S1317" s="78"/>
      <c r="T1317" s="30"/>
      <c r="U1317" s="52">
        <f t="shared" si="428"/>
        <v>0</v>
      </c>
      <c r="V1317" s="29"/>
      <c r="W1317" s="29" t="s">
        <v>117</v>
      </c>
      <c r="X1317" s="29"/>
      <c r="Y1317" s="29"/>
      <c r="Z1317" s="53" t="str">
        <f t="shared" si="420"/>
        <v/>
      </c>
      <c r="AA1317" s="55" t="str">
        <f t="shared" si="429"/>
        <v/>
      </c>
      <c r="AB1317" s="27"/>
      <c r="AC1317" s="54">
        <f t="shared" si="421"/>
        <v>0</v>
      </c>
      <c r="AD1317" s="78"/>
      <c r="AE1317" s="54">
        <f t="shared" si="422"/>
        <v>0</v>
      </c>
      <c r="AF1317" s="78"/>
      <c r="AG1317" s="54">
        <f t="shared" si="423"/>
        <v>0</v>
      </c>
      <c r="AH1317" s="78"/>
      <c r="AI1317" s="54">
        <f t="shared" si="424"/>
        <v>0</v>
      </c>
      <c r="AJ1317" s="78"/>
      <c r="AK1317" s="54">
        <f t="shared" si="425"/>
        <v>0</v>
      </c>
      <c r="AL1317" s="78"/>
      <c r="AM1317" s="78"/>
      <c r="AN1317" s="53" t="str">
        <f>+IF($A1317="Venta",SUMIF($AC$3:$AM$3,VLOOKUP($R1317,desplegable!$N$3:$Q$8,4,FALSE),$AC1317:$AM1317)*$T1317/VLOOKUP($R1317,desplegable!$N$3:$O$8,2,FALSE),"")</f>
        <v/>
      </c>
      <c r="AO1317" s="53">
        <f t="shared" si="426"/>
        <v>0</v>
      </c>
      <c r="AP1317" s="53" t="str">
        <f>+IF($A1317="Compra",SUMIF($AC$3:$AM$3,VLOOKUP($R1316,desplegable!$N$3:$Q$8,4,FALSE),$AC1317:$AM1317)*$T1317/VLOOKUP($R1316,desplegable!$N$3:$O$8,2,FALSE),"")</f>
        <v/>
      </c>
      <c r="AQ1317" s="55">
        <f>+IFERROR(SUMIF($AC$3:$AM$3,VLOOKUP($R1317,desplegable!$N$3:$Q$8,4,FALSE),$AC1317:$AM1317)/$S1317,0)</f>
        <v>0</v>
      </c>
      <c r="AR1317" s="55">
        <f ca="1">IFERROR((SUMIF($AC$3:$AM$3,VLOOKUP($R1317,desplegable!$N$3:$Q$8,4,FALSE),$AC1317:$AM1317)/($H1317-$G1317))*((TODAY())-$G1317)/$S1317,0)</f>
        <v>0</v>
      </c>
      <c r="AS1317" s="56" t="str">
        <f t="shared" si="430"/>
        <v>-</v>
      </c>
      <c r="AT1317" s="56" t="str">
        <f t="shared" si="431"/>
        <v>-</v>
      </c>
      <c r="AU1317" s="56" t="str">
        <f t="shared" si="432"/>
        <v>-</v>
      </c>
      <c r="AV1317" s="56" t="str">
        <f t="shared" si="433"/>
        <v>-</v>
      </c>
      <c r="AW1317" s="53" t="str">
        <f t="shared" si="434"/>
        <v>-</v>
      </c>
      <c r="AX1317" s="53" t="str">
        <f t="shared" si="435"/>
        <v/>
      </c>
      <c r="AY1317" s="57" t="str">
        <f t="shared" si="436"/>
        <v/>
      </c>
      <c r="AZ1317" s="54">
        <f>+IF(SUMIF($AC$3:$AM$3,VLOOKUP($R1317,desplegable!$N$3:$Q$8,4,FALSE),$AC1317:$AM1317)&gt;=$S1317,$S1317,SUMIF($AC$3:$AM$3,VLOOKUP($R1317,desplegable!$N$3:$Q$8,4,FALSE),$AC1317:$AM1317))</f>
        <v>0</v>
      </c>
      <c r="BA1317" s="78"/>
      <c r="BB1317" s="54">
        <f t="shared" si="437"/>
        <v>0</v>
      </c>
      <c r="BC1317" s="53">
        <f>+IFERROR($BB1317*$T1317/VLOOKUP($R1317,desplegable!$N$3:$O$8,2,FALSE),0)</f>
        <v>0</v>
      </c>
      <c r="BD1317" s="53" t="str">
        <f t="shared" si="427"/>
        <v/>
      </c>
      <c r="BE1317" s="57" t="str">
        <f t="shared" si="438"/>
        <v/>
      </c>
    </row>
    <row r="1318" spans="1:57" ht="15" customHeight="1" x14ac:dyDescent="0.25">
      <c r="A1318" s="26" t="s">
        <v>117</v>
      </c>
      <c r="B1318" s="21"/>
      <c r="C1318" s="21" t="s">
        <v>117</v>
      </c>
      <c r="D1318" s="21"/>
      <c r="E1318" s="21" t="s">
        <v>117</v>
      </c>
      <c r="F1318" s="21"/>
      <c r="G1318" s="27"/>
      <c r="H1318" s="27"/>
      <c r="I1318" s="28" t="s">
        <v>374</v>
      </c>
      <c r="J1318" s="28" t="s">
        <v>117</v>
      </c>
      <c r="K1318" s="21"/>
      <c r="L1318" s="21"/>
      <c r="M1318" s="28" t="s">
        <v>117</v>
      </c>
      <c r="N1318" s="28" t="s">
        <v>117</v>
      </c>
      <c r="O1318" s="28" t="s">
        <v>117</v>
      </c>
      <c r="P1318" s="21" t="s">
        <v>117</v>
      </c>
      <c r="Q1318" s="21" t="s">
        <v>117</v>
      </c>
      <c r="R1318" s="28" t="s">
        <v>117</v>
      </c>
      <c r="S1318" s="78"/>
      <c r="T1318" s="30"/>
      <c r="U1318" s="52">
        <f t="shared" si="428"/>
        <v>0</v>
      </c>
      <c r="V1318" s="29"/>
      <c r="W1318" s="29" t="s">
        <v>117</v>
      </c>
      <c r="X1318" s="29"/>
      <c r="Y1318" s="29"/>
      <c r="Z1318" s="53" t="str">
        <f t="shared" si="420"/>
        <v/>
      </c>
      <c r="AA1318" s="55" t="str">
        <f t="shared" si="429"/>
        <v/>
      </c>
      <c r="AB1318" s="27"/>
      <c r="AC1318" s="54">
        <f t="shared" si="421"/>
        <v>0</v>
      </c>
      <c r="AD1318" s="78"/>
      <c r="AE1318" s="54">
        <f t="shared" si="422"/>
        <v>0</v>
      </c>
      <c r="AF1318" s="78"/>
      <c r="AG1318" s="54">
        <f t="shared" si="423"/>
        <v>0</v>
      </c>
      <c r="AH1318" s="78"/>
      <c r="AI1318" s="54">
        <f t="shared" si="424"/>
        <v>0</v>
      </c>
      <c r="AJ1318" s="78"/>
      <c r="AK1318" s="54">
        <f t="shared" si="425"/>
        <v>0</v>
      </c>
      <c r="AL1318" s="78"/>
      <c r="AM1318" s="78"/>
      <c r="AN1318" s="53" t="str">
        <f>+IF($A1318="Venta",SUMIF($AC$3:$AM$3,VLOOKUP($R1318,desplegable!$N$3:$Q$8,4,FALSE),$AC1318:$AM1318)*$T1318/VLOOKUP($R1318,desplegable!$N$3:$O$8,2,FALSE),"")</f>
        <v/>
      </c>
      <c r="AO1318" s="53">
        <f t="shared" si="426"/>
        <v>0</v>
      </c>
      <c r="AP1318" s="53" t="str">
        <f>+IF($A1318="Compra",SUMIF($AC$3:$AM$3,VLOOKUP($R1317,desplegable!$N$3:$Q$8,4,FALSE),$AC1318:$AM1318)*$T1318/VLOOKUP($R1317,desplegable!$N$3:$O$8,2,FALSE),"")</f>
        <v/>
      </c>
      <c r="AQ1318" s="55">
        <f>+IFERROR(SUMIF($AC$3:$AM$3,VLOOKUP($R1318,desplegable!$N$3:$Q$8,4,FALSE),$AC1318:$AM1318)/$S1318,0)</f>
        <v>0</v>
      </c>
      <c r="AR1318" s="55">
        <f ca="1">IFERROR((SUMIF($AC$3:$AM$3,VLOOKUP($R1318,desplegable!$N$3:$Q$8,4,FALSE),$AC1318:$AM1318)/($H1318-$G1318))*((TODAY())-$G1318)/$S1318,0)</f>
        <v>0</v>
      </c>
      <c r="AS1318" s="56" t="str">
        <f t="shared" si="430"/>
        <v>-</v>
      </c>
      <c r="AT1318" s="56" t="str">
        <f t="shared" si="431"/>
        <v>-</v>
      </c>
      <c r="AU1318" s="56" t="str">
        <f t="shared" si="432"/>
        <v>-</v>
      </c>
      <c r="AV1318" s="56" t="str">
        <f t="shared" si="433"/>
        <v>-</v>
      </c>
      <c r="AW1318" s="53" t="str">
        <f t="shared" si="434"/>
        <v>-</v>
      </c>
      <c r="AX1318" s="53" t="str">
        <f t="shared" si="435"/>
        <v/>
      </c>
      <c r="AY1318" s="57" t="str">
        <f t="shared" si="436"/>
        <v/>
      </c>
      <c r="AZ1318" s="54">
        <f>+IF(SUMIF($AC$3:$AM$3,VLOOKUP($R1318,desplegable!$N$3:$Q$8,4,FALSE),$AC1318:$AM1318)&gt;=$S1318,$S1318,SUMIF($AC$3:$AM$3,VLOOKUP($R1318,desplegable!$N$3:$Q$8,4,FALSE),$AC1318:$AM1318))</f>
        <v>0</v>
      </c>
      <c r="BA1318" s="78"/>
      <c r="BB1318" s="54">
        <f t="shared" si="437"/>
        <v>0</v>
      </c>
      <c r="BC1318" s="53">
        <f>+IFERROR($BB1318*$T1318/VLOOKUP($R1318,desplegable!$N$3:$O$8,2,FALSE),0)</f>
        <v>0</v>
      </c>
      <c r="BD1318" s="53" t="str">
        <f t="shared" si="427"/>
        <v/>
      </c>
      <c r="BE1318" s="57" t="str">
        <f t="shared" si="438"/>
        <v/>
      </c>
    </row>
    <row r="1319" spans="1:57" ht="15" customHeight="1" x14ac:dyDescent="0.25">
      <c r="A1319" s="26" t="s">
        <v>117</v>
      </c>
      <c r="B1319" s="21"/>
      <c r="C1319" s="21" t="s">
        <v>117</v>
      </c>
      <c r="D1319" s="21"/>
      <c r="E1319" s="21" t="s">
        <v>117</v>
      </c>
      <c r="F1319" s="21"/>
      <c r="G1319" s="27"/>
      <c r="H1319" s="27"/>
      <c r="I1319" s="28" t="s">
        <v>374</v>
      </c>
      <c r="J1319" s="28" t="s">
        <v>117</v>
      </c>
      <c r="K1319" s="21"/>
      <c r="L1319" s="21"/>
      <c r="M1319" s="28" t="s">
        <v>117</v>
      </c>
      <c r="N1319" s="28" t="s">
        <v>117</v>
      </c>
      <c r="O1319" s="28" t="s">
        <v>117</v>
      </c>
      <c r="P1319" s="21" t="s">
        <v>117</v>
      </c>
      <c r="Q1319" s="21" t="s">
        <v>117</v>
      </c>
      <c r="R1319" s="28" t="s">
        <v>117</v>
      </c>
      <c r="S1319" s="78"/>
      <c r="T1319" s="30"/>
      <c r="U1319" s="52">
        <f t="shared" si="428"/>
        <v>0</v>
      </c>
      <c r="V1319" s="29"/>
      <c r="W1319" s="29" t="s">
        <v>117</v>
      </c>
      <c r="X1319" s="29"/>
      <c r="Y1319" s="29"/>
      <c r="Z1319" s="53" t="str">
        <f t="shared" si="420"/>
        <v/>
      </c>
      <c r="AA1319" s="55" t="str">
        <f t="shared" si="429"/>
        <v/>
      </c>
      <c r="AB1319" s="27"/>
      <c r="AC1319" s="54">
        <f t="shared" si="421"/>
        <v>0</v>
      </c>
      <c r="AD1319" s="78"/>
      <c r="AE1319" s="54">
        <f t="shared" si="422"/>
        <v>0</v>
      </c>
      <c r="AF1319" s="78"/>
      <c r="AG1319" s="54">
        <f t="shared" si="423"/>
        <v>0</v>
      </c>
      <c r="AH1319" s="78"/>
      <c r="AI1319" s="54">
        <f t="shared" si="424"/>
        <v>0</v>
      </c>
      <c r="AJ1319" s="78"/>
      <c r="AK1319" s="54">
        <f t="shared" si="425"/>
        <v>0</v>
      </c>
      <c r="AL1319" s="78"/>
      <c r="AM1319" s="78"/>
      <c r="AN1319" s="53" t="str">
        <f>+IF($A1319="Venta",SUMIF($AC$3:$AM$3,VLOOKUP($R1319,desplegable!$N$3:$Q$8,4,FALSE),$AC1319:$AM1319)*$T1319/VLOOKUP($R1319,desplegable!$N$3:$O$8,2,FALSE),"")</f>
        <v/>
      </c>
      <c r="AO1319" s="53">
        <f t="shared" si="426"/>
        <v>0</v>
      </c>
      <c r="AP1319" s="53" t="str">
        <f>+IF($A1319="Compra",SUMIF($AC$3:$AM$3,VLOOKUP($R1318,desplegable!$N$3:$Q$8,4,FALSE),$AC1319:$AM1319)*$T1319/VLOOKUP($R1318,desplegable!$N$3:$O$8,2,FALSE),"")</f>
        <v/>
      </c>
      <c r="AQ1319" s="55">
        <f>+IFERROR(SUMIF($AC$3:$AM$3,VLOOKUP($R1319,desplegable!$N$3:$Q$8,4,FALSE),$AC1319:$AM1319)/$S1319,0)</f>
        <v>0</v>
      </c>
      <c r="AR1319" s="55">
        <f ca="1">IFERROR((SUMIF($AC$3:$AM$3,VLOOKUP($R1319,desplegable!$N$3:$Q$8,4,FALSE),$AC1319:$AM1319)/($H1319-$G1319))*((TODAY())-$G1319)/$S1319,0)</f>
        <v>0</v>
      </c>
      <c r="AS1319" s="56" t="str">
        <f t="shared" si="430"/>
        <v>-</v>
      </c>
      <c r="AT1319" s="56" t="str">
        <f t="shared" si="431"/>
        <v>-</v>
      </c>
      <c r="AU1319" s="56" t="str">
        <f t="shared" si="432"/>
        <v>-</v>
      </c>
      <c r="AV1319" s="56" t="str">
        <f t="shared" si="433"/>
        <v>-</v>
      </c>
      <c r="AW1319" s="53" t="str">
        <f t="shared" si="434"/>
        <v>-</v>
      </c>
      <c r="AX1319" s="53" t="str">
        <f t="shared" si="435"/>
        <v/>
      </c>
      <c r="AY1319" s="57" t="str">
        <f t="shared" si="436"/>
        <v/>
      </c>
      <c r="AZ1319" s="54">
        <f>+IF(SUMIF($AC$3:$AM$3,VLOOKUP($R1319,desplegable!$N$3:$Q$8,4,FALSE),$AC1319:$AM1319)&gt;=$S1319,$S1319,SUMIF($AC$3:$AM$3,VLOOKUP($R1319,desplegable!$N$3:$Q$8,4,FALSE),$AC1319:$AM1319))</f>
        <v>0</v>
      </c>
      <c r="BA1319" s="78"/>
      <c r="BB1319" s="54">
        <f t="shared" si="437"/>
        <v>0</v>
      </c>
      <c r="BC1319" s="53">
        <f>+IFERROR($BB1319*$T1319/VLOOKUP($R1319,desplegable!$N$3:$O$8,2,FALSE),0)</f>
        <v>0</v>
      </c>
      <c r="BD1319" s="53" t="str">
        <f t="shared" si="427"/>
        <v/>
      </c>
      <c r="BE1319" s="57" t="str">
        <f t="shared" si="438"/>
        <v/>
      </c>
    </row>
    <row r="1320" spans="1:57" ht="15" customHeight="1" x14ac:dyDescent="0.25">
      <c r="A1320" s="26" t="s">
        <v>117</v>
      </c>
      <c r="B1320" s="21"/>
      <c r="C1320" s="21" t="s">
        <v>117</v>
      </c>
      <c r="D1320" s="21"/>
      <c r="E1320" s="21" t="s">
        <v>117</v>
      </c>
      <c r="F1320" s="21"/>
      <c r="G1320" s="27"/>
      <c r="H1320" s="27"/>
      <c r="I1320" s="28" t="s">
        <v>374</v>
      </c>
      <c r="J1320" s="28" t="s">
        <v>117</v>
      </c>
      <c r="K1320" s="21"/>
      <c r="L1320" s="21"/>
      <c r="M1320" s="28" t="s">
        <v>117</v>
      </c>
      <c r="N1320" s="28" t="s">
        <v>117</v>
      </c>
      <c r="O1320" s="28" t="s">
        <v>117</v>
      </c>
      <c r="P1320" s="21" t="s">
        <v>117</v>
      </c>
      <c r="Q1320" s="21" t="s">
        <v>117</v>
      </c>
      <c r="R1320" s="28" t="s">
        <v>117</v>
      </c>
      <c r="S1320" s="78"/>
      <c r="T1320" s="30"/>
      <c r="U1320" s="52">
        <f t="shared" si="428"/>
        <v>0</v>
      </c>
      <c r="V1320" s="29"/>
      <c r="W1320" s="29" t="s">
        <v>117</v>
      </c>
      <c r="X1320" s="29"/>
      <c r="Y1320" s="29"/>
      <c r="Z1320" s="53" t="str">
        <f t="shared" si="420"/>
        <v/>
      </c>
      <c r="AA1320" s="55" t="str">
        <f t="shared" si="429"/>
        <v/>
      </c>
      <c r="AB1320" s="27"/>
      <c r="AC1320" s="54">
        <f t="shared" si="421"/>
        <v>0</v>
      </c>
      <c r="AD1320" s="78"/>
      <c r="AE1320" s="54">
        <f t="shared" si="422"/>
        <v>0</v>
      </c>
      <c r="AF1320" s="78"/>
      <c r="AG1320" s="54">
        <f t="shared" si="423"/>
        <v>0</v>
      </c>
      <c r="AH1320" s="78"/>
      <c r="AI1320" s="54">
        <f t="shared" si="424"/>
        <v>0</v>
      </c>
      <c r="AJ1320" s="78"/>
      <c r="AK1320" s="54">
        <f t="shared" si="425"/>
        <v>0</v>
      </c>
      <c r="AL1320" s="78"/>
      <c r="AM1320" s="78"/>
      <c r="AN1320" s="53" t="str">
        <f>+IF($A1320="Venta",SUMIF($AC$3:$AM$3,VLOOKUP($R1320,desplegable!$N$3:$Q$8,4,FALSE),$AC1320:$AM1320)*$T1320/VLOOKUP($R1320,desplegable!$N$3:$O$8,2,FALSE),"")</f>
        <v/>
      </c>
      <c r="AO1320" s="53">
        <f t="shared" si="426"/>
        <v>0</v>
      </c>
      <c r="AP1320" s="53" t="str">
        <f>+IF($A1320="Compra",SUMIF($AC$3:$AM$3,VLOOKUP($R1319,desplegable!$N$3:$Q$8,4,FALSE),$AC1320:$AM1320)*$T1320/VLOOKUP($R1319,desplegable!$N$3:$O$8,2,FALSE),"")</f>
        <v/>
      </c>
      <c r="AQ1320" s="55">
        <f>+IFERROR(SUMIF($AC$3:$AM$3,VLOOKUP($R1320,desplegable!$N$3:$Q$8,4,FALSE),$AC1320:$AM1320)/$S1320,0)</f>
        <v>0</v>
      </c>
      <c r="AR1320" s="55">
        <f ca="1">IFERROR((SUMIF($AC$3:$AM$3,VLOOKUP($R1320,desplegable!$N$3:$Q$8,4,FALSE),$AC1320:$AM1320)/($H1320-$G1320))*((TODAY())-$G1320)/$S1320,0)</f>
        <v>0</v>
      </c>
      <c r="AS1320" s="56" t="str">
        <f t="shared" si="430"/>
        <v>-</v>
      </c>
      <c r="AT1320" s="56" t="str">
        <f t="shared" si="431"/>
        <v>-</v>
      </c>
      <c r="AU1320" s="56" t="str">
        <f t="shared" si="432"/>
        <v>-</v>
      </c>
      <c r="AV1320" s="56" t="str">
        <f t="shared" si="433"/>
        <v>-</v>
      </c>
      <c r="AW1320" s="53" t="str">
        <f t="shared" si="434"/>
        <v>-</v>
      </c>
      <c r="AX1320" s="53" t="str">
        <f t="shared" si="435"/>
        <v/>
      </c>
      <c r="AY1320" s="57" t="str">
        <f t="shared" si="436"/>
        <v/>
      </c>
      <c r="AZ1320" s="54">
        <f>+IF(SUMIF($AC$3:$AM$3,VLOOKUP($R1320,desplegable!$N$3:$Q$8,4,FALSE),$AC1320:$AM1320)&gt;=$S1320,$S1320,SUMIF($AC$3:$AM$3,VLOOKUP($R1320,desplegable!$N$3:$Q$8,4,FALSE),$AC1320:$AM1320))</f>
        <v>0</v>
      </c>
      <c r="BA1320" s="78"/>
      <c r="BB1320" s="54">
        <f t="shared" si="437"/>
        <v>0</v>
      </c>
      <c r="BC1320" s="53">
        <f>+IFERROR($BB1320*$T1320/VLOOKUP($R1320,desplegable!$N$3:$O$8,2,FALSE),0)</f>
        <v>0</v>
      </c>
      <c r="BD1320" s="53" t="str">
        <f t="shared" si="427"/>
        <v/>
      </c>
      <c r="BE1320" s="57" t="str">
        <f t="shared" si="438"/>
        <v/>
      </c>
    </row>
    <row r="1321" spans="1:57" ht="15" customHeight="1" x14ac:dyDescent="0.25">
      <c r="A1321" s="26" t="s">
        <v>117</v>
      </c>
      <c r="B1321" s="21"/>
      <c r="C1321" s="21" t="s">
        <v>117</v>
      </c>
      <c r="D1321" s="21"/>
      <c r="E1321" s="21" t="s">
        <v>117</v>
      </c>
      <c r="F1321" s="21"/>
      <c r="G1321" s="27"/>
      <c r="H1321" s="27"/>
      <c r="I1321" s="28" t="s">
        <v>374</v>
      </c>
      <c r="J1321" s="28" t="s">
        <v>117</v>
      </c>
      <c r="K1321" s="21"/>
      <c r="L1321" s="21"/>
      <c r="M1321" s="28" t="s">
        <v>117</v>
      </c>
      <c r="N1321" s="28" t="s">
        <v>117</v>
      </c>
      <c r="O1321" s="28" t="s">
        <v>117</v>
      </c>
      <c r="P1321" s="21" t="s">
        <v>117</v>
      </c>
      <c r="Q1321" s="21" t="s">
        <v>117</v>
      </c>
      <c r="R1321" s="28" t="s">
        <v>117</v>
      </c>
      <c r="S1321" s="78"/>
      <c r="T1321" s="30"/>
      <c r="U1321" s="52">
        <f t="shared" si="428"/>
        <v>0</v>
      </c>
      <c r="V1321" s="29"/>
      <c r="W1321" s="29" t="s">
        <v>117</v>
      </c>
      <c r="X1321" s="29"/>
      <c r="Y1321" s="29"/>
      <c r="Z1321" s="53" t="str">
        <f t="shared" si="420"/>
        <v/>
      </c>
      <c r="AA1321" s="55" t="str">
        <f t="shared" si="429"/>
        <v/>
      </c>
      <c r="AB1321" s="27"/>
      <c r="AC1321" s="54">
        <f t="shared" si="421"/>
        <v>0</v>
      </c>
      <c r="AD1321" s="78"/>
      <c r="AE1321" s="54">
        <f t="shared" si="422"/>
        <v>0</v>
      </c>
      <c r="AF1321" s="78"/>
      <c r="AG1321" s="54">
        <f t="shared" si="423"/>
        <v>0</v>
      </c>
      <c r="AH1321" s="78"/>
      <c r="AI1321" s="54">
        <f t="shared" si="424"/>
        <v>0</v>
      </c>
      <c r="AJ1321" s="78"/>
      <c r="AK1321" s="54">
        <f t="shared" si="425"/>
        <v>0</v>
      </c>
      <c r="AL1321" s="78"/>
      <c r="AM1321" s="78"/>
      <c r="AN1321" s="53" t="str">
        <f>+IF($A1321="Venta",SUMIF($AC$3:$AM$3,VLOOKUP($R1321,desplegable!$N$3:$Q$8,4,FALSE),$AC1321:$AM1321)*$T1321/VLOOKUP($R1321,desplegable!$N$3:$O$8,2,FALSE),"")</f>
        <v/>
      </c>
      <c r="AO1321" s="53">
        <f t="shared" si="426"/>
        <v>0</v>
      </c>
      <c r="AP1321" s="53" t="str">
        <f>+IF($A1321="Compra",SUMIF($AC$3:$AM$3,VLOOKUP($R1320,desplegable!$N$3:$Q$8,4,FALSE),$AC1321:$AM1321)*$T1321/VLOOKUP($R1320,desplegable!$N$3:$O$8,2,FALSE),"")</f>
        <v/>
      </c>
      <c r="AQ1321" s="55">
        <f>+IFERROR(SUMIF($AC$3:$AM$3,VLOOKUP($R1321,desplegable!$N$3:$Q$8,4,FALSE),$AC1321:$AM1321)/$S1321,0)</f>
        <v>0</v>
      </c>
      <c r="AR1321" s="55">
        <f ca="1">IFERROR((SUMIF($AC$3:$AM$3,VLOOKUP($R1321,desplegable!$N$3:$Q$8,4,FALSE),$AC1321:$AM1321)/($H1321-$G1321))*((TODAY())-$G1321)/$S1321,0)</f>
        <v>0</v>
      </c>
      <c r="AS1321" s="56" t="str">
        <f t="shared" si="430"/>
        <v>-</v>
      </c>
      <c r="AT1321" s="56" t="str">
        <f t="shared" si="431"/>
        <v>-</v>
      </c>
      <c r="AU1321" s="56" t="str">
        <f t="shared" si="432"/>
        <v>-</v>
      </c>
      <c r="AV1321" s="56" t="str">
        <f t="shared" si="433"/>
        <v>-</v>
      </c>
      <c r="AW1321" s="53" t="str">
        <f t="shared" si="434"/>
        <v>-</v>
      </c>
      <c r="AX1321" s="53" t="str">
        <f t="shared" si="435"/>
        <v/>
      </c>
      <c r="AY1321" s="57" t="str">
        <f t="shared" si="436"/>
        <v/>
      </c>
      <c r="AZ1321" s="54">
        <f>+IF(SUMIF($AC$3:$AM$3,VLOOKUP($R1321,desplegable!$N$3:$Q$8,4,FALSE),$AC1321:$AM1321)&gt;=$S1321,$S1321,SUMIF($AC$3:$AM$3,VLOOKUP($R1321,desplegable!$N$3:$Q$8,4,FALSE),$AC1321:$AM1321))</f>
        <v>0</v>
      </c>
      <c r="BA1321" s="78"/>
      <c r="BB1321" s="54">
        <f t="shared" si="437"/>
        <v>0</v>
      </c>
      <c r="BC1321" s="53">
        <f>+IFERROR($BB1321*$T1321/VLOOKUP($R1321,desplegable!$N$3:$O$8,2,FALSE),0)</f>
        <v>0</v>
      </c>
      <c r="BD1321" s="53" t="str">
        <f t="shared" si="427"/>
        <v/>
      </c>
      <c r="BE1321" s="57" t="str">
        <f t="shared" si="438"/>
        <v/>
      </c>
    </row>
    <row r="1322" spans="1:57" ht="15" customHeight="1" x14ac:dyDescent="0.25">
      <c r="A1322" s="26" t="s">
        <v>117</v>
      </c>
      <c r="B1322" s="21"/>
      <c r="C1322" s="21" t="s">
        <v>117</v>
      </c>
      <c r="D1322" s="21"/>
      <c r="E1322" s="21" t="s">
        <v>117</v>
      </c>
      <c r="F1322" s="21"/>
      <c r="G1322" s="27"/>
      <c r="H1322" s="27"/>
      <c r="I1322" s="28" t="s">
        <v>374</v>
      </c>
      <c r="J1322" s="28" t="s">
        <v>117</v>
      </c>
      <c r="K1322" s="21"/>
      <c r="L1322" s="21"/>
      <c r="M1322" s="28" t="s">
        <v>117</v>
      </c>
      <c r="N1322" s="28" t="s">
        <v>117</v>
      </c>
      <c r="O1322" s="28" t="s">
        <v>117</v>
      </c>
      <c r="P1322" s="21" t="s">
        <v>117</v>
      </c>
      <c r="Q1322" s="21" t="s">
        <v>117</v>
      </c>
      <c r="R1322" s="28" t="s">
        <v>117</v>
      </c>
      <c r="S1322" s="78"/>
      <c r="T1322" s="30"/>
      <c r="U1322" s="52">
        <f t="shared" si="428"/>
        <v>0</v>
      </c>
      <c r="V1322" s="29"/>
      <c r="W1322" s="29" t="s">
        <v>117</v>
      </c>
      <c r="X1322" s="29"/>
      <c r="Y1322" s="29"/>
      <c r="Z1322" s="53" t="str">
        <f t="shared" si="420"/>
        <v/>
      </c>
      <c r="AA1322" s="55" t="str">
        <f t="shared" si="429"/>
        <v/>
      </c>
      <c r="AB1322" s="27"/>
      <c r="AC1322" s="54">
        <f t="shared" si="421"/>
        <v>0</v>
      </c>
      <c r="AD1322" s="78"/>
      <c r="AE1322" s="54">
        <f t="shared" si="422"/>
        <v>0</v>
      </c>
      <c r="AF1322" s="78"/>
      <c r="AG1322" s="54">
        <f t="shared" si="423"/>
        <v>0</v>
      </c>
      <c r="AH1322" s="78"/>
      <c r="AI1322" s="54">
        <f t="shared" si="424"/>
        <v>0</v>
      </c>
      <c r="AJ1322" s="78"/>
      <c r="AK1322" s="54">
        <f t="shared" si="425"/>
        <v>0</v>
      </c>
      <c r="AL1322" s="78"/>
      <c r="AM1322" s="78"/>
      <c r="AN1322" s="53" t="str">
        <f>+IF($A1322="Venta",SUMIF($AC$3:$AM$3,VLOOKUP($R1322,desplegable!$N$3:$Q$8,4,FALSE),$AC1322:$AM1322)*$T1322/VLOOKUP($R1322,desplegable!$N$3:$O$8,2,FALSE),"")</f>
        <v/>
      </c>
      <c r="AO1322" s="53">
        <f t="shared" si="426"/>
        <v>0</v>
      </c>
      <c r="AP1322" s="53" t="str">
        <f>+IF($A1322="Compra",SUMIF($AC$3:$AM$3,VLOOKUP($R1321,desplegable!$N$3:$Q$8,4,FALSE),$AC1322:$AM1322)*$T1322/VLOOKUP($R1321,desplegable!$N$3:$O$8,2,FALSE),"")</f>
        <v/>
      </c>
      <c r="AQ1322" s="55">
        <f>+IFERROR(SUMIF($AC$3:$AM$3,VLOOKUP($R1322,desplegable!$N$3:$Q$8,4,FALSE),$AC1322:$AM1322)/$S1322,0)</f>
        <v>0</v>
      </c>
      <c r="AR1322" s="55">
        <f ca="1">IFERROR((SUMIF($AC$3:$AM$3,VLOOKUP($R1322,desplegable!$N$3:$Q$8,4,FALSE),$AC1322:$AM1322)/($H1322-$G1322))*((TODAY())-$G1322)/$S1322,0)</f>
        <v>0</v>
      </c>
      <c r="AS1322" s="56" t="str">
        <f t="shared" si="430"/>
        <v>-</v>
      </c>
      <c r="AT1322" s="56" t="str">
        <f t="shared" si="431"/>
        <v>-</v>
      </c>
      <c r="AU1322" s="56" t="str">
        <f t="shared" si="432"/>
        <v>-</v>
      </c>
      <c r="AV1322" s="56" t="str">
        <f t="shared" si="433"/>
        <v>-</v>
      </c>
      <c r="AW1322" s="53" t="str">
        <f t="shared" si="434"/>
        <v>-</v>
      </c>
      <c r="AX1322" s="53" t="str">
        <f t="shared" si="435"/>
        <v/>
      </c>
      <c r="AY1322" s="57" t="str">
        <f t="shared" si="436"/>
        <v/>
      </c>
      <c r="AZ1322" s="54">
        <f>+IF(SUMIF($AC$3:$AM$3,VLOOKUP($R1322,desplegable!$N$3:$Q$8,4,FALSE),$AC1322:$AM1322)&gt;=$S1322,$S1322,SUMIF($AC$3:$AM$3,VLOOKUP($R1322,desplegable!$N$3:$Q$8,4,FALSE),$AC1322:$AM1322))</f>
        <v>0</v>
      </c>
      <c r="BA1322" s="78"/>
      <c r="BB1322" s="54">
        <f t="shared" si="437"/>
        <v>0</v>
      </c>
      <c r="BC1322" s="53">
        <f>+IFERROR($BB1322*$T1322/VLOOKUP($R1322,desplegable!$N$3:$O$8,2,FALSE),0)</f>
        <v>0</v>
      </c>
      <c r="BD1322" s="53" t="str">
        <f t="shared" si="427"/>
        <v/>
      </c>
      <c r="BE1322" s="57" t="str">
        <f t="shared" si="438"/>
        <v/>
      </c>
    </row>
    <row r="1323" spans="1:57" ht="15" customHeight="1" x14ac:dyDescent="0.25">
      <c r="A1323" s="26" t="s">
        <v>117</v>
      </c>
      <c r="B1323" s="21"/>
      <c r="C1323" s="21" t="s">
        <v>117</v>
      </c>
      <c r="D1323" s="21"/>
      <c r="E1323" s="21" t="s">
        <v>117</v>
      </c>
      <c r="F1323" s="21"/>
      <c r="G1323" s="27"/>
      <c r="H1323" s="27"/>
      <c r="I1323" s="28" t="s">
        <v>374</v>
      </c>
      <c r="J1323" s="28" t="s">
        <v>117</v>
      </c>
      <c r="K1323" s="21"/>
      <c r="L1323" s="21"/>
      <c r="M1323" s="28" t="s">
        <v>117</v>
      </c>
      <c r="N1323" s="28" t="s">
        <v>117</v>
      </c>
      <c r="O1323" s="28" t="s">
        <v>117</v>
      </c>
      <c r="P1323" s="21" t="s">
        <v>117</v>
      </c>
      <c r="Q1323" s="21" t="s">
        <v>117</v>
      </c>
      <c r="R1323" s="28" t="s">
        <v>117</v>
      </c>
      <c r="S1323" s="78"/>
      <c r="T1323" s="30"/>
      <c r="U1323" s="52">
        <f t="shared" si="428"/>
        <v>0</v>
      </c>
      <c r="V1323" s="29"/>
      <c r="W1323" s="29" t="s">
        <v>117</v>
      </c>
      <c r="X1323" s="29"/>
      <c r="Y1323" s="29"/>
      <c r="Z1323" s="53" t="str">
        <f t="shared" si="420"/>
        <v/>
      </c>
      <c r="AA1323" s="55" t="str">
        <f t="shared" si="429"/>
        <v/>
      </c>
      <c r="AB1323" s="27"/>
      <c r="AC1323" s="54">
        <f t="shared" si="421"/>
        <v>0</v>
      </c>
      <c r="AD1323" s="78"/>
      <c r="AE1323" s="54">
        <f t="shared" si="422"/>
        <v>0</v>
      </c>
      <c r="AF1323" s="78"/>
      <c r="AG1323" s="54">
        <f t="shared" si="423"/>
        <v>0</v>
      </c>
      <c r="AH1323" s="78"/>
      <c r="AI1323" s="54">
        <f t="shared" si="424"/>
        <v>0</v>
      </c>
      <c r="AJ1323" s="78"/>
      <c r="AK1323" s="54">
        <f t="shared" si="425"/>
        <v>0</v>
      </c>
      <c r="AL1323" s="78"/>
      <c r="AM1323" s="78"/>
      <c r="AN1323" s="53" t="str">
        <f>+IF($A1323="Venta",SUMIF($AC$3:$AM$3,VLOOKUP($R1323,desplegable!$N$3:$Q$8,4,FALSE),$AC1323:$AM1323)*$T1323/VLOOKUP($R1323,desplegable!$N$3:$O$8,2,FALSE),"")</f>
        <v/>
      </c>
      <c r="AO1323" s="53">
        <f t="shared" si="426"/>
        <v>0</v>
      </c>
      <c r="AP1323" s="53" t="str">
        <f>+IF($A1323="Compra",SUMIF($AC$3:$AM$3,VLOOKUP($R1322,desplegable!$N$3:$Q$8,4,FALSE),$AC1323:$AM1323)*$T1323/VLOOKUP($R1322,desplegable!$N$3:$O$8,2,FALSE),"")</f>
        <v/>
      </c>
      <c r="AQ1323" s="55">
        <f>+IFERROR(SUMIF($AC$3:$AM$3,VLOOKUP($R1323,desplegable!$N$3:$Q$8,4,FALSE),$AC1323:$AM1323)/$S1323,0)</f>
        <v>0</v>
      </c>
      <c r="AR1323" s="55">
        <f ca="1">IFERROR((SUMIF($AC$3:$AM$3,VLOOKUP($R1323,desplegable!$N$3:$Q$8,4,FALSE),$AC1323:$AM1323)/($H1323-$G1323))*((TODAY())-$G1323)/$S1323,0)</f>
        <v>0</v>
      </c>
      <c r="AS1323" s="56" t="str">
        <f t="shared" si="430"/>
        <v>-</v>
      </c>
      <c r="AT1323" s="56" t="str">
        <f t="shared" si="431"/>
        <v>-</v>
      </c>
      <c r="AU1323" s="56" t="str">
        <f t="shared" si="432"/>
        <v>-</v>
      </c>
      <c r="AV1323" s="56" t="str">
        <f t="shared" si="433"/>
        <v>-</v>
      </c>
      <c r="AW1323" s="53" t="str">
        <f t="shared" si="434"/>
        <v>-</v>
      </c>
      <c r="AX1323" s="53" t="str">
        <f t="shared" si="435"/>
        <v/>
      </c>
      <c r="AY1323" s="57" t="str">
        <f t="shared" si="436"/>
        <v/>
      </c>
      <c r="AZ1323" s="54">
        <f>+IF(SUMIF($AC$3:$AM$3,VLOOKUP($R1323,desplegable!$N$3:$Q$8,4,FALSE),$AC1323:$AM1323)&gt;=$S1323,$S1323,SUMIF($AC$3:$AM$3,VLOOKUP($R1323,desplegable!$N$3:$Q$8,4,FALSE),$AC1323:$AM1323))</f>
        <v>0</v>
      </c>
      <c r="BA1323" s="78"/>
      <c r="BB1323" s="54">
        <f t="shared" si="437"/>
        <v>0</v>
      </c>
      <c r="BC1323" s="53">
        <f>+IFERROR($BB1323*$T1323/VLOOKUP($R1323,desplegable!$N$3:$O$8,2,FALSE),0)</f>
        <v>0</v>
      </c>
      <c r="BD1323" s="53" t="str">
        <f t="shared" si="427"/>
        <v/>
      </c>
      <c r="BE1323" s="57" t="str">
        <f t="shared" si="438"/>
        <v/>
      </c>
    </row>
    <row r="1324" spans="1:57" ht="15" customHeight="1" x14ac:dyDescent="0.25">
      <c r="A1324" s="26" t="s">
        <v>117</v>
      </c>
      <c r="B1324" s="21"/>
      <c r="C1324" s="21" t="s">
        <v>117</v>
      </c>
      <c r="D1324" s="21"/>
      <c r="E1324" s="21" t="s">
        <v>117</v>
      </c>
      <c r="F1324" s="21"/>
      <c r="G1324" s="27"/>
      <c r="H1324" s="27"/>
      <c r="I1324" s="28" t="s">
        <v>374</v>
      </c>
      <c r="J1324" s="28" t="s">
        <v>117</v>
      </c>
      <c r="K1324" s="21"/>
      <c r="L1324" s="21"/>
      <c r="M1324" s="28" t="s">
        <v>117</v>
      </c>
      <c r="N1324" s="28" t="s">
        <v>117</v>
      </c>
      <c r="O1324" s="28" t="s">
        <v>117</v>
      </c>
      <c r="P1324" s="21" t="s">
        <v>117</v>
      </c>
      <c r="Q1324" s="21" t="s">
        <v>117</v>
      </c>
      <c r="R1324" s="28" t="s">
        <v>117</v>
      </c>
      <c r="S1324" s="78"/>
      <c r="T1324" s="30"/>
      <c r="U1324" s="52">
        <f t="shared" si="428"/>
        <v>0</v>
      </c>
      <c r="V1324" s="29"/>
      <c r="W1324" s="29" t="s">
        <v>117</v>
      </c>
      <c r="X1324" s="29"/>
      <c r="Y1324" s="29"/>
      <c r="Z1324" s="53" t="str">
        <f t="shared" si="420"/>
        <v/>
      </c>
      <c r="AA1324" s="55" t="str">
        <f t="shared" si="429"/>
        <v/>
      </c>
      <c r="AB1324" s="27"/>
      <c r="AC1324" s="54">
        <f t="shared" si="421"/>
        <v>0</v>
      </c>
      <c r="AD1324" s="78"/>
      <c r="AE1324" s="54">
        <f t="shared" si="422"/>
        <v>0</v>
      </c>
      <c r="AF1324" s="78"/>
      <c r="AG1324" s="54">
        <f t="shared" si="423"/>
        <v>0</v>
      </c>
      <c r="AH1324" s="78"/>
      <c r="AI1324" s="54">
        <f t="shared" si="424"/>
        <v>0</v>
      </c>
      <c r="AJ1324" s="78"/>
      <c r="AK1324" s="54">
        <f t="shared" si="425"/>
        <v>0</v>
      </c>
      <c r="AL1324" s="78"/>
      <c r="AM1324" s="78"/>
      <c r="AN1324" s="53" t="str">
        <f>+IF($A1324="Venta",SUMIF($AC$3:$AM$3,VLOOKUP($R1324,desplegable!$N$3:$Q$8,4,FALSE),$AC1324:$AM1324)*$T1324/VLOOKUP($R1324,desplegable!$N$3:$O$8,2,FALSE),"")</f>
        <v/>
      </c>
      <c r="AO1324" s="53">
        <f t="shared" si="426"/>
        <v>0</v>
      </c>
      <c r="AP1324" s="53" t="str">
        <f>+IF($A1324="Compra",SUMIF($AC$3:$AM$3,VLOOKUP($R1323,desplegable!$N$3:$Q$8,4,FALSE),$AC1324:$AM1324)*$T1324/VLOOKUP($R1323,desplegable!$N$3:$O$8,2,FALSE),"")</f>
        <v/>
      </c>
      <c r="AQ1324" s="55">
        <f>+IFERROR(SUMIF($AC$3:$AM$3,VLOOKUP($R1324,desplegable!$N$3:$Q$8,4,FALSE),$AC1324:$AM1324)/$S1324,0)</f>
        <v>0</v>
      </c>
      <c r="AR1324" s="55">
        <f ca="1">IFERROR((SUMIF($AC$3:$AM$3,VLOOKUP($R1324,desplegable!$N$3:$Q$8,4,FALSE),$AC1324:$AM1324)/($H1324-$G1324))*((TODAY())-$G1324)/$S1324,0)</f>
        <v>0</v>
      </c>
      <c r="AS1324" s="56" t="str">
        <f t="shared" si="430"/>
        <v>-</v>
      </c>
      <c r="AT1324" s="56" t="str">
        <f t="shared" si="431"/>
        <v>-</v>
      </c>
      <c r="AU1324" s="56" t="str">
        <f t="shared" si="432"/>
        <v>-</v>
      </c>
      <c r="AV1324" s="56" t="str">
        <f t="shared" si="433"/>
        <v>-</v>
      </c>
      <c r="AW1324" s="53" t="str">
        <f t="shared" si="434"/>
        <v>-</v>
      </c>
      <c r="AX1324" s="53" t="str">
        <f t="shared" si="435"/>
        <v/>
      </c>
      <c r="AY1324" s="57" t="str">
        <f t="shared" si="436"/>
        <v/>
      </c>
      <c r="AZ1324" s="54">
        <f>+IF(SUMIF($AC$3:$AM$3,VLOOKUP($R1324,desplegable!$N$3:$Q$8,4,FALSE),$AC1324:$AM1324)&gt;=$S1324,$S1324,SUMIF($AC$3:$AM$3,VLOOKUP($R1324,desplegable!$N$3:$Q$8,4,FALSE),$AC1324:$AM1324))</f>
        <v>0</v>
      </c>
      <c r="BA1324" s="78"/>
      <c r="BB1324" s="54">
        <f t="shared" si="437"/>
        <v>0</v>
      </c>
      <c r="BC1324" s="53">
        <f>+IFERROR($BB1324*$T1324/VLOOKUP($R1324,desplegable!$N$3:$O$8,2,FALSE),0)</f>
        <v>0</v>
      </c>
      <c r="BD1324" s="53" t="str">
        <f t="shared" si="427"/>
        <v/>
      </c>
      <c r="BE1324" s="57" t="str">
        <f t="shared" si="438"/>
        <v/>
      </c>
    </row>
    <row r="1325" spans="1:57" ht="15" customHeight="1" x14ac:dyDescent="0.25">
      <c r="A1325" s="26" t="s">
        <v>117</v>
      </c>
      <c r="B1325" s="21"/>
      <c r="C1325" s="21" t="s">
        <v>117</v>
      </c>
      <c r="D1325" s="21"/>
      <c r="E1325" s="21" t="s">
        <v>117</v>
      </c>
      <c r="F1325" s="21"/>
      <c r="G1325" s="27"/>
      <c r="H1325" s="27"/>
      <c r="I1325" s="28" t="s">
        <v>374</v>
      </c>
      <c r="J1325" s="28" t="s">
        <v>117</v>
      </c>
      <c r="K1325" s="21"/>
      <c r="L1325" s="21"/>
      <c r="M1325" s="28" t="s">
        <v>117</v>
      </c>
      <c r="N1325" s="28" t="s">
        <v>117</v>
      </c>
      <c r="O1325" s="28" t="s">
        <v>117</v>
      </c>
      <c r="P1325" s="21" t="s">
        <v>117</v>
      </c>
      <c r="Q1325" s="21" t="s">
        <v>117</v>
      </c>
      <c r="R1325" s="28" t="s">
        <v>117</v>
      </c>
      <c r="S1325" s="78"/>
      <c r="T1325" s="30"/>
      <c r="U1325" s="52">
        <f t="shared" si="428"/>
        <v>0</v>
      </c>
      <c r="V1325" s="29"/>
      <c r="W1325" s="29" t="s">
        <v>117</v>
      </c>
      <c r="X1325" s="29"/>
      <c r="Y1325" s="29"/>
      <c r="Z1325" s="53" t="str">
        <f t="shared" si="420"/>
        <v/>
      </c>
      <c r="AA1325" s="55" t="str">
        <f t="shared" si="429"/>
        <v/>
      </c>
      <c r="AB1325" s="27"/>
      <c r="AC1325" s="54">
        <f t="shared" si="421"/>
        <v>0</v>
      </c>
      <c r="AD1325" s="78"/>
      <c r="AE1325" s="54">
        <f t="shared" si="422"/>
        <v>0</v>
      </c>
      <c r="AF1325" s="78"/>
      <c r="AG1325" s="54">
        <f t="shared" si="423"/>
        <v>0</v>
      </c>
      <c r="AH1325" s="78"/>
      <c r="AI1325" s="54">
        <f t="shared" si="424"/>
        <v>0</v>
      </c>
      <c r="AJ1325" s="78"/>
      <c r="AK1325" s="54">
        <f t="shared" si="425"/>
        <v>0</v>
      </c>
      <c r="AL1325" s="78"/>
      <c r="AM1325" s="78"/>
      <c r="AN1325" s="53" t="str">
        <f>+IF($A1325="Venta",SUMIF($AC$3:$AM$3,VLOOKUP($R1325,desplegable!$N$3:$Q$8,4,FALSE),$AC1325:$AM1325)*$T1325/VLOOKUP($R1325,desplegable!$N$3:$O$8,2,FALSE),"")</f>
        <v/>
      </c>
      <c r="AO1325" s="53">
        <f t="shared" si="426"/>
        <v>0</v>
      </c>
      <c r="AP1325" s="53" t="str">
        <f>+IF($A1325="Compra",SUMIF($AC$3:$AM$3,VLOOKUP($R1324,desplegable!$N$3:$Q$8,4,FALSE),$AC1325:$AM1325)*$T1325/VLOOKUP($R1324,desplegable!$N$3:$O$8,2,FALSE),"")</f>
        <v/>
      </c>
      <c r="AQ1325" s="55">
        <f>+IFERROR(SUMIF($AC$3:$AM$3,VLOOKUP($R1325,desplegable!$N$3:$Q$8,4,FALSE),$AC1325:$AM1325)/$S1325,0)</f>
        <v>0</v>
      </c>
      <c r="AR1325" s="55">
        <f ca="1">IFERROR((SUMIF($AC$3:$AM$3,VLOOKUP($R1325,desplegable!$N$3:$Q$8,4,FALSE),$AC1325:$AM1325)/($H1325-$G1325))*((TODAY())-$G1325)/$S1325,0)</f>
        <v>0</v>
      </c>
      <c r="AS1325" s="56" t="str">
        <f t="shared" si="430"/>
        <v>-</v>
      </c>
      <c r="AT1325" s="56" t="str">
        <f t="shared" si="431"/>
        <v>-</v>
      </c>
      <c r="AU1325" s="56" t="str">
        <f t="shared" si="432"/>
        <v>-</v>
      </c>
      <c r="AV1325" s="56" t="str">
        <f t="shared" si="433"/>
        <v>-</v>
      </c>
      <c r="AW1325" s="53" t="str">
        <f t="shared" si="434"/>
        <v>-</v>
      </c>
      <c r="AX1325" s="53" t="str">
        <f t="shared" si="435"/>
        <v/>
      </c>
      <c r="AY1325" s="57" t="str">
        <f t="shared" si="436"/>
        <v/>
      </c>
      <c r="AZ1325" s="54">
        <f>+IF(SUMIF($AC$3:$AM$3,VLOOKUP($R1325,desplegable!$N$3:$Q$8,4,FALSE),$AC1325:$AM1325)&gt;=$S1325,$S1325,SUMIF($AC$3:$AM$3,VLOOKUP($R1325,desplegable!$N$3:$Q$8,4,FALSE),$AC1325:$AM1325))</f>
        <v>0</v>
      </c>
      <c r="BA1325" s="78"/>
      <c r="BB1325" s="54">
        <f t="shared" si="437"/>
        <v>0</v>
      </c>
      <c r="BC1325" s="53">
        <f>+IFERROR($BB1325*$T1325/VLOOKUP($R1325,desplegable!$N$3:$O$8,2,FALSE),0)</f>
        <v>0</v>
      </c>
      <c r="BD1325" s="53" t="str">
        <f t="shared" si="427"/>
        <v/>
      </c>
      <c r="BE1325" s="57" t="str">
        <f t="shared" si="438"/>
        <v/>
      </c>
    </row>
    <row r="1326" spans="1:57" ht="15" customHeight="1" x14ac:dyDescent="0.25">
      <c r="A1326" s="26" t="s">
        <v>117</v>
      </c>
      <c r="B1326" s="21"/>
      <c r="C1326" s="21" t="s">
        <v>117</v>
      </c>
      <c r="D1326" s="21"/>
      <c r="E1326" s="21" t="s">
        <v>117</v>
      </c>
      <c r="F1326" s="21"/>
      <c r="G1326" s="27"/>
      <c r="H1326" s="27"/>
      <c r="I1326" s="28" t="s">
        <v>374</v>
      </c>
      <c r="J1326" s="28" t="s">
        <v>117</v>
      </c>
      <c r="K1326" s="21"/>
      <c r="L1326" s="21"/>
      <c r="M1326" s="28" t="s">
        <v>117</v>
      </c>
      <c r="N1326" s="28" t="s">
        <v>117</v>
      </c>
      <c r="O1326" s="28" t="s">
        <v>117</v>
      </c>
      <c r="P1326" s="21" t="s">
        <v>117</v>
      </c>
      <c r="Q1326" s="21" t="s">
        <v>117</v>
      </c>
      <c r="R1326" s="28" t="s">
        <v>117</v>
      </c>
      <c r="S1326" s="78"/>
      <c r="T1326" s="30"/>
      <c r="U1326" s="52">
        <f t="shared" si="428"/>
        <v>0</v>
      </c>
      <c r="V1326" s="29"/>
      <c r="W1326" s="29" t="s">
        <v>117</v>
      </c>
      <c r="X1326" s="29"/>
      <c r="Y1326" s="29"/>
      <c r="Z1326" s="53" t="str">
        <f t="shared" si="420"/>
        <v/>
      </c>
      <c r="AA1326" s="55" t="str">
        <f t="shared" si="429"/>
        <v/>
      </c>
      <c r="AB1326" s="27"/>
      <c r="AC1326" s="54">
        <f t="shared" si="421"/>
        <v>0</v>
      </c>
      <c r="AD1326" s="78"/>
      <c r="AE1326" s="54">
        <f t="shared" si="422"/>
        <v>0</v>
      </c>
      <c r="AF1326" s="78"/>
      <c r="AG1326" s="54">
        <f t="shared" si="423"/>
        <v>0</v>
      </c>
      <c r="AH1326" s="78"/>
      <c r="AI1326" s="54">
        <f t="shared" si="424"/>
        <v>0</v>
      </c>
      <c r="AJ1326" s="78"/>
      <c r="AK1326" s="54">
        <f t="shared" si="425"/>
        <v>0</v>
      </c>
      <c r="AL1326" s="78"/>
      <c r="AM1326" s="78"/>
      <c r="AN1326" s="53" t="str">
        <f>+IF($A1326="Venta",SUMIF($AC$3:$AM$3,VLOOKUP($R1326,desplegable!$N$3:$Q$8,4,FALSE),$AC1326:$AM1326)*$T1326/VLOOKUP($R1326,desplegable!$N$3:$O$8,2,FALSE),"")</f>
        <v/>
      </c>
      <c r="AO1326" s="53">
        <f t="shared" si="426"/>
        <v>0</v>
      </c>
      <c r="AP1326" s="53" t="str">
        <f>+IF($A1326="Compra",SUMIF($AC$3:$AM$3,VLOOKUP($R1325,desplegable!$N$3:$Q$8,4,FALSE),$AC1326:$AM1326)*$T1326/VLOOKUP($R1325,desplegable!$N$3:$O$8,2,FALSE),"")</f>
        <v/>
      </c>
      <c r="AQ1326" s="55">
        <f>+IFERROR(SUMIF($AC$3:$AM$3,VLOOKUP($R1326,desplegable!$N$3:$Q$8,4,FALSE),$AC1326:$AM1326)/$S1326,0)</f>
        <v>0</v>
      </c>
      <c r="AR1326" s="55">
        <f ca="1">IFERROR((SUMIF($AC$3:$AM$3,VLOOKUP($R1326,desplegable!$N$3:$Q$8,4,FALSE),$AC1326:$AM1326)/($H1326-$G1326))*((TODAY())-$G1326)/$S1326,0)</f>
        <v>0</v>
      </c>
      <c r="AS1326" s="56" t="str">
        <f t="shared" si="430"/>
        <v>-</v>
      </c>
      <c r="AT1326" s="56" t="str">
        <f t="shared" si="431"/>
        <v>-</v>
      </c>
      <c r="AU1326" s="56" t="str">
        <f t="shared" si="432"/>
        <v>-</v>
      </c>
      <c r="AV1326" s="56" t="str">
        <f t="shared" si="433"/>
        <v>-</v>
      </c>
      <c r="AW1326" s="53" t="str">
        <f t="shared" si="434"/>
        <v>-</v>
      </c>
      <c r="AX1326" s="53" t="str">
        <f t="shared" si="435"/>
        <v/>
      </c>
      <c r="AY1326" s="57" t="str">
        <f t="shared" si="436"/>
        <v/>
      </c>
      <c r="AZ1326" s="54">
        <f>+IF(SUMIF($AC$3:$AM$3,VLOOKUP($R1326,desplegable!$N$3:$Q$8,4,FALSE),$AC1326:$AM1326)&gt;=$S1326,$S1326,SUMIF($AC$3:$AM$3,VLOOKUP($R1326,desplegable!$N$3:$Q$8,4,FALSE),$AC1326:$AM1326))</f>
        <v>0</v>
      </c>
      <c r="BA1326" s="78"/>
      <c r="BB1326" s="54">
        <f t="shared" si="437"/>
        <v>0</v>
      </c>
      <c r="BC1326" s="53">
        <f>+IFERROR($BB1326*$T1326/VLOOKUP($R1326,desplegable!$N$3:$O$8,2,FALSE),0)</f>
        <v>0</v>
      </c>
      <c r="BD1326" s="53" t="str">
        <f t="shared" si="427"/>
        <v/>
      </c>
      <c r="BE1326" s="57" t="str">
        <f t="shared" si="438"/>
        <v/>
      </c>
    </row>
    <row r="1327" spans="1:57" ht="15" customHeight="1" x14ac:dyDescent="0.25">
      <c r="A1327" s="26" t="s">
        <v>117</v>
      </c>
      <c r="B1327" s="21"/>
      <c r="C1327" s="21" t="s">
        <v>117</v>
      </c>
      <c r="D1327" s="21"/>
      <c r="E1327" s="21" t="s">
        <v>117</v>
      </c>
      <c r="F1327" s="21"/>
      <c r="G1327" s="27"/>
      <c r="H1327" s="27"/>
      <c r="I1327" s="28" t="s">
        <v>374</v>
      </c>
      <c r="J1327" s="28" t="s">
        <v>117</v>
      </c>
      <c r="K1327" s="21"/>
      <c r="L1327" s="21"/>
      <c r="M1327" s="28" t="s">
        <v>117</v>
      </c>
      <c r="N1327" s="28" t="s">
        <v>117</v>
      </c>
      <c r="O1327" s="28" t="s">
        <v>117</v>
      </c>
      <c r="P1327" s="21" t="s">
        <v>117</v>
      </c>
      <c r="Q1327" s="21" t="s">
        <v>117</v>
      </c>
      <c r="R1327" s="28" t="s">
        <v>117</v>
      </c>
      <c r="S1327" s="78"/>
      <c r="T1327" s="30"/>
      <c r="U1327" s="52">
        <f t="shared" si="428"/>
        <v>0</v>
      </c>
      <c r="V1327" s="29"/>
      <c r="W1327" s="29" t="s">
        <v>117</v>
      </c>
      <c r="X1327" s="29"/>
      <c r="Y1327" s="29"/>
      <c r="Z1327" s="53" t="str">
        <f t="shared" si="420"/>
        <v/>
      </c>
      <c r="AA1327" s="55" t="str">
        <f t="shared" si="429"/>
        <v/>
      </c>
      <c r="AB1327" s="27"/>
      <c r="AC1327" s="54">
        <f t="shared" si="421"/>
        <v>0</v>
      </c>
      <c r="AD1327" s="78"/>
      <c r="AE1327" s="54">
        <f t="shared" si="422"/>
        <v>0</v>
      </c>
      <c r="AF1327" s="78"/>
      <c r="AG1327" s="54">
        <f t="shared" si="423"/>
        <v>0</v>
      </c>
      <c r="AH1327" s="78"/>
      <c r="AI1327" s="54">
        <f t="shared" si="424"/>
        <v>0</v>
      </c>
      <c r="AJ1327" s="78"/>
      <c r="AK1327" s="54">
        <f t="shared" si="425"/>
        <v>0</v>
      </c>
      <c r="AL1327" s="78"/>
      <c r="AM1327" s="78"/>
      <c r="AN1327" s="53" t="str">
        <f>+IF($A1327="Venta",SUMIF($AC$3:$AM$3,VLOOKUP($R1327,desplegable!$N$3:$Q$8,4,FALSE),$AC1327:$AM1327)*$T1327/VLOOKUP($R1327,desplegable!$N$3:$O$8,2,FALSE),"")</f>
        <v/>
      </c>
      <c r="AO1327" s="53">
        <f t="shared" si="426"/>
        <v>0</v>
      </c>
      <c r="AP1327" s="53" t="str">
        <f>+IF($A1327="Compra",SUMIF($AC$3:$AM$3,VLOOKUP($R1326,desplegable!$N$3:$Q$8,4,FALSE),$AC1327:$AM1327)*$T1327/VLOOKUP($R1326,desplegable!$N$3:$O$8,2,FALSE),"")</f>
        <v/>
      </c>
      <c r="AQ1327" s="55">
        <f>+IFERROR(SUMIF($AC$3:$AM$3,VLOOKUP($R1327,desplegable!$N$3:$Q$8,4,FALSE),$AC1327:$AM1327)/$S1327,0)</f>
        <v>0</v>
      </c>
      <c r="AR1327" s="55">
        <f ca="1">IFERROR((SUMIF($AC$3:$AM$3,VLOOKUP($R1327,desplegable!$N$3:$Q$8,4,FALSE),$AC1327:$AM1327)/($H1327-$G1327))*((TODAY())-$G1327)/$S1327,0)</f>
        <v>0</v>
      </c>
      <c r="AS1327" s="56" t="str">
        <f t="shared" si="430"/>
        <v>-</v>
      </c>
      <c r="AT1327" s="56" t="str">
        <f t="shared" si="431"/>
        <v>-</v>
      </c>
      <c r="AU1327" s="56" t="str">
        <f t="shared" si="432"/>
        <v>-</v>
      </c>
      <c r="AV1327" s="56" t="str">
        <f t="shared" si="433"/>
        <v>-</v>
      </c>
      <c r="AW1327" s="53" t="str">
        <f t="shared" si="434"/>
        <v>-</v>
      </c>
      <c r="AX1327" s="53" t="str">
        <f t="shared" si="435"/>
        <v/>
      </c>
      <c r="AY1327" s="57" t="str">
        <f t="shared" si="436"/>
        <v/>
      </c>
      <c r="AZ1327" s="54">
        <f>+IF(SUMIF($AC$3:$AM$3,VLOOKUP($R1327,desplegable!$N$3:$Q$8,4,FALSE),$AC1327:$AM1327)&gt;=$S1327,$S1327,SUMIF($AC$3:$AM$3,VLOOKUP($R1327,desplegable!$N$3:$Q$8,4,FALSE),$AC1327:$AM1327))</f>
        <v>0</v>
      </c>
      <c r="BA1327" s="78"/>
      <c r="BB1327" s="54">
        <f t="shared" si="437"/>
        <v>0</v>
      </c>
      <c r="BC1327" s="53">
        <f>+IFERROR($BB1327*$T1327/VLOOKUP($R1327,desplegable!$N$3:$O$8,2,FALSE),0)</f>
        <v>0</v>
      </c>
      <c r="BD1327" s="53" t="str">
        <f t="shared" si="427"/>
        <v/>
      </c>
      <c r="BE1327" s="57" t="str">
        <f t="shared" si="438"/>
        <v/>
      </c>
    </row>
    <row r="1328" spans="1:57" ht="15" customHeight="1" x14ac:dyDescent="0.25">
      <c r="A1328" s="26" t="s">
        <v>117</v>
      </c>
      <c r="B1328" s="21"/>
      <c r="C1328" s="21" t="s">
        <v>117</v>
      </c>
      <c r="D1328" s="21"/>
      <c r="E1328" s="21" t="s">
        <v>117</v>
      </c>
      <c r="F1328" s="21"/>
      <c r="G1328" s="27"/>
      <c r="H1328" s="27"/>
      <c r="I1328" s="28" t="s">
        <v>374</v>
      </c>
      <c r="J1328" s="28" t="s">
        <v>117</v>
      </c>
      <c r="K1328" s="21"/>
      <c r="L1328" s="21"/>
      <c r="M1328" s="28" t="s">
        <v>117</v>
      </c>
      <c r="N1328" s="28" t="s">
        <v>117</v>
      </c>
      <c r="O1328" s="28" t="s">
        <v>117</v>
      </c>
      <c r="P1328" s="21" t="s">
        <v>117</v>
      </c>
      <c r="Q1328" s="21" t="s">
        <v>117</v>
      </c>
      <c r="R1328" s="28" t="s">
        <v>117</v>
      </c>
      <c r="S1328" s="78"/>
      <c r="T1328" s="30"/>
      <c r="U1328" s="52">
        <f t="shared" si="428"/>
        <v>0</v>
      </c>
      <c r="V1328" s="29"/>
      <c r="W1328" s="29" t="s">
        <v>117</v>
      </c>
      <c r="X1328" s="29"/>
      <c r="Y1328" s="29"/>
      <c r="Z1328" s="53" t="str">
        <f t="shared" si="420"/>
        <v/>
      </c>
      <c r="AA1328" s="55" t="str">
        <f t="shared" si="429"/>
        <v/>
      </c>
      <c r="AB1328" s="27"/>
      <c r="AC1328" s="54">
        <f t="shared" si="421"/>
        <v>0</v>
      </c>
      <c r="AD1328" s="78"/>
      <c r="AE1328" s="54">
        <f t="shared" si="422"/>
        <v>0</v>
      </c>
      <c r="AF1328" s="78"/>
      <c r="AG1328" s="54">
        <f t="shared" si="423"/>
        <v>0</v>
      </c>
      <c r="AH1328" s="78"/>
      <c r="AI1328" s="54">
        <f t="shared" si="424"/>
        <v>0</v>
      </c>
      <c r="AJ1328" s="78"/>
      <c r="AK1328" s="54">
        <f t="shared" si="425"/>
        <v>0</v>
      </c>
      <c r="AL1328" s="78"/>
      <c r="AM1328" s="78"/>
      <c r="AN1328" s="53" t="str">
        <f>+IF($A1328="Venta",SUMIF($AC$3:$AM$3,VLOOKUP($R1328,desplegable!$N$3:$Q$8,4,FALSE),$AC1328:$AM1328)*$T1328/VLOOKUP($R1328,desplegable!$N$3:$O$8,2,FALSE),"")</f>
        <v/>
      </c>
      <c r="AO1328" s="53">
        <f t="shared" si="426"/>
        <v>0</v>
      </c>
      <c r="AP1328" s="53" t="str">
        <f>+IF($A1328="Compra",SUMIF($AC$3:$AM$3,VLOOKUP($R1327,desplegable!$N$3:$Q$8,4,FALSE),$AC1328:$AM1328)*$T1328/VLOOKUP($R1327,desplegable!$N$3:$O$8,2,FALSE),"")</f>
        <v/>
      </c>
      <c r="AQ1328" s="55">
        <f>+IFERROR(SUMIF($AC$3:$AM$3,VLOOKUP($R1328,desplegable!$N$3:$Q$8,4,FALSE),$AC1328:$AM1328)/$S1328,0)</f>
        <v>0</v>
      </c>
      <c r="AR1328" s="55">
        <f ca="1">IFERROR((SUMIF($AC$3:$AM$3,VLOOKUP($R1328,desplegable!$N$3:$Q$8,4,FALSE),$AC1328:$AM1328)/($H1328-$G1328))*((TODAY())-$G1328)/$S1328,0)</f>
        <v>0</v>
      </c>
      <c r="AS1328" s="56" t="str">
        <f t="shared" si="430"/>
        <v>-</v>
      </c>
      <c r="AT1328" s="56" t="str">
        <f t="shared" si="431"/>
        <v>-</v>
      </c>
      <c r="AU1328" s="56" t="str">
        <f t="shared" si="432"/>
        <v>-</v>
      </c>
      <c r="AV1328" s="56" t="str">
        <f t="shared" si="433"/>
        <v>-</v>
      </c>
      <c r="AW1328" s="53" t="str">
        <f t="shared" si="434"/>
        <v>-</v>
      </c>
      <c r="AX1328" s="53" t="str">
        <f t="shared" si="435"/>
        <v/>
      </c>
      <c r="AY1328" s="57" t="str">
        <f t="shared" si="436"/>
        <v/>
      </c>
      <c r="AZ1328" s="54">
        <f>+IF(SUMIF($AC$3:$AM$3,VLOOKUP($R1328,desplegable!$N$3:$Q$8,4,FALSE),$AC1328:$AM1328)&gt;=$S1328,$S1328,SUMIF($AC$3:$AM$3,VLOOKUP($R1328,desplegable!$N$3:$Q$8,4,FALSE),$AC1328:$AM1328))</f>
        <v>0</v>
      </c>
      <c r="BA1328" s="78"/>
      <c r="BB1328" s="54">
        <f t="shared" si="437"/>
        <v>0</v>
      </c>
      <c r="BC1328" s="53">
        <f>+IFERROR($BB1328*$T1328/VLOOKUP($R1328,desplegable!$N$3:$O$8,2,FALSE),0)</f>
        <v>0</v>
      </c>
      <c r="BD1328" s="53" t="str">
        <f t="shared" si="427"/>
        <v/>
      </c>
      <c r="BE1328" s="57" t="str">
        <f t="shared" si="438"/>
        <v/>
      </c>
    </row>
    <row r="1329" spans="1:57" ht="15" customHeight="1" x14ac:dyDescent="0.25">
      <c r="A1329" s="26" t="s">
        <v>117</v>
      </c>
      <c r="B1329" s="21"/>
      <c r="C1329" s="21" t="s">
        <v>117</v>
      </c>
      <c r="D1329" s="21"/>
      <c r="E1329" s="21" t="s">
        <v>117</v>
      </c>
      <c r="F1329" s="21"/>
      <c r="G1329" s="27"/>
      <c r="H1329" s="27"/>
      <c r="I1329" s="28" t="s">
        <v>374</v>
      </c>
      <c r="J1329" s="28" t="s">
        <v>117</v>
      </c>
      <c r="K1329" s="21"/>
      <c r="L1329" s="21"/>
      <c r="M1329" s="28" t="s">
        <v>117</v>
      </c>
      <c r="N1329" s="28" t="s">
        <v>117</v>
      </c>
      <c r="O1329" s="28" t="s">
        <v>117</v>
      </c>
      <c r="P1329" s="21" t="s">
        <v>117</v>
      </c>
      <c r="Q1329" s="21" t="s">
        <v>117</v>
      </c>
      <c r="R1329" s="28" t="s">
        <v>117</v>
      </c>
      <c r="S1329" s="78"/>
      <c r="T1329" s="30"/>
      <c r="U1329" s="52">
        <f t="shared" si="428"/>
        <v>0</v>
      </c>
      <c r="V1329" s="29"/>
      <c r="W1329" s="29" t="s">
        <v>117</v>
      </c>
      <c r="X1329" s="29"/>
      <c r="Y1329" s="29"/>
      <c r="Z1329" s="53" t="str">
        <f t="shared" si="420"/>
        <v/>
      </c>
      <c r="AA1329" s="55" t="str">
        <f t="shared" si="429"/>
        <v/>
      </c>
      <c r="AB1329" s="27"/>
      <c r="AC1329" s="54">
        <f t="shared" si="421"/>
        <v>0</v>
      </c>
      <c r="AD1329" s="78"/>
      <c r="AE1329" s="54">
        <f t="shared" si="422"/>
        <v>0</v>
      </c>
      <c r="AF1329" s="78"/>
      <c r="AG1329" s="54">
        <f t="shared" si="423"/>
        <v>0</v>
      </c>
      <c r="AH1329" s="78"/>
      <c r="AI1329" s="54">
        <f t="shared" si="424"/>
        <v>0</v>
      </c>
      <c r="AJ1329" s="78"/>
      <c r="AK1329" s="54">
        <f t="shared" si="425"/>
        <v>0</v>
      </c>
      <c r="AL1329" s="78"/>
      <c r="AM1329" s="78"/>
      <c r="AN1329" s="53" t="str">
        <f>+IF($A1329="Venta",SUMIF($AC$3:$AM$3,VLOOKUP($R1329,desplegable!$N$3:$Q$8,4,FALSE),$AC1329:$AM1329)*$T1329/VLOOKUP($R1329,desplegable!$N$3:$O$8,2,FALSE),"")</f>
        <v/>
      </c>
      <c r="AO1329" s="53">
        <f t="shared" si="426"/>
        <v>0</v>
      </c>
      <c r="AP1329" s="53" t="str">
        <f>+IF($A1329="Compra",SUMIF($AC$3:$AM$3,VLOOKUP($R1328,desplegable!$N$3:$Q$8,4,FALSE),$AC1329:$AM1329)*$T1329/VLOOKUP($R1328,desplegable!$N$3:$O$8,2,FALSE),"")</f>
        <v/>
      </c>
      <c r="AQ1329" s="55">
        <f>+IFERROR(SUMIF($AC$3:$AM$3,VLOOKUP($R1329,desplegable!$N$3:$Q$8,4,FALSE),$AC1329:$AM1329)/$S1329,0)</f>
        <v>0</v>
      </c>
      <c r="AR1329" s="55">
        <f ca="1">IFERROR((SUMIF($AC$3:$AM$3,VLOOKUP($R1329,desplegable!$N$3:$Q$8,4,FALSE),$AC1329:$AM1329)/($H1329-$G1329))*((TODAY())-$G1329)/$S1329,0)</f>
        <v>0</v>
      </c>
      <c r="AS1329" s="56" t="str">
        <f t="shared" si="430"/>
        <v>-</v>
      </c>
      <c r="AT1329" s="56" t="str">
        <f t="shared" si="431"/>
        <v>-</v>
      </c>
      <c r="AU1329" s="56" t="str">
        <f t="shared" si="432"/>
        <v>-</v>
      </c>
      <c r="AV1329" s="56" t="str">
        <f t="shared" si="433"/>
        <v>-</v>
      </c>
      <c r="AW1329" s="53" t="str">
        <f t="shared" si="434"/>
        <v>-</v>
      </c>
      <c r="AX1329" s="53" t="str">
        <f t="shared" si="435"/>
        <v/>
      </c>
      <c r="AY1329" s="57" t="str">
        <f t="shared" si="436"/>
        <v/>
      </c>
      <c r="AZ1329" s="54">
        <f>+IF(SUMIF($AC$3:$AM$3,VLOOKUP($R1329,desplegable!$N$3:$Q$8,4,FALSE),$AC1329:$AM1329)&gt;=$S1329,$S1329,SUMIF($AC$3:$AM$3,VLOOKUP($R1329,desplegable!$N$3:$Q$8,4,FALSE),$AC1329:$AM1329))</f>
        <v>0</v>
      </c>
      <c r="BA1329" s="78"/>
      <c r="BB1329" s="54">
        <f t="shared" si="437"/>
        <v>0</v>
      </c>
      <c r="BC1329" s="53">
        <f>+IFERROR($BB1329*$T1329/VLOOKUP($R1329,desplegable!$N$3:$O$8,2,FALSE),0)</f>
        <v>0</v>
      </c>
      <c r="BD1329" s="53" t="str">
        <f t="shared" si="427"/>
        <v/>
      </c>
      <c r="BE1329" s="57" t="str">
        <f t="shared" si="438"/>
        <v/>
      </c>
    </row>
    <row r="1330" spans="1:57" ht="15" customHeight="1" x14ac:dyDescent="0.25">
      <c r="A1330" s="26" t="s">
        <v>117</v>
      </c>
      <c r="B1330" s="21"/>
      <c r="C1330" s="21" t="s">
        <v>117</v>
      </c>
      <c r="D1330" s="21"/>
      <c r="E1330" s="21" t="s">
        <v>117</v>
      </c>
      <c r="F1330" s="21"/>
      <c r="G1330" s="27"/>
      <c r="H1330" s="27"/>
      <c r="I1330" s="28" t="s">
        <v>374</v>
      </c>
      <c r="J1330" s="28" t="s">
        <v>117</v>
      </c>
      <c r="K1330" s="21"/>
      <c r="L1330" s="21"/>
      <c r="M1330" s="28" t="s">
        <v>117</v>
      </c>
      <c r="N1330" s="28" t="s">
        <v>117</v>
      </c>
      <c r="O1330" s="28" t="s">
        <v>117</v>
      </c>
      <c r="P1330" s="21" t="s">
        <v>117</v>
      </c>
      <c r="Q1330" s="21" t="s">
        <v>117</v>
      </c>
      <c r="R1330" s="28" t="s">
        <v>117</v>
      </c>
      <c r="S1330" s="78"/>
      <c r="T1330" s="30"/>
      <c r="U1330" s="52">
        <f t="shared" si="428"/>
        <v>0</v>
      </c>
      <c r="V1330" s="29"/>
      <c r="W1330" s="29" t="s">
        <v>117</v>
      </c>
      <c r="X1330" s="29"/>
      <c r="Y1330" s="29"/>
      <c r="Z1330" s="53" t="str">
        <f t="shared" si="420"/>
        <v/>
      </c>
      <c r="AA1330" s="55" t="str">
        <f t="shared" si="429"/>
        <v/>
      </c>
      <c r="AB1330" s="27"/>
      <c r="AC1330" s="54">
        <f t="shared" si="421"/>
        <v>0</v>
      </c>
      <c r="AD1330" s="78"/>
      <c r="AE1330" s="54">
        <f t="shared" si="422"/>
        <v>0</v>
      </c>
      <c r="AF1330" s="78"/>
      <c r="AG1330" s="54">
        <f t="shared" si="423"/>
        <v>0</v>
      </c>
      <c r="AH1330" s="78"/>
      <c r="AI1330" s="54">
        <f t="shared" si="424"/>
        <v>0</v>
      </c>
      <c r="AJ1330" s="78"/>
      <c r="AK1330" s="54">
        <f t="shared" si="425"/>
        <v>0</v>
      </c>
      <c r="AL1330" s="78"/>
      <c r="AM1330" s="78"/>
      <c r="AN1330" s="53" t="str">
        <f>+IF($A1330="Venta",SUMIF($AC$3:$AM$3,VLOOKUP($R1330,desplegable!$N$3:$Q$8,4,FALSE),$AC1330:$AM1330)*$T1330/VLOOKUP($R1330,desplegable!$N$3:$O$8,2,FALSE),"")</f>
        <v/>
      </c>
      <c r="AO1330" s="53">
        <f t="shared" si="426"/>
        <v>0</v>
      </c>
      <c r="AP1330" s="53" t="str">
        <f>+IF($A1330="Compra",SUMIF($AC$3:$AM$3,VLOOKUP(#REF!,desplegable!$N$3:$Q$8,4,FALSE),$AC1330:$AM1330)*$T1330/VLOOKUP(#REF!,desplegable!$N$3:$O$8,2,FALSE),"")</f>
        <v/>
      </c>
      <c r="AQ1330" s="55">
        <f>+IFERROR(SUMIF($AC$3:$AM$3,VLOOKUP($R1330,desplegable!$N$3:$Q$8,4,FALSE),$AC1330:$AM1330)/$S1330,0)</f>
        <v>0</v>
      </c>
      <c r="AR1330" s="55">
        <f ca="1">IFERROR((SUMIF($AC$3:$AM$3,VLOOKUP($R1330,desplegable!$N$3:$Q$8,4,FALSE),$AC1330:$AM1330)/($H1330-$G1330))*((TODAY())-$G1330)/$S1330,0)</f>
        <v>0</v>
      </c>
      <c r="AS1330" s="56" t="str">
        <f t="shared" si="430"/>
        <v>-</v>
      </c>
      <c r="AT1330" s="56" t="str">
        <f t="shared" si="431"/>
        <v>-</v>
      </c>
      <c r="AU1330" s="56" t="str">
        <f t="shared" si="432"/>
        <v>-</v>
      </c>
      <c r="AV1330" s="56" t="str">
        <f t="shared" si="433"/>
        <v>-</v>
      </c>
      <c r="AW1330" s="53" t="str">
        <f t="shared" si="434"/>
        <v>-</v>
      </c>
      <c r="AX1330" s="53" t="str">
        <f t="shared" si="435"/>
        <v/>
      </c>
      <c r="AY1330" s="57" t="str">
        <f t="shared" si="436"/>
        <v/>
      </c>
      <c r="AZ1330" s="54">
        <f>+IF(SUMIF($AC$3:$AM$3,VLOOKUP($R1330,desplegable!$N$3:$Q$8,4,FALSE),$AC1330:$AM1330)&gt;=$S1330,$S1330,SUMIF($AC$3:$AM$3,VLOOKUP($R1330,desplegable!$N$3:$Q$8,4,FALSE),$AC1330:$AM1330))</f>
        <v>0</v>
      </c>
      <c r="BA1330" s="78"/>
      <c r="BB1330" s="54">
        <f t="shared" si="437"/>
        <v>0</v>
      </c>
      <c r="BC1330" s="53">
        <f>+IFERROR($BB1330*$T1330/VLOOKUP($R1330,desplegable!$N$3:$O$8,2,FALSE),0)</f>
        <v>0</v>
      </c>
      <c r="BD1330" s="53" t="str">
        <f t="shared" si="427"/>
        <v/>
      </c>
      <c r="BE1330" s="57" t="str">
        <f t="shared" si="438"/>
        <v/>
      </c>
    </row>
    <row r="1331" spans="1:57" ht="15" customHeight="1" x14ac:dyDescent="0.25">
      <c r="A1331" s="26" t="s">
        <v>117</v>
      </c>
      <c r="B1331" s="21"/>
      <c r="C1331" s="21" t="s">
        <v>117</v>
      </c>
      <c r="D1331" s="21"/>
      <c r="E1331" s="21" t="s">
        <v>117</v>
      </c>
      <c r="F1331" s="21"/>
      <c r="G1331" s="27"/>
      <c r="H1331" s="27"/>
      <c r="I1331" s="28" t="s">
        <v>374</v>
      </c>
      <c r="J1331" s="28" t="s">
        <v>117</v>
      </c>
      <c r="K1331" s="21"/>
      <c r="L1331" s="21"/>
      <c r="M1331" s="28" t="s">
        <v>117</v>
      </c>
      <c r="N1331" s="28" t="s">
        <v>117</v>
      </c>
      <c r="O1331" s="28" t="s">
        <v>117</v>
      </c>
      <c r="P1331" s="21" t="s">
        <v>117</v>
      </c>
      <c r="Q1331" s="21" t="s">
        <v>117</v>
      </c>
      <c r="R1331" s="28" t="s">
        <v>117</v>
      </c>
      <c r="S1331" s="78"/>
      <c r="T1331" s="30"/>
      <c r="U1331" s="52">
        <f t="shared" si="428"/>
        <v>0</v>
      </c>
      <c r="V1331" s="29"/>
      <c r="W1331" s="29" t="s">
        <v>117</v>
      </c>
      <c r="X1331" s="29"/>
      <c r="Y1331" s="29"/>
      <c r="Z1331" s="53" t="str">
        <f t="shared" si="420"/>
        <v/>
      </c>
      <c r="AA1331" s="55" t="str">
        <f t="shared" si="429"/>
        <v/>
      </c>
      <c r="AB1331" s="27"/>
      <c r="AC1331" s="54">
        <f t="shared" si="421"/>
        <v>0</v>
      </c>
      <c r="AD1331" s="78"/>
      <c r="AE1331" s="54">
        <f t="shared" si="422"/>
        <v>0</v>
      </c>
      <c r="AF1331" s="78"/>
      <c r="AG1331" s="54">
        <f t="shared" si="423"/>
        <v>0</v>
      </c>
      <c r="AH1331" s="78"/>
      <c r="AI1331" s="54">
        <f t="shared" si="424"/>
        <v>0</v>
      </c>
      <c r="AJ1331" s="78"/>
      <c r="AK1331" s="54">
        <f t="shared" si="425"/>
        <v>0</v>
      </c>
      <c r="AL1331" s="78"/>
      <c r="AM1331" s="78"/>
      <c r="AN1331" s="53" t="str">
        <f>+IF($A1331="Venta",SUMIF($AC$3:$AM$3,VLOOKUP($R1331,desplegable!$N$3:$Q$8,4,FALSE),$AC1331:$AM1331)*$T1331/VLOOKUP($R1331,desplegable!$N$3:$O$8,2,FALSE),"")</f>
        <v/>
      </c>
      <c r="AO1331" s="53">
        <f t="shared" si="426"/>
        <v>0</v>
      </c>
      <c r="AP1331" s="53" t="str">
        <f>+IF($A1331="Compra",SUMIF($AC$3:$AM$3,VLOOKUP(#REF!,desplegable!$N$3:$Q$8,4,FALSE),$AC1331:$AM1331)*$T1331/VLOOKUP(#REF!,desplegable!$N$3:$O$8,2,FALSE),"")</f>
        <v/>
      </c>
      <c r="AQ1331" s="55">
        <f>+IFERROR(SUMIF($AC$3:$AM$3,VLOOKUP($R1331,desplegable!$N$3:$Q$8,4,FALSE),$AC1331:$AM1331)/$S1331,0)</f>
        <v>0</v>
      </c>
      <c r="AR1331" s="55">
        <f ca="1">IFERROR((SUMIF($AC$3:$AM$3,VLOOKUP($R1331,desplegable!$N$3:$Q$8,4,FALSE),$AC1331:$AM1331)/($H1331-$G1331))*((TODAY())-$G1331)/$S1331,0)</f>
        <v>0</v>
      </c>
      <c r="AS1331" s="56" t="str">
        <f t="shared" si="430"/>
        <v>-</v>
      </c>
      <c r="AT1331" s="56" t="str">
        <f t="shared" si="431"/>
        <v>-</v>
      </c>
      <c r="AU1331" s="56" t="str">
        <f t="shared" si="432"/>
        <v>-</v>
      </c>
      <c r="AV1331" s="56" t="str">
        <f t="shared" si="433"/>
        <v>-</v>
      </c>
      <c r="AW1331" s="53" t="str">
        <f t="shared" si="434"/>
        <v>-</v>
      </c>
      <c r="AX1331" s="53" t="str">
        <f t="shared" si="435"/>
        <v/>
      </c>
      <c r="AY1331" s="57" t="str">
        <f t="shared" si="436"/>
        <v/>
      </c>
      <c r="AZ1331" s="54">
        <f>+IF(SUMIF($AC$3:$AM$3,VLOOKUP($R1331,desplegable!$N$3:$Q$8,4,FALSE),$AC1331:$AM1331)&gt;=$S1331,$S1331,SUMIF($AC$3:$AM$3,VLOOKUP($R1331,desplegable!$N$3:$Q$8,4,FALSE),$AC1331:$AM1331))</f>
        <v>0</v>
      </c>
      <c r="BA1331" s="78"/>
      <c r="BB1331" s="54">
        <f t="shared" si="437"/>
        <v>0</v>
      </c>
      <c r="BC1331" s="53">
        <f>+IFERROR($BB1331*$T1331/VLOOKUP($R1331,desplegable!$N$3:$O$8,2,FALSE),0)</f>
        <v>0</v>
      </c>
      <c r="BD1331" s="53" t="str">
        <f t="shared" si="427"/>
        <v/>
      </c>
      <c r="BE1331" s="57" t="str">
        <f t="shared" si="438"/>
        <v/>
      </c>
    </row>
    <row r="1332" spans="1:57" ht="15" customHeight="1" x14ac:dyDescent="0.25">
      <c r="A1332" s="26" t="s">
        <v>117</v>
      </c>
      <c r="B1332" s="21"/>
      <c r="C1332" s="21" t="s">
        <v>117</v>
      </c>
      <c r="D1332" s="21"/>
      <c r="E1332" s="21" t="s">
        <v>117</v>
      </c>
      <c r="F1332" s="21"/>
      <c r="G1332" s="27"/>
      <c r="H1332" s="27"/>
      <c r="I1332" s="28" t="s">
        <v>374</v>
      </c>
      <c r="J1332" s="28" t="s">
        <v>117</v>
      </c>
      <c r="K1332" s="21"/>
      <c r="L1332" s="21"/>
      <c r="M1332" s="28" t="s">
        <v>117</v>
      </c>
      <c r="N1332" s="28" t="s">
        <v>117</v>
      </c>
      <c r="O1332" s="28" t="s">
        <v>117</v>
      </c>
      <c r="P1332" s="21" t="s">
        <v>117</v>
      </c>
      <c r="Q1332" s="21" t="s">
        <v>117</v>
      </c>
      <c r="R1332" s="28" t="s">
        <v>117</v>
      </c>
      <c r="S1332" s="78"/>
      <c r="T1332" s="30"/>
      <c r="U1332" s="52">
        <f t="shared" si="428"/>
        <v>0</v>
      </c>
      <c r="V1332" s="29"/>
      <c r="W1332" s="29" t="s">
        <v>117</v>
      </c>
      <c r="X1332" s="29"/>
      <c r="Y1332" s="29"/>
      <c r="Z1332" s="53" t="str">
        <f t="shared" si="420"/>
        <v/>
      </c>
      <c r="AA1332" s="55" t="str">
        <f t="shared" si="429"/>
        <v/>
      </c>
      <c r="AB1332" s="27"/>
      <c r="AC1332" s="54">
        <f t="shared" si="421"/>
        <v>0</v>
      </c>
      <c r="AD1332" s="78"/>
      <c r="AE1332" s="54">
        <f t="shared" si="422"/>
        <v>0</v>
      </c>
      <c r="AF1332" s="78"/>
      <c r="AG1332" s="54">
        <f t="shared" si="423"/>
        <v>0</v>
      </c>
      <c r="AH1332" s="78"/>
      <c r="AI1332" s="54">
        <f t="shared" si="424"/>
        <v>0</v>
      </c>
      <c r="AJ1332" s="78"/>
      <c r="AK1332" s="54">
        <f t="shared" si="425"/>
        <v>0</v>
      </c>
      <c r="AL1332" s="78"/>
      <c r="AM1332" s="78"/>
      <c r="AN1332" s="53" t="str">
        <f>+IF($A1332="Venta",SUMIF($AC$3:$AM$3,VLOOKUP($R1332,desplegable!$N$3:$Q$8,4,FALSE),$AC1332:$AM1332)*$T1332/VLOOKUP($R1332,desplegable!$N$3:$O$8,2,FALSE),"")</f>
        <v/>
      </c>
      <c r="AO1332" s="53">
        <f t="shared" si="426"/>
        <v>0</v>
      </c>
      <c r="AP1332" s="53" t="str">
        <f>+IF($A1332="Compra",SUMIF($AC$3:$AM$3,VLOOKUP($R1331,desplegable!$N$3:$Q$8,4,FALSE),$AC1332:$AM1332)*$T1332/VLOOKUP($R1331,desplegable!$N$3:$O$8,2,FALSE),"")</f>
        <v/>
      </c>
      <c r="AQ1332" s="55">
        <f>+IFERROR(SUMIF($AC$3:$AM$3,VLOOKUP($R1332,desplegable!$N$3:$Q$8,4,FALSE),$AC1332:$AM1332)/$S1332,0)</f>
        <v>0</v>
      </c>
      <c r="AR1332" s="55">
        <f ca="1">IFERROR((SUMIF($AC$3:$AM$3,VLOOKUP($R1332,desplegable!$N$3:$Q$8,4,FALSE),$AC1332:$AM1332)/($H1332-$G1332))*((TODAY())-$G1332)/$S1332,0)</f>
        <v>0</v>
      </c>
      <c r="AS1332" s="56" t="str">
        <f t="shared" si="430"/>
        <v>-</v>
      </c>
      <c r="AT1332" s="56" t="str">
        <f t="shared" si="431"/>
        <v>-</v>
      </c>
      <c r="AU1332" s="56" t="str">
        <f t="shared" si="432"/>
        <v>-</v>
      </c>
      <c r="AV1332" s="56" t="str">
        <f t="shared" si="433"/>
        <v>-</v>
      </c>
      <c r="AW1332" s="53" t="str">
        <f t="shared" si="434"/>
        <v>-</v>
      </c>
      <c r="AX1332" s="53" t="str">
        <f t="shared" si="435"/>
        <v/>
      </c>
      <c r="AY1332" s="57" t="str">
        <f t="shared" si="436"/>
        <v/>
      </c>
      <c r="AZ1332" s="54">
        <f>+IF(SUMIF($AC$3:$AM$3,VLOOKUP($R1332,desplegable!$N$3:$Q$8,4,FALSE),$AC1332:$AM1332)&gt;=$S1332,$S1332,SUMIF($AC$3:$AM$3,VLOOKUP($R1332,desplegable!$N$3:$Q$8,4,FALSE),$AC1332:$AM1332))</f>
        <v>0</v>
      </c>
      <c r="BA1332" s="78"/>
      <c r="BB1332" s="54">
        <f t="shared" si="437"/>
        <v>0</v>
      </c>
      <c r="BC1332" s="53">
        <f>+IFERROR($BB1332*$T1332/VLOOKUP($R1332,desplegable!$N$3:$O$8,2,FALSE),0)</f>
        <v>0</v>
      </c>
      <c r="BD1332" s="53" t="str">
        <f t="shared" si="427"/>
        <v/>
      </c>
      <c r="BE1332" s="57" t="str">
        <f t="shared" si="438"/>
        <v/>
      </c>
    </row>
    <row r="1333" spans="1:57" ht="15" customHeight="1" x14ac:dyDescent="0.25">
      <c r="A1333" s="26" t="s">
        <v>117</v>
      </c>
      <c r="B1333" s="21"/>
      <c r="C1333" s="21" t="s">
        <v>117</v>
      </c>
      <c r="D1333" s="21"/>
      <c r="E1333" s="21" t="s">
        <v>117</v>
      </c>
      <c r="F1333" s="21"/>
      <c r="G1333" s="27"/>
      <c r="H1333" s="27"/>
      <c r="I1333" s="28" t="s">
        <v>374</v>
      </c>
      <c r="J1333" s="28" t="s">
        <v>117</v>
      </c>
      <c r="K1333" s="21"/>
      <c r="L1333" s="21"/>
      <c r="M1333" s="28" t="s">
        <v>117</v>
      </c>
      <c r="N1333" s="28" t="s">
        <v>117</v>
      </c>
      <c r="O1333" s="28" t="s">
        <v>117</v>
      </c>
      <c r="P1333" s="21" t="s">
        <v>117</v>
      </c>
      <c r="Q1333" s="21" t="s">
        <v>117</v>
      </c>
      <c r="R1333" s="28" t="s">
        <v>117</v>
      </c>
      <c r="S1333" s="78"/>
      <c r="T1333" s="30"/>
      <c r="U1333" s="52">
        <f t="shared" si="428"/>
        <v>0</v>
      </c>
      <c r="V1333" s="29"/>
      <c r="W1333" s="29" t="s">
        <v>117</v>
      </c>
      <c r="X1333" s="29"/>
      <c r="Y1333" s="29"/>
      <c r="Z1333" s="53" t="str">
        <f t="shared" si="420"/>
        <v/>
      </c>
      <c r="AA1333" s="55" t="str">
        <f t="shared" si="429"/>
        <v/>
      </c>
      <c r="AB1333" s="27"/>
      <c r="AC1333" s="54">
        <f t="shared" si="421"/>
        <v>0</v>
      </c>
      <c r="AD1333" s="78"/>
      <c r="AE1333" s="54">
        <f t="shared" si="422"/>
        <v>0</v>
      </c>
      <c r="AF1333" s="78"/>
      <c r="AG1333" s="54">
        <f t="shared" si="423"/>
        <v>0</v>
      </c>
      <c r="AH1333" s="78"/>
      <c r="AI1333" s="54">
        <f t="shared" si="424"/>
        <v>0</v>
      </c>
      <c r="AJ1333" s="78"/>
      <c r="AK1333" s="54">
        <f t="shared" si="425"/>
        <v>0</v>
      </c>
      <c r="AL1333" s="78"/>
      <c r="AM1333" s="78"/>
      <c r="AN1333" s="53" t="str">
        <f>+IF($A1333="Venta",SUMIF($AC$3:$AM$3,VLOOKUP($R1333,desplegable!$N$3:$Q$8,4,FALSE),$AC1333:$AM1333)*$T1333/VLOOKUP($R1333,desplegable!$N$3:$O$8,2,FALSE),"")</f>
        <v/>
      </c>
      <c r="AO1333" s="53">
        <f t="shared" si="426"/>
        <v>0</v>
      </c>
      <c r="AP1333" s="53" t="str">
        <f>+IF($A1333="Compra",SUMIF($AC$3:$AM$3,VLOOKUP($R1332,desplegable!$N$3:$Q$8,4,FALSE),$AC1333:$AM1333)*$T1333/VLOOKUP($R1332,desplegable!$N$3:$O$8,2,FALSE),"")</f>
        <v/>
      </c>
      <c r="AQ1333" s="55">
        <f>+IFERROR(SUMIF($AC$3:$AM$3,VLOOKUP($R1333,desplegable!$N$3:$Q$8,4,FALSE),$AC1333:$AM1333)/$S1333,0)</f>
        <v>0</v>
      </c>
      <c r="AR1333" s="55">
        <f ca="1">IFERROR((SUMIF($AC$3:$AM$3,VLOOKUP($R1333,desplegable!$N$3:$Q$8,4,FALSE),$AC1333:$AM1333)/($H1333-$G1333))*((TODAY())-$G1333)/$S1333,0)</f>
        <v>0</v>
      </c>
      <c r="AS1333" s="56" t="str">
        <f t="shared" si="430"/>
        <v>-</v>
      </c>
      <c r="AT1333" s="56" t="str">
        <f t="shared" si="431"/>
        <v>-</v>
      </c>
      <c r="AU1333" s="56" t="str">
        <f t="shared" si="432"/>
        <v>-</v>
      </c>
      <c r="AV1333" s="56" t="str">
        <f t="shared" si="433"/>
        <v>-</v>
      </c>
      <c r="AW1333" s="53" t="str">
        <f t="shared" si="434"/>
        <v>-</v>
      </c>
      <c r="AX1333" s="53" t="str">
        <f t="shared" si="435"/>
        <v/>
      </c>
      <c r="AY1333" s="57" t="str">
        <f t="shared" si="436"/>
        <v/>
      </c>
      <c r="AZ1333" s="54">
        <f>+IF(SUMIF($AC$3:$AM$3,VLOOKUP($R1333,desplegable!$N$3:$Q$8,4,FALSE),$AC1333:$AM1333)&gt;=$S1333,$S1333,SUMIF($AC$3:$AM$3,VLOOKUP($R1333,desplegable!$N$3:$Q$8,4,FALSE),$AC1333:$AM1333))</f>
        <v>0</v>
      </c>
      <c r="BA1333" s="78"/>
      <c r="BB1333" s="54">
        <f t="shared" si="437"/>
        <v>0</v>
      </c>
      <c r="BC1333" s="53">
        <f>+IFERROR($BB1333*$T1333/VLOOKUP($R1333,desplegable!$N$3:$O$8,2,FALSE),0)</f>
        <v>0</v>
      </c>
      <c r="BD1333" s="53" t="str">
        <f t="shared" si="427"/>
        <v/>
      </c>
      <c r="BE1333" s="57" t="str">
        <f t="shared" si="438"/>
        <v/>
      </c>
    </row>
    <row r="1334" spans="1:57" ht="15" customHeight="1" x14ac:dyDescent="0.25">
      <c r="A1334" s="26" t="s">
        <v>117</v>
      </c>
      <c r="B1334" s="21"/>
      <c r="C1334" s="21" t="s">
        <v>117</v>
      </c>
      <c r="D1334" s="21"/>
      <c r="E1334" s="21" t="s">
        <v>117</v>
      </c>
      <c r="F1334" s="21"/>
      <c r="G1334" s="27"/>
      <c r="H1334" s="27"/>
      <c r="I1334" s="28" t="s">
        <v>374</v>
      </c>
      <c r="J1334" s="28" t="s">
        <v>117</v>
      </c>
      <c r="K1334" s="21"/>
      <c r="L1334" s="21"/>
      <c r="M1334" s="28" t="s">
        <v>117</v>
      </c>
      <c r="N1334" s="28" t="s">
        <v>117</v>
      </c>
      <c r="O1334" s="28" t="s">
        <v>117</v>
      </c>
      <c r="P1334" s="21" t="s">
        <v>117</v>
      </c>
      <c r="Q1334" s="21" t="s">
        <v>117</v>
      </c>
      <c r="R1334" s="28" t="s">
        <v>117</v>
      </c>
      <c r="S1334" s="78"/>
      <c r="T1334" s="30"/>
      <c r="U1334" s="52">
        <f t="shared" si="428"/>
        <v>0</v>
      </c>
      <c r="V1334" s="29"/>
      <c r="W1334" s="29" t="s">
        <v>117</v>
      </c>
      <c r="X1334" s="29"/>
      <c r="Y1334" s="29"/>
      <c r="Z1334" s="53" t="str">
        <f t="shared" si="420"/>
        <v/>
      </c>
      <c r="AA1334" s="55" t="str">
        <f t="shared" si="429"/>
        <v/>
      </c>
      <c r="AB1334" s="27"/>
      <c r="AC1334" s="54">
        <f t="shared" si="421"/>
        <v>0</v>
      </c>
      <c r="AD1334" s="78"/>
      <c r="AE1334" s="54">
        <f t="shared" si="422"/>
        <v>0</v>
      </c>
      <c r="AF1334" s="78"/>
      <c r="AG1334" s="54">
        <f t="shared" si="423"/>
        <v>0</v>
      </c>
      <c r="AH1334" s="78"/>
      <c r="AI1334" s="54">
        <f t="shared" si="424"/>
        <v>0</v>
      </c>
      <c r="AJ1334" s="78"/>
      <c r="AK1334" s="54">
        <f t="shared" si="425"/>
        <v>0</v>
      </c>
      <c r="AL1334" s="78"/>
      <c r="AM1334" s="78"/>
      <c r="AN1334" s="53" t="str">
        <f>+IF($A1334="Venta",SUMIF($AC$3:$AM$3,VLOOKUP($R1334,desplegable!$N$3:$Q$8,4,FALSE),$AC1334:$AM1334)*$T1334/VLOOKUP($R1334,desplegable!$N$3:$O$8,2,FALSE),"")</f>
        <v/>
      </c>
      <c r="AO1334" s="53">
        <f t="shared" si="426"/>
        <v>0</v>
      </c>
      <c r="AP1334" s="53" t="str">
        <f>+IF($A1334="Compra",SUMIF($AC$3:$AM$3,VLOOKUP($R1333,desplegable!$N$3:$Q$8,4,FALSE),$AC1334:$AM1334)*$T1334/VLOOKUP($R1333,desplegable!$N$3:$O$8,2,FALSE),"")</f>
        <v/>
      </c>
      <c r="AQ1334" s="55">
        <f>+IFERROR(SUMIF($AC$3:$AM$3,VLOOKUP($R1334,desplegable!$N$3:$Q$8,4,FALSE),$AC1334:$AM1334)/$S1334,0)</f>
        <v>0</v>
      </c>
      <c r="AR1334" s="55">
        <f ca="1">IFERROR((SUMIF($AC$3:$AM$3,VLOOKUP($R1334,desplegable!$N$3:$Q$8,4,FALSE),$AC1334:$AM1334)/($H1334-$G1334))*((TODAY())-$G1334)/$S1334,0)</f>
        <v>0</v>
      </c>
      <c r="AS1334" s="56" t="str">
        <f t="shared" si="430"/>
        <v>-</v>
      </c>
      <c r="AT1334" s="56" t="str">
        <f t="shared" si="431"/>
        <v>-</v>
      </c>
      <c r="AU1334" s="56" t="str">
        <f t="shared" si="432"/>
        <v>-</v>
      </c>
      <c r="AV1334" s="56" t="str">
        <f t="shared" si="433"/>
        <v>-</v>
      </c>
      <c r="AW1334" s="53" t="str">
        <f t="shared" si="434"/>
        <v>-</v>
      </c>
      <c r="AX1334" s="53" t="str">
        <f t="shared" si="435"/>
        <v/>
      </c>
      <c r="AY1334" s="57" t="str">
        <f t="shared" si="436"/>
        <v/>
      </c>
      <c r="AZ1334" s="54">
        <f>+IF(SUMIF($AC$3:$AM$3,VLOOKUP($R1334,desplegable!$N$3:$Q$8,4,FALSE),$AC1334:$AM1334)&gt;=$S1334,$S1334,SUMIF($AC$3:$AM$3,VLOOKUP($R1334,desplegable!$N$3:$Q$8,4,FALSE),$AC1334:$AM1334))</f>
        <v>0</v>
      </c>
      <c r="BA1334" s="78"/>
      <c r="BB1334" s="54">
        <f t="shared" si="437"/>
        <v>0</v>
      </c>
      <c r="BC1334" s="53">
        <f>+IFERROR($BB1334*$T1334/VLOOKUP($R1334,desplegable!$N$3:$O$8,2,FALSE),0)</f>
        <v>0</v>
      </c>
      <c r="BD1334" s="53" t="str">
        <f t="shared" si="427"/>
        <v/>
      </c>
      <c r="BE1334" s="57" t="str">
        <f t="shared" si="438"/>
        <v/>
      </c>
    </row>
    <row r="1335" spans="1:57" ht="15" customHeight="1" x14ac:dyDescent="0.25">
      <c r="A1335" s="26" t="s">
        <v>117</v>
      </c>
      <c r="B1335" s="21"/>
      <c r="C1335" s="21" t="s">
        <v>117</v>
      </c>
      <c r="D1335" s="21"/>
      <c r="E1335" s="21" t="s">
        <v>117</v>
      </c>
      <c r="F1335" s="21"/>
      <c r="G1335" s="27"/>
      <c r="H1335" s="27"/>
      <c r="I1335" s="28" t="s">
        <v>374</v>
      </c>
      <c r="J1335" s="28" t="s">
        <v>117</v>
      </c>
      <c r="K1335" s="21"/>
      <c r="L1335" s="21"/>
      <c r="M1335" s="28" t="s">
        <v>117</v>
      </c>
      <c r="N1335" s="28" t="s">
        <v>117</v>
      </c>
      <c r="O1335" s="28" t="s">
        <v>117</v>
      </c>
      <c r="P1335" s="21" t="s">
        <v>117</v>
      </c>
      <c r="Q1335" s="21" t="s">
        <v>117</v>
      </c>
      <c r="R1335" s="28" t="s">
        <v>117</v>
      </c>
      <c r="S1335" s="78"/>
      <c r="T1335" s="30"/>
      <c r="U1335" s="52">
        <f t="shared" si="428"/>
        <v>0</v>
      </c>
      <c r="V1335" s="29"/>
      <c r="W1335" s="29" t="s">
        <v>117</v>
      </c>
      <c r="X1335" s="29"/>
      <c r="Y1335" s="29"/>
      <c r="Z1335" s="53" t="str">
        <f t="shared" si="420"/>
        <v/>
      </c>
      <c r="AA1335" s="55" t="str">
        <f t="shared" si="429"/>
        <v/>
      </c>
      <c r="AB1335" s="27"/>
      <c r="AC1335" s="54">
        <f t="shared" si="421"/>
        <v>0</v>
      </c>
      <c r="AD1335" s="78"/>
      <c r="AE1335" s="54">
        <f t="shared" si="422"/>
        <v>0</v>
      </c>
      <c r="AF1335" s="78"/>
      <c r="AG1335" s="54">
        <f t="shared" si="423"/>
        <v>0</v>
      </c>
      <c r="AH1335" s="78"/>
      <c r="AI1335" s="54">
        <f t="shared" si="424"/>
        <v>0</v>
      </c>
      <c r="AJ1335" s="78"/>
      <c r="AK1335" s="54">
        <f t="shared" si="425"/>
        <v>0</v>
      </c>
      <c r="AL1335" s="78"/>
      <c r="AM1335" s="78"/>
      <c r="AN1335" s="53" t="str">
        <f>+IF($A1335="Venta",SUMIF($AC$3:$AM$3,VLOOKUP($R1335,desplegable!$N$3:$Q$8,4,FALSE),$AC1335:$AM1335)*$T1335/VLOOKUP($R1335,desplegable!$N$3:$O$8,2,FALSE),"")</f>
        <v/>
      </c>
      <c r="AO1335" s="53">
        <f t="shared" si="426"/>
        <v>0</v>
      </c>
      <c r="AP1335" s="53" t="str">
        <f>+IF($A1335="Compra",SUMIF($AC$3:$AM$3,VLOOKUP($R1334,desplegable!$N$3:$Q$8,4,FALSE),$AC1335:$AM1335)*$T1335/VLOOKUP($R1334,desplegable!$N$3:$O$8,2,FALSE),"")</f>
        <v/>
      </c>
      <c r="AQ1335" s="55">
        <f>+IFERROR(SUMIF($AC$3:$AM$3,VLOOKUP($R1335,desplegable!$N$3:$Q$8,4,FALSE),$AC1335:$AM1335)/$S1335,0)</f>
        <v>0</v>
      </c>
      <c r="AR1335" s="55">
        <f ca="1">IFERROR((SUMIF($AC$3:$AM$3,VLOOKUP($R1335,desplegable!$N$3:$Q$8,4,FALSE),$AC1335:$AM1335)/($H1335-$G1335))*((TODAY())-$G1335)/$S1335,0)</f>
        <v>0</v>
      </c>
      <c r="AS1335" s="56" t="str">
        <f t="shared" si="430"/>
        <v>-</v>
      </c>
      <c r="AT1335" s="56" t="str">
        <f t="shared" si="431"/>
        <v>-</v>
      </c>
      <c r="AU1335" s="56" t="str">
        <f t="shared" si="432"/>
        <v>-</v>
      </c>
      <c r="AV1335" s="56" t="str">
        <f t="shared" si="433"/>
        <v>-</v>
      </c>
      <c r="AW1335" s="53" t="str">
        <f t="shared" si="434"/>
        <v>-</v>
      </c>
      <c r="AX1335" s="53" t="str">
        <f t="shared" si="435"/>
        <v/>
      </c>
      <c r="AY1335" s="57" t="str">
        <f t="shared" si="436"/>
        <v/>
      </c>
      <c r="AZ1335" s="54">
        <f>+IF(SUMIF($AC$3:$AM$3,VLOOKUP($R1335,desplegable!$N$3:$Q$8,4,FALSE),$AC1335:$AM1335)&gt;=$S1335,$S1335,SUMIF($AC$3:$AM$3,VLOOKUP($R1335,desplegable!$N$3:$Q$8,4,FALSE),$AC1335:$AM1335))</f>
        <v>0</v>
      </c>
      <c r="BA1335" s="78"/>
      <c r="BB1335" s="54">
        <f t="shared" si="437"/>
        <v>0</v>
      </c>
      <c r="BC1335" s="53">
        <f>+IFERROR($BB1335*$T1335/VLOOKUP($R1335,desplegable!$N$3:$O$8,2,FALSE),0)</f>
        <v>0</v>
      </c>
      <c r="BD1335" s="53" t="str">
        <f t="shared" si="427"/>
        <v/>
      </c>
      <c r="BE1335" s="57" t="str">
        <f t="shared" si="438"/>
        <v/>
      </c>
    </row>
    <row r="1336" spans="1:57" ht="15" customHeight="1" x14ac:dyDescent="0.25">
      <c r="A1336" s="26" t="s">
        <v>117</v>
      </c>
      <c r="B1336" s="21"/>
      <c r="C1336" s="21" t="s">
        <v>117</v>
      </c>
      <c r="D1336" s="21"/>
      <c r="E1336" s="21" t="s">
        <v>117</v>
      </c>
      <c r="F1336" s="21"/>
      <c r="G1336" s="27"/>
      <c r="H1336" s="27"/>
      <c r="I1336" s="28" t="s">
        <v>374</v>
      </c>
      <c r="J1336" s="28" t="s">
        <v>117</v>
      </c>
      <c r="K1336" s="21"/>
      <c r="L1336" s="21"/>
      <c r="M1336" s="28" t="s">
        <v>117</v>
      </c>
      <c r="N1336" s="28" t="s">
        <v>117</v>
      </c>
      <c r="O1336" s="28" t="s">
        <v>117</v>
      </c>
      <c r="P1336" s="21" t="s">
        <v>117</v>
      </c>
      <c r="Q1336" s="21" t="s">
        <v>117</v>
      </c>
      <c r="R1336" s="28" t="s">
        <v>117</v>
      </c>
      <c r="S1336" s="78"/>
      <c r="T1336" s="30"/>
      <c r="U1336" s="52">
        <f t="shared" si="428"/>
        <v>0</v>
      </c>
      <c r="V1336" s="29"/>
      <c r="W1336" s="29" t="s">
        <v>117</v>
      </c>
      <c r="X1336" s="29"/>
      <c r="Y1336" s="29"/>
      <c r="Z1336" s="53" t="str">
        <f t="shared" si="420"/>
        <v/>
      </c>
      <c r="AA1336" s="55" t="str">
        <f t="shared" si="429"/>
        <v/>
      </c>
      <c r="AB1336" s="27"/>
      <c r="AC1336" s="54">
        <f t="shared" si="421"/>
        <v>0</v>
      </c>
      <c r="AD1336" s="78"/>
      <c r="AE1336" s="54">
        <f t="shared" si="422"/>
        <v>0</v>
      </c>
      <c r="AF1336" s="78"/>
      <c r="AG1336" s="54">
        <f t="shared" si="423"/>
        <v>0</v>
      </c>
      <c r="AH1336" s="78"/>
      <c r="AI1336" s="54">
        <f t="shared" si="424"/>
        <v>0</v>
      </c>
      <c r="AJ1336" s="78"/>
      <c r="AK1336" s="54">
        <f t="shared" si="425"/>
        <v>0</v>
      </c>
      <c r="AL1336" s="78"/>
      <c r="AM1336" s="78"/>
      <c r="AN1336" s="53" t="str">
        <f>+IF($A1336="Venta",SUMIF($AC$3:$AM$3,VLOOKUP($R1336,desplegable!$N$3:$Q$8,4,FALSE),$AC1336:$AM1336)*$T1336/VLOOKUP($R1336,desplegable!$N$3:$O$8,2,FALSE),"")</f>
        <v/>
      </c>
      <c r="AO1336" s="53">
        <f t="shared" si="426"/>
        <v>0</v>
      </c>
      <c r="AP1336" s="53" t="str">
        <f>+IF($A1336="Compra",SUMIF($AC$3:$AM$3,VLOOKUP($R1335,desplegable!$N$3:$Q$8,4,FALSE),$AC1336:$AM1336)*$T1336/VLOOKUP($R1335,desplegable!$N$3:$O$8,2,FALSE),"")</f>
        <v/>
      </c>
      <c r="AQ1336" s="55">
        <f>+IFERROR(SUMIF($AC$3:$AM$3,VLOOKUP($R1336,desplegable!$N$3:$Q$8,4,FALSE),$AC1336:$AM1336)/$S1336,0)</f>
        <v>0</v>
      </c>
      <c r="AR1336" s="55">
        <f ca="1">IFERROR((SUMIF($AC$3:$AM$3,VLOOKUP($R1336,desplegable!$N$3:$Q$8,4,FALSE),$AC1336:$AM1336)/($H1336-$G1336))*((TODAY())-$G1336)/$S1336,0)</f>
        <v>0</v>
      </c>
      <c r="AS1336" s="56" t="str">
        <f t="shared" si="430"/>
        <v>-</v>
      </c>
      <c r="AT1336" s="56" t="str">
        <f t="shared" si="431"/>
        <v>-</v>
      </c>
      <c r="AU1336" s="56" t="str">
        <f t="shared" si="432"/>
        <v>-</v>
      </c>
      <c r="AV1336" s="56" t="str">
        <f t="shared" si="433"/>
        <v>-</v>
      </c>
      <c r="AW1336" s="53" t="str">
        <f t="shared" si="434"/>
        <v>-</v>
      </c>
      <c r="AX1336" s="53" t="str">
        <f t="shared" si="435"/>
        <v/>
      </c>
      <c r="AY1336" s="57" t="str">
        <f t="shared" si="436"/>
        <v/>
      </c>
      <c r="AZ1336" s="54">
        <f>+IF(SUMIF($AC$3:$AM$3,VLOOKUP($R1336,desplegable!$N$3:$Q$8,4,FALSE),$AC1336:$AM1336)&gt;=$S1336,$S1336,SUMIF($AC$3:$AM$3,VLOOKUP($R1336,desplegable!$N$3:$Q$8,4,FALSE),$AC1336:$AM1336))</f>
        <v>0</v>
      </c>
      <c r="BA1336" s="78"/>
      <c r="BB1336" s="54">
        <f t="shared" si="437"/>
        <v>0</v>
      </c>
      <c r="BC1336" s="53">
        <f>+IFERROR($BB1336*$T1336/VLOOKUP($R1336,desplegable!$N$3:$O$8,2,FALSE),0)</f>
        <v>0</v>
      </c>
      <c r="BD1336" s="53" t="str">
        <f t="shared" si="427"/>
        <v/>
      </c>
      <c r="BE1336" s="57" t="str">
        <f t="shared" si="438"/>
        <v/>
      </c>
    </row>
    <row r="1337" spans="1:57" ht="15" customHeight="1" x14ac:dyDescent="0.25">
      <c r="A1337" s="26" t="s">
        <v>117</v>
      </c>
      <c r="B1337" s="21"/>
      <c r="C1337" s="21" t="s">
        <v>117</v>
      </c>
      <c r="D1337" s="21"/>
      <c r="E1337" s="21" t="s">
        <v>117</v>
      </c>
      <c r="F1337" s="21"/>
      <c r="G1337" s="27"/>
      <c r="H1337" s="27"/>
      <c r="I1337" s="28" t="s">
        <v>374</v>
      </c>
      <c r="J1337" s="28" t="s">
        <v>117</v>
      </c>
      <c r="K1337" s="21"/>
      <c r="L1337" s="21"/>
      <c r="M1337" s="28" t="s">
        <v>117</v>
      </c>
      <c r="N1337" s="28" t="s">
        <v>117</v>
      </c>
      <c r="O1337" s="28" t="s">
        <v>117</v>
      </c>
      <c r="P1337" s="21" t="s">
        <v>117</v>
      </c>
      <c r="Q1337" s="21" t="s">
        <v>117</v>
      </c>
      <c r="R1337" s="28" t="s">
        <v>117</v>
      </c>
      <c r="S1337" s="78"/>
      <c r="T1337" s="30"/>
      <c r="U1337" s="52">
        <f t="shared" si="428"/>
        <v>0</v>
      </c>
      <c r="V1337" s="29"/>
      <c r="W1337" s="29" t="s">
        <v>117</v>
      </c>
      <c r="X1337" s="29"/>
      <c r="Y1337" s="29"/>
      <c r="Z1337" s="53" t="str">
        <f t="shared" si="420"/>
        <v/>
      </c>
      <c r="AA1337" s="55" t="str">
        <f t="shared" si="429"/>
        <v/>
      </c>
      <c r="AB1337" s="27"/>
      <c r="AC1337" s="54">
        <f t="shared" si="421"/>
        <v>0</v>
      </c>
      <c r="AD1337" s="78"/>
      <c r="AE1337" s="54">
        <f t="shared" si="422"/>
        <v>0</v>
      </c>
      <c r="AF1337" s="78"/>
      <c r="AG1337" s="54">
        <f t="shared" si="423"/>
        <v>0</v>
      </c>
      <c r="AH1337" s="78"/>
      <c r="AI1337" s="54">
        <f t="shared" si="424"/>
        <v>0</v>
      </c>
      <c r="AJ1337" s="78"/>
      <c r="AK1337" s="54">
        <f t="shared" si="425"/>
        <v>0</v>
      </c>
      <c r="AL1337" s="78"/>
      <c r="AM1337" s="78"/>
      <c r="AN1337" s="53" t="str">
        <f>+IF($A1337="Venta",SUMIF($AC$3:$AM$3,VLOOKUP($R1337,desplegable!$N$3:$Q$8,4,FALSE),$AC1337:$AM1337)*$T1337/VLOOKUP($R1337,desplegable!$N$3:$O$8,2,FALSE),"")</f>
        <v/>
      </c>
      <c r="AO1337" s="53">
        <f t="shared" si="426"/>
        <v>0</v>
      </c>
      <c r="AP1337" s="53" t="str">
        <f>+IF($A1337="Compra",SUMIF($AC$3:$AM$3,VLOOKUP($R1336,desplegable!$N$3:$Q$8,4,FALSE),$AC1337:$AM1337)*$T1337/VLOOKUP($R1336,desplegable!$N$3:$O$8,2,FALSE),"")</f>
        <v/>
      </c>
      <c r="AQ1337" s="55">
        <f>+IFERROR(SUMIF($AC$3:$AM$3,VLOOKUP($R1337,desplegable!$N$3:$Q$8,4,FALSE),$AC1337:$AM1337)/$S1337,0)</f>
        <v>0</v>
      </c>
      <c r="AR1337" s="55">
        <f ca="1">IFERROR((SUMIF($AC$3:$AM$3,VLOOKUP($R1337,desplegable!$N$3:$Q$8,4,FALSE),$AC1337:$AM1337)/($H1337-$G1337))*((TODAY())-$G1337)/$S1337,0)</f>
        <v>0</v>
      </c>
      <c r="AS1337" s="56" t="str">
        <f t="shared" si="430"/>
        <v>-</v>
      </c>
      <c r="AT1337" s="56" t="str">
        <f t="shared" si="431"/>
        <v>-</v>
      </c>
      <c r="AU1337" s="56" t="str">
        <f t="shared" si="432"/>
        <v>-</v>
      </c>
      <c r="AV1337" s="56" t="str">
        <f t="shared" si="433"/>
        <v>-</v>
      </c>
      <c r="AW1337" s="53" t="str">
        <f t="shared" si="434"/>
        <v>-</v>
      </c>
      <c r="AX1337" s="53" t="str">
        <f t="shared" si="435"/>
        <v/>
      </c>
      <c r="AY1337" s="57" t="str">
        <f t="shared" si="436"/>
        <v/>
      </c>
      <c r="AZ1337" s="54">
        <f>+IF(SUMIF($AC$3:$AM$3,VLOOKUP($R1337,desplegable!$N$3:$Q$8,4,FALSE),$AC1337:$AM1337)&gt;=$S1337,$S1337,SUMIF($AC$3:$AM$3,VLOOKUP($R1337,desplegable!$N$3:$Q$8,4,FALSE),$AC1337:$AM1337))</f>
        <v>0</v>
      </c>
      <c r="BA1337" s="78"/>
      <c r="BB1337" s="54">
        <f t="shared" si="437"/>
        <v>0</v>
      </c>
      <c r="BC1337" s="53">
        <f>+IFERROR($BB1337*$T1337/VLOOKUP($R1337,desplegable!$N$3:$O$8,2,FALSE),0)</f>
        <v>0</v>
      </c>
      <c r="BD1337" s="53" t="str">
        <f t="shared" si="427"/>
        <v/>
      </c>
      <c r="BE1337" s="57" t="str">
        <f t="shared" si="438"/>
        <v/>
      </c>
    </row>
    <row r="1338" spans="1:57" ht="15" customHeight="1" x14ac:dyDescent="0.25">
      <c r="A1338" s="26" t="s">
        <v>117</v>
      </c>
      <c r="B1338" s="21"/>
      <c r="C1338" s="21" t="s">
        <v>117</v>
      </c>
      <c r="D1338" s="21"/>
      <c r="E1338" s="21" t="s">
        <v>117</v>
      </c>
      <c r="F1338" s="21"/>
      <c r="G1338" s="27"/>
      <c r="H1338" s="27"/>
      <c r="I1338" s="28" t="s">
        <v>374</v>
      </c>
      <c r="J1338" s="28" t="s">
        <v>117</v>
      </c>
      <c r="K1338" s="21"/>
      <c r="L1338" s="21"/>
      <c r="M1338" s="28" t="s">
        <v>117</v>
      </c>
      <c r="N1338" s="28" t="s">
        <v>117</v>
      </c>
      <c r="O1338" s="28" t="s">
        <v>117</v>
      </c>
      <c r="P1338" s="21" t="s">
        <v>117</v>
      </c>
      <c r="Q1338" s="21" t="s">
        <v>117</v>
      </c>
      <c r="R1338" s="28" t="s">
        <v>117</v>
      </c>
      <c r="S1338" s="78"/>
      <c r="T1338" s="30"/>
      <c r="U1338" s="52">
        <f t="shared" si="428"/>
        <v>0</v>
      </c>
      <c r="V1338" s="29"/>
      <c r="W1338" s="29" t="s">
        <v>117</v>
      </c>
      <c r="X1338" s="29"/>
      <c r="Y1338" s="29"/>
      <c r="Z1338" s="53" t="str">
        <f t="shared" si="420"/>
        <v/>
      </c>
      <c r="AA1338" s="55" t="str">
        <f t="shared" si="429"/>
        <v/>
      </c>
      <c r="AB1338" s="27"/>
      <c r="AC1338" s="54">
        <f t="shared" si="421"/>
        <v>0</v>
      </c>
      <c r="AD1338" s="78"/>
      <c r="AE1338" s="54">
        <f t="shared" si="422"/>
        <v>0</v>
      </c>
      <c r="AF1338" s="78"/>
      <c r="AG1338" s="54">
        <f t="shared" si="423"/>
        <v>0</v>
      </c>
      <c r="AH1338" s="78"/>
      <c r="AI1338" s="54">
        <f t="shared" si="424"/>
        <v>0</v>
      </c>
      <c r="AJ1338" s="78"/>
      <c r="AK1338" s="54">
        <f t="shared" si="425"/>
        <v>0</v>
      </c>
      <c r="AL1338" s="78"/>
      <c r="AM1338" s="78"/>
      <c r="AN1338" s="53" t="str">
        <f>+IF($A1338="Venta",SUMIF($AC$3:$AM$3,VLOOKUP($R1338,desplegable!$N$3:$Q$8,4,FALSE),$AC1338:$AM1338)*$T1338/VLOOKUP($R1338,desplegable!$N$3:$O$8,2,FALSE),"")</f>
        <v/>
      </c>
      <c r="AO1338" s="53">
        <f t="shared" si="426"/>
        <v>0</v>
      </c>
      <c r="AP1338" s="53" t="str">
        <f>+IF($A1338="Compra",SUMIF($AC$3:$AM$3,VLOOKUP($R1337,desplegable!$N$3:$Q$8,4,FALSE),$AC1338:$AM1338)*$T1338/VLOOKUP($R1337,desplegable!$N$3:$O$8,2,FALSE),"")</f>
        <v/>
      </c>
      <c r="AQ1338" s="55">
        <f>+IFERROR(SUMIF($AC$3:$AM$3,VLOOKUP($R1338,desplegable!$N$3:$Q$8,4,FALSE),$AC1338:$AM1338)/$S1338,0)</f>
        <v>0</v>
      </c>
      <c r="AR1338" s="55">
        <f ca="1">IFERROR((SUMIF($AC$3:$AM$3,VLOOKUP($R1338,desplegable!$N$3:$Q$8,4,FALSE),$AC1338:$AM1338)/($H1338-$G1338))*((TODAY())-$G1338)/$S1338,0)</f>
        <v>0</v>
      </c>
      <c r="AS1338" s="56" t="str">
        <f t="shared" si="430"/>
        <v>-</v>
      </c>
      <c r="AT1338" s="56" t="str">
        <f t="shared" si="431"/>
        <v>-</v>
      </c>
      <c r="AU1338" s="56" t="str">
        <f t="shared" si="432"/>
        <v>-</v>
      </c>
      <c r="AV1338" s="56" t="str">
        <f t="shared" si="433"/>
        <v>-</v>
      </c>
      <c r="AW1338" s="53" t="str">
        <f t="shared" si="434"/>
        <v>-</v>
      </c>
      <c r="AX1338" s="53" t="str">
        <f t="shared" si="435"/>
        <v/>
      </c>
      <c r="AY1338" s="57" t="str">
        <f t="shared" si="436"/>
        <v/>
      </c>
      <c r="AZ1338" s="54">
        <f>+IF(SUMIF($AC$3:$AM$3,VLOOKUP($R1338,desplegable!$N$3:$Q$8,4,FALSE),$AC1338:$AM1338)&gt;=$S1338,$S1338,SUMIF($AC$3:$AM$3,VLOOKUP($R1338,desplegable!$N$3:$Q$8,4,FALSE),$AC1338:$AM1338))</f>
        <v>0</v>
      </c>
      <c r="BA1338" s="78"/>
      <c r="BB1338" s="54">
        <f t="shared" si="437"/>
        <v>0</v>
      </c>
      <c r="BC1338" s="53">
        <f>+IFERROR($BB1338*$T1338/VLOOKUP($R1338,desplegable!$N$3:$O$8,2,FALSE),0)</f>
        <v>0</v>
      </c>
      <c r="BD1338" s="53" t="str">
        <f t="shared" si="427"/>
        <v/>
      </c>
      <c r="BE1338" s="57" t="str">
        <f t="shared" si="438"/>
        <v/>
      </c>
    </row>
    <row r="1339" spans="1:57" ht="15" customHeight="1" x14ac:dyDescent="0.25">
      <c r="A1339" s="26" t="s">
        <v>117</v>
      </c>
      <c r="B1339" s="21"/>
      <c r="C1339" s="21" t="s">
        <v>117</v>
      </c>
      <c r="D1339" s="21"/>
      <c r="E1339" s="21" t="s">
        <v>117</v>
      </c>
      <c r="F1339" s="21"/>
      <c r="G1339" s="27"/>
      <c r="H1339" s="27"/>
      <c r="I1339" s="28" t="s">
        <v>374</v>
      </c>
      <c r="J1339" s="28" t="s">
        <v>117</v>
      </c>
      <c r="K1339" s="21"/>
      <c r="L1339" s="21"/>
      <c r="M1339" s="28" t="s">
        <v>117</v>
      </c>
      <c r="N1339" s="28" t="s">
        <v>117</v>
      </c>
      <c r="O1339" s="28" t="s">
        <v>117</v>
      </c>
      <c r="P1339" s="21" t="s">
        <v>117</v>
      </c>
      <c r="Q1339" s="21" t="s">
        <v>117</v>
      </c>
      <c r="R1339" s="28" t="s">
        <v>117</v>
      </c>
      <c r="S1339" s="78"/>
      <c r="T1339" s="30"/>
      <c r="U1339" s="52">
        <f t="shared" si="428"/>
        <v>0</v>
      </c>
      <c r="V1339" s="29"/>
      <c r="W1339" s="29" t="s">
        <v>117</v>
      </c>
      <c r="X1339" s="29"/>
      <c r="Y1339" s="29"/>
      <c r="Z1339" s="53" t="str">
        <f t="shared" si="420"/>
        <v/>
      </c>
      <c r="AA1339" s="55" t="str">
        <f t="shared" si="429"/>
        <v/>
      </c>
      <c r="AB1339" s="27"/>
      <c r="AC1339" s="54">
        <f t="shared" si="421"/>
        <v>0</v>
      </c>
      <c r="AD1339" s="78"/>
      <c r="AE1339" s="54">
        <f t="shared" si="422"/>
        <v>0</v>
      </c>
      <c r="AF1339" s="78"/>
      <c r="AG1339" s="54">
        <f t="shared" si="423"/>
        <v>0</v>
      </c>
      <c r="AH1339" s="78"/>
      <c r="AI1339" s="54">
        <f t="shared" si="424"/>
        <v>0</v>
      </c>
      <c r="AJ1339" s="78"/>
      <c r="AK1339" s="54">
        <f t="shared" si="425"/>
        <v>0</v>
      </c>
      <c r="AL1339" s="78"/>
      <c r="AM1339" s="78"/>
      <c r="AN1339" s="53" t="str">
        <f>+IF($A1339="Venta",SUMIF($AC$3:$AM$3,VLOOKUP($R1339,desplegable!$N$3:$Q$8,4,FALSE),$AC1339:$AM1339)*$T1339/VLOOKUP($R1339,desplegable!$N$3:$O$8,2,FALSE),"")</f>
        <v/>
      </c>
      <c r="AO1339" s="53">
        <f t="shared" si="426"/>
        <v>0</v>
      </c>
      <c r="AP1339" s="53" t="str">
        <f>+IF($A1339="Compra",SUMIF($AC$3:$AM$3,VLOOKUP($R1338,desplegable!$N$3:$Q$8,4,FALSE),$AC1339:$AM1339)*$T1339/VLOOKUP($R1338,desplegable!$N$3:$O$8,2,FALSE),"")</f>
        <v/>
      </c>
      <c r="AQ1339" s="55">
        <f>+IFERROR(SUMIF($AC$3:$AM$3,VLOOKUP($R1339,desplegable!$N$3:$Q$8,4,FALSE),$AC1339:$AM1339)/$S1339,0)</f>
        <v>0</v>
      </c>
      <c r="AR1339" s="55">
        <f ca="1">IFERROR((SUMIF($AC$3:$AM$3,VLOOKUP($R1339,desplegable!$N$3:$Q$8,4,FALSE),$AC1339:$AM1339)/($H1339-$G1339))*((TODAY())-$G1339)/$S1339,0)</f>
        <v>0</v>
      </c>
      <c r="AS1339" s="56" t="str">
        <f t="shared" si="430"/>
        <v>-</v>
      </c>
      <c r="AT1339" s="56" t="str">
        <f t="shared" si="431"/>
        <v>-</v>
      </c>
      <c r="AU1339" s="56" t="str">
        <f t="shared" si="432"/>
        <v>-</v>
      </c>
      <c r="AV1339" s="56" t="str">
        <f t="shared" si="433"/>
        <v>-</v>
      </c>
      <c r="AW1339" s="53" t="str">
        <f t="shared" si="434"/>
        <v>-</v>
      </c>
      <c r="AX1339" s="53" t="str">
        <f t="shared" si="435"/>
        <v/>
      </c>
      <c r="AY1339" s="57" t="str">
        <f t="shared" si="436"/>
        <v/>
      </c>
      <c r="AZ1339" s="54">
        <f>+IF(SUMIF($AC$3:$AM$3,VLOOKUP($R1339,desplegable!$N$3:$Q$8,4,FALSE),$AC1339:$AM1339)&gt;=$S1339,$S1339,SUMIF($AC$3:$AM$3,VLOOKUP($R1339,desplegable!$N$3:$Q$8,4,FALSE),$AC1339:$AM1339))</f>
        <v>0</v>
      </c>
      <c r="BA1339" s="78"/>
      <c r="BB1339" s="54">
        <f t="shared" si="437"/>
        <v>0</v>
      </c>
      <c r="BC1339" s="53">
        <f>+IFERROR($BB1339*$T1339/VLOOKUP($R1339,desplegable!$N$3:$O$8,2,FALSE),0)</f>
        <v>0</v>
      </c>
      <c r="BD1339" s="53" t="str">
        <f t="shared" si="427"/>
        <v/>
      </c>
      <c r="BE1339" s="57" t="str">
        <f t="shared" si="438"/>
        <v/>
      </c>
    </row>
    <row r="1340" spans="1:57" ht="15" customHeight="1" x14ac:dyDescent="0.25">
      <c r="A1340" s="26" t="s">
        <v>117</v>
      </c>
      <c r="B1340" s="21"/>
      <c r="C1340" s="21" t="s">
        <v>117</v>
      </c>
      <c r="D1340" s="21"/>
      <c r="E1340" s="21" t="s">
        <v>117</v>
      </c>
      <c r="F1340" s="21"/>
      <c r="G1340" s="27"/>
      <c r="H1340" s="27"/>
      <c r="I1340" s="28" t="s">
        <v>374</v>
      </c>
      <c r="J1340" s="28" t="s">
        <v>117</v>
      </c>
      <c r="K1340" s="21"/>
      <c r="L1340" s="21"/>
      <c r="M1340" s="28" t="s">
        <v>117</v>
      </c>
      <c r="N1340" s="28" t="s">
        <v>117</v>
      </c>
      <c r="O1340" s="28" t="s">
        <v>117</v>
      </c>
      <c r="P1340" s="21" t="s">
        <v>117</v>
      </c>
      <c r="Q1340" s="21" t="s">
        <v>117</v>
      </c>
      <c r="R1340" s="28" t="s">
        <v>117</v>
      </c>
      <c r="S1340" s="78"/>
      <c r="T1340" s="30"/>
      <c r="U1340" s="52">
        <f t="shared" si="428"/>
        <v>0</v>
      </c>
      <c r="V1340" s="29"/>
      <c r="W1340" s="29" t="s">
        <v>117</v>
      </c>
      <c r="X1340" s="29"/>
      <c r="Y1340" s="29"/>
      <c r="Z1340" s="53" t="str">
        <f t="shared" si="420"/>
        <v/>
      </c>
      <c r="AA1340" s="55" t="str">
        <f t="shared" si="429"/>
        <v/>
      </c>
      <c r="AB1340" s="27"/>
      <c r="AC1340" s="54">
        <f t="shared" si="421"/>
        <v>0</v>
      </c>
      <c r="AD1340" s="78"/>
      <c r="AE1340" s="54">
        <f t="shared" si="422"/>
        <v>0</v>
      </c>
      <c r="AF1340" s="78"/>
      <c r="AG1340" s="54">
        <f t="shared" si="423"/>
        <v>0</v>
      </c>
      <c r="AH1340" s="78"/>
      <c r="AI1340" s="54">
        <f t="shared" si="424"/>
        <v>0</v>
      </c>
      <c r="AJ1340" s="78"/>
      <c r="AK1340" s="54">
        <f t="shared" si="425"/>
        <v>0</v>
      </c>
      <c r="AL1340" s="78"/>
      <c r="AM1340" s="78"/>
      <c r="AN1340" s="53" t="str">
        <f>+IF($A1340="Venta",SUMIF($AC$3:$AM$3,VLOOKUP($R1340,desplegable!$N$3:$Q$8,4,FALSE),$AC1340:$AM1340)*$T1340/VLOOKUP($R1340,desplegable!$N$3:$O$8,2,FALSE),"")</f>
        <v/>
      </c>
      <c r="AO1340" s="53">
        <f t="shared" si="426"/>
        <v>0</v>
      </c>
      <c r="AP1340" s="53" t="str">
        <f>+IF($A1340="Compra",SUMIF($AC$3:$AM$3,VLOOKUP($R1339,desplegable!$N$3:$Q$8,4,FALSE),$AC1340:$AM1340)*$T1340/VLOOKUP($R1339,desplegable!$N$3:$O$8,2,FALSE),"")</f>
        <v/>
      </c>
      <c r="AQ1340" s="55">
        <f>+IFERROR(SUMIF($AC$3:$AM$3,VLOOKUP($R1340,desplegable!$N$3:$Q$8,4,FALSE),$AC1340:$AM1340)/$S1340,0)</f>
        <v>0</v>
      </c>
      <c r="AR1340" s="55">
        <f ca="1">IFERROR((SUMIF($AC$3:$AM$3,VLOOKUP($R1340,desplegable!$N$3:$Q$8,4,FALSE),$AC1340:$AM1340)/($H1340-$G1340))*((TODAY())-$G1340)/$S1340,0)</f>
        <v>0</v>
      </c>
      <c r="AS1340" s="56" t="str">
        <f t="shared" si="430"/>
        <v>-</v>
      </c>
      <c r="AT1340" s="56" t="str">
        <f t="shared" si="431"/>
        <v>-</v>
      </c>
      <c r="AU1340" s="56" t="str">
        <f t="shared" si="432"/>
        <v>-</v>
      </c>
      <c r="AV1340" s="56" t="str">
        <f t="shared" si="433"/>
        <v>-</v>
      </c>
      <c r="AW1340" s="53" t="str">
        <f t="shared" si="434"/>
        <v>-</v>
      </c>
      <c r="AX1340" s="53" t="str">
        <f t="shared" si="435"/>
        <v/>
      </c>
      <c r="AY1340" s="57" t="str">
        <f t="shared" si="436"/>
        <v/>
      </c>
      <c r="AZ1340" s="54">
        <f>+IF(SUMIF($AC$3:$AM$3,VLOOKUP($R1340,desplegable!$N$3:$Q$8,4,FALSE),$AC1340:$AM1340)&gt;=$S1340,$S1340,SUMIF($AC$3:$AM$3,VLOOKUP($R1340,desplegable!$N$3:$Q$8,4,FALSE),$AC1340:$AM1340))</f>
        <v>0</v>
      </c>
      <c r="BA1340" s="78"/>
      <c r="BB1340" s="54">
        <f t="shared" si="437"/>
        <v>0</v>
      </c>
      <c r="BC1340" s="53">
        <f>+IFERROR($BB1340*$T1340/VLOOKUP($R1340,desplegable!$N$3:$O$8,2,FALSE),0)</f>
        <v>0</v>
      </c>
      <c r="BD1340" s="53" t="str">
        <f t="shared" si="427"/>
        <v/>
      </c>
      <c r="BE1340" s="57" t="str">
        <f t="shared" si="438"/>
        <v/>
      </c>
    </row>
    <row r="1341" spans="1:57" ht="15" customHeight="1" x14ac:dyDescent="0.25">
      <c r="A1341" s="26" t="s">
        <v>117</v>
      </c>
      <c r="B1341" s="21"/>
      <c r="C1341" s="21" t="s">
        <v>117</v>
      </c>
      <c r="D1341" s="21"/>
      <c r="E1341" s="21" t="s">
        <v>117</v>
      </c>
      <c r="F1341" s="21"/>
      <c r="G1341" s="27"/>
      <c r="H1341" s="27"/>
      <c r="I1341" s="28" t="s">
        <v>374</v>
      </c>
      <c r="J1341" s="28" t="s">
        <v>117</v>
      </c>
      <c r="K1341" s="21"/>
      <c r="L1341" s="21"/>
      <c r="M1341" s="28" t="s">
        <v>117</v>
      </c>
      <c r="N1341" s="28" t="s">
        <v>117</v>
      </c>
      <c r="O1341" s="28" t="s">
        <v>117</v>
      </c>
      <c r="P1341" s="21" t="s">
        <v>117</v>
      </c>
      <c r="Q1341" s="21" t="s">
        <v>117</v>
      </c>
      <c r="R1341" s="28" t="s">
        <v>117</v>
      </c>
      <c r="S1341" s="78"/>
      <c r="T1341" s="30"/>
      <c r="U1341" s="52">
        <f t="shared" si="428"/>
        <v>0</v>
      </c>
      <c r="V1341" s="29"/>
      <c r="W1341" s="29" t="s">
        <v>117</v>
      </c>
      <c r="X1341" s="29"/>
      <c r="Y1341" s="29"/>
      <c r="Z1341" s="53" t="str">
        <f t="shared" si="420"/>
        <v/>
      </c>
      <c r="AA1341" s="55" t="str">
        <f t="shared" si="429"/>
        <v/>
      </c>
      <c r="AB1341" s="27"/>
      <c r="AC1341" s="54">
        <f t="shared" si="421"/>
        <v>0</v>
      </c>
      <c r="AD1341" s="78"/>
      <c r="AE1341" s="54">
        <f t="shared" si="422"/>
        <v>0</v>
      </c>
      <c r="AF1341" s="78"/>
      <c r="AG1341" s="54">
        <f t="shared" si="423"/>
        <v>0</v>
      </c>
      <c r="AH1341" s="78"/>
      <c r="AI1341" s="54">
        <f t="shared" si="424"/>
        <v>0</v>
      </c>
      <c r="AJ1341" s="78"/>
      <c r="AK1341" s="54">
        <f t="shared" si="425"/>
        <v>0</v>
      </c>
      <c r="AL1341" s="78"/>
      <c r="AM1341" s="78"/>
      <c r="AN1341" s="53" t="str">
        <f>+IF($A1341="Venta",SUMIF($AC$3:$AM$3,VLOOKUP($R1341,desplegable!$N$3:$Q$8,4,FALSE),$AC1341:$AM1341)*$T1341/VLOOKUP($R1341,desplegable!$N$3:$O$8,2,FALSE),"")</f>
        <v/>
      </c>
      <c r="AO1341" s="53">
        <f t="shared" si="426"/>
        <v>0</v>
      </c>
      <c r="AP1341" s="53" t="str">
        <f>+IF($A1341="Compra",SUMIF($AC$3:$AM$3,VLOOKUP($R1340,desplegable!$N$3:$Q$8,4,FALSE),$AC1341:$AM1341)*$T1341/VLOOKUP($R1340,desplegable!$N$3:$O$8,2,FALSE),"")</f>
        <v/>
      </c>
      <c r="AQ1341" s="55">
        <f>+IFERROR(SUMIF($AC$3:$AM$3,VLOOKUP($R1341,desplegable!$N$3:$Q$8,4,FALSE),$AC1341:$AM1341)/$S1341,0)</f>
        <v>0</v>
      </c>
      <c r="AR1341" s="55">
        <f ca="1">IFERROR((SUMIF($AC$3:$AM$3,VLOOKUP($R1341,desplegable!$N$3:$Q$8,4,FALSE),$AC1341:$AM1341)/($H1341-$G1341))*((TODAY())-$G1341)/$S1341,0)</f>
        <v>0</v>
      </c>
      <c r="AS1341" s="56" t="str">
        <f t="shared" si="430"/>
        <v>-</v>
      </c>
      <c r="AT1341" s="56" t="str">
        <f t="shared" si="431"/>
        <v>-</v>
      </c>
      <c r="AU1341" s="56" t="str">
        <f t="shared" si="432"/>
        <v>-</v>
      </c>
      <c r="AV1341" s="56" t="str">
        <f t="shared" si="433"/>
        <v>-</v>
      </c>
      <c r="AW1341" s="53" t="str">
        <f t="shared" si="434"/>
        <v>-</v>
      </c>
      <c r="AX1341" s="53" t="str">
        <f t="shared" si="435"/>
        <v/>
      </c>
      <c r="AY1341" s="57" t="str">
        <f t="shared" si="436"/>
        <v/>
      </c>
      <c r="AZ1341" s="54">
        <f>+IF(SUMIF($AC$3:$AM$3,VLOOKUP($R1341,desplegable!$N$3:$Q$8,4,FALSE),$AC1341:$AM1341)&gt;=$S1341,$S1341,SUMIF($AC$3:$AM$3,VLOOKUP($R1341,desplegable!$N$3:$Q$8,4,FALSE),$AC1341:$AM1341))</f>
        <v>0</v>
      </c>
      <c r="BA1341" s="78"/>
      <c r="BB1341" s="54">
        <f t="shared" si="437"/>
        <v>0</v>
      </c>
      <c r="BC1341" s="53">
        <f>+IFERROR($BB1341*$T1341/VLOOKUP($R1341,desplegable!$N$3:$O$8,2,FALSE),0)</f>
        <v>0</v>
      </c>
      <c r="BD1341" s="53" t="str">
        <f t="shared" si="427"/>
        <v/>
      </c>
      <c r="BE1341" s="57" t="str">
        <f t="shared" si="438"/>
        <v/>
      </c>
    </row>
    <row r="1342" spans="1:57" ht="15" customHeight="1" x14ac:dyDescent="0.25">
      <c r="A1342" s="26" t="s">
        <v>117</v>
      </c>
      <c r="B1342" s="21"/>
      <c r="C1342" s="21" t="s">
        <v>117</v>
      </c>
      <c r="D1342" s="21"/>
      <c r="E1342" s="21" t="s">
        <v>117</v>
      </c>
      <c r="F1342" s="21"/>
      <c r="G1342" s="27"/>
      <c r="H1342" s="27"/>
      <c r="I1342" s="28" t="s">
        <v>374</v>
      </c>
      <c r="J1342" s="28" t="s">
        <v>117</v>
      </c>
      <c r="K1342" s="21"/>
      <c r="L1342" s="21"/>
      <c r="M1342" s="28" t="s">
        <v>117</v>
      </c>
      <c r="N1342" s="28" t="s">
        <v>117</v>
      </c>
      <c r="O1342" s="28" t="s">
        <v>117</v>
      </c>
      <c r="P1342" s="21" t="s">
        <v>117</v>
      </c>
      <c r="Q1342" s="21" t="s">
        <v>117</v>
      </c>
      <c r="R1342" s="28" t="s">
        <v>117</v>
      </c>
      <c r="S1342" s="78"/>
      <c r="T1342" s="30"/>
      <c r="U1342" s="52">
        <f t="shared" si="428"/>
        <v>0</v>
      </c>
      <c r="V1342" s="29"/>
      <c r="W1342" s="29" t="s">
        <v>117</v>
      </c>
      <c r="X1342" s="29"/>
      <c r="Y1342" s="29"/>
      <c r="Z1342" s="53" t="str">
        <f t="shared" si="420"/>
        <v/>
      </c>
      <c r="AA1342" s="55" t="str">
        <f t="shared" si="429"/>
        <v/>
      </c>
      <c r="AB1342" s="27"/>
      <c r="AC1342" s="54">
        <f t="shared" si="421"/>
        <v>0</v>
      </c>
      <c r="AD1342" s="78"/>
      <c r="AE1342" s="54">
        <f t="shared" si="422"/>
        <v>0</v>
      </c>
      <c r="AF1342" s="78"/>
      <c r="AG1342" s="54">
        <f t="shared" si="423"/>
        <v>0</v>
      </c>
      <c r="AH1342" s="78"/>
      <c r="AI1342" s="54">
        <f t="shared" si="424"/>
        <v>0</v>
      </c>
      <c r="AJ1342" s="78"/>
      <c r="AK1342" s="54">
        <f t="shared" si="425"/>
        <v>0</v>
      </c>
      <c r="AL1342" s="78"/>
      <c r="AM1342" s="78"/>
      <c r="AN1342" s="53" t="str">
        <f>+IF($A1342="Venta",SUMIF($AC$3:$AM$3,VLOOKUP($R1342,desplegable!$N$3:$Q$8,4,FALSE),$AC1342:$AM1342)*$T1342/VLOOKUP($R1342,desplegable!$N$3:$O$8,2,FALSE),"")</f>
        <v/>
      </c>
      <c r="AO1342" s="53">
        <f t="shared" si="426"/>
        <v>0</v>
      </c>
      <c r="AP1342" s="53" t="str">
        <f>+IF($A1342="Compra",SUMIF($AC$3:$AM$3,VLOOKUP($R1341,desplegable!$N$3:$Q$8,4,FALSE),$AC1342:$AM1342)*$T1342/VLOOKUP($R1341,desplegable!$N$3:$O$8,2,FALSE),"")</f>
        <v/>
      </c>
      <c r="AQ1342" s="55">
        <f>+IFERROR(SUMIF($AC$3:$AM$3,VLOOKUP($R1342,desplegable!$N$3:$Q$8,4,FALSE),$AC1342:$AM1342)/$S1342,0)</f>
        <v>0</v>
      </c>
      <c r="AR1342" s="55">
        <f ca="1">IFERROR((SUMIF($AC$3:$AM$3,VLOOKUP($R1342,desplegable!$N$3:$Q$8,4,FALSE),$AC1342:$AM1342)/($H1342-$G1342))*((TODAY())-$G1342)/$S1342,0)</f>
        <v>0</v>
      </c>
      <c r="AS1342" s="56" t="str">
        <f t="shared" si="430"/>
        <v>-</v>
      </c>
      <c r="AT1342" s="56" t="str">
        <f t="shared" si="431"/>
        <v>-</v>
      </c>
      <c r="AU1342" s="56" t="str">
        <f t="shared" si="432"/>
        <v>-</v>
      </c>
      <c r="AV1342" s="56" t="str">
        <f t="shared" si="433"/>
        <v>-</v>
      </c>
      <c r="AW1342" s="53" t="str">
        <f t="shared" si="434"/>
        <v>-</v>
      </c>
      <c r="AX1342" s="53" t="str">
        <f t="shared" si="435"/>
        <v/>
      </c>
      <c r="AY1342" s="57" t="str">
        <f t="shared" si="436"/>
        <v/>
      </c>
      <c r="AZ1342" s="54">
        <f>+IF(SUMIF($AC$3:$AM$3,VLOOKUP($R1342,desplegable!$N$3:$Q$8,4,FALSE),$AC1342:$AM1342)&gt;=$S1342,$S1342,SUMIF($AC$3:$AM$3,VLOOKUP($R1342,desplegable!$N$3:$Q$8,4,FALSE),$AC1342:$AM1342))</f>
        <v>0</v>
      </c>
      <c r="BA1342" s="78"/>
      <c r="BB1342" s="54">
        <f t="shared" si="437"/>
        <v>0</v>
      </c>
      <c r="BC1342" s="53">
        <f>+IFERROR($BB1342*$T1342/VLOOKUP($R1342,desplegable!$N$3:$O$8,2,FALSE),0)</f>
        <v>0</v>
      </c>
      <c r="BD1342" s="53" t="str">
        <f t="shared" si="427"/>
        <v/>
      </c>
      <c r="BE1342" s="57" t="str">
        <f t="shared" si="438"/>
        <v/>
      </c>
    </row>
    <row r="1343" spans="1:57" ht="15" customHeight="1" x14ac:dyDescent="0.25">
      <c r="A1343" s="26" t="s">
        <v>117</v>
      </c>
      <c r="B1343" s="21"/>
      <c r="C1343" s="21" t="s">
        <v>117</v>
      </c>
      <c r="D1343" s="21"/>
      <c r="E1343" s="21" t="s">
        <v>117</v>
      </c>
      <c r="F1343" s="21"/>
      <c r="G1343" s="27"/>
      <c r="H1343" s="27"/>
      <c r="I1343" s="28" t="s">
        <v>374</v>
      </c>
      <c r="J1343" s="28" t="s">
        <v>117</v>
      </c>
      <c r="K1343" s="21"/>
      <c r="L1343" s="21"/>
      <c r="M1343" s="28" t="s">
        <v>117</v>
      </c>
      <c r="N1343" s="28" t="s">
        <v>117</v>
      </c>
      <c r="O1343" s="28" t="s">
        <v>117</v>
      </c>
      <c r="P1343" s="21" t="s">
        <v>117</v>
      </c>
      <c r="Q1343" s="21" t="s">
        <v>117</v>
      </c>
      <c r="R1343" s="28" t="s">
        <v>117</v>
      </c>
      <c r="S1343" s="78"/>
      <c r="T1343" s="30"/>
      <c r="U1343" s="52">
        <f t="shared" si="428"/>
        <v>0</v>
      </c>
      <c r="V1343" s="29"/>
      <c r="W1343" s="29" t="s">
        <v>117</v>
      </c>
      <c r="X1343" s="29"/>
      <c r="Y1343" s="29"/>
      <c r="Z1343" s="53" t="str">
        <f t="shared" si="420"/>
        <v/>
      </c>
      <c r="AA1343" s="55" t="str">
        <f t="shared" si="429"/>
        <v/>
      </c>
      <c r="AB1343" s="27"/>
      <c r="AC1343" s="54">
        <f t="shared" si="421"/>
        <v>0</v>
      </c>
      <c r="AD1343" s="78"/>
      <c r="AE1343" s="54">
        <f t="shared" si="422"/>
        <v>0</v>
      </c>
      <c r="AF1343" s="78"/>
      <c r="AG1343" s="54">
        <f t="shared" si="423"/>
        <v>0</v>
      </c>
      <c r="AH1343" s="78"/>
      <c r="AI1343" s="54">
        <f t="shared" si="424"/>
        <v>0</v>
      </c>
      <c r="AJ1343" s="78"/>
      <c r="AK1343" s="54">
        <f t="shared" si="425"/>
        <v>0</v>
      </c>
      <c r="AL1343" s="78"/>
      <c r="AM1343" s="78"/>
      <c r="AN1343" s="53" t="str">
        <f>+IF($A1343="Venta",SUMIF($AC$3:$AM$3,VLOOKUP($R1343,desplegable!$N$3:$Q$8,4,FALSE),$AC1343:$AM1343)*$T1343/VLOOKUP($R1343,desplegable!$N$3:$O$8,2,FALSE),"")</f>
        <v/>
      </c>
      <c r="AO1343" s="53">
        <f t="shared" si="426"/>
        <v>0</v>
      </c>
      <c r="AP1343" s="53" t="str">
        <f>+IF($A1343="Compra",SUMIF($AC$3:$AM$3,VLOOKUP($R1342,desplegable!$N$3:$Q$8,4,FALSE),$AC1343:$AM1343)*$T1343/VLOOKUP($R1342,desplegable!$N$3:$O$8,2,FALSE),"")</f>
        <v/>
      </c>
      <c r="AQ1343" s="55">
        <f>+IFERROR(SUMIF($AC$3:$AM$3,VLOOKUP($R1343,desplegable!$N$3:$Q$8,4,FALSE),$AC1343:$AM1343)/$S1343,0)</f>
        <v>0</v>
      </c>
      <c r="AR1343" s="55">
        <f ca="1">IFERROR((SUMIF($AC$3:$AM$3,VLOOKUP($R1343,desplegable!$N$3:$Q$8,4,FALSE),$AC1343:$AM1343)/($H1343-$G1343))*((TODAY())-$G1343)/$S1343,0)</f>
        <v>0</v>
      </c>
      <c r="AS1343" s="56" t="str">
        <f t="shared" si="430"/>
        <v>-</v>
      </c>
      <c r="AT1343" s="56" t="str">
        <f t="shared" si="431"/>
        <v>-</v>
      </c>
      <c r="AU1343" s="56" t="str">
        <f t="shared" si="432"/>
        <v>-</v>
      </c>
      <c r="AV1343" s="56" t="str">
        <f t="shared" si="433"/>
        <v>-</v>
      </c>
      <c r="AW1343" s="53" t="str">
        <f t="shared" si="434"/>
        <v>-</v>
      </c>
      <c r="AX1343" s="53" t="str">
        <f t="shared" si="435"/>
        <v/>
      </c>
      <c r="AY1343" s="57" t="str">
        <f t="shared" si="436"/>
        <v/>
      </c>
      <c r="AZ1343" s="54">
        <f>+IF(SUMIF($AC$3:$AM$3,VLOOKUP($R1343,desplegable!$N$3:$Q$8,4,FALSE),$AC1343:$AM1343)&gt;=$S1343,$S1343,SUMIF($AC$3:$AM$3,VLOOKUP($R1343,desplegable!$N$3:$Q$8,4,FALSE),$AC1343:$AM1343))</f>
        <v>0</v>
      </c>
      <c r="BA1343" s="78"/>
      <c r="BB1343" s="54">
        <f t="shared" si="437"/>
        <v>0</v>
      </c>
      <c r="BC1343" s="53">
        <f>+IFERROR($BB1343*$T1343/VLOOKUP($R1343,desplegable!$N$3:$O$8,2,FALSE),0)</f>
        <v>0</v>
      </c>
      <c r="BD1343" s="53" t="str">
        <f t="shared" si="427"/>
        <v/>
      </c>
      <c r="BE1343" s="57" t="str">
        <f t="shared" si="438"/>
        <v/>
      </c>
    </row>
    <row r="1344" spans="1:57" ht="15" customHeight="1" x14ac:dyDescent="0.25">
      <c r="A1344" s="26" t="s">
        <v>117</v>
      </c>
      <c r="B1344" s="21"/>
      <c r="C1344" s="21" t="s">
        <v>117</v>
      </c>
      <c r="D1344" s="21"/>
      <c r="E1344" s="21" t="s">
        <v>117</v>
      </c>
      <c r="F1344" s="21"/>
      <c r="G1344" s="27"/>
      <c r="H1344" s="27"/>
      <c r="I1344" s="28" t="s">
        <v>374</v>
      </c>
      <c r="J1344" s="28" t="s">
        <v>117</v>
      </c>
      <c r="K1344" s="21"/>
      <c r="L1344" s="21"/>
      <c r="M1344" s="28" t="s">
        <v>117</v>
      </c>
      <c r="N1344" s="28" t="s">
        <v>117</v>
      </c>
      <c r="O1344" s="28" t="s">
        <v>117</v>
      </c>
      <c r="P1344" s="21" t="s">
        <v>117</v>
      </c>
      <c r="Q1344" s="21" t="s">
        <v>117</v>
      </c>
      <c r="R1344" s="28" t="s">
        <v>117</v>
      </c>
      <c r="S1344" s="78"/>
      <c r="T1344" s="30"/>
      <c r="U1344" s="52">
        <f t="shared" si="428"/>
        <v>0</v>
      </c>
      <c r="V1344" s="29"/>
      <c r="W1344" s="29" t="s">
        <v>117</v>
      </c>
      <c r="X1344" s="29"/>
      <c r="Y1344" s="29"/>
      <c r="Z1344" s="53" t="str">
        <f t="shared" si="420"/>
        <v/>
      </c>
      <c r="AA1344" s="55" t="str">
        <f t="shared" si="429"/>
        <v/>
      </c>
      <c r="AB1344" s="27"/>
      <c r="AC1344" s="54">
        <f t="shared" si="421"/>
        <v>0</v>
      </c>
      <c r="AD1344" s="78"/>
      <c r="AE1344" s="54">
        <f t="shared" si="422"/>
        <v>0</v>
      </c>
      <c r="AF1344" s="78"/>
      <c r="AG1344" s="54">
        <f t="shared" si="423"/>
        <v>0</v>
      </c>
      <c r="AH1344" s="78"/>
      <c r="AI1344" s="54">
        <f t="shared" si="424"/>
        <v>0</v>
      </c>
      <c r="AJ1344" s="78"/>
      <c r="AK1344" s="54">
        <f t="shared" si="425"/>
        <v>0</v>
      </c>
      <c r="AL1344" s="78"/>
      <c r="AM1344" s="78"/>
      <c r="AN1344" s="53" t="str">
        <f>+IF($A1344="Venta",SUMIF($AC$3:$AM$3,VLOOKUP($R1344,desplegable!$N$3:$Q$8,4,FALSE),$AC1344:$AM1344)*$T1344/VLOOKUP($R1344,desplegable!$N$3:$O$8,2,FALSE),"")</f>
        <v/>
      </c>
      <c r="AO1344" s="53">
        <f t="shared" si="426"/>
        <v>0</v>
      </c>
      <c r="AP1344" s="53" t="str">
        <f>+IF($A1344="Compra",SUMIF($AC$3:$AM$3,VLOOKUP($R1343,desplegable!$N$3:$Q$8,4,FALSE),$AC1344:$AM1344)*$T1344/VLOOKUP($R1343,desplegable!$N$3:$O$8,2,FALSE),"")</f>
        <v/>
      </c>
      <c r="AQ1344" s="55">
        <f>+IFERROR(SUMIF($AC$3:$AM$3,VLOOKUP($R1344,desplegable!$N$3:$Q$8,4,FALSE),$AC1344:$AM1344)/$S1344,0)</f>
        <v>0</v>
      </c>
      <c r="AR1344" s="55">
        <f ca="1">IFERROR((SUMIF($AC$3:$AM$3,VLOOKUP($R1344,desplegable!$N$3:$Q$8,4,FALSE),$AC1344:$AM1344)/($H1344-$G1344))*((TODAY())-$G1344)/$S1344,0)</f>
        <v>0</v>
      </c>
      <c r="AS1344" s="56" t="str">
        <f t="shared" si="430"/>
        <v>-</v>
      </c>
      <c r="AT1344" s="56" t="str">
        <f t="shared" si="431"/>
        <v>-</v>
      </c>
      <c r="AU1344" s="56" t="str">
        <f t="shared" si="432"/>
        <v>-</v>
      </c>
      <c r="AV1344" s="56" t="str">
        <f t="shared" si="433"/>
        <v>-</v>
      </c>
      <c r="AW1344" s="53" t="str">
        <f t="shared" si="434"/>
        <v>-</v>
      </c>
      <c r="AX1344" s="53" t="str">
        <f t="shared" si="435"/>
        <v/>
      </c>
      <c r="AY1344" s="57" t="str">
        <f t="shared" si="436"/>
        <v/>
      </c>
      <c r="AZ1344" s="54">
        <f>+IF(SUMIF($AC$3:$AM$3,VLOOKUP($R1344,desplegable!$N$3:$Q$8,4,FALSE),$AC1344:$AM1344)&gt;=$S1344,$S1344,SUMIF($AC$3:$AM$3,VLOOKUP($R1344,desplegable!$N$3:$Q$8,4,FALSE),$AC1344:$AM1344))</f>
        <v>0</v>
      </c>
      <c r="BA1344" s="78"/>
      <c r="BB1344" s="54">
        <f t="shared" si="437"/>
        <v>0</v>
      </c>
      <c r="BC1344" s="53">
        <f>+IFERROR($BB1344*$T1344/VLOOKUP($R1344,desplegable!$N$3:$O$8,2,FALSE),0)</f>
        <v>0</v>
      </c>
      <c r="BD1344" s="53" t="str">
        <f t="shared" si="427"/>
        <v/>
      </c>
      <c r="BE1344" s="57" t="str">
        <f t="shared" si="438"/>
        <v/>
      </c>
    </row>
    <row r="1345" spans="1:57" ht="15" customHeight="1" x14ac:dyDescent="0.25">
      <c r="A1345" s="26" t="s">
        <v>117</v>
      </c>
      <c r="B1345" s="21"/>
      <c r="C1345" s="21" t="s">
        <v>117</v>
      </c>
      <c r="D1345" s="21"/>
      <c r="E1345" s="21" t="s">
        <v>117</v>
      </c>
      <c r="F1345" s="21"/>
      <c r="G1345" s="27"/>
      <c r="H1345" s="27"/>
      <c r="I1345" s="28" t="s">
        <v>374</v>
      </c>
      <c r="J1345" s="28" t="s">
        <v>117</v>
      </c>
      <c r="K1345" s="21"/>
      <c r="L1345" s="21"/>
      <c r="M1345" s="28" t="s">
        <v>117</v>
      </c>
      <c r="N1345" s="28" t="s">
        <v>117</v>
      </c>
      <c r="O1345" s="28" t="s">
        <v>117</v>
      </c>
      <c r="P1345" s="21" t="s">
        <v>117</v>
      </c>
      <c r="Q1345" s="21" t="s">
        <v>117</v>
      </c>
      <c r="R1345" s="28" t="s">
        <v>117</v>
      </c>
      <c r="S1345" s="78"/>
      <c r="T1345" s="30"/>
      <c r="U1345" s="52">
        <f t="shared" si="428"/>
        <v>0</v>
      </c>
      <c r="V1345" s="29"/>
      <c r="W1345" s="29" t="s">
        <v>117</v>
      </c>
      <c r="X1345" s="29"/>
      <c r="Y1345" s="29"/>
      <c r="Z1345" s="53" t="str">
        <f t="shared" si="420"/>
        <v/>
      </c>
      <c r="AA1345" s="55" t="str">
        <f t="shared" si="429"/>
        <v/>
      </c>
      <c r="AB1345" s="27"/>
      <c r="AC1345" s="54">
        <f t="shared" si="421"/>
        <v>0</v>
      </c>
      <c r="AD1345" s="78"/>
      <c r="AE1345" s="54">
        <f t="shared" si="422"/>
        <v>0</v>
      </c>
      <c r="AF1345" s="78"/>
      <c r="AG1345" s="54">
        <f t="shared" si="423"/>
        <v>0</v>
      </c>
      <c r="AH1345" s="78"/>
      <c r="AI1345" s="54">
        <f t="shared" si="424"/>
        <v>0</v>
      </c>
      <c r="AJ1345" s="78"/>
      <c r="AK1345" s="54">
        <f t="shared" si="425"/>
        <v>0</v>
      </c>
      <c r="AL1345" s="78"/>
      <c r="AM1345" s="78"/>
      <c r="AN1345" s="53" t="str">
        <f>+IF($A1345="Venta",SUMIF($AC$3:$AM$3,VLOOKUP($R1345,desplegable!$N$3:$Q$8,4,FALSE),$AC1345:$AM1345)*$T1345/VLOOKUP($R1345,desplegable!$N$3:$O$8,2,FALSE),"")</f>
        <v/>
      </c>
      <c r="AO1345" s="53">
        <f t="shared" si="426"/>
        <v>0</v>
      </c>
      <c r="AP1345" s="53" t="str">
        <f>+IF($A1345="Compra",SUMIF($AC$3:$AM$3,VLOOKUP($R1344,desplegable!$N$3:$Q$8,4,FALSE),$AC1345:$AM1345)*$T1345/VLOOKUP($R1344,desplegable!$N$3:$O$8,2,FALSE),"")</f>
        <v/>
      </c>
      <c r="AQ1345" s="55">
        <f>+IFERROR(SUMIF($AC$3:$AM$3,VLOOKUP($R1345,desplegable!$N$3:$Q$8,4,FALSE),$AC1345:$AM1345)/$S1345,0)</f>
        <v>0</v>
      </c>
      <c r="AR1345" s="55">
        <f ca="1">IFERROR((SUMIF($AC$3:$AM$3,VLOOKUP($R1345,desplegable!$N$3:$Q$8,4,FALSE),$AC1345:$AM1345)/($H1345-$G1345))*((TODAY())-$G1345)/$S1345,0)</f>
        <v>0</v>
      </c>
      <c r="AS1345" s="56" t="str">
        <f t="shared" si="430"/>
        <v>-</v>
      </c>
      <c r="AT1345" s="56" t="str">
        <f t="shared" si="431"/>
        <v>-</v>
      </c>
      <c r="AU1345" s="56" t="str">
        <f t="shared" si="432"/>
        <v>-</v>
      </c>
      <c r="AV1345" s="56" t="str">
        <f t="shared" si="433"/>
        <v>-</v>
      </c>
      <c r="AW1345" s="53" t="str">
        <f t="shared" si="434"/>
        <v>-</v>
      </c>
      <c r="AX1345" s="53" t="str">
        <f t="shared" si="435"/>
        <v/>
      </c>
      <c r="AY1345" s="57" t="str">
        <f t="shared" si="436"/>
        <v/>
      </c>
      <c r="AZ1345" s="54">
        <f>+IF(SUMIF($AC$3:$AM$3,VLOOKUP($R1345,desplegable!$N$3:$Q$8,4,FALSE),$AC1345:$AM1345)&gt;=$S1345,$S1345,SUMIF($AC$3:$AM$3,VLOOKUP($R1345,desplegable!$N$3:$Q$8,4,FALSE),$AC1345:$AM1345))</f>
        <v>0</v>
      </c>
      <c r="BA1345" s="78"/>
      <c r="BB1345" s="54">
        <f t="shared" si="437"/>
        <v>0</v>
      </c>
      <c r="BC1345" s="53">
        <f>+IFERROR($BB1345*$T1345/VLOOKUP($R1345,desplegable!$N$3:$O$8,2,FALSE),0)</f>
        <v>0</v>
      </c>
      <c r="BD1345" s="53" t="str">
        <f t="shared" si="427"/>
        <v/>
      </c>
      <c r="BE1345" s="57" t="str">
        <f t="shared" si="438"/>
        <v/>
      </c>
    </row>
    <row r="1346" spans="1:57" ht="15" customHeight="1" x14ac:dyDescent="0.25">
      <c r="A1346" s="26" t="s">
        <v>117</v>
      </c>
      <c r="B1346" s="21"/>
      <c r="C1346" s="21" t="s">
        <v>117</v>
      </c>
      <c r="D1346" s="21"/>
      <c r="E1346" s="21" t="s">
        <v>117</v>
      </c>
      <c r="F1346" s="21"/>
      <c r="G1346" s="27"/>
      <c r="H1346" s="27"/>
      <c r="I1346" s="28" t="s">
        <v>374</v>
      </c>
      <c r="J1346" s="28" t="s">
        <v>117</v>
      </c>
      <c r="K1346" s="21"/>
      <c r="L1346" s="21"/>
      <c r="M1346" s="28" t="s">
        <v>117</v>
      </c>
      <c r="N1346" s="28" t="s">
        <v>117</v>
      </c>
      <c r="O1346" s="28" t="s">
        <v>117</v>
      </c>
      <c r="P1346" s="21" t="s">
        <v>117</v>
      </c>
      <c r="Q1346" s="21" t="s">
        <v>117</v>
      </c>
      <c r="R1346" s="28" t="s">
        <v>117</v>
      </c>
      <c r="S1346" s="78"/>
      <c r="T1346" s="30"/>
      <c r="U1346" s="52">
        <f t="shared" si="428"/>
        <v>0</v>
      </c>
      <c r="V1346" s="29"/>
      <c r="W1346" s="29" t="s">
        <v>117</v>
      </c>
      <c r="X1346" s="29"/>
      <c r="Y1346" s="29"/>
      <c r="Z1346" s="53" t="str">
        <f t="shared" si="420"/>
        <v/>
      </c>
      <c r="AA1346" s="55" t="str">
        <f t="shared" si="429"/>
        <v/>
      </c>
      <c r="AB1346" s="27"/>
      <c r="AC1346" s="54">
        <f t="shared" si="421"/>
        <v>0</v>
      </c>
      <c r="AD1346" s="78"/>
      <c r="AE1346" s="54">
        <f t="shared" si="422"/>
        <v>0</v>
      </c>
      <c r="AF1346" s="78"/>
      <c r="AG1346" s="54">
        <f t="shared" si="423"/>
        <v>0</v>
      </c>
      <c r="AH1346" s="78"/>
      <c r="AI1346" s="54">
        <f t="shared" si="424"/>
        <v>0</v>
      </c>
      <c r="AJ1346" s="78"/>
      <c r="AK1346" s="54">
        <f t="shared" si="425"/>
        <v>0</v>
      </c>
      <c r="AL1346" s="78"/>
      <c r="AM1346" s="78"/>
      <c r="AN1346" s="53" t="str">
        <f>+IF($A1346="Venta",SUMIF($AC$3:$AM$3,VLOOKUP($R1346,desplegable!$N$3:$Q$8,4,FALSE),$AC1346:$AM1346)*$T1346/VLOOKUP($R1346,desplegable!$N$3:$O$8,2,FALSE),"")</f>
        <v/>
      </c>
      <c r="AO1346" s="53">
        <f t="shared" si="426"/>
        <v>0</v>
      </c>
      <c r="AP1346" s="53" t="str">
        <f>+IF($A1346="Compra",SUMIF($AC$3:$AM$3,VLOOKUP($R1345,desplegable!$N$3:$Q$8,4,FALSE),$AC1346:$AM1346)*$T1346/VLOOKUP($R1345,desplegable!$N$3:$O$8,2,FALSE),"")</f>
        <v/>
      </c>
      <c r="AQ1346" s="55">
        <f>+IFERROR(SUMIF($AC$3:$AM$3,VLOOKUP($R1346,desplegable!$N$3:$Q$8,4,FALSE),$AC1346:$AM1346)/$S1346,0)</f>
        <v>0</v>
      </c>
      <c r="AR1346" s="55">
        <f ca="1">IFERROR((SUMIF($AC$3:$AM$3,VLOOKUP($R1346,desplegable!$N$3:$Q$8,4,FALSE),$AC1346:$AM1346)/($H1346-$G1346))*((TODAY())-$G1346)/$S1346,0)</f>
        <v>0</v>
      </c>
      <c r="AS1346" s="56" t="str">
        <f t="shared" si="430"/>
        <v>-</v>
      </c>
      <c r="AT1346" s="56" t="str">
        <f t="shared" si="431"/>
        <v>-</v>
      </c>
      <c r="AU1346" s="56" t="str">
        <f t="shared" si="432"/>
        <v>-</v>
      </c>
      <c r="AV1346" s="56" t="str">
        <f t="shared" si="433"/>
        <v>-</v>
      </c>
      <c r="AW1346" s="53" t="str">
        <f t="shared" si="434"/>
        <v>-</v>
      </c>
      <c r="AX1346" s="53" t="str">
        <f t="shared" si="435"/>
        <v/>
      </c>
      <c r="AY1346" s="57" t="str">
        <f t="shared" si="436"/>
        <v/>
      </c>
      <c r="AZ1346" s="54">
        <f>+IF(SUMIF($AC$3:$AM$3,VLOOKUP($R1346,desplegable!$N$3:$Q$8,4,FALSE),$AC1346:$AM1346)&gt;=$S1346,$S1346,SUMIF($AC$3:$AM$3,VLOOKUP($R1346,desplegable!$N$3:$Q$8,4,FALSE),$AC1346:$AM1346))</f>
        <v>0</v>
      </c>
      <c r="BA1346" s="78"/>
      <c r="BB1346" s="54">
        <f t="shared" si="437"/>
        <v>0</v>
      </c>
      <c r="BC1346" s="53">
        <f>+IFERROR($BB1346*$T1346/VLOOKUP($R1346,desplegable!$N$3:$O$8,2,FALSE),0)</f>
        <v>0</v>
      </c>
      <c r="BD1346" s="53" t="str">
        <f t="shared" si="427"/>
        <v/>
      </c>
      <c r="BE1346" s="57" t="str">
        <f t="shared" si="438"/>
        <v/>
      </c>
    </row>
    <row r="1347" spans="1:57" ht="15" customHeight="1" x14ac:dyDescent="0.25">
      <c r="A1347" s="26" t="s">
        <v>117</v>
      </c>
      <c r="B1347" s="21"/>
      <c r="C1347" s="21" t="s">
        <v>117</v>
      </c>
      <c r="D1347" s="21"/>
      <c r="E1347" s="21" t="s">
        <v>117</v>
      </c>
      <c r="F1347" s="21"/>
      <c r="G1347" s="27"/>
      <c r="H1347" s="27"/>
      <c r="I1347" s="28" t="s">
        <v>374</v>
      </c>
      <c r="J1347" s="28" t="s">
        <v>117</v>
      </c>
      <c r="K1347" s="21"/>
      <c r="L1347" s="21"/>
      <c r="M1347" s="28" t="s">
        <v>117</v>
      </c>
      <c r="N1347" s="28" t="s">
        <v>117</v>
      </c>
      <c r="O1347" s="28" t="s">
        <v>117</v>
      </c>
      <c r="P1347" s="21" t="s">
        <v>117</v>
      </c>
      <c r="Q1347" s="21" t="s">
        <v>117</v>
      </c>
      <c r="R1347" s="28" t="s">
        <v>117</v>
      </c>
      <c r="S1347" s="78"/>
      <c r="T1347" s="30"/>
      <c r="U1347" s="52">
        <f t="shared" si="428"/>
        <v>0</v>
      </c>
      <c r="V1347" s="29"/>
      <c r="W1347" s="29" t="s">
        <v>117</v>
      </c>
      <c r="X1347" s="29"/>
      <c r="Y1347" s="29"/>
      <c r="Z1347" s="53" t="str">
        <f t="shared" si="420"/>
        <v/>
      </c>
      <c r="AA1347" s="55" t="str">
        <f t="shared" si="429"/>
        <v/>
      </c>
      <c r="AB1347" s="27"/>
      <c r="AC1347" s="54">
        <f t="shared" si="421"/>
        <v>0</v>
      </c>
      <c r="AD1347" s="78"/>
      <c r="AE1347" s="54">
        <f t="shared" si="422"/>
        <v>0</v>
      </c>
      <c r="AF1347" s="78"/>
      <c r="AG1347" s="54">
        <f t="shared" si="423"/>
        <v>0</v>
      </c>
      <c r="AH1347" s="78"/>
      <c r="AI1347" s="54">
        <f t="shared" si="424"/>
        <v>0</v>
      </c>
      <c r="AJ1347" s="78"/>
      <c r="AK1347" s="54">
        <f t="shared" si="425"/>
        <v>0</v>
      </c>
      <c r="AL1347" s="78"/>
      <c r="AM1347" s="78"/>
      <c r="AN1347" s="53" t="str">
        <f>+IF($A1347="Venta",SUMIF($AC$3:$AM$3,VLOOKUP($R1347,desplegable!$N$3:$Q$8,4,FALSE),$AC1347:$AM1347)*$T1347/VLOOKUP($R1347,desplegable!$N$3:$O$8,2,FALSE),"")</f>
        <v/>
      </c>
      <c r="AO1347" s="53">
        <f t="shared" si="426"/>
        <v>0</v>
      </c>
      <c r="AP1347" s="53" t="str">
        <f>+IF($A1347="Compra",SUMIF($AC$3:$AM$3,VLOOKUP($R1346,desplegable!$N$3:$Q$8,4,FALSE),$AC1347:$AM1347)*$T1347/VLOOKUP($R1346,desplegable!$N$3:$O$8,2,FALSE),"")</f>
        <v/>
      </c>
      <c r="AQ1347" s="55">
        <f>+IFERROR(SUMIF($AC$3:$AM$3,VLOOKUP($R1347,desplegable!$N$3:$Q$8,4,FALSE),$AC1347:$AM1347)/$S1347,0)</f>
        <v>0</v>
      </c>
      <c r="AR1347" s="55">
        <f ca="1">IFERROR((SUMIF($AC$3:$AM$3,VLOOKUP($R1347,desplegable!$N$3:$Q$8,4,FALSE),$AC1347:$AM1347)/($H1347-$G1347))*((TODAY())-$G1347)/$S1347,0)</f>
        <v>0</v>
      </c>
      <c r="AS1347" s="56" t="str">
        <f t="shared" si="430"/>
        <v>-</v>
      </c>
      <c r="AT1347" s="56" t="str">
        <f t="shared" si="431"/>
        <v>-</v>
      </c>
      <c r="AU1347" s="56" t="str">
        <f t="shared" si="432"/>
        <v>-</v>
      </c>
      <c r="AV1347" s="56" t="str">
        <f t="shared" si="433"/>
        <v>-</v>
      </c>
      <c r="AW1347" s="53" t="str">
        <f t="shared" si="434"/>
        <v>-</v>
      </c>
      <c r="AX1347" s="53" t="str">
        <f t="shared" si="435"/>
        <v/>
      </c>
      <c r="AY1347" s="57" t="str">
        <f t="shared" si="436"/>
        <v/>
      </c>
      <c r="AZ1347" s="54">
        <f>+IF(SUMIF($AC$3:$AM$3,VLOOKUP($R1347,desplegable!$N$3:$Q$8,4,FALSE),$AC1347:$AM1347)&gt;=$S1347,$S1347,SUMIF($AC$3:$AM$3,VLOOKUP($R1347,desplegable!$N$3:$Q$8,4,FALSE),$AC1347:$AM1347))</f>
        <v>0</v>
      </c>
      <c r="BA1347" s="78"/>
      <c r="BB1347" s="54">
        <f t="shared" si="437"/>
        <v>0</v>
      </c>
      <c r="BC1347" s="53">
        <f>+IFERROR($BB1347*$T1347/VLOOKUP($R1347,desplegable!$N$3:$O$8,2,FALSE),0)</f>
        <v>0</v>
      </c>
      <c r="BD1347" s="53" t="str">
        <f t="shared" si="427"/>
        <v/>
      </c>
      <c r="BE1347" s="57" t="str">
        <f t="shared" si="438"/>
        <v/>
      </c>
    </row>
    <row r="1348" spans="1:57" ht="15" customHeight="1" x14ac:dyDescent="0.25">
      <c r="A1348" s="26" t="s">
        <v>117</v>
      </c>
      <c r="B1348" s="21"/>
      <c r="C1348" s="21" t="s">
        <v>117</v>
      </c>
      <c r="D1348" s="21"/>
      <c r="E1348" s="21" t="s">
        <v>117</v>
      </c>
      <c r="F1348" s="21"/>
      <c r="G1348" s="27"/>
      <c r="H1348" s="27"/>
      <c r="I1348" s="28" t="s">
        <v>374</v>
      </c>
      <c r="J1348" s="28" t="s">
        <v>117</v>
      </c>
      <c r="K1348" s="21"/>
      <c r="L1348" s="21"/>
      <c r="M1348" s="28" t="s">
        <v>117</v>
      </c>
      <c r="N1348" s="28" t="s">
        <v>117</v>
      </c>
      <c r="O1348" s="28" t="s">
        <v>117</v>
      </c>
      <c r="P1348" s="21" t="s">
        <v>117</v>
      </c>
      <c r="Q1348" s="21" t="s">
        <v>117</v>
      </c>
      <c r="R1348" s="28" t="s">
        <v>117</v>
      </c>
      <c r="S1348" s="78"/>
      <c r="T1348" s="30"/>
      <c r="U1348" s="52">
        <f t="shared" si="428"/>
        <v>0</v>
      </c>
      <c r="V1348" s="29"/>
      <c r="W1348" s="29" t="s">
        <v>117</v>
      </c>
      <c r="X1348" s="29"/>
      <c r="Y1348" s="29"/>
      <c r="Z1348" s="53" t="str">
        <f t="shared" ref="Z1348:Z1411" si="439">IF($A1348="Venta",$U1348-SUMIFS($U:$U,$K:$K,$K1348,$L:$L,$L1348,$M:$M,$M1348,$N:$N,$N1348,$A:$A,"Compra"),IF($A1348="Compra","",""))</f>
        <v/>
      </c>
      <c r="AA1348" s="55" t="str">
        <f t="shared" si="429"/>
        <v/>
      </c>
      <c r="AB1348" s="27"/>
      <c r="AC1348" s="54">
        <f t="shared" ref="AC1348:AC1411" si="440">+IF($A1348="Venta",SUMIFS($AD:$AD,$K:$K,$K1348,$L:$L,$L1348,$M:$M,$M1348,$N:$N,$N1348),IF($A1348="Compra",$AD1348,0))</f>
        <v>0</v>
      </c>
      <c r="AD1348" s="78"/>
      <c r="AE1348" s="54">
        <f t="shared" ref="AE1348:AE1411" si="441">+IF($A1348="Venta",SUMIFS($AF:$AF,$K:$K,$K1348,$L:$L,$L1348,$M:$M,$M1348,$N:$N,$N1348),IF($A1348="Compra",$AF1348,0))</f>
        <v>0</v>
      </c>
      <c r="AF1348" s="78"/>
      <c r="AG1348" s="54">
        <f t="shared" ref="AG1348:AG1411" si="442">+IF($A1348="Venta",SUMIFS($AH:$AH,$K:$K,$K1348,$L:$L,$L1348,$M:$M,$M1348,$N:$N,$N1348),IF($A1348="Compra",$AH1348,0))</f>
        <v>0</v>
      </c>
      <c r="AH1348" s="78"/>
      <c r="AI1348" s="54">
        <f t="shared" ref="AI1348:AI1411" si="443">+IF($A1348="Venta",SUMIFS($AJ:$AJ,$K:$K,$K1348,$L:$L,$L1348,$M:$M,$M1348,$N:$N,$N1348),IF($A1348="Compra",$AJ1348,0))</f>
        <v>0</v>
      </c>
      <c r="AJ1348" s="78"/>
      <c r="AK1348" s="54">
        <f t="shared" ref="AK1348:AK1411" si="444">+IF($A1348="Venta",SUMIFS($AL:$AL,$K:$K,$K1348,$L:$L,$L1348,$M:$M,$M1348,$N:$N,$N1348),IF($A1348="Compra",$AL1348,0))</f>
        <v>0</v>
      </c>
      <c r="AL1348" s="78"/>
      <c r="AM1348" s="78"/>
      <c r="AN1348" s="53" t="str">
        <f>+IF($A1348="Venta",SUMIF($AC$3:$AM$3,VLOOKUP($R1348,desplegable!$N$3:$Q$8,4,FALSE),$AC1348:$AM1348)*$T1348/VLOOKUP($R1348,desplegable!$N$3:$O$8,2,FALSE),"")</f>
        <v/>
      </c>
      <c r="AO1348" s="53">
        <f t="shared" ref="AO1348:AO1411" si="445">+IF($A1348="Venta",SUMIFS($AP:$AP,$K:$K,$K1348,$L:$L,$L1348,$M:$M,$M1348,$N:$N,$N1348),IF($A1348="Compra",$AP1348,0))</f>
        <v>0</v>
      </c>
      <c r="AP1348" s="53" t="str">
        <f>+IF($A1348="Compra",SUMIF($AC$3:$AM$3,VLOOKUP($R1347,desplegable!$N$3:$Q$8,4,FALSE),$AC1348:$AM1348)*$T1348/VLOOKUP($R1347,desplegable!$N$3:$O$8,2,FALSE),"")</f>
        <v/>
      </c>
      <c r="AQ1348" s="55">
        <f>+IFERROR(SUMIF($AC$3:$AM$3,VLOOKUP($R1348,desplegable!$N$3:$Q$8,4,FALSE),$AC1348:$AM1348)/$S1348,0)</f>
        <v>0</v>
      </c>
      <c r="AR1348" s="55">
        <f ca="1">IFERROR((SUMIF($AC$3:$AM$3,VLOOKUP($R1348,desplegable!$N$3:$Q$8,4,FALSE),$AC1348:$AM1348)/($H1348-$G1348))*((TODAY())-$G1348)/$S1348,0)</f>
        <v>0</v>
      </c>
      <c r="AS1348" s="56" t="str">
        <f t="shared" si="430"/>
        <v>-</v>
      </c>
      <c r="AT1348" s="56" t="str">
        <f t="shared" si="431"/>
        <v>-</v>
      </c>
      <c r="AU1348" s="56" t="str">
        <f t="shared" si="432"/>
        <v>-</v>
      </c>
      <c r="AV1348" s="56" t="str">
        <f t="shared" si="433"/>
        <v>-</v>
      </c>
      <c r="AW1348" s="53" t="str">
        <f t="shared" si="434"/>
        <v>-</v>
      </c>
      <c r="AX1348" s="53" t="str">
        <f t="shared" si="435"/>
        <v/>
      </c>
      <c r="AY1348" s="57" t="str">
        <f t="shared" si="436"/>
        <v/>
      </c>
      <c r="AZ1348" s="54">
        <f>+IF(SUMIF($AC$3:$AM$3,VLOOKUP($R1348,desplegable!$N$3:$Q$8,4,FALSE),$AC1348:$AM1348)&gt;=$S1348,$S1348,SUMIF($AC$3:$AM$3,VLOOKUP($R1348,desplegable!$N$3:$Q$8,4,FALSE),$AC1348:$AM1348))</f>
        <v>0</v>
      </c>
      <c r="BA1348" s="78"/>
      <c r="BB1348" s="54">
        <f t="shared" si="437"/>
        <v>0</v>
      </c>
      <c r="BC1348" s="53">
        <f>+IFERROR($BB1348*$T1348/VLOOKUP($R1348,desplegable!$N$3:$O$8,2,FALSE),0)</f>
        <v>0</v>
      </c>
      <c r="BD1348" s="53" t="str">
        <f t="shared" ref="BD1348:BD1411" si="446">+IF($A1348="Venta",$BC1348-SUMIFS($BC:$BC,$K:$K,$K1348,$L:$L,$L1348,$M:$M,$M1348,$N:$N,$N1348,$A:$A,"Compra"),"")</f>
        <v/>
      </c>
      <c r="BE1348" s="57" t="str">
        <f t="shared" si="438"/>
        <v/>
      </c>
    </row>
    <row r="1349" spans="1:57" ht="15" customHeight="1" x14ac:dyDescent="0.25">
      <c r="A1349" s="26" t="s">
        <v>117</v>
      </c>
      <c r="B1349" s="21"/>
      <c r="C1349" s="21" t="s">
        <v>117</v>
      </c>
      <c r="D1349" s="21"/>
      <c r="E1349" s="21" t="s">
        <v>117</v>
      </c>
      <c r="F1349" s="21"/>
      <c r="G1349" s="27"/>
      <c r="H1349" s="27"/>
      <c r="I1349" s="28" t="s">
        <v>374</v>
      </c>
      <c r="J1349" s="28" t="s">
        <v>117</v>
      </c>
      <c r="K1349" s="21"/>
      <c r="L1349" s="21"/>
      <c r="M1349" s="28" t="s">
        <v>117</v>
      </c>
      <c r="N1349" s="28" t="s">
        <v>117</v>
      </c>
      <c r="O1349" s="28" t="s">
        <v>117</v>
      </c>
      <c r="P1349" s="21" t="s">
        <v>117</v>
      </c>
      <c r="Q1349" s="21" t="s">
        <v>117</v>
      </c>
      <c r="R1349" s="28" t="s">
        <v>117</v>
      </c>
      <c r="S1349" s="78"/>
      <c r="T1349" s="30"/>
      <c r="U1349" s="52">
        <f t="shared" ref="U1349:U1412" si="447">IF($R1349="CPM",$S1349/1000*$T1349,$S1349*$T1349)</f>
        <v>0</v>
      </c>
      <c r="V1349" s="29"/>
      <c r="W1349" s="29" t="s">
        <v>117</v>
      </c>
      <c r="X1349" s="29"/>
      <c r="Y1349" s="29"/>
      <c r="Z1349" s="53" t="str">
        <f t="shared" si="439"/>
        <v/>
      </c>
      <c r="AA1349" s="55" t="str">
        <f t="shared" si="429"/>
        <v/>
      </c>
      <c r="AB1349" s="27"/>
      <c r="AC1349" s="54">
        <f t="shared" si="440"/>
        <v>0</v>
      </c>
      <c r="AD1349" s="78"/>
      <c r="AE1349" s="54">
        <f t="shared" si="441"/>
        <v>0</v>
      </c>
      <c r="AF1349" s="78"/>
      <c r="AG1349" s="54">
        <f t="shared" si="442"/>
        <v>0</v>
      </c>
      <c r="AH1349" s="78"/>
      <c r="AI1349" s="54">
        <f t="shared" si="443"/>
        <v>0</v>
      </c>
      <c r="AJ1349" s="78"/>
      <c r="AK1349" s="54">
        <f t="shared" si="444"/>
        <v>0</v>
      </c>
      <c r="AL1349" s="78"/>
      <c r="AM1349" s="78"/>
      <c r="AN1349" s="53" t="str">
        <f>+IF($A1349="Venta",SUMIF($AC$3:$AM$3,VLOOKUP($R1349,desplegable!$N$3:$Q$8,4,FALSE),$AC1349:$AM1349)*$T1349/VLOOKUP($R1349,desplegable!$N$3:$O$8,2,FALSE),"")</f>
        <v/>
      </c>
      <c r="AO1349" s="53">
        <f t="shared" si="445"/>
        <v>0</v>
      </c>
      <c r="AP1349" s="53" t="str">
        <f>+IF($A1349="Compra",SUMIF($AC$3:$AM$3,VLOOKUP($R1348,desplegable!$N$3:$Q$8,4,FALSE),$AC1349:$AM1349)*$T1349/VLOOKUP($R1348,desplegable!$N$3:$O$8,2,FALSE),"")</f>
        <v/>
      </c>
      <c r="AQ1349" s="55">
        <f>+IFERROR(SUMIF($AC$3:$AM$3,VLOOKUP($R1349,desplegable!$N$3:$Q$8,4,FALSE),$AC1349:$AM1349)/$S1349,0)</f>
        <v>0</v>
      </c>
      <c r="AR1349" s="55">
        <f ca="1">IFERROR((SUMIF($AC$3:$AM$3,VLOOKUP($R1349,desplegable!$N$3:$Q$8,4,FALSE),$AC1349:$AM1349)/($H1349-$G1349))*((TODAY())-$G1349)/$S1349,0)</f>
        <v>0</v>
      </c>
      <c r="AS1349" s="56" t="str">
        <f t="shared" si="430"/>
        <v>-</v>
      </c>
      <c r="AT1349" s="56" t="str">
        <f t="shared" si="431"/>
        <v>-</v>
      </c>
      <c r="AU1349" s="56" t="str">
        <f t="shared" si="432"/>
        <v>-</v>
      </c>
      <c r="AV1349" s="56" t="str">
        <f t="shared" si="433"/>
        <v>-</v>
      </c>
      <c r="AW1349" s="53" t="str">
        <f t="shared" si="434"/>
        <v>-</v>
      </c>
      <c r="AX1349" s="53" t="str">
        <f t="shared" si="435"/>
        <v/>
      </c>
      <c r="AY1349" s="57" t="str">
        <f t="shared" si="436"/>
        <v/>
      </c>
      <c r="AZ1349" s="54">
        <f>+IF(SUMIF($AC$3:$AM$3,VLOOKUP($R1349,desplegable!$N$3:$Q$8,4,FALSE),$AC1349:$AM1349)&gt;=$S1349,$S1349,SUMIF($AC$3:$AM$3,VLOOKUP($R1349,desplegable!$N$3:$Q$8,4,FALSE),$AC1349:$AM1349))</f>
        <v>0</v>
      </c>
      <c r="BA1349" s="78"/>
      <c r="BB1349" s="54">
        <f t="shared" si="437"/>
        <v>0</v>
      </c>
      <c r="BC1349" s="53">
        <f>+IFERROR($BB1349*$T1349/VLOOKUP($R1349,desplegable!$N$3:$O$8,2,FALSE),0)</f>
        <v>0</v>
      </c>
      <c r="BD1349" s="53" t="str">
        <f t="shared" si="446"/>
        <v/>
      </c>
      <c r="BE1349" s="57" t="str">
        <f t="shared" si="438"/>
        <v/>
      </c>
    </row>
    <row r="1350" spans="1:57" ht="15" customHeight="1" x14ac:dyDescent="0.25">
      <c r="A1350" s="26" t="s">
        <v>117</v>
      </c>
      <c r="B1350" s="21"/>
      <c r="C1350" s="21" t="s">
        <v>117</v>
      </c>
      <c r="D1350" s="21"/>
      <c r="E1350" s="21" t="s">
        <v>117</v>
      </c>
      <c r="F1350" s="21"/>
      <c r="G1350" s="27"/>
      <c r="H1350" s="27"/>
      <c r="I1350" s="28" t="s">
        <v>374</v>
      </c>
      <c r="J1350" s="28" t="s">
        <v>117</v>
      </c>
      <c r="K1350" s="21"/>
      <c r="L1350" s="21"/>
      <c r="M1350" s="28" t="s">
        <v>117</v>
      </c>
      <c r="N1350" s="28" t="s">
        <v>117</v>
      </c>
      <c r="O1350" s="28" t="s">
        <v>117</v>
      </c>
      <c r="P1350" s="21" t="s">
        <v>117</v>
      </c>
      <c r="Q1350" s="21" t="s">
        <v>117</v>
      </c>
      <c r="R1350" s="28" t="s">
        <v>117</v>
      </c>
      <c r="S1350" s="78"/>
      <c r="T1350" s="30"/>
      <c r="U1350" s="52">
        <f t="shared" si="447"/>
        <v>0</v>
      </c>
      <c r="V1350" s="29"/>
      <c r="W1350" s="29" t="s">
        <v>117</v>
      </c>
      <c r="X1350" s="29"/>
      <c r="Y1350" s="29"/>
      <c r="Z1350" s="53" t="str">
        <f t="shared" si="439"/>
        <v/>
      </c>
      <c r="AA1350" s="55" t="str">
        <f t="shared" si="429"/>
        <v/>
      </c>
      <c r="AB1350" s="27"/>
      <c r="AC1350" s="54">
        <f t="shared" si="440"/>
        <v>0</v>
      </c>
      <c r="AD1350" s="78"/>
      <c r="AE1350" s="54">
        <f t="shared" si="441"/>
        <v>0</v>
      </c>
      <c r="AF1350" s="78"/>
      <c r="AG1350" s="54">
        <f t="shared" si="442"/>
        <v>0</v>
      </c>
      <c r="AH1350" s="78"/>
      <c r="AI1350" s="54">
        <f t="shared" si="443"/>
        <v>0</v>
      </c>
      <c r="AJ1350" s="78"/>
      <c r="AK1350" s="54">
        <f t="shared" si="444"/>
        <v>0</v>
      </c>
      <c r="AL1350" s="78"/>
      <c r="AM1350" s="78"/>
      <c r="AN1350" s="53" t="str">
        <f>+IF($A1350="Venta",SUMIF($AC$3:$AM$3,VLOOKUP($R1350,desplegable!$N$3:$Q$8,4,FALSE),$AC1350:$AM1350)*$T1350/VLOOKUP($R1350,desplegable!$N$3:$O$8,2,FALSE),"")</f>
        <v/>
      </c>
      <c r="AO1350" s="53">
        <f t="shared" si="445"/>
        <v>0</v>
      </c>
      <c r="AP1350" s="53" t="str">
        <f>+IF($A1350="Compra",SUMIF($AC$3:$AM$3,VLOOKUP($R1349,desplegable!$N$3:$Q$8,4,FALSE),$AC1350:$AM1350)*$T1350/VLOOKUP($R1349,desplegable!$N$3:$O$8,2,FALSE),"")</f>
        <v/>
      </c>
      <c r="AQ1350" s="55">
        <f>+IFERROR(SUMIF($AC$3:$AM$3,VLOOKUP($R1350,desplegable!$N$3:$Q$8,4,FALSE),$AC1350:$AM1350)/$S1350,0)</f>
        <v>0</v>
      </c>
      <c r="AR1350" s="55">
        <f ca="1">IFERROR((SUMIF($AC$3:$AM$3,VLOOKUP($R1350,desplegable!$N$3:$Q$8,4,FALSE),$AC1350:$AM1350)/($H1350-$G1350))*((TODAY())-$G1350)/$S1350,0)</f>
        <v>0</v>
      </c>
      <c r="AS1350" s="56" t="str">
        <f t="shared" si="430"/>
        <v>-</v>
      </c>
      <c r="AT1350" s="56" t="str">
        <f t="shared" si="431"/>
        <v>-</v>
      </c>
      <c r="AU1350" s="56" t="str">
        <f t="shared" si="432"/>
        <v>-</v>
      </c>
      <c r="AV1350" s="56" t="str">
        <f t="shared" si="433"/>
        <v>-</v>
      </c>
      <c r="AW1350" s="53" t="str">
        <f t="shared" si="434"/>
        <v>-</v>
      </c>
      <c r="AX1350" s="53" t="str">
        <f t="shared" si="435"/>
        <v/>
      </c>
      <c r="AY1350" s="57" t="str">
        <f t="shared" si="436"/>
        <v/>
      </c>
      <c r="AZ1350" s="54">
        <f>+IF(SUMIF($AC$3:$AM$3,VLOOKUP($R1350,desplegable!$N$3:$Q$8,4,FALSE),$AC1350:$AM1350)&gt;=$S1350,$S1350,SUMIF($AC$3:$AM$3,VLOOKUP($R1350,desplegable!$N$3:$Q$8,4,FALSE),$AC1350:$AM1350))</f>
        <v>0</v>
      </c>
      <c r="BA1350" s="78"/>
      <c r="BB1350" s="54">
        <f t="shared" si="437"/>
        <v>0</v>
      </c>
      <c r="BC1350" s="53">
        <f>+IFERROR($BB1350*$T1350/VLOOKUP($R1350,desplegable!$N$3:$O$8,2,FALSE),0)</f>
        <v>0</v>
      </c>
      <c r="BD1350" s="53" t="str">
        <f t="shared" si="446"/>
        <v/>
      </c>
      <c r="BE1350" s="57" t="str">
        <f t="shared" si="438"/>
        <v/>
      </c>
    </row>
    <row r="1351" spans="1:57" ht="15" customHeight="1" x14ac:dyDescent="0.25">
      <c r="A1351" s="26" t="s">
        <v>117</v>
      </c>
      <c r="B1351" s="21"/>
      <c r="C1351" s="21" t="s">
        <v>117</v>
      </c>
      <c r="D1351" s="21"/>
      <c r="E1351" s="21" t="s">
        <v>117</v>
      </c>
      <c r="F1351" s="21"/>
      <c r="G1351" s="27"/>
      <c r="H1351" s="27"/>
      <c r="I1351" s="28" t="s">
        <v>374</v>
      </c>
      <c r="J1351" s="28" t="s">
        <v>117</v>
      </c>
      <c r="K1351" s="21"/>
      <c r="L1351" s="21"/>
      <c r="M1351" s="28" t="s">
        <v>117</v>
      </c>
      <c r="N1351" s="28" t="s">
        <v>117</v>
      </c>
      <c r="O1351" s="28" t="s">
        <v>117</v>
      </c>
      <c r="P1351" s="21" t="s">
        <v>117</v>
      </c>
      <c r="Q1351" s="21" t="s">
        <v>117</v>
      </c>
      <c r="R1351" s="28" t="s">
        <v>117</v>
      </c>
      <c r="S1351" s="78"/>
      <c r="T1351" s="30"/>
      <c r="U1351" s="52">
        <f t="shared" si="447"/>
        <v>0</v>
      </c>
      <c r="V1351" s="29"/>
      <c r="W1351" s="29" t="s">
        <v>117</v>
      </c>
      <c r="X1351" s="29"/>
      <c r="Y1351" s="29"/>
      <c r="Z1351" s="53" t="str">
        <f t="shared" si="439"/>
        <v/>
      </c>
      <c r="AA1351" s="55" t="str">
        <f t="shared" si="429"/>
        <v/>
      </c>
      <c r="AB1351" s="27"/>
      <c r="AC1351" s="54">
        <f t="shared" si="440"/>
        <v>0</v>
      </c>
      <c r="AD1351" s="78"/>
      <c r="AE1351" s="54">
        <f t="shared" si="441"/>
        <v>0</v>
      </c>
      <c r="AF1351" s="78"/>
      <c r="AG1351" s="54">
        <f t="shared" si="442"/>
        <v>0</v>
      </c>
      <c r="AH1351" s="78"/>
      <c r="AI1351" s="54">
        <f t="shared" si="443"/>
        <v>0</v>
      </c>
      <c r="AJ1351" s="78"/>
      <c r="AK1351" s="54">
        <f t="shared" si="444"/>
        <v>0</v>
      </c>
      <c r="AL1351" s="78"/>
      <c r="AM1351" s="78"/>
      <c r="AN1351" s="53" t="str">
        <f>+IF($A1351="Venta",SUMIF($AC$3:$AM$3,VLOOKUP($R1351,desplegable!$N$3:$Q$8,4,FALSE),$AC1351:$AM1351)*$T1351/VLOOKUP($R1351,desplegable!$N$3:$O$8,2,FALSE),"")</f>
        <v/>
      </c>
      <c r="AO1351" s="53">
        <f t="shared" si="445"/>
        <v>0</v>
      </c>
      <c r="AP1351" s="53" t="str">
        <f>+IF($A1351="Compra",SUMIF($AC$3:$AM$3,VLOOKUP($R1350,desplegable!$N$3:$Q$8,4,FALSE),$AC1351:$AM1351)*$T1351/VLOOKUP($R1350,desplegable!$N$3:$O$8,2,FALSE),"")</f>
        <v/>
      </c>
      <c r="AQ1351" s="55">
        <f>+IFERROR(SUMIF($AC$3:$AM$3,VLOOKUP($R1351,desplegable!$N$3:$Q$8,4,FALSE),$AC1351:$AM1351)/$S1351,0)</f>
        <v>0</v>
      </c>
      <c r="AR1351" s="55">
        <f ca="1">IFERROR((SUMIF($AC$3:$AM$3,VLOOKUP($R1351,desplegable!$N$3:$Q$8,4,FALSE),$AC1351:$AM1351)/($H1351-$G1351))*((TODAY())-$G1351)/$S1351,0)</f>
        <v>0</v>
      </c>
      <c r="AS1351" s="56" t="str">
        <f t="shared" si="430"/>
        <v>-</v>
      </c>
      <c r="AT1351" s="56" t="str">
        <f t="shared" si="431"/>
        <v>-</v>
      </c>
      <c r="AU1351" s="56" t="str">
        <f t="shared" si="432"/>
        <v>-</v>
      </c>
      <c r="AV1351" s="56" t="str">
        <f t="shared" si="433"/>
        <v>-</v>
      </c>
      <c r="AW1351" s="53" t="str">
        <f t="shared" si="434"/>
        <v>-</v>
      </c>
      <c r="AX1351" s="53" t="str">
        <f t="shared" si="435"/>
        <v/>
      </c>
      <c r="AY1351" s="57" t="str">
        <f t="shared" si="436"/>
        <v/>
      </c>
      <c r="AZ1351" s="54">
        <f>+IF(SUMIF($AC$3:$AM$3,VLOOKUP($R1351,desplegable!$N$3:$Q$8,4,FALSE),$AC1351:$AM1351)&gt;=$S1351,$S1351,SUMIF($AC$3:$AM$3,VLOOKUP($R1351,desplegable!$N$3:$Q$8,4,FALSE),$AC1351:$AM1351))</f>
        <v>0</v>
      </c>
      <c r="BA1351" s="78"/>
      <c r="BB1351" s="54">
        <f t="shared" si="437"/>
        <v>0</v>
      </c>
      <c r="BC1351" s="53">
        <f>+IFERROR($BB1351*$T1351/VLOOKUP($R1351,desplegable!$N$3:$O$8,2,FALSE),0)</f>
        <v>0</v>
      </c>
      <c r="BD1351" s="53" t="str">
        <f t="shared" si="446"/>
        <v/>
      </c>
      <c r="BE1351" s="57" t="str">
        <f t="shared" si="438"/>
        <v/>
      </c>
    </row>
    <row r="1352" spans="1:57" ht="15" customHeight="1" x14ac:dyDescent="0.25">
      <c r="A1352" s="26" t="s">
        <v>117</v>
      </c>
      <c r="B1352" s="21"/>
      <c r="C1352" s="21" t="s">
        <v>117</v>
      </c>
      <c r="D1352" s="21"/>
      <c r="E1352" s="21" t="s">
        <v>117</v>
      </c>
      <c r="F1352" s="21"/>
      <c r="G1352" s="27"/>
      <c r="H1352" s="27"/>
      <c r="I1352" s="28" t="s">
        <v>374</v>
      </c>
      <c r="J1352" s="28" t="s">
        <v>117</v>
      </c>
      <c r="K1352" s="21"/>
      <c r="L1352" s="21"/>
      <c r="M1352" s="28" t="s">
        <v>117</v>
      </c>
      <c r="N1352" s="28" t="s">
        <v>117</v>
      </c>
      <c r="O1352" s="28" t="s">
        <v>117</v>
      </c>
      <c r="P1352" s="21" t="s">
        <v>117</v>
      </c>
      <c r="Q1352" s="21" t="s">
        <v>117</v>
      </c>
      <c r="R1352" s="28" t="s">
        <v>117</v>
      </c>
      <c r="S1352" s="78"/>
      <c r="T1352" s="30"/>
      <c r="U1352" s="52">
        <f t="shared" si="447"/>
        <v>0</v>
      </c>
      <c r="V1352" s="29"/>
      <c r="W1352" s="29" t="s">
        <v>117</v>
      </c>
      <c r="X1352" s="29"/>
      <c r="Y1352" s="29"/>
      <c r="Z1352" s="53" t="str">
        <f t="shared" si="439"/>
        <v/>
      </c>
      <c r="AA1352" s="55" t="str">
        <f t="shared" si="429"/>
        <v/>
      </c>
      <c r="AB1352" s="27"/>
      <c r="AC1352" s="54">
        <f t="shared" si="440"/>
        <v>0</v>
      </c>
      <c r="AD1352" s="78"/>
      <c r="AE1352" s="54">
        <f t="shared" si="441"/>
        <v>0</v>
      </c>
      <c r="AF1352" s="78"/>
      <c r="AG1352" s="54">
        <f t="shared" si="442"/>
        <v>0</v>
      </c>
      <c r="AH1352" s="78"/>
      <c r="AI1352" s="54">
        <f t="shared" si="443"/>
        <v>0</v>
      </c>
      <c r="AJ1352" s="78"/>
      <c r="AK1352" s="54">
        <f t="shared" si="444"/>
        <v>0</v>
      </c>
      <c r="AL1352" s="78"/>
      <c r="AM1352" s="78"/>
      <c r="AN1352" s="53" t="str">
        <f>+IF($A1352="Venta",SUMIF($AC$3:$AM$3,VLOOKUP($R1352,desplegable!$N$3:$Q$8,4,FALSE),$AC1352:$AM1352)*$T1352/VLOOKUP($R1352,desplegable!$N$3:$O$8,2,FALSE),"")</f>
        <v/>
      </c>
      <c r="AO1352" s="53">
        <f t="shared" si="445"/>
        <v>0</v>
      </c>
      <c r="AP1352" s="53" t="str">
        <f>+IF($A1352="Compra",SUMIF($AC$3:$AM$3,VLOOKUP($R1351,desplegable!$N$3:$Q$8,4,FALSE),$AC1352:$AM1352)*$T1352/VLOOKUP($R1351,desplegable!$N$3:$O$8,2,FALSE),"")</f>
        <v/>
      </c>
      <c r="AQ1352" s="55">
        <f>+IFERROR(SUMIF($AC$3:$AM$3,VLOOKUP($R1352,desplegable!$N$3:$Q$8,4,FALSE),$AC1352:$AM1352)/$S1352,0)</f>
        <v>0</v>
      </c>
      <c r="AR1352" s="55">
        <f ca="1">IFERROR((SUMIF($AC$3:$AM$3,VLOOKUP($R1352,desplegable!$N$3:$Q$8,4,FALSE),$AC1352:$AM1352)/($H1352-$G1352))*((TODAY())-$G1352)/$S1352,0)</f>
        <v>0</v>
      </c>
      <c r="AS1352" s="56" t="str">
        <f t="shared" si="430"/>
        <v>-</v>
      </c>
      <c r="AT1352" s="56" t="str">
        <f t="shared" si="431"/>
        <v>-</v>
      </c>
      <c r="AU1352" s="56" t="str">
        <f t="shared" si="432"/>
        <v>-</v>
      </c>
      <c r="AV1352" s="56" t="str">
        <f t="shared" si="433"/>
        <v>-</v>
      </c>
      <c r="AW1352" s="53" t="str">
        <f t="shared" si="434"/>
        <v>-</v>
      </c>
      <c r="AX1352" s="53" t="str">
        <f t="shared" si="435"/>
        <v/>
      </c>
      <c r="AY1352" s="57" t="str">
        <f t="shared" si="436"/>
        <v/>
      </c>
      <c r="AZ1352" s="54">
        <f>+IF(SUMIF($AC$3:$AM$3,VLOOKUP($R1352,desplegable!$N$3:$Q$8,4,FALSE),$AC1352:$AM1352)&gt;=$S1352,$S1352,SUMIF($AC$3:$AM$3,VLOOKUP($R1352,desplegable!$N$3:$Q$8,4,FALSE),$AC1352:$AM1352))</f>
        <v>0</v>
      </c>
      <c r="BA1352" s="78"/>
      <c r="BB1352" s="54">
        <f t="shared" si="437"/>
        <v>0</v>
      </c>
      <c r="BC1352" s="53">
        <f>+IFERROR($BB1352*$T1352/VLOOKUP($R1352,desplegable!$N$3:$O$8,2,FALSE),0)</f>
        <v>0</v>
      </c>
      <c r="BD1352" s="53" t="str">
        <f t="shared" si="446"/>
        <v/>
      </c>
      <c r="BE1352" s="57" t="str">
        <f t="shared" si="438"/>
        <v/>
      </c>
    </row>
    <row r="1353" spans="1:57" ht="15" customHeight="1" x14ac:dyDescent="0.25">
      <c r="A1353" s="26" t="s">
        <v>117</v>
      </c>
      <c r="B1353" s="21"/>
      <c r="C1353" s="21" t="s">
        <v>117</v>
      </c>
      <c r="D1353" s="21"/>
      <c r="E1353" s="21" t="s">
        <v>117</v>
      </c>
      <c r="F1353" s="21"/>
      <c r="G1353" s="27"/>
      <c r="H1353" s="27"/>
      <c r="I1353" s="28" t="s">
        <v>374</v>
      </c>
      <c r="J1353" s="28" t="s">
        <v>117</v>
      </c>
      <c r="K1353" s="21"/>
      <c r="L1353" s="21"/>
      <c r="M1353" s="28" t="s">
        <v>117</v>
      </c>
      <c r="N1353" s="28" t="s">
        <v>117</v>
      </c>
      <c r="O1353" s="28" t="s">
        <v>117</v>
      </c>
      <c r="P1353" s="21" t="s">
        <v>117</v>
      </c>
      <c r="Q1353" s="21" t="s">
        <v>117</v>
      </c>
      <c r="R1353" s="28" t="s">
        <v>117</v>
      </c>
      <c r="S1353" s="78"/>
      <c r="T1353" s="30"/>
      <c r="U1353" s="52">
        <f t="shared" si="447"/>
        <v>0</v>
      </c>
      <c r="V1353" s="29"/>
      <c r="W1353" s="29" t="s">
        <v>117</v>
      </c>
      <c r="X1353" s="29"/>
      <c r="Y1353" s="29"/>
      <c r="Z1353" s="53" t="str">
        <f t="shared" si="439"/>
        <v/>
      </c>
      <c r="AA1353" s="55" t="str">
        <f t="shared" si="429"/>
        <v/>
      </c>
      <c r="AB1353" s="27"/>
      <c r="AC1353" s="54">
        <f t="shared" si="440"/>
        <v>0</v>
      </c>
      <c r="AD1353" s="78"/>
      <c r="AE1353" s="54">
        <f t="shared" si="441"/>
        <v>0</v>
      </c>
      <c r="AF1353" s="78"/>
      <c r="AG1353" s="54">
        <f t="shared" si="442"/>
        <v>0</v>
      </c>
      <c r="AH1353" s="78"/>
      <c r="AI1353" s="54">
        <f t="shared" si="443"/>
        <v>0</v>
      </c>
      <c r="AJ1353" s="78"/>
      <c r="AK1353" s="54">
        <f t="shared" si="444"/>
        <v>0</v>
      </c>
      <c r="AL1353" s="78"/>
      <c r="AM1353" s="78"/>
      <c r="AN1353" s="53" t="str">
        <f>+IF($A1353="Venta",SUMIF($AC$3:$AM$3,VLOOKUP($R1353,desplegable!$N$3:$Q$8,4,FALSE),$AC1353:$AM1353)*$T1353/VLOOKUP($R1353,desplegable!$N$3:$O$8,2,FALSE),"")</f>
        <v/>
      </c>
      <c r="AO1353" s="53">
        <f t="shared" si="445"/>
        <v>0</v>
      </c>
      <c r="AP1353" s="53" t="str">
        <f>+IF($A1353="Compra",SUMIF($AC$3:$AM$3,VLOOKUP($R1352,desplegable!$N$3:$Q$8,4,FALSE),$AC1353:$AM1353)*$T1353/VLOOKUP($R1352,desplegable!$N$3:$O$8,2,FALSE),"")</f>
        <v/>
      </c>
      <c r="AQ1353" s="55">
        <f>+IFERROR(SUMIF($AC$3:$AM$3,VLOOKUP($R1353,desplegable!$N$3:$Q$8,4,FALSE),$AC1353:$AM1353)/$S1353,0)</f>
        <v>0</v>
      </c>
      <c r="AR1353" s="55">
        <f ca="1">IFERROR((SUMIF($AC$3:$AM$3,VLOOKUP($R1353,desplegable!$N$3:$Q$8,4,FALSE),$AC1353:$AM1353)/($H1353-$G1353))*((TODAY())-$G1353)/$S1353,0)</f>
        <v>0</v>
      </c>
      <c r="AS1353" s="56" t="str">
        <f t="shared" si="430"/>
        <v>-</v>
      </c>
      <c r="AT1353" s="56" t="str">
        <f t="shared" si="431"/>
        <v>-</v>
      </c>
      <c r="AU1353" s="56" t="str">
        <f t="shared" si="432"/>
        <v>-</v>
      </c>
      <c r="AV1353" s="56" t="str">
        <f t="shared" si="433"/>
        <v>-</v>
      </c>
      <c r="AW1353" s="53" t="str">
        <f t="shared" si="434"/>
        <v>-</v>
      </c>
      <c r="AX1353" s="53" t="str">
        <f t="shared" si="435"/>
        <v/>
      </c>
      <c r="AY1353" s="57" t="str">
        <f t="shared" si="436"/>
        <v/>
      </c>
      <c r="AZ1353" s="54">
        <f>+IF(SUMIF($AC$3:$AM$3,VLOOKUP($R1353,desplegable!$N$3:$Q$8,4,FALSE),$AC1353:$AM1353)&gt;=$S1353,$S1353,SUMIF($AC$3:$AM$3,VLOOKUP($R1353,desplegable!$N$3:$Q$8,4,FALSE),$AC1353:$AM1353))</f>
        <v>0</v>
      </c>
      <c r="BA1353" s="78"/>
      <c r="BB1353" s="54">
        <f t="shared" si="437"/>
        <v>0</v>
      </c>
      <c r="BC1353" s="53">
        <f>+IFERROR($BB1353*$T1353/VLOOKUP($R1353,desplegable!$N$3:$O$8,2,FALSE),0)</f>
        <v>0</v>
      </c>
      <c r="BD1353" s="53" t="str">
        <f t="shared" si="446"/>
        <v/>
      </c>
      <c r="BE1353" s="57" t="str">
        <f t="shared" si="438"/>
        <v/>
      </c>
    </row>
    <row r="1354" spans="1:57" ht="15" customHeight="1" x14ac:dyDescent="0.25">
      <c r="A1354" s="26" t="s">
        <v>117</v>
      </c>
      <c r="B1354" s="21"/>
      <c r="C1354" s="21" t="s">
        <v>117</v>
      </c>
      <c r="D1354" s="21"/>
      <c r="E1354" s="21" t="s">
        <v>117</v>
      </c>
      <c r="F1354" s="21"/>
      <c r="G1354" s="27"/>
      <c r="H1354" s="27"/>
      <c r="I1354" s="28" t="s">
        <v>374</v>
      </c>
      <c r="J1354" s="28" t="s">
        <v>117</v>
      </c>
      <c r="K1354" s="21"/>
      <c r="L1354" s="21"/>
      <c r="M1354" s="28" t="s">
        <v>117</v>
      </c>
      <c r="N1354" s="28" t="s">
        <v>117</v>
      </c>
      <c r="O1354" s="28" t="s">
        <v>117</v>
      </c>
      <c r="P1354" s="21" t="s">
        <v>117</v>
      </c>
      <c r="Q1354" s="21" t="s">
        <v>117</v>
      </c>
      <c r="R1354" s="28" t="s">
        <v>117</v>
      </c>
      <c r="S1354" s="78"/>
      <c r="T1354" s="30"/>
      <c r="U1354" s="52">
        <f t="shared" si="447"/>
        <v>0</v>
      </c>
      <c r="V1354" s="29"/>
      <c r="W1354" s="29" t="s">
        <v>117</v>
      </c>
      <c r="X1354" s="29"/>
      <c r="Y1354" s="29"/>
      <c r="Z1354" s="53" t="str">
        <f t="shared" si="439"/>
        <v/>
      </c>
      <c r="AA1354" s="55" t="str">
        <f t="shared" si="429"/>
        <v/>
      </c>
      <c r="AB1354" s="27"/>
      <c r="AC1354" s="54">
        <f t="shared" si="440"/>
        <v>0</v>
      </c>
      <c r="AD1354" s="78"/>
      <c r="AE1354" s="54">
        <f t="shared" si="441"/>
        <v>0</v>
      </c>
      <c r="AF1354" s="78"/>
      <c r="AG1354" s="54">
        <f t="shared" si="442"/>
        <v>0</v>
      </c>
      <c r="AH1354" s="78"/>
      <c r="AI1354" s="54">
        <f t="shared" si="443"/>
        <v>0</v>
      </c>
      <c r="AJ1354" s="78"/>
      <c r="AK1354" s="54">
        <f t="shared" si="444"/>
        <v>0</v>
      </c>
      <c r="AL1354" s="78"/>
      <c r="AM1354" s="78"/>
      <c r="AN1354" s="53" t="str">
        <f>+IF($A1354="Venta",SUMIF($AC$3:$AM$3,VLOOKUP($R1354,desplegable!$N$3:$Q$8,4,FALSE),$AC1354:$AM1354)*$T1354/VLOOKUP($R1354,desplegable!$N$3:$O$8,2,FALSE),"")</f>
        <v/>
      </c>
      <c r="AO1354" s="53">
        <f t="shared" si="445"/>
        <v>0</v>
      </c>
      <c r="AP1354" s="53" t="str">
        <f>+IF($A1354="Compra",SUMIF($AC$3:$AM$3,VLOOKUP($R1353,desplegable!$N$3:$Q$8,4,FALSE),$AC1354:$AM1354)*$T1354/VLOOKUP($R1353,desplegable!$N$3:$O$8,2,FALSE),"")</f>
        <v/>
      </c>
      <c r="AQ1354" s="55">
        <f>+IFERROR(SUMIF($AC$3:$AM$3,VLOOKUP($R1354,desplegable!$N$3:$Q$8,4,FALSE),$AC1354:$AM1354)/$S1354,0)</f>
        <v>0</v>
      </c>
      <c r="AR1354" s="55">
        <f ca="1">IFERROR((SUMIF($AC$3:$AM$3,VLOOKUP($R1354,desplegable!$N$3:$Q$8,4,FALSE),$AC1354:$AM1354)/($H1354-$G1354))*((TODAY())-$G1354)/$S1354,0)</f>
        <v>0</v>
      </c>
      <c r="AS1354" s="56" t="str">
        <f t="shared" si="430"/>
        <v>-</v>
      </c>
      <c r="AT1354" s="56" t="str">
        <f t="shared" si="431"/>
        <v>-</v>
      </c>
      <c r="AU1354" s="56" t="str">
        <f t="shared" si="432"/>
        <v>-</v>
      </c>
      <c r="AV1354" s="56" t="str">
        <f t="shared" si="433"/>
        <v>-</v>
      </c>
      <c r="AW1354" s="53" t="str">
        <f t="shared" si="434"/>
        <v>-</v>
      </c>
      <c r="AX1354" s="53" t="str">
        <f t="shared" si="435"/>
        <v/>
      </c>
      <c r="AY1354" s="57" t="str">
        <f t="shared" si="436"/>
        <v/>
      </c>
      <c r="AZ1354" s="54">
        <f>+IF(SUMIF($AC$3:$AM$3,VLOOKUP($R1354,desplegable!$N$3:$Q$8,4,FALSE),$AC1354:$AM1354)&gt;=$S1354,$S1354,SUMIF($AC$3:$AM$3,VLOOKUP($R1354,desplegable!$N$3:$Q$8,4,FALSE),$AC1354:$AM1354))</f>
        <v>0</v>
      </c>
      <c r="BA1354" s="78"/>
      <c r="BB1354" s="54">
        <f t="shared" si="437"/>
        <v>0</v>
      </c>
      <c r="BC1354" s="53">
        <f>+IFERROR($BB1354*$T1354/VLOOKUP($R1354,desplegable!$N$3:$O$8,2,FALSE),0)</f>
        <v>0</v>
      </c>
      <c r="BD1354" s="53" t="str">
        <f t="shared" si="446"/>
        <v/>
      </c>
      <c r="BE1354" s="57" t="str">
        <f t="shared" si="438"/>
        <v/>
      </c>
    </row>
    <row r="1355" spans="1:57" ht="15" customHeight="1" x14ac:dyDescent="0.25">
      <c r="A1355" s="26" t="s">
        <v>117</v>
      </c>
      <c r="B1355" s="21"/>
      <c r="C1355" s="21" t="s">
        <v>117</v>
      </c>
      <c r="D1355" s="21"/>
      <c r="E1355" s="21" t="s">
        <v>117</v>
      </c>
      <c r="F1355" s="21"/>
      <c r="G1355" s="27"/>
      <c r="H1355" s="27"/>
      <c r="I1355" s="28" t="s">
        <v>374</v>
      </c>
      <c r="J1355" s="28" t="s">
        <v>117</v>
      </c>
      <c r="K1355" s="21"/>
      <c r="L1355" s="21"/>
      <c r="M1355" s="28" t="s">
        <v>117</v>
      </c>
      <c r="N1355" s="28" t="s">
        <v>117</v>
      </c>
      <c r="O1355" s="28" t="s">
        <v>117</v>
      </c>
      <c r="P1355" s="21" t="s">
        <v>117</v>
      </c>
      <c r="Q1355" s="21" t="s">
        <v>117</v>
      </c>
      <c r="R1355" s="28" t="s">
        <v>117</v>
      </c>
      <c r="S1355" s="78"/>
      <c r="T1355" s="30"/>
      <c r="U1355" s="52">
        <f t="shared" si="447"/>
        <v>0</v>
      </c>
      <c r="V1355" s="29"/>
      <c r="W1355" s="29" t="s">
        <v>117</v>
      </c>
      <c r="X1355" s="29"/>
      <c r="Y1355" s="29"/>
      <c r="Z1355" s="53" t="str">
        <f t="shared" si="439"/>
        <v/>
      </c>
      <c r="AA1355" s="55" t="str">
        <f t="shared" si="429"/>
        <v/>
      </c>
      <c r="AB1355" s="27"/>
      <c r="AC1355" s="54">
        <f t="shared" si="440"/>
        <v>0</v>
      </c>
      <c r="AD1355" s="78"/>
      <c r="AE1355" s="54">
        <f t="shared" si="441"/>
        <v>0</v>
      </c>
      <c r="AF1355" s="78"/>
      <c r="AG1355" s="54">
        <f t="shared" si="442"/>
        <v>0</v>
      </c>
      <c r="AH1355" s="78"/>
      <c r="AI1355" s="54">
        <f t="shared" si="443"/>
        <v>0</v>
      </c>
      <c r="AJ1355" s="78"/>
      <c r="AK1355" s="54">
        <f t="shared" si="444"/>
        <v>0</v>
      </c>
      <c r="AL1355" s="78"/>
      <c r="AM1355" s="78"/>
      <c r="AN1355" s="53" t="str">
        <f>+IF($A1355="Venta",SUMIF($AC$3:$AM$3,VLOOKUP($R1355,desplegable!$N$3:$Q$8,4,FALSE),$AC1355:$AM1355)*$T1355/VLOOKUP($R1355,desplegable!$N$3:$O$8,2,FALSE),"")</f>
        <v/>
      </c>
      <c r="AO1355" s="53">
        <f t="shared" si="445"/>
        <v>0</v>
      </c>
      <c r="AP1355" s="53" t="str">
        <f>+IF($A1355="Compra",SUMIF($AC$3:$AM$3,VLOOKUP($R1354,desplegable!$N$3:$Q$8,4,FALSE),$AC1355:$AM1355)*$T1355/VLOOKUP($R1354,desplegable!$N$3:$O$8,2,FALSE),"")</f>
        <v/>
      </c>
      <c r="AQ1355" s="55">
        <f>+IFERROR(SUMIF($AC$3:$AM$3,VLOOKUP($R1355,desplegable!$N$3:$Q$8,4,FALSE),$AC1355:$AM1355)/$S1355,0)</f>
        <v>0</v>
      </c>
      <c r="AR1355" s="55">
        <f ca="1">IFERROR((SUMIF($AC$3:$AM$3,VLOOKUP($R1355,desplegable!$N$3:$Q$8,4,FALSE),$AC1355:$AM1355)/($H1355-$G1355))*((TODAY())-$G1355)/$S1355,0)</f>
        <v>0</v>
      </c>
      <c r="AS1355" s="56" t="str">
        <f t="shared" si="430"/>
        <v>-</v>
      </c>
      <c r="AT1355" s="56" t="str">
        <f t="shared" si="431"/>
        <v>-</v>
      </c>
      <c r="AU1355" s="56" t="str">
        <f t="shared" si="432"/>
        <v>-</v>
      </c>
      <c r="AV1355" s="56" t="str">
        <f t="shared" si="433"/>
        <v>-</v>
      </c>
      <c r="AW1355" s="53" t="str">
        <f t="shared" si="434"/>
        <v>-</v>
      </c>
      <c r="AX1355" s="53" t="str">
        <f t="shared" si="435"/>
        <v/>
      </c>
      <c r="AY1355" s="57" t="str">
        <f t="shared" si="436"/>
        <v/>
      </c>
      <c r="AZ1355" s="54">
        <f>+IF(SUMIF($AC$3:$AM$3,VLOOKUP($R1355,desplegable!$N$3:$Q$8,4,FALSE),$AC1355:$AM1355)&gt;=$S1355,$S1355,SUMIF($AC$3:$AM$3,VLOOKUP($R1355,desplegable!$N$3:$Q$8,4,FALSE),$AC1355:$AM1355))</f>
        <v>0</v>
      </c>
      <c r="BA1355" s="78"/>
      <c r="BB1355" s="54">
        <f t="shared" si="437"/>
        <v>0</v>
      </c>
      <c r="BC1355" s="53">
        <f>+IFERROR($BB1355*$T1355/VLOOKUP($R1355,desplegable!$N$3:$O$8,2,FALSE),0)</f>
        <v>0</v>
      </c>
      <c r="BD1355" s="53" t="str">
        <f t="shared" si="446"/>
        <v/>
      </c>
      <c r="BE1355" s="57" t="str">
        <f t="shared" si="438"/>
        <v/>
      </c>
    </row>
    <row r="1356" spans="1:57" ht="15" customHeight="1" x14ac:dyDescent="0.25">
      <c r="A1356" s="26" t="s">
        <v>117</v>
      </c>
      <c r="B1356" s="21"/>
      <c r="C1356" s="21" t="s">
        <v>117</v>
      </c>
      <c r="D1356" s="21"/>
      <c r="E1356" s="21" t="s">
        <v>117</v>
      </c>
      <c r="F1356" s="21"/>
      <c r="G1356" s="27"/>
      <c r="H1356" s="27"/>
      <c r="I1356" s="28" t="s">
        <v>374</v>
      </c>
      <c r="J1356" s="28" t="s">
        <v>117</v>
      </c>
      <c r="K1356" s="21"/>
      <c r="L1356" s="21"/>
      <c r="M1356" s="28" t="s">
        <v>117</v>
      </c>
      <c r="N1356" s="28" t="s">
        <v>117</v>
      </c>
      <c r="O1356" s="28" t="s">
        <v>117</v>
      </c>
      <c r="P1356" s="21" t="s">
        <v>117</v>
      </c>
      <c r="Q1356" s="21" t="s">
        <v>117</v>
      </c>
      <c r="R1356" s="28" t="s">
        <v>117</v>
      </c>
      <c r="S1356" s="78"/>
      <c r="T1356" s="30"/>
      <c r="U1356" s="52">
        <f t="shared" si="447"/>
        <v>0</v>
      </c>
      <c r="V1356" s="29"/>
      <c r="W1356" s="29" t="s">
        <v>117</v>
      </c>
      <c r="X1356" s="29"/>
      <c r="Y1356" s="29"/>
      <c r="Z1356" s="53" t="str">
        <f t="shared" si="439"/>
        <v/>
      </c>
      <c r="AA1356" s="55" t="str">
        <f t="shared" si="429"/>
        <v/>
      </c>
      <c r="AB1356" s="27"/>
      <c r="AC1356" s="54">
        <f t="shared" si="440"/>
        <v>0</v>
      </c>
      <c r="AD1356" s="78"/>
      <c r="AE1356" s="54">
        <f t="shared" si="441"/>
        <v>0</v>
      </c>
      <c r="AF1356" s="78"/>
      <c r="AG1356" s="54">
        <f t="shared" si="442"/>
        <v>0</v>
      </c>
      <c r="AH1356" s="78"/>
      <c r="AI1356" s="54">
        <f t="shared" si="443"/>
        <v>0</v>
      </c>
      <c r="AJ1356" s="78"/>
      <c r="AK1356" s="54">
        <f t="shared" si="444"/>
        <v>0</v>
      </c>
      <c r="AL1356" s="78"/>
      <c r="AM1356" s="78"/>
      <c r="AN1356" s="53" t="str">
        <f>+IF($A1356="Venta",SUMIF($AC$3:$AM$3,VLOOKUP($R1356,desplegable!$N$3:$Q$8,4,FALSE),$AC1356:$AM1356)*$T1356/VLOOKUP($R1356,desplegable!$N$3:$O$8,2,FALSE),"")</f>
        <v/>
      </c>
      <c r="AO1356" s="53">
        <f t="shared" si="445"/>
        <v>0</v>
      </c>
      <c r="AP1356" s="53" t="str">
        <f>+IF($A1356="Compra",SUMIF($AC$3:$AM$3,VLOOKUP($R1355,desplegable!$N$3:$Q$8,4,FALSE),$AC1356:$AM1356)*$T1356/VLOOKUP($R1355,desplegable!$N$3:$O$8,2,FALSE),"")</f>
        <v/>
      </c>
      <c r="AQ1356" s="55">
        <f>+IFERROR(SUMIF($AC$3:$AM$3,VLOOKUP($R1356,desplegable!$N$3:$Q$8,4,FALSE),$AC1356:$AM1356)/$S1356,0)</f>
        <v>0</v>
      </c>
      <c r="AR1356" s="55">
        <f ca="1">IFERROR((SUMIF($AC$3:$AM$3,VLOOKUP($R1356,desplegable!$N$3:$Q$8,4,FALSE),$AC1356:$AM1356)/($H1356-$G1356))*((TODAY())-$G1356)/$S1356,0)</f>
        <v>0</v>
      </c>
      <c r="AS1356" s="56" t="str">
        <f t="shared" si="430"/>
        <v>-</v>
      </c>
      <c r="AT1356" s="56" t="str">
        <f t="shared" si="431"/>
        <v>-</v>
      </c>
      <c r="AU1356" s="56" t="str">
        <f t="shared" si="432"/>
        <v>-</v>
      </c>
      <c r="AV1356" s="56" t="str">
        <f t="shared" si="433"/>
        <v>-</v>
      </c>
      <c r="AW1356" s="53" t="str">
        <f t="shared" si="434"/>
        <v>-</v>
      </c>
      <c r="AX1356" s="53" t="str">
        <f t="shared" si="435"/>
        <v/>
      </c>
      <c r="AY1356" s="57" t="str">
        <f t="shared" si="436"/>
        <v/>
      </c>
      <c r="AZ1356" s="54">
        <f>+IF(SUMIF($AC$3:$AM$3,VLOOKUP($R1356,desplegable!$N$3:$Q$8,4,FALSE),$AC1356:$AM1356)&gt;=$S1356,$S1356,SUMIF($AC$3:$AM$3,VLOOKUP($R1356,desplegable!$N$3:$Q$8,4,FALSE),$AC1356:$AM1356))</f>
        <v>0</v>
      </c>
      <c r="BA1356" s="78"/>
      <c r="BB1356" s="54">
        <f t="shared" si="437"/>
        <v>0</v>
      </c>
      <c r="BC1356" s="53">
        <f>+IFERROR($BB1356*$T1356/VLOOKUP($R1356,desplegable!$N$3:$O$8,2,FALSE),0)</f>
        <v>0</v>
      </c>
      <c r="BD1356" s="53" t="str">
        <f t="shared" si="446"/>
        <v/>
      </c>
      <c r="BE1356" s="57" t="str">
        <f t="shared" si="438"/>
        <v/>
      </c>
    </row>
    <row r="1357" spans="1:57" ht="15" customHeight="1" x14ac:dyDescent="0.25">
      <c r="A1357" s="26" t="s">
        <v>117</v>
      </c>
      <c r="B1357" s="21"/>
      <c r="C1357" s="21" t="s">
        <v>117</v>
      </c>
      <c r="D1357" s="21"/>
      <c r="E1357" s="21" t="s">
        <v>117</v>
      </c>
      <c r="F1357" s="21"/>
      <c r="G1357" s="27"/>
      <c r="H1357" s="27"/>
      <c r="I1357" s="28" t="s">
        <v>374</v>
      </c>
      <c r="J1357" s="28" t="s">
        <v>117</v>
      </c>
      <c r="K1357" s="21"/>
      <c r="L1357" s="21"/>
      <c r="M1357" s="28" t="s">
        <v>117</v>
      </c>
      <c r="N1357" s="28" t="s">
        <v>117</v>
      </c>
      <c r="O1357" s="28" t="s">
        <v>117</v>
      </c>
      <c r="P1357" s="21" t="s">
        <v>117</v>
      </c>
      <c r="Q1357" s="21" t="s">
        <v>117</v>
      </c>
      <c r="R1357" s="28" t="s">
        <v>117</v>
      </c>
      <c r="S1357" s="78"/>
      <c r="T1357" s="30"/>
      <c r="U1357" s="52">
        <f t="shared" si="447"/>
        <v>0</v>
      </c>
      <c r="V1357" s="29"/>
      <c r="W1357" s="29" t="s">
        <v>117</v>
      </c>
      <c r="X1357" s="29"/>
      <c r="Y1357" s="29"/>
      <c r="Z1357" s="53" t="str">
        <f t="shared" si="439"/>
        <v/>
      </c>
      <c r="AA1357" s="55" t="str">
        <f t="shared" si="429"/>
        <v/>
      </c>
      <c r="AB1357" s="27"/>
      <c r="AC1357" s="54">
        <f t="shared" si="440"/>
        <v>0</v>
      </c>
      <c r="AD1357" s="78"/>
      <c r="AE1357" s="54">
        <f t="shared" si="441"/>
        <v>0</v>
      </c>
      <c r="AF1357" s="78"/>
      <c r="AG1357" s="54">
        <f t="shared" si="442"/>
        <v>0</v>
      </c>
      <c r="AH1357" s="78"/>
      <c r="AI1357" s="54">
        <f t="shared" si="443"/>
        <v>0</v>
      </c>
      <c r="AJ1357" s="78"/>
      <c r="AK1357" s="54">
        <f t="shared" si="444"/>
        <v>0</v>
      </c>
      <c r="AL1357" s="78"/>
      <c r="AM1357" s="78"/>
      <c r="AN1357" s="53" t="str">
        <f>+IF($A1357="Venta",SUMIF($AC$3:$AM$3,VLOOKUP($R1357,desplegable!$N$3:$Q$8,4,FALSE),$AC1357:$AM1357)*$T1357/VLOOKUP($R1357,desplegable!$N$3:$O$8,2,FALSE),"")</f>
        <v/>
      </c>
      <c r="AO1357" s="53">
        <f t="shared" si="445"/>
        <v>0</v>
      </c>
      <c r="AP1357" s="53" t="str">
        <f>+IF($A1357="Compra",SUMIF($AC$3:$AM$3,VLOOKUP($R1356,desplegable!$N$3:$Q$8,4,FALSE),$AC1357:$AM1357)*$T1357/VLOOKUP($R1356,desplegable!$N$3:$O$8,2,FALSE),"")</f>
        <v/>
      </c>
      <c r="AQ1357" s="55">
        <f>+IFERROR(SUMIF($AC$3:$AM$3,VLOOKUP($R1357,desplegable!$N$3:$Q$8,4,FALSE),$AC1357:$AM1357)/$S1357,0)</f>
        <v>0</v>
      </c>
      <c r="AR1357" s="55">
        <f ca="1">IFERROR((SUMIF($AC$3:$AM$3,VLOOKUP($R1357,desplegable!$N$3:$Q$8,4,FALSE),$AC1357:$AM1357)/($H1357-$G1357))*((TODAY())-$G1357)/$S1357,0)</f>
        <v>0</v>
      </c>
      <c r="AS1357" s="56" t="str">
        <f t="shared" si="430"/>
        <v>-</v>
      </c>
      <c r="AT1357" s="56" t="str">
        <f t="shared" si="431"/>
        <v>-</v>
      </c>
      <c r="AU1357" s="56" t="str">
        <f t="shared" si="432"/>
        <v>-</v>
      </c>
      <c r="AV1357" s="56" t="str">
        <f t="shared" si="433"/>
        <v>-</v>
      </c>
      <c r="AW1357" s="53" t="str">
        <f t="shared" si="434"/>
        <v>-</v>
      </c>
      <c r="AX1357" s="53" t="str">
        <f t="shared" si="435"/>
        <v/>
      </c>
      <c r="AY1357" s="57" t="str">
        <f t="shared" si="436"/>
        <v/>
      </c>
      <c r="AZ1357" s="54">
        <f>+IF(SUMIF($AC$3:$AM$3,VLOOKUP($R1357,desplegable!$N$3:$Q$8,4,FALSE),$AC1357:$AM1357)&gt;=$S1357,$S1357,SUMIF($AC$3:$AM$3,VLOOKUP($R1357,desplegable!$N$3:$Q$8,4,FALSE),$AC1357:$AM1357))</f>
        <v>0</v>
      </c>
      <c r="BA1357" s="78"/>
      <c r="BB1357" s="54">
        <f t="shared" si="437"/>
        <v>0</v>
      </c>
      <c r="BC1357" s="53">
        <f>+IFERROR($BB1357*$T1357/VLOOKUP($R1357,desplegable!$N$3:$O$8,2,FALSE),0)</f>
        <v>0</v>
      </c>
      <c r="BD1357" s="53" t="str">
        <f t="shared" si="446"/>
        <v/>
      </c>
      <c r="BE1357" s="57" t="str">
        <f t="shared" si="438"/>
        <v/>
      </c>
    </row>
    <row r="1358" spans="1:57" ht="15" customHeight="1" x14ac:dyDescent="0.25">
      <c r="A1358" s="26" t="s">
        <v>117</v>
      </c>
      <c r="B1358" s="21"/>
      <c r="C1358" s="21" t="s">
        <v>117</v>
      </c>
      <c r="D1358" s="21"/>
      <c r="E1358" s="21" t="s">
        <v>117</v>
      </c>
      <c r="F1358" s="21"/>
      <c r="G1358" s="27"/>
      <c r="H1358" s="27"/>
      <c r="I1358" s="28" t="s">
        <v>374</v>
      </c>
      <c r="J1358" s="28" t="s">
        <v>117</v>
      </c>
      <c r="K1358" s="21"/>
      <c r="L1358" s="21"/>
      <c r="M1358" s="28" t="s">
        <v>117</v>
      </c>
      <c r="N1358" s="28" t="s">
        <v>117</v>
      </c>
      <c r="O1358" s="28" t="s">
        <v>117</v>
      </c>
      <c r="P1358" s="21" t="s">
        <v>117</v>
      </c>
      <c r="Q1358" s="21" t="s">
        <v>117</v>
      </c>
      <c r="R1358" s="28" t="s">
        <v>117</v>
      </c>
      <c r="S1358" s="78"/>
      <c r="T1358" s="30"/>
      <c r="U1358" s="52">
        <f t="shared" si="447"/>
        <v>0</v>
      </c>
      <c r="V1358" s="29"/>
      <c r="W1358" s="29" t="s">
        <v>117</v>
      </c>
      <c r="X1358" s="29"/>
      <c r="Y1358" s="29"/>
      <c r="Z1358" s="53" t="str">
        <f t="shared" si="439"/>
        <v/>
      </c>
      <c r="AA1358" s="55" t="str">
        <f t="shared" si="429"/>
        <v/>
      </c>
      <c r="AB1358" s="27"/>
      <c r="AC1358" s="54">
        <f t="shared" si="440"/>
        <v>0</v>
      </c>
      <c r="AD1358" s="78"/>
      <c r="AE1358" s="54">
        <f t="shared" si="441"/>
        <v>0</v>
      </c>
      <c r="AF1358" s="78"/>
      <c r="AG1358" s="54">
        <f t="shared" si="442"/>
        <v>0</v>
      </c>
      <c r="AH1358" s="78"/>
      <c r="AI1358" s="54">
        <f t="shared" si="443"/>
        <v>0</v>
      </c>
      <c r="AJ1358" s="78"/>
      <c r="AK1358" s="54">
        <f t="shared" si="444"/>
        <v>0</v>
      </c>
      <c r="AL1358" s="78"/>
      <c r="AM1358" s="78"/>
      <c r="AN1358" s="53" t="str">
        <f>+IF($A1358="Venta",SUMIF($AC$3:$AM$3,VLOOKUP($R1358,desplegable!$N$3:$Q$8,4,FALSE),$AC1358:$AM1358)*$T1358/VLOOKUP($R1358,desplegable!$N$3:$O$8,2,FALSE),"")</f>
        <v/>
      </c>
      <c r="AO1358" s="53">
        <f t="shared" si="445"/>
        <v>0</v>
      </c>
      <c r="AP1358" s="53" t="str">
        <f>+IF($A1358="Compra",SUMIF($AC$3:$AM$3,VLOOKUP($R1357,desplegable!$N$3:$Q$8,4,FALSE),$AC1358:$AM1358)*$T1358/VLOOKUP($R1357,desplegable!$N$3:$O$8,2,FALSE),"")</f>
        <v/>
      </c>
      <c r="AQ1358" s="55">
        <f>+IFERROR(SUMIF($AC$3:$AM$3,VLOOKUP($R1358,desplegable!$N$3:$Q$8,4,FALSE),$AC1358:$AM1358)/$S1358,0)</f>
        <v>0</v>
      </c>
      <c r="AR1358" s="55">
        <f ca="1">IFERROR((SUMIF($AC$3:$AM$3,VLOOKUP($R1358,desplegable!$N$3:$Q$8,4,FALSE),$AC1358:$AM1358)/($H1358-$G1358))*((TODAY())-$G1358)/$S1358,0)</f>
        <v>0</v>
      </c>
      <c r="AS1358" s="56" t="str">
        <f t="shared" si="430"/>
        <v>-</v>
      </c>
      <c r="AT1358" s="56" t="str">
        <f t="shared" si="431"/>
        <v>-</v>
      </c>
      <c r="AU1358" s="56" t="str">
        <f t="shared" si="432"/>
        <v>-</v>
      </c>
      <c r="AV1358" s="56" t="str">
        <f t="shared" si="433"/>
        <v>-</v>
      </c>
      <c r="AW1358" s="53" t="str">
        <f t="shared" si="434"/>
        <v>-</v>
      </c>
      <c r="AX1358" s="53" t="str">
        <f t="shared" si="435"/>
        <v/>
      </c>
      <c r="AY1358" s="57" t="str">
        <f t="shared" si="436"/>
        <v/>
      </c>
      <c r="AZ1358" s="54">
        <f>+IF(SUMIF($AC$3:$AM$3,VLOOKUP($R1358,desplegable!$N$3:$Q$8,4,FALSE),$AC1358:$AM1358)&gt;=$S1358,$S1358,SUMIF($AC$3:$AM$3,VLOOKUP($R1358,desplegable!$N$3:$Q$8,4,FALSE),$AC1358:$AM1358))</f>
        <v>0</v>
      </c>
      <c r="BA1358" s="78"/>
      <c r="BB1358" s="54">
        <f t="shared" si="437"/>
        <v>0</v>
      </c>
      <c r="BC1358" s="53">
        <f>+IFERROR($BB1358*$T1358/VLOOKUP($R1358,desplegable!$N$3:$O$8,2,FALSE),0)</f>
        <v>0</v>
      </c>
      <c r="BD1358" s="53" t="str">
        <f t="shared" si="446"/>
        <v/>
      </c>
      <c r="BE1358" s="57" t="str">
        <f t="shared" si="438"/>
        <v/>
      </c>
    </row>
    <row r="1359" spans="1:57" ht="15" customHeight="1" x14ac:dyDescent="0.25">
      <c r="A1359" s="26" t="s">
        <v>117</v>
      </c>
      <c r="B1359" s="21"/>
      <c r="C1359" s="21" t="s">
        <v>117</v>
      </c>
      <c r="D1359" s="21"/>
      <c r="E1359" s="21" t="s">
        <v>117</v>
      </c>
      <c r="F1359" s="21"/>
      <c r="G1359" s="27"/>
      <c r="H1359" s="27"/>
      <c r="I1359" s="28" t="s">
        <v>374</v>
      </c>
      <c r="J1359" s="28" t="s">
        <v>117</v>
      </c>
      <c r="K1359" s="21"/>
      <c r="L1359" s="21"/>
      <c r="M1359" s="28" t="s">
        <v>117</v>
      </c>
      <c r="N1359" s="28" t="s">
        <v>117</v>
      </c>
      <c r="O1359" s="28" t="s">
        <v>117</v>
      </c>
      <c r="P1359" s="21" t="s">
        <v>117</v>
      </c>
      <c r="Q1359" s="21" t="s">
        <v>117</v>
      </c>
      <c r="R1359" s="28" t="s">
        <v>117</v>
      </c>
      <c r="S1359" s="78"/>
      <c r="T1359" s="30"/>
      <c r="U1359" s="52">
        <f t="shared" si="447"/>
        <v>0</v>
      </c>
      <c r="V1359" s="29"/>
      <c r="W1359" s="29" t="s">
        <v>117</v>
      </c>
      <c r="X1359" s="29"/>
      <c r="Y1359" s="29"/>
      <c r="Z1359" s="53" t="str">
        <f t="shared" si="439"/>
        <v/>
      </c>
      <c r="AA1359" s="55" t="str">
        <f t="shared" si="429"/>
        <v/>
      </c>
      <c r="AB1359" s="27"/>
      <c r="AC1359" s="54">
        <f t="shared" si="440"/>
        <v>0</v>
      </c>
      <c r="AD1359" s="78"/>
      <c r="AE1359" s="54">
        <f t="shared" si="441"/>
        <v>0</v>
      </c>
      <c r="AF1359" s="78"/>
      <c r="AG1359" s="54">
        <f t="shared" si="442"/>
        <v>0</v>
      </c>
      <c r="AH1359" s="78"/>
      <c r="AI1359" s="54">
        <f t="shared" si="443"/>
        <v>0</v>
      </c>
      <c r="AJ1359" s="78"/>
      <c r="AK1359" s="54">
        <f t="shared" si="444"/>
        <v>0</v>
      </c>
      <c r="AL1359" s="78"/>
      <c r="AM1359" s="78"/>
      <c r="AN1359" s="53" t="str">
        <f>+IF($A1359="Venta",SUMIF($AC$3:$AM$3,VLOOKUP($R1359,desplegable!$N$3:$Q$8,4,FALSE),$AC1359:$AM1359)*$T1359/VLOOKUP($R1359,desplegable!$N$3:$O$8,2,FALSE),"")</f>
        <v/>
      </c>
      <c r="AO1359" s="53">
        <f t="shared" si="445"/>
        <v>0</v>
      </c>
      <c r="AP1359" s="53" t="str">
        <f>+IF($A1359="Compra",SUMIF($AC$3:$AM$3,VLOOKUP($R1358,desplegable!$N$3:$Q$8,4,FALSE),$AC1359:$AM1359)*$T1359/VLOOKUP($R1358,desplegable!$N$3:$O$8,2,FALSE),"")</f>
        <v/>
      </c>
      <c r="AQ1359" s="55">
        <f>+IFERROR(SUMIF($AC$3:$AM$3,VLOOKUP($R1359,desplegable!$N$3:$Q$8,4,FALSE),$AC1359:$AM1359)/$S1359,0)</f>
        <v>0</v>
      </c>
      <c r="AR1359" s="55">
        <f ca="1">IFERROR((SUMIF($AC$3:$AM$3,VLOOKUP($R1359,desplegable!$N$3:$Q$8,4,FALSE),$AC1359:$AM1359)/($H1359-$G1359))*((TODAY())-$G1359)/$S1359,0)</f>
        <v>0</v>
      </c>
      <c r="AS1359" s="56" t="str">
        <f t="shared" si="430"/>
        <v>-</v>
      </c>
      <c r="AT1359" s="56" t="str">
        <f t="shared" si="431"/>
        <v>-</v>
      </c>
      <c r="AU1359" s="56" t="str">
        <f t="shared" si="432"/>
        <v>-</v>
      </c>
      <c r="AV1359" s="56" t="str">
        <f t="shared" si="433"/>
        <v>-</v>
      </c>
      <c r="AW1359" s="53" t="str">
        <f t="shared" si="434"/>
        <v>-</v>
      </c>
      <c r="AX1359" s="53" t="str">
        <f t="shared" si="435"/>
        <v/>
      </c>
      <c r="AY1359" s="57" t="str">
        <f t="shared" si="436"/>
        <v/>
      </c>
      <c r="AZ1359" s="54">
        <f>+IF(SUMIF($AC$3:$AM$3,VLOOKUP($R1359,desplegable!$N$3:$Q$8,4,FALSE),$AC1359:$AM1359)&gt;=$S1359,$S1359,SUMIF($AC$3:$AM$3,VLOOKUP($R1359,desplegable!$N$3:$Q$8,4,FALSE),$AC1359:$AM1359))</f>
        <v>0</v>
      </c>
      <c r="BA1359" s="78"/>
      <c r="BB1359" s="54">
        <f t="shared" si="437"/>
        <v>0</v>
      </c>
      <c r="BC1359" s="53">
        <f>+IFERROR($BB1359*$T1359/VLOOKUP($R1359,desplegable!$N$3:$O$8,2,FALSE),0)</f>
        <v>0</v>
      </c>
      <c r="BD1359" s="53" t="str">
        <f t="shared" si="446"/>
        <v/>
      </c>
      <c r="BE1359" s="57" t="str">
        <f t="shared" si="438"/>
        <v/>
      </c>
    </row>
    <row r="1360" spans="1:57" ht="15" customHeight="1" x14ac:dyDescent="0.25">
      <c r="A1360" s="26" t="s">
        <v>117</v>
      </c>
      <c r="B1360" s="21"/>
      <c r="C1360" s="21" t="s">
        <v>117</v>
      </c>
      <c r="D1360" s="21"/>
      <c r="E1360" s="21" t="s">
        <v>117</v>
      </c>
      <c r="F1360" s="21"/>
      <c r="G1360" s="27"/>
      <c r="H1360" s="27"/>
      <c r="I1360" s="28" t="s">
        <v>374</v>
      </c>
      <c r="J1360" s="28" t="s">
        <v>117</v>
      </c>
      <c r="K1360" s="21"/>
      <c r="L1360" s="21"/>
      <c r="M1360" s="28" t="s">
        <v>117</v>
      </c>
      <c r="N1360" s="28" t="s">
        <v>117</v>
      </c>
      <c r="O1360" s="28" t="s">
        <v>117</v>
      </c>
      <c r="P1360" s="21" t="s">
        <v>117</v>
      </c>
      <c r="Q1360" s="21" t="s">
        <v>117</v>
      </c>
      <c r="R1360" s="28" t="s">
        <v>117</v>
      </c>
      <c r="S1360" s="78"/>
      <c r="T1360" s="30"/>
      <c r="U1360" s="52">
        <f t="shared" si="447"/>
        <v>0</v>
      </c>
      <c r="V1360" s="29"/>
      <c r="W1360" s="29" t="s">
        <v>117</v>
      </c>
      <c r="X1360" s="29"/>
      <c r="Y1360" s="29"/>
      <c r="Z1360" s="53" t="str">
        <f t="shared" si="439"/>
        <v/>
      </c>
      <c r="AA1360" s="55" t="str">
        <f t="shared" si="429"/>
        <v/>
      </c>
      <c r="AB1360" s="27"/>
      <c r="AC1360" s="54">
        <f t="shared" si="440"/>
        <v>0</v>
      </c>
      <c r="AD1360" s="78"/>
      <c r="AE1360" s="54">
        <f t="shared" si="441"/>
        <v>0</v>
      </c>
      <c r="AF1360" s="78"/>
      <c r="AG1360" s="54">
        <f t="shared" si="442"/>
        <v>0</v>
      </c>
      <c r="AH1360" s="78"/>
      <c r="AI1360" s="54">
        <f t="shared" si="443"/>
        <v>0</v>
      </c>
      <c r="AJ1360" s="78"/>
      <c r="AK1360" s="54">
        <f t="shared" si="444"/>
        <v>0</v>
      </c>
      <c r="AL1360" s="78"/>
      <c r="AM1360" s="78"/>
      <c r="AN1360" s="53" t="str">
        <f>+IF($A1360="Venta",SUMIF($AC$3:$AM$3,VLOOKUP($R1360,desplegable!$N$3:$Q$8,4,FALSE),$AC1360:$AM1360)*$T1360/VLOOKUP($R1360,desplegable!$N$3:$O$8,2,FALSE),"")</f>
        <v/>
      </c>
      <c r="AO1360" s="53">
        <f t="shared" si="445"/>
        <v>0</v>
      </c>
      <c r="AP1360" s="53" t="str">
        <f>+IF($A1360="Compra",SUMIF($AC$3:$AM$3,VLOOKUP($R1359,desplegable!$N$3:$Q$8,4,FALSE),$AC1360:$AM1360)*$T1360/VLOOKUP($R1359,desplegable!$N$3:$O$8,2,FALSE),"")</f>
        <v/>
      </c>
      <c r="AQ1360" s="55">
        <f>+IFERROR(SUMIF($AC$3:$AM$3,VLOOKUP($R1360,desplegable!$N$3:$Q$8,4,FALSE),$AC1360:$AM1360)/$S1360,0)</f>
        <v>0</v>
      </c>
      <c r="AR1360" s="55">
        <f ca="1">IFERROR((SUMIF($AC$3:$AM$3,VLOOKUP($R1360,desplegable!$N$3:$Q$8,4,FALSE),$AC1360:$AM1360)/($H1360-$G1360))*((TODAY())-$G1360)/$S1360,0)</f>
        <v>0</v>
      </c>
      <c r="AS1360" s="56" t="str">
        <f t="shared" si="430"/>
        <v>-</v>
      </c>
      <c r="AT1360" s="56" t="str">
        <f t="shared" si="431"/>
        <v>-</v>
      </c>
      <c r="AU1360" s="56" t="str">
        <f t="shared" si="432"/>
        <v>-</v>
      </c>
      <c r="AV1360" s="56" t="str">
        <f t="shared" si="433"/>
        <v>-</v>
      </c>
      <c r="AW1360" s="53" t="str">
        <f t="shared" si="434"/>
        <v>-</v>
      </c>
      <c r="AX1360" s="53" t="str">
        <f t="shared" si="435"/>
        <v/>
      </c>
      <c r="AY1360" s="57" t="str">
        <f t="shared" si="436"/>
        <v/>
      </c>
      <c r="AZ1360" s="54">
        <f>+IF(SUMIF($AC$3:$AM$3,VLOOKUP($R1360,desplegable!$N$3:$Q$8,4,FALSE),$AC1360:$AM1360)&gt;=$S1360,$S1360,SUMIF($AC$3:$AM$3,VLOOKUP($R1360,desplegable!$N$3:$Q$8,4,FALSE),$AC1360:$AM1360))</f>
        <v>0</v>
      </c>
      <c r="BA1360" s="78"/>
      <c r="BB1360" s="54">
        <f t="shared" si="437"/>
        <v>0</v>
      </c>
      <c r="BC1360" s="53">
        <f>+IFERROR($BB1360*$T1360/VLOOKUP($R1360,desplegable!$N$3:$O$8,2,FALSE),0)</f>
        <v>0</v>
      </c>
      <c r="BD1360" s="53" t="str">
        <f t="shared" si="446"/>
        <v/>
      </c>
      <c r="BE1360" s="57" t="str">
        <f t="shared" si="438"/>
        <v/>
      </c>
    </row>
    <row r="1361" spans="1:57" ht="15" customHeight="1" x14ac:dyDescent="0.25">
      <c r="A1361" s="26" t="s">
        <v>117</v>
      </c>
      <c r="B1361" s="21"/>
      <c r="C1361" s="21" t="s">
        <v>117</v>
      </c>
      <c r="D1361" s="21"/>
      <c r="E1361" s="21" t="s">
        <v>117</v>
      </c>
      <c r="F1361" s="21"/>
      <c r="G1361" s="27"/>
      <c r="H1361" s="27"/>
      <c r="I1361" s="28" t="s">
        <v>374</v>
      </c>
      <c r="J1361" s="28" t="s">
        <v>117</v>
      </c>
      <c r="K1361" s="21"/>
      <c r="L1361" s="21"/>
      <c r="M1361" s="28" t="s">
        <v>117</v>
      </c>
      <c r="N1361" s="28" t="s">
        <v>117</v>
      </c>
      <c r="O1361" s="28" t="s">
        <v>117</v>
      </c>
      <c r="P1361" s="21" t="s">
        <v>117</v>
      </c>
      <c r="Q1361" s="21" t="s">
        <v>117</v>
      </c>
      <c r="R1361" s="28" t="s">
        <v>117</v>
      </c>
      <c r="S1361" s="78"/>
      <c r="T1361" s="30"/>
      <c r="U1361" s="52">
        <f t="shared" si="447"/>
        <v>0</v>
      </c>
      <c r="V1361" s="29"/>
      <c r="W1361" s="29" t="s">
        <v>117</v>
      </c>
      <c r="X1361" s="29"/>
      <c r="Y1361" s="29"/>
      <c r="Z1361" s="53" t="str">
        <f t="shared" si="439"/>
        <v/>
      </c>
      <c r="AA1361" s="55" t="str">
        <f t="shared" si="429"/>
        <v/>
      </c>
      <c r="AB1361" s="27"/>
      <c r="AC1361" s="54">
        <f t="shared" si="440"/>
        <v>0</v>
      </c>
      <c r="AD1361" s="78"/>
      <c r="AE1361" s="54">
        <f t="shared" si="441"/>
        <v>0</v>
      </c>
      <c r="AF1361" s="78"/>
      <c r="AG1361" s="54">
        <f t="shared" si="442"/>
        <v>0</v>
      </c>
      <c r="AH1361" s="78"/>
      <c r="AI1361" s="54">
        <f t="shared" si="443"/>
        <v>0</v>
      </c>
      <c r="AJ1361" s="78"/>
      <c r="AK1361" s="54">
        <f t="shared" si="444"/>
        <v>0</v>
      </c>
      <c r="AL1361" s="78"/>
      <c r="AM1361" s="78"/>
      <c r="AN1361" s="53" t="str">
        <f>+IF($A1361="Venta",SUMIF($AC$3:$AM$3,VLOOKUP($R1361,desplegable!$N$3:$Q$8,4,FALSE),$AC1361:$AM1361)*$T1361/VLOOKUP($R1361,desplegable!$N$3:$O$8,2,FALSE),"")</f>
        <v/>
      </c>
      <c r="AO1361" s="53">
        <f t="shared" si="445"/>
        <v>0</v>
      </c>
      <c r="AP1361" s="53" t="str">
        <f>+IF($A1361="Compra",SUMIF($AC$3:$AM$3,VLOOKUP($R1360,desplegable!$N$3:$Q$8,4,FALSE),$AC1361:$AM1361)*$T1361/VLOOKUP($R1360,desplegable!$N$3:$O$8,2,FALSE),"")</f>
        <v/>
      </c>
      <c r="AQ1361" s="55">
        <f>+IFERROR(SUMIF($AC$3:$AM$3,VLOOKUP($R1361,desplegable!$N$3:$Q$8,4,FALSE),$AC1361:$AM1361)/$S1361,0)</f>
        <v>0</v>
      </c>
      <c r="AR1361" s="55">
        <f ca="1">IFERROR((SUMIF($AC$3:$AM$3,VLOOKUP($R1361,desplegable!$N$3:$Q$8,4,FALSE),$AC1361:$AM1361)/($H1361-$G1361))*((TODAY())-$G1361)/$S1361,0)</f>
        <v>0</v>
      </c>
      <c r="AS1361" s="56" t="str">
        <f t="shared" si="430"/>
        <v>-</v>
      </c>
      <c r="AT1361" s="56" t="str">
        <f t="shared" si="431"/>
        <v>-</v>
      </c>
      <c r="AU1361" s="56" t="str">
        <f t="shared" si="432"/>
        <v>-</v>
      </c>
      <c r="AV1361" s="56" t="str">
        <f t="shared" si="433"/>
        <v>-</v>
      </c>
      <c r="AW1361" s="53" t="str">
        <f t="shared" si="434"/>
        <v>-</v>
      </c>
      <c r="AX1361" s="53" t="str">
        <f t="shared" si="435"/>
        <v/>
      </c>
      <c r="AY1361" s="57" t="str">
        <f t="shared" si="436"/>
        <v/>
      </c>
      <c r="AZ1361" s="54">
        <f>+IF(SUMIF($AC$3:$AM$3,VLOOKUP($R1361,desplegable!$N$3:$Q$8,4,FALSE),$AC1361:$AM1361)&gt;=$S1361,$S1361,SUMIF($AC$3:$AM$3,VLOOKUP($R1361,desplegable!$N$3:$Q$8,4,FALSE),$AC1361:$AM1361))</f>
        <v>0</v>
      </c>
      <c r="BA1361" s="78"/>
      <c r="BB1361" s="54">
        <f t="shared" si="437"/>
        <v>0</v>
      </c>
      <c r="BC1361" s="53">
        <f>+IFERROR($BB1361*$T1361/VLOOKUP($R1361,desplegable!$N$3:$O$8,2,FALSE),0)</f>
        <v>0</v>
      </c>
      <c r="BD1361" s="53" t="str">
        <f t="shared" si="446"/>
        <v/>
      </c>
      <c r="BE1361" s="57" t="str">
        <f t="shared" si="438"/>
        <v/>
      </c>
    </row>
    <row r="1362" spans="1:57" ht="15" customHeight="1" x14ac:dyDescent="0.25">
      <c r="A1362" s="26" t="s">
        <v>117</v>
      </c>
      <c r="B1362" s="21"/>
      <c r="C1362" s="21" t="s">
        <v>117</v>
      </c>
      <c r="D1362" s="21"/>
      <c r="E1362" s="21" t="s">
        <v>117</v>
      </c>
      <c r="F1362" s="21"/>
      <c r="G1362" s="27"/>
      <c r="H1362" s="27"/>
      <c r="I1362" s="28" t="s">
        <v>374</v>
      </c>
      <c r="J1362" s="28" t="s">
        <v>117</v>
      </c>
      <c r="K1362" s="21"/>
      <c r="L1362" s="21"/>
      <c r="M1362" s="28" t="s">
        <v>117</v>
      </c>
      <c r="N1362" s="28" t="s">
        <v>117</v>
      </c>
      <c r="O1362" s="28" t="s">
        <v>117</v>
      </c>
      <c r="P1362" s="21" t="s">
        <v>117</v>
      </c>
      <c r="Q1362" s="21" t="s">
        <v>117</v>
      </c>
      <c r="R1362" s="28" t="s">
        <v>117</v>
      </c>
      <c r="S1362" s="78"/>
      <c r="T1362" s="30"/>
      <c r="U1362" s="52">
        <f t="shared" si="447"/>
        <v>0</v>
      </c>
      <c r="V1362" s="29"/>
      <c r="W1362" s="29" t="s">
        <v>117</v>
      </c>
      <c r="X1362" s="29"/>
      <c r="Y1362" s="29"/>
      <c r="Z1362" s="53" t="str">
        <f t="shared" si="439"/>
        <v/>
      </c>
      <c r="AA1362" s="55" t="str">
        <f t="shared" ref="AA1362:AA1425" si="448">+IF($A1362="Venta",IFERROR($Z1362/$U1362,0),IF($A1362="Compra","",""))</f>
        <v/>
      </c>
      <c r="AB1362" s="27"/>
      <c r="AC1362" s="54">
        <f t="shared" si="440"/>
        <v>0</v>
      </c>
      <c r="AD1362" s="78"/>
      <c r="AE1362" s="54">
        <f t="shared" si="441"/>
        <v>0</v>
      </c>
      <c r="AF1362" s="78"/>
      <c r="AG1362" s="54">
        <f t="shared" si="442"/>
        <v>0</v>
      </c>
      <c r="AH1362" s="78"/>
      <c r="AI1362" s="54">
        <f t="shared" si="443"/>
        <v>0</v>
      </c>
      <c r="AJ1362" s="78"/>
      <c r="AK1362" s="54">
        <f t="shared" si="444"/>
        <v>0</v>
      </c>
      <c r="AL1362" s="78"/>
      <c r="AM1362" s="78"/>
      <c r="AN1362" s="53" t="str">
        <f>+IF($A1362="Venta",SUMIF($AC$3:$AM$3,VLOOKUP($R1362,desplegable!$N$3:$Q$8,4,FALSE),$AC1362:$AM1362)*$T1362/VLOOKUP($R1362,desplegable!$N$3:$O$8,2,FALSE),"")</f>
        <v/>
      </c>
      <c r="AO1362" s="53">
        <f t="shared" si="445"/>
        <v>0</v>
      </c>
      <c r="AP1362" s="53" t="str">
        <f>+IF($A1362="Compra",SUMIF($AC$3:$AM$3,VLOOKUP($R1361,desplegable!$N$3:$Q$8,4,FALSE),$AC1362:$AM1362)*$T1362/VLOOKUP($R1361,desplegable!$N$3:$O$8,2,FALSE),"")</f>
        <v/>
      </c>
      <c r="AQ1362" s="55">
        <f>+IFERROR(SUMIF($AC$3:$AM$3,VLOOKUP($R1362,desplegable!$N$3:$Q$8,4,FALSE),$AC1362:$AM1362)/$S1362,0)</f>
        <v>0</v>
      </c>
      <c r="AR1362" s="55">
        <f ca="1">IFERROR((SUMIF($AC$3:$AM$3,VLOOKUP($R1362,desplegable!$N$3:$Q$8,4,FALSE),$AC1362:$AM1362)/($H1362-$G1362))*((TODAY())-$G1362)/$S1362,0)</f>
        <v>0</v>
      </c>
      <c r="AS1362" s="56" t="str">
        <f t="shared" si="430"/>
        <v>-</v>
      </c>
      <c r="AT1362" s="56" t="str">
        <f t="shared" si="431"/>
        <v>-</v>
      </c>
      <c r="AU1362" s="56" t="str">
        <f t="shared" si="432"/>
        <v>-</v>
      </c>
      <c r="AV1362" s="56" t="str">
        <f t="shared" si="433"/>
        <v>-</v>
      </c>
      <c r="AW1362" s="53" t="str">
        <f t="shared" si="434"/>
        <v>-</v>
      </c>
      <c r="AX1362" s="53" t="str">
        <f t="shared" si="435"/>
        <v/>
      </c>
      <c r="AY1362" s="57" t="str">
        <f t="shared" si="436"/>
        <v/>
      </c>
      <c r="AZ1362" s="54">
        <f>+IF(SUMIF($AC$3:$AM$3,VLOOKUP($R1362,desplegable!$N$3:$Q$8,4,FALSE),$AC1362:$AM1362)&gt;=$S1362,$S1362,SUMIF($AC$3:$AM$3,VLOOKUP($R1362,desplegable!$N$3:$Q$8,4,FALSE),$AC1362:$AM1362))</f>
        <v>0</v>
      </c>
      <c r="BA1362" s="78"/>
      <c r="BB1362" s="54">
        <f t="shared" si="437"/>
        <v>0</v>
      </c>
      <c r="BC1362" s="53">
        <f>+IFERROR($BB1362*$T1362/VLOOKUP($R1362,desplegable!$N$3:$O$8,2,FALSE),0)</f>
        <v>0</v>
      </c>
      <c r="BD1362" s="53" t="str">
        <f t="shared" si="446"/>
        <v/>
      </c>
      <c r="BE1362" s="57" t="str">
        <f t="shared" si="438"/>
        <v/>
      </c>
    </row>
    <row r="1363" spans="1:57" ht="15" customHeight="1" x14ac:dyDescent="0.25">
      <c r="A1363" s="26" t="s">
        <v>117</v>
      </c>
      <c r="B1363" s="21"/>
      <c r="C1363" s="21" t="s">
        <v>117</v>
      </c>
      <c r="D1363" s="21"/>
      <c r="E1363" s="21" t="s">
        <v>117</v>
      </c>
      <c r="F1363" s="21"/>
      <c r="G1363" s="27"/>
      <c r="H1363" s="27"/>
      <c r="I1363" s="28" t="s">
        <v>374</v>
      </c>
      <c r="J1363" s="28" t="s">
        <v>117</v>
      </c>
      <c r="K1363" s="21"/>
      <c r="L1363" s="21"/>
      <c r="M1363" s="28" t="s">
        <v>117</v>
      </c>
      <c r="N1363" s="28" t="s">
        <v>117</v>
      </c>
      <c r="O1363" s="28" t="s">
        <v>117</v>
      </c>
      <c r="P1363" s="21" t="s">
        <v>117</v>
      </c>
      <c r="Q1363" s="21" t="s">
        <v>117</v>
      </c>
      <c r="R1363" s="28" t="s">
        <v>117</v>
      </c>
      <c r="S1363" s="78"/>
      <c r="T1363" s="30"/>
      <c r="U1363" s="52">
        <f t="shared" si="447"/>
        <v>0</v>
      </c>
      <c r="V1363" s="29"/>
      <c r="W1363" s="29" t="s">
        <v>117</v>
      </c>
      <c r="X1363" s="29"/>
      <c r="Y1363" s="29"/>
      <c r="Z1363" s="53" t="str">
        <f t="shared" si="439"/>
        <v/>
      </c>
      <c r="AA1363" s="55" t="str">
        <f t="shared" si="448"/>
        <v/>
      </c>
      <c r="AB1363" s="27"/>
      <c r="AC1363" s="54">
        <f t="shared" si="440"/>
        <v>0</v>
      </c>
      <c r="AD1363" s="78"/>
      <c r="AE1363" s="54">
        <f t="shared" si="441"/>
        <v>0</v>
      </c>
      <c r="AF1363" s="78"/>
      <c r="AG1363" s="54">
        <f t="shared" si="442"/>
        <v>0</v>
      </c>
      <c r="AH1363" s="78"/>
      <c r="AI1363" s="54">
        <f t="shared" si="443"/>
        <v>0</v>
      </c>
      <c r="AJ1363" s="78"/>
      <c r="AK1363" s="54">
        <f t="shared" si="444"/>
        <v>0</v>
      </c>
      <c r="AL1363" s="78"/>
      <c r="AM1363" s="78"/>
      <c r="AN1363" s="53" t="str">
        <f>+IF($A1363="Venta",SUMIF($AC$3:$AM$3,VLOOKUP($R1363,desplegable!$N$3:$Q$8,4,FALSE),$AC1363:$AM1363)*$T1363/VLOOKUP($R1363,desplegable!$N$3:$O$8,2,FALSE),"")</f>
        <v/>
      </c>
      <c r="AO1363" s="53">
        <f t="shared" si="445"/>
        <v>0</v>
      </c>
      <c r="AP1363" s="53" t="str">
        <f>+IF($A1363="Compra",SUMIF($AC$3:$AM$3,VLOOKUP($R1362,desplegable!$N$3:$Q$8,4,FALSE),$AC1363:$AM1363)*$T1363/VLOOKUP($R1362,desplegable!$N$3:$O$8,2,FALSE),"")</f>
        <v/>
      </c>
      <c r="AQ1363" s="55">
        <f>+IFERROR(SUMIF($AC$3:$AM$3,VLOOKUP($R1363,desplegable!$N$3:$Q$8,4,FALSE),$AC1363:$AM1363)/$S1363,0)</f>
        <v>0</v>
      </c>
      <c r="AR1363" s="55">
        <f ca="1">IFERROR((SUMIF($AC$3:$AM$3,VLOOKUP($R1363,desplegable!$N$3:$Q$8,4,FALSE),$AC1363:$AM1363)/($H1363-$G1363))*((TODAY())-$G1363)/$S1363,0)</f>
        <v>0</v>
      </c>
      <c r="AS1363" s="56" t="str">
        <f t="shared" si="430"/>
        <v>-</v>
      </c>
      <c r="AT1363" s="56" t="str">
        <f t="shared" si="431"/>
        <v>-</v>
      </c>
      <c r="AU1363" s="56" t="str">
        <f t="shared" si="432"/>
        <v>-</v>
      </c>
      <c r="AV1363" s="56" t="str">
        <f t="shared" si="433"/>
        <v>-</v>
      </c>
      <c r="AW1363" s="53" t="str">
        <f t="shared" si="434"/>
        <v>-</v>
      </c>
      <c r="AX1363" s="53" t="str">
        <f t="shared" si="435"/>
        <v/>
      </c>
      <c r="AY1363" s="57" t="str">
        <f t="shared" si="436"/>
        <v/>
      </c>
      <c r="AZ1363" s="54">
        <f>+IF(SUMIF($AC$3:$AM$3,VLOOKUP($R1363,desplegable!$N$3:$Q$8,4,FALSE),$AC1363:$AM1363)&gt;=$S1363,$S1363,SUMIF($AC$3:$AM$3,VLOOKUP($R1363,desplegable!$N$3:$Q$8,4,FALSE),$AC1363:$AM1363))</f>
        <v>0</v>
      </c>
      <c r="BA1363" s="78"/>
      <c r="BB1363" s="54">
        <f t="shared" si="437"/>
        <v>0</v>
      </c>
      <c r="BC1363" s="53">
        <f>+IFERROR($BB1363*$T1363/VLOOKUP($R1363,desplegable!$N$3:$O$8,2,FALSE),0)</f>
        <v>0</v>
      </c>
      <c r="BD1363" s="53" t="str">
        <f t="shared" si="446"/>
        <v/>
      </c>
      <c r="BE1363" s="57" t="str">
        <f t="shared" si="438"/>
        <v/>
      </c>
    </row>
    <row r="1364" spans="1:57" ht="15" customHeight="1" x14ac:dyDescent="0.25">
      <c r="A1364" s="26" t="s">
        <v>117</v>
      </c>
      <c r="B1364" s="21"/>
      <c r="C1364" s="21" t="s">
        <v>117</v>
      </c>
      <c r="D1364" s="21"/>
      <c r="E1364" s="21" t="s">
        <v>117</v>
      </c>
      <c r="F1364" s="21"/>
      <c r="G1364" s="27"/>
      <c r="H1364" s="27"/>
      <c r="I1364" s="28" t="s">
        <v>374</v>
      </c>
      <c r="J1364" s="28" t="s">
        <v>117</v>
      </c>
      <c r="K1364" s="21"/>
      <c r="L1364" s="21"/>
      <c r="M1364" s="28" t="s">
        <v>117</v>
      </c>
      <c r="N1364" s="28" t="s">
        <v>117</v>
      </c>
      <c r="O1364" s="28" t="s">
        <v>117</v>
      </c>
      <c r="P1364" s="21" t="s">
        <v>117</v>
      </c>
      <c r="Q1364" s="21" t="s">
        <v>117</v>
      </c>
      <c r="R1364" s="28" t="s">
        <v>117</v>
      </c>
      <c r="S1364" s="78"/>
      <c r="T1364" s="30"/>
      <c r="U1364" s="52">
        <f t="shared" si="447"/>
        <v>0</v>
      </c>
      <c r="V1364" s="29"/>
      <c r="W1364" s="29" t="s">
        <v>117</v>
      </c>
      <c r="X1364" s="29"/>
      <c r="Y1364" s="29"/>
      <c r="Z1364" s="53" t="str">
        <f t="shared" si="439"/>
        <v/>
      </c>
      <c r="AA1364" s="55" t="str">
        <f t="shared" si="448"/>
        <v/>
      </c>
      <c r="AB1364" s="27"/>
      <c r="AC1364" s="54">
        <f t="shared" si="440"/>
        <v>0</v>
      </c>
      <c r="AD1364" s="78"/>
      <c r="AE1364" s="54">
        <f t="shared" si="441"/>
        <v>0</v>
      </c>
      <c r="AF1364" s="78"/>
      <c r="AG1364" s="54">
        <f t="shared" si="442"/>
        <v>0</v>
      </c>
      <c r="AH1364" s="78"/>
      <c r="AI1364" s="54">
        <f t="shared" si="443"/>
        <v>0</v>
      </c>
      <c r="AJ1364" s="78"/>
      <c r="AK1364" s="54">
        <f t="shared" si="444"/>
        <v>0</v>
      </c>
      <c r="AL1364" s="78"/>
      <c r="AM1364" s="78"/>
      <c r="AN1364" s="53" t="str">
        <f>+IF($A1364="Venta",SUMIF($AC$3:$AM$3,VLOOKUP($R1364,desplegable!$N$3:$Q$8,4,FALSE),$AC1364:$AM1364)*$T1364/VLOOKUP($R1364,desplegable!$N$3:$O$8,2,FALSE),"")</f>
        <v/>
      </c>
      <c r="AO1364" s="53">
        <f t="shared" si="445"/>
        <v>0</v>
      </c>
      <c r="AP1364" s="53" t="str">
        <f>+IF($A1364="Compra",SUMIF($AC$3:$AM$3,VLOOKUP($R1363,desplegable!$N$3:$Q$8,4,FALSE),$AC1364:$AM1364)*$T1364/VLOOKUP($R1363,desplegable!$N$3:$O$8,2,FALSE),"")</f>
        <v/>
      </c>
      <c r="AQ1364" s="55">
        <f>+IFERROR(SUMIF($AC$3:$AM$3,VLOOKUP($R1364,desplegable!$N$3:$Q$8,4,FALSE),$AC1364:$AM1364)/$S1364,0)</f>
        <v>0</v>
      </c>
      <c r="AR1364" s="55">
        <f ca="1">IFERROR((SUMIF($AC$3:$AM$3,VLOOKUP($R1364,desplegable!$N$3:$Q$8,4,FALSE),$AC1364:$AM1364)/($H1364-$G1364))*((TODAY())-$G1364)/$S1364,0)</f>
        <v>0</v>
      </c>
      <c r="AS1364" s="56" t="str">
        <f t="shared" si="430"/>
        <v>-</v>
      </c>
      <c r="AT1364" s="56" t="str">
        <f t="shared" si="431"/>
        <v>-</v>
      </c>
      <c r="AU1364" s="56" t="str">
        <f t="shared" si="432"/>
        <v>-</v>
      </c>
      <c r="AV1364" s="56" t="str">
        <f t="shared" si="433"/>
        <v>-</v>
      </c>
      <c r="AW1364" s="53" t="str">
        <f t="shared" si="434"/>
        <v>-</v>
      </c>
      <c r="AX1364" s="53" t="str">
        <f t="shared" si="435"/>
        <v/>
      </c>
      <c r="AY1364" s="57" t="str">
        <f t="shared" si="436"/>
        <v/>
      </c>
      <c r="AZ1364" s="54">
        <f>+IF(SUMIF($AC$3:$AM$3,VLOOKUP($R1364,desplegable!$N$3:$Q$8,4,FALSE),$AC1364:$AM1364)&gt;=$S1364,$S1364,SUMIF($AC$3:$AM$3,VLOOKUP($R1364,desplegable!$N$3:$Q$8,4,FALSE),$AC1364:$AM1364))</f>
        <v>0</v>
      </c>
      <c r="BA1364" s="78"/>
      <c r="BB1364" s="54">
        <f t="shared" si="437"/>
        <v>0</v>
      </c>
      <c r="BC1364" s="53">
        <f>+IFERROR($BB1364*$T1364/VLOOKUP($R1364,desplegable!$N$3:$O$8,2,FALSE),0)</f>
        <v>0</v>
      </c>
      <c r="BD1364" s="53" t="str">
        <f t="shared" si="446"/>
        <v/>
      </c>
      <c r="BE1364" s="57" t="str">
        <f t="shared" si="438"/>
        <v/>
      </c>
    </row>
    <row r="1365" spans="1:57" ht="15" customHeight="1" x14ac:dyDescent="0.25">
      <c r="A1365" s="26" t="s">
        <v>117</v>
      </c>
      <c r="B1365" s="21"/>
      <c r="C1365" s="21" t="s">
        <v>117</v>
      </c>
      <c r="D1365" s="21"/>
      <c r="E1365" s="21" t="s">
        <v>117</v>
      </c>
      <c r="F1365" s="21"/>
      <c r="G1365" s="27"/>
      <c r="H1365" s="27"/>
      <c r="I1365" s="28" t="s">
        <v>374</v>
      </c>
      <c r="J1365" s="28" t="s">
        <v>117</v>
      </c>
      <c r="K1365" s="21"/>
      <c r="L1365" s="21"/>
      <c r="M1365" s="28" t="s">
        <v>117</v>
      </c>
      <c r="N1365" s="28" t="s">
        <v>117</v>
      </c>
      <c r="O1365" s="28" t="s">
        <v>117</v>
      </c>
      <c r="P1365" s="21" t="s">
        <v>117</v>
      </c>
      <c r="Q1365" s="21" t="s">
        <v>117</v>
      </c>
      <c r="R1365" s="28" t="s">
        <v>117</v>
      </c>
      <c r="S1365" s="78"/>
      <c r="T1365" s="30"/>
      <c r="U1365" s="52">
        <f t="shared" si="447"/>
        <v>0</v>
      </c>
      <c r="V1365" s="29"/>
      <c r="W1365" s="29" t="s">
        <v>117</v>
      </c>
      <c r="X1365" s="29"/>
      <c r="Y1365" s="29"/>
      <c r="Z1365" s="53" t="str">
        <f t="shared" si="439"/>
        <v/>
      </c>
      <c r="AA1365" s="55" t="str">
        <f t="shared" si="448"/>
        <v/>
      </c>
      <c r="AB1365" s="27"/>
      <c r="AC1365" s="54">
        <f t="shared" si="440"/>
        <v>0</v>
      </c>
      <c r="AD1365" s="78"/>
      <c r="AE1365" s="54">
        <f t="shared" si="441"/>
        <v>0</v>
      </c>
      <c r="AF1365" s="78"/>
      <c r="AG1365" s="54">
        <f t="shared" si="442"/>
        <v>0</v>
      </c>
      <c r="AH1365" s="78"/>
      <c r="AI1365" s="54">
        <f t="shared" si="443"/>
        <v>0</v>
      </c>
      <c r="AJ1365" s="78"/>
      <c r="AK1365" s="54">
        <f t="shared" si="444"/>
        <v>0</v>
      </c>
      <c r="AL1365" s="78"/>
      <c r="AM1365" s="78"/>
      <c r="AN1365" s="53" t="str">
        <f>+IF($A1365="Venta",SUMIF($AC$3:$AM$3,VLOOKUP($R1365,desplegable!$N$3:$Q$8,4,FALSE),$AC1365:$AM1365)*$T1365/VLOOKUP($R1365,desplegable!$N$3:$O$8,2,FALSE),"")</f>
        <v/>
      </c>
      <c r="AO1365" s="53">
        <f t="shared" si="445"/>
        <v>0</v>
      </c>
      <c r="AP1365" s="53" t="str">
        <f>+IF($A1365="Compra",SUMIF($AC$3:$AM$3,VLOOKUP($R1364,desplegable!$N$3:$Q$8,4,FALSE),$AC1365:$AM1365)*$T1365/VLOOKUP($R1364,desplegable!$N$3:$O$8,2,FALSE),"")</f>
        <v/>
      </c>
      <c r="AQ1365" s="55">
        <f>+IFERROR(SUMIF($AC$3:$AM$3,VLOOKUP($R1365,desplegable!$N$3:$Q$8,4,FALSE),$AC1365:$AM1365)/$S1365,0)</f>
        <v>0</v>
      </c>
      <c r="AR1365" s="55">
        <f ca="1">IFERROR((SUMIF($AC$3:$AM$3,VLOOKUP($R1365,desplegable!$N$3:$Q$8,4,FALSE),$AC1365:$AM1365)/($H1365-$G1365))*((TODAY())-$G1365)/$S1365,0)</f>
        <v>0</v>
      </c>
      <c r="AS1365" s="56" t="str">
        <f t="shared" ref="AS1365:AS1428" si="449">+IFERROR(IF($AE1365=0,"-",$AE1365/$AC1365),"-")</f>
        <v>-</v>
      </c>
      <c r="AT1365" s="56" t="str">
        <f t="shared" ref="AT1365:AT1428" si="450">+IFERROR(IF($AG1365=0,"-",$AG1365/$AC1365),"-")</f>
        <v>-</v>
      </c>
      <c r="AU1365" s="56" t="str">
        <f t="shared" ref="AU1365:AU1428" si="451">+IFERROR(IF($AI1365=0,"-",$AI1365/$AC1365),"-")</f>
        <v>-</v>
      </c>
      <c r="AV1365" s="56" t="str">
        <f t="shared" ref="AV1365:AV1428" si="452">+IFERROR(IF($AK1365=0,"-",$AK1365/$AC1365),"-")</f>
        <v>-</v>
      </c>
      <c r="AW1365" s="53" t="str">
        <f t="shared" ref="AW1365:AW1428" si="453">+IF($A1365="Venta",IFERROR($AN1365/$AK1365,"-"),IFERROR($AO1365/$AK1365,"-"))</f>
        <v>-</v>
      </c>
      <c r="AX1365" s="53" t="str">
        <f t="shared" ref="AX1365:AX1428" si="454">IF($A1365="Venta",$AN1365-$AO1365,IF($A1365="Compra","",""))</f>
        <v/>
      </c>
      <c r="AY1365" s="57" t="str">
        <f t="shared" ref="AY1365:AY1428" si="455">+IF($A1365="Venta",IFERROR($AX1365/$AN1365,0),IF($A1365="Compra","",""))</f>
        <v/>
      </c>
      <c r="AZ1365" s="54">
        <f>+IF(SUMIF($AC$3:$AM$3,VLOOKUP($R1365,desplegable!$N$3:$Q$8,4,FALSE),$AC1365:$AM1365)&gt;=$S1365,$S1365,SUMIF($AC$3:$AM$3,VLOOKUP($R1365,desplegable!$N$3:$Q$8,4,FALSE),$AC1365:$AM1365))</f>
        <v>0</v>
      </c>
      <c r="BA1365" s="78"/>
      <c r="BB1365" s="54">
        <f t="shared" ref="BB1365:BB1428" si="456">+IF($BA1365=0,$AZ1365,$BA1365)</f>
        <v>0</v>
      </c>
      <c r="BC1365" s="53">
        <f>+IFERROR($BB1365*$T1365/VLOOKUP($R1365,desplegable!$N$3:$O$8,2,FALSE),0)</f>
        <v>0</v>
      </c>
      <c r="BD1365" s="53" t="str">
        <f t="shared" si="446"/>
        <v/>
      </c>
      <c r="BE1365" s="57" t="str">
        <f t="shared" ref="BE1365:BE1428" si="457">+IF($A1365="Venta",IFERROR($BD1365/$BC1365,0),IF($A1365="Compra","",""))</f>
        <v/>
      </c>
    </row>
    <row r="1366" spans="1:57" ht="15" customHeight="1" x14ac:dyDescent="0.25">
      <c r="A1366" s="26" t="s">
        <v>117</v>
      </c>
      <c r="B1366" s="21"/>
      <c r="C1366" s="21" t="s">
        <v>117</v>
      </c>
      <c r="D1366" s="21"/>
      <c r="E1366" s="21" t="s">
        <v>117</v>
      </c>
      <c r="F1366" s="21"/>
      <c r="G1366" s="27"/>
      <c r="H1366" s="27"/>
      <c r="I1366" s="28" t="s">
        <v>374</v>
      </c>
      <c r="J1366" s="28" t="s">
        <v>117</v>
      </c>
      <c r="K1366" s="21"/>
      <c r="L1366" s="21"/>
      <c r="M1366" s="28" t="s">
        <v>117</v>
      </c>
      <c r="N1366" s="28" t="s">
        <v>117</v>
      </c>
      <c r="O1366" s="28" t="s">
        <v>117</v>
      </c>
      <c r="P1366" s="21" t="s">
        <v>117</v>
      </c>
      <c r="Q1366" s="21" t="s">
        <v>117</v>
      </c>
      <c r="R1366" s="28" t="s">
        <v>117</v>
      </c>
      <c r="S1366" s="78"/>
      <c r="T1366" s="30"/>
      <c r="U1366" s="52">
        <f t="shared" si="447"/>
        <v>0</v>
      </c>
      <c r="V1366" s="29"/>
      <c r="W1366" s="29" t="s">
        <v>117</v>
      </c>
      <c r="X1366" s="29"/>
      <c r="Y1366" s="29"/>
      <c r="Z1366" s="53" t="str">
        <f t="shared" si="439"/>
        <v/>
      </c>
      <c r="AA1366" s="55" t="str">
        <f t="shared" si="448"/>
        <v/>
      </c>
      <c r="AB1366" s="27"/>
      <c r="AC1366" s="54">
        <f t="shared" si="440"/>
        <v>0</v>
      </c>
      <c r="AD1366" s="78"/>
      <c r="AE1366" s="54">
        <f t="shared" si="441"/>
        <v>0</v>
      </c>
      <c r="AF1366" s="78"/>
      <c r="AG1366" s="54">
        <f t="shared" si="442"/>
        <v>0</v>
      </c>
      <c r="AH1366" s="78"/>
      <c r="AI1366" s="54">
        <f t="shared" si="443"/>
        <v>0</v>
      </c>
      <c r="AJ1366" s="78"/>
      <c r="AK1366" s="54">
        <f t="shared" si="444"/>
        <v>0</v>
      </c>
      <c r="AL1366" s="78"/>
      <c r="AM1366" s="78"/>
      <c r="AN1366" s="53" t="str">
        <f>+IF($A1366="Venta",SUMIF($AC$3:$AM$3,VLOOKUP($R1366,desplegable!$N$3:$Q$8,4,FALSE),$AC1366:$AM1366)*$T1366/VLOOKUP($R1366,desplegable!$N$3:$O$8,2,FALSE),"")</f>
        <v/>
      </c>
      <c r="AO1366" s="53">
        <f t="shared" si="445"/>
        <v>0</v>
      </c>
      <c r="AP1366" s="53" t="str">
        <f>+IF($A1366="Compra",SUMIF($AC$3:$AM$3,VLOOKUP($R1365,desplegable!$N$3:$Q$8,4,FALSE),$AC1366:$AM1366)*$T1366/VLOOKUP($R1365,desplegable!$N$3:$O$8,2,FALSE),"")</f>
        <v/>
      </c>
      <c r="AQ1366" s="55">
        <f>+IFERROR(SUMIF($AC$3:$AM$3,VLOOKUP($R1366,desplegable!$N$3:$Q$8,4,FALSE),$AC1366:$AM1366)/$S1366,0)</f>
        <v>0</v>
      </c>
      <c r="AR1366" s="55">
        <f ca="1">IFERROR((SUMIF($AC$3:$AM$3,VLOOKUP($R1366,desplegable!$N$3:$Q$8,4,FALSE),$AC1366:$AM1366)/($H1366-$G1366))*((TODAY())-$G1366)/$S1366,0)</f>
        <v>0</v>
      </c>
      <c r="AS1366" s="56" t="str">
        <f t="shared" si="449"/>
        <v>-</v>
      </c>
      <c r="AT1366" s="56" t="str">
        <f t="shared" si="450"/>
        <v>-</v>
      </c>
      <c r="AU1366" s="56" t="str">
        <f t="shared" si="451"/>
        <v>-</v>
      </c>
      <c r="AV1366" s="56" t="str">
        <f t="shared" si="452"/>
        <v>-</v>
      </c>
      <c r="AW1366" s="53" t="str">
        <f t="shared" si="453"/>
        <v>-</v>
      </c>
      <c r="AX1366" s="53" t="str">
        <f t="shared" si="454"/>
        <v/>
      </c>
      <c r="AY1366" s="57" t="str">
        <f t="shared" si="455"/>
        <v/>
      </c>
      <c r="AZ1366" s="54">
        <f>+IF(SUMIF($AC$3:$AM$3,VLOOKUP($R1366,desplegable!$N$3:$Q$8,4,FALSE),$AC1366:$AM1366)&gt;=$S1366,$S1366,SUMIF($AC$3:$AM$3,VLOOKUP($R1366,desplegable!$N$3:$Q$8,4,FALSE),$AC1366:$AM1366))</f>
        <v>0</v>
      </c>
      <c r="BA1366" s="78"/>
      <c r="BB1366" s="54">
        <f t="shared" si="456"/>
        <v>0</v>
      </c>
      <c r="BC1366" s="53">
        <f>+IFERROR($BB1366*$T1366/VLOOKUP($R1366,desplegable!$N$3:$O$8,2,FALSE),0)</f>
        <v>0</v>
      </c>
      <c r="BD1366" s="53" t="str">
        <f t="shared" si="446"/>
        <v/>
      </c>
      <c r="BE1366" s="57" t="str">
        <f t="shared" si="457"/>
        <v/>
      </c>
    </row>
    <row r="1367" spans="1:57" ht="15" customHeight="1" x14ac:dyDescent="0.25">
      <c r="A1367" s="26" t="s">
        <v>117</v>
      </c>
      <c r="B1367" s="21"/>
      <c r="C1367" s="21" t="s">
        <v>117</v>
      </c>
      <c r="D1367" s="21"/>
      <c r="E1367" s="21" t="s">
        <v>117</v>
      </c>
      <c r="F1367" s="21"/>
      <c r="G1367" s="27"/>
      <c r="H1367" s="27"/>
      <c r="I1367" s="28" t="s">
        <v>374</v>
      </c>
      <c r="J1367" s="28" t="s">
        <v>117</v>
      </c>
      <c r="K1367" s="21"/>
      <c r="L1367" s="21"/>
      <c r="M1367" s="28" t="s">
        <v>117</v>
      </c>
      <c r="N1367" s="28" t="s">
        <v>117</v>
      </c>
      <c r="O1367" s="28" t="s">
        <v>117</v>
      </c>
      <c r="P1367" s="21" t="s">
        <v>117</v>
      </c>
      <c r="Q1367" s="21" t="s">
        <v>117</v>
      </c>
      <c r="R1367" s="28" t="s">
        <v>117</v>
      </c>
      <c r="S1367" s="78"/>
      <c r="T1367" s="30"/>
      <c r="U1367" s="52">
        <f t="shared" si="447"/>
        <v>0</v>
      </c>
      <c r="V1367" s="29"/>
      <c r="W1367" s="29" t="s">
        <v>117</v>
      </c>
      <c r="X1367" s="29"/>
      <c r="Y1367" s="29"/>
      <c r="Z1367" s="53" t="str">
        <f t="shared" si="439"/>
        <v/>
      </c>
      <c r="AA1367" s="55" t="str">
        <f t="shared" si="448"/>
        <v/>
      </c>
      <c r="AB1367" s="27"/>
      <c r="AC1367" s="54">
        <f t="shared" si="440"/>
        <v>0</v>
      </c>
      <c r="AD1367" s="78"/>
      <c r="AE1367" s="54">
        <f t="shared" si="441"/>
        <v>0</v>
      </c>
      <c r="AF1367" s="78"/>
      <c r="AG1367" s="54">
        <f t="shared" si="442"/>
        <v>0</v>
      </c>
      <c r="AH1367" s="78"/>
      <c r="AI1367" s="54">
        <f t="shared" si="443"/>
        <v>0</v>
      </c>
      <c r="AJ1367" s="78"/>
      <c r="AK1367" s="54">
        <f t="shared" si="444"/>
        <v>0</v>
      </c>
      <c r="AL1367" s="78"/>
      <c r="AM1367" s="78"/>
      <c r="AN1367" s="53" t="str">
        <f>+IF($A1367="Venta",SUMIF($AC$3:$AM$3,VLOOKUP($R1367,desplegable!$N$3:$Q$8,4,FALSE),$AC1367:$AM1367)*$T1367/VLOOKUP($R1367,desplegable!$N$3:$O$8,2,FALSE),"")</f>
        <v/>
      </c>
      <c r="AO1367" s="53">
        <f t="shared" si="445"/>
        <v>0</v>
      </c>
      <c r="AP1367" s="53" t="str">
        <f>+IF($A1367="Compra",SUMIF($AC$3:$AM$3,VLOOKUP($R1366,desplegable!$N$3:$Q$8,4,FALSE),$AC1367:$AM1367)*$T1367/VLOOKUP($R1366,desplegable!$N$3:$O$8,2,FALSE),"")</f>
        <v/>
      </c>
      <c r="AQ1367" s="55">
        <f>+IFERROR(SUMIF($AC$3:$AM$3,VLOOKUP($R1367,desplegable!$N$3:$Q$8,4,FALSE),$AC1367:$AM1367)/$S1367,0)</f>
        <v>0</v>
      </c>
      <c r="AR1367" s="55">
        <f ca="1">IFERROR((SUMIF($AC$3:$AM$3,VLOOKUP($R1367,desplegable!$N$3:$Q$8,4,FALSE),$AC1367:$AM1367)/($H1367-$G1367))*((TODAY())-$G1367)/$S1367,0)</f>
        <v>0</v>
      </c>
      <c r="AS1367" s="56" t="str">
        <f t="shared" si="449"/>
        <v>-</v>
      </c>
      <c r="AT1367" s="56" t="str">
        <f t="shared" si="450"/>
        <v>-</v>
      </c>
      <c r="AU1367" s="56" t="str">
        <f t="shared" si="451"/>
        <v>-</v>
      </c>
      <c r="AV1367" s="56" t="str">
        <f t="shared" si="452"/>
        <v>-</v>
      </c>
      <c r="AW1367" s="53" t="str">
        <f t="shared" si="453"/>
        <v>-</v>
      </c>
      <c r="AX1367" s="53" t="str">
        <f t="shared" si="454"/>
        <v/>
      </c>
      <c r="AY1367" s="57" t="str">
        <f t="shared" si="455"/>
        <v/>
      </c>
      <c r="AZ1367" s="54">
        <f>+IF(SUMIF($AC$3:$AM$3,VLOOKUP($R1367,desplegable!$N$3:$Q$8,4,FALSE),$AC1367:$AM1367)&gt;=$S1367,$S1367,SUMIF($AC$3:$AM$3,VLOOKUP($R1367,desplegable!$N$3:$Q$8,4,FALSE),$AC1367:$AM1367))</f>
        <v>0</v>
      </c>
      <c r="BA1367" s="78"/>
      <c r="BB1367" s="54">
        <f t="shared" si="456"/>
        <v>0</v>
      </c>
      <c r="BC1367" s="53">
        <f>+IFERROR($BB1367*$T1367/VLOOKUP($R1367,desplegable!$N$3:$O$8,2,FALSE),0)</f>
        <v>0</v>
      </c>
      <c r="BD1367" s="53" t="str">
        <f t="shared" si="446"/>
        <v/>
      </c>
      <c r="BE1367" s="57" t="str">
        <f t="shared" si="457"/>
        <v/>
      </c>
    </row>
    <row r="1368" spans="1:57" ht="15" customHeight="1" x14ac:dyDescent="0.25">
      <c r="A1368" s="26" t="s">
        <v>117</v>
      </c>
      <c r="B1368" s="21"/>
      <c r="C1368" s="21" t="s">
        <v>117</v>
      </c>
      <c r="D1368" s="21"/>
      <c r="E1368" s="21" t="s">
        <v>117</v>
      </c>
      <c r="F1368" s="21"/>
      <c r="G1368" s="27"/>
      <c r="H1368" s="27"/>
      <c r="I1368" s="28" t="s">
        <v>374</v>
      </c>
      <c r="J1368" s="28" t="s">
        <v>117</v>
      </c>
      <c r="K1368" s="21"/>
      <c r="L1368" s="21"/>
      <c r="M1368" s="28" t="s">
        <v>117</v>
      </c>
      <c r="N1368" s="28" t="s">
        <v>117</v>
      </c>
      <c r="O1368" s="28" t="s">
        <v>117</v>
      </c>
      <c r="P1368" s="21" t="s">
        <v>117</v>
      </c>
      <c r="Q1368" s="21" t="s">
        <v>117</v>
      </c>
      <c r="R1368" s="28" t="s">
        <v>117</v>
      </c>
      <c r="S1368" s="78"/>
      <c r="T1368" s="30"/>
      <c r="U1368" s="52">
        <f t="shared" si="447"/>
        <v>0</v>
      </c>
      <c r="V1368" s="29"/>
      <c r="W1368" s="29" t="s">
        <v>117</v>
      </c>
      <c r="X1368" s="29"/>
      <c r="Y1368" s="29"/>
      <c r="Z1368" s="53" t="str">
        <f t="shared" si="439"/>
        <v/>
      </c>
      <c r="AA1368" s="55" t="str">
        <f t="shared" si="448"/>
        <v/>
      </c>
      <c r="AB1368" s="27"/>
      <c r="AC1368" s="54">
        <f t="shared" si="440"/>
        <v>0</v>
      </c>
      <c r="AD1368" s="78"/>
      <c r="AE1368" s="54">
        <f t="shared" si="441"/>
        <v>0</v>
      </c>
      <c r="AF1368" s="78"/>
      <c r="AG1368" s="54">
        <f t="shared" si="442"/>
        <v>0</v>
      </c>
      <c r="AH1368" s="78"/>
      <c r="AI1368" s="54">
        <f t="shared" si="443"/>
        <v>0</v>
      </c>
      <c r="AJ1368" s="78"/>
      <c r="AK1368" s="54">
        <f t="shared" si="444"/>
        <v>0</v>
      </c>
      <c r="AL1368" s="78"/>
      <c r="AM1368" s="78"/>
      <c r="AN1368" s="53" t="str">
        <f>+IF($A1368="Venta",SUMIF($AC$3:$AM$3,VLOOKUP($R1368,desplegable!$N$3:$Q$8,4,FALSE),$AC1368:$AM1368)*$T1368/VLOOKUP($R1368,desplegable!$N$3:$O$8,2,FALSE),"")</f>
        <v/>
      </c>
      <c r="AO1368" s="53">
        <f t="shared" si="445"/>
        <v>0</v>
      </c>
      <c r="AP1368" s="53" t="str">
        <f>+IF($A1368="Compra",SUMIF($AC$3:$AM$3,VLOOKUP($R1367,desplegable!$N$3:$Q$8,4,FALSE),$AC1368:$AM1368)*$T1368/VLOOKUP($R1367,desplegable!$N$3:$O$8,2,FALSE),"")</f>
        <v/>
      </c>
      <c r="AQ1368" s="55">
        <f>+IFERROR(SUMIF($AC$3:$AM$3,VLOOKUP($R1368,desplegable!$N$3:$Q$8,4,FALSE),$AC1368:$AM1368)/$S1368,0)</f>
        <v>0</v>
      </c>
      <c r="AR1368" s="55">
        <f ca="1">IFERROR((SUMIF($AC$3:$AM$3,VLOOKUP($R1368,desplegable!$N$3:$Q$8,4,FALSE),$AC1368:$AM1368)/($H1368-$G1368))*((TODAY())-$G1368)/$S1368,0)</f>
        <v>0</v>
      </c>
      <c r="AS1368" s="56" t="str">
        <f t="shared" si="449"/>
        <v>-</v>
      </c>
      <c r="AT1368" s="56" t="str">
        <f t="shared" si="450"/>
        <v>-</v>
      </c>
      <c r="AU1368" s="56" t="str">
        <f t="shared" si="451"/>
        <v>-</v>
      </c>
      <c r="AV1368" s="56" t="str">
        <f t="shared" si="452"/>
        <v>-</v>
      </c>
      <c r="AW1368" s="53" t="str">
        <f t="shared" si="453"/>
        <v>-</v>
      </c>
      <c r="AX1368" s="53" t="str">
        <f t="shared" si="454"/>
        <v/>
      </c>
      <c r="AY1368" s="57" t="str">
        <f t="shared" si="455"/>
        <v/>
      </c>
      <c r="AZ1368" s="54">
        <f>+IF(SUMIF($AC$3:$AM$3,VLOOKUP($R1368,desplegable!$N$3:$Q$8,4,FALSE),$AC1368:$AM1368)&gt;=$S1368,$S1368,SUMIF($AC$3:$AM$3,VLOOKUP($R1368,desplegable!$N$3:$Q$8,4,FALSE),$AC1368:$AM1368))</f>
        <v>0</v>
      </c>
      <c r="BA1368" s="78"/>
      <c r="BB1368" s="54">
        <f t="shared" si="456"/>
        <v>0</v>
      </c>
      <c r="BC1368" s="53">
        <f>+IFERROR($BB1368*$T1368/VLOOKUP($R1368,desplegable!$N$3:$O$8,2,FALSE),0)</f>
        <v>0</v>
      </c>
      <c r="BD1368" s="53" t="str">
        <f t="shared" si="446"/>
        <v/>
      </c>
      <c r="BE1368" s="57" t="str">
        <f t="shared" si="457"/>
        <v/>
      </c>
    </row>
    <row r="1369" spans="1:57" ht="15" customHeight="1" x14ac:dyDescent="0.25">
      <c r="A1369" s="26" t="s">
        <v>117</v>
      </c>
      <c r="B1369" s="21"/>
      <c r="C1369" s="21" t="s">
        <v>117</v>
      </c>
      <c r="D1369" s="21"/>
      <c r="E1369" s="21" t="s">
        <v>117</v>
      </c>
      <c r="F1369" s="21"/>
      <c r="G1369" s="27"/>
      <c r="H1369" s="27"/>
      <c r="I1369" s="28" t="s">
        <v>374</v>
      </c>
      <c r="J1369" s="28" t="s">
        <v>117</v>
      </c>
      <c r="K1369" s="21"/>
      <c r="L1369" s="21"/>
      <c r="M1369" s="28" t="s">
        <v>117</v>
      </c>
      <c r="N1369" s="28" t="s">
        <v>117</v>
      </c>
      <c r="O1369" s="28" t="s">
        <v>117</v>
      </c>
      <c r="P1369" s="21" t="s">
        <v>117</v>
      </c>
      <c r="Q1369" s="21" t="s">
        <v>117</v>
      </c>
      <c r="R1369" s="28" t="s">
        <v>117</v>
      </c>
      <c r="S1369" s="78"/>
      <c r="T1369" s="30"/>
      <c r="U1369" s="52">
        <f t="shared" si="447"/>
        <v>0</v>
      </c>
      <c r="V1369" s="29"/>
      <c r="W1369" s="29" t="s">
        <v>117</v>
      </c>
      <c r="X1369" s="29"/>
      <c r="Y1369" s="29"/>
      <c r="Z1369" s="53" t="str">
        <f t="shared" si="439"/>
        <v/>
      </c>
      <c r="AA1369" s="55" t="str">
        <f t="shared" si="448"/>
        <v/>
      </c>
      <c r="AB1369" s="27"/>
      <c r="AC1369" s="54">
        <f t="shared" si="440"/>
        <v>0</v>
      </c>
      <c r="AD1369" s="78"/>
      <c r="AE1369" s="54">
        <f t="shared" si="441"/>
        <v>0</v>
      </c>
      <c r="AF1369" s="78"/>
      <c r="AG1369" s="54">
        <f t="shared" si="442"/>
        <v>0</v>
      </c>
      <c r="AH1369" s="78"/>
      <c r="AI1369" s="54">
        <f t="shared" si="443"/>
        <v>0</v>
      </c>
      <c r="AJ1369" s="78"/>
      <c r="AK1369" s="54">
        <f t="shared" si="444"/>
        <v>0</v>
      </c>
      <c r="AL1369" s="78"/>
      <c r="AM1369" s="78"/>
      <c r="AN1369" s="53" t="str">
        <f>+IF($A1369="Venta",SUMIF($AC$3:$AM$3,VLOOKUP($R1369,desplegable!$N$3:$Q$8,4,FALSE),$AC1369:$AM1369)*$T1369/VLOOKUP($R1369,desplegable!$N$3:$O$8,2,FALSE),"")</f>
        <v/>
      </c>
      <c r="AO1369" s="53">
        <f t="shared" si="445"/>
        <v>0</v>
      </c>
      <c r="AP1369" s="53" t="str">
        <f>+IF($A1369="Compra",SUMIF($AC$3:$AM$3,VLOOKUP($R1368,desplegable!$N$3:$Q$8,4,FALSE),$AC1369:$AM1369)*$T1369/VLOOKUP($R1368,desplegable!$N$3:$O$8,2,FALSE),"")</f>
        <v/>
      </c>
      <c r="AQ1369" s="55">
        <f>+IFERROR(SUMIF($AC$3:$AM$3,VLOOKUP($R1369,desplegable!$N$3:$Q$8,4,FALSE),$AC1369:$AM1369)/$S1369,0)</f>
        <v>0</v>
      </c>
      <c r="AR1369" s="55">
        <f ca="1">IFERROR((SUMIF($AC$3:$AM$3,VLOOKUP($R1369,desplegable!$N$3:$Q$8,4,FALSE),$AC1369:$AM1369)/($H1369-$G1369))*((TODAY())-$G1369)/$S1369,0)</f>
        <v>0</v>
      </c>
      <c r="AS1369" s="56" t="str">
        <f t="shared" si="449"/>
        <v>-</v>
      </c>
      <c r="AT1369" s="56" t="str">
        <f t="shared" si="450"/>
        <v>-</v>
      </c>
      <c r="AU1369" s="56" t="str">
        <f t="shared" si="451"/>
        <v>-</v>
      </c>
      <c r="AV1369" s="56" t="str">
        <f t="shared" si="452"/>
        <v>-</v>
      </c>
      <c r="AW1369" s="53" t="str">
        <f t="shared" si="453"/>
        <v>-</v>
      </c>
      <c r="AX1369" s="53" t="str">
        <f t="shared" si="454"/>
        <v/>
      </c>
      <c r="AY1369" s="57" t="str">
        <f t="shared" si="455"/>
        <v/>
      </c>
      <c r="AZ1369" s="54">
        <f>+IF(SUMIF($AC$3:$AM$3,VLOOKUP($R1369,desplegable!$N$3:$Q$8,4,FALSE),$AC1369:$AM1369)&gt;=$S1369,$S1369,SUMIF($AC$3:$AM$3,VLOOKUP($R1369,desplegable!$N$3:$Q$8,4,FALSE),$AC1369:$AM1369))</f>
        <v>0</v>
      </c>
      <c r="BA1369" s="78"/>
      <c r="BB1369" s="54">
        <f t="shared" si="456"/>
        <v>0</v>
      </c>
      <c r="BC1369" s="53">
        <f>+IFERROR($BB1369*$T1369/VLOOKUP($R1369,desplegable!$N$3:$O$8,2,FALSE),0)</f>
        <v>0</v>
      </c>
      <c r="BD1369" s="53" t="str">
        <f t="shared" si="446"/>
        <v/>
      </c>
      <c r="BE1369" s="57" t="str">
        <f t="shared" si="457"/>
        <v/>
      </c>
    </row>
    <row r="1370" spans="1:57" ht="15" customHeight="1" x14ac:dyDescent="0.25">
      <c r="A1370" s="26" t="s">
        <v>117</v>
      </c>
      <c r="B1370" s="21"/>
      <c r="C1370" s="21" t="s">
        <v>117</v>
      </c>
      <c r="D1370" s="21"/>
      <c r="E1370" s="21" t="s">
        <v>117</v>
      </c>
      <c r="F1370" s="21"/>
      <c r="G1370" s="27"/>
      <c r="H1370" s="27"/>
      <c r="I1370" s="28" t="s">
        <v>374</v>
      </c>
      <c r="J1370" s="28" t="s">
        <v>117</v>
      </c>
      <c r="K1370" s="21"/>
      <c r="L1370" s="21"/>
      <c r="M1370" s="28" t="s">
        <v>117</v>
      </c>
      <c r="N1370" s="28" t="s">
        <v>117</v>
      </c>
      <c r="O1370" s="28" t="s">
        <v>117</v>
      </c>
      <c r="P1370" s="21" t="s">
        <v>117</v>
      </c>
      <c r="Q1370" s="21" t="s">
        <v>117</v>
      </c>
      <c r="R1370" s="28" t="s">
        <v>117</v>
      </c>
      <c r="S1370" s="78"/>
      <c r="T1370" s="30"/>
      <c r="U1370" s="52">
        <f t="shared" si="447"/>
        <v>0</v>
      </c>
      <c r="V1370" s="29"/>
      <c r="W1370" s="29" t="s">
        <v>117</v>
      </c>
      <c r="X1370" s="29"/>
      <c r="Y1370" s="29"/>
      <c r="Z1370" s="53" t="str">
        <f t="shared" si="439"/>
        <v/>
      </c>
      <c r="AA1370" s="55" t="str">
        <f t="shared" si="448"/>
        <v/>
      </c>
      <c r="AB1370" s="27"/>
      <c r="AC1370" s="54">
        <f t="shared" si="440"/>
        <v>0</v>
      </c>
      <c r="AD1370" s="78"/>
      <c r="AE1370" s="54">
        <f t="shared" si="441"/>
        <v>0</v>
      </c>
      <c r="AF1370" s="78"/>
      <c r="AG1370" s="54">
        <f t="shared" si="442"/>
        <v>0</v>
      </c>
      <c r="AH1370" s="78"/>
      <c r="AI1370" s="54">
        <f t="shared" si="443"/>
        <v>0</v>
      </c>
      <c r="AJ1370" s="78"/>
      <c r="AK1370" s="54">
        <f t="shared" si="444"/>
        <v>0</v>
      </c>
      <c r="AL1370" s="78"/>
      <c r="AM1370" s="78"/>
      <c r="AN1370" s="53" t="str">
        <f>+IF($A1370="Venta",SUMIF($AC$3:$AM$3,VLOOKUP($R1370,desplegable!$N$3:$Q$8,4,FALSE),$AC1370:$AM1370)*$T1370/VLOOKUP($R1370,desplegable!$N$3:$O$8,2,FALSE),"")</f>
        <v/>
      </c>
      <c r="AO1370" s="53">
        <f t="shared" si="445"/>
        <v>0</v>
      </c>
      <c r="AP1370" s="53" t="str">
        <f>+IF($A1370="Compra",SUMIF($AC$3:$AM$3,VLOOKUP($R1369,desplegable!$N$3:$Q$8,4,FALSE),$AC1370:$AM1370)*$T1370/VLOOKUP($R1369,desplegable!$N$3:$O$8,2,FALSE),"")</f>
        <v/>
      </c>
      <c r="AQ1370" s="55">
        <f>+IFERROR(SUMIF($AC$3:$AM$3,VLOOKUP($R1370,desplegable!$N$3:$Q$8,4,FALSE),$AC1370:$AM1370)/$S1370,0)</f>
        <v>0</v>
      </c>
      <c r="AR1370" s="55">
        <f ca="1">IFERROR((SUMIF($AC$3:$AM$3,VLOOKUP($R1370,desplegable!$N$3:$Q$8,4,FALSE),$AC1370:$AM1370)/($H1370-$G1370))*((TODAY())-$G1370)/$S1370,0)</f>
        <v>0</v>
      </c>
      <c r="AS1370" s="56" t="str">
        <f t="shared" si="449"/>
        <v>-</v>
      </c>
      <c r="AT1370" s="56" t="str">
        <f t="shared" si="450"/>
        <v>-</v>
      </c>
      <c r="AU1370" s="56" t="str">
        <f t="shared" si="451"/>
        <v>-</v>
      </c>
      <c r="AV1370" s="56" t="str">
        <f t="shared" si="452"/>
        <v>-</v>
      </c>
      <c r="AW1370" s="53" t="str">
        <f t="shared" si="453"/>
        <v>-</v>
      </c>
      <c r="AX1370" s="53" t="str">
        <f t="shared" si="454"/>
        <v/>
      </c>
      <c r="AY1370" s="57" t="str">
        <f t="shared" si="455"/>
        <v/>
      </c>
      <c r="AZ1370" s="54">
        <f>+IF(SUMIF($AC$3:$AM$3,VLOOKUP($R1370,desplegable!$N$3:$Q$8,4,FALSE),$AC1370:$AM1370)&gt;=$S1370,$S1370,SUMIF($AC$3:$AM$3,VLOOKUP($R1370,desplegable!$N$3:$Q$8,4,FALSE),$AC1370:$AM1370))</f>
        <v>0</v>
      </c>
      <c r="BA1370" s="78"/>
      <c r="BB1370" s="54">
        <f t="shared" si="456"/>
        <v>0</v>
      </c>
      <c r="BC1370" s="53">
        <f>+IFERROR($BB1370*$T1370/VLOOKUP($R1370,desplegable!$N$3:$O$8,2,FALSE),0)</f>
        <v>0</v>
      </c>
      <c r="BD1370" s="53" t="str">
        <f t="shared" si="446"/>
        <v/>
      </c>
      <c r="BE1370" s="57" t="str">
        <f t="shared" si="457"/>
        <v/>
      </c>
    </row>
    <row r="1371" spans="1:57" ht="15" customHeight="1" x14ac:dyDescent="0.25">
      <c r="A1371" s="26" t="s">
        <v>117</v>
      </c>
      <c r="B1371" s="21"/>
      <c r="C1371" s="21" t="s">
        <v>117</v>
      </c>
      <c r="D1371" s="21"/>
      <c r="E1371" s="21" t="s">
        <v>117</v>
      </c>
      <c r="F1371" s="21"/>
      <c r="G1371" s="27"/>
      <c r="H1371" s="27"/>
      <c r="I1371" s="28" t="s">
        <v>374</v>
      </c>
      <c r="J1371" s="28" t="s">
        <v>117</v>
      </c>
      <c r="K1371" s="21"/>
      <c r="L1371" s="21"/>
      <c r="M1371" s="28" t="s">
        <v>117</v>
      </c>
      <c r="N1371" s="28" t="s">
        <v>117</v>
      </c>
      <c r="O1371" s="28" t="s">
        <v>117</v>
      </c>
      <c r="P1371" s="21" t="s">
        <v>117</v>
      </c>
      <c r="Q1371" s="21" t="s">
        <v>117</v>
      </c>
      <c r="R1371" s="28" t="s">
        <v>117</v>
      </c>
      <c r="S1371" s="78"/>
      <c r="T1371" s="30"/>
      <c r="U1371" s="52">
        <f t="shared" si="447"/>
        <v>0</v>
      </c>
      <c r="V1371" s="29"/>
      <c r="W1371" s="29" t="s">
        <v>117</v>
      </c>
      <c r="X1371" s="29"/>
      <c r="Y1371" s="29"/>
      <c r="Z1371" s="53" t="str">
        <f t="shared" si="439"/>
        <v/>
      </c>
      <c r="AA1371" s="55" t="str">
        <f t="shared" si="448"/>
        <v/>
      </c>
      <c r="AB1371" s="27"/>
      <c r="AC1371" s="54">
        <f t="shared" si="440"/>
        <v>0</v>
      </c>
      <c r="AD1371" s="78"/>
      <c r="AE1371" s="54">
        <f t="shared" si="441"/>
        <v>0</v>
      </c>
      <c r="AF1371" s="78"/>
      <c r="AG1371" s="54">
        <f t="shared" si="442"/>
        <v>0</v>
      </c>
      <c r="AH1371" s="78"/>
      <c r="AI1371" s="54">
        <f t="shared" si="443"/>
        <v>0</v>
      </c>
      <c r="AJ1371" s="78"/>
      <c r="AK1371" s="54">
        <f t="shared" si="444"/>
        <v>0</v>
      </c>
      <c r="AL1371" s="78"/>
      <c r="AM1371" s="78"/>
      <c r="AN1371" s="53" t="str">
        <f>+IF($A1371="Venta",SUMIF($AC$3:$AM$3,VLOOKUP($R1371,desplegable!$N$3:$Q$8,4,FALSE),$AC1371:$AM1371)*$T1371/VLOOKUP($R1371,desplegable!$N$3:$O$8,2,FALSE),"")</f>
        <v/>
      </c>
      <c r="AO1371" s="53">
        <f t="shared" si="445"/>
        <v>0</v>
      </c>
      <c r="AP1371" s="53" t="str">
        <f>+IF($A1371="Compra",SUMIF($AC$3:$AM$3,VLOOKUP($R1370,desplegable!$N$3:$Q$8,4,FALSE),$AC1371:$AM1371)*$T1371/VLOOKUP($R1370,desplegable!$N$3:$O$8,2,FALSE),"")</f>
        <v/>
      </c>
      <c r="AQ1371" s="55">
        <f>+IFERROR(SUMIF($AC$3:$AM$3,VLOOKUP($R1371,desplegable!$N$3:$Q$8,4,FALSE),$AC1371:$AM1371)/$S1371,0)</f>
        <v>0</v>
      </c>
      <c r="AR1371" s="55">
        <f ca="1">IFERROR((SUMIF($AC$3:$AM$3,VLOOKUP($R1371,desplegable!$N$3:$Q$8,4,FALSE),$AC1371:$AM1371)/($H1371-$G1371))*((TODAY())-$G1371)/$S1371,0)</f>
        <v>0</v>
      </c>
      <c r="AS1371" s="56" t="str">
        <f t="shared" si="449"/>
        <v>-</v>
      </c>
      <c r="AT1371" s="56" t="str">
        <f t="shared" si="450"/>
        <v>-</v>
      </c>
      <c r="AU1371" s="56" t="str">
        <f t="shared" si="451"/>
        <v>-</v>
      </c>
      <c r="AV1371" s="56" t="str">
        <f t="shared" si="452"/>
        <v>-</v>
      </c>
      <c r="AW1371" s="53" t="str">
        <f t="shared" si="453"/>
        <v>-</v>
      </c>
      <c r="AX1371" s="53" t="str">
        <f t="shared" si="454"/>
        <v/>
      </c>
      <c r="AY1371" s="57" t="str">
        <f t="shared" si="455"/>
        <v/>
      </c>
      <c r="AZ1371" s="54">
        <f>+IF(SUMIF($AC$3:$AM$3,VLOOKUP($R1371,desplegable!$N$3:$Q$8,4,FALSE),$AC1371:$AM1371)&gt;=$S1371,$S1371,SUMIF($AC$3:$AM$3,VLOOKUP($R1371,desplegable!$N$3:$Q$8,4,FALSE),$AC1371:$AM1371))</f>
        <v>0</v>
      </c>
      <c r="BA1371" s="78"/>
      <c r="BB1371" s="54">
        <f t="shared" si="456"/>
        <v>0</v>
      </c>
      <c r="BC1371" s="53">
        <f>+IFERROR($BB1371*$T1371/VLOOKUP($R1371,desplegable!$N$3:$O$8,2,FALSE),0)</f>
        <v>0</v>
      </c>
      <c r="BD1371" s="53" t="str">
        <f t="shared" si="446"/>
        <v/>
      </c>
      <c r="BE1371" s="57" t="str">
        <f t="shared" si="457"/>
        <v/>
      </c>
    </row>
    <row r="1372" spans="1:57" ht="15" customHeight="1" x14ac:dyDescent="0.25">
      <c r="A1372" s="26" t="s">
        <v>117</v>
      </c>
      <c r="B1372" s="21"/>
      <c r="C1372" s="21" t="s">
        <v>117</v>
      </c>
      <c r="D1372" s="21"/>
      <c r="E1372" s="21" t="s">
        <v>117</v>
      </c>
      <c r="F1372" s="21"/>
      <c r="G1372" s="27"/>
      <c r="H1372" s="27"/>
      <c r="I1372" s="28" t="s">
        <v>374</v>
      </c>
      <c r="J1372" s="28" t="s">
        <v>117</v>
      </c>
      <c r="K1372" s="21"/>
      <c r="L1372" s="21"/>
      <c r="M1372" s="28" t="s">
        <v>117</v>
      </c>
      <c r="N1372" s="28" t="s">
        <v>117</v>
      </c>
      <c r="O1372" s="28" t="s">
        <v>117</v>
      </c>
      <c r="P1372" s="21" t="s">
        <v>117</v>
      </c>
      <c r="Q1372" s="21" t="s">
        <v>117</v>
      </c>
      <c r="R1372" s="28" t="s">
        <v>117</v>
      </c>
      <c r="S1372" s="78"/>
      <c r="T1372" s="30"/>
      <c r="U1372" s="52">
        <f t="shared" si="447"/>
        <v>0</v>
      </c>
      <c r="V1372" s="29"/>
      <c r="W1372" s="29" t="s">
        <v>117</v>
      </c>
      <c r="X1372" s="29"/>
      <c r="Y1372" s="29"/>
      <c r="Z1372" s="53" t="str">
        <f t="shared" si="439"/>
        <v/>
      </c>
      <c r="AA1372" s="55" t="str">
        <f t="shared" si="448"/>
        <v/>
      </c>
      <c r="AB1372" s="27"/>
      <c r="AC1372" s="54">
        <f t="shared" si="440"/>
        <v>0</v>
      </c>
      <c r="AD1372" s="78"/>
      <c r="AE1372" s="54">
        <f t="shared" si="441"/>
        <v>0</v>
      </c>
      <c r="AF1372" s="78"/>
      <c r="AG1372" s="54">
        <f t="shared" si="442"/>
        <v>0</v>
      </c>
      <c r="AH1372" s="78"/>
      <c r="AI1372" s="54">
        <f t="shared" si="443"/>
        <v>0</v>
      </c>
      <c r="AJ1372" s="78"/>
      <c r="AK1372" s="54">
        <f t="shared" si="444"/>
        <v>0</v>
      </c>
      <c r="AL1372" s="78"/>
      <c r="AM1372" s="78"/>
      <c r="AN1372" s="53" t="str">
        <f>+IF($A1372="Venta",SUMIF($AC$3:$AM$3,VLOOKUP($R1372,desplegable!$N$3:$Q$8,4,FALSE),$AC1372:$AM1372)*$T1372/VLOOKUP($R1372,desplegable!$N$3:$O$8,2,FALSE),"")</f>
        <v/>
      </c>
      <c r="AO1372" s="53">
        <f t="shared" si="445"/>
        <v>0</v>
      </c>
      <c r="AP1372" s="53" t="str">
        <f>+IF($A1372="Compra",SUMIF($AC$3:$AM$3,VLOOKUP($R1371,desplegable!$N$3:$Q$8,4,FALSE),$AC1372:$AM1372)*$T1372/VLOOKUP($R1371,desplegable!$N$3:$O$8,2,FALSE),"")</f>
        <v/>
      </c>
      <c r="AQ1372" s="55">
        <f>+IFERROR(SUMIF($AC$3:$AM$3,VLOOKUP($R1372,desplegable!$N$3:$Q$8,4,FALSE),$AC1372:$AM1372)/$S1372,0)</f>
        <v>0</v>
      </c>
      <c r="AR1372" s="55">
        <f ca="1">IFERROR((SUMIF($AC$3:$AM$3,VLOOKUP($R1372,desplegable!$N$3:$Q$8,4,FALSE),$AC1372:$AM1372)/($H1372-$G1372))*((TODAY())-$G1372)/$S1372,0)</f>
        <v>0</v>
      </c>
      <c r="AS1372" s="56" t="str">
        <f t="shared" si="449"/>
        <v>-</v>
      </c>
      <c r="AT1372" s="56" t="str">
        <f t="shared" si="450"/>
        <v>-</v>
      </c>
      <c r="AU1372" s="56" t="str">
        <f t="shared" si="451"/>
        <v>-</v>
      </c>
      <c r="AV1372" s="56" t="str">
        <f t="shared" si="452"/>
        <v>-</v>
      </c>
      <c r="AW1372" s="53" t="str">
        <f t="shared" si="453"/>
        <v>-</v>
      </c>
      <c r="AX1372" s="53" t="str">
        <f t="shared" si="454"/>
        <v/>
      </c>
      <c r="AY1372" s="57" t="str">
        <f t="shared" si="455"/>
        <v/>
      </c>
      <c r="AZ1372" s="54">
        <f>+IF(SUMIF($AC$3:$AM$3,VLOOKUP($R1372,desplegable!$N$3:$Q$8,4,FALSE),$AC1372:$AM1372)&gt;=$S1372,$S1372,SUMIF($AC$3:$AM$3,VLOOKUP($R1372,desplegable!$N$3:$Q$8,4,FALSE),$AC1372:$AM1372))</f>
        <v>0</v>
      </c>
      <c r="BA1372" s="78"/>
      <c r="BB1372" s="54">
        <f t="shared" si="456"/>
        <v>0</v>
      </c>
      <c r="BC1372" s="53">
        <f>+IFERROR($BB1372*$T1372/VLOOKUP($R1372,desplegable!$N$3:$O$8,2,FALSE),0)</f>
        <v>0</v>
      </c>
      <c r="BD1372" s="53" t="str">
        <f t="shared" si="446"/>
        <v/>
      </c>
      <c r="BE1372" s="57" t="str">
        <f t="shared" si="457"/>
        <v/>
      </c>
    </row>
    <row r="1373" spans="1:57" ht="15" customHeight="1" x14ac:dyDescent="0.25">
      <c r="A1373" s="26" t="s">
        <v>117</v>
      </c>
      <c r="B1373" s="21"/>
      <c r="C1373" s="21" t="s">
        <v>117</v>
      </c>
      <c r="D1373" s="21"/>
      <c r="E1373" s="21" t="s">
        <v>117</v>
      </c>
      <c r="F1373" s="21"/>
      <c r="G1373" s="27"/>
      <c r="H1373" s="27"/>
      <c r="I1373" s="28" t="s">
        <v>374</v>
      </c>
      <c r="J1373" s="28" t="s">
        <v>117</v>
      </c>
      <c r="K1373" s="21"/>
      <c r="L1373" s="21"/>
      <c r="M1373" s="28" t="s">
        <v>117</v>
      </c>
      <c r="N1373" s="28" t="s">
        <v>117</v>
      </c>
      <c r="O1373" s="28" t="s">
        <v>117</v>
      </c>
      <c r="P1373" s="21" t="s">
        <v>117</v>
      </c>
      <c r="Q1373" s="21" t="s">
        <v>117</v>
      </c>
      <c r="R1373" s="28" t="s">
        <v>117</v>
      </c>
      <c r="S1373" s="78"/>
      <c r="T1373" s="30"/>
      <c r="U1373" s="52">
        <f t="shared" si="447"/>
        <v>0</v>
      </c>
      <c r="V1373" s="29"/>
      <c r="W1373" s="29" t="s">
        <v>117</v>
      </c>
      <c r="X1373" s="29"/>
      <c r="Y1373" s="29"/>
      <c r="Z1373" s="53" t="str">
        <f t="shared" si="439"/>
        <v/>
      </c>
      <c r="AA1373" s="55" t="str">
        <f t="shared" si="448"/>
        <v/>
      </c>
      <c r="AB1373" s="27"/>
      <c r="AC1373" s="54">
        <f t="shared" si="440"/>
        <v>0</v>
      </c>
      <c r="AD1373" s="78"/>
      <c r="AE1373" s="54">
        <f t="shared" si="441"/>
        <v>0</v>
      </c>
      <c r="AF1373" s="78"/>
      <c r="AG1373" s="54">
        <f t="shared" si="442"/>
        <v>0</v>
      </c>
      <c r="AH1373" s="78"/>
      <c r="AI1373" s="54">
        <f t="shared" si="443"/>
        <v>0</v>
      </c>
      <c r="AJ1373" s="78"/>
      <c r="AK1373" s="54">
        <f t="shared" si="444"/>
        <v>0</v>
      </c>
      <c r="AL1373" s="78"/>
      <c r="AM1373" s="78"/>
      <c r="AN1373" s="53" t="str">
        <f>+IF($A1373="Venta",SUMIF($AC$3:$AM$3,VLOOKUP($R1373,desplegable!$N$3:$Q$8,4,FALSE),$AC1373:$AM1373)*$T1373/VLOOKUP($R1373,desplegable!$N$3:$O$8,2,FALSE),"")</f>
        <v/>
      </c>
      <c r="AO1373" s="53">
        <f t="shared" si="445"/>
        <v>0</v>
      </c>
      <c r="AP1373" s="53" t="str">
        <f>+IF($A1373="Compra",SUMIF($AC$3:$AM$3,VLOOKUP($R1372,desplegable!$N$3:$Q$8,4,FALSE),$AC1373:$AM1373)*$T1373/VLOOKUP($R1372,desplegable!$N$3:$O$8,2,FALSE),"")</f>
        <v/>
      </c>
      <c r="AQ1373" s="55">
        <f>+IFERROR(SUMIF($AC$3:$AM$3,VLOOKUP($R1373,desplegable!$N$3:$Q$8,4,FALSE),$AC1373:$AM1373)/$S1373,0)</f>
        <v>0</v>
      </c>
      <c r="AR1373" s="55">
        <f ca="1">IFERROR((SUMIF($AC$3:$AM$3,VLOOKUP($R1373,desplegable!$N$3:$Q$8,4,FALSE),$AC1373:$AM1373)/($H1373-$G1373))*((TODAY())-$G1373)/$S1373,0)</f>
        <v>0</v>
      </c>
      <c r="AS1373" s="56" t="str">
        <f t="shared" si="449"/>
        <v>-</v>
      </c>
      <c r="AT1373" s="56" t="str">
        <f t="shared" si="450"/>
        <v>-</v>
      </c>
      <c r="AU1373" s="56" t="str">
        <f t="shared" si="451"/>
        <v>-</v>
      </c>
      <c r="AV1373" s="56" t="str">
        <f t="shared" si="452"/>
        <v>-</v>
      </c>
      <c r="AW1373" s="53" t="str">
        <f t="shared" si="453"/>
        <v>-</v>
      </c>
      <c r="AX1373" s="53" t="str">
        <f t="shared" si="454"/>
        <v/>
      </c>
      <c r="AY1373" s="57" t="str">
        <f t="shared" si="455"/>
        <v/>
      </c>
      <c r="AZ1373" s="54">
        <f>+IF(SUMIF($AC$3:$AM$3,VLOOKUP($R1373,desplegable!$N$3:$Q$8,4,FALSE),$AC1373:$AM1373)&gt;=$S1373,$S1373,SUMIF($AC$3:$AM$3,VLOOKUP($R1373,desplegable!$N$3:$Q$8,4,FALSE),$AC1373:$AM1373))</f>
        <v>0</v>
      </c>
      <c r="BA1373" s="78"/>
      <c r="BB1373" s="54">
        <f t="shared" si="456"/>
        <v>0</v>
      </c>
      <c r="BC1373" s="53">
        <f>+IFERROR($BB1373*$T1373/VLOOKUP($R1373,desplegable!$N$3:$O$8,2,FALSE),0)</f>
        <v>0</v>
      </c>
      <c r="BD1373" s="53" t="str">
        <f t="shared" si="446"/>
        <v/>
      </c>
      <c r="BE1373" s="57" t="str">
        <f t="shared" si="457"/>
        <v/>
      </c>
    </row>
    <row r="1374" spans="1:57" ht="15" customHeight="1" x14ac:dyDescent="0.25">
      <c r="A1374" s="26" t="s">
        <v>117</v>
      </c>
      <c r="B1374" s="21"/>
      <c r="C1374" s="21" t="s">
        <v>117</v>
      </c>
      <c r="D1374" s="21"/>
      <c r="E1374" s="21" t="s">
        <v>117</v>
      </c>
      <c r="F1374" s="21"/>
      <c r="G1374" s="27"/>
      <c r="H1374" s="27"/>
      <c r="I1374" s="28" t="s">
        <v>374</v>
      </c>
      <c r="J1374" s="28" t="s">
        <v>117</v>
      </c>
      <c r="K1374" s="21"/>
      <c r="L1374" s="21"/>
      <c r="M1374" s="28" t="s">
        <v>117</v>
      </c>
      <c r="N1374" s="28" t="s">
        <v>117</v>
      </c>
      <c r="O1374" s="28" t="s">
        <v>117</v>
      </c>
      <c r="P1374" s="21" t="s">
        <v>117</v>
      </c>
      <c r="Q1374" s="21" t="s">
        <v>117</v>
      </c>
      <c r="R1374" s="28" t="s">
        <v>117</v>
      </c>
      <c r="S1374" s="78"/>
      <c r="T1374" s="30"/>
      <c r="U1374" s="52">
        <f t="shared" si="447"/>
        <v>0</v>
      </c>
      <c r="V1374" s="29"/>
      <c r="W1374" s="29" t="s">
        <v>117</v>
      </c>
      <c r="X1374" s="29"/>
      <c r="Y1374" s="29"/>
      <c r="Z1374" s="53" t="str">
        <f t="shared" si="439"/>
        <v/>
      </c>
      <c r="AA1374" s="55" t="str">
        <f t="shared" si="448"/>
        <v/>
      </c>
      <c r="AB1374" s="27"/>
      <c r="AC1374" s="54">
        <f t="shared" si="440"/>
        <v>0</v>
      </c>
      <c r="AD1374" s="78"/>
      <c r="AE1374" s="54">
        <f t="shared" si="441"/>
        <v>0</v>
      </c>
      <c r="AF1374" s="78"/>
      <c r="AG1374" s="54">
        <f t="shared" si="442"/>
        <v>0</v>
      </c>
      <c r="AH1374" s="78"/>
      <c r="AI1374" s="54">
        <f t="shared" si="443"/>
        <v>0</v>
      </c>
      <c r="AJ1374" s="78"/>
      <c r="AK1374" s="54">
        <f t="shared" si="444"/>
        <v>0</v>
      </c>
      <c r="AL1374" s="78"/>
      <c r="AM1374" s="78"/>
      <c r="AN1374" s="53" t="str">
        <f>+IF($A1374="Venta",SUMIF($AC$3:$AM$3,VLOOKUP($R1374,desplegable!$N$3:$Q$8,4,FALSE),$AC1374:$AM1374)*$T1374/VLOOKUP($R1374,desplegable!$N$3:$O$8,2,FALSE),"")</f>
        <v/>
      </c>
      <c r="AO1374" s="53">
        <f t="shared" si="445"/>
        <v>0</v>
      </c>
      <c r="AP1374" s="53" t="str">
        <f>+IF($A1374="Compra",SUMIF($AC$3:$AM$3,VLOOKUP(#REF!,desplegable!$N$3:$Q$8,4,FALSE),$AC1374:$AM1374)*$T1374/VLOOKUP(#REF!,desplegable!$N$3:$O$8,2,FALSE),"")</f>
        <v/>
      </c>
      <c r="AQ1374" s="55">
        <f>+IFERROR(SUMIF($AC$3:$AM$3,VLOOKUP($R1374,desplegable!$N$3:$Q$8,4,FALSE),$AC1374:$AM1374)/$S1374,0)</f>
        <v>0</v>
      </c>
      <c r="AR1374" s="55">
        <f ca="1">IFERROR((SUMIF($AC$3:$AM$3,VLOOKUP($R1374,desplegable!$N$3:$Q$8,4,FALSE),$AC1374:$AM1374)/($H1374-$G1374))*((TODAY())-$G1374)/$S1374,0)</f>
        <v>0</v>
      </c>
      <c r="AS1374" s="56" t="str">
        <f t="shared" si="449"/>
        <v>-</v>
      </c>
      <c r="AT1374" s="56" t="str">
        <f t="shared" si="450"/>
        <v>-</v>
      </c>
      <c r="AU1374" s="56" t="str">
        <f t="shared" si="451"/>
        <v>-</v>
      </c>
      <c r="AV1374" s="56" t="str">
        <f t="shared" si="452"/>
        <v>-</v>
      </c>
      <c r="AW1374" s="53" t="str">
        <f t="shared" si="453"/>
        <v>-</v>
      </c>
      <c r="AX1374" s="53" t="str">
        <f t="shared" si="454"/>
        <v/>
      </c>
      <c r="AY1374" s="57" t="str">
        <f t="shared" si="455"/>
        <v/>
      </c>
      <c r="AZ1374" s="54">
        <f>+IF(SUMIF($AC$3:$AM$3,VLOOKUP($R1374,desplegable!$N$3:$Q$8,4,FALSE),$AC1374:$AM1374)&gt;=$S1374,$S1374,SUMIF($AC$3:$AM$3,VLOOKUP($R1374,desplegable!$N$3:$Q$8,4,FALSE),$AC1374:$AM1374))</f>
        <v>0</v>
      </c>
      <c r="BA1374" s="78"/>
      <c r="BB1374" s="54">
        <f t="shared" si="456"/>
        <v>0</v>
      </c>
      <c r="BC1374" s="53">
        <f>+IFERROR($BB1374*$T1374/VLOOKUP($R1374,desplegable!$N$3:$O$8,2,FALSE),0)</f>
        <v>0</v>
      </c>
      <c r="BD1374" s="53" t="str">
        <f t="shared" si="446"/>
        <v/>
      </c>
      <c r="BE1374" s="57" t="str">
        <f t="shared" si="457"/>
        <v/>
      </c>
    </row>
    <row r="1375" spans="1:57" ht="15" customHeight="1" x14ac:dyDescent="0.25">
      <c r="A1375" s="26" t="s">
        <v>117</v>
      </c>
      <c r="B1375" s="21"/>
      <c r="C1375" s="21" t="s">
        <v>117</v>
      </c>
      <c r="D1375" s="21"/>
      <c r="E1375" s="21" t="s">
        <v>117</v>
      </c>
      <c r="F1375" s="21"/>
      <c r="G1375" s="27"/>
      <c r="H1375" s="27"/>
      <c r="I1375" s="28" t="s">
        <v>374</v>
      </c>
      <c r="J1375" s="28" t="s">
        <v>117</v>
      </c>
      <c r="K1375" s="21"/>
      <c r="L1375" s="21"/>
      <c r="M1375" s="28" t="s">
        <v>117</v>
      </c>
      <c r="N1375" s="28" t="s">
        <v>117</v>
      </c>
      <c r="O1375" s="28" t="s">
        <v>117</v>
      </c>
      <c r="P1375" s="21" t="s">
        <v>117</v>
      </c>
      <c r="Q1375" s="21" t="s">
        <v>117</v>
      </c>
      <c r="R1375" s="28" t="s">
        <v>117</v>
      </c>
      <c r="S1375" s="78"/>
      <c r="T1375" s="30"/>
      <c r="U1375" s="52">
        <f t="shared" si="447"/>
        <v>0</v>
      </c>
      <c r="V1375" s="29"/>
      <c r="W1375" s="29" t="s">
        <v>117</v>
      </c>
      <c r="X1375" s="29"/>
      <c r="Y1375" s="29"/>
      <c r="Z1375" s="53" t="str">
        <f t="shared" si="439"/>
        <v/>
      </c>
      <c r="AA1375" s="55" t="str">
        <f t="shared" si="448"/>
        <v/>
      </c>
      <c r="AB1375" s="27"/>
      <c r="AC1375" s="54">
        <f t="shared" si="440"/>
        <v>0</v>
      </c>
      <c r="AD1375" s="78"/>
      <c r="AE1375" s="54">
        <f t="shared" si="441"/>
        <v>0</v>
      </c>
      <c r="AF1375" s="78"/>
      <c r="AG1375" s="54">
        <f t="shared" si="442"/>
        <v>0</v>
      </c>
      <c r="AH1375" s="78"/>
      <c r="AI1375" s="54">
        <f t="shared" si="443"/>
        <v>0</v>
      </c>
      <c r="AJ1375" s="78"/>
      <c r="AK1375" s="54">
        <f t="shared" si="444"/>
        <v>0</v>
      </c>
      <c r="AL1375" s="78"/>
      <c r="AM1375" s="78"/>
      <c r="AN1375" s="53" t="str">
        <f>+IF($A1375="Venta",SUMIF($AC$3:$AM$3,VLOOKUP($R1375,desplegable!$N$3:$Q$8,4,FALSE),$AC1375:$AM1375)*$T1375/VLOOKUP($R1375,desplegable!$N$3:$O$8,2,FALSE),"")</f>
        <v/>
      </c>
      <c r="AO1375" s="53">
        <f t="shared" si="445"/>
        <v>0</v>
      </c>
      <c r="AP1375" s="53" t="str">
        <f>+IF($A1375="Compra",SUMIF($AC$3:$AM$3,VLOOKUP($R1374,desplegable!$N$3:$Q$8,4,FALSE),$AC1375:$AM1375)*$T1375/VLOOKUP($R1374,desplegable!$N$3:$O$8,2,FALSE),"")</f>
        <v/>
      </c>
      <c r="AQ1375" s="55">
        <f>+IFERROR(SUMIF($AC$3:$AM$3,VLOOKUP($R1375,desplegable!$N$3:$Q$8,4,FALSE),$AC1375:$AM1375)/$S1375,0)</f>
        <v>0</v>
      </c>
      <c r="AR1375" s="55">
        <f ca="1">IFERROR((SUMIF($AC$3:$AM$3,VLOOKUP($R1375,desplegable!$N$3:$Q$8,4,FALSE),$AC1375:$AM1375)/($H1375-$G1375))*((TODAY())-$G1375)/$S1375,0)</f>
        <v>0</v>
      </c>
      <c r="AS1375" s="56" t="str">
        <f t="shared" si="449"/>
        <v>-</v>
      </c>
      <c r="AT1375" s="56" t="str">
        <f t="shared" si="450"/>
        <v>-</v>
      </c>
      <c r="AU1375" s="56" t="str">
        <f t="shared" si="451"/>
        <v>-</v>
      </c>
      <c r="AV1375" s="56" t="str">
        <f t="shared" si="452"/>
        <v>-</v>
      </c>
      <c r="AW1375" s="53" t="str">
        <f t="shared" si="453"/>
        <v>-</v>
      </c>
      <c r="AX1375" s="53" t="str">
        <f t="shared" si="454"/>
        <v/>
      </c>
      <c r="AY1375" s="57" t="str">
        <f t="shared" si="455"/>
        <v/>
      </c>
      <c r="AZ1375" s="54">
        <f>+IF(SUMIF($AC$3:$AM$3,VLOOKUP($R1375,desplegable!$N$3:$Q$8,4,FALSE),$AC1375:$AM1375)&gt;=$S1375,$S1375,SUMIF($AC$3:$AM$3,VLOOKUP($R1375,desplegable!$N$3:$Q$8,4,FALSE),$AC1375:$AM1375))</f>
        <v>0</v>
      </c>
      <c r="BA1375" s="78"/>
      <c r="BB1375" s="54">
        <f t="shared" si="456"/>
        <v>0</v>
      </c>
      <c r="BC1375" s="53">
        <f>+IFERROR($BB1375*$T1375/VLOOKUP($R1375,desplegable!$N$3:$O$8,2,FALSE),0)</f>
        <v>0</v>
      </c>
      <c r="BD1375" s="53" t="str">
        <f t="shared" si="446"/>
        <v/>
      </c>
      <c r="BE1375" s="57" t="str">
        <f t="shared" si="457"/>
        <v/>
      </c>
    </row>
    <row r="1376" spans="1:57" ht="15" customHeight="1" x14ac:dyDescent="0.25">
      <c r="A1376" s="26" t="s">
        <v>117</v>
      </c>
      <c r="B1376" s="21"/>
      <c r="C1376" s="21" t="s">
        <v>117</v>
      </c>
      <c r="D1376" s="21"/>
      <c r="E1376" s="21" t="s">
        <v>117</v>
      </c>
      <c r="F1376" s="21"/>
      <c r="G1376" s="27"/>
      <c r="H1376" s="27"/>
      <c r="I1376" s="28" t="s">
        <v>374</v>
      </c>
      <c r="J1376" s="28" t="s">
        <v>117</v>
      </c>
      <c r="K1376" s="21"/>
      <c r="L1376" s="21"/>
      <c r="M1376" s="28" t="s">
        <v>117</v>
      </c>
      <c r="N1376" s="28" t="s">
        <v>117</v>
      </c>
      <c r="O1376" s="28" t="s">
        <v>117</v>
      </c>
      <c r="P1376" s="21" t="s">
        <v>117</v>
      </c>
      <c r="Q1376" s="21" t="s">
        <v>117</v>
      </c>
      <c r="R1376" s="28" t="s">
        <v>117</v>
      </c>
      <c r="S1376" s="78"/>
      <c r="T1376" s="30"/>
      <c r="U1376" s="52">
        <f t="shared" si="447"/>
        <v>0</v>
      </c>
      <c r="V1376" s="29"/>
      <c r="W1376" s="29" t="s">
        <v>117</v>
      </c>
      <c r="X1376" s="29"/>
      <c r="Y1376" s="29"/>
      <c r="Z1376" s="53" t="str">
        <f t="shared" si="439"/>
        <v/>
      </c>
      <c r="AA1376" s="55" t="str">
        <f t="shared" si="448"/>
        <v/>
      </c>
      <c r="AB1376" s="27"/>
      <c r="AC1376" s="54">
        <f t="shared" si="440"/>
        <v>0</v>
      </c>
      <c r="AD1376" s="78"/>
      <c r="AE1376" s="54">
        <f t="shared" si="441"/>
        <v>0</v>
      </c>
      <c r="AF1376" s="78"/>
      <c r="AG1376" s="54">
        <f t="shared" si="442"/>
        <v>0</v>
      </c>
      <c r="AH1376" s="78"/>
      <c r="AI1376" s="54">
        <f t="shared" si="443"/>
        <v>0</v>
      </c>
      <c r="AJ1376" s="78"/>
      <c r="AK1376" s="54">
        <f t="shared" si="444"/>
        <v>0</v>
      </c>
      <c r="AL1376" s="78"/>
      <c r="AM1376" s="78"/>
      <c r="AN1376" s="53" t="str">
        <f>+IF($A1376="Venta",SUMIF($AC$3:$AM$3,VLOOKUP($R1376,desplegable!$N$3:$Q$8,4,FALSE),$AC1376:$AM1376)*$T1376/VLOOKUP($R1376,desplegable!$N$3:$O$8,2,FALSE),"")</f>
        <v/>
      </c>
      <c r="AO1376" s="53">
        <f t="shared" si="445"/>
        <v>0</v>
      </c>
      <c r="AP1376" s="53" t="str">
        <f>+IF($A1376="Compra",SUMIF($AC$3:$AM$3,VLOOKUP($R1375,desplegable!$N$3:$Q$8,4,FALSE),$AC1376:$AM1376)*$T1376/VLOOKUP($R1375,desplegable!$N$3:$O$8,2,FALSE),"")</f>
        <v/>
      </c>
      <c r="AQ1376" s="55">
        <f>+IFERROR(SUMIF($AC$3:$AM$3,VLOOKUP($R1376,desplegable!$N$3:$Q$8,4,FALSE),$AC1376:$AM1376)/$S1376,0)</f>
        <v>0</v>
      </c>
      <c r="AR1376" s="55">
        <f ca="1">IFERROR((SUMIF($AC$3:$AM$3,VLOOKUP($R1376,desplegable!$N$3:$Q$8,4,FALSE),$AC1376:$AM1376)/($H1376-$G1376))*((TODAY())-$G1376)/$S1376,0)</f>
        <v>0</v>
      </c>
      <c r="AS1376" s="56" t="str">
        <f t="shared" si="449"/>
        <v>-</v>
      </c>
      <c r="AT1376" s="56" t="str">
        <f t="shared" si="450"/>
        <v>-</v>
      </c>
      <c r="AU1376" s="56" t="str">
        <f t="shared" si="451"/>
        <v>-</v>
      </c>
      <c r="AV1376" s="56" t="str">
        <f t="shared" si="452"/>
        <v>-</v>
      </c>
      <c r="AW1376" s="53" t="str">
        <f t="shared" si="453"/>
        <v>-</v>
      </c>
      <c r="AX1376" s="53" t="str">
        <f t="shared" si="454"/>
        <v/>
      </c>
      <c r="AY1376" s="57" t="str">
        <f t="shared" si="455"/>
        <v/>
      </c>
      <c r="AZ1376" s="54">
        <f>+IF(SUMIF($AC$3:$AM$3,VLOOKUP($R1376,desplegable!$N$3:$Q$8,4,FALSE),$AC1376:$AM1376)&gt;=$S1376,$S1376,SUMIF($AC$3:$AM$3,VLOOKUP($R1376,desplegable!$N$3:$Q$8,4,FALSE),$AC1376:$AM1376))</f>
        <v>0</v>
      </c>
      <c r="BA1376" s="78"/>
      <c r="BB1376" s="54">
        <f t="shared" si="456"/>
        <v>0</v>
      </c>
      <c r="BC1376" s="53">
        <f>+IFERROR($BB1376*$T1376/VLOOKUP($R1376,desplegable!$N$3:$O$8,2,FALSE),0)</f>
        <v>0</v>
      </c>
      <c r="BD1376" s="53" t="str">
        <f t="shared" si="446"/>
        <v/>
      </c>
      <c r="BE1376" s="57" t="str">
        <f t="shared" si="457"/>
        <v/>
      </c>
    </row>
    <row r="1377" spans="1:57" ht="15" customHeight="1" x14ac:dyDescent="0.25">
      <c r="A1377" s="26" t="s">
        <v>117</v>
      </c>
      <c r="B1377" s="21"/>
      <c r="C1377" s="21" t="s">
        <v>117</v>
      </c>
      <c r="D1377" s="21"/>
      <c r="E1377" s="21" t="s">
        <v>117</v>
      </c>
      <c r="F1377" s="21"/>
      <c r="G1377" s="27"/>
      <c r="H1377" s="27"/>
      <c r="I1377" s="28" t="s">
        <v>374</v>
      </c>
      <c r="J1377" s="28" t="s">
        <v>117</v>
      </c>
      <c r="K1377" s="21"/>
      <c r="L1377" s="21"/>
      <c r="M1377" s="28" t="s">
        <v>117</v>
      </c>
      <c r="N1377" s="28" t="s">
        <v>117</v>
      </c>
      <c r="O1377" s="28" t="s">
        <v>117</v>
      </c>
      <c r="P1377" s="21" t="s">
        <v>117</v>
      </c>
      <c r="Q1377" s="21" t="s">
        <v>117</v>
      </c>
      <c r="R1377" s="28" t="s">
        <v>117</v>
      </c>
      <c r="S1377" s="78"/>
      <c r="T1377" s="30"/>
      <c r="U1377" s="52">
        <f t="shared" si="447"/>
        <v>0</v>
      </c>
      <c r="V1377" s="29"/>
      <c r="W1377" s="29" t="s">
        <v>117</v>
      </c>
      <c r="X1377" s="29"/>
      <c r="Y1377" s="29"/>
      <c r="Z1377" s="53" t="str">
        <f t="shared" si="439"/>
        <v/>
      </c>
      <c r="AA1377" s="55" t="str">
        <f t="shared" si="448"/>
        <v/>
      </c>
      <c r="AB1377" s="27"/>
      <c r="AC1377" s="54">
        <f t="shared" si="440"/>
        <v>0</v>
      </c>
      <c r="AD1377" s="78"/>
      <c r="AE1377" s="54">
        <f t="shared" si="441"/>
        <v>0</v>
      </c>
      <c r="AF1377" s="78"/>
      <c r="AG1377" s="54">
        <f t="shared" si="442"/>
        <v>0</v>
      </c>
      <c r="AH1377" s="78"/>
      <c r="AI1377" s="54">
        <f t="shared" si="443"/>
        <v>0</v>
      </c>
      <c r="AJ1377" s="78"/>
      <c r="AK1377" s="54">
        <f t="shared" si="444"/>
        <v>0</v>
      </c>
      <c r="AL1377" s="78"/>
      <c r="AM1377" s="78"/>
      <c r="AN1377" s="53" t="str">
        <f>+IF($A1377="Venta",SUMIF($AC$3:$AM$3,VLOOKUP($R1377,desplegable!$N$3:$Q$8,4,FALSE),$AC1377:$AM1377)*$T1377/VLOOKUP($R1377,desplegable!$N$3:$O$8,2,FALSE),"")</f>
        <v/>
      </c>
      <c r="AO1377" s="53">
        <f t="shared" si="445"/>
        <v>0</v>
      </c>
      <c r="AP1377" s="53" t="str">
        <f>+IF($A1377="Compra",SUMIF($AC$3:$AM$3,VLOOKUP($R1376,desplegable!$N$3:$Q$8,4,FALSE),$AC1377:$AM1377)*$T1377/VLOOKUP($R1376,desplegable!$N$3:$O$8,2,FALSE),"")</f>
        <v/>
      </c>
      <c r="AQ1377" s="55">
        <f>+IFERROR(SUMIF($AC$3:$AM$3,VLOOKUP($R1377,desplegable!$N$3:$Q$8,4,FALSE),$AC1377:$AM1377)/$S1377,0)</f>
        <v>0</v>
      </c>
      <c r="AR1377" s="55">
        <f ca="1">IFERROR((SUMIF($AC$3:$AM$3,VLOOKUP($R1377,desplegable!$N$3:$Q$8,4,FALSE),$AC1377:$AM1377)/($H1377-$G1377))*((TODAY())-$G1377)/$S1377,0)</f>
        <v>0</v>
      </c>
      <c r="AS1377" s="56" t="str">
        <f t="shared" si="449"/>
        <v>-</v>
      </c>
      <c r="AT1377" s="56" t="str">
        <f t="shared" si="450"/>
        <v>-</v>
      </c>
      <c r="AU1377" s="56" t="str">
        <f t="shared" si="451"/>
        <v>-</v>
      </c>
      <c r="AV1377" s="56" t="str">
        <f t="shared" si="452"/>
        <v>-</v>
      </c>
      <c r="AW1377" s="53" t="str">
        <f t="shared" si="453"/>
        <v>-</v>
      </c>
      <c r="AX1377" s="53" t="str">
        <f t="shared" si="454"/>
        <v/>
      </c>
      <c r="AY1377" s="57" t="str">
        <f t="shared" si="455"/>
        <v/>
      </c>
      <c r="AZ1377" s="54">
        <f>+IF(SUMIF($AC$3:$AM$3,VLOOKUP($R1377,desplegable!$N$3:$Q$8,4,FALSE),$AC1377:$AM1377)&gt;=$S1377,$S1377,SUMIF($AC$3:$AM$3,VLOOKUP($R1377,desplegable!$N$3:$Q$8,4,FALSE),$AC1377:$AM1377))</f>
        <v>0</v>
      </c>
      <c r="BA1377" s="78"/>
      <c r="BB1377" s="54">
        <f t="shared" si="456"/>
        <v>0</v>
      </c>
      <c r="BC1377" s="53">
        <f>+IFERROR($BB1377*$T1377/VLOOKUP($R1377,desplegable!$N$3:$O$8,2,FALSE),0)</f>
        <v>0</v>
      </c>
      <c r="BD1377" s="53" t="str">
        <f t="shared" si="446"/>
        <v/>
      </c>
      <c r="BE1377" s="57" t="str">
        <f t="shared" si="457"/>
        <v/>
      </c>
    </row>
    <row r="1378" spans="1:57" ht="15" customHeight="1" x14ac:dyDescent="0.25">
      <c r="A1378" s="26" t="s">
        <v>117</v>
      </c>
      <c r="B1378" s="21"/>
      <c r="C1378" s="21" t="s">
        <v>117</v>
      </c>
      <c r="D1378" s="21"/>
      <c r="E1378" s="21" t="s">
        <v>117</v>
      </c>
      <c r="F1378" s="21"/>
      <c r="G1378" s="27"/>
      <c r="H1378" s="27"/>
      <c r="I1378" s="28" t="s">
        <v>374</v>
      </c>
      <c r="J1378" s="28" t="s">
        <v>117</v>
      </c>
      <c r="K1378" s="21"/>
      <c r="L1378" s="21"/>
      <c r="M1378" s="28" t="s">
        <v>117</v>
      </c>
      <c r="N1378" s="28" t="s">
        <v>117</v>
      </c>
      <c r="O1378" s="28" t="s">
        <v>117</v>
      </c>
      <c r="P1378" s="21" t="s">
        <v>117</v>
      </c>
      <c r="Q1378" s="21" t="s">
        <v>117</v>
      </c>
      <c r="R1378" s="28" t="s">
        <v>117</v>
      </c>
      <c r="S1378" s="78"/>
      <c r="T1378" s="30"/>
      <c r="U1378" s="52">
        <f t="shared" si="447"/>
        <v>0</v>
      </c>
      <c r="V1378" s="29"/>
      <c r="W1378" s="29" t="s">
        <v>117</v>
      </c>
      <c r="X1378" s="29"/>
      <c r="Y1378" s="29"/>
      <c r="Z1378" s="53" t="str">
        <f t="shared" si="439"/>
        <v/>
      </c>
      <c r="AA1378" s="55" t="str">
        <f t="shared" si="448"/>
        <v/>
      </c>
      <c r="AB1378" s="27"/>
      <c r="AC1378" s="54">
        <f t="shared" si="440"/>
        <v>0</v>
      </c>
      <c r="AD1378" s="78"/>
      <c r="AE1378" s="54">
        <f t="shared" si="441"/>
        <v>0</v>
      </c>
      <c r="AF1378" s="78"/>
      <c r="AG1378" s="54">
        <f t="shared" si="442"/>
        <v>0</v>
      </c>
      <c r="AH1378" s="78"/>
      <c r="AI1378" s="54">
        <f t="shared" si="443"/>
        <v>0</v>
      </c>
      <c r="AJ1378" s="78"/>
      <c r="AK1378" s="54">
        <f t="shared" si="444"/>
        <v>0</v>
      </c>
      <c r="AL1378" s="78"/>
      <c r="AM1378" s="78"/>
      <c r="AN1378" s="53" t="str">
        <f>+IF($A1378="Venta",SUMIF($AC$3:$AM$3,VLOOKUP($R1378,desplegable!$N$3:$Q$8,4,FALSE),$AC1378:$AM1378)*$T1378/VLOOKUP($R1378,desplegable!$N$3:$O$8,2,FALSE),"")</f>
        <v/>
      </c>
      <c r="AO1378" s="53">
        <f t="shared" si="445"/>
        <v>0</v>
      </c>
      <c r="AP1378" s="53" t="str">
        <f>+IF($A1378="Compra",SUMIF($AC$3:$AM$3,VLOOKUP($R1377,desplegable!$N$3:$Q$8,4,FALSE),$AC1378:$AM1378)*$T1378/VLOOKUP($R1377,desplegable!$N$3:$O$8,2,FALSE),"")</f>
        <v/>
      </c>
      <c r="AQ1378" s="55">
        <f>+IFERROR(SUMIF($AC$3:$AM$3,VLOOKUP($R1378,desplegable!$N$3:$Q$8,4,FALSE),$AC1378:$AM1378)/$S1378,0)</f>
        <v>0</v>
      </c>
      <c r="AR1378" s="55">
        <f ca="1">IFERROR((SUMIF($AC$3:$AM$3,VLOOKUP($R1378,desplegable!$N$3:$Q$8,4,FALSE),$AC1378:$AM1378)/($H1378-$G1378))*((TODAY())-$G1378)/$S1378,0)</f>
        <v>0</v>
      </c>
      <c r="AS1378" s="56" t="str">
        <f t="shared" si="449"/>
        <v>-</v>
      </c>
      <c r="AT1378" s="56" t="str">
        <f t="shared" si="450"/>
        <v>-</v>
      </c>
      <c r="AU1378" s="56" t="str">
        <f t="shared" si="451"/>
        <v>-</v>
      </c>
      <c r="AV1378" s="56" t="str">
        <f t="shared" si="452"/>
        <v>-</v>
      </c>
      <c r="AW1378" s="53" t="str">
        <f t="shared" si="453"/>
        <v>-</v>
      </c>
      <c r="AX1378" s="53" t="str">
        <f t="shared" si="454"/>
        <v/>
      </c>
      <c r="AY1378" s="57" t="str">
        <f t="shared" si="455"/>
        <v/>
      </c>
      <c r="AZ1378" s="54">
        <f>+IF(SUMIF($AC$3:$AM$3,VLOOKUP($R1378,desplegable!$N$3:$Q$8,4,FALSE),$AC1378:$AM1378)&gt;=$S1378,$S1378,SUMIF($AC$3:$AM$3,VLOOKUP($R1378,desplegable!$N$3:$Q$8,4,FALSE),$AC1378:$AM1378))</f>
        <v>0</v>
      </c>
      <c r="BA1378" s="78"/>
      <c r="BB1378" s="54">
        <f t="shared" si="456"/>
        <v>0</v>
      </c>
      <c r="BC1378" s="53">
        <f>+IFERROR($BB1378*$T1378/VLOOKUP($R1378,desplegable!$N$3:$O$8,2,FALSE),0)</f>
        <v>0</v>
      </c>
      <c r="BD1378" s="53" t="str">
        <f t="shared" si="446"/>
        <v/>
      </c>
      <c r="BE1378" s="57" t="str">
        <f t="shared" si="457"/>
        <v/>
      </c>
    </row>
    <row r="1379" spans="1:57" ht="15" customHeight="1" x14ac:dyDescent="0.25">
      <c r="A1379" s="26" t="s">
        <v>117</v>
      </c>
      <c r="B1379" s="21"/>
      <c r="C1379" s="21" t="s">
        <v>117</v>
      </c>
      <c r="D1379" s="21"/>
      <c r="E1379" s="21" t="s">
        <v>117</v>
      </c>
      <c r="F1379" s="21"/>
      <c r="G1379" s="27"/>
      <c r="H1379" s="27"/>
      <c r="I1379" s="28" t="s">
        <v>374</v>
      </c>
      <c r="J1379" s="28" t="s">
        <v>117</v>
      </c>
      <c r="K1379" s="21"/>
      <c r="L1379" s="21"/>
      <c r="M1379" s="28" t="s">
        <v>117</v>
      </c>
      <c r="N1379" s="28" t="s">
        <v>117</v>
      </c>
      <c r="O1379" s="28" t="s">
        <v>117</v>
      </c>
      <c r="P1379" s="21" t="s">
        <v>117</v>
      </c>
      <c r="Q1379" s="21" t="s">
        <v>117</v>
      </c>
      <c r="R1379" s="28" t="s">
        <v>117</v>
      </c>
      <c r="S1379" s="78"/>
      <c r="T1379" s="30"/>
      <c r="U1379" s="52">
        <f t="shared" si="447"/>
        <v>0</v>
      </c>
      <c r="V1379" s="29"/>
      <c r="W1379" s="29" t="s">
        <v>117</v>
      </c>
      <c r="X1379" s="29"/>
      <c r="Y1379" s="29"/>
      <c r="Z1379" s="53" t="str">
        <f t="shared" si="439"/>
        <v/>
      </c>
      <c r="AA1379" s="55" t="str">
        <f t="shared" si="448"/>
        <v/>
      </c>
      <c r="AB1379" s="27"/>
      <c r="AC1379" s="54">
        <f t="shared" si="440"/>
        <v>0</v>
      </c>
      <c r="AD1379" s="78"/>
      <c r="AE1379" s="54">
        <f t="shared" si="441"/>
        <v>0</v>
      </c>
      <c r="AF1379" s="78"/>
      <c r="AG1379" s="54">
        <f t="shared" si="442"/>
        <v>0</v>
      </c>
      <c r="AH1379" s="78"/>
      <c r="AI1379" s="54">
        <f t="shared" si="443"/>
        <v>0</v>
      </c>
      <c r="AJ1379" s="78"/>
      <c r="AK1379" s="54">
        <f t="shared" si="444"/>
        <v>0</v>
      </c>
      <c r="AL1379" s="78"/>
      <c r="AM1379" s="78"/>
      <c r="AN1379" s="53" t="str">
        <f>+IF($A1379="Venta",SUMIF($AC$3:$AM$3,VLOOKUP($R1379,desplegable!$N$3:$Q$8,4,FALSE),$AC1379:$AM1379)*$T1379/VLOOKUP($R1379,desplegable!$N$3:$O$8,2,FALSE),"")</f>
        <v/>
      </c>
      <c r="AO1379" s="53">
        <f t="shared" si="445"/>
        <v>0</v>
      </c>
      <c r="AP1379" s="53" t="str">
        <f>+IF($A1379="Compra",SUMIF($AC$3:$AM$3,VLOOKUP($R1378,desplegable!$N$3:$Q$8,4,FALSE),$AC1379:$AM1379)*$T1379/VLOOKUP($R1378,desplegable!$N$3:$O$8,2,FALSE),"")</f>
        <v/>
      </c>
      <c r="AQ1379" s="55">
        <f>+IFERROR(SUMIF($AC$3:$AM$3,VLOOKUP($R1379,desplegable!$N$3:$Q$8,4,FALSE),$AC1379:$AM1379)/$S1379,0)</f>
        <v>0</v>
      </c>
      <c r="AR1379" s="55">
        <f ca="1">IFERROR((SUMIF($AC$3:$AM$3,VLOOKUP($R1379,desplegable!$N$3:$Q$8,4,FALSE),$AC1379:$AM1379)/($H1379-$G1379))*((TODAY())-$G1379)/$S1379,0)</f>
        <v>0</v>
      </c>
      <c r="AS1379" s="56" t="str">
        <f t="shared" si="449"/>
        <v>-</v>
      </c>
      <c r="AT1379" s="56" t="str">
        <f t="shared" si="450"/>
        <v>-</v>
      </c>
      <c r="AU1379" s="56" t="str">
        <f t="shared" si="451"/>
        <v>-</v>
      </c>
      <c r="AV1379" s="56" t="str">
        <f t="shared" si="452"/>
        <v>-</v>
      </c>
      <c r="AW1379" s="53" t="str">
        <f t="shared" si="453"/>
        <v>-</v>
      </c>
      <c r="AX1379" s="53" t="str">
        <f t="shared" si="454"/>
        <v/>
      </c>
      <c r="AY1379" s="57" t="str">
        <f t="shared" si="455"/>
        <v/>
      </c>
      <c r="AZ1379" s="54">
        <f>+IF(SUMIF($AC$3:$AM$3,VLOOKUP($R1379,desplegable!$N$3:$Q$8,4,FALSE),$AC1379:$AM1379)&gt;=$S1379,$S1379,SUMIF($AC$3:$AM$3,VLOOKUP($R1379,desplegable!$N$3:$Q$8,4,FALSE),$AC1379:$AM1379))</f>
        <v>0</v>
      </c>
      <c r="BA1379" s="78"/>
      <c r="BB1379" s="54">
        <f t="shared" si="456"/>
        <v>0</v>
      </c>
      <c r="BC1379" s="53">
        <f>+IFERROR($BB1379*$T1379/VLOOKUP($R1379,desplegable!$N$3:$O$8,2,FALSE),0)</f>
        <v>0</v>
      </c>
      <c r="BD1379" s="53" t="str">
        <f t="shared" si="446"/>
        <v/>
      </c>
      <c r="BE1379" s="57" t="str">
        <f t="shared" si="457"/>
        <v/>
      </c>
    </row>
    <row r="1380" spans="1:57" ht="15" customHeight="1" x14ac:dyDescent="0.25">
      <c r="A1380" s="26" t="s">
        <v>117</v>
      </c>
      <c r="B1380" s="21"/>
      <c r="C1380" s="21" t="s">
        <v>117</v>
      </c>
      <c r="D1380" s="21"/>
      <c r="E1380" s="21" t="s">
        <v>117</v>
      </c>
      <c r="F1380" s="21"/>
      <c r="G1380" s="27"/>
      <c r="H1380" s="27"/>
      <c r="I1380" s="28" t="s">
        <v>374</v>
      </c>
      <c r="J1380" s="28" t="s">
        <v>117</v>
      </c>
      <c r="K1380" s="21"/>
      <c r="L1380" s="21"/>
      <c r="M1380" s="28" t="s">
        <v>117</v>
      </c>
      <c r="N1380" s="28" t="s">
        <v>117</v>
      </c>
      <c r="O1380" s="28" t="s">
        <v>117</v>
      </c>
      <c r="P1380" s="21" t="s">
        <v>117</v>
      </c>
      <c r="Q1380" s="21" t="s">
        <v>117</v>
      </c>
      <c r="R1380" s="28" t="s">
        <v>117</v>
      </c>
      <c r="S1380" s="78"/>
      <c r="T1380" s="30"/>
      <c r="U1380" s="52">
        <f t="shared" si="447"/>
        <v>0</v>
      </c>
      <c r="V1380" s="29"/>
      <c r="W1380" s="29" t="s">
        <v>117</v>
      </c>
      <c r="X1380" s="29"/>
      <c r="Y1380" s="29"/>
      <c r="Z1380" s="53" t="str">
        <f t="shared" si="439"/>
        <v/>
      </c>
      <c r="AA1380" s="55" t="str">
        <f t="shared" si="448"/>
        <v/>
      </c>
      <c r="AB1380" s="27"/>
      <c r="AC1380" s="54">
        <f t="shared" si="440"/>
        <v>0</v>
      </c>
      <c r="AD1380" s="78"/>
      <c r="AE1380" s="54">
        <f t="shared" si="441"/>
        <v>0</v>
      </c>
      <c r="AF1380" s="78"/>
      <c r="AG1380" s="54">
        <f t="shared" si="442"/>
        <v>0</v>
      </c>
      <c r="AH1380" s="78"/>
      <c r="AI1380" s="54">
        <f t="shared" si="443"/>
        <v>0</v>
      </c>
      <c r="AJ1380" s="78"/>
      <c r="AK1380" s="54">
        <f t="shared" si="444"/>
        <v>0</v>
      </c>
      <c r="AL1380" s="78"/>
      <c r="AM1380" s="78"/>
      <c r="AN1380" s="53" t="str">
        <f>+IF($A1380="Venta",SUMIF($AC$3:$AM$3,VLOOKUP($R1380,desplegable!$N$3:$Q$8,4,FALSE),$AC1380:$AM1380)*$T1380/VLOOKUP($R1380,desplegable!$N$3:$O$8,2,FALSE),"")</f>
        <v/>
      </c>
      <c r="AO1380" s="53">
        <f t="shared" si="445"/>
        <v>0</v>
      </c>
      <c r="AP1380" s="53" t="str">
        <f>+IF($A1380="Compra",SUMIF($AC$3:$AM$3,VLOOKUP($R1379,desplegable!$N$3:$Q$8,4,FALSE),$AC1380:$AM1380)*$T1380/VLOOKUP($R1379,desplegable!$N$3:$O$8,2,FALSE),"")</f>
        <v/>
      </c>
      <c r="AQ1380" s="55">
        <f>+IFERROR(SUMIF($AC$3:$AM$3,VLOOKUP($R1380,desplegable!$N$3:$Q$8,4,FALSE),$AC1380:$AM1380)/$S1380,0)</f>
        <v>0</v>
      </c>
      <c r="AR1380" s="55">
        <f ca="1">IFERROR((SUMIF($AC$3:$AM$3,VLOOKUP($R1380,desplegable!$N$3:$Q$8,4,FALSE),$AC1380:$AM1380)/($H1380-$G1380))*((TODAY())-$G1380)/$S1380,0)</f>
        <v>0</v>
      </c>
      <c r="AS1380" s="56" t="str">
        <f t="shared" si="449"/>
        <v>-</v>
      </c>
      <c r="AT1380" s="56" t="str">
        <f t="shared" si="450"/>
        <v>-</v>
      </c>
      <c r="AU1380" s="56" t="str">
        <f t="shared" si="451"/>
        <v>-</v>
      </c>
      <c r="AV1380" s="56" t="str">
        <f t="shared" si="452"/>
        <v>-</v>
      </c>
      <c r="AW1380" s="53" t="str">
        <f t="shared" si="453"/>
        <v>-</v>
      </c>
      <c r="AX1380" s="53" t="str">
        <f t="shared" si="454"/>
        <v/>
      </c>
      <c r="AY1380" s="57" t="str">
        <f t="shared" si="455"/>
        <v/>
      </c>
      <c r="AZ1380" s="54">
        <f>+IF(SUMIF($AC$3:$AM$3,VLOOKUP($R1380,desplegable!$N$3:$Q$8,4,FALSE),$AC1380:$AM1380)&gt;=$S1380,$S1380,SUMIF($AC$3:$AM$3,VLOOKUP($R1380,desplegable!$N$3:$Q$8,4,FALSE),$AC1380:$AM1380))</f>
        <v>0</v>
      </c>
      <c r="BA1380" s="78"/>
      <c r="BB1380" s="54">
        <f t="shared" si="456"/>
        <v>0</v>
      </c>
      <c r="BC1380" s="53">
        <f>+IFERROR($BB1380*$T1380/VLOOKUP($R1380,desplegable!$N$3:$O$8,2,FALSE),0)</f>
        <v>0</v>
      </c>
      <c r="BD1380" s="53" t="str">
        <f t="shared" si="446"/>
        <v/>
      </c>
      <c r="BE1380" s="57" t="str">
        <f t="shared" si="457"/>
        <v/>
      </c>
    </row>
    <row r="1381" spans="1:57" ht="15" customHeight="1" x14ac:dyDescent="0.25">
      <c r="A1381" s="26" t="s">
        <v>117</v>
      </c>
      <c r="B1381" s="21"/>
      <c r="C1381" s="21" t="s">
        <v>117</v>
      </c>
      <c r="D1381" s="21"/>
      <c r="E1381" s="21" t="s">
        <v>117</v>
      </c>
      <c r="F1381" s="21"/>
      <c r="G1381" s="27"/>
      <c r="H1381" s="27"/>
      <c r="I1381" s="28" t="s">
        <v>374</v>
      </c>
      <c r="J1381" s="28" t="s">
        <v>117</v>
      </c>
      <c r="K1381" s="21"/>
      <c r="L1381" s="21"/>
      <c r="M1381" s="28" t="s">
        <v>117</v>
      </c>
      <c r="N1381" s="28" t="s">
        <v>117</v>
      </c>
      <c r="O1381" s="28" t="s">
        <v>117</v>
      </c>
      <c r="P1381" s="21" t="s">
        <v>117</v>
      </c>
      <c r="Q1381" s="21" t="s">
        <v>117</v>
      </c>
      <c r="R1381" s="28" t="s">
        <v>117</v>
      </c>
      <c r="S1381" s="78"/>
      <c r="T1381" s="30"/>
      <c r="U1381" s="52">
        <f t="shared" si="447"/>
        <v>0</v>
      </c>
      <c r="V1381" s="29"/>
      <c r="W1381" s="29" t="s">
        <v>117</v>
      </c>
      <c r="X1381" s="29"/>
      <c r="Y1381" s="29"/>
      <c r="Z1381" s="53" t="str">
        <f t="shared" si="439"/>
        <v/>
      </c>
      <c r="AA1381" s="55" t="str">
        <f t="shared" si="448"/>
        <v/>
      </c>
      <c r="AB1381" s="27"/>
      <c r="AC1381" s="54">
        <f t="shared" si="440"/>
        <v>0</v>
      </c>
      <c r="AD1381" s="78"/>
      <c r="AE1381" s="54">
        <f t="shared" si="441"/>
        <v>0</v>
      </c>
      <c r="AF1381" s="78"/>
      <c r="AG1381" s="54">
        <f t="shared" si="442"/>
        <v>0</v>
      </c>
      <c r="AH1381" s="78"/>
      <c r="AI1381" s="54">
        <f t="shared" si="443"/>
        <v>0</v>
      </c>
      <c r="AJ1381" s="78"/>
      <c r="AK1381" s="54">
        <f t="shared" si="444"/>
        <v>0</v>
      </c>
      <c r="AL1381" s="78"/>
      <c r="AM1381" s="78"/>
      <c r="AN1381" s="53" t="str">
        <f>+IF($A1381="Venta",SUMIF($AC$3:$AM$3,VLOOKUP($R1381,desplegable!$N$3:$Q$8,4,FALSE),$AC1381:$AM1381)*$T1381/VLOOKUP($R1381,desplegable!$N$3:$O$8,2,FALSE),"")</f>
        <v/>
      </c>
      <c r="AO1381" s="53">
        <f t="shared" si="445"/>
        <v>0</v>
      </c>
      <c r="AP1381" s="53" t="str">
        <f>+IF($A1381="Compra",SUMIF($AC$3:$AM$3,VLOOKUP($R1380,desplegable!$N$3:$Q$8,4,FALSE),$AC1381:$AM1381)*$T1381/VLOOKUP($R1380,desplegable!$N$3:$O$8,2,FALSE),"")</f>
        <v/>
      </c>
      <c r="AQ1381" s="55">
        <f>+IFERROR(SUMIF($AC$3:$AM$3,VLOOKUP($R1381,desplegable!$N$3:$Q$8,4,FALSE),$AC1381:$AM1381)/$S1381,0)</f>
        <v>0</v>
      </c>
      <c r="AR1381" s="55">
        <f ca="1">IFERROR((SUMIF($AC$3:$AM$3,VLOOKUP($R1381,desplegable!$N$3:$Q$8,4,FALSE),$AC1381:$AM1381)/($H1381-$G1381))*((TODAY())-$G1381)/$S1381,0)</f>
        <v>0</v>
      </c>
      <c r="AS1381" s="56" t="str">
        <f t="shared" si="449"/>
        <v>-</v>
      </c>
      <c r="AT1381" s="56" t="str">
        <f t="shared" si="450"/>
        <v>-</v>
      </c>
      <c r="AU1381" s="56" t="str">
        <f t="shared" si="451"/>
        <v>-</v>
      </c>
      <c r="AV1381" s="56" t="str">
        <f t="shared" si="452"/>
        <v>-</v>
      </c>
      <c r="AW1381" s="53" t="str">
        <f t="shared" si="453"/>
        <v>-</v>
      </c>
      <c r="AX1381" s="53" t="str">
        <f t="shared" si="454"/>
        <v/>
      </c>
      <c r="AY1381" s="57" t="str">
        <f t="shared" si="455"/>
        <v/>
      </c>
      <c r="AZ1381" s="54">
        <f>+IF(SUMIF($AC$3:$AM$3,VLOOKUP($R1381,desplegable!$N$3:$Q$8,4,FALSE),$AC1381:$AM1381)&gt;=$S1381,$S1381,SUMIF($AC$3:$AM$3,VLOOKUP($R1381,desplegable!$N$3:$Q$8,4,FALSE),$AC1381:$AM1381))</f>
        <v>0</v>
      </c>
      <c r="BA1381" s="78"/>
      <c r="BB1381" s="54">
        <f t="shared" si="456"/>
        <v>0</v>
      </c>
      <c r="BC1381" s="53">
        <f>+IFERROR($BB1381*$T1381/VLOOKUP($R1381,desplegable!$N$3:$O$8,2,FALSE),0)</f>
        <v>0</v>
      </c>
      <c r="BD1381" s="53" t="str">
        <f t="shared" si="446"/>
        <v/>
      </c>
      <c r="BE1381" s="57" t="str">
        <f t="shared" si="457"/>
        <v/>
      </c>
    </row>
    <row r="1382" spans="1:57" ht="15" customHeight="1" x14ac:dyDescent="0.25">
      <c r="A1382" s="26" t="s">
        <v>117</v>
      </c>
      <c r="B1382" s="21"/>
      <c r="C1382" s="21" t="s">
        <v>117</v>
      </c>
      <c r="D1382" s="21"/>
      <c r="E1382" s="21" t="s">
        <v>117</v>
      </c>
      <c r="F1382" s="21"/>
      <c r="G1382" s="27"/>
      <c r="H1382" s="27"/>
      <c r="I1382" s="28" t="s">
        <v>374</v>
      </c>
      <c r="J1382" s="28" t="s">
        <v>117</v>
      </c>
      <c r="K1382" s="21"/>
      <c r="L1382" s="21"/>
      <c r="M1382" s="28" t="s">
        <v>117</v>
      </c>
      <c r="N1382" s="28" t="s">
        <v>117</v>
      </c>
      <c r="O1382" s="28" t="s">
        <v>117</v>
      </c>
      <c r="P1382" s="21" t="s">
        <v>117</v>
      </c>
      <c r="Q1382" s="21" t="s">
        <v>117</v>
      </c>
      <c r="R1382" s="28" t="s">
        <v>117</v>
      </c>
      <c r="S1382" s="78"/>
      <c r="T1382" s="30"/>
      <c r="U1382" s="52">
        <f t="shared" si="447"/>
        <v>0</v>
      </c>
      <c r="V1382" s="29"/>
      <c r="W1382" s="29" t="s">
        <v>117</v>
      </c>
      <c r="X1382" s="29"/>
      <c r="Y1382" s="29"/>
      <c r="Z1382" s="53" t="str">
        <f t="shared" si="439"/>
        <v/>
      </c>
      <c r="AA1382" s="55" t="str">
        <f t="shared" si="448"/>
        <v/>
      </c>
      <c r="AB1382" s="27"/>
      <c r="AC1382" s="54">
        <f t="shared" si="440"/>
        <v>0</v>
      </c>
      <c r="AD1382" s="78"/>
      <c r="AE1382" s="54">
        <f t="shared" si="441"/>
        <v>0</v>
      </c>
      <c r="AF1382" s="78"/>
      <c r="AG1382" s="54">
        <f t="shared" si="442"/>
        <v>0</v>
      </c>
      <c r="AH1382" s="78"/>
      <c r="AI1382" s="54">
        <f t="shared" si="443"/>
        <v>0</v>
      </c>
      <c r="AJ1382" s="78"/>
      <c r="AK1382" s="54">
        <f t="shared" si="444"/>
        <v>0</v>
      </c>
      <c r="AL1382" s="78"/>
      <c r="AM1382" s="78"/>
      <c r="AN1382" s="53" t="str">
        <f>+IF($A1382="Venta",SUMIF($AC$3:$AM$3,VLOOKUP($R1382,desplegable!$N$3:$Q$8,4,FALSE),$AC1382:$AM1382)*$T1382/VLOOKUP($R1382,desplegable!$N$3:$O$8,2,FALSE),"")</f>
        <v/>
      </c>
      <c r="AO1382" s="53">
        <f t="shared" si="445"/>
        <v>0</v>
      </c>
      <c r="AP1382" s="53" t="str">
        <f>+IF($A1382="Compra",SUMIF($AC$3:$AM$3,VLOOKUP($R1381,desplegable!$N$3:$Q$8,4,FALSE),$AC1382:$AM1382)*$T1382/VLOOKUP($R1381,desplegable!$N$3:$O$8,2,FALSE),"")</f>
        <v/>
      </c>
      <c r="AQ1382" s="55">
        <f>+IFERROR(SUMIF($AC$3:$AM$3,VLOOKUP($R1382,desplegable!$N$3:$Q$8,4,FALSE),$AC1382:$AM1382)/$S1382,0)</f>
        <v>0</v>
      </c>
      <c r="AR1382" s="55">
        <f ca="1">IFERROR((SUMIF($AC$3:$AM$3,VLOOKUP($R1382,desplegable!$N$3:$Q$8,4,FALSE),$AC1382:$AM1382)/($H1382-$G1382))*((TODAY())-$G1382)/$S1382,0)</f>
        <v>0</v>
      </c>
      <c r="AS1382" s="56" t="str">
        <f t="shared" si="449"/>
        <v>-</v>
      </c>
      <c r="AT1382" s="56" t="str">
        <f t="shared" si="450"/>
        <v>-</v>
      </c>
      <c r="AU1382" s="56" t="str">
        <f t="shared" si="451"/>
        <v>-</v>
      </c>
      <c r="AV1382" s="56" t="str">
        <f t="shared" si="452"/>
        <v>-</v>
      </c>
      <c r="AW1382" s="53" t="str">
        <f t="shared" si="453"/>
        <v>-</v>
      </c>
      <c r="AX1382" s="53" t="str">
        <f t="shared" si="454"/>
        <v/>
      </c>
      <c r="AY1382" s="57" t="str">
        <f t="shared" si="455"/>
        <v/>
      </c>
      <c r="AZ1382" s="54">
        <f>+IF(SUMIF($AC$3:$AM$3,VLOOKUP($R1382,desplegable!$N$3:$Q$8,4,FALSE),$AC1382:$AM1382)&gt;=$S1382,$S1382,SUMIF($AC$3:$AM$3,VLOOKUP($R1382,desplegable!$N$3:$Q$8,4,FALSE),$AC1382:$AM1382))</f>
        <v>0</v>
      </c>
      <c r="BA1382" s="78"/>
      <c r="BB1382" s="54">
        <f t="shared" si="456"/>
        <v>0</v>
      </c>
      <c r="BC1382" s="53">
        <f>+IFERROR($BB1382*$T1382/VLOOKUP($R1382,desplegable!$N$3:$O$8,2,FALSE),0)</f>
        <v>0</v>
      </c>
      <c r="BD1382" s="53" t="str">
        <f t="shared" si="446"/>
        <v/>
      </c>
      <c r="BE1382" s="57" t="str">
        <f t="shared" si="457"/>
        <v/>
      </c>
    </row>
    <row r="1383" spans="1:57" ht="15" customHeight="1" x14ac:dyDescent="0.25">
      <c r="A1383" s="26" t="s">
        <v>117</v>
      </c>
      <c r="B1383" s="21"/>
      <c r="C1383" s="21" t="s">
        <v>117</v>
      </c>
      <c r="D1383" s="21"/>
      <c r="E1383" s="21" t="s">
        <v>117</v>
      </c>
      <c r="F1383" s="21"/>
      <c r="G1383" s="27"/>
      <c r="H1383" s="27"/>
      <c r="I1383" s="28" t="s">
        <v>374</v>
      </c>
      <c r="J1383" s="28" t="s">
        <v>117</v>
      </c>
      <c r="K1383" s="21"/>
      <c r="L1383" s="21"/>
      <c r="M1383" s="28" t="s">
        <v>117</v>
      </c>
      <c r="N1383" s="28" t="s">
        <v>117</v>
      </c>
      <c r="O1383" s="28" t="s">
        <v>117</v>
      </c>
      <c r="P1383" s="21" t="s">
        <v>117</v>
      </c>
      <c r="Q1383" s="21" t="s">
        <v>117</v>
      </c>
      <c r="R1383" s="28" t="s">
        <v>117</v>
      </c>
      <c r="S1383" s="78"/>
      <c r="T1383" s="30"/>
      <c r="U1383" s="52">
        <f t="shared" si="447"/>
        <v>0</v>
      </c>
      <c r="V1383" s="29"/>
      <c r="W1383" s="29" t="s">
        <v>117</v>
      </c>
      <c r="X1383" s="29"/>
      <c r="Y1383" s="29"/>
      <c r="Z1383" s="53" t="str">
        <f t="shared" si="439"/>
        <v/>
      </c>
      <c r="AA1383" s="55" t="str">
        <f t="shared" si="448"/>
        <v/>
      </c>
      <c r="AB1383" s="27"/>
      <c r="AC1383" s="54">
        <f t="shared" si="440"/>
        <v>0</v>
      </c>
      <c r="AD1383" s="78"/>
      <c r="AE1383" s="54">
        <f t="shared" si="441"/>
        <v>0</v>
      </c>
      <c r="AF1383" s="78"/>
      <c r="AG1383" s="54">
        <f t="shared" si="442"/>
        <v>0</v>
      </c>
      <c r="AH1383" s="78"/>
      <c r="AI1383" s="54">
        <f t="shared" si="443"/>
        <v>0</v>
      </c>
      <c r="AJ1383" s="78"/>
      <c r="AK1383" s="54">
        <f t="shared" si="444"/>
        <v>0</v>
      </c>
      <c r="AL1383" s="78"/>
      <c r="AM1383" s="78"/>
      <c r="AN1383" s="53" t="str">
        <f>+IF($A1383="Venta",SUMIF($AC$3:$AM$3,VLOOKUP($R1383,desplegable!$N$3:$Q$8,4,FALSE),$AC1383:$AM1383)*$T1383/VLOOKUP($R1383,desplegable!$N$3:$O$8,2,FALSE),"")</f>
        <v/>
      </c>
      <c r="AO1383" s="53">
        <f t="shared" si="445"/>
        <v>0</v>
      </c>
      <c r="AP1383" s="53" t="str">
        <f>+IF($A1383="Compra",SUMIF($AC$3:$AM$3,VLOOKUP($R1382,desplegable!$N$3:$Q$8,4,FALSE),$AC1383:$AM1383)*$T1383/VLOOKUP($R1382,desplegable!$N$3:$O$8,2,FALSE),"")</f>
        <v/>
      </c>
      <c r="AQ1383" s="55">
        <f>+IFERROR(SUMIF($AC$3:$AM$3,VLOOKUP($R1383,desplegable!$N$3:$Q$8,4,FALSE),$AC1383:$AM1383)/$S1383,0)</f>
        <v>0</v>
      </c>
      <c r="AR1383" s="55">
        <f ca="1">IFERROR((SUMIF($AC$3:$AM$3,VLOOKUP($R1383,desplegable!$N$3:$Q$8,4,FALSE),$AC1383:$AM1383)/($H1383-$G1383))*((TODAY())-$G1383)/$S1383,0)</f>
        <v>0</v>
      </c>
      <c r="AS1383" s="56" t="str">
        <f t="shared" si="449"/>
        <v>-</v>
      </c>
      <c r="AT1383" s="56" t="str">
        <f t="shared" si="450"/>
        <v>-</v>
      </c>
      <c r="AU1383" s="56" t="str">
        <f t="shared" si="451"/>
        <v>-</v>
      </c>
      <c r="AV1383" s="56" t="str">
        <f t="shared" si="452"/>
        <v>-</v>
      </c>
      <c r="AW1383" s="53" t="str">
        <f t="shared" si="453"/>
        <v>-</v>
      </c>
      <c r="AX1383" s="53" t="str">
        <f t="shared" si="454"/>
        <v/>
      </c>
      <c r="AY1383" s="57" t="str">
        <f t="shared" si="455"/>
        <v/>
      </c>
      <c r="AZ1383" s="54">
        <f>+IF(SUMIF($AC$3:$AM$3,VLOOKUP($R1383,desplegable!$N$3:$Q$8,4,FALSE),$AC1383:$AM1383)&gt;=$S1383,$S1383,SUMIF($AC$3:$AM$3,VLOOKUP($R1383,desplegable!$N$3:$Q$8,4,FALSE),$AC1383:$AM1383))</f>
        <v>0</v>
      </c>
      <c r="BA1383" s="78"/>
      <c r="BB1383" s="54">
        <f t="shared" si="456"/>
        <v>0</v>
      </c>
      <c r="BC1383" s="53">
        <f>+IFERROR($BB1383*$T1383/VLOOKUP($R1383,desplegable!$N$3:$O$8,2,FALSE),0)</f>
        <v>0</v>
      </c>
      <c r="BD1383" s="53" t="str">
        <f t="shared" si="446"/>
        <v/>
      </c>
      <c r="BE1383" s="57" t="str">
        <f t="shared" si="457"/>
        <v/>
      </c>
    </row>
    <row r="1384" spans="1:57" ht="15" customHeight="1" x14ac:dyDescent="0.25">
      <c r="A1384" s="26" t="s">
        <v>117</v>
      </c>
      <c r="B1384" s="21"/>
      <c r="C1384" s="21" t="s">
        <v>117</v>
      </c>
      <c r="D1384" s="21"/>
      <c r="E1384" s="21" t="s">
        <v>117</v>
      </c>
      <c r="F1384" s="21"/>
      <c r="G1384" s="27"/>
      <c r="H1384" s="27"/>
      <c r="I1384" s="28" t="s">
        <v>374</v>
      </c>
      <c r="J1384" s="28" t="s">
        <v>117</v>
      </c>
      <c r="K1384" s="21"/>
      <c r="L1384" s="21"/>
      <c r="M1384" s="28" t="s">
        <v>117</v>
      </c>
      <c r="N1384" s="28" t="s">
        <v>117</v>
      </c>
      <c r="O1384" s="28" t="s">
        <v>117</v>
      </c>
      <c r="P1384" s="21" t="s">
        <v>117</v>
      </c>
      <c r="Q1384" s="21" t="s">
        <v>117</v>
      </c>
      <c r="R1384" s="28" t="s">
        <v>117</v>
      </c>
      <c r="S1384" s="78"/>
      <c r="T1384" s="30"/>
      <c r="U1384" s="52">
        <f t="shared" si="447"/>
        <v>0</v>
      </c>
      <c r="V1384" s="29"/>
      <c r="W1384" s="29" t="s">
        <v>117</v>
      </c>
      <c r="X1384" s="29"/>
      <c r="Y1384" s="29"/>
      <c r="Z1384" s="53" t="str">
        <f t="shared" si="439"/>
        <v/>
      </c>
      <c r="AA1384" s="55" t="str">
        <f t="shared" si="448"/>
        <v/>
      </c>
      <c r="AB1384" s="27"/>
      <c r="AC1384" s="54">
        <f t="shared" si="440"/>
        <v>0</v>
      </c>
      <c r="AD1384" s="78"/>
      <c r="AE1384" s="54">
        <f t="shared" si="441"/>
        <v>0</v>
      </c>
      <c r="AF1384" s="78"/>
      <c r="AG1384" s="54">
        <f t="shared" si="442"/>
        <v>0</v>
      </c>
      <c r="AH1384" s="78"/>
      <c r="AI1384" s="54">
        <f t="shared" si="443"/>
        <v>0</v>
      </c>
      <c r="AJ1384" s="78"/>
      <c r="AK1384" s="54">
        <f t="shared" si="444"/>
        <v>0</v>
      </c>
      <c r="AL1384" s="78"/>
      <c r="AM1384" s="78"/>
      <c r="AN1384" s="53" t="str">
        <f>+IF($A1384="Venta",SUMIF($AC$3:$AM$3,VLOOKUP($R1384,desplegable!$N$3:$Q$8,4,FALSE),$AC1384:$AM1384)*$T1384/VLOOKUP($R1384,desplegable!$N$3:$O$8,2,FALSE),"")</f>
        <v/>
      </c>
      <c r="AO1384" s="53">
        <f t="shared" si="445"/>
        <v>0</v>
      </c>
      <c r="AP1384" s="53" t="str">
        <f>+IF($A1384="Compra",SUMIF($AC$3:$AM$3,VLOOKUP($R1383,desplegable!$N$3:$Q$8,4,FALSE),$AC1384:$AM1384)*$T1384/VLOOKUP($R1383,desplegable!$N$3:$O$8,2,FALSE),"")</f>
        <v/>
      </c>
      <c r="AQ1384" s="55">
        <f>+IFERROR(SUMIF($AC$3:$AM$3,VLOOKUP($R1384,desplegable!$N$3:$Q$8,4,FALSE),$AC1384:$AM1384)/$S1384,0)</f>
        <v>0</v>
      </c>
      <c r="AR1384" s="55">
        <f ca="1">IFERROR((SUMIF($AC$3:$AM$3,VLOOKUP($R1384,desplegable!$N$3:$Q$8,4,FALSE),$AC1384:$AM1384)/($H1384-$G1384))*((TODAY())-$G1384)/$S1384,0)</f>
        <v>0</v>
      </c>
      <c r="AS1384" s="56" t="str">
        <f t="shared" si="449"/>
        <v>-</v>
      </c>
      <c r="AT1384" s="56" t="str">
        <f t="shared" si="450"/>
        <v>-</v>
      </c>
      <c r="AU1384" s="56" t="str">
        <f t="shared" si="451"/>
        <v>-</v>
      </c>
      <c r="AV1384" s="56" t="str">
        <f t="shared" si="452"/>
        <v>-</v>
      </c>
      <c r="AW1384" s="53" t="str">
        <f t="shared" si="453"/>
        <v>-</v>
      </c>
      <c r="AX1384" s="53" t="str">
        <f t="shared" si="454"/>
        <v/>
      </c>
      <c r="AY1384" s="57" t="str">
        <f t="shared" si="455"/>
        <v/>
      </c>
      <c r="AZ1384" s="54">
        <f>+IF(SUMIF($AC$3:$AM$3,VLOOKUP($R1384,desplegable!$N$3:$Q$8,4,FALSE),$AC1384:$AM1384)&gt;=$S1384,$S1384,SUMIF($AC$3:$AM$3,VLOOKUP($R1384,desplegable!$N$3:$Q$8,4,FALSE),$AC1384:$AM1384))</f>
        <v>0</v>
      </c>
      <c r="BA1384" s="78"/>
      <c r="BB1384" s="54">
        <f t="shared" si="456"/>
        <v>0</v>
      </c>
      <c r="BC1384" s="53">
        <f>+IFERROR($BB1384*$T1384/VLOOKUP($R1384,desplegable!$N$3:$O$8,2,FALSE),0)</f>
        <v>0</v>
      </c>
      <c r="BD1384" s="53" t="str">
        <f t="shared" si="446"/>
        <v/>
      </c>
      <c r="BE1384" s="57" t="str">
        <f t="shared" si="457"/>
        <v/>
      </c>
    </row>
    <row r="1385" spans="1:57" ht="15" customHeight="1" x14ac:dyDescent="0.25">
      <c r="A1385" s="26" t="s">
        <v>117</v>
      </c>
      <c r="B1385" s="21"/>
      <c r="C1385" s="21" t="s">
        <v>117</v>
      </c>
      <c r="D1385" s="21"/>
      <c r="E1385" s="21" t="s">
        <v>117</v>
      </c>
      <c r="F1385" s="21"/>
      <c r="G1385" s="27"/>
      <c r="H1385" s="27"/>
      <c r="I1385" s="28" t="s">
        <v>374</v>
      </c>
      <c r="J1385" s="28" t="s">
        <v>117</v>
      </c>
      <c r="K1385" s="21"/>
      <c r="L1385" s="21"/>
      <c r="M1385" s="28" t="s">
        <v>117</v>
      </c>
      <c r="N1385" s="28" t="s">
        <v>117</v>
      </c>
      <c r="O1385" s="28" t="s">
        <v>117</v>
      </c>
      <c r="P1385" s="21" t="s">
        <v>117</v>
      </c>
      <c r="Q1385" s="21" t="s">
        <v>117</v>
      </c>
      <c r="R1385" s="28" t="s">
        <v>117</v>
      </c>
      <c r="S1385" s="78"/>
      <c r="T1385" s="30"/>
      <c r="U1385" s="52">
        <f t="shared" si="447"/>
        <v>0</v>
      </c>
      <c r="V1385" s="29"/>
      <c r="W1385" s="29" t="s">
        <v>117</v>
      </c>
      <c r="X1385" s="29"/>
      <c r="Y1385" s="29"/>
      <c r="Z1385" s="53" t="str">
        <f t="shared" si="439"/>
        <v/>
      </c>
      <c r="AA1385" s="55" t="str">
        <f t="shared" si="448"/>
        <v/>
      </c>
      <c r="AB1385" s="27"/>
      <c r="AC1385" s="54">
        <f t="shared" si="440"/>
        <v>0</v>
      </c>
      <c r="AD1385" s="78"/>
      <c r="AE1385" s="54">
        <f t="shared" si="441"/>
        <v>0</v>
      </c>
      <c r="AF1385" s="78"/>
      <c r="AG1385" s="54">
        <f t="shared" si="442"/>
        <v>0</v>
      </c>
      <c r="AH1385" s="78"/>
      <c r="AI1385" s="54">
        <f t="shared" si="443"/>
        <v>0</v>
      </c>
      <c r="AJ1385" s="78"/>
      <c r="AK1385" s="54">
        <f t="shared" si="444"/>
        <v>0</v>
      </c>
      <c r="AL1385" s="78"/>
      <c r="AM1385" s="78"/>
      <c r="AN1385" s="53" t="str">
        <f>+IF($A1385="Venta",SUMIF($AC$3:$AM$3,VLOOKUP($R1385,desplegable!$N$3:$Q$8,4,FALSE),$AC1385:$AM1385)*$T1385/VLOOKUP($R1385,desplegable!$N$3:$O$8,2,FALSE),"")</f>
        <v/>
      </c>
      <c r="AO1385" s="53">
        <f t="shared" si="445"/>
        <v>0</v>
      </c>
      <c r="AP1385" s="53" t="str">
        <f>+IF($A1385="Compra",SUMIF($AC$3:$AM$3,VLOOKUP($R1384,desplegable!$N$3:$Q$8,4,FALSE),$AC1385:$AM1385)*$T1385/VLOOKUP($R1384,desplegable!$N$3:$O$8,2,FALSE),"")</f>
        <v/>
      </c>
      <c r="AQ1385" s="55">
        <f>+IFERROR(SUMIF($AC$3:$AM$3,VLOOKUP($R1385,desplegable!$N$3:$Q$8,4,FALSE),$AC1385:$AM1385)/$S1385,0)</f>
        <v>0</v>
      </c>
      <c r="AR1385" s="55">
        <f ca="1">IFERROR((SUMIF($AC$3:$AM$3,VLOOKUP($R1385,desplegable!$N$3:$Q$8,4,FALSE),$AC1385:$AM1385)/($H1385-$G1385))*((TODAY())-$G1385)/$S1385,0)</f>
        <v>0</v>
      </c>
      <c r="AS1385" s="56" t="str">
        <f t="shared" si="449"/>
        <v>-</v>
      </c>
      <c r="AT1385" s="56" t="str">
        <f t="shared" si="450"/>
        <v>-</v>
      </c>
      <c r="AU1385" s="56" t="str">
        <f t="shared" si="451"/>
        <v>-</v>
      </c>
      <c r="AV1385" s="56" t="str">
        <f t="shared" si="452"/>
        <v>-</v>
      </c>
      <c r="AW1385" s="53" t="str">
        <f t="shared" si="453"/>
        <v>-</v>
      </c>
      <c r="AX1385" s="53" t="str">
        <f t="shared" si="454"/>
        <v/>
      </c>
      <c r="AY1385" s="57" t="str">
        <f t="shared" si="455"/>
        <v/>
      </c>
      <c r="AZ1385" s="54">
        <f>+IF(SUMIF($AC$3:$AM$3,VLOOKUP($R1385,desplegable!$N$3:$Q$8,4,FALSE),$AC1385:$AM1385)&gt;=$S1385,$S1385,SUMIF($AC$3:$AM$3,VLOOKUP($R1385,desplegable!$N$3:$Q$8,4,FALSE),$AC1385:$AM1385))</f>
        <v>0</v>
      </c>
      <c r="BA1385" s="78"/>
      <c r="BB1385" s="54">
        <f t="shared" si="456"/>
        <v>0</v>
      </c>
      <c r="BC1385" s="53">
        <f>+IFERROR($BB1385*$T1385/VLOOKUP($R1385,desplegable!$N$3:$O$8,2,FALSE),0)</f>
        <v>0</v>
      </c>
      <c r="BD1385" s="53" t="str">
        <f t="shared" si="446"/>
        <v/>
      </c>
      <c r="BE1385" s="57" t="str">
        <f t="shared" si="457"/>
        <v/>
      </c>
    </row>
    <row r="1386" spans="1:57" ht="15" customHeight="1" x14ac:dyDescent="0.25">
      <c r="A1386" s="26" t="s">
        <v>117</v>
      </c>
      <c r="B1386" s="21"/>
      <c r="C1386" s="21" t="s">
        <v>117</v>
      </c>
      <c r="D1386" s="21"/>
      <c r="E1386" s="21" t="s">
        <v>117</v>
      </c>
      <c r="F1386" s="21"/>
      <c r="G1386" s="27"/>
      <c r="H1386" s="27"/>
      <c r="I1386" s="28" t="s">
        <v>374</v>
      </c>
      <c r="J1386" s="28" t="s">
        <v>117</v>
      </c>
      <c r="K1386" s="21"/>
      <c r="L1386" s="21"/>
      <c r="M1386" s="28" t="s">
        <v>117</v>
      </c>
      <c r="N1386" s="28" t="s">
        <v>117</v>
      </c>
      <c r="O1386" s="28" t="s">
        <v>117</v>
      </c>
      <c r="P1386" s="21" t="s">
        <v>117</v>
      </c>
      <c r="Q1386" s="21" t="s">
        <v>117</v>
      </c>
      <c r="R1386" s="28" t="s">
        <v>117</v>
      </c>
      <c r="S1386" s="78"/>
      <c r="T1386" s="30"/>
      <c r="U1386" s="52">
        <f t="shared" si="447"/>
        <v>0</v>
      </c>
      <c r="V1386" s="29"/>
      <c r="W1386" s="29" t="s">
        <v>117</v>
      </c>
      <c r="X1386" s="29"/>
      <c r="Y1386" s="29"/>
      <c r="Z1386" s="53" t="str">
        <f t="shared" si="439"/>
        <v/>
      </c>
      <c r="AA1386" s="55" t="str">
        <f t="shared" si="448"/>
        <v/>
      </c>
      <c r="AB1386" s="27"/>
      <c r="AC1386" s="54">
        <f t="shared" si="440"/>
        <v>0</v>
      </c>
      <c r="AD1386" s="78"/>
      <c r="AE1386" s="54">
        <f t="shared" si="441"/>
        <v>0</v>
      </c>
      <c r="AF1386" s="78"/>
      <c r="AG1386" s="54">
        <f t="shared" si="442"/>
        <v>0</v>
      </c>
      <c r="AH1386" s="78"/>
      <c r="AI1386" s="54">
        <f t="shared" si="443"/>
        <v>0</v>
      </c>
      <c r="AJ1386" s="78"/>
      <c r="AK1386" s="54">
        <f t="shared" si="444"/>
        <v>0</v>
      </c>
      <c r="AL1386" s="78"/>
      <c r="AM1386" s="78"/>
      <c r="AN1386" s="53" t="str">
        <f>+IF($A1386="Venta",SUMIF($AC$3:$AM$3,VLOOKUP($R1386,desplegable!$N$3:$Q$8,4,FALSE),$AC1386:$AM1386)*$T1386/VLOOKUP($R1386,desplegable!$N$3:$O$8,2,FALSE),"")</f>
        <v/>
      </c>
      <c r="AO1386" s="53">
        <f t="shared" si="445"/>
        <v>0</v>
      </c>
      <c r="AP1386" s="53" t="str">
        <f>+IF($A1386="Compra",SUMIF($AC$3:$AM$3,VLOOKUP($R1385,desplegable!$N$3:$Q$8,4,FALSE),$AC1386:$AM1386)*$T1386/VLOOKUP($R1385,desplegable!$N$3:$O$8,2,FALSE),"")</f>
        <v/>
      </c>
      <c r="AQ1386" s="55">
        <f>+IFERROR(SUMIF($AC$3:$AM$3,VLOOKUP($R1386,desplegable!$N$3:$Q$8,4,FALSE),$AC1386:$AM1386)/$S1386,0)</f>
        <v>0</v>
      </c>
      <c r="AR1386" s="55">
        <f ca="1">IFERROR((SUMIF($AC$3:$AM$3,VLOOKUP($R1386,desplegable!$N$3:$Q$8,4,FALSE),$AC1386:$AM1386)/($H1386-$G1386))*((TODAY())-$G1386)/$S1386,0)</f>
        <v>0</v>
      </c>
      <c r="AS1386" s="56" t="str">
        <f t="shared" si="449"/>
        <v>-</v>
      </c>
      <c r="AT1386" s="56" t="str">
        <f t="shared" si="450"/>
        <v>-</v>
      </c>
      <c r="AU1386" s="56" t="str">
        <f t="shared" si="451"/>
        <v>-</v>
      </c>
      <c r="AV1386" s="56" t="str">
        <f t="shared" si="452"/>
        <v>-</v>
      </c>
      <c r="AW1386" s="53" t="str">
        <f t="shared" si="453"/>
        <v>-</v>
      </c>
      <c r="AX1386" s="53" t="str">
        <f t="shared" si="454"/>
        <v/>
      </c>
      <c r="AY1386" s="57" t="str">
        <f t="shared" si="455"/>
        <v/>
      </c>
      <c r="AZ1386" s="54">
        <f>+IF(SUMIF($AC$3:$AM$3,VLOOKUP($R1386,desplegable!$N$3:$Q$8,4,FALSE),$AC1386:$AM1386)&gt;=$S1386,$S1386,SUMIF($AC$3:$AM$3,VLOOKUP($R1386,desplegable!$N$3:$Q$8,4,FALSE),$AC1386:$AM1386))</f>
        <v>0</v>
      </c>
      <c r="BA1386" s="78"/>
      <c r="BB1386" s="54">
        <f t="shared" si="456"/>
        <v>0</v>
      </c>
      <c r="BC1386" s="53">
        <f>+IFERROR($BB1386*$T1386/VLOOKUP($R1386,desplegable!$N$3:$O$8,2,FALSE),0)</f>
        <v>0</v>
      </c>
      <c r="BD1386" s="53" t="str">
        <f t="shared" si="446"/>
        <v/>
      </c>
      <c r="BE1386" s="57" t="str">
        <f t="shared" si="457"/>
        <v/>
      </c>
    </row>
    <row r="1387" spans="1:57" ht="15" customHeight="1" x14ac:dyDescent="0.25">
      <c r="A1387" s="26" t="s">
        <v>117</v>
      </c>
      <c r="B1387" s="21"/>
      <c r="C1387" s="21" t="s">
        <v>117</v>
      </c>
      <c r="D1387" s="21"/>
      <c r="E1387" s="21" t="s">
        <v>117</v>
      </c>
      <c r="F1387" s="21"/>
      <c r="G1387" s="27"/>
      <c r="H1387" s="27"/>
      <c r="I1387" s="28" t="s">
        <v>374</v>
      </c>
      <c r="J1387" s="28" t="s">
        <v>117</v>
      </c>
      <c r="K1387" s="21"/>
      <c r="L1387" s="21"/>
      <c r="M1387" s="28" t="s">
        <v>117</v>
      </c>
      <c r="N1387" s="28" t="s">
        <v>117</v>
      </c>
      <c r="O1387" s="28" t="s">
        <v>117</v>
      </c>
      <c r="P1387" s="21" t="s">
        <v>117</v>
      </c>
      <c r="Q1387" s="21" t="s">
        <v>117</v>
      </c>
      <c r="R1387" s="28" t="s">
        <v>117</v>
      </c>
      <c r="S1387" s="78"/>
      <c r="T1387" s="30"/>
      <c r="U1387" s="52">
        <f t="shared" si="447"/>
        <v>0</v>
      </c>
      <c r="V1387" s="29"/>
      <c r="W1387" s="29" t="s">
        <v>117</v>
      </c>
      <c r="X1387" s="29"/>
      <c r="Y1387" s="29"/>
      <c r="Z1387" s="53" t="str">
        <f t="shared" si="439"/>
        <v/>
      </c>
      <c r="AA1387" s="55" t="str">
        <f t="shared" si="448"/>
        <v/>
      </c>
      <c r="AB1387" s="27"/>
      <c r="AC1387" s="54">
        <f t="shared" si="440"/>
        <v>0</v>
      </c>
      <c r="AD1387" s="78"/>
      <c r="AE1387" s="54">
        <f t="shared" si="441"/>
        <v>0</v>
      </c>
      <c r="AF1387" s="78"/>
      <c r="AG1387" s="54">
        <f t="shared" si="442"/>
        <v>0</v>
      </c>
      <c r="AH1387" s="78"/>
      <c r="AI1387" s="54">
        <f t="shared" si="443"/>
        <v>0</v>
      </c>
      <c r="AJ1387" s="78"/>
      <c r="AK1387" s="54">
        <f t="shared" si="444"/>
        <v>0</v>
      </c>
      <c r="AL1387" s="78"/>
      <c r="AM1387" s="78"/>
      <c r="AN1387" s="53" t="str">
        <f>+IF($A1387="Venta",SUMIF($AC$3:$AM$3,VLOOKUP($R1387,desplegable!$N$3:$Q$8,4,FALSE),$AC1387:$AM1387)*$T1387/VLOOKUP($R1387,desplegable!$N$3:$O$8,2,FALSE),"")</f>
        <v/>
      </c>
      <c r="AO1387" s="53">
        <f t="shared" si="445"/>
        <v>0</v>
      </c>
      <c r="AP1387" s="53" t="str">
        <f>+IF($A1387="Compra",SUMIF($AC$3:$AM$3,VLOOKUP($R1386,desplegable!$N$3:$Q$8,4,FALSE),$AC1387:$AM1387)*$T1387/VLOOKUP($R1386,desplegable!$N$3:$O$8,2,FALSE),"")</f>
        <v/>
      </c>
      <c r="AQ1387" s="55">
        <f>+IFERROR(SUMIF($AC$3:$AM$3,VLOOKUP($R1387,desplegable!$N$3:$Q$8,4,FALSE),$AC1387:$AM1387)/$S1387,0)</f>
        <v>0</v>
      </c>
      <c r="AR1387" s="55">
        <f ca="1">IFERROR((SUMIF($AC$3:$AM$3,VLOOKUP($R1387,desplegable!$N$3:$Q$8,4,FALSE),$AC1387:$AM1387)/($H1387-$G1387))*((TODAY())-$G1387)/$S1387,0)</f>
        <v>0</v>
      </c>
      <c r="AS1387" s="56" t="str">
        <f t="shared" si="449"/>
        <v>-</v>
      </c>
      <c r="AT1387" s="56" t="str">
        <f t="shared" si="450"/>
        <v>-</v>
      </c>
      <c r="AU1387" s="56" t="str">
        <f t="shared" si="451"/>
        <v>-</v>
      </c>
      <c r="AV1387" s="56" t="str">
        <f t="shared" si="452"/>
        <v>-</v>
      </c>
      <c r="AW1387" s="53" t="str">
        <f t="shared" si="453"/>
        <v>-</v>
      </c>
      <c r="AX1387" s="53" t="str">
        <f t="shared" si="454"/>
        <v/>
      </c>
      <c r="AY1387" s="57" t="str">
        <f t="shared" si="455"/>
        <v/>
      </c>
      <c r="AZ1387" s="54">
        <f>+IF(SUMIF($AC$3:$AM$3,VLOOKUP($R1387,desplegable!$N$3:$Q$8,4,FALSE),$AC1387:$AM1387)&gt;=$S1387,$S1387,SUMIF($AC$3:$AM$3,VLOOKUP($R1387,desplegable!$N$3:$Q$8,4,FALSE),$AC1387:$AM1387))</f>
        <v>0</v>
      </c>
      <c r="BA1387" s="78"/>
      <c r="BB1387" s="54">
        <f t="shared" si="456"/>
        <v>0</v>
      </c>
      <c r="BC1387" s="53">
        <f>+IFERROR($BB1387*$T1387/VLOOKUP($R1387,desplegable!$N$3:$O$8,2,FALSE),0)</f>
        <v>0</v>
      </c>
      <c r="BD1387" s="53" t="str">
        <f t="shared" si="446"/>
        <v/>
      </c>
      <c r="BE1387" s="57" t="str">
        <f t="shared" si="457"/>
        <v/>
      </c>
    </row>
    <row r="1388" spans="1:57" ht="15" customHeight="1" x14ac:dyDescent="0.25">
      <c r="A1388" s="26" t="s">
        <v>117</v>
      </c>
      <c r="B1388" s="21"/>
      <c r="C1388" s="21" t="s">
        <v>117</v>
      </c>
      <c r="D1388" s="21"/>
      <c r="E1388" s="21" t="s">
        <v>117</v>
      </c>
      <c r="F1388" s="21"/>
      <c r="G1388" s="27"/>
      <c r="H1388" s="27"/>
      <c r="I1388" s="28" t="s">
        <v>374</v>
      </c>
      <c r="J1388" s="28" t="s">
        <v>117</v>
      </c>
      <c r="K1388" s="21"/>
      <c r="L1388" s="21"/>
      <c r="M1388" s="28" t="s">
        <v>117</v>
      </c>
      <c r="N1388" s="28" t="s">
        <v>117</v>
      </c>
      <c r="O1388" s="28" t="s">
        <v>117</v>
      </c>
      <c r="P1388" s="21" t="s">
        <v>117</v>
      </c>
      <c r="Q1388" s="21" t="s">
        <v>117</v>
      </c>
      <c r="R1388" s="28" t="s">
        <v>117</v>
      </c>
      <c r="S1388" s="78"/>
      <c r="T1388" s="30"/>
      <c r="U1388" s="52">
        <f t="shared" si="447"/>
        <v>0</v>
      </c>
      <c r="V1388" s="29"/>
      <c r="W1388" s="29" t="s">
        <v>117</v>
      </c>
      <c r="X1388" s="29"/>
      <c r="Y1388" s="29"/>
      <c r="Z1388" s="53" t="str">
        <f t="shared" si="439"/>
        <v/>
      </c>
      <c r="AA1388" s="55" t="str">
        <f t="shared" si="448"/>
        <v/>
      </c>
      <c r="AB1388" s="27"/>
      <c r="AC1388" s="54">
        <f t="shared" si="440"/>
        <v>0</v>
      </c>
      <c r="AD1388" s="78"/>
      <c r="AE1388" s="54">
        <f t="shared" si="441"/>
        <v>0</v>
      </c>
      <c r="AF1388" s="78"/>
      <c r="AG1388" s="54">
        <f t="shared" si="442"/>
        <v>0</v>
      </c>
      <c r="AH1388" s="78"/>
      <c r="AI1388" s="54">
        <f t="shared" si="443"/>
        <v>0</v>
      </c>
      <c r="AJ1388" s="78"/>
      <c r="AK1388" s="54">
        <f t="shared" si="444"/>
        <v>0</v>
      </c>
      <c r="AL1388" s="78"/>
      <c r="AM1388" s="78"/>
      <c r="AN1388" s="53" t="str">
        <f>+IF($A1388="Venta",SUMIF($AC$3:$AM$3,VLOOKUP($R1388,desplegable!$N$3:$Q$8,4,FALSE),$AC1388:$AM1388)*$T1388/VLOOKUP($R1388,desplegable!$N$3:$O$8,2,FALSE),"")</f>
        <v/>
      </c>
      <c r="AO1388" s="53">
        <f t="shared" si="445"/>
        <v>0</v>
      </c>
      <c r="AP1388" s="53" t="str">
        <f>+IF($A1388="Compra",SUMIF($AC$3:$AM$3,VLOOKUP($R1387,desplegable!$N$3:$Q$8,4,FALSE),$AC1388:$AM1388)*$T1388/VLOOKUP($R1387,desplegable!$N$3:$O$8,2,FALSE),"")</f>
        <v/>
      </c>
      <c r="AQ1388" s="55">
        <f>+IFERROR(SUMIF($AC$3:$AM$3,VLOOKUP($R1388,desplegable!$N$3:$Q$8,4,FALSE),$AC1388:$AM1388)/$S1388,0)</f>
        <v>0</v>
      </c>
      <c r="AR1388" s="55">
        <f ca="1">IFERROR((SUMIF($AC$3:$AM$3,VLOOKUP($R1388,desplegable!$N$3:$Q$8,4,FALSE),$AC1388:$AM1388)/($H1388-$G1388))*((TODAY())-$G1388)/$S1388,0)</f>
        <v>0</v>
      </c>
      <c r="AS1388" s="56" t="str">
        <f t="shared" si="449"/>
        <v>-</v>
      </c>
      <c r="AT1388" s="56" t="str">
        <f t="shared" si="450"/>
        <v>-</v>
      </c>
      <c r="AU1388" s="56" t="str">
        <f t="shared" si="451"/>
        <v>-</v>
      </c>
      <c r="AV1388" s="56" t="str">
        <f t="shared" si="452"/>
        <v>-</v>
      </c>
      <c r="AW1388" s="53" t="str">
        <f t="shared" si="453"/>
        <v>-</v>
      </c>
      <c r="AX1388" s="53" t="str">
        <f t="shared" si="454"/>
        <v/>
      </c>
      <c r="AY1388" s="57" t="str">
        <f t="shared" si="455"/>
        <v/>
      </c>
      <c r="AZ1388" s="54">
        <f>+IF(SUMIF($AC$3:$AM$3,VLOOKUP($R1388,desplegable!$N$3:$Q$8,4,FALSE),$AC1388:$AM1388)&gt;=$S1388,$S1388,SUMIF($AC$3:$AM$3,VLOOKUP($R1388,desplegable!$N$3:$Q$8,4,FALSE),$AC1388:$AM1388))</f>
        <v>0</v>
      </c>
      <c r="BA1388" s="78"/>
      <c r="BB1388" s="54">
        <f t="shared" si="456"/>
        <v>0</v>
      </c>
      <c r="BC1388" s="53">
        <f>+IFERROR($BB1388*$T1388/VLOOKUP($R1388,desplegable!$N$3:$O$8,2,FALSE),0)</f>
        <v>0</v>
      </c>
      <c r="BD1388" s="53" t="str">
        <f t="shared" si="446"/>
        <v/>
      </c>
      <c r="BE1388" s="57" t="str">
        <f t="shared" si="457"/>
        <v/>
      </c>
    </row>
    <row r="1389" spans="1:57" ht="15" customHeight="1" x14ac:dyDescent="0.25">
      <c r="A1389" s="26" t="s">
        <v>117</v>
      </c>
      <c r="B1389" s="21"/>
      <c r="C1389" s="21" t="s">
        <v>117</v>
      </c>
      <c r="D1389" s="21"/>
      <c r="E1389" s="21" t="s">
        <v>117</v>
      </c>
      <c r="F1389" s="21"/>
      <c r="G1389" s="27"/>
      <c r="H1389" s="27"/>
      <c r="I1389" s="28" t="s">
        <v>374</v>
      </c>
      <c r="J1389" s="28" t="s">
        <v>117</v>
      </c>
      <c r="K1389" s="21"/>
      <c r="L1389" s="21"/>
      <c r="M1389" s="28" t="s">
        <v>117</v>
      </c>
      <c r="N1389" s="28" t="s">
        <v>117</v>
      </c>
      <c r="O1389" s="28" t="s">
        <v>117</v>
      </c>
      <c r="P1389" s="21" t="s">
        <v>117</v>
      </c>
      <c r="Q1389" s="21" t="s">
        <v>117</v>
      </c>
      <c r="R1389" s="28" t="s">
        <v>117</v>
      </c>
      <c r="S1389" s="78"/>
      <c r="T1389" s="30"/>
      <c r="U1389" s="52">
        <f t="shared" si="447"/>
        <v>0</v>
      </c>
      <c r="V1389" s="29"/>
      <c r="W1389" s="29" t="s">
        <v>117</v>
      </c>
      <c r="X1389" s="29"/>
      <c r="Y1389" s="29"/>
      <c r="Z1389" s="53" t="str">
        <f t="shared" si="439"/>
        <v/>
      </c>
      <c r="AA1389" s="55" t="str">
        <f t="shared" si="448"/>
        <v/>
      </c>
      <c r="AB1389" s="27"/>
      <c r="AC1389" s="54">
        <f t="shared" si="440"/>
        <v>0</v>
      </c>
      <c r="AD1389" s="78"/>
      <c r="AE1389" s="54">
        <f t="shared" si="441"/>
        <v>0</v>
      </c>
      <c r="AF1389" s="78"/>
      <c r="AG1389" s="54">
        <f t="shared" si="442"/>
        <v>0</v>
      </c>
      <c r="AH1389" s="78"/>
      <c r="AI1389" s="54">
        <f t="shared" si="443"/>
        <v>0</v>
      </c>
      <c r="AJ1389" s="78"/>
      <c r="AK1389" s="54">
        <f t="shared" si="444"/>
        <v>0</v>
      </c>
      <c r="AL1389" s="78"/>
      <c r="AM1389" s="78"/>
      <c r="AN1389" s="53" t="str">
        <f>+IF($A1389="Venta",SUMIF($AC$3:$AM$3,VLOOKUP($R1389,desplegable!$N$3:$Q$8,4,FALSE),$AC1389:$AM1389)*$T1389/VLOOKUP($R1389,desplegable!$N$3:$O$8,2,FALSE),"")</f>
        <v/>
      </c>
      <c r="AO1389" s="53">
        <f t="shared" si="445"/>
        <v>0</v>
      </c>
      <c r="AP1389" s="53" t="str">
        <f>+IF($A1389="Compra",SUMIF($AC$3:$AM$3,VLOOKUP($R1388,desplegable!$N$3:$Q$8,4,FALSE),$AC1389:$AM1389)*$T1389/VLOOKUP($R1388,desplegable!$N$3:$O$8,2,FALSE),"")</f>
        <v/>
      </c>
      <c r="AQ1389" s="55">
        <f>+IFERROR(SUMIF($AC$3:$AM$3,VLOOKUP($R1389,desplegable!$N$3:$Q$8,4,FALSE),$AC1389:$AM1389)/$S1389,0)</f>
        <v>0</v>
      </c>
      <c r="AR1389" s="55">
        <f ca="1">IFERROR((SUMIF($AC$3:$AM$3,VLOOKUP($R1389,desplegable!$N$3:$Q$8,4,FALSE),$AC1389:$AM1389)/($H1389-$G1389))*((TODAY())-$G1389)/$S1389,0)</f>
        <v>0</v>
      </c>
      <c r="AS1389" s="56" t="str">
        <f t="shared" si="449"/>
        <v>-</v>
      </c>
      <c r="AT1389" s="56" t="str">
        <f t="shared" si="450"/>
        <v>-</v>
      </c>
      <c r="AU1389" s="56" t="str">
        <f t="shared" si="451"/>
        <v>-</v>
      </c>
      <c r="AV1389" s="56" t="str">
        <f t="shared" si="452"/>
        <v>-</v>
      </c>
      <c r="AW1389" s="53" t="str">
        <f t="shared" si="453"/>
        <v>-</v>
      </c>
      <c r="AX1389" s="53" t="str">
        <f t="shared" si="454"/>
        <v/>
      </c>
      <c r="AY1389" s="57" t="str">
        <f t="shared" si="455"/>
        <v/>
      </c>
      <c r="AZ1389" s="54">
        <f>+IF(SUMIF($AC$3:$AM$3,VLOOKUP($R1389,desplegable!$N$3:$Q$8,4,FALSE),$AC1389:$AM1389)&gt;=$S1389,$S1389,SUMIF($AC$3:$AM$3,VLOOKUP($R1389,desplegable!$N$3:$Q$8,4,FALSE),$AC1389:$AM1389))</f>
        <v>0</v>
      </c>
      <c r="BA1389" s="78"/>
      <c r="BB1389" s="54">
        <f t="shared" si="456"/>
        <v>0</v>
      </c>
      <c r="BC1389" s="53">
        <f>+IFERROR($BB1389*$T1389/VLOOKUP($R1389,desplegable!$N$3:$O$8,2,FALSE),0)</f>
        <v>0</v>
      </c>
      <c r="BD1389" s="53" t="str">
        <f t="shared" si="446"/>
        <v/>
      </c>
      <c r="BE1389" s="57" t="str">
        <f t="shared" si="457"/>
        <v/>
      </c>
    </row>
    <row r="1390" spans="1:57" ht="15" customHeight="1" x14ac:dyDescent="0.25">
      <c r="A1390" s="26" t="s">
        <v>117</v>
      </c>
      <c r="B1390" s="21"/>
      <c r="C1390" s="21" t="s">
        <v>117</v>
      </c>
      <c r="D1390" s="21"/>
      <c r="E1390" s="21" t="s">
        <v>117</v>
      </c>
      <c r="F1390" s="21"/>
      <c r="G1390" s="27"/>
      <c r="H1390" s="27"/>
      <c r="I1390" s="28" t="s">
        <v>374</v>
      </c>
      <c r="J1390" s="28" t="s">
        <v>117</v>
      </c>
      <c r="K1390" s="21"/>
      <c r="L1390" s="21"/>
      <c r="M1390" s="28" t="s">
        <v>117</v>
      </c>
      <c r="N1390" s="28" t="s">
        <v>117</v>
      </c>
      <c r="O1390" s="28" t="s">
        <v>117</v>
      </c>
      <c r="P1390" s="21" t="s">
        <v>117</v>
      </c>
      <c r="Q1390" s="21" t="s">
        <v>117</v>
      </c>
      <c r="R1390" s="28" t="s">
        <v>117</v>
      </c>
      <c r="S1390" s="78"/>
      <c r="T1390" s="30"/>
      <c r="U1390" s="52">
        <f t="shared" si="447"/>
        <v>0</v>
      </c>
      <c r="V1390" s="29"/>
      <c r="W1390" s="29" t="s">
        <v>117</v>
      </c>
      <c r="X1390" s="29"/>
      <c r="Y1390" s="29"/>
      <c r="Z1390" s="53" t="str">
        <f t="shared" si="439"/>
        <v/>
      </c>
      <c r="AA1390" s="55" t="str">
        <f t="shared" si="448"/>
        <v/>
      </c>
      <c r="AB1390" s="27"/>
      <c r="AC1390" s="54">
        <f t="shared" si="440"/>
        <v>0</v>
      </c>
      <c r="AD1390" s="78"/>
      <c r="AE1390" s="54">
        <f t="shared" si="441"/>
        <v>0</v>
      </c>
      <c r="AF1390" s="78"/>
      <c r="AG1390" s="54">
        <f t="shared" si="442"/>
        <v>0</v>
      </c>
      <c r="AH1390" s="78"/>
      <c r="AI1390" s="54">
        <f t="shared" si="443"/>
        <v>0</v>
      </c>
      <c r="AJ1390" s="78"/>
      <c r="AK1390" s="54">
        <f t="shared" si="444"/>
        <v>0</v>
      </c>
      <c r="AL1390" s="78"/>
      <c r="AM1390" s="78"/>
      <c r="AN1390" s="53" t="str">
        <f>+IF($A1390="Venta",SUMIF($AC$3:$AM$3,VLOOKUP($R1390,desplegable!$N$3:$Q$8,4,FALSE),$AC1390:$AM1390)*$T1390/VLOOKUP($R1390,desplegable!$N$3:$O$8,2,FALSE),"")</f>
        <v/>
      </c>
      <c r="AO1390" s="53">
        <f t="shared" si="445"/>
        <v>0</v>
      </c>
      <c r="AP1390" s="53" t="str">
        <f>+IF($A1390="Compra",SUMIF($AC$3:$AM$3,VLOOKUP($R1389,desplegable!$N$3:$Q$8,4,FALSE),$AC1390:$AM1390)*$T1390/VLOOKUP($R1389,desplegable!$N$3:$O$8,2,FALSE),"")</f>
        <v/>
      </c>
      <c r="AQ1390" s="55">
        <f>+IFERROR(SUMIF($AC$3:$AM$3,VLOOKUP($R1390,desplegable!$N$3:$Q$8,4,FALSE),$AC1390:$AM1390)/$S1390,0)</f>
        <v>0</v>
      </c>
      <c r="AR1390" s="55">
        <f ca="1">IFERROR((SUMIF($AC$3:$AM$3,VLOOKUP($R1390,desplegable!$N$3:$Q$8,4,FALSE),$AC1390:$AM1390)/($H1390-$G1390))*((TODAY())-$G1390)/$S1390,0)</f>
        <v>0</v>
      </c>
      <c r="AS1390" s="56" t="str">
        <f t="shared" si="449"/>
        <v>-</v>
      </c>
      <c r="AT1390" s="56" t="str">
        <f t="shared" si="450"/>
        <v>-</v>
      </c>
      <c r="AU1390" s="56" t="str">
        <f t="shared" si="451"/>
        <v>-</v>
      </c>
      <c r="AV1390" s="56" t="str">
        <f t="shared" si="452"/>
        <v>-</v>
      </c>
      <c r="AW1390" s="53" t="str">
        <f t="shared" si="453"/>
        <v>-</v>
      </c>
      <c r="AX1390" s="53" t="str">
        <f t="shared" si="454"/>
        <v/>
      </c>
      <c r="AY1390" s="57" t="str">
        <f t="shared" si="455"/>
        <v/>
      </c>
      <c r="AZ1390" s="54">
        <f>+IF(SUMIF($AC$3:$AM$3,VLOOKUP($R1390,desplegable!$N$3:$Q$8,4,FALSE),$AC1390:$AM1390)&gt;=$S1390,$S1390,SUMIF($AC$3:$AM$3,VLOOKUP($R1390,desplegable!$N$3:$Q$8,4,FALSE),$AC1390:$AM1390))</f>
        <v>0</v>
      </c>
      <c r="BA1390" s="78"/>
      <c r="BB1390" s="54">
        <f t="shared" si="456"/>
        <v>0</v>
      </c>
      <c r="BC1390" s="53">
        <f>+IFERROR($BB1390*$T1390/VLOOKUP($R1390,desplegable!$N$3:$O$8,2,FALSE),0)</f>
        <v>0</v>
      </c>
      <c r="BD1390" s="53" t="str">
        <f t="shared" si="446"/>
        <v/>
      </c>
      <c r="BE1390" s="57" t="str">
        <f t="shared" si="457"/>
        <v/>
      </c>
    </row>
    <row r="1391" spans="1:57" ht="15" customHeight="1" x14ac:dyDescent="0.25">
      <c r="A1391" s="26" t="s">
        <v>117</v>
      </c>
      <c r="B1391" s="21"/>
      <c r="C1391" s="21" t="s">
        <v>117</v>
      </c>
      <c r="D1391" s="21"/>
      <c r="E1391" s="21" t="s">
        <v>117</v>
      </c>
      <c r="F1391" s="21"/>
      <c r="G1391" s="27"/>
      <c r="H1391" s="27"/>
      <c r="I1391" s="28" t="s">
        <v>374</v>
      </c>
      <c r="J1391" s="28" t="s">
        <v>117</v>
      </c>
      <c r="K1391" s="21"/>
      <c r="L1391" s="21"/>
      <c r="M1391" s="28" t="s">
        <v>117</v>
      </c>
      <c r="N1391" s="28" t="s">
        <v>117</v>
      </c>
      <c r="O1391" s="28" t="s">
        <v>117</v>
      </c>
      <c r="P1391" s="21" t="s">
        <v>117</v>
      </c>
      <c r="Q1391" s="21" t="s">
        <v>117</v>
      </c>
      <c r="R1391" s="28" t="s">
        <v>117</v>
      </c>
      <c r="S1391" s="78"/>
      <c r="T1391" s="30"/>
      <c r="U1391" s="52">
        <f t="shared" si="447"/>
        <v>0</v>
      </c>
      <c r="V1391" s="29"/>
      <c r="W1391" s="29" t="s">
        <v>117</v>
      </c>
      <c r="X1391" s="29"/>
      <c r="Y1391" s="29"/>
      <c r="Z1391" s="53" t="str">
        <f t="shared" si="439"/>
        <v/>
      </c>
      <c r="AA1391" s="55" t="str">
        <f t="shared" si="448"/>
        <v/>
      </c>
      <c r="AB1391" s="27"/>
      <c r="AC1391" s="54">
        <f t="shared" si="440"/>
        <v>0</v>
      </c>
      <c r="AD1391" s="78"/>
      <c r="AE1391" s="54">
        <f t="shared" si="441"/>
        <v>0</v>
      </c>
      <c r="AF1391" s="78"/>
      <c r="AG1391" s="54">
        <f t="shared" si="442"/>
        <v>0</v>
      </c>
      <c r="AH1391" s="78"/>
      <c r="AI1391" s="54">
        <f t="shared" si="443"/>
        <v>0</v>
      </c>
      <c r="AJ1391" s="78"/>
      <c r="AK1391" s="54">
        <f t="shared" si="444"/>
        <v>0</v>
      </c>
      <c r="AL1391" s="78"/>
      <c r="AM1391" s="78"/>
      <c r="AN1391" s="53" t="str">
        <f>+IF($A1391="Venta",SUMIF($AC$3:$AM$3,VLOOKUP($R1391,desplegable!$N$3:$Q$8,4,FALSE),$AC1391:$AM1391)*$T1391/VLOOKUP($R1391,desplegable!$N$3:$O$8,2,FALSE),"")</f>
        <v/>
      </c>
      <c r="AO1391" s="53">
        <f t="shared" si="445"/>
        <v>0</v>
      </c>
      <c r="AP1391" s="53" t="str">
        <f>+IF($A1391="Compra",SUMIF($AC$3:$AM$3,VLOOKUP($R1390,desplegable!$N$3:$Q$8,4,FALSE),$AC1391:$AM1391)*$T1391/VLOOKUP($R1390,desplegable!$N$3:$O$8,2,FALSE),"")</f>
        <v/>
      </c>
      <c r="AQ1391" s="55">
        <f>+IFERROR(SUMIF($AC$3:$AM$3,VLOOKUP($R1391,desplegable!$N$3:$Q$8,4,FALSE),$AC1391:$AM1391)/$S1391,0)</f>
        <v>0</v>
      </c>
      <c r="AR1391" s="55">
        <f ca="1">IFERROR((SUMIF($AC$3:$AM$3,VLOOKUP($R1391,desplegable!$N$3:$Q$8,4,FALSE),$AC1391:$AM1391)/($H1391-$G1391))*((TODAY())-$G1391)/$S1391,0)</f>
        <v>0</v>
      </c>
      <c r="AS1391" s="56" t="str">
        <f t="shared" si="449"/>
        <v>-</v>
      </c>
      <c r="AT1391" s="56" t="str">
        <f t="shared" si="450"/>
        <v>-</v>
      </c>
      <c r="AU1391" s="56" t="str">
        <f t="shared" si="451"/>
        <v>-</v>
      </c>
      <c r="AV1391" s="56" t="str">
        <f t="shared" si="452"/>
        <v>-</v>
      </c>
      <c r="AW1391" s="53" t="str">
        <f t="shared" si="453"/>
        <v>-</v>
      </c>
      <c r="AX1391" s="53" t="str">
        <f t="shared" si="454"/>
        <v/>
      </c>
      <c r="AY1391" s="57" t="str">
        <f t="shared" si="455"/>
        <v/>
      </c>
      <c r="AZ1391" s="54">
        <f>+IF(SUMIF($AC$3:$AM$3,VLOOKUP($R1391,desplegable!$N$3:$Q$8,4,FALSE),$AC1391:$AM1391)&gt;=$S1391,$S1391,SUMIF($AC$3:$AM$3,VLOOKUP($R1391,desplegable!$N$3:$Q$8,4,FALSE),$AC1391:$AM1391))</f>
        <v>0</v>
      </c>
      <c r="BA1391" s="78"/>
      <c r="BB1391" s="54">
        <f t="shared" si="456"/>
        <v>0</v>
      </c>
      <c r="BC1391" s="53">
        <f>+IFERROR($BB1391*$T1391/VLOOKUP($R1391,desplegable!$N$3:$O$8,2,FALSE),0)</f>
        <v>0</v>
      </c>
      <c r="BD1391" s="53" t="str">
        <f t="shared" si="446"/>
        <v/>
      </c>
      <c r="BE1391" s="57" t="str">
        <f t="shared" si="457"/>
        <v/>
      </c>
    </row>
    <row r="1392" spans="1:57" ht="15" customHeight="1" x14ac:dyDescent="0.25">
      <c r="A1392" s="26" t="s">
        <v>117</v>
      </c>
      <c r="B1392" s="21"/>
      <c r="C1392" s="21" t="s">
        <v>117</v>
      </c>
      <c r="D1392" s="21"/>
      <c r="E1392" s="21" t="s">
        <v>117</v>
      </c>
      <c r="F1392" s="21"/>
      <c r="G1392" s="27"/>
      <c r="H1392" s="27"/>
      <c r="I1392" s="28" t="s">
        <v>374</v>
      </c>
      <c r="J1392" s="28" t="s">
        <v>117</v>
      </c>
      <c r="K1392" s="21"/>
      <c r="L1392" s="21"/>
      <c r="M1392" s="28" t="s">
        <v>117</v>
      </c>
      <c r="N1392" s="28" t="s">
        <v>117</v>
      </c>
      <c r="O1392" s="28" t="s">
        <v>117</v>
      </c>
      <c r="P1392" s="21" t="s">
        <v>117</v>
      </c>
      <c r="Q1392" s="21" t="s">
        <v>117</v>
      </c>
      <c r="R1392" s="28" t="s">
        <v>117</v>
      </c>
      <c r="S1392" s="78"/>
      <c r="T1392" s="30"/>
      <c r="U1392" s="52">
        <f t="shared" si="447"/>
        <v>0</v>
      </c>
      <c r="V1392" s="29"/>
      <c r="W1392" s="29" t="s">
        <v>117</v>
      </c>
      <c r="X1392" s="29"/>
      <c r="Y1392" s="29"/>
      <c r="Z1392" s="53" t="str">
        <f t="shared" si="439"/>
        <v/>
      </c>
      <c r="AA1392" s="55" t="str">
        <f t="shared" si="448"/>
        <v/>
      </c>
      <c r="AB1392" s="27"/>
      <c r="AC1392" s="54">
        <f t="shared" si="440"/>
        <v>0</v>
      </c>
      <c r="AD1392" s="78"/>
      <c r="AE1392" s="54">
        <f t="shared" si="441"/>
        <v>0</v>
      </c>
      <c r="AF1392" s="78"/>
      <c r="AG1392" s="54">
        <f t="shared" si="442"/>
        <v>0</v>
      </c>
      <c r="AH1392" s="78"/>
      <c r="AI1392" s="54">
        <f t="shared" si="443"/>
        <v>0</v>
      </c>
      <c r="AJ1392" s="78"/>
      <c r="AK1392" s="54">
        <f t="shared" si="444"/>
        <v>0</v>
      </c>
      <c r="AL1392" s="78"/>
      <c r="AM1392" s="78"/>
      <c r="AN1392" s="53" t="str">
        <f>+IF($A1392="Venta",SUMIF($AC$3:$AM$3,VLOOKUP($R1392,desplegable!$N$3:$Q$8,4,FALSE),$AC1392:$AM1392)*$T1392/VLOOKUP($R1392,desplegable!$N$3:$O$8,2,FALSE),"")</f>
        <v/>
      </c>
      <c r="AO1392" s="53">
        <f t="shared" si="445"/>
        <v>0</v>
      </c>
      <c r="AP1392" s="53" t="str">
        <f>+IF($A1392="Compra",SUMIF($AC$3:$AM$3,VLOOKUP($R1391,desplegable!$N$3:$Q$8,4,FALSE),$AC1392:$AM1392)*$T1392/VLOOKUP($R1391,desplegable!$N$3:$O$8,2,FALSE),"")</f>
        <v/>
      </c>
      <c r="AQ1392" s="55">
        <f>+IFERROR(SUMIF($AC$3:$AM$3,VLOOKUP($R1392,desplegable!$N$3:$Q$8,4,FALSE),$AC1392:$AM1392)/$S1392,0)</f>
        <v>0</v>
      </c>
      <c r="AR1392" s="55">
        <f ca="1">IFERROR((SUMIF($AC$3:$AM$3,VLOOKUP($R1392,desplegable!$N$3:$Q$8,4,FALSE),$AC1392:$AM1392)/($H1392-$G1392))*((TODAY())-$G1392)/$S1392,0)</f>
        <v>0</v>
      </c>
      <c r="AS1392" s="56" t="str">
        <f t="shared" si="449"/>
        <v>-</v>
      </c>
      <c r="AT1392" s="56" t="str">
        <f t="shared" si="450"/>
        <v>-</v>
      </c>
      <c r="AU1392" s="56" t="str">
        <f t="shared" si="451"/>
        <v>-</v>
      </c>
      <c r="AV1392" s="56" t="str">
        <f t="shared" si="452"/>
        <v>-</v>
      </c>
      <c r="AW1392" s="53" t="str">
        <f t="shared" si="453"/>
        <v>-</v>
      </c>
      <c r="AX1392" s="53" t="str">
        <f t="shared" si="454"/>
        <v/>
      </c>
      <c r="AY1392" s="57" t="str">
        <f t="shared" si="455"/>
        <v/>
      </c>
      <c r="AZ1392" s="54">
        <f>+IF(SUMIF($AC$3:$AM$3,VLOOKUP($R1392,desplegable!$N$3:$Q$8,4,FALSE),$AC1392:$AM1392)&gt;=$S1392,$S1392,SUMIF($AC$3:$AM$3,VLOOKUP($R1392,desplegable!$N$3:$Q$8,4,FALSE),$AC1392:$AM1392))</f>
        <v>0</v>
      </c>
      <c r="BA1392" s="78"/>
      <c r="BB1392" s="54">
        <f t="shared" si="456"/>
        <v>0</v>
      </c>
      <c r="BC1392" s="53">
        <f>+IFERROR($BB1392*$T1392/VLOOKUP($R1392,desplegable!$N$3:$O$8,2,FALSE),0)</f>
        <v>0</v>
      </c>
      <c r="BD1392" s="53" t="str">
        <f t="shared" si="446"/>
        <v/>
      </c>
      <c r="BE1392" s="57" t="str">
        <f t="shared" si="457"/>
        <v/>
      </c>
    </row>
    <row r="1393" spans="1:57" ht="15" customHeight="1" x14ac:dyDescent="0.25">
      <c r="A1393" s="26" t="s">
        <v>117</v>
      </c>
      <c r="B1393" s="21"/>
      <c r="C1393" s="21" t="s">
        <v>117</v>
      </c>
      <c r="D1393" s="21"/>
      <c r="E1393" s="21" t="s">
        <v>117</v>
      </c>
      <c r="F1393" s="21"/>
      <c r="G1393" s="27"/>
      <c r="H1393" s="27"/>
      <c r="I1393" s="28" t="s">
        <v>374</v>
      </c>
      <c r="J1393" s="28" t="s">
        <v>117</v>
      </c>
      <c r="K1393" s="21"/>
      <c r="L1393" s="21"/>
      <c r="M1393" s="28" t="s">
        <v>117</v>
      </c>
      <c r="N1393" s="28" t="s">
        <v>117</v>
      </c>
      <c r="O1393" s="28" t="s">
        <v>117</v>
      </c>
      <c r="P1393" s="21" t="s">
        <v>117</v>
      </c>
      <c r="Q1393" s="21" t="s">
        <v>117</v>
      </c>
      <c r="R1393" s="28" t="s">
        <v>117</v>
      </c>
      <c r="S1393" s="78"/>
      <c r="T1393" s="30"/>
      <c r="U1393" s="52">
        <f t="shared" si="447"/>
        <v>0</v>
      </c>
      <c r="V1393" s="29"/>
      <c r="W1393" s="29" t="s">
        <v>117</v>
      </c>
      <c r="X1393" s="29"/>
      <c r="Y1393" s="29"/>
      <c r="Z1393" s="53" t="str">
        <f t="shared" si="439"/>
        <v/>
      </c>
      <c r="AA1393" s="55" t="str">
        <f t="shared" si="448"/>
        <v/>
      </c>
      <c r="AB1393" s="27"/>
      <c r="AC1393" s="54">
        <f t="shared" si="440"/>
        <v>0</v>
      </c>
      <c r="AD1393" s="78"/>
      <c r="AE1393" s="54">
        <f t="shared" si="441"/>
        <v>0</v>
      </c>
      <c r="AF1393" s="78"/>
      <c r="AG1393" s="54">
        <f t="shared" si="442"/>
        <v>0</v>
      </c>
      <c r="AH1393" s="78"/>
      <c r="AI1393" s="54">
        <f t="shared" si="443"/>
        <v>0</v>
      </c>
      <c r="AJ1393" s="78"/>
      <c r="AK1393" s="54">
        <f t="shared" si="444"/>
        <v>0</v>
      </c>
      <c r="AL1393" s="78"/>
      <c r="AM1393" s="78"/>
      <c r="AN1393" s="53" t="str">
        <f>+IF($A1393="Venta",SUMIF($AC$3:$AM$3,VLOOKUP($R1393,desplegable!$N$3:$Q$8,4,FALSE),$AC1393:$AM1393)*$T1393/VLOOKUP($R1393,desplegable!$N$3:$O$8,2,FALSE),"")</f>
        <v/>
      </c>
      <c r="AO1393" s="53">
        <f t="shared" si="445"/>
        <v>0</v>
      </c>
      <c r="AP1393" s="53" t="str">
        <f>+IF($A1393="Compra",SUMIF($AC$3:$AM$3,VLOOKUP($R1392,desplegable!$N$3:$Q$8,4,FALSE),$AC1393:$AM1393)*$T1393/VLOOKUP($R1392,desplegable!$N$3:$O$8,2,FALSE),"")</f>
        <v/>
      </c>
      <c r="AQ1393" s="55">
        <f>+IFERROR(SUMIF($AC$3:$AM$3,VLOOKUP($R1393,desplegable!$N$3:$Q$8,4,FALSE),$AC1393:$AM1393)/$S1393,0)</f>
        <v>0</v>
      </c>
      <c r="AR1393" s="55">
        <f ca="1">IFERROR((SUMIF($AC$3:$AM$3,VLOOKUP($R1393,desplegable!$N$3:$Q$8,4,FALSE),$AC1393:$AM1393)/($H1393-$G1393))*((TODAY())-$G1393)/$S1393,0)</f>
        <v>0</v>
      </c>
      <c r="AS1393" s="56" t="str">
        <f t="shared" si="449"/>
        <v>-</v>
      </c>
      <c r="AT1393" s="56" t="str">
        <f t="shared" si="450"/>
        <v>-</v>
      </c>
      <c r="AU1393" s="56" t="str">
        <f t="shared" si="451"/>
        <v>-</v>
      </c>
      <c r="AV1393" s="56" t="str">
        <f t="shared" si="452"/>
        <v>-</v>
      </c>
      <c r="AW1393" s="53" t="str">
        <f t="shared" si="453"/>
        <v>-</v>
      </c>
      <c r="AX1393" s="53" t="str">
        <f t="shared" si="454"/>
        <v/>
      </c>
      <c r="AY1393" s="57" t="str">
        <f t="shared" si="455"/>
        <v/>
      </c>
      <c r="AZ1393" s="54">
        <f>+IF(SUMIF($AC$3:$AM$3,VLOOKUP($R1393,desplegable!$N$3:$Q$8,4,FALSE),$AC1393:$AM1393)&gt;=$S1393,$S1393,SUMIF($AC$3:$AM$3,VLOOKUP($R1393,desplegable!$N$3:$Q$8,4,FALSE),$AC1393:$AM1393))</f>
        <v>0</v>
      </c>
      <c r="BA1393" s="78"/>
      <c r="BB1393" s="54">
        <f t="shared" si="456"/>
        <v>0</v>
      </c>
      <c r="BC1393" s="53">
        <f>+IFERROR($BB1393*$T1393/VLOOKUP($R1393,desplegable!$N$3:$O$8,2,FALSE),0)</f>
        <v>0</v>
      </c>
      <c r="BD1393" s="53" t="str">
        <f t="shared" si="446"/>
        <v/>
      </c>
      <c r="BE1393" s="57" t="str">
        <f t="shared" si="457"/>
        <v/>
      </c>
    </row>
    <row r="1394" spans="1:57" ht="15" customHeight="1" x14ac:dyDescent="0.25">
      <c r="A1394" s="26" t="s">
        <v>117</v>
      </c>
      <c r="B1394" s="21"/>
      <c r="C1394" s="21" t="s">
        <v>117</v>
      </c>
      <c r="D1394" s="21"/>
      <c r="E1394" s="21" t="s">
        <v>117</v>
      </c>
      <c r="F1394" s="21"/>
      <c r="G1394" s="27"/>
      <c r="H1394" s="27"/>
      <c r="I1394" s="28" t="s">
        <v>374</v>
      </c>
      <c r="J1394" s="28" t="s">
        <v>117</v>
      </c>
      <c r="K1394" s="21"/>
      <c r="L1394" s="21"/>
      <c r="M1394" s="28" t="s">
        <v>117</v>
      </c>
      <c r="N1394" s="28" t="s">
        <v>117</v>
      </c>
      <c r="O1394" s="28" t="s">
        <v>117</v>
      </c>
      <c r="P1394" s="21" t="s">
        <v>117</v>
      </c>
      <c r="Q1394" s="21" t="s">
        <v>117</v>
      </c>
      <c r="R1394" s="28" t="s">
        <v>117</v>
      </c>
      <c r="S1394" s="78"/>
      <c r="T1394" s="30"/>
      <c r="U1394" s="52">
        <f t="shared" si="447"/>
        <v>0</v>
      </c>
      <c r="V1394" s="29"/>
      <c r="W1394" s="29" t="s">
        <v>117</v>
      </c>
      <c r="X1394" s="29"/>
      <c r="Y1394" s="29"/>
      <c r="Z1394" s="53" t="str">
        <f t="shared" si="439"/>
        <v/>
      </c>
      <c r="AA1394" s="55" t="str">
        <f t="shared" si="448"/>
        <v/>
      </c>
      <c r="AB1394" s="27"/>
      <c r="AC1394" s="54">
        <f t="shared" si="440"/>
        <v>0</v>
      </c>
      <c r="AD1394" s="78"/>
      <c r="AE1394" s="54">
        <f t="shared" si="441"/>
        <v>0</v>
      </c>
      <c r="AF1394" s="78"/>
      <c r="AG1394" s="54">
        <f t="shared" si="442"/>
        <v>0</v>
      </c>
      <c r="AH1394" s="78"/>
      <c r="AI1394" s="54">
        <f t="shared" si="443"/>
        <v>0</v>
      </c>
      <c r="AJ1394" s="78"/>
      <c r="AK1394" s="54">
        <f t="shared" si="444"/>
        <v>0</v>
      </c>
      <c r="AL1394" s="78"/>
      <c r="AM1394" s="78"/>
      <c r="AN1394" s="53" t="str">
        <f>+IF($A1394="Venta",SUMIF($AC$3:$AM$3,VLOOKUP($R1394,desplegable!$N$3:$Q$8,4,FALSE),$AC1394:$AM1394)*$T1394/VLOOKUP($R1394,desplegable!$N$3:$O$8,2,FALSE),"")</f>
        <v/>
      </c>
      <c r="AO1394" s="53">
        <f t="shared" si="445"/>
        <v>0</v>
      </c>
      <c r="AP1394" s="53" t="str">
        <f>+IF($A1394="Compra",SUMIF($AC$3:$AM$3,VLOOKUP($R1393,desplegable!$N$3:$Q$8,4,FALSE),$AC1394:$AM1394)*$T1394/VLOOKUP($R1393,desplegable!$N$3:$O$8,2,FALSE),"")</f>
        <v/>
      </c>
      <c r="AQ1394" s="55">
        <f>+IFERROR(SUMIF($AC$3:$AM$3,VLOOKUP($R1394,desplegable!$N$3:$Q$8,4,FALSE),$AC1394:$AM1394)/$S1394,0)</f>
        <v>0</v>
      </c>
      <c r="AR1394" s="55">
        <f ca="1">IFERROR((SUMIF($AC$3:$AM$3,VLOOKUP($R1394,desplegable!$N$3:$Q$8,4,FALSE),$AC1394:$AM1394)/($H1394-$G1394))*((TODAY())-$G1394)/$S1394,0)</f>
        <v>0</v>
      </c>
      <c r="AS1394" s="56" t="str">
        <f t="shared" si="449"/>
        <v>-</v>
      </c>
      <c r="AT1394" s="56" t="str">
        <f t="shared" si="450"/>
        <v>-</v>
      </c>
      <c r="AU1394" s="56" t="str">
        <f t="shared" si="451"/>
        <v>-</v>
      </c>
      <c r="AV1394" s="56" t="str">
        <f t="shared" si="452"/>
        <v>-</v>
      </c>
      <c r="AW1394" s="53" t="str">
        <f t="shared" si="453"/>
        <v>-</v>
      </c>
      <c r="AX1394" s="53" t="str">
        <f t="shared" si="454"/>
        <v/>
      </c>
      <c r="AY1394" s="57" t="str">
        <f t="shared" si="455"/>
        <v/>
      </c>
      <c r="AZ1394" s="54">
        <f>+IF(SUMIF($AC$3:$AM$3,VLOOKUP($R1394,desplegable!$N$3:$Q$8,4,FALSE),$AC1394:$AM1394)&gt;=$S1394,$S1394,SUMIF($AC$3:$AM$3,VLOOKUP($R1394,desplegable!$N$3:$Q$8,4,FALSE),$AC1394:$AM1394))</f>
        <v>0</v>
      </c>
      <c r="BA1394" s="78"/>
      <c r="BB1394" s="54">
        <f t="shared" si="456"/>
        <v>0</v>
      </c>
      <c r="BC1394" s="53">
        <f>+IFERROR($BB1394*$T1394/VLOOKUP($R1394,desplegable!$N$3:$O$8,2,FALSE),0)</f>
        <v>0</v>
      </c>
      <c r="BD1394" s="53" t="str">
        <f t="shared" si="446"/>
        <v/>
      </c>
      <c r="BE1394" s="57" t="str">
        <f t="shared" si="457"/>
        <v/>
      </c>
    </row>
    <row r="1395" spans="1:57" ht="15" customHeight="1" x14ac:dyDescent="0.25">
      <c r="A1395" s="26" t="s">
        <v>117</v>
      </c>
      <c r="B1395" s="21"/>
      <c r="C1395" s="21" t="s">
        <v>117</v>
      </c>
      <c r="D1395" s="21"/>
      <c r="E1395" s="21" t="s">
        <v>117</v>
      </c>
      <c r="F1395" s="21"/>
      <c r="G1395" s="27"/>
      <c r="H1395" s="27"/>
      <c r="I1395" s="28" t="s">
        <v>374</v>
      </c>
      <c r="J1395" s="28" t="s">
        <v>117</v>
      </c>
      <c r="K1395" s="21"/>
      <c r="L1395" s="21"/>
      <c r="M1395" s="28" t="s">
        <v>117</v>
      </c>
      <c r="N1395" s="28" t="s">
        <v>117</v>
      </c>
      <c r="O1395" s="28" t="s">
        <v>117</v>
      </c>
      <c r="P1395" s="21" t="s">
        <v>117</v>
      </c>
      <c r="Q1395" s="21" t="s">
        <v>117</v>
      </c>
      <c r="R1395" s="28" t="s">
        <v>117</v>
      </c>
      <c r="S1395" s="78"/>
      <c r="T1395" s="30"/>
      <c r="U1395" s="52">
        <f t="shared" si="447"/>
        <v>0</v>
      </c>
      <c r="V1395" s="29"/>
      <c r="W1395" s="29" t="s">
        <v>117</v>
      </c>
      <c r="X1395" s="29"/>
      <c r="Y1395" s="29"/>
      <c r="Z1395" s="53" t="str">
        <f t="shared" si="439"/>
        <v/>
      </c>
      <c r="AA1395" s="55" t="str">
        <f t="shared" si="448"/>
        <v/>
      </c>
      <c r="AB1395" s="27"/>
      <c r="AC1395" s="54">
        <f t="shared" si="440"/>
        <v>0</v>
      </c>
      <c r="AD1395" s="78"/>
      <c r="AE1395" s="54">
        <f t="shared" si="441"/>
        <v>0</v>
      </c>
      <c r="AF1395" s="78"/>
      <c r="AG1395" s="54">
        <f t="shared" si="442"/>
        <v>0</v>
      </c>
      <c r="AH1395" s="78"/>
      <c r="AI1395" s="54">
        <f t="shared" si="443"/>
        <v>0</v>
      </c>
      <c r="AJ1395" s="78"/>
      <c r="AK1395" s="54">
        <f t="shared" si="444"/>
        <v>0</v>
      </c>
      <c r="AL1395" s="78"/>
      <c r="AM1395" s="78"/>
      <c r="AN1395" s="53" t="str">
        <f>+IF($A1395="Venta",SUMIF($AC$3:$AM$3,VLOOKUP($R1395,desplegable!$N$3:$Q$8,4,FALSE),$AC1395:$AM1395)*$T1395/VLOOKUP($R1395,desplegable!$N$3:$O$8,2,FALSE),"")</f>
        <v/>
      </c>
      <c r="AO1395" s="53">
        <f t="shared" si="445"/>
        <v>0</v>
      </c>
      <c r="AP1395" s="53" t="str">
        <f>+IF($A1395="Compra",SUMIF($AC$3:$AM$3,VLOOKUP($R1394,desplegable!$N$3:$Q$8,4,FALSE),$AC1395:$AM1395)*$T1395/VLOOKUP($R1394,desplegable!$N$3:$O$8,2,FALSE),"")</f>
        <v/>
      </c>
      <c r="AQ1395" s="55">
        <f>+IFERROR(SUMIF($AC$3:$AM$3,VLOOKUP($R1395,desplegable!$N$3:$Q$8,4,FALSE),$AC1395:$AM1395)/$S1395,0)</f>
        <v>0</v>
      </c>
      <c r="AR1395" s="55">
        <f ca="1">IFERROR((SUMIF($AC$3:$AM$3,VLOOKUP($R1395,desplegable!$N$3:$Q$8,4,FALSE),$AC1395:$AM1395)/($H1395-$G1395))*((TODAY())-$G1395)/$S1395,0)</f>
        <v>0</v>
      </c>
      <c r="AS1395" s="56" t="str">
        <f t="shared" si="449"/>
        <v>-</v>
      </c>
      <c r="AT1395" s="56" t="str">
        <f t="shared" si="450"/>
        <v>-</v>
      </c>
      <c r="AU1395" s="56" t="str">
        <f t="shared" si="451"/>
        <v>-</v>
      </c>
      <c r="AV1395" s="56" t="str">
        <f t="shared" si="452"/>
        <v>-</v>
      </c>
      <c r="AW1395" s="53" t="str">
        <f t="shared" si="453"/>
        <v>-</v>
      </c>
      <c r="AX1395" s="53" t="str">
        <f t="shared" si="454"/>
        <v/>
      </c>
      <c r="AY1395" s="57" t="str">
        <f t="shared" si="455"/>
        <v/>
      </c>
      <c r="AZ1395" s="54">
        <f>+IF(SUMIF($AC$3:$AM$3,VLOOKUP($R1395,desplegable!$N$3:$Q$8,4,FALSE),$AC1395:$AM1395)&gt;=$S1395,$S1395,SUMIF($AC$3:$AM$3,VLOOKUP($R1395,desplegable!$N$3:$Q$8,4,FALSE),$AC1395:$AM1395))</f>
        <v>0</v>
      </c>
      <c r="BA1395" s="78"/>
      <c r="BB1395" s="54">
        <f t="shared" si="456"/>
        <v>0</v>
      </c>
      <c r="BC1395" s="53">
        <f>+IFERROR($BB1395*$T1395/VLOOKUP($R1395,desplegable!$N$3:$O$8,2,FALSE),0)</f>
        <v>0</v>
      </c>
      <c r="BD1395" s="53" t="str">
        <f t="shared" si="446"/>
        <v/>
      </c>
      <c r="BE1395" s="57" t="str">
        <f t="shared" si="457"/>
        <v/>
      </c>
    </row>
    <row r="1396" spans="1:57" ht="15" customHeight="1" x14ac:dyDescent="0.25">
      <c r="A1396" s="26" t="s">
        <v>117</v>
      </c>
      <c r="B1396" s="21"/>
      <c r="C1396" s="21" t="s">
        <v>117</v>
      </c>
      <c r="D1396" s="21"/>
      <c r="E1396" s="21" t="s">
        <v>117</v>
      </c>
      <c r="F1396" s="21"/>
      <c r="G1396" s="27"/>
      <c r="H1396" s="27"/>
      <c r="I1396" s="28" t="s">
        <v>374</v>
      </c>
      <c r="J1396" s="28" t="s">
        <v>117</v>
      </c>
      <c r="K1396" s="21"/>
      <c r="L1396" s="21"/>
      <c r="M1396" s="28" t="s">
        <v>117</v>
      </c>
      <c r="N1396" s="28" t="s">
        <v>117</v>
      </c>
      <c r="O1396" s="28" t="s">
        <v>117</v>
      </c>
      <c r="P1396" s="21" t="s">
        <v>117</v>
      </c>
      <c r="Q1396" s="21" t="s">
        <v>117</v>
      </c>
      <c r="R1396" s="28" t="s">
        <v>117</v>
      </c>
      <c r="S1396" s="78"/>
      <c r="T1396" s="30"/>
      <c r="U1396" s="52">
        <f t="shared" si="447"/>
        <v>0</v>
      </c>
      <c r="V1396" s="29"/>
      <c r="W1396" s="29" t="s">
        <v>117</v>
      </c>
      <c r="X1396" s="29"/>
      <c r="Y1396" s="29"/>
      <c r="Z1396" s="53" t="str">
        <f t="shared" si="439"/>
        <v/>
      </c>
      <c r="AA1396" s="55" t="str">
        <f t="shared" si="448"/>
        <v/>
      </c>
      <c r="AB1396" s="27"/>
      <c r="AC1396" s="54">
        <f t="shared" si="440"/>
        <v>0</v>
      </c>
      <c r="AD1396" s="78"/>
      <c r="AE1396" s="54">
        <f t="shared" si="441"/>
        <v>0</v>
      </c>
      <c r="AF1396" s="78"/>
      <c r="AG1396" s="54">
        <f t="shared" si="442"/>
        <v>0</v>
      </c>
      <c r="AH1396" s="78"/>
      <c r="AI1396" s="54">
        <f t="shared" si="443"/>
        <v>0</v>
      </c>
      <c r="AJ1396" s="78"/>
      <c r="AK1396" s="54">
        <f t="shared" si="444"/>
        <v>0</v>
      </c>
      <c r="AL1396" s="78"/>
      <c r="AM1396" s="78"/>
      <c r="AN1396" s="53" t="str">
        <f>+IF($A1396="Venta",SUMIF($AC$3:$AM$3,VLOOKUP($R1396,desplegable!$N$3:$Q$8,4,FALSE),$AC1396:$AM1396)*$T1396/VLOOKUP($R1396,desplegable!$N$3:$O$8,2,FALSE),"")</f>
        <v/>
      </c>
      <c r="AO1396" s="53">
        <f t="shared" si="445"/>
        <v>0</v>
      </c>
      <c r="AP1396" s="53" t="str">
        <f>+IF($A1396="Compra",SUMIF($AC$3:$AM$3,VLOOKUP($R1395,desplegable!$N$3:$Q$8,4,FALSE),$AC1396:$AM1396)*$T1396/VLOOKUP($R1395,desplegable!$N$3:$O$8,2,FALSE),"")</f>
        <v/>
      </c>
      <c r="AQ1396" s="55">
        <f>+IFERROR(SUMIF($AC$3:$AM$3,VLOOKUP($R1396,desplegable!$N$3:$Q$8,4,FALSE),$AC1396:$AM1396)/$S1396,0)</f>
        <v>0</v>
      </c>
      <c r="AR1396" s="55">
        <f ca="1">IFERROR((SUMIF($AC$3:$AM$3,VLOOKUP($R1396,desplegable!$N$3:$Q$8,4,FALSE),$AC1396:$AM1396)/($H1396-$G1396))*((TODAY())-$G1396)/$S1396,0)</f>
        <v>0</v>
      </c>
      <c r="AS1396" s="56" t="str">
        <f t="shared" si="449"/>
        <v>-</v>
      </c>
      <c r="AT1396" s="56" t="str">
        <f t="shared" si="450"/>
        <v>-</v>
      </c>
      <c r="AU1396" s="56" t="str">
        <f t="shared" si="451"/>
        <v>-</v>
      </c>
      <c r="AV1396" s="56" t="str">
        <f t="shared" si="452"/>
        <v>-</v>
      </c>
      <c r="AW1396" s="53" t="str">
        <f t="shared" si="453"/>
        <v>-</v>
      </c>
      <c r="AX1396" s="53" t="str">
        <f t="shared" si="454"/>
        <v/>
      </c>
      <c r="AY1396" s="57" t="str">
        <f t="shared" si="455"/>
        <v/>
      </c>
      <c r="AZ1396" s="54">
        <f>+IF(SUMIF($AC$3:$AM$3,VLOOKUP($R1396,desplegable!$N$3:$Q$8,4,FALSE),$AC1396:$AM1396)&gt;=$S1396,$S1396,SUMIF($AC$3:$AM$3,VLOOKUP($R1396,desplegable!$N$3:$Q$8,4,FALSE),$AC1396:$AM1396))</f>
        <v>0</v>
      </c>
      <c r="BA1396" s="78"/>
      <c r="BB1396" s="54">
        <f t="shared" si="456"/>
        <v>0</v>
      </c>
      <c r="BC1396" s="53">
        <f>+IFERROR($BB1396*$T1396/VLOOKUP($R1396,desplegable!$N$3:$O$8,2,FALSE),0)</f>
        <v>0</v>
      </c>
      <c r="BD1396" s="53" t="str">
        <f t="shared" si="446"/>
        <v/>
      </c>
      <c r="BE1396" s="57" t="str">
        <f t="shared" si="457"/>
        <v/>
      </c>
    </row>
    <row r="1397" spans="1:57" ht="15" customHeight="1" x14ac:dyDescent="0.25">
      <c r="A1397" s="26" t="s">
        <v>117</v>
      </c>
      <c r="B1397" s="21"/>
      <c r="C1397" s="21" t="s">
        <v>117</v>
      </c>
      <c r="D1397" s="21"/>
      <c r="E1397" s="21" t="s">
        <v>117</v>
      </c>
      <c r="F1397" s="21"/>
      <c r="G1397" s="27"/>
      <c r="H1397" s="27"/>
      <c r="I1397" s="28" t="s">
        <v>374</v>
      </c>
      <c r="J1397" s="28" t="s">
        <v>117</v>
      </c>
      <c r="K1397" s="21"/>
      <c r="L1397" s="21"/>
      <c r="M1397" s="28" t="s">
        <v>117</v>
      </c>
      <c r="N1397" s="28" t="s">
        <v>117</v>
      </c>
      <c r="O1397" s="28" t="s">
        <v>117</v>
      </c>
      <c r="P1397" s="21" t="s">
        <v>117</v>
      </c>
      <c r="Q1397" s="21" t="s">
        <v>117</v>
      </c>
      <c r="R1397" s="28" t="s">
        <v>117</v>
      </c>
      <c r="S1397" s="78"/>
      <c r="T1397" s="30"/>
      <c r="U1397" s="52">
        <f t="shared" si="447"/>
        <v>0</v>
      </c>
      <c r="V1397" s="29"/>
      <c r="W1397" s="29" t="s">
        <v>117</v>
      </c>
      <c r="X1397" s="29"/>
      <c r="Y1397" s="29"/>
      <c r="Z1397" s="53" t="str">
        <f t="shared" si="439"/>
        <v/>
      </c>
      <c r="AA1397" s="55" t="str">
        <f t="shared" si="448"/>
        <v/>
      </c>
      <c r="AB1397" s="27"/>
      <c r="AC1397" s="54">
        <f t="shared" si="440"/>
        <v>0</v>
      </c>
      <c r="AD1397" s="78"/>
      <c r="AE1397" s="54">
        <f t="shared" si="441"/>
        <v>0</v>
      </c>
      <c r="AF1397" s="78"/>
      <c r="AG1397" s="54">
        <f t="shared" si="442"/>
        <v>0</v>
      </c>
      <c r="AH1397" s="78"/>
      <c r="AI1397" s="54">
        <f t="shared" si="443"/>
        <v>0</v>
      </c>
      <c r="AJ1397" s="78"/>
      <c r="AK1397" s="54">
        <f t="shared" si="444"/>
        <v>0</v>
      </c>
      <c r="AL1397" s="78"/>
      <c r="AM1397" s="78"/>
      <c r="AN1397" s="53" t="str">
        <f>+IF($A1397="Venta",SUMIF($AC$3:$AM$3,VLOOKUP($R1397,desplegable!$N$3:$Q$8,4,FALSE),$AC1397:$AM1397)*$T1397/VLOOKUP($R1397,desplegable!$N$3:$O$8,2,FALSE),"")</f>
        <v/>
      </c>
      <c r="AO1397" s="53">
        <f t="shared" si="445"/>
        <v>0</v>
      </c>
      <c r="AP1397" s="53" t="str">
        <f>+IF($A1397="Compra",SUMIF($AC$3:$AM$3,VLOOKUP($R1396,desplegable!$N$3:$Q$8,4,FALSE),$AC1397:$AM1397)*$T1397/VLOOKUP($R1396,desplegable!$N$3:$O$8,2,FALSE),"")</f>
        <v/>
      </c>
      <c r="AQ1397" s="55">
        <f>+IFERROR(SUMIF($AC$3:$AM$3,VLOOKUP($R1397,desplegable!$N$3:$Q$8,4,FALSE),$AC1397:$AM1397)/$S1397,0)</f>
        <v>0</v>
      </c>
      <c r="AR1397" s="55">
        <f ca="1">IFERROR((SUMIF($AC$3:$AM$3,VLOOKUP($R1397,desplegable!$N$3:$Q$8,4,FALSE),$AC1397:$AM1397)/($H1397-$G1397))*((TODAY())-$G1397)/$S1397,0)</f>
        <v>0</v>
      </c>
      <c r="AS1397" s="56" t="str">
        <f t="shared" si="449"/>
        <v>-</v>
      </c>
      <c r="AT1397" s="56" t="str">
        <f t="shared" si="450"/>
        <v>-</v>
      </c>
      <c r="AU1397" s="56" t="str">
        <f t="shared" si="451"/>
        <v>-</v>
      </c>
      <c r="AV1397" s="56" t="str">
        <f t="shared" si="452"/>
        <v>-</v>
      </c>
      <c r="AW1397" s="53" t="str">
        <f t="shared" si="453"/>
        <v>-</v>
      </c>
      <c r="AX1397" s="53" t="str">
        <f t="shared" si="454"/>
        <v/>
      </c>
      <c r="AY1397" s="57" t="str">
        <f t="shared" si="455"/>
        <v/>
      </c>
      <c r="AZ1397" s="54">
        <f>+IF(SUMIF($AC$3:$AM$3,VLOOKUP($R1397,desplegable!$N$3:$Q$8,4,FALSE),$AC1397:$AM1397)&gt;=$S1397,$S1397,SUMIF($AC$3:$AM$3,VLOOKUP($R1397,desplegable!$N$3:$Q$8,4,FALSE),$AC1397:$AM1397))</f>
        <v>0</v>
      </c>
      <c r="BA1397" s="78"/>
      <c r="BB1397" s="54">
        <f t="shared" si="456"/>
        <v>0</v>
      </c>
      <c r="BC1397" s="53">
        <f>+IFERROR($BB1397*$T1397/VLOOKUP($R1397,desplegable!$N$3:$O$8,2,FALSE),0)</f>
        <v>0</v>
      </c>
      <c r="BD1397" s="53" t="str">
        <f t="shared" si="446"/>
        <v/>
      </c>
      <c r="BE1397" s="57" t="str">
        <f t="shared" si="457"/>
        <v/>
      </c>
    </row>
    <row r="1398" spans="1:57" ht="15" customHeight="1" x14ac:dyDescent="0.25">
      <c r="A1398" s="26" t="s">
        <v>117</v>
      </c>
      <c r="B1398" s="21"/>
      <c r="C1398" s="21" t="s">
        <v>117</v>
      </c>
      <c r="D1398" s="21"/>
      <c r="E1398" s="21" t="s">
        <v>117</v>
      </c>
      <c r="F1398" s="21"/>
      <c r="G1398" s="27"/>
      <c r="H1398" s="27"/>
      <c r="I1398" s="28" t="s">
        <v>374</v>
      </c>
      <c r="J1398" s="28" t="s">
        <v>117</v>
      </c>
      <c r="K1398" s="21"/>
      <c r="L1398" s="21"/>
      <c r="M1398" s="28" t="s">
        <v>117</v>
      </c>
      <c r="N1398" s="28" t="s">
        <v>117</v>
      </c>
      <c r="O1398" s="28" t="s">
        <v>117</v>
      </c>
      <c r="P1398" s="21" t="s">
        <v>117</v>
      </c>
      <c r="Q1398" s="21" t="s">
        <v>117</v>
      </c>
      <c r="R1398" s="28" t="s">
        <v>117</v>
      </c>
      <c r="S1398" s="78"/>
      <c r="T1398" s="30"/>
      <c r="U1398" s="52">
        <f t="shared" si="447"/>
        <v>0</v>
      </c>
      <c r="V1398" s="29"/>
      <c r="W1398" s="29" t="s">
        <v>117</v>
      </c>
      <c r="X1398" s="29"/>
      <c r="Y1398" s="29"/>
      <c r="Z1398" s="53" t="str">
        <f t="shared" si="439"/>
        <v/>
      </c>
      <c r="AA1398" s="55" t="str">
        <f t="shared" si="448"/>
        <v/>
      </c>
      <c r="AB1398" s="27"/>
      <c r="AC1398" s="54">
        <f t="shared" si="440"/>
        <v>0</v>
      </c>
      <c r="AD1398" s="78"/>
      <c r="AE1398" s="54">
        <f t="shared" si="441"/>
        <v>0</v>
      </c>
      <c r="AF1398" s="78"/>
      <c r="AG1398" s="54">
        <f t="shared" si="442"/>
        <v>0</v>
      </c>
      <c r="AH1398" s="78"/>
      <c r="AI1398" s="54">
        <f t="shared" si="443"/>
        <v>0</v>
      </c>
      <c r="AJ1398" s="78"/>
      <c r="AK1398" s="54">
        <f t="shared" si="444"/>
        <v>0</v>
      </c>
      <c r="AL1398" s="78"/>
      <c r="AM1398" s="78"/>
      <c r="AN1398" s="53" t="str">
        <f>+IF($A1398="Venta",SUMIF($AC$3:$AM$3,VLOOKUP($R1398,desplegable!$N$3:$Q$8,4,FALSE),$AC1398:$AM1398)*$T1398/VLOOKUP($R1398,desplegable!$N$3:$O$8,2,FALSE),"")</f>
        <v/>
      </c>
      <c r="AO1398" s="53">
        <f t="shared" si="445"/>
        <v>0</v>
      </c>
      <c r="AP1398" s="53" t="str">
        <f>+IF($A1398="Compra",SUMIF($AC$3:$AM$3,VLOOKUP($R1397,desplegable!$N$3:$Q$8,4,FALSE),$AC1398:$AM1398)*$T1398/VLOOKUP($R1397,desplegable!$N$3:$O$8,2,FALSE),"")</f>
        <v/>
      </c>
      <c r="AQ1398" s="55">
        <f>+IFERROR(SUMIF($AC$3:$AM$3,VLOOKUP($R1398,desplegable!$N$3:$Q$8,4,FALSE),$AC1398:$AM1398)/$S1398,0)</f>
        <v>0</v>
      </c>
      <c r="AR1398" s="55">
        <f ca="1">IFERROR((SUMIF($AC$3:$AM$3,VLOOKUP($R1398,desplegable!$N$3:$Q$8,4,FALSE),$AC1398:$AM1398)/($H1398-$G1398))*((TODAY())-$G1398)/$S1398,0)</f>
        <v>0</v>
      </c>
      <c r="AS1398" s="56" t="str">
        <f t="shared" si="449"/>
        <v>-</v>
      </c>
      <c r="AT1398" s="56" t="str">
        <f t="shared" si="450"/>
        <v>-</v>
      </c>
      <c r="AU1398" s="56" t="str">
        <f t="shared" si="451"/>
        <v>-</v>
      </c>
      <c r="AV1398" s="56" t="str">
        <f t="shared" si="452"/>
        <v>-</v>
      </c>
      <c r="AW1398" s="53" t="str">
        <f t="shared" si="453"/>
        <v>-</v>
      </c>
      <c r="AX1398" s="53" t="str">
        <f t="shared" si="454"/>
        <v/>
      </c>
      <c r="AY1398" s="57" t="str">
        <f t="shared" si="455"/>
        <v/>
      </c>
      <c r="AZ1398" s="54">
        <f>+IF(SUMIF($AC$3:$AM$3,VLOOKUP($R1398,desplegable!$N$3:$Q$8,4,FALSE),$AC1398:$AM1398)&gt;=$S1398,$S1398,SUMIF($AC$3:$AM$3,VLOOKUP($R1398,desplegable!$N$3:$Q$8,4,FALSE),$AC1398:$AM1398))</f>
        <v>0</v>
      </c>
      <c r="BA1398" s="78"/>
      <c r="BB1398" s="54">
        <f t="shared" si="456"/>
        <v>0</v>
      </c>
      <c r="BC1398" s="53">
        <f>+IFERROR($BB1398*$T1398/VLOOKUP($R1398,desplegable!$N$3:$O$8,2,FALSE),0)</f>
        <v>0</v>
      </c>
      <c r="BD1398" s="53" t="str">
        <f t="shared" si="446"/>
        <v/>
      </c>
      <c r="BE1398" s="57" t="str">
        <f t="shared" si="457"/>
        <v/>
      </c>
    </row>
    <row r="1399" spans="1:57" ht="15" customHeight="1" x14ac:dyDescent="0.25">
      <c r="A1399" s="26" t="s">
        <v>117</v>
      </c>
      <c r="B1399" s="21"/>
      <c r="C1399" s="21" t="s">
        <v>117</v>
      </c>
      <c r="D1399" s="21"/>
      <c r="E1399" s="21" t="s">
        <v>117</v>
      </c>
      <c r="F1399" s="21"/>
      <c r="G1399" s="27"/>
      <c r="H1399" s="27"/>
      <c r="I1399" s="28" t="s">
        <v>374</v>
      </c>
      <c r="J1399" s="28" t="s">
        <v>117</v>
      </c>
      <c r="K1399" s="21"/>
      <c r="L1399" s="21"/>
      <c r="M1399" s="28" t="s">
        <v>117</v>
      </c>
      <c r="N1399" s="28" t="s">
        <v>117</v>
      </c>
      <c r="O1399" s="28" t="s">
        <v>117</v>
      </c>
      <c r="P1399" s="21" t="s">
        <v>117</v>
      </c>
      <c r="Q1399" s="21" t="s">
        <v>117</v>
      </c>
      <c r="R1399" s="28" t="s">
        <v>117</v>
      </c>
      <c r="S1399" s="78"/>
      <c r="T1399" s="30"/>
      <c r="U1399" s="52">
        <f t="shared" si="447"/>
        <v>0</v>
      </c>
      <c r="V1399" s="29"/>
      <c r="W1399" s="29" t="s">
        <v>117</v>
      </c>
      <c r="X1399" s="29"/>
      <c r="Y1399" s="29"/>
      <c r="Z1399" s="53" t="str">
        <f t="shared" si="439"/>
        <v/>
      </c>
      <c r="AA1399" s="55" t="str">
        <f t="shared" si="448"/>
        <v/>
      </c>
      <c r="AB1399" s="27"/>
      <c r="AC1399" s="54">
        <f t="shared" si="440"/>
        <v>0</v>
      </c>
      <c r="AD1399" s="78"/>
      <c r="AE1399" s="54">
        <f t="shared" si="441"/>
        <v>0</v>
      </c>
      <c r="AF1399" s="78"/>
      <c r="AG1399" s="54">
        <f t="shared" si="442"/>
        <v>0</v>
      </c>
      <c r="AH1399" s="78"/>
      <c r="AI1399" s="54">
        <f t="shared" si="443"/>
        <v>0</v>
      </c>
      <c r="AJ1399" s="78"/>
      <c r="AK1399" s="54">
        <f t="shared" si="444"/>
        <v>0</v>
      </c>
      <c r="AL1399" s="78"/>
      <c r="AM1399" s="78"/>
      <c r="AN1399" s="53" t="str">
        <f>+IF($A1399="Venta",SUMIF($AC$3:$AM$3,VLOOKUP($R1399,desplegable!$N$3:$Q$8,4,FALSE),$AC1399:$AM1399)*$T1399/VLOOKUP($R1399,desplegable!$N$3:$O$8,2,FALSE),"")</f>
        <v/>
      </c>
      <c r="AO1399" s="53">
        <f t="shared" si="445"/>
        <v>0</v>
      </c>
      <c r="AP1399" s="53" t="str">
        <f>+IF($A1399="Compra",SUMIF($AC$3:$AM$3,VLOOKUP($R1398,desplegable!$N$3:$Q$8,4,FALSE),$AC1399:$AM1399)*$T1399/VLOOKUP($R1398,desplegable!$N$3:$O$8,2,FALSE),"")</f>
        <v/>
      </c>
      <c r="AQ1399" s="55">
        <f>+IFERROR(SUMIF($AC$3:$AM$3,VLOOKUP($R1399,desplegable!$N$3:$Q$8,4,FALSE),$AC1399:$AM1399)/$S1399,0)</f>
        <v>0</v>
      </c>
      <c r="AR1399" s="55">
        <f ca="1">IFERROR((SUMIF($AC$3:$AM$3,VLOOKUP($R1399,desplegable!$N$3:$Q$8,4,FALSE),$AC1399:$AM1399)/($H1399-$G1399))*((TODAY())-$G1399)/$S1399,0)</f>
        <v>0</v>
      </c>
      <c r="AS1399" s="56" t="str">
        <f t="shared" si="449"/>
        <v>-</v>
      </c>
      <c r="AT1399" s="56" t="str">
        <f t="shared" si="450"/>
        <v>-</v>
      </c>
      <c r="AU1399" s="56" t="str">
        <f t="shared" si="451"/>
        <v>-</v>
      </c>
      <c r="AV1399" s="56" t="str">
        <f t="shared" si="452"/>
        <v>-</v>
      </c>
      <c r="AW1399" s="53" t="str">
        <f t="shared" si="453"/>
        <v>-</v>
      </c>
      <c r="AX1399" s="53" t="str">
        <f t="shared" si="454"/>
        <v/>
      </c>
      <c r="AY1399" s="57" t="str">
        <f t="shared" si="455"/>
        <v/>
      </c>
      <c r="AZ1399" s="54">
        <f>+IF(SUMIF($AC$3:$AM$3,VLOOKUP($R1399,desplegable!$N$3:$Q$8,4,FALSE),$AC1399:$AM1399)&gt;=$S1399,$S1399,SUMIF($AC$3:$AM$3,VLOOKUP($R1399,desplegable!$N$3:$Q$8,4,FALSE),$AC1399:$AM1399))</f>
        <v>0</v>
      </c>
      <c r="BA1399" s="78"/>
      <c r="BB1399" s="54">
        <f t="shared" si="456"/>
        <v>0</v>
      </c>
      <c r="BC1399" s="53">
        <f>+IFERROR($BB1399*$T1399/VLOOKUP($R1399,desplegable!$N$3:$O$8,2,FALSE),0)</f>
        <v>0</v>
      </c>
      <c r="BD1399" s="53" t="str">
        <f t="shared" si="446"/>
        <v/>
      </c>
      <c r="BE1399" s="57" t="str">
        <f t="shared" si="457"/>
        <v/>
      </c>
    </row>
    <row r="1400" spans="1:57" ht="15" customHeight="1" x14ac:dyDescent="0.25">
      <c r="A1400" s="26" t="s">
        <v>117</v>
      </c>
      <c r="B1400" s="21"/>
      <c r="C1400" s="21" t="s">
        <v>117</v>
      </c>
      <c r="D1400" s="21"/>
      <c r="E1400" s="21" t="s">
        <v>117</v>
      </c>
      <c r="F1400" s="21"/>
      <c r="G1400" s="27"/>
      <c r="H1400" s="27"/>
      <c r="I1400" s="28" t="s">
        <v>374</v>
      </c>
      <c r="J1400" s="28" t="s">
        <v>117</v>
      </c>
      <c r="K1400" s="21"/>
      <c r="L1400" s="21"/>
      <c r="M1400" s="28" t="s">
        <v>117</v>
      </c>
      <c r="N1400" s="28" t="s">
        <v>117</v>
      </c>
      <c r="O1400" s="28" t="s">
        <v>117</v>
      </c>
      <c r="P1400" s="21" t="s">
        <v>117</v>
      </c>
      <c r="Q1400" s="21" t="s">
        <v>117</v>
      </c>
      <c r="R1400" s="28" t="s">
        <v>117</v>
      </c>
      <c r="S1400" s="78"/>
      <c r="T1400" s="30"/>
      <c r="U1400" s="52">
        <f t="shared" si="447"/>
        <v>0</v>
      </c>
      <c r="V1400" s="29"/>
      <c r="W1400" s="29" t="s">
        <v>117</v>
      </c>
      <c r="X1400" s="29"/>
      <c r="Y1400" s="29"/>
      <c r="Z1400" s="53" t="str">
        <f t="shared" si="439"/>
        <v/>
      </c>
      <c r="AA1400" s="55" t="str">
        <f t="shared" si="448"/>
        <v/>
      </c>
      <c r="AB1400" s="27"/>
      <c r="AC1400" s="54">
        <f t="shared" si="440"/>
        <v>0</v>
      </c>
      <c r="AD1400" s="78"/>
      <c r="AE1400" s="54">
        <f t="shared" si="441"/>
        <v>0</v>
      </c>
      <c r="AF1400" s="78"/>
      <c r="AG1400" s="54">
        <f t="shared" si="442"/>
        <v>0</v>
      </c>
      <c r="AH1400" s="78"/>
      <c r="AI1400" s="54">
        <f t="shared" si="443"/>
        <v>0</v>
      </c>
      <c r="AJ1400" s="78"/>
      <c r="AK1400" s="54">
        <f t="shared" si="444"/>
        <v>0</v>
      </c>
      <c r="AL1400" s="78"/>
      <c r="AM1400" s="78"/>
      <c r="AN1400" s="53" t="str">
        <f>+IF($A1400="Venta",SUMIF($AC$3:$AM$3,VLOOKUP($R1400,desplegable!$N$3:$Q$8,4,FALSE),$AC1400:$AM1400)*$T1400/VLOOKUP($R1400,desplegable!$N$3:$O$8,2,FALSE),"")</f>
        <v/>
      </c>
      <c r="AO1400" s="53">
        <f t="shared" si="445"/>
        <v>0</v>
      </c>
      <c r="AP1400" s="53" t="str">
        <f>+IF($A1400="Compra",SUMIF($AC$3:$AM$3,VLOOKUP($R1399,desplegable!$N$3:$Q$8,4,FALSE),$AC1400:$AM1400)*$T1400/VLOOKUP($R1399,desplegable!$N$3:$O$8,2,FALSE),"")</f>
        <v/>
      </c>
      <c r="AQ1400" s="55">
        <f>+IFERROR(SUMIF($AC$3:$AM$3,VLOOKUP($R1400,desplegable!$N$3:$Q$8,4,FALSE),$AC1400:$AM1400)/$S1400,0)</f>
        <v>0</v>
      </c>
      <c r="AR1400" s="55">
        <f ca="1">IFERROR((SUMIF($AC$3:$AM$3,VLOOKUP($R1400,desplegable!$N$3:$Q$8,4,FALSE),$AC1400:$AM1400)/($H1400-$G1400))*((TODAY())-$G1400)/$S1400,0)</f>
        <v>0</v>
      </c>
      <c r="AS1400" s="56" t="str">
        <f t="shared" si="449"/>
        <v>-</v>
      </c>
      <c r="AT1400" s="56" t="str">
        <f t="shared" si="450"/>
        <v>-</v>
      </c>
      <c r="AU1400" s="56" t="str">
        <f t="shared" si="451"/>
        <v>-</v>
      </c>
      <c r="AV1400" s="56" t="str">
        <f t="shared" si="452"/>
        <v>-</v>
      </c>
      <c r="AW1400" s="53" t="str">
        <f t="shared" si="453"/>
        <v>-</v>
      </c>
      <c r="AX1400" s="53" t="str">
        <f t="shared" si="454"/>
        <v/>
      </c>
      <c r="AY1400" s="57" t="str">
        <f t="shared" si="455"/>
        <v/>
      </c>
      <c r="AZ1400" s="54">
        <f>+IF(SUMIF($AC$3:$AM$3,VLOOKUP($R1400,desplegable!$N$3:$Q$8,4,FALSE),$AC1400:$AM1400)&gt;=$S1400,$S1400,SUMIF($AC$3:$AM$3,VLOOKUP($R1400,desplegable!$N$3:$Q$8,4,FALSE),$AC1400:$AM1400))</f>
        <v>0</v>
      </c>
      <c r="BA1400" s="78"/>
      <c r="BB1400" s="54">
        <f t="shared" si="456"/>
        <v>0</v>
      </c>
      <c r="BC1400" s="53">
        <f>+IFERROR($BB1400*$T1400/VLOOKUP($R1400,desplegable!$N$3:$O$8,2,FALSE),0)</f>
        <v>0</v>
      </c>
      <c r="BD1400" s="53" t="str">
        <f t="shared" si="446"/>
        <v/>
      </c>
      <c r="BE1400" s="57" t="str">
        <f t="shared" si="457"/>
        <v/>
      </c>
    </row>
    <row r="1401" spans="1:57" ht="15" customHeight="1" x14ac:dyDescent="0.25">
      <c r="A1401" s="26" t="s">
        <v>117</v>
      </c>
      <c r="B1401" s="21"/>
      <c r="C1401" s="21" t="s">
        <v>117</v>
      </c>
      <c r="D1401" s="21"/>
      <c r="E1401" s="21" t="s">
        <v>117</v>
      </c>
      <c r="F1401" s="21"/>
      <c r="G1401" s="27"/>
      <c r="H1401" s="27"/>
      <c r="I1401" s="28" t="s">
        <v>374</v>
      </c>
      <c r="J1401" s="28" t="s">
        <v>117</v>
      </c>
      <c r="K1401" s="21"/>
      <c r="L1401" s="21"/>
      <c r="M1401" s="28" t="s">
        <v>117</v>
      </c>
      <c r="N1401" s="28" t="s">
        <v>117</v>
      </c>
      <c r="O1401" s="28" t="s">
        <v>117</v>
      </c>
      <c r="P1401" s="21" t="s">
        <v>117</v>
      </c>
      <c r="Q1401" s="21" t="s">
        <v>117</v>
      </c>
      <c r="R1401" s="28" t="s">
        <v>117</v>
      </c>
      <c r="S1401" s="78"/>
      <c r="T1401" s="30"/>
      <c r="U1401" s="52">
        <f t="shared" si="447"/>
        <v>0</v>
      </c>
      <c r="V1401" s="29"/>
      <c r="W1401" s="29" t="s">
        <v>117</v>
      </c>
      <c r="X1401" s="29"/>
      <c r="Y1401" s="29"/>
      <c r="Z1401" s="53" t="str">
        <f t="shared" si="439"/>
        <v/>
      </c>
      <c r="AA1401" s="55" t="str">
        <f t="shared" si="448"/>
        <v/>
      </c>
      <c r="AB1401" s="27"/>
      <c r="AC1401" s="54">
        <f t="shared" si="440"/>
        <v>0</v>
      </c>
      <c r="AD1401" s="78"/>
      <c r="AE1401" s="54">
        <f t="shared" si="441"/>
        <v>0</v>
      </c>
      <c r="AF1401" s="78"/>
      <c r="AG1401" s="54">
        <f t="shared" si="442"/>
        <v>0</v>
      </c>
      <c r="AH1401" s="78"/>
      <c r="AI1401" s="54">
        <f t="shared" si="443"/>
        <v>0</v>
      </c>
      <c r="AJ1401" s="78"/>
      <c r="AK1401" s="54">
        <f t="shared" si="444"/>
        <v>0</v>
      </c>
      <c r="AL1401" s="78"/>
      <c r="AM1401" s="78"/>
      <c r="AN1401" s="53" t="str">
        <f>+IF($A1401="Venta",SUMIF($AC$3:$AM$3,VLOOKUP($R1401,desplegable!$N$3:$Q$8,4,FALSE),$AC1401:$AM1401)*$T1401/VLOOKUP($R1401,desplegable!$N$3:$O$8,2,FALSE),"")</f>
        <v/>
      </c>
      <c r="AO1401" s="53">
        <f t="shared" si="445"/>
        <v>0</v>
      </c>
      <c r="AP1401" s="53" t="str">
        <f>+IF($A1401="Compra",SUMIF($AC$3:$AM$3,VLOOKUP($R1400,desplegable!$N$3:$Q$8,4,FALSE),$AC1401:$AM1401)*$T1401/VLOOKUP($R1400,desplegable!$N$3:$O$8,2,FALSE),"")</f>
        <v/>
      </c>
      <c r="AQ1401" s="55">
        <f>+IFERROR(SUMIF($AC$3:$AM$3,VLOOKUP($R1401,desplegable!$N$3:$Q$8,4,FALSE),$AC1401:$AM1401)/$S1401,0)</f>
        <v>0</v>
      </c>
      <c r="AR1401" s="55">
        <f ca="1">IFERROR((SUMIF($AC$3:$AM$3,VLOOKUP($R1401,desplegable!$N$3:$Q$8,4,FALSE),$AC1401:$AM1401)/($H1401-$G1401))*((TODAY())-$G1401)/$S1401,0)</f>
        <v>0</v>
      </c>
      <c r="AS1401" s="56" t="str">
        <f t="shared" si="449"/>
        <v>-</v>
      </c>
      <c r="AT1401" s="56" t="str">
        <f t="shared" si="450"/>
        <v>-</v>
      </c>
      <c r="AU1401" s="56" t="str">
        <f t="shared" si="451"/>
        <v>-</v>
      </c>
      <c r="AV1401" s="56" t="str">
        <f t="shared" si="452"/>
        <v>-</v>
      </c>
      <c r="AW1401" s="53" t="str">
        <f t="shared" si="453"/>
        <v>-</v>
      </c>
      <c r="AX1401" s="53" t="str">
        <f t="shared" si="454"/>
        <v/>
      </c>
      <c r="AY1401" s="57" t="str">
        <f t="shared" si="455"/>
        <v/>
      </c>
      <c r="AZ1401" s="54">
        <f>+IF(SUMIF($AC$3:$AM$3,VLOOKUP($R1401,desplegable!$N$3:$Q$8,4,FALSE),$AC1401:$AM1401)&gt;=$S1401,$S1401,SUMIF($AC$3:$AM$3,VLOOKUP($R1401,desplegable!$N$3:$Q$8,4,FALSE),$AC1401:$AM1401))</f>
        <v>0</v>
      </c>
      <c r="BA1401" s="78"/>
      <c r="BB1401" s="54">
        <f t="shared" si="456"/>
        <v>0</v>
      </c>
      <c r="BC1401" s="53">
        <f>+IFERROR($BB1401*$T1401/VLOOKUP($R1401,desplegable!$N$3:$O$8,2,FALSE),0)</f>
        <v>0</v>
      </c>
      <c r="BD1401" s="53" t="str">
        <f t="shared" si="446"/>
        <v/>
      </c>
      <c r="BE1401" s="57" t="str">
        <f t="shared" si="457"/>
        <v/>
      </c>
    </row>
    <row r="1402" spans="1:57" ht="15" customHeight="1" x14ac:dyDescent="0.25">
      <c r="A1402" s="26" t="s">
        <v>117</v>
      </c>
      <c r="B1402" s="21"/>
      <c r="C1402" s="21" t="s">
        <v>117</v>
      </c>
      <c r="D1402" s="21"/>
      <c r="E1402" s="21" t="s">
        <v>117</v>
      </c>
      <c r="F1402" s="21"/>
      <c r="G1402" s="27"/>
      <c r="H1402" s="27"/>
      <c r="I1402" s="28" t="s">
        <v>374</v>
      </c>
      <c r="J1402" s="28" t="s">
        <v>117</v>
      </c>
      <c r="K1402" s="21"/>
      <c r="L1402" s="21"/>
      <c r="M1402" s="28" t="s">
        <v>117</v>
      </c>
      <c r="N1402" s="28" t="s">
        <v>117</v>
      </c>
      <c r="O1402" s="28" t="s">
        <v>117</v>
      </c>
      <c r="P1402" s="21" t="s">
        <v>117</v>
      </c>
      <c r="Q1402" s="21" t="s">
        <v>117</v>
      </c>
      <c r="R1402" s="28" t="s">
        <v>117</v>
      </c>
      <c r="S1402" s="78"/>
      <c r="T1402" s="30"/>
      <c r="U1402" s="52">
        <f t="shared" si="447"/>
        <v>0</v>
      </c>
      <c r="V1402" s="29"/>
      <c r="W1402" s="29" t="s">
        <v>117</v>
      </c>
      <c r="X1402" s="29"/>
      <c r="Y1402" s="29"/>
      <c r="Z1402" s="53" t="str">
        <f t="shared" si="439"/>
        <v/>
      </c>
      <c r="AA1402" s="55" t="str">
        <f t="shared" si="448"/>
        <v/>
      </c>
      <c r="AB1402" s="27"/>
      <c r="AC1402" s="54">
        <f t="shared" si="440"/>
        <v>0</v>
      </c>
      <c r="AD1402" s="78"/>
      <c r="AE1402" s="54">
        <f t="shared" si="441"/>
        <v>0</v>
      </c>
      <c r="AF1402" s="78"/>
      <c r="AG1402" s="54">
        <f t="shared" si="442"/>
        <v>0</v>
      </c>
      <c r="AH1402" s="78"/>
      <c r="AI1402" s="54">
        <f t="shared" si="443"/>
        <v>0</v>
      </c>
      <c r="AJ1402" s="78"/>
      <c r="AK1402" s="54">
        <f t="shared" si="444"/>
        <v>0</v>
      </c>
      <c r="AL1402" s="78"/>
      <c r="AM1402" s="78"/>
      <c r="AN1402" s="53" t="str">
        <f>+IF($A1402="Venta",SUMIF($AC$3:$AM$3,VLOOKUP($R1402,desplegable!$N$3:$Q$8,4,FALSE),$AC1402:$AM1402)*$T1402/VLOOKUP($R1402,desplegable!$N$3:$O$8,2,FALSE),"")</f>
        <v/>
      </c>
      <c r="AO1402" s="53">
        <f t="shared" si="445"/>
        <v>0</v>
      </c>
      <c r="AP1402" s="53" t="str">
        <f>+IF($A1402="Compra",SUMIF($AC$3:$AM$3,VLOOKUP($R1401,desplegable!$N$3:$Q$8,4,FALSE),$AC1402:$AM1402)*$T1402/VLOOKUP($R1401,desplegable!$N$3:$O$8,2,FALSE),"")</f>
        <v/>
      </c>
      <c r="AQ1402" s="55">
        <f>+IFERROR(SUMIF($AC$3:$AM$3,VLOOKUP($R1402,desplegable!$N$3:$Q$8,4,FALSE),$AC1402:$AM1402)/$S1402,0)</f>
        <v>0</v>
      </c>
      <c r="AR1402" s="55">
        <f ca="1">IFERROR((SUMIF($AC$3:$AM$3,VLOOKUP($R1402,desplegable!$N$3:$Q$8,4,FALSE),$AC1402:$AM1402)/($H1402-$G1402))*((TODAY())-$G1402)/$S1402,0)</f>
        <v>0</v>
      </c>
      <c r="AS1402" s="56" t="str">
        <f t="shared" si="449"/>
        <v>-</v>
      </c>
      <c r="AT1402" s="56" t="str">
        <f t="shared" si="450"/>
        <v>-</v>
      </c>
      <c r="AU1402" s="56" t="str">
        <f t="shared" si="451"/>
        <v>-</v>
      </c>
      <c r="AV1402" s="56" t="str">
        <f t="shared" si="452"/>
        <v>-</v>
      </c>
      <c r="AW1402" s="53" t="str">
        <f t="shared" si="453"/>
        <v>-</v>
      </c>
      <c r="AX1402" s="53" t="str">
        <f t="shared" si="454"/>
        <v/>
      </c>
      <c r="AY1402" s="57" t="str">
        <f t="shared" si="455"/>
        <v/>
      </c>
      <c r="AZ1402" s="54">
        <f>+IF(SUMIF($AC$3:$AM$3,VLOOKUP($R1402,desplegable!$N$3:$Q$8,4,FALSE),$AC1402:$AM1402)&gt;=$S1402,$S1402,SUMIF($AC$3:$AM$3,VLOOKUP($R1402,desplegable!$N$3:$Q$8,4,FALSE),$AC1402:$AM1402))</f>
        <v>0</v>
      </c>
      <c r="BA1402" s="78"/>
      <c r="BB1402" s="54">
        <f t="shared" si="456"/>
        <v>0</v>
      </c>
      <c r="BC1402" s="53">
        <f>+IFERROR($BB1402*$T1402/VLOOKUP($R1402,desplegable!$N$3:$O$8,2,FALSE),0)</f>
        <v>0</v>
      </c>
      <c r="BD1402" s="53" t="str">
        <f t="shared" si="446"/>
        <v/>
      </c>
      <c r="BE1402" s="57" t="str">
        <f t="shared" si="457"/>
        <v/>
      </c>
    </row>
    <row r="1403" spans="1:57" ht="15" customHeight="1" x14ac:dyDescent="0.25">
      <c r="A1403" s="26" t="s">
        <v>117</v>
      </c>
      <c r="B1403" s="21"/>
      <c r="C1403" s="21" t="s">
        <v>117</v>
      </c>
      <c r="D1403" s="21"/>
      <c r="E1403" s="21" t="s">
        <v>117</v>
      </c>
      <c r="F1403" s="21"/>
      <c r="G1403" s="27"/>
      <c r="H1403" s="27"/>
      <c r="I1403" s="28" t="s">
        <v>374</v>
      </c>
      <c r="J1403" s="28" t="s">
        <v>117</v>
      </c>
      <c r="K1403" s="21"/>
      <c r="L1403" s="21"/>
      <c r="M1403" s="28" t="s">
        <v>117</v>
      </c>
      <c r="N1403" s="28" t="s">
        <v>117</v>
      </c>
      <c r="O1403" s="28" t="s">
        <v>117</v>
      </c>
      <c r="P1403" s="21" t="s">
        <v>117</v>
      </c>
      <c r="Q1403" s="21" t="s">
        <v>117</v>
      </c>
      <c r="R1403" s="28" t="s">
        <v>117</v>
      </c>
      <c r="S1403" s="78"/>
      <c r="T1403" s="30"/>
      <c r="U1403" s="52">
        <f t="shared" si="447"/>
        <v>0</v>
      </c>
      <c r="V1403" s="29"/>
      <c r="W1403" s="29" t="s">
        <v>117</v>
      </c>
      <c r="X1403" s="29"/>
      <c r="Y1403" s="29"/>
      <c r="Z1403" s="53" t="str">
        <f t="shared" si="439"/>
        <v/>
      </c>
      <c r="AA1403" s="55" t="str">
        <f t="shared" si="448"/>
        <v/>
      </c>
      <c r="AB1403" s="27"/>
      <c r="AC1403" s="54">
        <f t="shared" si="440"/>
        <v>0</v>
      </c>
      <c r="AD1403" s="78"/>
      <c r="AE1403" s="54">
        <f t="shared" si="441"/>
        <v>0</v>
      </c>
      <c r="AF1403" s="78"/>
      <c r="AG1403" s="54">
        <f t="shared" si="442"/>
        <v>0</v>
      </c>
      <c r="AH1403" s="78"/>
      <c r="AI1403" s="54">
        <f t="shared" si="443"/>
        <v>0</v>
      </c>
      <c r="AJ1403" s="78"/>
      <c r="AK1403" s="54">
        <f t="shared" si="444"/>
        <v>0</v>
      </c>
      <c r="AL1403" s="78"/>
      <c r="AM1403" s="78"/>
      <c r="AN1403" s="53" t="str">
        <f>+IF($A1403="Venta",SUMIF($AC$3:$AM$3,VLOOKUP($R1403,desplegable!$N$3:$Q$8,4,FALSE),$AC1403:$AM1403)*$T1403/VLOOKUP($R1403,desplegable!$N$3:$O$8,2,FALSE),"")</f>
        <v/>
      </c>
      <c r="AO1403" s="53">
        <f t="shared" si="445"/>
        <v>0</v>
      </c>
      <c r="AP1403" s="53" t="str">
        <f>+IF($A1403="Compra",SUMIF($AC$3:$AM$3,VLOOKUP($R1402,desplegable!$N$3:$Q$8,4,FALSE),$AC1403:$AM1403)*$T1403/VLOOKUP($R1402,desplegable!$N$3:$O$8,2,FALSE),"")</f>
        <v/>
      </c>
      <c r="AQ1403" s="55">
        <f>+IFERROR(SUMIF($AC$3:$AM$3,VLOOKUP($R1403,desplegable!$N$3:$Q$8,4,FALSE),$AC1403:$AM1403)/$S1403,0)</f>
        <v>0</v>
      </c>
      <c r="AR1403" s="55">
        <f ca="1">IFERROR((SUMIF($AC$3:$AM$3,VLOOKUP($R1403,desplegable!$N$3:$Q$8,4,FALSE),$AC1403:$AM1403)/($H1403-$G1403))*((TODAY())-$G1403)/$S1403,0)</f>
        <v>0</v>
      </c>
      <c r="AS1403" s="56" t="str">
        <f t="shared" si="449"/>
        <v>-</v>
      </c>
      <c r="AT1403" s="56" t="str">
        <f t="shared" si="450"/>
        <v>-</v>
      </c>
      <c r="AU1403" s="56" t="str">
        <f t="shared" si="451"/>
        <v>-</v>
      </c>
      <c r="AV1403" s="56" t="str">
        <f t="shared" si="452"/>
        <v>-</v>
      </c>
      <c r="AW1403" s="53" t="str">
        <f t="shared" si="453"/>
        <v>-</v>
      </c>
      <c r="AX1403" s="53" t="str">
        <f t="shared" si="454"/>
        <v/>
      </c>
      <c r="AY1403" s="57" t="str">
        <f t="shared" si="455"/>
        <v/>
      </c>
      <c r="AZ1403" s="54">
        <f>+IF(SUMIF($AC$3:$AM$3,VLOOKUP($R1403,desplegable!$N$3:$Q$8,4,FALSE),$AC1403:$AM1403)&gt;=$S1403,$S1403,SUMIF($AC$3:$AM$3,VLOOKUP($R1403,desplegable!$N$3:$Q$8,4,FALSE),$AC1403:$AM1403))</f>
        <v>0</v>
      </c>
      <c r="BA1403" s="78"/>
      <c r="BB1403" s="54">
        <f t="shared" si="456"/>
        <v>0</v>
      </c>
      <c r="BC1403" s="53">
        <f>+IFERROR($BB1403*$T1403/VLOOKUP($R1403,desplegable!$N$3:$O$8,2,FALSE),0)</f>
        <v>0</v>
      </c>
      <c r="BD1403" s="53" t="str">
        <f t="shared" si="446"/>
        <v/>
      </c>
      <c r="BE1403" s="57" t="str">
        <f t="shared" si="457"/>
        <v/>
      </c>
    </row>
    <row r="1404" spans="1:57" ht="15" customHeight="1" x14ac:dyDescent="0.25">
      <c r="A1404" s="26" t="s">
        <v>117</v>
      </c>
      <c r="B1404" s="21"/>
      <c r="C1404" s="21" t="s">
        <v>117</v>
      </c>
      <c r="D1404" s="21"/>
      <c r="E1404" s="21" t="s">
        <v>117</v>
      </c>
      <c r="F1404" s="21"/>
      <c r="G1404" s="27"/>
      <c r="H1404" s="27"/>
      <c r="I1404" s="28" t="s">
        <v>374</v>
      </c>
      <c r="J1404" s="28" t="s">
        <v>117</v>
      </c>
      <c r="K1404" s="21"/>
      <c r="L1404" s="21"/>
      <c r="M1404" s="28" t="s">
        <v>117</v>
      </c>
      <c r="N1404" s="28" t="s">
        <v>117</v>
      </c>
      <c r="O1404" s="28" t="s">
        <v>117</v>
      </c>
      <c r="P1404" s="21" t="s">
        <v>117</v>
      </c>
      <c r="Q1404" s="21" t="s">
        <v>117</v>
      </c>
      <c r="R1404" s="28" t="s">
        <v>117</v>
      </c>
      <c r="S1404" s="78"/>
      <c r="T1404" s="30"/>
      <c r="U1404" s="52">
        <f t="shared" si="447"/>
        <v>0</v>
      </c>
      <c r="V1404" s="29"/>
      <c r="W1404" s="29" t="s">
        <v>117</v>
      </c>
      <c r="X1404" s="29"/>
      <c r="Y1404" s="29"/>
      <c r="Z1404" s="53" t="str">
        <f t="shared" si="439"/>
        <v/>
      </c>
      <c r="AA1404" s="55" t="str">
        <f t="shared" si="448"/>
        <v/>
      </c>
      <c r="AB1404" s="27"/>
      <c r="AC1404" s="54">
        <f t="shared" si="440"/>
        <v>0</v>
      </c>
      <c r="AD1404" s="78"/>
      <c r="AE1404" s="54">
        <f t="shared" si="441"/>
        <v>0</v>
      </c>
      <c r="AF1404" s="78"/>
      <c r="AG1404" s="54">
        <f t="shared" si="442"/>
        <v>0</v>
      </c>
      <c r="AH1404" s="78"/>
      <c r="AI1404" s="54">
        <f t="shared" si="443"/>
        <v>0</v>
      </c>
      <c r="AJ1404" s="78"/>
      <c r="AK1404" s="54">
        <f t="shared" si="444"/>
        <v>0</v>
      </c>
      <c r="AL1404" s="78"/>
      <c r="AM1404" s="78"/>
      <c r="AN1404" s="53" t="str">
        <f>+IF($A1404="Venta",SUMIF($AC$3:$AM$3,VLOOKUP($R1404,desplegable!$N$3:$Q$8,4,FALSE),$AC1404:$AM1404)*$T1404/VLOOKUP($R1404,desplegable!$N$3:$O$8,2,FALSE),"")</f>
        <v/>
      </c>
      <c r="AO1404" s="53">
        <f t="shared" si="445"/>
        <v>0</v>
      </c>
      <c r="AP1404" s="53" t="str">
        <f>+IF($A1404="Compra",SUMIF($AC$3:$AM$3,VLOOKUP($R1403,desplegable!$N$3:$Q$8,4,FALSE),$AC1404:$AM1404)*$T1404/VLOOKUP($R1403,desplegable!$N$3:$O$8,2,FALSE),"")</f>
        <v/>
      </c>
      <c r="AQ1404" s="55">
        <f>+IFERROR(SUMIF($AC$3:$AM$3,VLOOKUP($R1404,desplegable!$N$3:$Q$8,4,FALSE),$AC1404:$AM1404)/$S1404,0)</f>
        <v>0</v>
      </c>
      <c r="AR1404" s="55">
        <f ca="1">IFERROR((SUMIF($AC$3:$AM$3,VLOOKUP($R1404,desplegable!$N$3:$Q$8,4,FALSE),$AC1404:$AM1404)/($H1404-$G1404))*((TODAY())-$G1404)/$S1404,0)</f>
        <v>0</v>
      </c>
      <c r="AS1404" s="56" t="str">
        <f t="shared" si="449"/>
        <v>-</v>
      </c>
      <c r="AT1404" s="56" t="str">
        <f t="shared" si="450"/>
        <v>-</v>
      </c>
      <c r="AU1404" s="56" t="str">
        <f t="shared" si="451"/>
        <v>-</v>
      </c>
      <c r="AV1404" s="56" t="str">
        <f t="shared" si="452"/>
        <v>-</v>
      </c>
      <c r="AW1404" s="53" t="str">
        <f t="shared" si="453"/>
        <v>-</v>
      </c>
      <c r="AX1404" s="53" t="str">
        <f t="shared" si="454"/>
        <v/>
      </c>
      <c r="AY1404" s="57" t="str">
        <f t="shared" si="455"/>
        <v/>
      </c>
      <c r="AZ1404" s="54">
        <f>+IF(SUMIF($AC$3:$AM$3,VLOOKUP($R1404,desplegable!$N$3:$Q$8,4,FALSE),$AC1404:$AM1404)&gt;=$S1404,$S1404,SUMIF($AC$3:$AM$3,VLOOKUP($R1404,desplegable!$N$3:$Q$8,4,FALSE),$AC1404:$AM1404))</f>
        <v>0</v>
      </c>
      <c r="BA1404" s="78"/>
      <c r="BB1404" s="54">
        <f t="shared" si="456"/>
        <v>0</v>
      </c>
      <c r="BC1404" s="53">
        <f>+IFERROR($BB1404*$T1404/VLOOKUP($R1404,desplegable!$N$3:$O$8,2,FALSE),0)</f>
        <v>0</v>
      </c>
      <c r="BD1404" s="53" t="str">
        <f t="shared" si="446"/>
        <v/>
      </c>
      <c r="BE1404" s="57" t="str">
        <f t="shared" si="457"/>
        <v/>
      </c>
    </row>
    <row r="1405" spans="1:57" ht="15" customHeight="1" x14ac:dyDescent="0.25">
      <c r="A1405" s="26" t="s">
        <v>117</v>
      </c>
      <c r="B1405" s="21"/>
      <c r="C1405" s="21" t="s">
        <v>117</v>
      </c>
      <c r="D1405" s="21"/>
      <c r="E1405" s="21" t="s">
        <v>117</v>
      </c>
      <c r="F1405" s="21"/>
      <c r="G1405" s="27"/>
      <c r="H1405" s="27"/>
      <c r="I1405" s="28" t="s">
        <v>374</v>
      </c>
      <c r="J1405" s="28" t="s">
        <v>117</v>
      </c>
      <c r="K1405" s="21"/>
      <c r="L1405" s="21"/>
      <c r="M1405" s="28" t="s">
        <v>117</v>
      </c>
      <c r="N1405" s="28" t="s">
        <v>117</v>
      </c>
      <c r="O1405" s="28" t="s">
        <v>117</v>
      </c>
      <c r="P1405" s="21" t="s">
        <v>117</v>
      </c>
      <c r="Q1405" s="21" t="s">
        <v>117</v>
      </c>
      <c r="R1405" s="28" t="s">
        <v>117</v>
      </c>
      <c r="S1405" s="78"/>
      <c r="T1405" s="30"/>
      <c r="U1405" s="52">
        <f t="shared" si="447"/>
        <v>0</v>
      </c>
      <c r="V1405" s="29"/>
      <c r="W1405" s="29" t="s">
        <v>117</v>
      </c>
      <c r="X1405" s="29"/>
      <c r="Y1405" s="29"/>
      <c r="Z1405" s="53" t="str">
        <f t="shared" si="439"/>
        <v/>
      </c>
      <c r="AA1405" s="55" t="str">
        <f t="shared" si="448"/>
        <v/>
      </c>
      <c r="AB1405" s="27"/>
      <c r="AC1405" s="54">
        <f t="shared" si="440"/>
        <v>0</v>
      </c>
      <c r="AD1405" s="78"/>
      <c r="AE1405" s="54">
        <f t="shared" si="441"/>
        <v>0</v>
      </c>
      <c r="AF1405" s="78"/>
      <c r="AG1405" s="54">
        <f t="shared" si="442"/>
        <v>0</v>
      </c>
      <c r="AH1405" s="78"/>
      <c r="AI1405" s="54">
        <f t="shared" si="443"/>
        <v>0</v>
      </c>
      <c r="AJ1405" s="78"/>
      <c r="AK1405" s="54">
        <f t="shared" si="444"/>
        <v>0</v>
      </c>
      <c r="AL1405" s="78"/>
      <c r="AM1405" s="78"/>
      <c r="AN1405" s="53" t="str">
        <f>+IF($A1405="Venta",SUMIF($AC$3:$AM$3,VLOOKUP($R1405,desplegable!$N$3:$Q$8,4,FALSE),$AC1405:$AM1405)*$T1405/VLOOKUP($R1405,desplegable!$N$3:$O$8,2,FALSE),"")</f>
        <v/>
      </c>
      <c r="AO1405" s="53">
        <f t="shared" si="445"/>
        <v>0</v>
      </c>
      <c r="AP1405" s="53" t="str">
        <f>+IF($A1405="Compra",SUMIF($AC$3:$AM$3,VLOOKUP($R1404,desplegable!$N$3:$Q$8,4,FALSE),$AC1405:$AM1405)*$T1405/VLOOKUP($R1404,desplegable!$N$3:$O$8,2,FALSE),"")</f>
        <v/>
      </c>
      <c r="AQ1405" s="55">
        <f>+IFERROR(SUMIF($AC$3:$AM$3,VLOOKUP($R1405,desplegable!$N$3:$Q$8,4,FALSE),$AC1405:$AM1405)/$S1405,0)</f>
        <v>0</v>
      </c>
      <c r="AR1405" s="55">
        <f ca="1">IFERROR((SUMIF($AC$3:$AM$3,VLOOKUP($R1405,desplegable!$N$3:$Q$8,4,FALSE),$AC1405:$AM1405)/($H1405-$G1405))*((TODAY())-$G1405)/$S1405,0)</f>
        <v>0</v>
      </c>
      <c r="AS1405" s="56" t="str">
        <f t="shared" si="449"/>
        <v>-</v>
      </c>
      <c r="AT1405" s="56" t="str">
        <f t="shared" si="450"/>
        <v>-</v>
      </c>
      <c r="AU1405" s="56" t="str">
        <f t="shared" si="451"/>
        <v>-</v>
      </c>
      <c r="AV1405" s="56" t="str">
        <f t="shared" si="452"/>
        <v>-</v>
      </c>
      <c r="AW1405" s="53" t="str">
        <f t="shared" si="453"/>
        <v>-</v>
      </c>
      <c r="AX1405" s="53" t="str">
        <f t="shared" si="454"/>
        <v/>
      </c>
      <c r="AY1405" s="57" t="str">
        <f t="shared" si="455"/>
        <v/>
      </c>
      <c r="AZ1405" s="54">
        <f>+IF(SUMIF($AC$3:$AM$3,VLOOKUP($R1405,desplegable!$N$3:$Q$8,4,FALSE),$AC1405:$AM1405)&gt;=$S1405,$S1405,SUMIF($AC$3:$AM$3,VLOOKUP($R1405,desplegable!$N$3:$Q$8,4,FALSE),$AC1405:$AM1405))</f>
        <v>0</v>
      </c>
      <c r="BA1405" s="78"/>
      <c r="BB1405" s="54">
        <f t="shared" si="456"/>
        <v>0</v>
      </c>
      <c r="BC1405" s="53">
        <f>+IFERROR($BB1405*$T1405/VLOOKUP($R1405,desplegable!$N$3:$O$8,2,FALSE),0)</f>
        <v>0</v>
      </c>
      <c r="BD1405" s="53" t="str">
        <f t="shared" si="446"/>
        <v/>
      </c>
      <c r="BE1405" s="57" t="str">
        <f t="shared" si="457"/>
        <v/>
      </c>
    </row>
    <row r="1406" spans="1:57" ht="15" customHeight="1" x14ac:dyDescent="0.25">
      <c r="A1406" s="26" t="s">
        <v>117</v>
      </c>
      <c r="B1406" s="21"/>
      <c r="C1406" s="21" t="s">
        <v>117</v>
      </c>
      <c r="D1406" s="21"/>
      <c r="E1406" s="21" t="s">
        <v>117</v>
      </c>
      <c r="F1406" s="21"/>
      <c r="G1406" s="27"/>
      <c r="H1406" s="27"/>
      <c r="I1406" s="28" t="s">
        <v>374</v>
      </c>
      <c r="J1406" s="28" t="s">
        <v>117</v>
      </c>
      <c r="K1406" s="21"/>
      <c r="L1406" s="21"/>
      <c r="M1406" s="28" t="s">
        <v>117</v>
      </c>
      <c r="N1406" s="28" t="s">
        <v>117</v>
      </c>
      <c r="O1406" s="28" t="s">
        <v>117</v>
      </c>
      <c r="P1406" s="21" t="s">
        <v>117</v>
      </c>
      <c r="Q1406" s="21" t="s">
        <v>117</v>
      </c>
      <c r="R1406" s="28" t="s">
        <v>117</v>
      </c>
      <c r="S1406" s="78"/>
      <c r="T1406" s="30"/>
      <c r="U1406" s="52">
        <f t="shared" si="447"/>
        <v>0</v>
      </c>
      <c r="V1406" s="29"/>
      <c r="W1406" s="29" t="s">
        <v>117</v>
      </c>
      <c r="X1406" s="29"/>
      <c r="Y1406" s="29"/>
      <c r="Z1406" s="53" t="str">
        <f t="shared" si="439"/>
        <v/>
      </c>
      <c r="AA1406" s="55" t="str">
        <f t="shared" si="448"/>
        <v/>
      </c>
      <c r="AB1406" s="27"/>
      <c r="AC1406" s="54">
        <f t="shared" si="440"/>
        <v>0</v>
      </c>
      <c r="AD1406" s="78"/>
      <c r="AE1406" s="54">
        <f t="shared" si="441"/>
        <v>0</v>
      </c>
      <c r="AF1406" s="78"/>
      <c r="AG1406" s="54">
        <f t="shared" si="442"/>
        <v>0</v>
      </c>
      <c r="AH1406" s="78"/>
      <c r="AI1406" s="54">
        <f t="shared" si="443"/>
        <v>0</v>
      </c>
      <c r="AJ1406" s="78"/>
      <c r="AK1406" s="54">
        <f t="shared" si="444"/>
        <v>0</v>
      </c>
      <c r="AL1406" s="78"/>
      <c r="AM1406" s="78"/>
      <c r="AN1406" s="53" t="str">
        <f>+IF($A1406="Venta",SUMIF($AC$3:$AM$3,VLOOKUP($R1406,desplegable!$N$3:$Q$8,4,FALSE),$AC1406:$AM1406)*$T1406/VLOOKUP($R1406,desplegable!$N$3:$O$8,2,FALSE),"")</f>
        <v/>
      </c>
      <c r="AO1406" s="53">
        <f t="shared" si="445"/>
        <v>0</v>
      </c>
      <c r="AP1406" s="53" t="str">
        <f>+IF($A1406="Compra",SUMIF($AC$3:$AM$3,VLOOKUP($R1405,desplegable!$N$3:$Q$8,4,FALSE),$AC1406:$AM1406)*$T1406/VLOOKUP($R1405,desplegable!$N$3:$O$8,2,FALSE),"")</f>
        <v/>
      </c>
      <c r="AQ1406" s="55">
        <f>+IFERROR(SUMIF($AC$3:$AM$3,VLOOKUP($R1406,desplegable!$N$3:$Q$8,4,FALSE),$AC1406:$AM1406)/$S1406,0)</f>
        <v>0</v>
      </c>
      <c r="AR1406" s="55">
        <f ca="1">IFERROR((SUMIF($AC$3:$AM$3,VLOOKUP($R1406,desplegable!$N$3:$Q$8,4,FALSE),$AC1406:$AM1406)/($H1406-$G1406))*((TODAY())-$G1406)/$S1406,0)</f>
        <v>0</v>
      </c>
      <c r="AS1406" s="56" t="str">
        <f t="shared" si="449"/>
        <v>-</v>
      </c>
      <c r="AT1406" s="56" t="str">
        <f t="shared" si="450"/>
        <v>-</v>
      </c>
      <c r="AU1406" s="56" t="str">
        <f t="shared" si="451"/>
        <v>-</v>
      </c>
      <c r="AV1406" s="56" t="str">
        <f t="shared" si="452"/>
        <v>-</v>
      </c>
      <c r="AW1406" s="53" t="str">
        <f t="shared" si="453"/>
        <v>-</v>
      </c>
      <c r="AX1406" s="53" t="str">
        <f t="shared" si="454"/>
        <v/>
      </c>
      <c r="AY1406" s="57" t="str">
        <f t="shared" si="455"/>
        <v/>
      </c>
      <c r="AZ1406" s="54">
        <f>+IF(SUMIF($AC$3:$AM$3,VLOOKUP($R1406,desplegable!$N$3:$Q$8,4,FALSE),$AC1406:$AM1406)&gt;=$S1406,$S1406,SUMIF($AC$3:$AM$3,VLOOKUP($R1406,desplegable!$N$3:$Q$8,4,FALSE),$AC1406:$AM1406))</f>
        <v>0</v>
      </c>
      <c r="BA1406" s="78"/>
      <c r="BB1406" s="54">
        <f t="shared" si="456"/>
        <v>0</v>
      </c>
      <c r="BC1406" s="53">
        <f>+IFERROR($BB1406*$T1406/VLOOKUP($R1406,desplegable!$N$3:$O$8,2,FALSE),0)</f>
        <v>0</v>
      </c>
      <c r="BD1406" s="53" t="str">
        <f t="shared" si="446"/>
        <v/>
      </c>
      <c r="BE1406" s="57" t="str">
        <f t="shared" si="457"/>
        <v/>
      </c>
    </row>
    <row r="1407" spans="1:57" ht="15" customHeight="1" x14ac:dyDescent="0.25">
      <c r="A1407" s="26" t="s">
        <v>117</v>
      </c>
      <c r="B1407" s="21"/>
      <c r="C1407" s="21" t="s">
        <v>117</v>
      </c>
      <c r="D1407" s="21"/>
      <c r="E1407" s="21" t="s">
        <v>117</v>
      </c>
      <c r="F1407" s="21"/>
      <c r="G1407" s="27"/>
      <c r="H1407" s="27"/>
      <c r="I1407" s="28" t="s">
        <v>374</v>
      </c>
      <c r="J1407" s="28" t="s">
        <v>117</v>
      </c>
      <c r="K1407" s="21"/>
      <c r="L1407" s="21"/>
      <c r="M1407" s="28" t="s">
        <v>117</v>
      </c>
      <c r="N1407" s="28" t="s">
        <v>117</v>
      </c>
      <c r="O1407" s="28" t="s">
        <v>117</v>
      </c>
      <c r="P1407" s="21" t="s">
        <v>117</v>
      </c>
      <c r="Q1407" s="21" t="s">
        <v>117</v>
      </c>
      <c r="R1407" s="28" t="s">
        <v>117</v>
      </c>
      <c r="S1407" s="78"/>
      <c r="T1407" s="30"/>
      <c r="U1407" s="52">
        <f t="shared" si="447"/>
        <v>0</v>
      </c>
      <c r="V1407" s="29"/>
      <c r="W1407" s="29" t="s">
        <v>117</v>
      </c>
      <c r="X1407" s="29"/>
      <c r="Y1407" s="29"/>
      <c r="Z1407" s="53" t="str">
        <f t="shared" si="439"/>
        <v/>
      </c>
      <c r="AA1407" s="55" t="str">
        <f t="shared" si="448"/>
        <v/>
      </c>
      <c r="AB1407" s="27"/>
      <c r="AC1407" s="54">
        <f t="shared" si="440"/>
        <v>0</v>
      </c>
      <c r="AD1407" s="78"/>
      <c r="AE1407" s="54">
        <f t="shared" si="441"/>
        <v>0</v>
      </c>
      <c r="AF1407" s="78"/>
      <c r="AG1407" s="54">
        <f t="shared" si="442"/>
        <v>0</v>
      </c>
      <c r="AH1407" s="78"/>
      <c r="AI1407" s="54">
        <f t="shared" si="443"/>
        <v>0</v>
      </c>
      <c r="AJ1407" s="78"/>
      <c r="AK1407" s="54">
        <f t="shared" si="444"/>
        <v>0</v>
      </c>
      <c r="AL1407" s="78"/>
      <c r="AM1407" s="78"/>
      <c r="AN1407" s="53" t="str">
        <f>+IF($A1407="Venta",SUMIF($AC$3:$AM$3,VLOOKUP($R1407,desplegable!$N$3:$Q$8,4,FALSE),$AC1407:$AM1407)*$T1407/VLOOKUP($R1407,desplegable!$N$3:$O$8,2,FALSE),"")</f>
        <v/>
      </c>
      <c r="AO1407" s="53">
        <f t="shared" si="445"/>
        <v>0</v>
      </c>
      <c r="AP1407" s="53" t="str">
        <f>+IF($A1407="Compra",SUMIF($AC$3:$AM$3,VLOOKUP($R1406,desplegable!$N$3:$Q$8,4,FALSE),$AC1407:$AM1407)*$T1407/VLOOKUP($R1406,desplegable!$N$3:$O$8,2,FALSE),"")</f>
        <v/>
      </c>
      <c r="AQ1407" s="55">
        <f>+IFERROR(SUMIF($AC$3:$AM$3,VLOOKUP($R1407,desplegable!$N$3:$Q$8,4,FALSE),$AC1407:$AM1407)/$S1407,0)</f>
        <v>0</v>
      </c>
      <c r="AR1407" s="55">
        <f ca="1">IFERROR((SUMIF($AC$3:$AM$3,VLOOKUP($R1407,desplegable!$N$3:$Q$8,4,FALSE),$AC1407:$AM1407)/($H1407-$G1407))*((TODAY())-$G1407)/$S1407,0)</f>
        <v>0</v>
      </c>
      <c r="AS1407" s="56" t="str">
        <f t="shared" si="449"/>
        <v>-</v>
      </c>
      <c r="AT1407" s="56" t="str">
        <f t="shared" si="450"/>
        <v>-</v>
      </c>
      <c r="AU1407" s="56" t="str">
        <f t="shared" si="451"/>
        <v>-</v>
      </c>
      <c r="AV1407" s="56" t="str">
        <f t="shared" si="452"/>
        <v>-</v>
      </c>
      <c r="AW1407" s="53" t="str">
        <f t="shared" si="453"/>
        <v>-</v>
      </c>
      <c r="AX1407" s="53" t="str">
        <f t="shared" si="454"/>
        <v/>
      </c>
      <c r="AY1407" s="57" t="str">
        <f t="shared" si="455"/>
        <v/>
      </c>
      <c r="AZ1407" s="54">
        <f>+IF(SUMIF($AC$3:$AM$3,VLOOKUP($R1407,desplegable!$N$3:$Q$8,4,FALSE),$AC1407:$AM1407)&gt;=$S1407,$S1407,SUMIF($AC$3:$AM$3,VLOOKUP($R1407,desplegable!$N$3:$Q$8,4,FALSE),$AC1407:$AM1407))</f>
        <v>0</v>
      </c>
      <c r="BA1407" s="78"/>
      <c r="BB1407" s="54">
        <f t="shared" si="456"/>
        <v>0</v>
      </c>
      <c r="BC1407" s="53">
        <f>+IFERROR($BB1407*$T1407/VLOOKUP($R1407,desplegable!$N$3:$O$8,2,FALSE),0)</f>
        <v>0</v>
      </c>
      <c r="BD1407" s="53" t="str">
        <f t="shared" si="446"/>
        <v/>
      </c>
      <c r="BE1407" s="57" t="str">
        <f t="shared" si="457"/>
        <v/>
      </c>
    </row>
    <row r="1408" spans="1:57" ht="15" customHeight="1" x14ac:dyDescent="0.25">
      <c r="A1408" s="26" t="s">
        <v>117</v>
      </c>
      <c r="B1408" s="21"/>
      <c r="C1408" s="21" t="s">
        <v>117</v>
      </c>
      <c r="D1408" s="21"/>
      <c r="E1408" s="21" t="s">
        <v>117</v>
      </c>
      <c r="F1408" s="21"/>
      <c r="G1408" s="27"/>
      <c r="H1408" s="27"/>
      <c r="I1408" s="28" t="s">
        <v>374</v>
      </c>
      <c r="J1408" s="28" t="s">
        <v>117</v>
      </c>
      <c r="K1408" s="21"/>
      <c r="L1408" s="21"/>
      <c r="M1408" s="28" t="s">
        <v>117</v>
      </c>
      <c r="N1408" s="28" t="s">
        <v>117</v>
      </c>
      <c r="O1408" s="28" t="s">
        <v>117</v>
      </c>
      <c r="P1408" s="21" t="s">
        <v>117</v>
      </c>
      <c r="Q1408" s="21" t="s">
        <v>117</v>
      </c>
      <c r="R1408" s="28" t="s">
        <v>117</v>
      </c>
      <c r="S1408" s="78"/>
      <c r="T1408" s="30"/>
      <c r="U1408" s="52">
        <f t="shared" si="447"/>
        <v>0</v>
      </c>
      <c r="V1408" s="29"/>
      <c r="W1408" s="29" t="s">
        <v>117</v>
      </c>
      <c r="X1408" s="29"/>
      <c r="Y1408" s="29"/>
      <c r="Z1408" s="53" t="str">
        <f t="shared" si="439"/>
        <v/>
      </c>
      <c r="AA1408" s="55" t="str">
        <f t="shared" si="448"/>
        <v/>
      </c>
      <c r="AB1408" s="27"/>
      <c r="AC1408" s="54">
        <f t="shared" si="440"/>
        <v>0</v>
      </c>
      <c r="AD1408" s="78"/>
      <c r="AE1408" s="54">
        <f t="shared" si="441"/>
        <v>0</v>
      </c>
      <c r="AF1408" s="78"/>
      <c r="AG1408" s="54">
        <f t="shared" si="442"/>
        <v>0</v>
      </c>
      <c r="AH1408" s="78"/>
      <c r="AI1408" s="54">
        <f t="shared" si="443"/>
        <v>0</v>
      </c>
      <c r="AJ1408" s="78"/>
      <c r="AK1408" s="54">
        <f t="shared" si="444"/>
        <v>0</v>
      </c>
      <c r="AL1408" s="78"/>
      <c r="AM1408" s="78"/>
      <c r="AN1408" s="53" t="str">
        <f>+IF($A1408="Venta",SUMIF($AC$3:$AM$3,VLOOKUP($R1408,desplegable!$N$3:$Q$8,4,FALSE),$AC1408:$AM1408)*$T1408/VLOOKUP($R1408,desplegable!$N$3:$O$8,2,FALSE),"")</f>
        <v/>
      </c>
      <c r="AO1408" s="53">
        <f t="shared" si="445"/>
        <v>0</v>
      </c>
      <c r="AP1408" s="53" t="str">
        <f>+IF($A1408="Compra",SUMIF($AC$3:$AM$3,VLOOKUP($R1407,desplegable!$N$3:$Q$8,4,FALSE),$AC1408:$AM1408)*$T1408/VLOOKUP($R1407,desplegable!$N$3:$O$8,2,FALSE),"")</f>
        <v/>
      </c>
      <c r="AQ1408" s="55">
        <f>+IFERROR(SUMIF($AC$3:$AM$3,VLOOKUP($R1408,desplegable!$N$3:$Q$8,4,FALSE),$AC1408:$AM1408)/$S1408,0)</f>
        <v>0</v>
      </c>
      <c r="AR1408" s="55">
        <f ca="1">IFERROR((SUMIF($AC$3:$AM$3,VLOOKUP($R1408,desplegable!$N$3:$Q$8,4,FALSE),$AC1408:$AM1408)/($H1408-$G1408))*((TODAY())-$G1408)/$S1408,0)</f>
        <v>0</v>
      </c>
      <c r="AS1408" s="56" t="str">
        <f t="shared" si="449"/>
        <v>-</v>
      </c>
      <c r="AT1408" s="56" t="str">
        <f t="shared" si="450"/>
        <v>-</v>
      </c>
      <c r="AU1408" s="56" t="str">
        <f t="shared" si="451"/>
        <v>-</v>
      </c>
      <c r="AV1408" s="56" t="str">
        <f t="shared" si="452"/>
        <v>-</v>
      </c>
      <c r="AW1408" s="53" t="str">
        <f t="shared" si="453"/>
        <v>-</v>
      </c>
      <c r="AX1408" s="53" t="str">
        <f t="shared" si="454"/>
        <v/>
      </c>
      <c r="AY1408" s="57" t="str">
        <f t="shared" si="455"/>
        <v/>
      </c>
      <c r="AZ1408" s="54">
        <f>+IF(SUMIF($AC$3:$AM$3,VLOOKUP($R1408,desplegable!$N$3:$Q$8,4,FALSE),$AC1408:$AM1408)&gt;=$S1408,$S1408,SUMIF($AC$3:$AM$3,VLOOKUP($R1408,desplegable!$N$3:$Q$8,4,FALSE),$AC1408:$AM1408))</f>
        <v>0</v>
      </c>
      <c r="BA1408" s="78"/>
      <c r="BB1408" s="54">
        <f t="shared" si="456"/>
        <v>0</v>
      </c>
      <c r="BC1408" s="53">
        <f>+IFERROR($BB1408*$T1408/VLOOKUP($R1408,desplegable!$N$3:$O$8,2,FALSE),0)</f>
        <v>0</v>
      </c>
      <c r="BD1408" s="53" t="str">
        <f t="shared" si="446"/>
        <v/>
      </c>
      <c r="BE1408" s="57" t="str">
        <f t="shared" si="457"/>
        <v/>
      </c>
    </row>
    <row r="1409" spans="1:57" ht="15" customHeight="1" x14ac:dyDescent="0.25">
      <c r="A1409" s="26" t="s">
        <v>117</v>
      </c>
      <c r="B1409" s="21"/>
      <c r="C1409" s="21" t="s">
        <v>117</v>
      </c>
      <c r="D1409" s="21"/>
      <c r="E1409" s="21" t="s">
        <v>117</v>
      </c>
      <c r="F1409" s="21"/>
      <c r="G1409" s="27"/>
      <c r="H1409" s="27"/>
      <c r="I1409" s="28" t="s">
        <v>374</v>
      </c>
      <c r="J1409" s="28" t="s">
        <v>117</v>
      </c>
      <c r="K1409" s="21"/>
      <c r="L1409" s="21"/>
      <c r="M1409" s="28" t="s">
        <v>117</v>
      </c>
      <c r="N1409" s="28" t="s">
        <v>117</v>
      </c>
      <c r="O1409" s="28" t="s">
        <v>117</v>
      </c>
      <c r="P1409" s="21" t="s">
        <v>117</v>
      </c>
      <c r="Q1409" s="21" t="s">
        <v>117</v>
      </c>
      <c r="R1409" s="28" t="s">
        <v>117</v>
      </c>
      <c r="S1409" s="78"/>
      <c r="T1409" s="30"/>
      <c r="U1409" s="52">
        <f t="shared" si="447"/>
        <v>0</v>
      </c>
      <c r="V1409" s="29"/>
      <c r="W1409" s="29" t="s">
        <v>117</v>
      </c>
      <c r="X1409" s="29"/>
      <c r="Y1409" s="29"/>
      <c r="Z1409" s="53" t="str">
        <f t="shared" si="439"/>
        <v/>
      </c>
      <c r="AA1409" s="55" t="str">
        <f t="shared" si="448"/>
        <v/>
      </c>
      <c r="AB1409" s="27"/>
      <c r="AC1409" s="54">
        <f t="shared" si="440"/>
        <v>0</v>
      </c>
      <c r="AD1409" s="78"/>
      <c r="AE1409" s="54">
        <f t="shared" si="441"/>
        <v>0</v>
      </c>
      <c r="AF1409" s="78"/>
      <c r="AG1409" s="54">
        <f t="shared" si="442"/>
        <v>0</v>
      </c>
      <c r="AH1409" s="78"/>
      <c r="AI1409" s="54">
        <f t="shared" si="443"/>
        <v>0</v>
      </c>
      <c r="AJ1409" s="78"/>
      <c r="AK1409" s="54">
        <f t="shared" si="444"/>
        <v>0</v>
      </c>
      <c r="AL1409" s="78"/>
      <c r="AM1409" s="78"/>
      <c r="AN1409" s="53" t="str">
        <f>+IF($A1409="Venta",SUMIF($AC$3:$AM$3,VLOOKUP($R1409,desplegable!$N$3:$Q$8,4,FALSE),$AC1409:$AM1409)*$T1409/VLOOKUP($R1409,desplegable!$N$3:$O$8,2,FALSE),"")</f>
        <v/>
      </c>
      <c r="AO1409" s="53">
        <f t="shared" si="445"/>
        <v>0</v>
      </c>
      <c r="AP1409" s="53" t="str">
        <f>+IF($A1409="Compra",SUMIF($AC$3:$AM$3,VLOOKUP($R1408,desplegable!$N$3:$Q$8,4,FALSE),$AC1409:$AM1409)*$T1409/VLOOKUP($R1408,desplegable!$N$3:$O$8,2,FALSE),"")</f>
        <v/>
      </c>
      <c r="AQ1409" s="55">
        <f>+IFERROR(SUMIF($AC$3:$AM$3,VLOOKUP($R1409,desplegable!$N$3:$Q$8,4,FALSE),$AC1409:$AM1409)/$S1409,0)</f>
        <v>0</v>
      </c>
      <c r="AR1409" s="55">
        <f ca="1">IFERROR((SUMIF($AC$3:$AM$3,VLOOKUP($R1409,desplegable!$N$3:$Q$8,4,FALSE),$AC1409:$AM1409)/($H1409-$G1409))*((TODAY())-$G1409)/$S1409,0)</f>
        <v>0</v>
      </c>
      <c r="AS1409" s="56" t="str">
        <f t="shared" si="449"/>
        <v>-</v>
      </c>
      <c r="AT1409" s="56" t="str">
        <f t="shared" si="450"/>
        <v>-</v>
      </c>
      <c r="AU1409" s="56" t="str">
        <f t="shared" si="451"/>
        <v>-</v>
      </c>
      <c r="AV1409" s="56" t="str">
        <f t="shared" si="452"/>
        <v>-</v>
      </c>
      <c r="AW1409" s="53" t="str">
        <f t="shared" si="453"/>
        <v>-</v>
      </c>
      <c r="AX1409" s="53" t="str">
        <f t="shared" si="454"/>
        <v/>
      </c>
      <c r="AY1409" s="57" t="str">
        <f t="shared" si="455"/>
        <v/>
      </c>
      <c r="AZ1409" s="54">
        <f>+IF(SUMIF($AC$3:$AM$3,VLOOKUP($R1409,desplegable!$N$3:$Q$8,4,FALSE),$AC1409:$AM1409)&gt;=$S1409,$S1409,SUMIF($AC$3:$AM$3,VLOOKUP($R1409,desplegable!$N$3:$Q$8,4,FALSE),$AC1409:$AM1409))</f>
        <v>0</v>
      </c>
      <c r="BA1409" s="78"/>
      <c r="BB1409" s="54">
        <f t="shared" si="456"/>
        <v>0</v>
      </c>
      <c r="BC1409" s="53">
        <f>+IFERROR($BB1409*$T1409/VLOOKUP($R1409,desplegable!$N$3:$O$8,2,FALSE),0)</f>
        <v>0</v>
      </c>
      <c r="BD1409" s="53" t="str">
        <f t="shared" si="446"/>
        <v/>
      </c>
      <c r="BE1409" s="57" t="str">
        <f t="shared" si="457"/>
        <v/>
      </c>
    </row>
    <row r="1410" spans="1:57" ht="15" customHeight="1" x14ac:dyDescent="0.25">
      <c r="A1410" s="26" t="s">
        <v>117</v>
      </c>
      <c r="B1410" s="21"/>
      <c r="C1410" s="21" t="s">
        <v>117</v>
      </c>
      <c r="D1410" s="21"/>
      <c r="E1410" s="21" t="s">
        <v>117</v>
      </c>
      <c r="F1410" s="21"/>
      <c r="G1410" s="27"/>
      <c r="H1410" s="27"/>
      <c r="I1410" s="28" t="s">
        <v>374</v>
      </c>
      <c r="J1410" s="28" t="s">
        <v>117</v>
      </c>
      <c r="K1410" s="21"/>
      <c r="L1410" s="21"/>
      <c r="M1410" s="28" t="s">
        <v>117</v>
      </c>
      <c r="N1410" s="28" t="s">
        <v>117</v>
      </c>
      <c r="O1410" s="28" t="s">
        <v>117</v>
      </c>
      <c r="P1410" s="21" t="s">
        <v>117</v>
      </c>
      <c r="Q1410" s="21" t="s">
        <v>117</v>
      </c>
      <c r="R1410" s="28" t="s">
        <v>117</v>
      </c>
      <c r="S1410" s="78"/>
      <c r="T1410" s="30"/>
      <c r="U1410" s="52">
        <f t="shared" si="447"/>
        <v>0</v>
      </c>
      <c r="V1410" s="29"/>
      <c r="W1410" s="29" t="s">
        <v>117</v>
      </c>
      <c r="X1410" s="29"/>
      <c r="Y1410" s="29"/>
      <c r="Z1410" s="53" t="str">
        <f t="shared" si="439"/>
        <v/>
      </c>
      <c r="AA1410" s="55" t="str">
        <f t="shared" si="448"/>
        <v/>
      </c>
      <c r="AB1410" s="27"/>
      <c r="AC1410" s="54">
        <f t="shared" si="440"/>
        <v>0</v>
      </c>
      <c r="AD1410" s="78"/>
      <c r="AE1410" s="54">
        <f t="shared" si="441"/>
        <v>0</v>
      </c>
      <c r="AF1410" s="78"/>
      <c r="AG1410" s="54">
        <f t="shared" si="442"/>
        <v>0</v>
      </c>
      <c r="AH1410" s="78"/>
      <c r="AI1410" s="54">
        <f t="shared" si="443"/>
        <v>0</v>
      </c>
      <c r="AJ1410" s="78"/>
      <c r="AK1410" s="54">
        <f t="shared" si="444"/>
        <v>0</v>
      </c>
      <c r="AL1410" s="78"/>
      <c r="AM1410" s="78"/>
      <c r="AN1410" s="53" t="str">
        <f>+IF($A1410="Venta",SUMIF($AC$3:$AM$3,VLOOKUP($R1410,desplegable!$N$3:$Q$8,4,FALSE),$AC1410:$AM1410)*$T1410/VLOOKUP($R1410,desplegable!$N$3:$O$8,2,FALSE),"")</f>
        <v/>
      </c>
      <c r="AO1410" s="53">
        <f t="shared" si="445"/>
        <v>0</v>
      </c>
      <c r="AP1410" s="53" t="str">
        <f>+IF($A1410="Compra",SUMIF($AC$3:$AM$3,VLOOKUP($R1409,desplegable!$N$3:$Q$8,4,FALSE),$AC1410:$AM1410)*$T1410/VLOOKUP($R1409,desplegable!$N$3:$O$8,2,FALSE),"")</f>
        <v/>
      </c>
      <c r="AQ1410" s="55">
        <f>+IFERROR(SUMIF($AC$3:$AM$3,VLOOKUP($R1410,desplegable!$N$3:$Q$8,4,FALSE),$AC1410:$AM1410)/$S1410,0)</f>
        <v>0</v>
      </c>
      <c r="AR1410" s="55">
        <f ca="1">IFERROR((SUMIF($AC$3:$AM$3,VLOOKUP($R1410,desplegable!$N$3:$Q$8,4,FALSE),$AC1410:$AM1410)/($H1410-$G1410))*((TODAY())-$G1410)/$S1410,0)</f>
        <v>0</v>
      </c>
      <c r="AS1410" s="56" t="str">
        <f t="shared" si="449"/>
        <v>-</v>
      </c>
      <c r="AT1410" s="56" t="str">
        <f t="shared" si="450"/>
        <v>-</v>
      </c>
      <c r="AU1410" s="56" t="str">
        <f t="shared" si="451"/>
        <v>-</v>
      </c>
      <c r="AV1410" s="56" t="str">
        <f t="shared" si="452"/>
        <v>-</v>
      </c>
      <c r="AW1410" s="53" t="str">
        <f t="shared" si="453"/>
        <v>-</v>
      </c>
      <c r="AX1410" s="53" t="str">
        <f t="shared" si="454"/>
        <v/>
      </c>
      <c r="AY1410" s="57" t="str">
        <f t="shared" si="455"/>
        <v/>
      </c>
      <c r="AZ1410" s="54">
        <f>+IF(SUMIF($AC$3:$AM$3,VLOOKUP($R1410,desplegable!$N$3:$Q$8,4,FALSE),$AC1410:$AM1410)&gt;=$S1410,$S1410,SUMIF($AC$3:$AM$3,VLOOKUP($R1410,desplegable!$N$3:$Q$8,4,FALSE),$AC1410:$AM1410))</f>
        <v>0</v>
      </c>
      <c r="BA1410" s="78"/>
      <c r="BB1410" s="54">
        <f t="shared" si="456"/>
        <v>0</v>
      </c>
      <c r="BC1410" s="53">
        <f>+IFERROR($BB1410*$T1410/VLOOKUP($R1410,desplegable!$N$3:$O$8,2,FALSE),0)</f>
        <v>0</v>
      </c>
      <c r="BD1410" s="53" t="str">
        <f t="shared" si="446"/>
        <v/>
      </c>
      <c r="BE1410" s="57" t="str">
        <f t="shared" si="457"/>
        <v/>
      </c>
    </row>
    <row r="1411" spans="1:57" ht="15" customHeight="1" x14ac:dyDescent="0.25">
      <c r="A1411" s="26" t="s">
        <v>117</v>
      </c>
      <c r="B1411" s="21"/>
      <c r="C1411" s="21" t="s">
        <v>117</v>
      </c>
      <c r="D1411" s="21"/>
      <c r="E1411" s="21" t="s">
        <v>117</v>
      </c>
      <c r="F1411" s="21"/>
      <c r="G1411" s="27"/>
      <c r="H1411" s="27"/>
      <c r="I1411" s="28" t="s">
        <v>374</v>
      </c>
      <c r="J1411" s="28" t="s">
        <v>117</v>
      </c>
      <c r="K1411" s="21"/>
      <c r="L1411" s="21"/>
      <c r="M1411" s="28" t="s">
        <v>117</v>
      </c>
      <c r="N1411" s="28" t="s">
        <v>117</v>
      </c>
      <c r="O1411" s="28" t="s">
        <v>117</v>
      </c>
      <c r="P1411" s="21" t="s">
        <v>117</v>
      </c>
      <c r="Q1411" s="21" t="s">
        <v>117</v>
      </c>
      <c r="R1411" s="28" t="s">
        <v>117</v>
      </c>
      <c r="S1411" s="78"/>
      <c r="T1411" s="30"/>
      <c r="U1411" s="52">
        <f t="shared" si="447"/>
        <v>0</v>
      </c>
      <c r="V1411" s="29"/>
      <c r="W1411" s="29" t="s">
        <v>117</v>
      </c>
      <c r="X1411" s="29"/>
      <c r="Y1411" s="29"/>
      <c r="Z1411" s="53" t="str">
        <f t="shared" si="439"/>
        <v/>
      </c>
      <c r="AA1411" s="55" t="str">
        <f t="shared" si="448"/>
        <v/>
      </c>
      <c r="AB1411" s="27"/>
      <c r="AC1411" s="54">
        <f t="shared" si="440"/>
        <v>0</v>
      </c>
      <c r="AD1411" s="78"/>
      <c r="AE1411" s="54">
        <f t="shared" si="441"/>
        <v>0</v>
      </c>
      <c r="AF1411" s="78"/>
      <c r="AG1411" s="54">
        <f t="shared" si="442"/>
        <v>0</v>
      </c>
      <c r="AH1411" s="78"/>
      <c r="AI1411" s="54">
        <f t="shared" si="443"/>
        <v>0</v>
      </c>
      <c r="AJ1411" s="78"/>
      <c r="AK1411" s="54">
        <f t="shared" si="444"/>
        <v>0</v>
      </c>
      <c r="AL1411" s="78"/>
      <c r="AM1411" s="78"/>
      <c r="AN1411" s="53" t="str">
        <f>+IF($A1411="Venta",SUMIF($AC$3:$AM$3,VLOOKUP($R1411,desplegable!$N$3:$Q$8,4,FALSE),$AC1411:$AM1411)*$T1411/VLOOKUP($R1411,desplegable!$N$3:$O$8,2,FALSE),"")</f>
        <v/>
      </c>
      <c r="AO1411" s="53">
        <f t="shared" si="445"/>
        <v>0</v>
      </c>
      <c r="AP1411" s="53" t="str">
        <f>+IF($A1411="Compra",SUMIF($AC$3:$AM$3,VLOOKUP($R1410,desplegable!$N$3:$Q$8,4,FALSE),$AC1411:$AM1411)*$T1411/VLOOKUP($R1410,desplegable!$N$3:$O$8,2,FALSE),"")</f>
        <v/>
      </c>
      <c r="AQ1411" s="55">
        <f>+IFERROR(SUMIF($AC$3:$AM$3,VLOOKUP($R1411,desplegable!$N$3:$Q$8,4,FALSE),$AC1411:$AM1411)/$S1411,0)</f>
        <v>0</v>
      </c>
      <c r="AR1411" s="55">
        <f ca="1">IFERROR((SUMIF($AC$3:$AM$3,VLOOKUP($R1411,desplegable!$N$3:$Q$8,4,FALSE),$AC1411:$AM1411)/($H1411-$G1411))*((TODAY())-$G1411)/$S1411,0)</f>
        <v>0</v>
      </c>
      <c r="AS1411" s="56" t="str">
        <f t="shared" si="449"/>
        <v>-</v>
      </c>
      <c r="AT1411" s="56" t="str">
        <f t="shared" si="450"/>
        <v>-</v>
      </c>
      <c r="AU1411" s="56" t="str">
        <f t="shared" si="451"/>
        <v>-</v>
      </c>
      <c r="AV1411" s="56" t="str">
        <f t="shared" si="452"/>
        <v>-</v>
      </c>
      <c r="AW1411" s="53" t="str">
        <f t="shared" si="453"/>
        <v>-</v>
      </c>
      <c r="AX1411" s="53" t="str">
        <f t="shared" si="454"/>
        <v/>
      </c>
      <c r="AY1411" s="57" t="str">
        <f t="shared" si="455"/>
        <v/>
      </c>
      <c r="AZ1411" s="54">
        <f>+IF(SUMIF($AC$3:$AM$3,VLOOKUP($R1411,desplegable!$N$3:$Q$8,4,FALSE),$AC1411:$AM1411)&gt;=$S1411,$S1411,SUMIF($AC$3:$AM$3,VLOOKUP($R1411,desplegable!$N$3:$Q$8,4,FALSE),$AC1411:$AM1411))</f>
        <v>0</v>
      </c>
      <c r="BA1411" s="78"/>
      <c r="BB1411" s="54">
        <f t="shared" si="456"/>
        <v>0</v>
      </c>
      <c r="BC1411" s="53">
        <f>+IFERROR($BB1411*$T1411/VLOOKUP($R1411,desplegable!$N$3:$O$8,2,FALSE),0)</f>
        <v>0</v>
      </c>
      <c r="BD1411" s="53" t="str">
        <f t="shared" si="446"/>
        <v/>
      </c>
      <c r="BE1411" s="57" t="str">
        <f t="shared" si="457"/>
        <v/>
      </c>
    </row>
    <row r="1412" spans="1:57" ht="15" customHeight="1" x14ac:dyDescent="0.25">
      <c r="A1412" s="26" t="s">
        <v>117</v>
      </c>
      <c r="B1412" s="21"/>
      <c r="C1412" s="21" t="s">
        <v>117</v>
      </c>
      <c r="D1412" s="21"/>
      <c r="E1412" s="21" t="s">
        <v>117</v>
      </c>
      <c r="F1412" s="21"/>
      <c r="G1412" s="27"/>
      <c r="H1412" s="27"/>
      <c r="I1412" s="28" t="s">
        <v>374</v>
      </c>
      <c r="J1412" s="28" t="s">
        <v>117</v>
      </c>
      <c r="K1412" s="21"/>
      <c r="L1412" s="21"/>
      <c r="M1412" s="28" t="s">
        <v>117</v>
      </c>
      <c r="N1412" s="28" t="s">
        <v>117</v>
      </c>
      <c r="O1412" s="28" t="s">
        <v>117</v>
      </c>
      <c r="P1412" s="21" t="s">
        <v>117</v>
      </c>
      <c r="Q1412" s="21" t="s">
        <v>117</v>
      </c>
      <c r="R1412" s="28" t="s">
        <v>117</v>
      </c>
      <c r="S1412" s="78"/>
      <c r="T1412" s="30"/>
      <c r="U1412" s="52">
        <f t="shared" si="447"/>
        <v>0</v>
      </c>
      <c r="V1412" s="29"/>
      <c r="W1412" s="29" t="s">
        <v>117</v>
      </c>
      <c r="X1412" s="29"/>
      <c r="Y1412" s="29"/>
      <c r="Z1412" s="53" t="str">
        <f t="shared" ref="Z1412:Z1475" si="458">IF($A1412="Venta",$U1412-SUMIFS($U:$U,$K:$K,$K1412,$L:$L,$L1412,$M:$M,$M1412,$N:$N,$N1412,$A:$A,"Compra"),IF($A1412="Compra","",""))</f>
        <v/>
      </c>
      <c r="AA1412" s="55" t="str">
        <f t="shared" si="448"/>
        <v/>
      </c>
      <c r="AB1412" s="27"/>
      <c r="AC1412" s="54">
        <f t="shared" ref="AC1412:AC1475" si="459">+IF($A1412="Venta",SUMIFS($AD:$AD,$K:$K,$K1412,$L:$L,$L1412,$M:$M,$M1412,$N:$N,$N1412),IF($A1412="Compra",$AD1412,0))</f>
        <v>0</v>
      </c>
      <c r="AD1412" s="78"/>
      <c r="AE1412" s="54">
        <f t="shared" ref="AE1412:AE1475" si="460">+IF($A1412="Venta",SUMIFS($AF:$AF,$K:$K,$K1412,$L:$L,$L1412,$M:$M,$M1412,$N:$N,$N1412),IF($A1412="Compra",$AF1412,0))</f>
        <v>0</v>
      </c>
      <c r="AF1412" s="78"/>
      <c r="AG1412" s="54">
        <f t="shared" ref="AG1412:AG1475" si="461">+IF($A1412="Venta",SUMIFS($AH:$AH,$K:$K,$K1412,$L:$L,$L1412,$M:$M,$M1412,$N:$N,$N1412),IF($A1412="Compra",$AH1412,0))</f>
        <v>0</v>
      </c>
      <c r="AH1412" s="78"/>
      <c r="AI1412" s="54">
        <f t="shared" ref="AI1412:AI1475" si="462">+IF($A1412="Venta",SUMIFS($AJ:$AJ,$K:$K,$K1412,$L:$L,$L1412,$M:$M,$M1412,$N:$N,$N1412),IF($A1412="Compra",$AJ1412,0))</f>
        <v>0</v>
      </c>
      <c r="AJ1412" s="78"/>
      <c r="AK1412" s="54">
        <f t="shared" ref="AK1412:AK1475" si="463">+IF($A1412="Venta",SUMIFS($AL:$AL,$K:$K,$K1412,$L:$L,$L1412,$M:$M,$M1412,$N:$N,$N1412),IF($A1412="Compra",$AL1412,0))</f>
        <v>0</v>
      </c>
      <c r="AL1412" s="78"/>
      <c r="AM1412" s="78"/>
      <c r="AN1412" s="53" t="str">
        <f>+IF($A1412="Venta",SUMIF($AC$3:$AM$3,VLOOKUP($R1412,desplegable!$N$3:$Q$8,4,FALSE),$AC1412:$AM1412)*$T1412/VLOOKUP($R1412,desplegable!$N$3:$O$8,2,FALSE),"")</f>
        <v/>
      </c>
      <c r="AO1412" s="53">
        <f t="shared" ref="AO1412:AO1475" si="464">+IF($A1412="Venta",SUMIFS($AP:$AP,$K:$K,$K1412,$L:$L,$L1412,$M:$M,$M1412,$N:$N,$N1412),IF($A1412="Compra",$AP1412,0))</f>
        <v>0</v>
      </c>
      <c r="AP1412" s="53" t="str">
        <f>+IF($A1412="Compra",SUMIF($AC$3:$AM$3,VLOOKUP($R1411,desplegable!$N$3:$Q$8,4,FALSE),$AC1412:$AM1412)*$T1412/VLOOKUP($R1411,desplegable!$N$3:$O$8,2,FALSE),"")</f>
        <v/>
      </c>
      <c r="AQ1412" s="55">
        <f>+IFERROR(SUMIF($AC$3:$AM$3,VLOOKUP($R1412,desplegable!$N$3:$Q$8,4,FALSE),$AC1412:$AM1412)/$S1412,0)</f>
        <v>0</v>
      </c>
      <c r="AR1412" s="55">
        <f ca="1">IFERROR((SUMIF($AC$3:$AM$3,VLOOKUP($R1412,desplegable!$N$3:$Q$8,4,FALSE),$AC1412:$AM1412)/($H1412-$G1412))*((TODAY())-$G1412)/$S1412,0)</f>
        <v>0</v>
      </c>
      <c r="AS1412" s="56" t="str">
        <f t="shared" si="449"/>
        <v>-</v>
      </c>
      <c r="AT1412" s="56" t="str">
        <f t="shared" si="450"/>
        <v>-</v>
      </c>
      <c r="AU1412" s="56" t="str">
        <f t="shared" si="451"/>
        <v>-</v>
      </c>
      <c r="AV1412" s="56" t="str">
        <f t="shared" si="452"/>
        <v>-</v>
      </c>
      <c r="AW1412" s="53" t="str">
        <f t="shared" si="453"/>
        <v>-</v>
      </c>
      <c r="AX1412" s="53" t="str">
        <f t="shared" si="454"/>
        <v/>
      </c>
      <c r="AY1412" s="57" t="str">
        <f t="shared" si="455"/>
        <v/>
      </c>
      <c r="AZ1412" s="54">
        <f>+IF(SUMIF($AC$3:$AM$3,VLOOKUP($R1412,desplegable!$N$3:$Q$8,4,FALSE),$AC1412:$AM1412)&gt;=$S1412,$S1412,SUMIF($AC$3:$AM$3,VLOOKUP($R1412,desplegable!$N$3:$Q$8,4,FALSE),$AC1412:$AM1412))</f>
        <v>0</v>
      </c>
      <c r="BA1412" s="78"/>
      <c r="BB1412" s="54">
        <f t="shared" si="456"/>
        <v>0</v>
      </c>
      <c r="BC1412" s="53">
        <f>+IFERROR($BB1412*$T1412/VLOOKUP($R1412,desplegable!$N$3:$O$8,2,FALSE),0)</f>
        <v>0</v>
      </c>
      <c r="BD1412" s="53" t="str">
        <f t="shared" ref="BD1412:BD1475" si="465">+IF($A1412="Venta",$BC1412-SUMIFS($BC:$BC,$K:$K,$K1412,$L:$L,$L1412,$M:$M,$M1412,$N:$N,$N1412,$A:$A,"Compra"),"")</f>
        <v/>
      </c>
      <c r="BE1412" s="57" t="str">
        <f t="shared" si="457"/>
        <v/>
      </c>
    </row>
    <row r="1413" spans="1:57" ht="15" customHeight="1" x14ac:dyDescent="0.25">
      <c r="A1413" s="26" t="s">
        <v>117</v>
      </c>
      <c r="B1413" s="21"/>
      <c r="C1413" s="21" t="s">
        <v>117</v>
      </c>
      <c r="D1413" s="21"/>
      <c r="E1413" s="21" t="s">
        <v>117</v>
      </c>
      <c r="F1413" s="21"/>
      <c r="G1413" s="27"/>
      <c r="H1413" s="27"/>
      <c r="I1413" s="28" t="s">
        <v>374</v>
      </c>
      <c r="J1413" s="28" t="s">
        <v>117</v>
      </c>
      <c r="K1413" s="21"/>
      <c r="L1413" s="21"/>
      <c r="M1413" s="28" t="s">
        <v>117</v>
      </c>
      <c r="N1413" s="28" t="s">
        <v>117</v>
      </c>
      <c r="O1413" s="28" t="s">
        <v>117</v>
      </c>
      <c r="P1413" s="21" t="s">
        <v>117</v>
      </c>
      <c r="Q1413" s="21" t="s">
        <v>117</v>
      </c>
      <c r="R1413" s="28" t="s">
        <v>117</v>
      </c>
      <c r="S1413" s="78"/>
      <c r="T1413" s="30"/>
      <c r="U1413" s="52">
        <f t="shared" ref="U1413:U1476" si="466">IF($R1413="CPM",$S1413/1000*$T1413,$S1413*$T1413)</f>
        <v>0</v>
      </c>
      <c r="V1413" s="29"/>
      <c r="W1413" s="29" t="s">
        <v>117</v>
      </c>
      <c r="X1413" s="29"/>
      <c r="Y1413" s="29"/>
      <c r="Z1413" s="53" t="str">
        <f t="shared" si="458"/>
        <v/>
      </c>
      <c r="AA1413" s="55" t="str">
        <f t="shared" si="448"/>
        <v/>
      </c>
      <c r="AB1413" s="27"/>
      <c r="AC1413" s="54">
        <f t="shared" si="459"/>
        <v>0</v>
      </c>
      <c r="AD1413" s="78"/>
      <c r="AE1413" s="54">
        <f t="shared" si="460"/>
        <v>0</v>
      </c>
      <c r="AF1413" s="78"/>
      <c r="AG1413" s="54">
        <f t="shared" si="461"/>
        <v>0</v>
      </c>
      <c r="AH1413" s="78"/>
      <c r="AI1413" s="54">
        <f t="shared" si="462"/>
        <v>0</v>
      </c>
      <c r="AJ1413" s="78"/>
      <c r="AK1413" s="54">
        <f t="shared" si="463"/>
        <v>0</v>
      </c>
      <c r="AL1413" s="78"/>
      <c r="AM1413" s="78"/>
      <c r="AN1413" s="53" t="str">
        <f>+IF($A1413="Venta",SUMIF($AC$3:$AM$3,VLOOKUP($R1413,desplegable!$N$3:$Q$8,4,FALSE),$AC1413:$AM1413)*$T1413/VLOOKUP($R1413,desplegable!$N$3:$O$8,2,FALSE),"")</f>
        <v/>
      </c>
      <c r="AO1413" s="53">
        <f t="shared" si="464"/>
        <v>0</v>
      </c>
      <c r="AP1413" s="53" t="str">
        <f>+IF($A1413="Compra",SUMIF($AC$3:$AM$3,VLOOKUP($R1412,desplegable!$N$3:$Q$8,4,FALSE),$AC1413:$AM1413)*$T1413/VLOOKUP($R1412,desplegable!$N$3:$O$8,2,FALSE),"")</f>
        <v/>
      </c>
      <c r="AQ1413" s="55">
        <f>+IFERROR(SUMIF($AC$3:$AM$3,VLOOKUP($R1413,desplegable!$N$3:$Q$8,4,FALSE),$AC1413:$AM1413)/$S1413,0)</f>
        <v>0</v>
      </c>
      <c r="AR1413" s="55">
        <f ca="1">IFERROR((SUMIF($AC$3:$AM$3,VLOOKUP($R1413,desplegable!$N$3:$Q$8,4,FALSE),$AC1413:$AM1413)/($H1413-$G1413))*((TODAY())-$G1413)/$S1413,0)</f>
        <v>0</v>
      </c>
      <c r="AS1413" s="56" t="str">
        <f t="shared" si="449"/>
        <v>-</v>
      </c>
      <c r="AT1413" s="56" t="str">
        <f t="shared" si="450"/>
        <v>-</v>
      </c>
      <c r="AU1413" s="56" t="str">
        <f t="shared" si="451"/>
        <v>-</v>
      </c>
      <c r="AV1413" s="56" t="str">
        <f t="shared" si="452"/>
        <v>-</v>
      </c>
      <c r="AW1413" s="53" t="str">
        <f t="shared" si="453"/>
        <v>-</v>
      </c>
      <c r="AX1413" s="53" t="str">
        <f t="shared" si="454"/>
        <v/>
      </c>
      <c r="AY1413" s="57" t="str">
        <f t="shared" si="455"/>
        <v/>
      </c>
      <c r="AZ1413" s="54">
        <f>+IF(SUMIF($AC$3:$AM$3,VLOOKUP($R1413,desplegable!$N$3:$Q$8,4,FALSE),$AC1413:$AM1413)&gt;=$S1413,$S1413,SUMIF($AC$3:$AM$3,VLOOKUP($R1413,desplegable!$N$3:$Q$8,4,FALSE),$AC1413:$AM1413))</f>
        <v>0</v>
      </c>
      <c r="BA1413" s="78"/>
      <c r="BB1413" s="54">
        <f t="shared" si="456"/>
        <v>0</v>
      </c>
      <c r="BC1413" s="53">
        <f>+IFERROR($BB1413*$T1413/VLOOKUP($R1413,desplegable!$N$3:$O$8,2,FALSE),0)</f>
        <v>0</v>
      </c>
      <c r="BD1413" s="53" t="str">
        <f t="shared" si="465"/>
        <v/>
      </c>
      <c r="BE1413" s="57" t="str">
        <f t="shared" si="457"/>
        <v/>
      </c>
    </row>
    <row r="1414" spans="1:57" ht="15" customHeight="1" x14ac:dyDescent="0.25">
      <c r="A1414" s="26" t="s">
        <v>117</v>
      </c>
      <c r="B1414" s="21"/>
      <c r="C1414" s="21" t="s">
        <v>117</v>
      </c>
      <c r="D1414" s="21"/>
      <c r="E1414" s="21" t="s">
        <v>117</v>
      </c>
      <c r="F1414" s="21"/>
      <c r="G1414" s="27"/>
      <c r="H1414" s="27"/>
      <c r="I1414" s="28" t="s">
        <v>374</v>
      </c>
      <c r="J1414" s="28" t="s">
        <v>117</v>
      </c>
      <c r="K1414" s="21"/>
      <c r="L1414" s="21"/>
      <c r="M1414" s="28" t="s">
        <v>117</v>
      </c>
      <c r="N1414" s="28" t="s">
        <v>117</v>
      </c>
      <c r="O1414" s="28" t="s">
        <v>117</v>
      </c>
      <c r="P1414" s="21" t="s">
        <v>117</v>
      </c>
      <c r="Q1414" s="21" t="s">
        <v>117</v>
      </c>
      <c r="R1414" s="28" t="s">
        <v>117</v>
      </c>
      <c r="S1414" s="78"/>
      <c r="T1414" s="30"/>
      <c r="U1414" s="52">
        <f t="shared" si="466"/>
        <v>0</v>
      </c>
      <c r="V1414" s="29"/>
      <c r="W1414" s="29" t="s">
        <v>117</v>
      </c>
      <c r="X1414" s="29"/>
      <c r="Y1414" s="29"/>
      <c r="Z1414" s="53" t="str">
        <f t="shared" si="458"/>
        <v/>
      </c>
      <c r="AA1414" s="55" t="str">
        <f t="shared" si="448"/>
        <v/>
      </c>
      <c r="AB1414" s="27"/>
      <c r="AC1414" s="54">
        <f t="shared" si="459"/>
        <v>0</v>
      </c>
      <c r="AD1414" s="78"/>
      <c r="AE1414" s="54">
        <f t="shared" si="460"/>
        <v>0</v>
      </c>
      <c r="AF1414" s="78"/>
      <c r="AG1414" s="54">
        <f t="shared" si="461"/>
        <v>0</v>
      </c>
      <c r="AH1414" s="78"/>
      <c r="AI1414" s="54">
        <f t="shared" si="462"/>
        <v>0</v>
      </c>
      <c r="AJ1414" s="78"/>
      <c r="AK1414" s="54">
        <f t="shared" si="463"/>
        <v>0</v>
      </c>
      <c r="AL1414" s="78"/>
      <c r="AM1414" s="78"/>
      <c r="AN1414" s="53" t="str">
        <f>+IF($A1414="Venta",SUMIF($AC$3:$AM$3,VLOOKUP($R1414,desplegable!$N$3:$Q$8,4,FALSE),$AC1414:$AM1414)*$T1414/VLOOKUP($R1414,desplegable!$N$3:$O$8,2,FALSE),"")</f>
        <v/>
      </c>
      <c r="AO1414" s="53">
        <f t="shared" si="464"/>
        <v>0</v>
      </c>
      <c r="AP1414" s="53" t="str">
        <f>+IF($A1414="Compra",SUMIF($AC$3:$AM$3,VLOOKUP($R1413,desplegable!$N$3:$Q$8,4,FALSE),$AC1414:$AM1414)*$T1414/VLOOKUP($R1413,desplegable!$N$3:$O$8,2,FALSE),"")</f>
        <v/>
      </c>
      <c r="AQ1414" s="55">
        <f>+IFERROR(SUMIF($AC$3:$AM$3,VLOOKUP($R1414,desplegable!$N$3:$Q$8,4,FALSE),$AC1414:$AM1414)/$S1414,0)</f>
        <v>0</v>
      </c>
      <c r="AR1414" s="55">
        <f ca="1">IFERROR((SUMIF($AC$3:$AM$3,VLOOKUP($R1414,desplegable!$N$3:$Q$8,4,FALSE),$AC1414:$AM1414)/($H1414-$G1414))*((TODAY())-$G1414)/$S1414,0)</f>
        <v>0</v>
      </c>
      <c r="AS1414" s="56" t="str">
        <f t="shared" si="449"/>
        <v>-</v>
      </c>
      <c r="AT1414" s="56" t="str">
        <f t="shared" si="450"/>
        <v>-</v>
      </c>
      <c r="AU1414" s="56" t="str">
        <f t="shared" si="451"/>
        <v>-</v>
      </c>
      <c r="AV1414" s="56" t="str">
        <f t="shared" si="452"/>
        <v>-</v>
      </c>
      <c r="AW1414" s="53" t="str">
        <f t="shared" si="453"/>
        <v>-</v>
      </c>
      <c r="AX1414" s="53" t="str">
        <f t="shared" si="454"/>
        <v/>
      </c>
      <c r="AY1414" s="57" t="str">
        <f t="shared" si="455"/>
        <v/>
      </c>
      <c r="AZ1414" s="54">
        <f>+IF(SUMIF($AC$3:$AM$3,VLOOKUP($R1414,desplegable!$N$3:$Q$8,4,FALSE),$AC1414:$AM1414)&gt;=$S1414,$S1414,SUMIF($AC$3:$AM$3,VLOOKUP($R1414,desplegable!$N$3:$Q$8,4,FALSE),$AC1414:$AM1414))</f>
        <v>0</v>
      </c>
      <c r="BA1414" s="78"/>
      <c r="BB1414" s="54">
        <f t="shared" si="456"/>
        <v>0</v>
      </c>
      <c r="BC1414" s="53">
        <f>+IFERROR($BB1414*$T1414/VLOOKUP($R1414,desplegable!$N$3:$O$8,2,FALSE),0)</f>
        <v>0</v>
      </c>
      <c r="BD1414" s="53" t="str">
        <f t="shared" si="465"/>
        <v/>
      </c>
      <c r="BE1414" s="57" t="str">
        <f t="shared" si="457"/>
        <v/>
      </c>
    </row>
    <row r="1415" spans="1:57" ht="15" customHeight="1" x14ac:dyDescent="0.25">
      <c r="A1415" s="26" t="s">
        <v>117</v>
      </c>
      <c r="B1415" s="21"/>
      <c r="C1415" s="21" t="s">
        <v>117</v>
      </c>
      <c r="D1415" s="21"/>
      <c r="E1415" s="21" t="s">
        <v>117</v>
      </c>
      <c r="F1415" s="21"/>
      <c r="G1415" s="27"/>
      <c r="H1415" s="27"/>
      <c r="I1415" s="28" t="s">
        <v>374</v>
      </c>
      <c r="J1415" s="28" t="s">
        <v>117</v>
      </c>
      <c r="K1415" s="21"/>
      <c r="L1415" s="21"/>
      <c r="M1415" s="28" t="s">
        <v>117</v>
      </c>
      <c r="N1415" s="28" t="s">
        <v>117</v>
      </c>
      <c r="O1415" s="28" t="s">
        <v>117</v>
      </c>
      <c r="P1415" s="21" t="s">
        <v>117</v>
      </c>
      <c r="Q1415" s="21" t="s">
        <v>117</v>
      </c>
      <c r="R1415" s="28" t="s">
        <v>117</v>
      </c>
      <c r="S1415" s="78"/>
      <c r="T1415" s="30"/>
      <c r="U1415" s="52">
        <f t="shared" si="466"/>
        <v>0</v>
      </c>
      <c r="V1415" s="29"/>
      <c r="W1415" s="29" t="s">
        <v>117</v>
      </c>
      <c r="X1415" s="29"/>
      <c r="Y1415" s="29"/>
      <c r="Z1415" s="53" t="str">
        <f t="shared" si="458"/>
        <v/>
      </c>
      <c r="AA1415" s="55" t="str">
        <f t="shared" si="448"/>
        <v/>
      </c>
      <c r="AB1415" s="27"/>
      <c r="AC1415" s="54">
        <f t="shared" si="459"/>
        <v>0</v>
      </c>
      <c r="AD1415" s="78"/>
      <c r="AE1415" s="54">
        <f t="shared" si="460"/>
        <v>0</v>
      </c>
      <c r="AF1415" s="78"/>
      <c r="AG1415" s="54">
        <f t="shared" si="461"/>
        <v>0</v>
      </c>
      <c r="AH1415" s="78"/>
      <c r="AI1415" s="54">
        <f t="shared" si="462"/>
        <v>0</v>
      </c>
      <c r="AJ1415" s="78"/>
      <c r="AK1415" s="54">
        <f t="shared" si="463"/>
        <v>0</v>
      </c>
      <c r="AL1415" s="78"/>
      <c r="AM1415" s="78"/>
      <c r="AN1415" s="53" t="str">
        <f>+IF($A1415="Venta",SUMIF($AC$3:$AM$3,VLOOKUP($R1415,desplegable!$N$3:$Q$8,4,FALSE),$AC1415:$AM1415)*$T1415/VLOOKUP($R1415,desplegable!$N$3:$O$8,2,FALSE),"")</f>
        <v/>
      </c>
      <c r="AO1415" s="53">
        <f t="shared" si="464"/>
        <v>0</v>
      </c>
      <c r="AP1415" s="53" t="str">
        <f>+IF($A1415="Compra",SUMIF($AC$3:$AM$3,VLOOKUP($R1414,desplegable!$N$3:$Q$8,4,FALSE),$AC1415:$AM1415)*$T1415/VLOOKUP($R1414,desplegable!$N$3:$O$8,2,FALSE),"")</f>
        <v/>
      </c>
      <c r="AQ1415" s="55">
        <f>+IFERROR(SUMIF($AC$3:$AM$3,VLOOKUP($R1415,desplegable!$N$3:$Q$8,4,FALSE),$AC1415:$AM1415)/$S1415,0)</f>
        <v>0</v>
      </c>
      <c r="AR1415" s="55">
        <f ca="1">IFERROR((SUMIF($AC$3:$AM$3,VLOOKUP($R1415,desplegable!$N$3:$Q$8,4,FALSE),$AC1415:$AM1415)/($H1415-$G1415))*((TODAY())-$G1415)/$S1415,0)</f>
        <v>0</v>
      </c>
      <c r="AS1415" s="56" t="str">
        <f t="shared" si="449"/>
        <v>-</v>
      </c>
      <c r="AT1415" s="56" t="str">
        <f t="shared" si="450"/>
        <v>-</v>
      </c>
      <c r="AU1415" s="56" t="str">
        <f t="shared" si="451"/>
        <v>-</v>
      </c>
      <c r="AV1415" s="56" t="str">
        <f t="shared" si="452"/>
        <v>-</v>
      </c>
      <c r="AW1415" s="53" t="str">
        <f t="shared" si="453"/>
        <v>-</v>
      </c>
      <c r="AX1415" s="53" t="str">
        <f t="shared" si="454"/>
        <v/>
      </c>
      <c r="AY1415" s="57" t="str">
        <f t="shared" si="455"/>
        <v/>
      </c>
      <c r="AZ1415" s="54">
        <f>+IF(SUMIF($AC$3:$AM$3,VLOOKUP($R1415,desplegable!$N$3:$Q$8,4,FALSE),$AC1415:$AM1415)&gt;=$S1415,$S1415,SUMIF($AC$3:$AM$3,VLOOKUP($R1415,desplegable!$N$3:$Q$8,4,FALSE),$AC1415:$AM1415))</f>
        <v>0</v>
      </c>
      <c r="BA1415" s="78"/>
      <c r="BB1415" s="54">
        <f t="shared" si="456"/>
        <v>0</v>
      </c>
      <c r="BC1415" s="53">
        <f>+IFERROR($BB1415*$T1415/VLOOKUP($R1415,desplegable!$N$3:$O$8,2,FALSE),0)</f>
        <v>0</v>
      </c>
      <c r="BD1415" s="53" t="str">
        <f t="shared" si="465"/>
        <v/>
      </c>
      <c r="BE1415" s="57" t="str">
        <f t="shared" si="457"/>
        <v/>
      </c>
    </row>
    <row r="1416" spans="1:57" ht="15" customHeight="1" x14ac:dyDescent="0.25">
      <c r="A1416" s="26" t="s">
        <v>117</v>
      </c>
      <c r="B1416" s="21"/>
      <c r="C1416" s="21" t="s">
        <v>117</v>
      </c>
      <c r="D1416" s="21"/>
      <c r="E1416" s="21" t="s">
        <v>117</v>
      </c>
      <c r="F1416" s="21"/>
      <c r="G1416" s="27"/>
      <c r="H1416" s="27"/>
      <c r="I1416" s="28" t="s">
        <v>374</v>
      </c>
      <c r="J1416" s="28" t="s">
        <v>117</v>
      </c>
      <c r="K1416" s="21"/>
      <c r="L1416" s="21"/>
      <c r="M1416" s="28" t="s">
        <v>117</v>
      </c>
      <c r="N1416" s="28" t="s">
        <v>117</v>
      </c>
      <c r="O1416" s="28" t="s">
        <v>117</v>
      </c>
      <c r="P1416" s="21" t="s">
        <v>117</v>
      </c>
      <c r="Q1416" s="21" t="s">
        <v>117</v>
      </c>
      <c r="R1416" s="28" t="s">
        <v>117</v>
      </c>
      <c r="S1416" s="78"/>
      <c r="T1416" s="30"/>
      <c r="U1416" s="52">
        <f t="shared" si="466"/>
        <v>0</v>
      </c>
      <c r="V1416" s="29"/>
      <c r="W1416" s="29" t="s">
        <v>117</v>
      </c>
      <c r="X1416" s="29"/>
      <c r="Y1416" s="29"/>
      <c r="Z1416" s="53" t="str">
        <f t="shared" si="458"/>
        <v/>
      </c>
      <c r="AA1416" s="55" t="str">
        <f t="shared" si="448"/>
        <v/>
      </c>
      <c r="AB1416" s="27"/>
      <c r="AC1416" s="54">
        <f t="shared" si="459"/>
        <v>0</v>
      </c>
      <c r="AD1416" s="78"/>
      <c r="AE1416" s="54">
        <f t="shared" si="460"/>
        <v>0</v>
      </c>
      <c r="AF1416" s="78"/>
      <c r="AG1416" s="54">
        <f t="shared" si="461"/>
        <v>0</v>
      </c>
      <c r="AH1416" s="78"/>
      <c r="AI1416" s="54">
        <f t="shared" si="462"/>
        <v>0</v>
      </c>
      <c r="AJ1416" s="78"/>
      <c r="AK1416" s="54">
        <f t="shared" si="463"/>
        <v>0</v>
      </c>
      <c r="AL1416" s="78"/>
      <c r="AM1416" s="78"/>
      <c r="AN1416" s="53" t="str">
        <f>+IF($A1416="Venta",SUMIF($AC$3:$AM$3,VLOOKUP($R1416,desplegable!$N$3:$Q$8,4,FALSE),$AC1416:$AM1416)*$T1416/VLOOKUP($R1416,desplegable!$N$3:$O$8,2,FALSE),"")</f>
        <v/>
      </c>
      <c r="AO1416" s="53">
        <f t="shared" si="464"/>
        <v>0</v>
      </c>
      <c r="AP1416" s="53" t="str">
        <f>+IF($A1416="Compra",SUMIF($AC$3:$AM$3,VLOOKUP($R1415,desplegable!$N$3:$Q$8,4,FALSE),$AC1416:$AM1416)*$T1416/VLOOKUP($R1415,desplegable!$N$3:$O$8,2,FALSE),"")</f>
        <v/>
      </c>
      <c r="AQ1416" s="55">
        <f>+IFERROR(SUMIF($AC$3:$AM$3,VLOOKUP($R1416,desplegable!$N$3:$Q$8,4,FALSE),$AC1416:$AM1416)/$S1416,0)</f>
        <v>0</v>
      </c>
      <c r="AR1416" s="55">
        <f ca="1">IFERROR((SUMIF($AC$3:$AM$3,VLOOKUP($R1416,desplegable!$N$3:$Q$8,4,FALSE),$AC1416:$AM1416)/($H1416-$G1416))*((TODAY())-$G1416)/$S1416,0)</f>
        <v>0</v>
      </c>
      <c r="AS1416" s="56" t="str">
        <f t="shared" si="449"/>
        <v>-</v>
      </c>
      <c r="AT1416" s="56" t="str">
        <f t="shared" si="450"/>
        <v>-</v>
      </c>
      <c r="AU1416" s="56" t="str">
        <f t="shared" si="451"/>
        <v>-</v>
      </c>
      <c r="AV1416" s="56" t="str">
        <f t="shared" si="452"/>
        <v>-</v>
      </c>
      <c r="AW1416" s="53" t="str">
        <f t="shared" si="453"/>
        <v>-</v>
      </c>
      <c r="AX1416" s="53" t="str">
        <f t="shared" si="454"/>
        <v/>
      </c>
      <c r="AY1416" s="57" t="str">
        <f t="shared" si="455"/>
        <v/>
      </c>
      <c r="AZ1416" s="54">
        <f>+IF(SUMIF($AC$3:$AM$3,VLOOKUP($R1416,desplegable!$N$3:$Q$8,4,FALSE),$AC1416:$AM1416)&gt;=$S1416,$S1416,SUMIF($AC$3:$AM$3,VLOOKUP($R1416,desplegable!$N$3:$Q$8,4,FALSE),$AC1416:$AM1416))</f>
        <v>0</v>
      </c>
      <c r="BA1416" s="78"/>
      <c r="BB1416" s="54">
        <f t="shared" si="456"/>
        <v>0</v>
      </c>
      <c r="BC1416" s="53">
        <f>+IFERROR($BB1416*$T1416/VLOOKUP($R1416,desplegable!$N$3:$O$8,2,FALSE),0)</f>
        <v>0</v>
      </c>
      <c r="BD1416" s="53" t="str">
        <f t="shared" si="465"/>
        <v/>
      </c>
      <c r="BE1416" s="57" t="str">
        <f t="shared" si="457"/>
        <v/>
      </c>
    </row>
    <row r="1417" spans="1:57" ht="15" customHeight="1" x14ac:dyDescent="0.25">
      <c r="A1417" s="26" t="s">
        <v>117</v>
      </c>
      <c r="B1417" s="21"/>
      <c r="C1417" s="21" t="s">
        <v>117</v>
      </c>
      <c r="D1417" s="21"/>
      <c r="E1417" s="21" t="s">
        <v>117</v>
      </c>
      <c r="F1417" s="21"/>
      <c r="G1417" s="27"/>
      <c r="H1417" s="27"/>
      <c r="I1417" s="28" t="s">
        <v>374</v>
      </c>
      <c r="J1417" s="28" t="s">
        <v>117</v>
      </c>
      <c r="K1417" s="21"/>
      <c r="L1417" s="21"/>
      <c r="M1417" s="28" t="s">
        <v>117</v>
      </c>
      <c r="N1417" s="28" t="s">
        <v>117</v>
      </c>
      <c r="O1417" s="28" t="s">
        <v>117</v>
      </c>
      <c r="P1417" s="21" t="s">
        <v>117</v>
      </c>
      <c r="Q1417" s="21" t="s">
        <v>117</v>
      </c>
      <c r="R1417" s="28" t="s">
        <v>117</v>
      </c>
      <c r="S1417" s="78"/>
      <c r="T1417" s="30"/>
      <c r="U1417" s="52">
        <f t="shared" si="466"/>
        <v>0</v>
      </c>
      <c r="V1417" s="29"/>
      <c r="W1417" s="29" t="s">
        <v>117</v>
      </c>
      <c r="X1417" s="29"/>
      <c r="Y1417" s="29"/>
      <c r="Z1417" s="53" t="str">
        <f t="shared" si="458"/>
        <v/>
      </c>
      <c r="AA1417" s="55" t="str">
        <f t="shared" si="448"/>
        <v/>
      </c>
      <c r="AB1417" s="27"/>
      <c r="AC1417" s="54">
        <f t="shared" si="459"/>
        <v>0</v>
      </c>
      <c r="AD1417" s="78"/>
      <c r="AE1417" s="54">
        <f t="shared" si="460"/>
        <v>0</v>
      </c>
      <c r="AF1417" s="78"/>
      <c r="AG1417" s="54">
        <f t="shared" si="461"/>
        <v>0</v>
      </c>
      <c r="AH1417" s="78"/>
      <c r="AI1417" s="54">
        <f t="shared" si="462"/>
        <v>0</v>
      </c>
      <c r="AJ1417" s="78"/>
      <c r="AK1417" s="54">
        <f t="shared" si="463"/>
        <v>0</v>
      </c>
      <c r="AL1417" s="78"/>
      <c r="AM1417" s="78"/>
      <c r="AN1417" s="53" t="str">
        <f>+IF($A1417="Venta",SUMIF($AC$3:$AM$3,VLOOKUP($R1417,desplegable!$N$3:$Q$8,4,FALSE),$AC1417:$AM1417)*$T1417/VLOOKUP($R1417,desplegable!$N$3:$O$8,2,FALSE),"")</f>
        <v/>
      </c>
      <c r="AO1417" s="53">
        <f t="shared" si="464"/>
        <v>0</v>
      </c>
      <c r="AP1417" s="53" t="str">
        <f>+IF($A1417="Compra",SUMIF($AC$3:$AM$3,VLOOKUP($R1416,desplegable!$N$3:$Q$8,4,FALSE),$AC1417:$AM1417)*$T1417/VLOOKUP($R1416,desplegable!$N$3:$O$8,2,FALSE),"")</f>
        <v/>
      </c>
      <c r="AQ1417" s="55">
        <f>+IFERROR(SUMIF($AC$3:$AM$3,VLOOKUP($R1417,desplegable!$N$3:$Q$8,4,FALSE),$AC1417:$AM1417)/$S1417,0)</f>
        <v>0</v>
      </c>
      <c r="AR1417" s="55">
        <f ca="1">IFERROR((SUMIF($AC$3:$AM$3,VLOOKUP($R1417,desplegable!$N$3:$Q$8,4,FALSE),$AC1417:$AM1417)/($H1417-$G1417))*((TODAY())-$G1417)/$S1417,0)</f>
        <v>0</v>
      </c>
      <c r="AS1417" s="56" t="str">
        <f t="shared" si="449"/>
        <v>-</v>
      </c>
      <c r="AT1417" s="56" t="str">
        <f t="shared" si="450"/>
        <v>-</v>
      </c>
      <c r="AU1417" s="56" t="str">
        <f t="shared" si="451"/>
        <v>-</v>
      </c>
      <c r="AV1417" s="56" t="str">
        <f t="shared" si="452"/>
        <v>-</v>
      </c>
      <c r="AW1417" s="53" t="str">
        <f t="shared" si="453"/>
        <v>-</v>
      </c>
      <c r="AX1417" s="53" t="str">
        <f t="shared" si="454"/>
        <v/>
      </c>
      <c r="AY1417" s="57" t="str">
        <f t="shared" si="455"/>
        <v/>
      </c>
      <c r="AZ1417" s="54">
        <f>+IF(SUMIF($AC$3:$AM$3,VLOOKUP($R1417,desplegable!$N$3:$Q$8,4,FALSE),$AC1417:$AM1417)&gt;=$S1417,$S1417,SUMIF($AC$3:$AM$3,VLOOKUP($R1417,desplegable!$N$3:$Q$8,4,FALSE),$AC1417:$AM1417))</f>
        <v>0</v>
      </c>
      <c r="BA1417" s="78"/>
      <c r="BB1417" s="54">
        <f t="shared" si="456"/>
        <v>0</v>
      </c>
      <c r="BC1417" s="53">
        <f>+IFERROR($BB1417*$T1417/VLOOKUP($R1417,desplegable!$N$3:$O$8,2,FALSE),0)</f>
        <v>0</v>
      </c>
      <c r="BD1417" s="53" t="str">
        <f t="shared" si="465"/>
        <v/>
      </c>
      <c r="BE1417" s="57" t="str">
        <f t="shared" si="457"/>
        <v/>
      </c>
    </row>
    <row r="1418" spans="1:57" ht="15" customHeight="1" x14ac:dyDescent="0.25">
      <c r="A1418" s="26" t="s">
        <v>117</v>
      </c>
      <c r="B1418" s="21"/>
      <c r="C1418" s="21" t="s">
        <v>117</v>
      </c>
      <c r="D1418" s="21"/>
      <c r="E1418" s="21" t="s">
        <v>117</v>
      </c>
      <c r="F1418" s="21"/>
      <c r="G1418" s="27"/>
      <c r="H1418" s="27"/>
      <c r="I1418" s="28" t="s">
        <v>374</v>
      </c>
      <c r="J1418" s="28" t="s">
        <v>117</v>
      </c>
      <c r="K1418" s="21"/>
      <c r="L1418" s="21"/>
      <c r="M1418" s="28" t="s">
        <v>117</v>
      </c>
      <c r="N1418" s="28" t="s">
        <v>117</v>
      </c>
      <c r="O1418" s="28" t="s">
        <v>117</v>
      </c>
      <c r="P1418" s="21" t="s">
        <v>117</v>
      </c>
      <c r="Q1418" s="21" t="s">
        <v>117</v>
      </c>
      <c r="R1418" s="28" t="s">
        <v>117</v>
      </c>
      <c r="S1418" s="78"/>
      <c r="T1418" s="30"/>
      <c r="U1418" s="52">
        <f t="shared" si="466"/>
        <v>0</v>
      </c>
      <c r="V1418" s="29"/>
      <c r="W1418" s="29" t="s">
        <v>117</v>
      </c>
      <c r="X1418" s="29"/>
      <c r="Y1418" s="29"/>
      <c r="Z1418" s="53" t="str">
        <f t="shared" si="458"/>
        <v/>
      </c>
      <c r="AA1418" s="55" t="str">
        <f t="shared" si="448"/>
        <v/>
      </c>
      <c r="AB1418" s="27"/>
      <c r="AC1418" s="54">
        <f t="shared" si="459"/>
        <v>0</v>
      </c>
      <c r="AD1418" s="78"/>
      <c r="AE1418" s="54">
        <f t="shared" si="460"/>
        <v>0</v>
      </c>
      <c r="AF1418" s="78"/>
      <c r="AG1418" s="54">
        <f t="shared" si="461"/>
        <v>0</v>
      </c>
      <c r="AH1418" s="78"/>
      <c r="AI1418" s="54">
        <f t="shared" si="462"/>
        <v>0</v>
      </c>
      <c r="AJ1418" s="78"/>
      <c r="AK1418" s="54">
        <f t="shared" si="463"/>
        <v>0</v>
      </c>
      <c r="AL1418" s="78"/>
      <c r="AM1418" s="78"/>
      <c r="AN1418" s="53" t="str">
        <f>+IF($A1418="Venta",SUMIF($AC$3:$AM$3,VLOOKUP($R1418,desplegable!$N$3:$Q$8,4,FALSE),$AC1418:$AM1418)*$T1418/VLOOKUP($R1418,desplegable!$N$3:$O$8,2,FALSE),"")</f>
        <v/>
      </c>
      <c r="AO1418" s="53">
        <f t="shared" si="464"/>
        <v>0</v>
      </c>
      <c r="AP1418" s="53" t="str">
        <f>+IF($A1418="Compra",SUMIF($AC$3:$AM$3,VLOOKUP($R1417,desplegable!$N$3:$Q$8,4,FALSE),$AC1418:$AM1418)*$T1418/VLOOKUP($R1417,desplegable!$N$3:$O$8,2,FALSE),"")</f>
        <v/>
      </c>
      <c r="AQ1418" s="55">
        <f>+IFERROR(SUMIF($AC$3:$AM$3,VLOOKUP($R1418,desplegable!$N$3:$Q$8,4,FALSE),$AC1418:$AM1418)/$S1418,0)</f>
        <v>0</v>
      </c>
      <c r="AR1418" s="55">
        <f ca="1">IFERROR((SUMIF($AC$3:$AM$3,VLOOKUP($R1418,desplegable!$N$3:$Q$8,4,FALSE),$AC1418:$AM1418)/($H1418-$G1418))*((TODAY())-$G1418)/$S1418,0)</f>
        <v>0</v>
      </c>
      <c r="AS1418" s="56" t="str">
        <f t="shared" si="449"/>
        <v>-</v>
      </c>
      <c r="AT1418" s="56" t="str">
        <f t="shared" si="450"/>
        <v>-</v>
      </c>
      <c r="AU1418" s="56" t="str">
        <f t="shared" si="451"/>
        <v>-</v>
      </c>
      <c r="AV1418" s="56" t="str">
        <f t="shared" si="452"/>
        <v>-</v>
      </c>
      <c r="AW1418" s="53" t="str">
        <f t="shared" si="453"/>
        <v>-</v>
      </c>
      <c r="AX1418" s="53" t="str">
        <f t="shared" si="454"/>
        <v/>
      </c>
      <c r="AY1418" s="57" t="str">
        <f t="shared" si="455"/>
        <v/>
      </c>
      <c r="AZ1418" s="54">
        <f>+IF(SUMIF($AC$3:$AM$3,VLOOKUP($R1418,desplegable!$N$3:$Q$8,4,FALSE),$AC1418:$AM1418)&gt;=$S1418,$S1418,SUMIF($AC$3:$AM$3,VLOOKUP($R1418,desplegable!$N$3:$Q$8,4,FALSE),$AC1418:$AM1418))</f>
        <v>0</v>
      </c>
      <c r="BA1418" s="78"/>
      <c r="BB1418" s="54">
        <f t="shared" si="456"/>
        <v>0</v>
      </c>
      <c r="BC1418" s="53">
        <f>+IFERROR($BB1418*$T1418/VLOOKUP($R1418,desplegable!$N$3:$O$8,2,FALSE),0)</f>
        <v>0</v>
      </c>
      <c r="BD1418" s="53" t="str">
        <f t="shared" si="465"/>
        <v/>
      </c>
      <c r="BE1418" s="57" t="str">
        <f t="shared" si="457"/>
        <v/>
      </c>
    </row>
    <row r="1419" spans="1:57" ht="15" customHeight="1" x14ac:dyDescent="0.25">
      <c r="A1419" s="26" t="s">
        <v>117</v>
      </c>
      <c r="B1419" s="21"/>
      <c r="C1419" s="21" t="s">
        <v>117</v>
      </c>
      <c r="D1419" s="21"/>
      <c r="E1419" s="21" t="s">
        <v>117</v>
      </c>
      <c r="F1419" s="21"/>
      <c r="G1419" s="27"/>
      <c r="H1419" s="27"/>
      <c r="I1419" s="28" t="s">
        <v>374</v>
      </c>
      <c r="J1419" s="28" t="s">
        <v>117</v>
      </c>
      <c r="K1419" s="21"/>
      <c r="L1419" s="21"/>
      <c r="M1419" s="28" t="s">
        <v>117</v>
      </c>
      <c r="N1419" s="28" t="s">
        <v>117</v>
      </c>
      <c r="O1419" s="28" t="s">
        <v>117</v>
      </c>
      <c r="P1419" s="21" t="s">
        <v>117</v>
      </c>
      <c r="Q1419" s="21" t="s">
        <v>117</v>
      </c>
      <c r="R1419" s="28" t="s">
        <v>117</v>
      </c>
      <c r="S1419" s="78"/>
      <c r="T1419" s="30"/>
      <c r="U1419" s="52">
        <f t="shared" si="466"/>
        <v>0</v>
      </c>
      <c r="V1419" s="29"/>
      <c r="W1419" s="29" t="s">
        <v>117</v>
      </c>
      <c r="X1419" s="29"/>
      <c r="Y1419" s="29"/>
      <c r="Z1419" s="53" t="str">
        <f t="shared" si="458"/>
        <v/>
      </c>
      <c r="AA1419" s="55" t="str">
        <f t="shared" si="448"/>
        <v/>
      </c>
      <c r="AB1419" s="27"/>
      <c r="AC1419" s="54">
        <f t="shared" si="459"/>
        <v>0</v>
      </c>
      <c r="AD1419" s="78"/>
      <c r="AE1419" s="54">
        <f t="shared" si="460"/>
        <v>0</v>
      </c>
      <c r="AF1419" s="78"/>
      <c r="AG1419" s="54">
        <f t="shared" si="461"/>
        <v>0</v>
      </c>
      <c r="AH1419" s="78"/>
      <c r="AI1419" s="54">
        <f t="shared" si="462"/>
        <v>0</v>
      </c>
      <c r="AJ1419" s="78"/>
      <c r="AK1419" s="54">
        <f t="shared" si="463"/>
        <v>0</v>
      </c>
      <c r="AL1419" s="78"/>
      <c r="AM1419" s="78"/>
      <c r="AN1419" s="53" t="str">
        <f>+IF($A1419="Venta",SUMIF($AC$3:$AM$3,VLOOKUP($R1419,desplegable!$N$3:$Q$8,4,FALSE),$AC1419:$AM1419)*$T1419/VLOOKUP($R1419,desplegable!$N$3:$O$8,2,FALSE),"")</f>
        <v/>
      </c>
      <c r="AO1419" s="53">
        <f t="shared" si="464"/>
        <v>0</v>
      </c>
      <c r="AP1419" s="53" t="str">
        <f>+IF($A1419="Compra",SUMIF($AC$3:$AM$3,VLOOKUP($R1418,desplegable!$N$3:$Q$8,4,FALSE),$AC1419:$AM1419)*$T1419/VLOOKUP($R1418,desplegable!$N$3:$O$8,2,FALSE),"")</f>
        <v/>
      </c>
      <c r="AQ1419" s="55">
        <f>+IFERROR(SUMIF($AC$3:$AM$3,VLOOKUP($R1419,desplegable!$N$3:$Q$8,4,FALSE),$AC1419:$AM1419)/$S1419,0)</f>
        <v>0</v>
      </c>
      <c r="AR1419" s="55">
        <f ca="1">IFERROR((SUMIF($AC$3:$AM$3,VLOOKUP($R1419,desplegable!$N$3:$Q$8,4,FALSE),$AC1419:$AM1419)/($H1419-$G1419))*((TODAY())-$G1419)/$S1419,0)</f>
        <v>0</v>
      </c>
      <c r="AS1419" s="56" t="str">
        <f t="shared" si="449"/>
        <v>-</v>
      </c>
      <c r="AT1419" s="56" t="str">
        <f t="shared" si="450"/>
        <v>-</v>
      </c>
      <c r="AU1419" s="56" t="str">
        <f t="shared" si="451"/>
        <v>-</v>
      </c>
      <c r="AV1419" s="56" t="str">
        <f t="shared" si="452"/>
        <v>-</v>
      </c>
      <c r="AW1419" s="53" t="str">
        <f t="shared" si="453"/>
        <v>-</v>
      </c>
      <c r="AX1419" s="53" t="str">
        <f t="shared" si="454"/>
        <v/>
      </c>
      <c r="AY1419" s="57" t="str">
        <f t="shared" si="455"/>
        <v/>
      </c>
      <c r="AZ1419" s="54">
        <f>+IF(SUMIF($AC$3:$AM$3,VLOOKUP($R1419,desplegable!$N$3:$Q$8,4,FALSE),$AC1419:$AM1419)&gt;=$S1419,$S1419,SUMIF($AC$3:$AM$3,VLOOKUP($R1419,desplegable!$N$3:$Q$8,4,FALSE),$AC1419:$AM1419))</f>
        <v>0</v>
      </c>
      <c r="BA1419" s="78"/>
      <c r="BB1419" s="54">
        <f t="shared" si="456"/>
        <v>0</v>
      </c>
      <c r="BC1419" s="53">
        <f>+IFERROR($BB1419*$T1419/VLOOKUP($R1419,desplegable!$N$3:$O$8,2,FALSE),0)</f>
        <v>0</v>
      </c>
      <c r="BD1419" s="53" t="str">
        <f t="shared" si="465"/>
        <v/>
      </c>
      <c r="BE1419" s="57" t="str">
        <f t="shared" si="457"/>
        <v/>
      </c>
    </row>
    <row r="1420" spans="1:57" ht="15" customHeight="1" x14ac:dyDescent="0.25">
      <c r="A1420" s="26" t="s">
        <v>117</v>
      </c>
      <c r="B1420" s="21"/>
      <c r="C1420" s="21" t="s">
        <v>117</v>
      </c>
      <c r="D1420" s="21"/>
      <c r="E1420" s="21" t="s">
        <v>117</v>
      </c>
      <c r="F1420" s="21"/>
      <c r="G1420" s="27"/>
      <c r="H1420" s="27"/>
      <c r="I1420" s="28" t="s">
        <v>374</v>
      </c>
      <c r="J1420" s="28" t="s">
        <v>117</v>
      </c>
      <c r="K1420" s="21"/>
      <c r="L1420" s="21"/>
      <c r="M1420" s="28" t="s">
        <v>117</v>
      </c>
      <c r="N1420" s="28" t="s">
        <v>117</v>
      </c>
      <c r="O1420" s="28" t="s">
        <v>117</v>
      </c>
      <c r="P1420" s="21" t="s">
        <v>117</v>
      </c>
      <c r="Q1420" s="21" t="s">
        <v>117</v>
      </c>
      <c r="R1420" s="28" t="s">
        <v>117</v>
      </c>
      <c r="S1420" s="78"/>
      <c r="T1420" s="30"/>
      <c r="U1420" s="52">
        <f t="shared" si="466"/>
        <v>0</v>
      </c>
      <c r="V1420" s="29"/>
      <c r="W1420" s="29" t="s">
        <v>117</v>
      </c>
      <c r="X1420" s="29"/>
      <c r="Y1420" s="29"/>
      <c r="Z1420" s="53" t="str">
        <f t="shared" si="458"/>
        <v/>
      </c>
      <c r="AA1420" s="55" t="str">
        <f t="shared" si="448"/>
        <v/>
      </c>
      <c r="AB1420" s="27"/>
      <c r="AC1420" s="54">
        <f t="shared" si="459"/>
        <v>0</v>
      </c>
      <c r="AD1420" s="78"/>
      <c r="AE1420" s="54">
        <f t="shared" si="460"/>
        <v>0</v>
      </c>
      <c r="AF1420" s="78"/>
      <c r="AG1420" s="54">
        <f t="shared" si="461"/>
        <v>0</v>
      </c>
      <c r="AH1420" s="78"/>
      <c r="AI1420" s="54">
        <f t="shared" si="462"/>
        <v>0</v>
      </c>
      <c r="AJ1420" s="78"/>
      <c r="AK1420" s="54">
        <f t="shared" si="463"/>
        <v>0</v>
      </c>
      <c r="AL1420" s="78"/>
      <c r="AM1420" s="78"/>
      <c r="AN1420" s="53" t="str">
        <f>+IF($A1420="Venta",SUMIF($AC$3:$AM$3,VLOOKUP($R1420,desplegable!$N$3:$Q$8,4,FALSE),$AC1420:$AM1420)*$T1420/VLOOKUP($R1420,desplegable!$N$3:$O$8,2,FALSE),"")</f>
        <v/>
      </c>
      <c r="AO1420" s="53">
        <f t="shared" si="464"/>
        <v>0</v>
      </c>
      <c r="AP1420" s="53" t="str">
        <f>+IF($A1420="Compra",SUMIF($AC$3:$AM$3,VLOOKUP($R1419,desplegable!$N$3:$Q$8,4,FALSE),$AC1420:$AM1420)*$T1420/VLOOKUP($R1419,desplegable!$N$3:$O$8,2,FALSE),"")</f>
        <v/>
      </c>
      <c r="AQ1420" s="55">
        <f>+IFERROR(SUMIF($AC$3:$AM$3,VLOOKUP($R1420,desplegable!$N$3:$Q$8,4,FALSE),$AC1420:$AM1420)/$S1420,0)</f>
        <v>0</v>
      </c>
      <c r="AR1420" s="55">
        <f ca="1">IFERROR((SUMIF($AC$3:$AM$3,VLOOKUP($R1420,desplegable!$N$3:$Q$8,4,FALSE),$AC1420:$AM1420)/($H1420-$G1420))*((TODAY())-$G1420)/$S1420,0)</f>
        <v>0</v>
      </c>
      <c r="AS1420" s="56" t="str">
        <f t="shared" si="449"/>
        <v>-</v>
      </c>
      <c r="AT1420" s="56" t="str">
        <f t="shared" si="450"/>
        <v>-</v>
      </c>
      <c r="AU1420" s="56" t="str">
        <f t="shared" si="451"/>
        <v>-</v>
      </c>
      <c r="AV1420" s="56" t="str">
        <f t="shared" si="452"/>
        <v>-</v>
      </c>
      <c r="AW1420" s="53" t="str">
        <f t="shared" si="453"/>
        <v>-</v>
      </c>
      <c r="AX1420" s="53" t="str">
        <f t="shared" si="454"/>
        <v/>
      </c>
      <c r="AY1420" s="57" t="str">
        <f t="shared" si="455"/>
        <v/>
      </c>
      <c r="AZ1420" s="54">
        <f>+IF(SUMIF($AC$3:$AM$3,VLOOKUP($R1420,desplegable!$N$3:$Q$8,4,FALSE),$AC1420:$AM1420)&gt;=$S1420,$S1420,SUMIF($AC$3:$AM$3,VLOOKUP($R1420,desplegable!$N$3:$Q$8,4,FALSE),$AC1420:$AM1420))</f>
        <v>0</v>
      </c>
      <c r="BA1420" s="78"/>
      <c r="BB1420" s="54">
        <f t="shared" si="456"/>
        <v>0</v>
      </c>
      <c r="BC1420" s="53">
        <f>+IFERROR($BB1420*$T1420/VLOOKUP($R1420,desplegable!$N$3:$O$8,2,FALSE),0)</f>
        <v>0</v>
      </c>
      <c r="BD1420" s="53" t="str">
        <f t="shared" si="465"/>
        <v/>
      </c>
      <c r="BE1420" s="57" t="str">
        <f t="shared" si="457"/>
        <v/>
      </c>
    </row>
    <row r="1421" spans="1:57" ht="15" customHeight="1" x14ac:dyDescent="0.25">
      <c r="A1421" s="26" t="s">
        <v>117</v>
      </c>
      <c r="B1421" s="21"/>
      <c r="C1421" s="21" t="s">
        <v>117</v>
      </c>
      <c r="D1421" s="21"/>
      <c r="E1421" s="21" t="s">
        <v>117</v>
      </c>
      <c r="F1421" s="21"/>
      <c r="G1421" s="27"/>
      <c r="H1421" s="27"/>
      <c r="I1421" s="28" t="s">
        <v>374</v>
      </c>
      <c r="J1421" s="28" t="s">
        <v>117</v>
      </c>
      <c r="K1421" s="21"/>
      <c r="L1421" s="21"/>
      <c r="M1421" s="28" t="s">
        <v>117</v>
      </c>
      <c r="N1421" s="28" t="s">
        <v>117</v>
      </c>
      <c r="O1421" s="28" t="s">
        <v>117</v>
      </c>
      <c r="P1421" s="21" t="s">
        <v>117</v>
      </c>
      <c r="Q1421" s="21" t="s">
        <v>117</v>
      </c>
      <c r="R1421" s="28" t="s">
        <v>117</v>
      </c>
      <c r="S1421" s="78"/>
      <c r="T1421" s="30"/>
      <c r="U1421" s="52">
        <f t="shared" si="466"/>
        <v>0</v>
      </c>
      <c r="V1421" s="29"/>
      <c r="W1421" s="29" t="s">
        <v>117</v>
      </c>
      <c r="X1421" s="29"/>
      <c r="Y1421" s="29"/>
      <c r="Z1421" s="53" t="str">
        <f t="shared" si="458"/>
        <v/>
      </c>
      <c r="AA1421" s="55" t="str">
        <f t="shared" si="448"/>
        <v/>
      </c>
      <c r="AB1421" s="27"/>
      <c r="AC1421" s="54">
        <f t="shared" si="459"/>
        <v>0</v>
      </c>
      <c r="AD1421" s="78"/>
      <c r="AE1421" s="54">
        <f t="shared" si="460"/>
        <v>0</v>
      </c>
      <c r="AF1421" s="78"/>
      <c r="AG1421" s="54">
        <f t="shared" si="461"/>
        <v>0</v>
      </c>
      <c r="AH1421" s="78"/>
      <c r="AI1421" s="54">
        <f t="shared" si="462"/>
        <v>0</v>
      </c>
      <c r="AJ1421" s="78"/>
      <c r="AK1421" s="54">
        <f t="shared" si="463"/>
        <v>0</v>
      </c>
      <c r="AL1421" s="78"/>
      <c r="AM1421" s="78"/>
      <c r="AN1421" s="53" t="str">
        <f>+IF($A1421="Venta",SUMIF($AC$3:$AM$3,VLOOKUP($R1421,desplegable!$N$3:$Q$8,4,FALSE),$AC1421:$AM1421)*$T1421/VLOOKUP($R1421,desplegable!$N$3:$O$8,2,FALSE),"")</f>
        <v/>
      </c>
      <c r="AO1421" s="53">
        <f t="shared" si="464"/>
        <v>0</v>
      </c>
      <c r="AP1421" s="53" t="str">
        <f>+IF($A1421="Compra",SUMIF($AC$3:$AM$3,VLOOKUP($R1420,desplegable!$N$3:$Q$8,4,FALSE),$AC1421:$AM1421)*$T1421/VLOOKUP($R1420,desplegable!$N$3:$O$8,2,FALSE),"")</f>
        <v/>
      </c>
      <c r="AQ1421" s="55">
        <f>+IFERROR(SUMIF($AC$3:$AM$3,VLOOKUP($R1421,desplegable!$N$3:$Q$8,4,FALSE),$AC1421:$AM1421)/$S1421,0)</f>
        <v>0</v>
      </c>
      <c r="AR1421" s="55">
        <f ca="1">IFERROR((SUMIF($AC$3:$AM$3,VLOOKUP($R1421,desplegable!$N$3:$Q$8,4,FALSE),$AC1421:$AM1421)/($H1421-$G1421))*((TODAY())-$G1421)/$S1421,0)</f>
        <v>0</v>
      </c>
      <c r="AS1421" s="56" t="str">
        <f t="shared" si="449"/>
        <v>-</v>
      </c>
      <c r="AT1421" s="56" t="str">
        <f t="shared" si="450"/>
        <v>-</v>
      </c>
      <c r="AU1421" s="56" t="str">
        <f t="shared" si="451"/>
        <v>-</v>
      </c>
      <c r="AV1421" s="56" t="str">
        <f t="shared" si="452"/>
        <v>-</v>
      </c>
      <c r="AW1421" s="53" t="str">
        <f t="shared" si="453"/>
        <v>-</v>
      </c>
      <c r="AX1421" s="53" t="str">
        <f t="shared" si="454"/>
        <v/>
      </c>
      <c r="AY1421" s="57" t="str">
        <f t="shared" si="455"/>
        <v/>
      </c>
      <c r="AZ1421" s="54">
        <f>+IF(SUMIF($AC$3:$AM$3,VLOOKUP($R1421,desplegable!$N$3:$Q$8,4,FALSE),$AC1421:$AM1421)&gt;=$S1421,$S1421,SUMIF($AC$3:$AM$3,VLOOKUP($R1421,desplegable!$N$3:$Q$8,4,FALSE),$AC1421:$AM1421))</f>
        <v>0</v>
      </c>
      <c r="BA1421" s="78"/>
      <c r="BB1421" s="54">
        <f t="shared" si="456"/>
        <v>0</v>
      </c>
      <c r="BC1421" s="53">
        <f>+IFERROR($BB1421*$T1421/VLOOKUP($R1421,desplegable!$N$3:$O$8,2,FALSE),0)</f>
        <v>0</v>
      </c>
      <c r="BD1421" s="53" t="str">
        <f t="shared" si="465"/>
        <v/>
      </c>
      <c r="BE1421" s="57" t="str">
        <f t="shared" si="457"/>
        <v/>
      </c>
    </row>
    <row r="1422" spans="1:57" ht="15" customHeight="1" x14ac:dyDescent="0.25">
      <c r="A1422" s="26" t="s">
        <v>117</v>
      </c>
      <c r="B1422" s="21"/>
      <c r="C1422" s="21" t="s">
        <v>117</v>
      </c>
      <c r="D1422" s="21"/>
      <c r="E1422" s="21" t="s">
        <v>117</v>
      </c>
      <c r="F1422" s="21"/>
      <c r="G1422" s="27"/>
      <c r="H1422" s="27"/>
      <c r="I1422" s="28" t="s">
        <v>374</v>
      </c>
      <c r="J1422" s="28" t="s">
        <v>117</v>
      </c>
      <c r="K1422" s="21"/>
      <c r="L1422" s="21"/>
      <c r="M1422" s="28" t="s">
        <v>117</v>
      </c>
      <c r="N1422" s="28" t="s">
        <v>117</v>
      </c>
      <c r="O1422" s="28" t="s">
        <v>117</v>
      </c>
      <c r="P1422" s="21" t="s">
        <v>117</v>
      </c>
      <c r="Q1422" s="21" t="s">
        <v>117</v>
      </c>
      <c r="R1422" s="28" t="s">
        <v>117</v>
      </c>
      <c r="S1422" s="78"/>
      <c r="T1422" s="30"/>
      <c r="U1422" s="52">
        <f t="shared" si="466"/>
        <v>0</v>
      </c>
      <c r="V1422" s="29"/>
      <c r="W1422" s="29" t="s">
        <v>117</v>
      </c>
      <c r="X1422" s="29"/>
      <c r="Y1422" s="29"/>
      <c r="Z1422" s="53" t="str">
        <f t="shared" si="458"/>
        <v/>
      </c>
      <c r="AA1422" s="55" t="str">
        <f t="shared" si="448"/>
        <v/>
      </c>
      <c r="AB1422" s="27"/>
      <c r="AC1422" s="54">
        <f t="shared" si="459"/>
        <v>0</v>
      </c>
      <c r="AD1422" s="78"/>
      <c r="AE1422" s="54">
        <f t="shared" si="460"/>
        <v>0</v>
      </c>
      <c r="AF1422" s="78"/>
      <c r="AG1422" s="54">
        <f t="shared" si="461"/>
        <v>0</v>
      </c>
      <c r="AH1422" s="78"/>
      <c r="AI1422" s="54">
        <f t="shared" si="462"/>
        <v>0</v>
      </c>
      <c r="AJ1422" s="78"/>
      <c r="AK1422" s="54">
        <f t="shared" si="463"/>
        <v>0</v>
      </c>
      <c r="AL1422" s="78"/>
      <c r="AM1422" s="78"/>
      <c r="AN1422" s="53" t="str">
        <f>+IF($A1422="Venta",SUMIF($AC$3:$AM$3,VLOOKUP($R1422,desplegable!$N$3:$Q$8,4,FALSE),$AC1422:$AM1422)*$T1422/VLOOKUP($R1422,desplegable!$N$3:$O$8,2,FALSE),"")</f>
        <v/>
      </c>
      <c r="AO1422" s="53">
        <f t="shared" si="464"/>
        <v>0</v>
      </c>
      <c r="AP1422" s="53" t="str">
        <f>+IF($A1422="Compra",SUMIF($AC$3:$AM$3,VLOOKUP($R1421,desplegable!$N$3:$Q$8,4,FALSE),$AC1422:$AM1422)*$T1422/VLOOKUP($R1421,desplegable!$N$3:$O$8,2,FALSE),"")</f>
        <v/>
      </c>
      <c r="AQ1422" s="55">
        <f>+IFERROR(SUMIF($AC$3:$AM$3,VLOOKUP($R1422,desplegable!$N$3:$Q$8,4,FALSE),$AC1422:$AM1422)/$S1422,0)</f>
        <v>0</v>
      </c>
      <c r="AR1422" s="55">
        <f ca="1">IFERROR((SUMIF($AC$3:$AM$3,VLOOKUP($R1422,desplegable!$N$3:$Q$8,4,FALSE),$AC1422:$AM1422)/($H1422-$G1422))*((TODAY())-$G1422)/$S1422,0)</f>
        <v>0</v>
      </c>
      <c r="AS1422" s="56" t="str">
        <f t="shared" si="449"/>
        <v>-</v>
      </c>
      <c r="AT1422" s="56" t="str">
        <f t="shared" si="450"/>
        <v>-</v>
      </c>
      <c r="AU1422" s="56" t="str">
        <f t="shared" si="451"/>
        <v>-</v>
      </c>
      <c r="AV1422" s="56" t="str">
        <f t="shared" si="452"/>
        <v>-</v>
      </c>
      <c r="AW1422" s="53" t="str">
        <f t="shared" si="453"/>
        <v>-</v>
      </c>
      <c r="AX1422" s="53" t="str">
        <f t="shared" si="454"/>
        <v/>
      </c>
      <c r="AY1422" s="57" t="str">
        <f t="shared" si="455"/>
        <v/>
      </c>
      <c r="AZ1422" s="54">
        <f>+IF(SUMIF($AC$3:$AM$3,VLOOKUP($R1422,desplegable!$N$3:$Q$8,4,FALSE),$AC1422:$AM1422)&gt;=$S1422,$S1422,SUMIF($AC$3:$AM$3,VLOOKUP($R1422,desplegable!$N$3:$Q$8,4,FALSE),$AC1422:$AM1422))</f>
        <v>0</v>
      </c>
      <c r="BA1422" s="78"/>
      <c r="BB1422" s="54">
        <f t="shared" si="456"/>
        <v>0</v>
      </c>
      <c r="BC1422" s="53">
        <f>+IFERROR($BB1422*$T1422/VLOOKUP($R1422,desplegable!$N$3:$O$8,2,FALSE),0)</f>
        <v>0</v>
      </c>
      <c r="BD1422" s="53" t="str">
        <f t="shared" si="465"/>
        <v/>
      </c>
      <c r="BE1422" s="57" t="str">
        <f t="shared" si="457"/>
        <v/>
      </c>
    </row>
    <row r="1423" spans="1:57" ht="15" customHeight="1" x14ac:dyDescent="0.25">
      <c r="A1423" s="26" t="s">
        <v>117</v>
      </c>
      <c r="B1423" s="21"/>
      <c r="C1423" s="21" t="s">
        <v>117</v>
      </c>
      <c r="D1423" s="21"/>
      <c r="E1423" s="21" t="s">
        <v>117</v>
      </c>
      <c r="F1423" s="21"/>
      <c r="G1423" s="27"/>
      <c r="H1423" s="27"/>
      <c r="I1423" s="28" t="s">
        <v>374</v>
      </c>
      <c r="J1423" s="28" t="s">
        <v>117</v>
      </c>
      <c r="K1423" s="21"/>
      <c r="L1423" s="21"/>
      <c r="M1423" s="28" t="s">
        <v>117</v>
      </c>
      <c r="N1423" s="28" t="s">
        <v>117</v>
      </c>
      <c r="O1423" s="28" t="s">
        <v>117</v>
      </c>
      <c r="P1423" s="21" t="s">
        <v>117</v>
      </c>
      <c r="Q1423" s="21" t="s">
        <v>117</v>
      </c>
      <c r="R1423" s="28" t="s">
        <v>117</v>
      </c>
      <c r="S1423" s="78"/>
      <c r="T1423" s="30"/>
      <c r="U1423" s="52">
        <f t="shared" si="466"/>
        <v>0</v>
      </c>
      <c r="V1423" s="29"/>
      <c r="W1423" s="29" t="s">
        <v>117</v>
      </c>
      <c r="X1423" s="29"/>
      <c r="Y1423" s="29"/>
      <c r="Z1423" s="53" t="str">
        <f t="shared" si="458"/>
        <v/>
      </c>
      <c r="AA1423" s="55" t="str">
        <f t="shared" si="448"/>
        <v/>
      </c>
      <c r="AB1423" s="27"/>
      <c r="AC1423" s="54">
        <f t="shared" si="459"/>
        <v>0</v>
      </c>
      <c r="AD1423" s="78"/>
      <c r="AE1423" s="54">
        <f t="shared" si="460"/>
        <v>0</v>
      </c>
      <c r="AF1423" s="78"/>
      <c r="AG1423" s="54">
        <f t="shared" si="461"/>
        <v>0</v>
      </c>
      <c r="AH1423" s="78"/>
      <c r="AI1423" s="54">
        <f t="shared" si="462"/>
        <v>0</v>
      </c>
      <c r="AJ1423" s="78"/>
      <c r="AK1423" s="54">
        <f t="shared" si="463"/>
        <v>0</v>
      </c>
      <c r="AL1423" s="78"/>
      <c r="AM1423" s="78"/>
      <c r="AN1423" s="53" t="str">
        <f>+IF($A1423="Venta",SUMIF($AC$3:$AM$3,VLOOKUP($R1423,desplegable!$N$3:$Q$8,4,FALSE),$AC1423:$AM1423)*$T1423/VLOOKUP($R1423,desplegable!$N$3:$O$8,2,FALSE),"")</f>
        <v/>
      </c>
      <c r="AO1423" s="53">
        <f t="shared" si="464"/>
        <v>0</v>
      </c>
      <c r="AP1423" s="53" t="str">
        <f>+IF($A1423="Compra",SUMIF($AC$3:$AM$3,VLOOKUP($R1422,desplegable!$N$3:$Q$8,4,FALSE),$AC1423:$AM1423)*$T1423/VLOOKUP($R1422,desplegable!$N$3:$O$8,2,FALSE),"")</f>
        <v/>
      </c>
      <c r="AQ1423" s="55">
        <f>+IFERROR(SUMIF($AC$3:$AM$3,VLOOKUP($R1423,desplegable!$N$3:$Q$8,4,FALSE),$AC1423:$AM1423)/$S1423,0)</f>
        <v>0</v>
      </c>
      <c r="AR1423" s="55">
        <f ca="1">IFERROR((SUMIF($AC$3:$AM$3,VLOOKUP($R1423,desplegable!$N$3:$Q$8,4,FALSE),$AC1423:$AM1423)/($H1423-$G1423))*((TODAY())-$G1423)/$S1423,0)</f>
        <v>0</v>
      </c>
      <c r="AS1423" s="56" t="str">
        <f t="shared" si="449"/>
        <v>-</v>
      </c>
      <c r="AT1423" s="56" t="str">
        <f t="shared" si="450"/>
        <v>-</v>
      </c>
      <c r="AU1423" s="56" t="str">
        <f t="shared" si="451"/>
        <v>-</v>
      </c>
      <c r="AV1423" s="56" t="str">
        <f t="shared" si="452"/>
        <v>-</v>
      </c>
      <c r="AW1423" s="53" t="str">
        <f t="shared" si="453"/>
        <v>-</v>
      </c>
      <c r="AX1423" s="53" t="str">
        <f t="shared" si="454"/>
        <v/>
      </c>
      <c r="AY1423" s="57" t="str">
        <f t="shared" si="455"/>
        <v/>
      </c>
      <c r="AZ1423" s="54">
        <f>+IF(SUMIF($AC$3:$AM$3,VLOOKUP($R1423,desplegable!$N$3:$Q$8,4,FALSE),$AC1423:$AM1423)&gt;=$S1423,$S1423,SUMIF($AC$3:$AM$3,VLOOKUP($R1423,desplegable!$N$3:$Q$8,4,FALSE),$AC1423:$AM1423))</f>
        <v>0</v>
      </c>
      <c r="BA1423" s="78"/>
      <c r="BB1423" s="54">
        <f t="shared" si="456"/>
        <v>0</v>
      </c>
      <c r="BC1423" s="53">
        <f>+IFERROR($BB1423*$T1423/VLOOKUP($R1423,desplegable!$N$3:$O$8,2,FALSE),0)</f>
        <v>0</v>
      </c>
      <c r="BD1423" s="53" t="str">
        <f t="shared" si="465"/>
        <v/>
      </c>
      <c r="BE1423" s="57" t="str">
        <f t="shared" si="457"/>
        <v/>
      </c>
    </row>
    <row r="1424" spans="1:57" ht="15" customHeight="1" x14ac:dyDescent="0.25">
      <c r="A1424" s="26" t="s">
        <v>117</v>
      </c>
      <c r="B1424" s="21"/>
      <c r="C1424" s="21" t="s">
        <v>117</v>
      </c>
      <c r="D1424" s="21"/>
      <c r="E1424" s="21" t="s">
        <v>117</v>
      </c>
      <c r="F1424" s="21"/>
      <c r="G1424" s="27"/>
      <c r="H1424" s="27"/>
      <c r="I1424" s="28" t="s">
        <v>374</v>
      </c>
      <c r="J1424" s="28" t="s">
        <v>117</v>
      </c>
      <c r="K1424" s="21"/>
      <c r="L1424" s="21"/>
      <c r="M1424" s="28" t="s">
        <v>117</v>
      </c>
      <c r="N1424" s="28" t="s">
        <v>117</v>
      </c>
      <c r="O1424" s="28" t="s">
        <v>117</v>
      </c>
      <c r="P1424" s="21" t="s">
        <v>117</v>
      </c>
      <c r="Q1424" s="21" t="s">
        <v>117</v>
      </c>
      <c r="R1424" s="28" t="s">
        <v>117</v>
      </c>
      <c r="S1424" s="78"/>
      <c r="T1424" s="30"/>
      <c r="U1424" s="52">
        <f t="shared" si="466"/>
        <v>0</v>
      </c>
      <c r="V1424" s="29"/>
      <c r="W1424" s="29" t="s">
        <v>117</v>
      </c>
      <c r="X1424" s="29"/>
      <c r="Y1424" s="29"/>
      <c r="Z1424" s="53" t="str">
        <f t="shared" si="458"/>
        <v/>
      </c>
      <c r="AA1424" s="55" t="str">
        <f t="shared" si="448"/>
        <v/>
      </c>
      <c r="AB1424" s="27"/>
      <c r="AC1424" s="54">
        <f t="shared" si="459"/>
        <v>0</v>
      </c>
      <c r="AD1424" s="78"/>
      <c r="AE1424" s="54">
        <f t="shared" si="460"/>
        <v>0</v>
      </c>
      <c r="AF1424" s="78"/>
      <c r="AG1424" s="54">
        <f t="shared" si="461"/>
        <v>0</v>
      </c>
      <c r="AH1424" s="78"/>
      <c r="AI1424" s="54">
        <f t="shared" si="462"/>
        <v>0</v>
      </c>
      <c r="AJ1424" s="78"/>
      <c r="AK1424" s="54">
        <f t="shared" si="463"/>
        <v>0</v>
      </c>
      <c r="AL1424" s="78"/>
      <c r="AM1424" s="78"/>
      <c r="AN1424" s="53" t="str">
        <f>+IF($A1424="Venta",SUMIF($AC$3:$AM$3,VLOOKUP($R1424,desplegable!$N$3:$Q$8,4,FALSE),$AC1424:$AM1424)*$T1424/VLOOKUP($R1424,desplegable!$N$3:$O$8,2,FALSE),"")</f>
        <v/>
      </c>
      <c r="AO1424" s="53">
        <f t="shared" si="464"/>
        <v>0</v>
      </c>
      <c r="AP1424" s="53" t="str">
        <f>+IF($A1424="Compra",SUMIF($AC$3:$AM$3,VLOOKUP($R1423,desplegable!$N$3:$Q$8,4,FALSE),$AC1424:$AM1424)*$T1424/VLOOKUP($R1423,desplegable!$N$3:$O$8,2,FALSE),"")</f>
        <v/>
      </c>
      <c r="AQ1424" s="55">
        <f>+IFERROR(SUMIF($AC$3:$AM$3,VLOOKUP($R1424,desplegable!$N$3:$Q$8,4,FALSE),$AC1424:$AM1424)/$S1424,0)</f>
        <v>0</v>
      </c>
      <c r="AR1424" s="55">
        <f ca="1">IFERROR((SUMIF($AC$3:$AM$3,VLOOKUP($R1424,desplegable!$N$3:$Q$8,4,FALSE),$AC1424:$AM1424)/($H1424-$G1424))*((TODAY())-$G1424)/$S1424,0)</f>
        <v>0</v>
      </c>
      <c r="AS1424" s="56" t="str">
        <f t="shared" si="449"/>
        <v>-</v>
      </c>
      <c r="AT1424" s="56" t="str">
        <f t="shared" si="450"/>
        <v>-</v>
      </c>
      <c r="AU1424" s="56" t="str">
        <f t="shared" si="451"/>
        <v>-</v>
      </c>
      <c r="AV1424" s="56" t="str">
        <f t="shared" si="452"/>
        <v>-</v>
      </c>
      <c r="AW1424" s="53" t="str">
        <f t="shared" si="453"/>
        <v>-</v>
      </c>
      <c r="AX1424" s="53" t="str">
        <f t="shared" si="454"/>
        <v/>
      </c>
      <c r="AY1424" s="57" t="str">
        <f t="shared" si="455"/>
        <v/>
      </c>
      <c r="AZ1424" s="54">
        <f>+IF(SUMIF($AC$3:$AM$3,VLOOKUP($R1424,desplegable!$N$3:$Q$8,4,FALSE),$AC1424:$AM1424)&gt;=$S1424,$S1424,SUMIF($AC$3:$AM$3,VLOOKUP($R1424,desplegable!$N$3:$Q$8,4,FALSE),$AC1424:$AM1424))</f>
        <v>0</v>
      </c>
      <c r="BA1424" s="78"/>
      <c r="BB1424" s="54">
        <f t="shared" si="456"/>
        <v>0</v>
      </c>
      <c r="BC1424" s="53">
        <f>+IFERROR($BB1424*$T1424/VLOOKUP($R1424,desplegable!$N$3:$O$8,2,FALSE),0)</f>
        <v>0</v>
      </c>
      <c r="BD1424" s="53" t="str">
        <f t="shared" si="465"/>
        <v/>
      </c>
      <c r="BE1424" s="57" t="str">
        <f t="shared" si="457"/>
        <v/>
      </c>
    </row>
    <row r="1425" spans="1:57" ht="15" customHeight="1" x14ac:dyDescent="0.25">
      <c r="A1425" s="26" t="s">
        <v>117</v>
      </c>
      <c r="B1425" s="21"/>
      <c r="C1425" s="21" t="s">
        <v>117</v>
      </c>
      <c r="D1425" s="21"/>
      <c r="E1425" s="21" t="s">
        <v>117</v>
      </c>
      <c r="F1425" s="21"/>
      <c r="G1425" s="27"/>
      <c r="H1425" s="27"/>
      <c r="I1425" s="28" t="s">
        <v>374</v>
      </c>
      <c r="J1425" s="28" t="s">
        <v>117</v>
      </c>
      <c r="K1425" s="21"/>
      <c r="L1425" s="21"/>
      <c r="M1425" s="28" t="s">
        <v>117</v>
      </c>
      <c r="N1425" s="28" t="s">
        <v>117</v>
      </c>
      <c r="O1425" s="28" t="s">
        <v>117</v>
      </c>
      <c r="P1425" s="21" t="s">
        <v>117</v>
      </c>
      <c r="Q1425" s="21" t="s">
        <v>117</v>
      </c>
      <c r="R1425" s="28" t="s">
        <v>117</v>
      </c>
      <c r="S1425" s="78"/>
      <c r="T1425" s="30"/>
      <c r="U1425" s="52">
        <f t="shared" si="466"/>
        <v>0</v>
      </c>
      <c r="V1425" s="29"/>
      <c r="W1425" s="29" t="s">
        <v>117</v>
      </c>
      <c r="X1425" s="29"/>
      <c r="Y1425" s="29"/>
      <c r="Z1425" s="53" t="str">
        <f t="shared" si="458"/>
        <v/>
      </c>
      <c r="AA1425" s="55" t="str">
        <f t="shared" si="448"/>
        <v/>
      </c>
      <c r="AB1425" s="27"/>
      <c r="AC1425" s="54">
        <f t="shared" si="459"/>
        <v>0</v>
      </c>
      <c r="AD1425" s="78"/>
      <c r="AE1425" s="54">
        <f t="shared" si="460"/>
        <v>0</v>
      </c>
      <c r="AF1425" s="78"/>
      <c r="AG1425" s="54">
        <f t="shared" si="461"/>
        <v>0</v>
      </c>
      <c r="AH1425" s="78"/>
      <c r="AI1425" s="54">
        <f t="shared" si="462"/>
        <v>0</v>
      </c>
      <c r="AJ1425" s="78"/>
      <c r="AK1425" s="54">
        <f t="shared" si="463"/>
        <v>0</v>
      </c>
      <c r="AL1425" s="78"/>
      <c r="AM1425" s="78"/>
      <c r="AN1425" s="53" t="str">
        <f>+IF($A1425="Venta",SUMIF($AC$3:$AM$3,VLOOKUP($R1425,desplegable!$N$3:$Q$8,4,FALSE),$AC1425:$AM1425)*$T1425/VLOOKUP($R1425,desplegable!$N$3:$O$8,2,FALSE),"")</f>
        <v/>
      </c>
      <c r="AO1425" s="53">
        <f t="shared" si="464"/>
        <v>0</v>
      </c>
      <c r="AP1425" s="53" t="str">
        <f>+IF($A1425="Compra",SUMIF($AC$3:$AM$3,VLOOKUP($R1424,desplegable!$N$3:$Q$8,4,FALSE),$AC1425:$AM1425)*$T1425/VLOOKUP($R1424,desplegable!$N$3:$O$8,2,FALSE),"")</f>
        <v/>
      </c>
      <c r="AQ1425" s="55">
        <f>+IFERROR(SUMIF($AC$3:$AM$3,VLOOKUP($R1425,desplegable!$N$3:$Q$8,4,FALSE),$AC1425:$AM1425)/$S1425,0)</f>
        <v>0</v>
      </c>
      <c r="AR1425" s="55">
        <f ca="1">IFERROR((SUMIF($AC$3:$AM$3,VLOOKUP($R1425,desplegable!$N$3:$Q$8,4,FALSE),$AC1425:$AM1425)/($H1425-$G1425))*((TODAY())-$G1425)/$S1425,0)</f>
        <v>0</v>
      </c>
      <c r="AS1425" s="56" t="str">
        <f t="shared" si="449"/>
        <v>-</v>
      </c>
      <c r="AT1425" s="56" t="str">
        <f t="shared" si="450"/>
        <v>-</v>
      </c>
      <c r="AU1425" s="56" t="str">
        <f t="shared" si="451"/>
        <v>-</v>
      </c>
      <c r="AV1425" s="56" t="str">
        <f t="shared" si="452"/>
        <v>-</v>
      </c>
      <c r="AW1425" s="53" t="str">
        <f t="shared" si="453"/>
        <v>-</v>
      </c>
      <c r="AX1425" s="53" t="str">
        <f t="shared" si="454"/>
        <v/>
      </c>
      <c r="AY1425" s="57" t="str">
        <f t="shared" si="455"/>
        <v/>
      </c>
      <c r="AZ1425" s="54">
        <f>+IF(SUMIF($AC$3:$AM$3,VLOOKUP($R1425,desplegable!$N$3:$Q$8,4,FALSE),$AC1425:$AM1425)&gt;=$S1425,$S1425,SUMIF($AC$3:$AM$3,VLOOKUP($R1425,desplegable!$N$3:$Q$8,4,FALSE),$AC1425:$AM1425))</f>
        <v>0</v>
      </c>
      <c r="BA1425" s="78"/>
      <c r="BB1425" s="54">
        <f t="shared" si="456"/>
        <v>0</v>
      </c>
      <c r="BC1425" s="53">
        <f>+IFERROR($BB1425*$T1425/VLOOKUP($R1425,desplegable!$N$3:$O$8,2,FALSE),0)</f>
        <v>0</v>
      </c>
      <c r="BD1425" s="53" t="str">
        <f t="shared" si="465"/>
        <v/>
      </c>
      <c r="BE1425" s="57" t="str">
        <f t="shared" si="457"/>
        <v/>
      </c>
    </row>
    <row r="1426" spans="1:57" ht="15" customHeight="1" x14ac:dyDescent="0.25">
      <c r="A1426" s="26" t="s">
        <v>117</v>
      </c>
      <c r="B1426" s="21"/>
      <c r="C1426" s="21" t="s">
        <v>117</v>
      </c>
      <c r="D1426" s="21"/>
      <c r="E1426" s="21" t="s">
        <v>117</v>
      </c>
      <c r="F1426" s="21"/>
      <c r="G1426" s="27"/>
      <c r="H1426" s="27"/>
      <c r="I1426" s="28" t="s">
        <v>374</v>
      </c>
      <c r="J1426" s="28" t="s">
        <v>117</v>
      </c>
      <c r="K1426" s="21"/>
      <c r="L1426" s="21"/>
      <c r="M1426" s="28" t="s">
        <v>117</v>
      </c>
      <c r="N1426" s="28" t="s">
        <v>117</v>
      </c>
      <c r="O1426" s="28" t="s">
        <v>117</v>
      </c>
      <c r="P1426" s="21" t="s">
        <v>117</v>
      </c>
      <c r="Q1426" s="21" t="s">
        <v>117</v>
      </c>
      <c r="R1426" s="28" t="s">
        <v>117</v>
      </c>
      <c r="S1426" s="78"/>
      <c r="T1426" s="30"/>
      <c r="U1426" s="52">
        <f t="shared" si="466"/>
        <v>0</v>
      </c>
      <c r="V1426" s="29"/>
      <c r="W1426" s="29" t="s">
        <v>117</v>
      </c>
      <c r="X1426" s="29"/>
      <c r="Y1426" s="29"/>
      <c r="Z1426" s="53" t="str">
        <f t="shared" si="458"/>
        <v/>
      </c>
      <c r="AA1426" s="55" t="str">
        <f t="shared" ref="AA1426:AA1489" si="467">+IF($A1426="Venta",IFERROR($Z1426/$U1426,0),IF($A1426="Compra","",""))</f>
        <v/>
      </c>
      <c r="AB1426" s="27"/>
      <c r="AC1426" s="54">
        <f t="shared" si="459"/>
        <v>0</v>
      </c>
      <c r="AD1426" s="78"/>
      <c r="AE1426" s="54">
        <f t="shared" si="460"/>
        <v>0</v>
      </c>
      <c r="AF1426" s="78"/>
      <c r="AG1426" s="54">
        <f t="shared" si="461"/>
        <v>0</v>
      </c>
      <c r="AH1426" s="78"/>
      <c r="AI1426" s="54">
        <f t="shared" si="462"/>
        <v>0</v>
      </c>
      <c r="AJ1426" s="78"/>
      <c r="AK1426" s="54">
        <f t="shared" si="463"/>
        <v>0</v>
      </c>
      <c r="AL1426" s="78"/>
      <c r="AM1426" s="78"/>
      <c r="AN1426" s="53" t="str">
        <f>+IF($A1426="Venta",SUMIF($AC$3:$AM$3,VLOOKUP($R1426,desplegable!$N$3:$Q$8,4,FALSE),$AC1426:$AM1426)*$T1426/VLOOKUP($R1426,desplegable!$N$3:$O$8,2,FALSE),"")</f>
        <v/>
      </c>
      <c r="AO1426" s="53">
        <f t="shared" si="464"/>
        <v>0</v>
      </c>
      <c r="AP1426" s="53" t="str">
        <f>+IF($A1426="Compra",SUMIF($AC$3:$AM$3,VLOOKUP($R1425,desplegable!$N$3:$Q$8,4,FALSE),$AC1426:$AM1426)*$T1426/VLOOKUP($R1425,desplegable!$N$3:$O$8,2,FALSE),"")</f>
        <v/>
      </c>
      <c r="AQ1426" s="55">
        <f>+IFERROR(SUMIF($AC$3:$AM$3,VLOOKUP($R1426,desplegable!$N$3:$Q$8,4,FALSE),$AC1426:$AM1426)/$S1426,0)</f>
        <v>0</v>
      </c>
      <c r="AR1426" s="55">
        <f ca="1">IFERROR((SUMIF($AC$3:$AM$3,VLOOKUP($R1426,desplegable!$N$3:$Q$8,4,FALSE),$AC1426:$AM1426)/($H1426-$G1426))*((TODAY())-$G1426)/$S1426,0)</f>
        <v>0</v>
      </c>
      <c r="AS1426" s="56" t="str">
        <f t="shared" si="449"/>
        <v>-</v>
      </c>
      <c r="AT1426" s="56" t="str">
        <f t="shared" si="450"/>
        <v>-</v>
      </c>
      <c r="AU1426" s="56" t="str">
        <f t="shared" si="451"/>
        <v>-</v>
      </c>
      <c r="AV1426" s="56" t="str">
        <f t="shared" si="452"/>
        <v>-</v>
      </c>
      <c r="AW1426" s="53" t="str">
        <f t="shared" si="453"/>
        <v>-</v>
      </c>
      <c r="AX1426" s="53" t="str">
        <f t="shared" si="454"/>
        <v/>
      </c>
      <c r="AY1426" s="57" t="str">
        <f t="shared" si="455"/>
        <v/>
      </c>
      <c r="AZ1426" s="54">
        <f>+IF(SUMIF($AC$3:$AM$3,VLOOKUP($R1426,desplegable!$N$3:$Q$8,4,FALSE),$AC1426:$AM1426)&gt;=$S1426,$S1426,SUMIF($AC$3:$AM$3,VLOOKUP($R1426,desplegable!$N$3:$Q$8,4,FALSE),$AC1426:$AM1426))</f>
        <v>0</v>
      </c>
      <c r="BA1426" s="78"/>
      <c r="BB1426" s="54">
        <f t="shared" si="456"/>
        <v>0</v>
      </c>
      <c r="BC1426" s="53">
        <f>+IFERROR($BB1426*$T1426/VLOOKUP($R1426,desplegable!$N$3:$O$8,2,FALSE),0)</f>
        <v>0</v>
      </c>
      <c r="BD1426" s="53" t="str">
        <f t="shared" si="465"/>
        <v/>
      </c>
      <c r="BE1426" s="57" t="str">
        <f t="shared" si="457"/>
        <v/>
      </c>
    </row>
    <row r="1427" spans="1:57" ht="15" customHeight="1" x14ac:dyDescent="0.25">
      <c r="A1427" s="26" t="s">
        <v>117</v>
      </c>
      <c r="B1427" s="21"/>
      <c r="C1427" s="21" t="s">
        <v>117</v>
      </c>
      <c r="D1427" s="21"/>
      <c r="E1427" s="21" t="s">
        <v>117</v>
      </c>
      <c r="F1427" s="21"/>
      <c r="G1427" s="27"/>
      <c r="H1427" s="27"/>
      <c r="I1427" s="28" t="s">
        <v>374</v>
      </c>
      <c r="J1427" s="28" t="s">
        <v>117</v>
      </c>
      <c r="K1427" s="21"/>
      <c r="L1427" s="21"/>
      <c r="M1427" s="28" t="s">
        <v>117</v>
      </c>
      <c r="N1427" s="28" t="s">
        <v>117</v>
      </c>
      <c r="O1427" s="28" t="s">
        <v>117</v>
      </c>
      <c r="P1427" s="21" t="s">
        <v>117</v>
      </c>
      <c r="Q1427" s="21" t="s">
        <v>117</v>
      </c>
      <c r="R1427" s="28" t="s">
        <v>117</v>
      </c>
      <c r="S1427" s="78"/>
      <c r="T1427" s="30"/>
      <c r="U1427" s="52">
        <f t="shared" si="466"/>
        <v>0</v>
      </c>
      <c r="V1427" s="29"/>
      <c r="W1427" s="29" t="s">
        <v>117</v>
      </c>
      <c r="X1427" s="29"/>
      <c r="Y1427" s="29"/>
      <c r="Z1427" s="53" t="str">
        <f t="shared" si="458"/>
        <v/>
      </c>
      <c r="AA1427" s="55" t="str">
        <f t="shared" si="467"/>
        <v/>
      </c>
      <c r="AB1427" s="27"/>
      <c r="AC1427" s="54">
        <f t="shared" si="459"/>
        <v>0</v>
      </c>
      <c r="AD1427" s="78"/>
      <c r="AE1427" s="54">
        <f t="shared" si="460"/>
        <v>0</v>
      </c>
      <c r="AF1427" s="78"/>
      <c r="AG1427" s="54">
        <f t="shared" si="461"/>
        <v>0</v>
      </c>
      <c r="AH1427" s="78"/>
      <c r="AI1427" s="54">
        <f t="shared" si="462"/>
        <v>0</v>
      </c>
      <c r="AJ1427" s="78"/>
      <c r="AK1427" s="54">
        <f t="shared" si="463"/>
        <v>0</v>
      </c>
      <c r="AL1427" s="78"/>
      <c r="AM1427" s="78"/>
      <c r="AN1427" s="53" t="str">
        <f>+IF($A1427="Venta",SUMIF($AC$3:$AM$3,VLOOKUP($R1427,desplegable!$N$3:$Q$8,4,FALSE),$AC1427:$AM1427)*$T1427/VLOOKUP($R1427,desplegable!$N$3:$O$8,2,FALSE),"")</f>
        <v/>
      </c>
      <c r="AO1427" s="53">
        <f t="shared" si="464"/>
        <v>0</v>
      </c>
      <c r="AP1427" s="53" t="str">
        <f>+IF($A1427="Compra",SUMIF($AC$3:$AM$3,VLOOKUP($R1426,desplegable!$N$3:$Q$8,4,FALSE),$AC1427:$AM1427)*$T1427/VLOOKUP($R1426,desplegable!$N$3:$O$8,2,FALSE),"")</f>
        <v/>
      </c>
      <c r="AQ1427" s="55">
        <f>+IFERROR(SUMIF($AC$3:$AM$3,VLOOKUP($R1427,desplegable!$N$3:$Q$8,4,FALSE),$AC1427:$AM1427)/$S1427,0)</f>
        <v>0</v>
      </c>
      <c r="AR1427" s="55">
        <f ca="1">IFERROR((SUMIF($AC$3:$AM$3,VLOOKUP($R1427,desplegable!$N$3:$Q$8,4,FALSE),$AC1427:$AM1427)/($H1427-$G1427))*((TODAY())-$G1427)/$S1427,0)</f>
        <v>0</v>
      </c>
      <c r="AS1427" s="56" t="str">
        <f t="shared" si="449"/>
        <v>-</v>
      </c>
      <c r="AT1427" s="56" t="str">
        <f t="shared" si="450"/>
        <v>-</v>
      </c>
      <c r="AU1427" s="56" t="str">
        <f t="shared" si="451"/>
        <v>-</v>
      </c>
      <c r="AV1427" s="56" t="str">
        <f t="shared" si="452"/>
        <v>-</v>
      </c>
      <c r="AW1427" s="53" t="str">
        <f t="shared" si="453"/>
        <v>-</v>
      </c>
      <c r="AX1427" s="53" t="str">
        <f t="shared" si="454"/>
        <v/>
      </c>
      <c r="AY1427" s="57" t="str">
        <f t="shared" si="455"/>
        <v/>
      </c>
      <c r="AZ1427" s="54">
        <f>+IF(SUMIF($AC$3:$AM$3,VLOOKUP($R1427,desplegable!$N$3:$Q$8,4,FALSE),$AC1427:$AM1427)&gt;=$S1427,$S1427,SUMIF($AC$3:$AM$3,VLOOKUP($R1427,desplegable!$N$3:$Q$8,4,FALSE),$AC1427:$AM1427))</f>
        <v>0</v>
      </c>
      <c r="BA1427" s="78"/>
      <c r="BB1427" s="54">
        <f t="shared" si="456"/>
        <v>0</v>
      </c>
      <c r="BC1427" s="53">
        <f>+IFERROR($BB1427*$T1427/VLOOKUP($R1427,desplegable!$N$3:$O$8,2,FALSE),0)</f>
        <v>0</v>
      </c>
      <c r="BD1427" s="53" t="str">
        <f t="shared" si="465"/>
        <v/>
      </c>
      <c r="BE1427" s="57" t="str">
        <f t="shared" si="457"/>
        <v/>
      </c>
    </row>
    <row r="1428" spans="1:57" ht="15" customHeight="1" x14ac:dyDescent="0.25">
      <c r="A1428" s="26" t="s">
        <v>117</v>
      </c>
      <c r="B1428" s="21"/>
      <c r="C1428" s="21" t="s">
        <v>117</v>
      </c>
      <c r="D1428" s="21"/>
      <c r="E1428" s="21" t="s">
        <v>117</v>
      </c>
      <c r="F1428" s="21"/>
      <c r="G1428" s="27"/>
      <c r="H1428" s="27"/>
      <c r="I1428" s="28" t="s">
        <v>374</v>
      </c>
      <c r="J1428" s="28" t="s">
        <v>117</v>
      </c>
      <c r="K1428" s="21"/>
      <c r="L1428" s="21"/>
      <c r="M1428" s="28" t="s">
        <v>117</v>
      </c>
      <c r="N1428" s="28" t="s">
        <v>117</v>
      </c>
      <c r="O1428" s="28" t="s">
        <v>117</v>
      </c>
      <c r="P1428" s="21" t="s">
        <v>117</v>
      </c>
      <c r="Q1428" s="21" t="s">
        <v>117</v>
      </c>
      <c r="R1428" s="28" t="s">
        <v>117</v>
      </c>
      <c r="S1428" s="78"/>
      <c r="T1428" s="30"/>
      <c r="U1428" s="52">
        <f t="shared" si="466"/>
        <v>0</v>
      </c>
      <c r="V1428" s="29"/>
      <c r="W1428" s="29" t="s">
        <v>117</v>
      </c>
      <c r="X1428" s="29"/>
      <c r="Y1428" s="29"/>
      <c r="Z1428" s="53" t="str">
        <f t="shared" si="458"/>
        <v/>
      </c>
      <c r="AA1428" s="55" t="str">
        <f t="shared" si="467"/>
        <v/>
      </c>
      <c r="AB1428" s="27"/>
      <c r="AC1428" s="54">
        <f t="shared" si="459"/>
        <v>0</v>
      </c>
      <c r="AD1428" s="78"/>
      <c r="AE1428" s="54">
        <f t="shared" si="460"/>
        <v>0</v>
      </c>
      <c r="AF1428" s="78"/>
      <c r="AG1428" s="54">
        <f t="shared" si="461"/>
        <v>0</v>
      </c>
      <c r="AH1428" s="78"/>
      <c r="AI1428" s="54">
        <f t="shared" si="462"/>
        <v>0</v>
      </c>
      <c r="AJ1428" s="78"/>
      <c r="AK1428" s="54">
        <f t="shared" si="463"/>
        <v>0</v>
      </c>
      <c r="AL1428" s="78"/>
      <c r="AM1428" s="78"/>
      <c r="AN1428" s="53" t="str">
        <f>+IF($A1428="Venta",SUMIF($AC$3:$AM$3,VLOOKUP($R1428,desplegable!$N$3:$Q$8,4,FALSE),$AC1428:$AM1428)*$T1428/VLOOKUP($R1428,desplegable!$N$3:$O$8,2,FALSE),"")</f>
        <v/>
      </c>
      <c r="AO1428" s="53">
        <f t="shared" si="464"/>
        <v>0</v>
      </c>
      <c r="AP1428" s="53" t="str">
        <f>+IF($A1428="Compra",SUMIF($AC$3:$AM$3,VLOOKUP($R1427,desplegable!$N$3:$Q$8,4,FALSE),$AC1428:$AM1428)*$T1428/VLOOKUP($R1427,desplegable!$N$3:$O$8,2,FALSE),"")</f>
        <v/>
      </c>
      <c r="AQ1428" s="55">
        <f>+IFERROR(SUMIF($AC$3:$AM$3,VLOOKUP($R1428,desplegable!$N$3:$Q$8,4,FALSE),$AC1428:$AM1428)/$S1428,0)</f>
        <v>0</v>
      </c>
      <c r="AR1428" s="55">
        <f ca="1">IFERROR((SUMIF($AC$3:$AM$3,VLOOKUP($R1428,desplegable!$N$3:$Q$8,4,FALSE),$AC1428:$AM1428)/($H1428-$G1428))*((TODAY())-$G1428)/$S1428,0)</f>
        <v>0</v>
      </c>
      <c r="AS1428" s="56" t="str">
        <f t="shared" si="449"/>
        <v>-</v>
      </c>
      <c r="AT1428" s="56" t="str">
        <f t="shared" si="450"/>
        <v>-</v>
      </c>
      <c r="AU1428" s="56" t="str">
        <f t="shared" si="451"/>
        <v>-</v>
      </c>
      <c r="AV1428" s="56" t="str">
        <f t="shared" si="452"/>
        <v>-</v>
      </c>
      <c r="AW1428" s="53" t="str">
        <f t="shared" si="453"/>
        <v>-</v>
      </c>
      <c r="AX1428" s="53" t="str">
        <f t="shared" si="454"/>
        <v/>
      </c>
      <c r="AY1428" s="57" t="str">
        <f t="shared" si="455"/>
        <v/>
      </c>
      <c r="AZ1428" s="54">
        <f>+IF(SUMIF($AC$3:$AM$3,VLOOKUP($R1428,desplegable!$N$3:$Q$8,4,FALSE),$AC1428:$AM1428)&gt;=$S1428,$S1428,SUMIF($AC$3:$AM$3,VLOOKUP($R1428,desplegable!$N$3:$Q$8,4,FALSE),$AC1428:$AM1428))</f>
        <v>0</v>
      </c>
      <c r="BA1428" s="78"/>
      <c r="BB1428" s="54">
        <f t="shared" si="456"/>
        <v>0</v>
      </c>
      <c r="BC1428" s="53">
        <f>+IFERROR($BB1428*$T1428/VLOOKUP($R1428,desplegable!$N$3:$O$8,2,FALSE),0)</f>
        <v>0</v>
      </c>
      <c r="BD1428" s="53" t="str">
        <f t="shared" si="465"/>
        <v/>
      </c>
      <c r="BE1428" s="57" t="str">
        <f t="shared" si="457"/>
        <v/>
      </c>
    </row>
    <row r="1429" spans="1:57" ht="15" customHeight="1" x14ac:dyDescent="0.25">
      <c r="A1429" s="26" t="s">
        <v>117</v>
      </c>
      <c r="B1429" s="21"/>
      <c r="C1429" s="21" t="s">
        <v>117</v>
      </c>
      <c r="D1429" s="21"/>
      <c r="E1429" s="21" t="s">
        <v>117</v>
      </c>
      <c r="F1429" s="21"/>
      <c r="G1429" s="27"/>
      <c r="H1429" s="27"/>
      <c r="I1429" s="28" t="s">
        <v>374</v>
      </c>
      <c r="J1429" s="28" t="s">
        <v>117</v>
      </c>
      <c r="K1429" s="21"/>
      <c r="L1429" s="21"/>
      <c r="M1429" s="28" t="s">
        <v>117</v>
      </c>
      <c r="N1429" s="28" t="s">
        <v>117</v>
      </c>
      <c r="O1429" s="28" t="s">
        <v>117</v>
      </c>
      <c r="P1429" s="21" t="s">
        <v>117</v>
      </c>
      <c r="Q1429" s="21" t="s">
        <v>117</v>
      </c>
      <c r="R1429" s="28" t="s">
        <v>117</v>
      </c>
      <c r="S1429" s="78"/>
      <c r="T1429" s="30"/>
      <c r="U1429" s="52">
        <f t="shared" si="466"/>
        <v>0</v>
      </c>
      <c r="V1429" s="29"/>
      <c r="W1429" s="29" t="s">
        <v>117</v>
      </c>
      <c r="X1429" s="29"/>
      <c r="Y1429" s="29"/>
      <c r="Z1429" s="53" t="str">
        <f t="shared" si="458"/>
        <v/>
      </c>
      <c r="AA1429" s="55" t="str">
        <f t="shared" si="467"/>
        <v/>
      </c>
      <c r="AB1429" s="27"/>
      <c r="AC1429" s="54">
        <f t="shared" si="459"/>
        <v>0</v>
      </c>
      <c r="AD1429" s="78"/>
      <c r="AE1429" s="54">
        <f t="shared" si="460"/>
        <v>0</v>
      </c>
      <c r="AF1429" s="78"/>
      <c r="AG1429" s="54">
        <f t="shared" si="461"/>
        <v>0</v>
      </c>
      <c r="AH1429" s="78"/>
      <c r="AI1429" s="54">
        <f t="shared" si="462"/>
        <v>0</v>
      </c>
      <c r="AJ1429" s="78"/>
      <c r="AK1429" s="54">
        <f t="shared" si="463"/>
        <v>0</v>
      </c>
      <c r="AL1429" s="78"/>
      <c r="AM1429" s="78"/>
      <c r="AN1429" s="53" t="str">
        <f>+IF($A1429="Venta",SUMIF($AC$3:$AM$3,VLOOKUP($R1429,desplegable!$N$3:$Q$8,4,FALSE),$AC1429:$AM1429)*$T1429/VLOOKUP($R1429,desplegable!$N$3:$O$8,2,FALSE),"")</f>
        <v/>
      </c>
      <c r="AO1429" s="53">
        <f t="shared" si="464"/>
        <v>0</v>
      </c>
      <c r="AP1429" s="53" t="str">
        <f>+IF($A1429="Compra",SUMIF($AC$3:$AM$3,VLOOKUP($R1428,desplegable!$N$3:$Q$8,4,FALSE),$AC1429:$AM1429)*$T1429/VLOOKUP($R1428,desplegable!$N$3:$O$8,2,FALSE),"")</f>
        <v/>
      </c>
      <c r="AQ1429" s="55">
        <f>+IFERROR(SUMIF($AC$3:$AM$3,VLOOKUP($R1429,desplegable!$N$3:$Q$8,4,FALSE),$AC1429:$AM1429)/$S1429,0)</f>
        <v>0</v>
      </c>
      <c r="AR1429" s="55">
        <f ca="1">IFERROR((SUMIF($AC$3:$AM$3,VLOOKUP($R1429,desplegable!$N$3:$Q$8,4,FALSE),$AC1429:$AM1429)/($H1429-$G1429))*((TODAY())-$G1429)/$S1429,0)</f>
        <v>0</v>
      </c>
      <c r="AS1429" s="56" t="str">
        <f t="shared" ref="AS1429:AS1492" si="468">+IFERROR(IF($AE1429=0,"-",$AE1429/$AC1429),"-")</f>
        <v>-</v>
      </c>
      <c r="AT1429" s="56" t="str">
        <f t="shared" ref="AT1429:AT1492" si="469">+IFERROR(IF($AG1429=0,"-",$AG1429/$AC1429),"-")</f>
        <v>-</v>
      </c>
      <c r="AU1429" s="56" t="str">
        <f t="shared" ref="AU1429:AU1492" si="470">+IFERROR(IF($AI1429=0,"-",$AI1429/$AC1429),"-")</f>
        <v>-</v>
      </c>
      <c r="AV1429" s="56" t="str">
        <f t="shared" ref="AV1429:AV1492" si="471">+IFERROR(IF($AK1429=0,"-",$AK1429/$AC1429),"-")</f>
        <v>-</v>
      </c>
      <c r="AW1429" s="53" t="str">
        <f t="shared" ref="AW1429:AW1492" si="472">+IF($A1429="Venta",IFERROR($AN1429/$AK1429,"-"),IFERROR($AO1429/$AK1429,"-"))</f>
        <v>-</v>
      </c>
      <c r="AX1429" s="53" t="str">
        <f t="shared" ref="AX1429:AX1492" si="473">IF($A1429="Venta",$AN1429-$AO1429,IF($A1429="Compra","",""))</f>
        <v/>
      </c>
      <c r="AY1429" s="57" t="str">
        <f t="shared" ref="AY1429:AY1492" si="474">+IF($A1429="Venta",IFERROR($AX1429/$AN1429,0),IF($A1429="Compra","",""))</f>
        <v/>
      </c>
      <c r="AZ1429" s="54">
        <f>+IF(SUMIF($AC$3:$AM$3,VLOOKUP($R1429,desplegable!$N$3:$Q$8,4,FALSE),$AC1429:$AM1429)&gt;=$S1429,$S1429,SUMIF($AC$3:$AM$3,VLOOKUP($R1429,desplegable!$N$3:$Q$8,4,FALSE),$AC1429:$AM1429))</f>
        <v>0</v>
      </c>
      <c r="BA1429" s="78"/>
      <c r="BB1429" s="54">
        <f t="shared" ref="BB1429:BB1492" si="475">+IF($BA1429=0,$AZ1429,$BA1429)</f>
        <v>0</v>
      </c>
      <c r="BC1429" s="53">
        <f>+IFERROR($BB1429*$T1429/VLOOKUP($R1429,desplegable!$N$3:$O$8,2,FALSE),0)</f>
        <v>0</v>
      </c>
      <c r="BD1429" s="53" t="str">
        <f t="shared" si="465"/>
        <v/>
      </c>
      <c r="BE1429" s="57" t="str">
        <f t="shared" ref="BE1429:BE1492" si="476">+IF($A1429="Venta",IFERROR($BD1429/$BC1429,0),IF($A1429="Compra","",""))</f>
        <v/>
      </c>
    </row>
    <row r="1430" spans="1:57" ht="15" customHeight="1" x14ac:dyDescent="0.25">
      <c r="A1430" s="26" t="s">
        <v>117</v>
      </c>
      <c r="B1430" s="21"/>
      <c r="C1430" s="21" t="s">
        <v>117</v>
      </c>
      <c r="D1430" s="21"/>
      <c r="E1430" s="21" t="s">
        <v>117</v>
      </c>
      <c r="F1430" s="21"/>
      <c r="G1430" s="27"/>
      <c r="H1430" s="27"/>
      <c r="I1430" s="28" t="s">
        <v>374</v>
      </c>
      <c r="J1430" s="28" t="s">
        <v>117</v>
      </c>
      <c r="K1430" s="21"/>
      <c r="L1430" s="21"/>
      <c r="M1430" s="28" t="s">
        <v>117</v>
      </c>
      <c r="N1430" s="28" t="s">
        <v>117</v>
      </c>
      <c r="O1430" s="28" t="s">
        <v>117</v>
      </c>
      <c r="P1430" s="21" t="s">
        <v>117</v>
      </c>
      <c r="Q1430" s="21" t="s">
        <v>117</v>
      </c>
      <c r="R1430" s="28" t="s">
        <v>117</v>
      </c>
      <c r="S1430" s="78"/>
      <c r="T1430" s="30"/>
      <c r="U1430" s="52">
        <f t="shared" si="466"/>
        <v>0</v>
      </c>
      <c r="V1430" s="29"/>
      <c r="W1430" s="29" t="s">
        <v>117</v>
      </c>
      <c r="X1430" s="29"/>
      <c r="Y1430" s="29"/>
      <c r="Z1430" s="53" t="str">
        <f t="shared" si="458"/>
        <v/>
      </c>
      <c r="AA1430" s="55" t="str">
        <f t="shared" si="467"/>
        <v/>
      </c>
      <c r="AB1430" s="27"/>
      <c r="AC1430" s="54">
        <f t="shared" si="459"/>
        <v>0</v>
      </c>
      <c r="AD1430" s="78"/>
      <c r="AE1430" s="54">
        <f t="shared" si="460"/>
        <v>0</v>
      </c>
      <c r="AF1430" s="78"/>
      <c r="AG1430" s="54">
        <f t="shared" si="461"/>
        <v>0</v>
      </c>
      <c r="AH1430" s="78"/>
      <c r="AI1430" s="54">
        <f t="shared" si="462"/>
        <v>0</v>
      </c>
      <c r="AJ1430" s="78"/>
      <c r="AK1430" s="54">
        <f t="shared" si="463"/>
        <v>0</v>
      </c>
      <c r="AL1430" s="78"/>
      <c r="AM1430" s="78"/>
      <c r="AN1430" s="53" t="str">
        <f>+IF($A1430="Venta",SUMIF($AC$3:$AM$3,VLOOKUP($R1430,desplegable!$N$3:$Q$8,4,FALSE),$AC1430:$AM1430)*$T1430/VLOOKUP($R1430,desplegable!$N$3:$O$8,2,FALSE),"")</f>
        <v/>
      </c>
      <c r="AO1430" s="53">
        <f t="shared" si="464"/>
        <v>0</v>
      </c>
      <c r="AP1430" s="53" t="str">
        <f>+IF($A1430="Compra",SUMIF($AC$3:$AM$3,VLOOKUP($R1429,desplegable!$N$3:$Q$8,4,FALSE),$AC1430:$AM1430)*$T1430/VLOOKUP($R1429,desplegable!$N$3:$O$8,2,FALSE),"")</f>
        <v/>
      </c>
      <c r="AQ1430" s="55">
        <f>+IFERROR(SUMIF($AC$3:$AM$3,VLOOKUP($R1430,desplegable!$N$3:$Q$8,4,FALSE),$AC1430:$AM1430)/$S1430,0)</f>
        <v>0</v>
      </c>
      <c r="AR1430" s="55">
        <f ca="1">IFERROR((SUMIF($AC$3:$AM$3,VLOOKUP($R1430,desplegable!$N$3:$Q$8,4,FALSE),$AC1430:$AM1430)/($H1430-$G1430))*((TODAY())-$G1430)/$S1430,0)</f>
        <v>0</v>
      </c>
      <c r="AS1430" s="56" t="str">
        <f t="shared" si="468"/>
        <v>-</v>
      </c>
      <c r="AT1430" s="56" t="str">
        <f t="shared" si="469"/>
        <v>-</v>
      </c>
      <c r="AU1430" s="56" t="str">
        <f t="shared" si="470"/>
        <v>-</v>
      </c>
      <c r="AV1430" s="56" t="str">
        <f t="shared" si="471"/>
        <v>-</v>
      </c>
      <c r="AW1430" s="53" t="str">
        <f t="shared" si="472"/>
        <v>-</v>
      </c>
      <c r="AX1430" s="53" t="str">
        <f t="shared" si="473"/>
        <v/>
      </c>
      <c r="AY1430" s="57" t="str">
        <f t="shared" si="474"/>
        <v/>
      </c>
      <c r="AZ1430" s="54">
        <f>+IF(SUMIF($AC$3:$AM$3,VLOOKUP($R1430,desplegable!$N$3:$Q$8,4,FALSE),$AC1430:$AM1430)&gt;=$S1430,$S1430,SUMIF($AC$3:$AM$3,VLOOKUP($R1430,desplegable!$N$3:$Q$8,4,FALSE),$AC1430:$AM1430))</f>
        <v>0</v>
      </c>
      <c r="BA1430" s="78"/>
      <c r="BB1430" s="54">
        <f t="shared" si="475"/>
        <v>0</v>
      </c>
      <c r="BC1430" s="53">
        <f>+IFERROR($BB1430*$T1430/VLOOKUP($R1430,desplegable!$N$3:$O$8,2,FALSE),0)</f>
        <v>0</v>
      </c>
      <c r="BD1430" s="53" t="str">
        <f t="shared" si="465"/>
        <v/>
      </c>
      <c r="BE1430" s="57" t="str">
        <f t="shared" si="476"/>
        <v/>
      </c>
    </row>
    <row r="1431" spans="1:57" ht="15" customHeight="1" x14ac:dyDescent="0.25">
      <c r="A1431" s="26" t="s">
        <v>117</v>
      </c>
      <c r="B1431" s="21"/>
      <c r="C1431" s="21" t="s">
        <v>117</v>
      </c>
      <c r="D1431" s="21"/>
      <c r="E1431" s="21" t="s">
        <v>117</v>
      </c>
      <c r="F1431" s="21"/>
      <c r="G1431" s="27"/>
      <c r="H1431" s="27"/>
      <c r="I1431" s="28" t="s">
        <v>374</v>
      </c>
      <c r="J1431" s="28" t="s">
        <v>117</v>
      </c>
      <c r="K1431" s="21"/>
      <c r="L1431" s="21"/>
      <c r="M1431" s="28" t="s">
        <v>117</v>
      </c>
      <c r="N1431" s="28" t="s">
        <v>117</v>
      </c>
      <c r="O1431" s="28" t="s">
        <v>117</v>
      </c>
      <c r="P1431" s="21" t="s">
        <v>117</v>
      </c>
      <c r="Q1431" s="21" t="s">
        <v>117</v>
      </c>
      <c r="R1431" s="28" t="s">
        <v>117</v>
      </c>
      <c r="S1431" s="78"/>
      <c r="T1431" s="30"/>
      <c r="U1431" s="52">
        <f t="shared" si="466"/>
        <v>0</v>
      </c>
      <c r="V1431" s="29"/>
      <c r="W1431" s="29" t="s">
        <v>117</v>
      </c>
      <c r="X1431" s="29"/>
      <c r="Y1431" s="29"/>
      <c r="Z1431" s="53" t="str">
        <f t="shared" si="458"/>
        <v/>
      </c>
      <c r="AA1431" s="55" t="str">
        <f t="shared" si="467"/>
        <v/>
      </c>
      <c r="AB1431" s="27"/>
      <c r="AC1431" s="54">
        <f t="shared" si="459"/>
        <v>0</v>
      </c>
      <c r="AD1431" s="78"/>
      <c r="AE1431" s="54">
        <f t="shared" si="460"/>
        <v>0</v>
      </c>
      <c r="AF1431" s="78"/>
      <c r="AG1431" s="54">
        <f t="shared" si="461"/>
        <v>0</v>
      </c>
      <c r="AH1431" s="78"/>
      <c r="AI1431" s="54">
        <f t="shared" si="462"/>
        <v>0</v>
      </c>
      <c r="AJ1431" s="78"/>
      <c r="AK1431" s="54">
        <f t="shared" si="463"/>
        <v>0</v>
      </c>
      <c r="AL1431" s="78"/>
      <c r="AM1431" s="78"/>
      <c r="AN1431" s="53" t="str">
        <f>+IF($A1431="Venta",SUMIF($AC$3:$AM$3,VLOOKUP($R1431,desplegable!$N$3:$Q$8,4,FALSE),$AC1431:$AM1431)*$T1431/VLOOKUP($R1431,desplegable!$N$3:$O$8,2,FALSE),"")</f>
        <v/>
      </c>
      <c r="AO1431" s="53">
        <f t="shared" si="464"/>
        <v>0</v>
      </c>
      <c r="AP1431" s="53" t="str">
        <f>+IF($A1431="Compra",SUMIF($AC$3:$AM$3,VLOOKUP($R1430,desplegable!$N$3:$Q$8,4,FALSE),$AC1431:$AM1431)*$T1431/VLOOKUP($R1430,desplegable!$N$3:$O$8,2,FALSE),"")</f>
        <v/>
      </c>
      <c r="AQ1431" s="55">
        <f>+IFERROR(SUMIF($AC$3:$AM$3,VLOOKUP($R1431,desplegable!$N$3:$Q$8,4,FALSE),$AC1431:$AM1431)/$S1431,0)</f>
        <v>0</v>
      </c>
      <c r="AR1431" s="55">
        <f ca="1">IFERROR((SUMIF($AC$3:$AM$3,VLOOKUP($R1431,desplegable!$N$3:$Q$8,4,FALSE),$AC1431:$AM1431)/($H1431-$G1431))*((TODAY())-$G1431)/$S1431,0)</f>
        <v>0</v>
      </c>
      <c r="AS1431" s="56" t="str">
        <f t="shared" si="468"/>
        <v>-</v>
      </c>
      <c r="AT1431" s="56" t="str">
        <f t="shared" si="469"/>
        <v>-</v>
      </c>
      <c r="AU1431" s="56" t="str">
        <f t="shared" si="470"/>
        <v>-</v>
      </c>
      <c r="AV1431" s="56" t="str">
        <f t="shared" si="471"/>
        <v>-</v>
      </c>
      <c r="AW1431" s="53" t="str">
        <f t="shared" si="472"/>
        <v>-</v>
      </c>
      <c r="AX1431" s="53" t="str">
        <f t="shared" si="473"/>
        <v/>
      </c>
      <c r="AY1431" s="57" t="str">
        <f t="shared" si="474"/>
        <v/>
      </c>
      <c r="AZ1431" s="54">
        <f>+IF(SUMIF($AC$3:$AM$3,VLOOKUP($R1431,desplegable!$N$3:$Q$8,4,FALSE),$AC1431:$AM1431)&gt;=$S1431,$S1431,SUMIF($AC$3:$AM$3,VLOOKUP($R1431,desplegable!$N$3:$Q$8,4,FALSE),$AC1431:$AM1431))</f>
        <v>0</v>
      </c>
      <c r="BA1431" s="78"/>
      <c r="BB1431" s="54">
        <f t="shared" si="475"/>
        <v>0</v>
      </c>
      <c r="BC1431" s="53">
        <f>+IFERROR($BB1431*$T1431/VLOOKUP($R1431,desplegable!$N$3:$O$8,2,FALSE),0)</f>
        <v>0</v>
      </c>
      <c r="BD1431" s="53" t="str">
        <f t="shared" si="465"/>
        <v/>
      </c>
      <c r="BE1431" s="57" t="str">
        <f t="shared" si="476"/>
        <v/>
      </c>
    </row>
    <row r="1432" spans="1:57" ht="15" customHeight="1" x14ac:dyDescent="0.25">
      <c r="A1432" s="26" t="s">
        <v>117</v>
      </c>
      <c r="B1432" s="21"/>
      <c r="C1432" s="21" t="s">
        <v>117</v>
      </c>
      <c r="D1432" s="21"/>
      <c r="E1432" s="21" t="s">
        <v>117</v>
      </c>
      <c r="F1432" s="21"/>
      <c r="G1432" s="27"/>
      <c r="H1432" s="27"/>
      <c r="I1432" s="28" t="s">
        <v>374</v>
      </c>
      <c r="J1432" s="28" t="s">
        <v>117</v>
      </c>
      <c r="K1432" s="21"/>
      <c r="L1432" s="21"/>
      <c r="M1432" s="28" t="s">
        <v>117</v>
      </c>
      <c r="N1432" s="28" t="s">
        <v>117</v>
      </c>
      <c r="O1432" s="28" t="s">
        <v>117</v>
      </c>
      <c r="P1432" s="21" t="s">
        <v>117</v>
      </c>
      <c r="Q1432" s="21" t="s">
        <v>117</v>
      </c>
      <c r="R1432" s="28" t="s">
        <v>117</v>
      </c>
      <c r="S1432" s="78"/>
      <c r="T1432" s="30"/>
      <c r="U1432" s="52">
        <f t="shared" si="466"/>
        <v>0</v>
      </c>
      <c r="V1432" s="29"/>
      <c r="W1432" s="29" t="s">
        <v>117</v>
      </c>
      <c r="X1432" s="29"/>
      <c r="Y1432" s="29"/>
      <c r="Z1432" s="53" t="str">
        <f t="shared" si="458"/>
        <v/>
      </c>
      <c r="AA1432" s="55" t="str">
        <f t="shared" si="467"/>
        <v/>
      </c>
      <c r="AB1432" s="27"/>
      <c r="AC1432" s="54">
        <f t="shared" si="459"/>
        <v>0</v>
      </c>
      <c r="AD1432" s="78"/>
      <c r="AE1432" s="54">
        <f t="shared" si="460"/>
        <v>0</v>
      </c>
      <c r="AF1432" s="78"/>
      <c r="AG1432" s="54">
        <f t="shared" si="461"/>
        <v>0</v>
      </c>
      <c r="AH1432" s="78"/>
      <c r="AI1432" s="54">
        <f t="shared" si="462"/>
        <v>0</v>
      </c>
      <c r="AJ1432" s="78"/>
      <c r="AK1432" s="54">
        <f t="shared" si="463"/>
        <v>0</v>
      </c>
      <c r="AL1432" s="78"/>
      <c r="AM1432" s="78"/>
      <c r="AN1432" s="53" t="str">
        <f>+IF($A1432="Venta",SUMIF($AC$3:$AM$3,VLOOKUP($R1432,desplegable!$N$3:$Q$8,4,FALSE),$AC1432:$AM1432)*$T1432/VLOOKUP($R1432,desplegable!$N$3:$O$8,2,FALSE),"")</f>
        <v/>
      </c>
      <c r="AO1432" s="53">
        <f t="shared" si="464"/>
        <v>0</v>
      </c>
      <c r="AP1432" s="53" t="str">
        <f>+IF($A1432="Compra",SUMIF($AC$3:$AM$3,VLOOKUP($R1431,desplegable!$N$3:$Q$8,4,FALSE),$AC1432:$AM1432)*$T1432/VLOOKUP($R1431,desplegable!$N$3:$O$8,2,FALSE),"")</f>
        <v/>
      </c>
      <c r="AQ1432" s="55">
        <f>+IFERROR(SUMIF($AC$3:$AM$3,VLOOKUP($R1432,desplegable!$N$3:$Q$8,4,FALSE),$AC1432:$AM1432)/$S1432,0)</f>
        <v>0</v>
      </c>
      <c r="AR1432" s="55">
        <f ca="1">IFERROR((SUMIF($AC$3:$AM$3,VLOOKUP($R1432,desplegable!$N$3:$Q$8,4,FALSE),$AC1432:$AM1432)/($H1432-$G1432))*((TODAY())-$G1432)/$S1432,0)</f>
        <v>0</v>
      </c>
      <c r="AS1432" s="56" t="str">
        <f t="shared" si="468"/>
        <v>-</v>
      </c>
      <c r="AT1432" s="56" t="str">
        <f t="shared" si="469"/>
        <v>-</v>
      </c>
      <c r="AU1432" s="56" t="str">
        <f t="shared" si="470"/>
        <v>-</v>
      </c>
      <c r="AV1432" s="56" t="str">
        <f t="shared" si="471"/>
        <v>-</v>
      </c>
      <c r="AW1432" s="53" t="str">
        <f t="shared" si="472"/>
        <v>-</v>
      </c>
      <c r="AX1432" s="53" t="str">
        <f t="shared" si="473"/>
        <v/>
      </c>
      <c r="AY1432" s="57" t="str">
        <f t="shared" si="474"/>
        <v/>
      </c>
      <c r="AZ1432" s="54">
        <f>+IF(SUMIF($AC$3:$AM$3,VLOOKUP($R1432,desplegable!$N$3:$Q$8,4,FALSE),$AC1432:$AM1432)&gt;=$S1432,$S1432,SUMIF($AC$3:$AM$3,VLOOKUP($R1432,desplegable!$N$3:$Q$8,4,FALSE),$AC1432:$AM1432))</f>
        <v>0</v>
      </c>
      <c r="BA1432" s="78"/>
      <c r="BB1432" s="54">
        <f t="shared" si="475"/>
        <v>0</v>
      </c>
      <c r="BC1432" s="53">
        <f>+IFERROR($BB1432*$T1432/VLOOKUP($R1432,desplegable!$N$3:$O$8,2,FALSE),0)</f>
        <v>0</v>
      </c>
      <c r="BD1432" s="53" t="str">
        <f t="shared" si="465"/>
        <v/>
      </c>
      <c r="BE1432" s="57" t="str">
        <f t="shared" si="476"/>
        <v/>
      </c>
    </row>
    <row r="1433" spans="1:57" ht="15" customHeight="1" x14ac:dyDescent="0.25">
      <c r="A1433" s="26" t="s">
        <v>117</v>
      </c>
      <c r="B1433" s="21"/>
      <c r="C1433" s="21" t="s">
        <v>117</v>
      </c>
      <c r="D1433" s="21"/>
      <c r="E1433" s="21" t="s">
        <v>117</v>
      </c>
      <c r="F1433" s="21"/>
      <c r="G1433" s="27"/>
      <c r="H1433" s="27"/>
      <c r="I1433" s="28" t="s">
        <v>374</v>
      </c>
      <c r="J1433" s="28" t="s">
        <v>117</v>
      </c>
      <c r="K1433" s="21"/>
      <c r="L1433" s="21"/>
      <c r="M1433" s="28" t="s">
        <v>117</v>
      </c>
      <c r="N1433" s="28" t="s">
        <v>117</v>
      </c>
      <c r="O1433" s="28" t="s">
        <v>117</v>
      </c>
      <c r="P1433" s="21" t="s">
        <v>117</v>
      </c>
      <c r="Q1433" s="21" t="s">
        <v>117</v>
      </c>
      <c r="R1433" s="28" t="s">
        <v>117</v>
      </c>
      <c r="S1433" s="78"/>
      <c r="T1433" s="30"/>
      <c r="U1433" s="52">
        <f t="shared" si="466"/>
        <v>0</v>
      </c>
      <c r="V1433" s="29"/>
      <c r="W1433" s="29" t="s">
        <v>117</v>
      </c>
      <c r="X1433" s="29"/>
      <c r="Y1433" s="29"/>
      <c r="Z1433" s="53" t="str">
        <f t="shared" si="458"/>
        <v/>
      </c>
      <c r="AA1433" s="55" t="str">
        <f t="shared" si="467"/>
        <v/>
      </c>
      <c r="AB1433" s="27"/>
      <c r="AC1433" s="54">
        <f t="shared" si="459"/>
        <v>0</v>
      </c>
      <c r="AD1433" s="78"/>
      <c r="AE1433" s="54">
        <f t="shared" si="460"/>
        <v>0</v>
      </c>
      <c r="AF1433" s="78"/>
      <c r="AG1433" s="54">
        <f t="shared" si="461"/>
        <v>0</v>
      </c>
      <c r="AH1433" s="78"/>
      <c r="AI1433" s="54">
        <f t="shared" si="462"/>
        <v>0</v>
      </c>
      <c r="AJ1433" s="78"/>
      <c r="AK1433" s="54">
        <f t="shared" si="463"/>
        <v>0</v>
      </c>
      <c r="AL1433" s="78"/>
      <c r="AM1433" s="78"/>
      <c r="AN1433" s="53" t="str">
        <f>+IF($A1433="Venta",SUMIF($AC$3:$AM$3,VLOOKUP($R1433,desplegable!$N$3:$Q$8,4,FALSE),$AC1433:$AM1433)*$T1433/VLOOKUP($R1433,desplegable!$N$3:$O$8,2,FALSE),"")</f>
        <v/>
      </c>
      <c r="AO1433" s="53">
        <f t="shared" si="464"/>
        <v>0</v>
      </c>
      <c r="AP1433" s="53" t="str">
        <f>+IF($A1433="Compra",SUMIF($AC$3:$AM$3,VLOOKUP($R1432,desplegable!$N$3:$Q$8,4,FALSE),$AC1433:$AM1433)*$T1433/VLOOKUP($R1432,desplegable!$N$3:$O$8,2,FALSE),"")</f>
        <v/>
      </c>
      <c r="AQ1433" s="55">
        <f>+IFERROR(SUMIF($AC$3:$AM$3,VLOOKUP($R1433,desplegable!$N$3:$Q$8,4,FALSE),$AC1433:$AM1433)/$S1433,0)</f>
        <v>0</v>
      </c>
      <c r="AR1433" s="55">
        <f ca="1">IFERROR((SUMIF($AC$3:$AM$3,VLOOKUP($R1433,desplegable!$N$3:$Q$8,4,FALSE),$AC1433:$AM1433)/($H1433-$G1433))*((TODAY())-$G1433)/$S1433,0)</f>
        <v>0</v>
      </c>
      <c r="AS1433" s="56" t="str">
        <f t="shared" si="468"/>
        <v>-</v>
      </c>
      <c r="AT1433" s="56" t="str">
        <f t="shared" si="469"/>
        <v>-</v>
      </c>
      <c r="AU1433" s="56" t="str">
        <f t="shared" si="470"/>
        <v>-</v>
      </c>
      <c r="AV1433" s="56" t="str">
        <f t="shared" si="471"/>
        <v>-</v>
      </c>
      <c r="AW1433" s="53" t="str">
        <f t="shared" si="472"/>
        <v>-</v>
      </c>
      <c r="AX1433" s="53" t="str">
        <f t="shared" si="473"/>
        <v/>
      </c>
      <c r="AY1433" s="57" t="str">
        <f t="shared" si="474"/>
        <v/>
      </c>
      <c r="AZ1433" s="54">
        <f>+IF(SUMIF($AC$3:$AM$3,VLOOKUP($R1433,desplegable!$N$3:$Q$8,4,FALSE),$AC1433:$AM1433)&gt;=$S1433,$S1433,SUMIF($AC$3:$AM$3,VLOOKUP($R1433,desplegable!$N$3:$Q$8,4,FALSE),$AC1433:$AM1433))</f>
        <v>0</v>
      </c>
      <c r="BA1433" s="78"/>
      <c r="BB1433" s="54">
        <f t="shared" si="475"/>
        <v>0</v>
      </c>
      <c r="BC1433" s="53">
        <f>+IFERROR($BB1433*$T1433/VLOOKUP($R1433,desplegable!$N$3:$O$8,2,FALSE),0)</f>
        <v>0</v>
      </c>
      <c r="BD1433" s="53" t="str">
        <f t="shared" si="465"/>
        <v/>
      </c>
      <c r="BE1433" s="57" t="str">
        <f t="shared" si="476"/>
        <v/>
      </c>
    </row>
    <row r="1434" spans="1:57" ht="15" customHeight="1" x14ac:dyDescent="0.25">
      <c r="A1434" s="26" t="s">
        <v>117</v>
      </c>
      <c r="B1434" s="21"/>
      <c r="C1434" s="21" t="s">
        <v>117</v>
      </c>
      <c r="D1434" s="21"/>
      <c r="E1434" s="21" t="s">
        <v>117</v>
      </c>
      <c r="F1434" s="21"/>
      <c r="G1434" s="27"/>
      <c r="H1434" s="27"/>
      <c r="I1434" s="28" t="s">
        <v>374</v>
      </c>
      <c r="J1434" s="28" t="s">
        <v>117</v>
      </c>
      <c r="K1434" s="21"/>
      <c r="L1434" s="21"/>
      <c r="M1434" s="28" t="s">
        <v>117</v>
      </c>
      <c r="N1434" s="28" t="s">
        <v>117</v>
      </c>
      <c r="O1434" s="28" t="s">
        <v>117</v>
      </c>
      <c r="P1434" s="21" t="s">
        <v>117</v>
      </c>
      <c r="Q1434" s="21" t="s">
        <v>117</v>
      </c>
      <c r="R1434" s="28" t="s">
        <v>117</v>
      </c>
      <c r="S1434" s="78"/>
      <c r="T1434" s="30"/>
      <c r="U1434" s="52">
        <f t="shared" si="466"/>
        <v>0</v>
      </c>
      <c r="V1434" s="29"/>
      <c r="W1434" s="29" t="s">
        <v>117</v>
      </c>
      <c r="X1434" s="29"/>
      <c r="Y1434" s="29"/>
      <c r="Z1434" s="53" t="str">
        <f t="shared" si="458"/>
        <v/>
      </c>
      <c r="AA1434" s="55" t="str">
        <f t="shared" si="467"/>
        <v/>
      </c>
      <c r="AB1434" s="27"/>
      <c r="AC1434" s="54">
        <f t="shared" si="459"/>
        <v>0</v>
      </c>
      <c r="AD1434" s="78"/>
      <c r="AE1434" s="54">
        <f t="shared" si="460"/>
        <v>0</v>
      </c>
      <c r="AF1434" s="78"/>
      <c r="AG1434" s="54">
        <f t="shared" si="461"/>
        <v>0</v>
      </c>
      <c r="AH1434" s="78"/>
      <c r="AI1434" s="54">
        <f t="shared" si="462"/>
        <v>0</v>
      </c>
      <c r="AJ1434" s="78"/>
      <c r="AK1434" s="54">
        <f t="shared" si="463"/>
        <v>0</v>
      </c>
      <c r="AL1434" s="78"/>
      <c r="AM1434" s="78"/>
      <c r="AN1434" s="53" t="str">
        <f>+IF($A1434="Venta",SUMIF($AC$3:$AM$3,VLOOKUP($R1434,desplegable!$N$3:$Q$8,4,FALSE),$AC1434:$AM1434)*$T1434/VLOOKUP($R1434,desplegable!$N$3:$O$8,2,FALSE),"")</f>
        <v/>
      </c>
      <c r="AO1434" s="53">
        <f t="shared" si="464"/>
        <v>0</v>
      </c>
      <c r="AP1434" s="53" t="str">
        <f>+IF($A1434="Compra",SUMIF($AC$3:$AM$3,VLOOKUP($R1433,desplegable!$N$3:$Q$8,4,FALSE),$AC1434:$AM1434)*$T1434/VLOOKUP($R1433,desplegable!$N$3:$O$8,2,FALSE),"")</f>
        <v/>
      </c>
      <c r="AQ1434" s="55">
        <f>+IFERROR(SUMIF($AC$3:$AM$3,VLOOKUP($R1434,desplegable!$N$3:$Q$8,4,FALSE),$AC1434:$AM1434)/$S1434,0)</f>
        <v>0</v>
      </c>
      <c r="AR1434" s="55">
        <f ca="1">IFERROR((SUMIF($AC$3:$AM$3,VLOOKUP($R1434,desplegable!$N$3:$Q$8,4,FALSE),$AC1434:$AM1434)/($H1434-$G1434))*((TODAY())-$G1434)/$S1434,0)</f>
        <v>0</v>
      </c>
      <c r="AS1434" s="56" t="str">
        <f t="shared" si="468"/>
        <v>-</v>
      </c>
      <c r="AT1434" s="56" t="str">
        <f t="shared" si="469"/>
        <v>-</v>
      </c>
      <c r="AU1434" s="56" t="str">
        <f t="shared" si="470"/>
        <v>-</v>
      </c>
      <c r="AV1434" s="56" t="str">
        <f t="shared" si="471"/>
        <v>-</v>
      </c>
      <c r="AW1434" s="53" t="str">
        <f t="shared" si="472"/>
        <v>-</v>
      </c>
      <c r="AX1434" s="53" t="str">
        <f t="shared" si="473"/>
        <v/>
      </c>
      <c r="AY1434" s="57" t="str">
        <f t="shared" si="474"/>
        <v/>
      </c>
      <c r="AZ1434" s="54">
        <f>+IF(SUMIF($AC$3:$AM$3,VLOOKUP($R1434,desplegable!$N$3:$Q$8,4,FALSE),$AC1434:$AM1434)&gt;=$S1434,$S1434,SUMIF($AC$3:$AM$3,VLOOKUP($R1434,desplegable!$N$3:$Q$8,4,FALSE),$AC1434:$AM1434))</f>
        <v>0</v>
      </c>
      <c r="BA1434" s="78"/>
      <c r="BB1434" s="54">
        <f t="shared" si="475"/>
        <v>0</v>
      </c>
      <c r="BC1434" s="53">
        <f>+IFERROR($BB1434*$T1434/VLOOKUP($R1434,desplegable!$N$3:$O$8,2,FALSE),0)</f>
        <v>0</v>
      </c>
      <c r="BD1434" s="53" t="str">
        <f t="shared" si="465"/>
        <v/>
      </c>
      <c r="BE1434" s="57" t="str">
        <f t="shared" si="476"/>
        <v/>
      </c>
    </row>
    <row r="1435" spans="1:57" ht="15" customHeight="1" x14ac:dyDescent="0.25">
      <c r="A1435" s="26" t="s">
        <v>117</v>
      </c>
      <c r="B1435" s="21"/>
      <c r="C1435" s="21" t="s">
        <v>117</v>
      </c>
      <c r="D1435" s="21"/>
      <c r="E1435" s="21" t="s">
        <v>117</v>
      </c>
      <c r="F1435" s="21"/>
      <c r="G1435" s="27"/>
      <c r="H1435" s="27"/>
      <c r="I1435" s="28" t="s">
        <v>374</v>
      </c>
      <c r="J1435" s="28" t="s">
        <v>117</v>
      </c>
      <c r="K1435" s="21"/>
      <c r="L1435" s="21"/>
      <c r="M1435" s="28" t="s">
        <v>117</v>
      </c>
      <c r="N1435" s="28" t="s">
        <v>117</v>
      </c>
      <c r="O1435" s="28" t="s">
        <v>117</v>
      </c>
      <c r="P1435" s="21" t="s">
        <v>117</v>
      </c>
      <c r="Q1435" s="21" t="s">
        <v>117</v>
      </c>
      <c r="R1435" s="28" t="s">
        <v>117</v>
      </c>
      <c r="S1435" s="78"/>
      <c r="T1435" s="30"/>
      <c r="U1435" s="52">
        <f t="shared" si="466"/>
        <v>0</v>
      </c>
      <c r="V1435" s="29"/>
      <c r="W1435" s="29" t="s">
        <v>117</v>
      </c>
      <c r="X1435" s="29"/>
      <c r="Y1435" s="29"/>
      <c r="Z1435" s="53" t="str">
        <f t="shared" si="458"/>
        <v/>
      </c>
      <c r="AA1435" s="55" t="str">
        <f t="shared" si="467"/>
        <v/>
      </c>
      <c r="AB1435" s="27"/>
      <c r="AC1435" s="54">
        <f t="shared" si="459"/>
        <v>0</v>
      </c>
      <c r="AD1435" s="78"/>
      <c r="AE1435" s="54">
        <f t="shared" si="460"/>
        <v>0</v>
      </c>
      <c r="AF1435" s="78"/>
      <c r="AG1435" s="54">
        <f t="shared" si="461"/>
        <v>0</v>
      </c>
      <c r="AH1435" s="78"/>
      <c r="AI1435" s="54">
        <f t="shared" si="462"/>
        <v>0</v>
      </c>
      <c r="AJ1435" s="78"/>
      <c r="AK1435" s="54">
        <f t="shared" si="463"/>
        <v>0</v>
      </c>
      <c r="AL1435" s="78"/>
      <c r="AM1435" s="78"/>
      <c r="AN1435" s="53" t="str">
        <f>+IF($A1435="Venta",SUMIF($AC$3:$AM$3,VLOOKUP($R1435,desplegable!$N$3:$Q$8,4,FALSE),$AC1435:$AM1435)*$T1435/VLOOKUP($R1435,desplegable!$N$3:$O$8,2,FALSE),"")</f>
        <v/>
      </c>
      <c r="AO1435" s="53">
        <f t="shared" si="464"/>
        <v>0</v>
      </c>
      <c r="AP1435" s="53" t="str">
        <f>+IF($A1435="Compra",SUMIF($AC$3:$AM$3,VLOOKUP(#REF!,desplegable!$N$3:$Q$8,4,FALSE),$AC1435:$AM1435)*$T1435/VLOOKUP(#REF!,desplegable!$N$3:$O$8,2,FALSE),"")</f>
        <v/>
      </c>
      <c r="AQ1435" s="55">
        <f>+IFERROR(SUMIF($AC$3:$AM$3,VLOOKUP($R1435,desplegable!$N$3:$Q$8,4,FALSE),$AC1435:$AM1435)/$S1435,0)</f>
        <v>0</v>
      </c>
      <c r="AR1435" s="55">
        <f ca="1">IFERROR((SUMIF($AC$3:$AM$3,VLOOKUP($R1435,desplegable!$N$3:$Q$8,4,FALSE),$AC1435:$AM1435)/($H1435-$G1435))*((TODAY())-$G1435)/$S1435,0)</f>
        <v>0</v>
      </c>
      <c r="AS1435" s="56" t="str">
        <f t="shared" si="468"/>
        <v>-</v>
      </c>
      <c r="AT1435" s="56" t="str">
        <f t="shared" si="469"/>
        <v>-</v>
      </c>
      <c r="AU1435" s="56" t="str">
        <f t="shared" si="470"/>
        <v>-</v>
      </c>
      <c r="AV1435" s="56" t="str">
        <f t="shared" si="471"/>
        <v>-</v>
      </c>
      <c r="AW1435" s="53" t="str">
        <f t="shared" si="472"/>
        <v>-</v>
      </c>
      <c r="AX1435" s="53" t="str">
        <f t="shared" si="473"/>
        <v/>
      </c>
      <c r="AY1435" s="57" t="str">
        <f t="shared" si="474"/>
        <v/>
      </c>
      <c r="AZ1435" s="54">
        <f>+IF(SUMIF($AC$3:$AM$3,VLOOKUP($R1435,desplegable!$N$3:$Q$8,4,FALSE),$AC1435:$AM1435)&gt;=$S1435,$S1435,SUMIF($AC$3:$AM$3,VLOOKUP($R1435,desplegable!$N$3:$Q$8,4,FALSE),$AC1435:$AM1435))</f>
        <v>0</v>
      </c>
      <c r="BA1435" s="78"/>
      <c r="BB1435" s="54">
        <f t="shared" si="475"/>
        <v>0</v>
      </c>
      <c r="BC1435" s="53">
        <f>+IFERROR($BB1435*$T1435/VLOOKUP($R1435,desplegable!$N$3:$O$8,2,FALSE),0)</f>
        <v>0</v>
      </c>
      <c r="BD1435" s="53" t="str">
        <f t="shared" si="465"/>
        <v/>
      </c>
      <c r="BE1435" s="57" t="str">
        <f t="shared" si="476"/>
        <v/>
      </c>
    </row>
    <row r="1436" spans="1:57" ht="15" customHeight="1" x14ac:dyDescent="0.25">
      <c r="A1436" s="26" t="s">
        <v>117</v>
      </c>
      <c r="B1436" s="21"/>
      <c r="C1436" s="21" t="s">
        <v>117</v>
      </c>
      <c r="D1436" s="21"/>
      <c r="E1436" s="21" t="s">
        <v>117</v>
      </c>
      <c r="F1436" s="21"/>
      <c r="G1436" s="27"/>
      <c r="H1436" s="27"/>
      <c r="I1436" s="28" t="s">
        <v>374</v>
      </c>
      <c r="J1436" s="28" t="s">
        <v>117</v>
      </c>
      <c r="K1436" s="21"/>
      <c r="L1436" s="21"/>
      <c r="M1436" s="28" t="s">
        <v>117</v>
      </c>
      <c r="N1436" s="28" t="s">
        <v>117</v>
      </c>
      <c r="O1436" s="28" t="s">
        <v>117</v>
      </c>
      <c r="P1436" s="21" t="s">
        <v>117</v>
      </c>
      <c r="Q1436" s="21" t="s">
        <v>117</v>
      </c>
      <c r="R1436" s="28" t="s">
        <v>117</v>
      </c>
      <c r="S1436" s="78"/>
      <c r="T1436" s="30"/>
      <c r="U1436" s="52">
        <f t="shared" si="466"/>
        <v>0</v>
      </c>
      <c r="V1436" s="29"/>
      <c r="W1436" s="29" t="s">
        <v>117</v>
      </c>
      <c r="X1436" s="29"/>
      <c r="Y1436" s="29"/>
      <c r="Z1436" s="53" t="str">
        <f t="shared" si="458"/>
        <v/>
      </c>
      <c r="AA1436" s="55" t="str">
        <f t="shared" si="467"/>
        <v/>
      </c>
      <c r="AB1436" s="27"/>
      <c r="AC1436" s="54">
        <f t="shared" si="459"/>
        <v>0</v>
      </c>
      <c r="AD1436" s="78"/>
      <c r="AE1436" s="54">
        <f t="shared" si="460"/>
        <v>0</v>
      </c>
      <c r="AF1436" s="78"/>
      <c r="AG1436" s="54">
        <f t="shared" si="461"/>
        <v>0</v>
      </c>
      <c r="AH1436" s="78"/>
      <c r="AI1436" s="54">
        <f t="shared" si="462"/>
        <v>0</v>
      </c>
      <c r="AJ1436" s="78"/>
      <c r="AK1436" s="54">
        <f t="shared" si="463"/>
        <v>0</v>
      </c>
      <c r="AL1436" s="78"/>
      <c r="AM1436" s="78"/>
      <c r="AN1436" s="53" t="str">
        <f>+IF($A1436="Venta",SUMIF($AC$3:$AM$3,VLOOKUP($R1436,desplegable!$N$3:$Q$8,4,FALSE),$AC1436:$AM1436)*$T1436/VLOOKUP($R1436,desplegable!$N$3:$O$8,2,FALSE),"")</f>
        <v/>
      </c>
      <c r="AO1436" s="53">
        <f t="shared" si="464"/>
        <v>0</v>
      </c>
      <c r="AP1436" s="53" t="str">
        <f>+IF($A1436="Compra",SUMIF($AC$3:$AM$3,VLOOKUP(#REF!,desplegable!$N$3:$Q$8,4,FALSE),$AC1436:$AM1436)*$T1436/VLOOKUP(#REF!,desplegable!$N$3:$O$8,2,FALSE),"")</f>
        <v/>
      </c>
      <c r="AQ1436" s="55">
        <f>+IFERROR(SUMIF($AC$3:$AM$3,VLOOKUP($R1436,desplegable!$N$3:$Q$8,4,FALSE),$AC1436:$AM1436)/$S1436,0)</f>
        <v>0</v>
      </c>
      <c r="AR1436" s="55">
        <f ca="1">IFERROR((SUMIF($AC$3:$AM$3,VLOOKUP($R1436,desplegable!$N$3:$Q$8,4,FALSE),$AC1436:$AM1436)/($H1436-$G1436))*((TODAY())-$G1436)/$S1436,0)</f>
        <v>0</v>
      </c>
      <c r="AS1436" s="56" t="str">
        <f t="shared" si="468"/>
        <v>-</v>
      </c>
      <c r="AT1436" s="56" t="str">
        <f t="shared" si="469"/>
        <v>-</v>
      </c>
      <c r="AU1436" s="56" t="str">
        <f t="shared" si="470"/>
        <v>-</v>
      </c>
      <c r="AV1436" s="56" t="str">
        <f t="shared" si="471"/>
        <v>-</v>
      </c>
      <c r="AW1436" s="53" t="str">
        <f t="shared" si="472"/>
        <v>-</v>
      </c>
      <c r="AX1436" s="53" t="str">
        <f t="shared" si="473"/>
        <v/>
      </c>
      <c r="AY1436" s="57" t="str">
        <f t="shared" si="474"/>
        <v/>
      </c>
      <c r="AZ1436" s="54">
        <f>+IF(SUMIF($AC$3:$AM$3,VLOOKUP($R1436,desplegable!$N$3:$Q$8,4,FALSE),$AC1436:$AM1436)&gt;=$S1436,$S1436,SUMIF($AC$3:$AM$3,VLOOKUP($R1436,desplegable!$N$3:$Q$8,4,FALSE),$AC1436:$AM1436))</f>
        <v>0</v>
      </c>
      <c r="BA1436" s="78"/>
      <c r="BB1436" s="54">
        <f t="shared" si="475"/>
        <v>0</v>
      </c>
      <c r="BC1436" s="53">
        <f>+IFERROR($BB1436*$T1436/VLOOKUP($R1436,desplegable!$N$3:$O$8,2,FALSE),0)</f>
        <v>0</v>
      </c>
      <c r="BD1436" s="53" t="str">
        <f t="shared" si="465"/>
        <v/>
      </c>
      <c r="BE1436" s="57" t="str">
        <f t="shared" si="476"/>
        <v/>
      </c>
    </row>
    <row r="1437" spans="1:57" ht="15" customHeight="1" x14ac:dyDescent="0.25">
      <c r="A1437" s="26" t="s">
        <v>117</v>
      </c>
      <c r="B1437" s="21"/>
      <c r="C1437" s="21" t="s">
        <v>117</v>
      </c>
      <c r="D1437" s="21"/>
      <c r="E1437" s="21" t="s">
        <v>117</v>
      </c>
      <c r="F1437" s="21"/>
      <c r="G1437" s="27"/>
      <c r="H1437" s="27"/>
      <c r="I1437" s="28" t="s">
        <v>374</v>
      </c>
      <c r="J1437" s="28" t="s">
        <v>117</v>
      </c>
      <c r="K1437" s="21"/>
      <c r="L1437" s="21"/>
      <c r="M1437" s="28" t="s">
        <v>117</v>
      </c>
      <c r="N1437" s="28" t="s">
        <v>117</v>
      </c>
      <c r="O1437" s="28" t="s">
        <v>117</v>
      </c>
      <c r="P1437" s="21" t="s">
        <v>117</v>
      </c>
      <c r="Q1437" s="21" t="s">
        <v>117</v>
      </c>
      <c r="R1437" s="28" t="s">
        <v>117</v>
      </c>
      <c r="S1437" s="78"/>
      <c r="T1437" s="30"/>
      <c r="U1437" s="52">
        <f t="shared" si="466"/>
        <v>0</v>
      </c>
      <c r="V1437" s="29"/>
      <c r="W1437" s="29" t="s">
        <v>117</v>
      </c>
      <c r="X1437" s="29"/>
      <c r="Y1437" s="29"/>
      <c r="Z1437" s="53" t="str">
        <f t="shared" si="458"/>
        <v/>
      </c>
      <c r="AA1437" s="55" t="str">
        <f t="shared" si="467"/>
        <v/>
      </c>
      <c r="AB1437" s="27"/>
      <c r="AC1437" s="54">
        <f t="shared" si="459"/>
        <v>0</v>
      </c>
      <c r="AD1437" s="78"/>
      <c r="AE1437" s="54">
        <f t="shared" si="460"/>
        <v>0</v>
      </c>
      <c r="AF1437" s="78"/>
      <c r="AG1437" s="54">
        <f t="shared" si="461"/>
        <v>0</v>
      </c>
      <c r="AH1437" s="78"/>
      <c r="AI1437" s="54">
        <f t="shared" si="462"/>
        <v>0</v>
      </c>
      <c r="AJ1437" s="78"/>
      <c r="AK1437" s="54">
        <f t="shared" si="463"/>
        <v>0</v>
      </c>
      <c r="AL1437" s="78"/>
      <c r="AM1437" s="78"/>
      <c r="AN1437" s="53" t="str">
        <f>+IF($A1437="Venta",SUMIF($AC$3:$AM$3,VLOOKUP($R1437,desplegable!$N$3:$Q$8,4,FALSE),$AC1437:$AM1437)*$T1437/VLOOKUP($R1437,desplegable!$N$3:$O$8,2,FALSE),"")</f>
        <v/>
      </c>
      <c r="AO1437" s="53">
        <f t="shared" si="464"/>
        <v>0</v>
      </c>
      <c r="AP1437" s="53" t="str">
        <f>+IF($A1437="Compra",SUMIF($AC$3:$AM$3,VLOOKUP($R1436,desplegable!$N$3:$Q$8,4,FALSE),$AC1437:$AM1437)*$T1437/VLOOKUP($R1436,desplegable!$N$3:$O$8,2,FALSE),"")</f>
        <v/>
      </c>
      <c r="AQ1437" s="55">
        <f>+IFERROR(SUMIF($AC$3:$AM$3,VLOOKUP($R1437,desplegable!$N$3:$Q$8,4,FALSE),$AC1437:$AM1437)/$S1437,0)</f>
        <v>0</v>
      </c>
      <c r="AR1437" s="55">
        <f ca="1">IFERROR((SUMIF($AC$3:$AM$3,VLOOKUP($R1437,desplegable!$N$3:$Q$8,4,FALSE),$AC1437:$AM1437)/($H1437-$G1437))*((TODAY())-$G1437)/$S1437,0)</f>
        <v>0</v>
      </c>
      <c r="AS1437" s="56" t="str">
        <f t="shared" si="468"/>
        <v>-</v>
      </c>
      <c r="AT1437" s="56" t="str">
        <f t="shared" si="469"/>
        <v>-</v>
      </c>
      <c r="AU1437" s="56" t="str">
        <f t="shared" si="470"/>
        <v>-</v>
      </c>
      <c r="AV1437" s="56" t="str">
        <f t="shared" si="471"/>
        <v>-</v>
      </c>
      <c r="AW1437" s="53" t="str">
        <f t="shared" si="472"/>
        <v>-</v>
      </c>
      <c r="AX1437" s="53" t="str">
        <f t="shared" si="473"/>
        <v/>
      </c>
      <c r="AY1437" s="57" t="str">
        <f t="shared" si="474"/>
        <v/>
      </c>
      <c r="AZ1437" s="54">
        <f>+IF(SUMIF($AC$3:$AM$3,VLOOKUP($R1437,desplegable!$N$3:$Q$8,4,FALSE),$AC1437:$AM1437)&gt;=$S1437,$S1437,SUMIF($AC$3:$AM$3,VLOOKUP($R1437,desplegable!$N$3:$Q$8,4,FALSE),$AC1437:$AM1437))</f>
        <v>0</v>
      </c>
      <c r="BA1437" s="78"/>
      <c r="BB1437" s="54">
        <f t="shared" si="475"/>
        <v>0</v>
      </c>
      <c r="BC1437" s="53">
        <f>+IFERROR($BB1437*$T1437/VLOOKUP($R1437,desplegable!$N$3:$O$8,2,FALSE),0)</f>
        <v>0</v>
      </c>
      <c r="BD1437" s="53" t="str">
        <f t="shared" si="465"/>
        <v/>
      </c>
      <c r="BE1437" s="57" t="str">
        <f t="shared" si="476"/>
        <v/>
      </c>
    </row>
    <row r="1438" spans="1:57" ht="15" customHeight="1" x14ac:dyDescent="0.25">
      <c r="A1438" s="26" t="s">
        <v>117</v>
      </c>
      <c r="B1438" s="21"/>
      <c r="C1438" s="21" t="s">
        <v>117</v>
      </c>
      <c r="D1438" s="21"/>
      <c r="E1438" s="21" t="s">
        <v>117</v>
      </c>
      <c r="F1438" s="21"/>
      <c r="G1438" s="27"/>
      <c r="H1438" s="27"/>
      <c r="I1438" s="28" t="s">
        <v>374</v>
      </c>
      <c r="J1438" s="28" t="s">
        <v>117</v>
      </c>
      <c r="K1438" s="21"/>
      <c r="L1438" s="21"/>
      <c r="M1438" s="28" t="s">
        <v>117</v>
      </c>
      <c r="N1438" s="28" t="s">
        <v>117</v>
      </c>
      <c r="O1438" s="28" t="s">
        <v>117</v>
      </c>
      <c r="P1438" s="21" t="s">
        <v>117</v>
      </c>
      <c r="Q1438" s="21" t="s">
        <v>117</v>
      </c>
      <c r="R1438" s="28" t="s">
        <v>117</v>
      </c>
      <c r="S1438" s="78"/>
      <c r="T1438" s="30"/>
      <c r="U1438" s="52">
        <f t="shared" si="466"/>
        <v>0</v>
      </c>
      <c r="V1438" s="29"/>
      <c r="W1438" s="29" t="s">
        <v>117</v>
      </c>
      <c r="X1438" s="29"/>
      <c r="Y1438" s="29"/>
      <c r="Z1438" s="53" t="str">
        <f t="shared" si="458"/>
        <v/>
      </c>
      <c r="AA1438" s="55" t="str">
        <f t="shared" si="467"/>
        <v/>
      </c>
      <c r="AB1438" s="27"/>
      <c r="AC1438" s="54">
        <f t="shared" si="459"/>
        <v>0</v>
      </c>
      <c r="AD1438" s="78"/>
      <c r="AE1438" s="54">
        <f t="shared" si="460"/>
        <v>0</v>
      </c>
      <c r="AF1438" s="78"/>
      <c r="AG1438" s="54">
        <f t="shared" si="461"/>
        <v>0</v>
      </c>
      <c r="AH1438" s="78"/>
      <c r="AI1438" s="54">
        <f t="shared" si="462"/>
        <v>0</v>
      </c>
      <c r="AJ1438" s="78"/>
      <c r="AK1438" s="54">
        <f t="shared" si="463"/>
        <v>0</v>
      </c>
      <c r="AL1438" s="78"/>
      <c r="AM1438" s="78"/>
      <c r="AN1438" s="53" t="str">
        <f>+IF($A1438="Venta",SUMIF($AC$3:$AM$3,VLOOKUP($R1438,desplegable!$N$3:$Q$8,4,FALSE),$AC1438:$AM1438)*$T1438/VLOOKUP($R1438,desplegable!$N$3:$O$8,2,FALSE),"")</f>
        <v/>
      </c>
      <c r="AO1438" s="53">
        <f t="shared" si="464"/>
        <v>0</v>
      </c>
      <c r="AP1438" s="53" t="str">
        <f>+IF($A1438="Compra",SUMIF($AC$3:$AM$3,VLOOKUP($R1437,desplegable!$N$3:$Q$8,4,FALSE),$AC1438:$AM1438)*$T1438/VLOOKUP($R1437,desplegable!$N$3:$O$8,2,FALSE),"")</f>
        <v/>
      </c>
      <c r="AQ1438" s="55">
        <f>+IFERROR(SUMIF($AC$3:$AM$3,VLOOKUP($R1438,desplegable!$N$3:$Q$8,4,FALSE),$AC1438:$AM1438)/$S1438,0)</f>
        <v>0</v>
      </c>
      <c r="AR1438" s="55">
        <f ca="1">IFERROR((SUMIF($AC$3:$AM$3,VLOOKUP($R1438,desplegable!$N$3:$Q$8,4,FALSE),$AC1438:$AM1438)/($H1438-$G1438))*((TODAY())-$G1438)/$S1438,0)</f>
        <v>0</v>
      </c>
      <c r="AS1438" s="56" t="str">
        <f t="shared" si="468"/>
        <v>-</v>
      </c>
      <c r="AT1438" s="56" t="str">
        <f t="shared" si="469"/>
        <v>-</v>
      </c>
      <c r="AU1438" s="56" t="str">
        <f t="shared" si="470"/>
        <v>-</v>
      </c>
      <c r="AV1438" s="56" t="str">
        <f t="shared" si="471"/>
        <v>-</v>
      </c>
      <c r="AW1438" s="53" t="str">
        <f t="shared" si="472"/>
        <v>-</v>
      </c>
      <c r="AX1438" s="53" t="str">
        <f t="shared" si="473"/>
        <v/>
      </c>
      <c r="AY1438" s="57" t="str">
        <f t="shared" si="474"/>
        <v/>
      </c>
      <c r="AZ1438" s="54">
        <f>+IF(SUMIF($AC$3:$AM$3,VLOOKUP($R1438,desplegable!$N$3:$Q$8,4,FALSE),$AC1438:$AM1438)&gt;=$S1438,$S1438,SUMIF($AC$3:$AM$3,VLOOKUP($R1438,desplegable!$N$3:$Q$8,4,FALSE),$AC1438:$AM1438))</f>
        <v>0</v>
      </c>
      <c r="BA1438" s="78"/>
      <c r="BB1438" s="54">
        <f t="shared" si="475"/>
        <v>0</v>
      </c>
      <c r="BC1438" s="53">
        <f>+IFERROR($BB1438*$T1438/VLOOKUP($R1438,desplegable!$N$3:$O$8,2,FALSE),0)</f>
        <v>0</v>
      </c>
      <c r="BD1438" s="53" t="str">
        <f t="shared" si="465"/>
        <v/>
      </c>
      <c r="BE1438" s="57" t="str">
        <f t="shared" si="476"/>
        <v/>
      </c>
    </row>
    <row r="1439" spans="1:57" ht="15" customHeight="1" x14ac:dyDescent="0.25">
      <c r="A1439" s="26" t="s">
        <v>117</v>
      </c>
      <c r="B1439" s="21"/>
      <c r="C1439" s="21" t="s">
        <v>117</v>
      </c>
      <c r="D1439" s="21"/>
      <c r="E1439" s="21" t="s">
        <v>117</v>
      </c>
      <c r="F1439" s="21"/>
      <c r="G1439" s="27"/>
      <c r="H1439" s="27"/>
      <c r="I1439" s="28" t="s">
        <v>374</v>
      </c>
      <c r="J1439" s="28" t="s">
        <v>117</v>
      </c>
      <c r="K1439" s="21"/>
      <c r="L1439" s="21"/>
      <c r="M1439" s="28" t="s">
        <v>117</v>
      </c>
      <c r="N1439" s="28" t="s">
        <v>117</v>
      </c>
      <c r="O1439" s="28" t="s">
        <v>117</v>
      </c>
      <c r="P1439" s="21" t="s">
        <v>117</v>
      </c>
      <c r="Q1439" s="21" t="s">
        <v>117</v>
      </c>
      <c r="R1439" s="28" t="s">
        <v>117</v>
      </c>
      <c r="S1439" s="78"/>
      <c r="T1439" s="30"/>
      <c r="U1439" s="52">
        <f t="shared" si="466"/>
        <v>0</v>
      </c>
      <c r="V1439" s="29"/>
      <c r="W1439" s="29" t="s">
        <v>117</v>
      </c>
      <c r="X1439" s="29"/>
      <c r="Y1439" s="29"/>
      <c r="Z1439" s="53" t="str">
        <f t="shared" si="458"/>
        <v/>
      </c>
      <c r="AA1439" s="55" t="str">
        <f t="shared" si="467"/>
        <v/>
      </c>
      <c r="AB1439" s="27"/>
      <c r="AC1439" s="54">
        <f t="shared" si="459"/>
        <v>0</v>
      </c>
      <c r="AD1439" s="78"/>
      <c r="AE1439" s="54">
        <f t="shared" si="460"/>
        <v>0</v>
      </c>
      <c r="AF1439" s="78"/>
      <c r="AG1439" s="54">
        <f t="shared" si="461"/>
        <v>0</v>
      </c>
      <c r="AH1439" s="78"/>
      <c r="AI1439" s="54">
        <f t="shared" si="462"/>
        <v>0</v>
      </c>
      <c r="AJ1439" s="78"/>
      <c r="AK1439" s="54">
        <f t="shared" si="463"/>
        <v>0</v>
      </c>
      <c r="AL1439" s="78"/>
      <c r="AM1439" s="78"/>
      <c r="AN1439" s="53" t="str">
        <f>+IF($A1439="Venta",SUMIF($AC$3:$AM$3,VLOOKUP($R1439,desplegable!$N$3:$Q$8,4,FALSE),$AC1439:$AM1439)*$T1439/VLOOKUP($R1439,desplegable!$N$3:$O$8,2,FALSE),"")</f>
        <v/>
      </c>
      <c r="AO1439" s="53">
        <f t="shared" si="464"/>
        <v>0</v>
      </c>
      <c r="AP1439" s="53" t="str">
        <f>+IF($A1439="Compra",SUMIF($AC$3:$AM$3,VLOOKUP($R1438,desplegable!$N$3:$Q$8,4,FALSE),$AC1439:$AM1439)*$T1439/VLOOKUP($R1438,desplegable!$N$3:$O$8,2,FALSE),"")</f>
        <v/>
      </c>
      <c r="AQ1439" s="55">
        <f>+IFERROR(SUMIF($AC$3:$AM$3,VLOOKUP($R1439,desplegable!$N$3:$Q$8,4,FALSE),$AC1439:$AM1439)/$S1439,0)</f>
        <v>0</v>
      </c>
      <c r="AR1439" s="55">
        <f ca="1">IFERROR((SUMIF($AC$3:$AM$3,VLOOKUP($R1439,desplegable!$N$3:$Q$8,4,FALSE),$AC1439:$AM1439)/($H1439-$G1439))*((TODAY())-$G1439)/$S1439,0)</f>
        <v>0</v>
      </c>
      <c r="AS1439" s="56" t="str">
        <f t="shared" si="468"/>
        <v>-</v>
      </c>
      <c r="AT1439" s="56" t="str">
        <f t="shared" si="469"/>
        <v>-</v>
      </c>
      <c r="AU1439" s="56" t="str">
        <f t="shared" si="470"/>
        <v>-</v>
      </c>
      <c r="AV1439" s="56" t="str">
        <f t="shared" si="471"/>
        <v>-</v>
      </c>
      <c r="AW1439" s="53" t="str">
        <f t="shared" si="472"/>
        <v>-</v>
      </c>
      <c r="AX1439" s="53" t="str">
        <f t="shared" si="473"/>
        <v/>
      </c>
      <c r="AY1439" s="57" t="str">
        <f t="shared" si="474"/>
        <v/>
      </c>
      <c r="AZ1439" s="54">
        <f>+IF(SUMIF($AC$3:$AM$3,VLOOKUP($R1439,desplegable!$N$3:$Q$8,4,FALSE),$AC1439:$AM1439)&gt;=$S1439,$S1439,SUMIF($AC$3:$AM$3,VLOOKUP($R1439,desplegable!$N$3:$Q$8,4,FALSE),$AC1439:$AM1439))</f>
        <v>0</v>
      </c>
      <c r="BA1439" s="78"/>
      <c r="BB1439" s="54">
        <f t="shared" si="475"/>
        <v>0</v>
      </c>
      <c r="BC1439" s="53">
        <f>+IFERROR($BB1439*$T1439/VLOOKUP($R1439,desplegable!$N$3:$O$8,2,FALSE),0)</f>
        <v>0</v>
      </c>
      <c r="BD1439" s="53" t="str">
        <f t="shared" si="465"/>
        <v/>
      </c>
      <c r="BE1439" s="57" t="str">
        <f t="shared" si="476"/>
        <v/>
      </c>
    </row>
    <row r="1440" spans="1:57" ht="15" customHeight="1" x14ac:dyDescent="0.25">
      <c r="A1440" s="26" t="s">
        <v>117</v>
      </c>
      <c r="B1440" s="21"/>
      <c r="C1440" s="21" t="s">
        <v>117</v>
      </c>
      <c r="D1440" s="21"/>
      <c r="E1440" s="21" t="s">
        <v>117</v>
      </c>
      <c r="F1440" s="21"/>
      <c r="G1440" s="27"/>
      <c r="H1440" s="27"/>
      <c r="I1440" s="28" t="s">
        <v>374</v>
      </c>
      <c r="J1440" s="28" t="s">
        <v>117</v>
      </c>
      <c r="K1440" s="21"/>
      <c r="L1440" s="21"/>
      <c r="M1440" s="28" t="s">
        <v>117</v>
      </c>
      <c r="N1440" s="28" t="s">
        <v>117</v>
      </c>
      <c r="O1440" s="28" t="s">
        <v>117</v>
      </c>
      <c r="P1440" s="21" t="s">
        <v>117</v>
      </c>
      <c r="Q1440" s="21" t="s">
        <v>117</v>
      </c>
      <c r="R1440" s="28" t="s">
        <v>117</v>
      </c>
      <c r="S1440" s="78"/>
      <c r="T1440" s="30"/>
      <c r="U1440" s="52">
        <f t="shared" si="466"/>
        <v>0</v>
      </c>
      <c r="V1440" s="29"/>
      <c r="W1440" s="29" t="s">
        <v>117</v>
      </c>
      <c r="X1440" s="29"/>
      <c r="Y1440" s="29"/>
      <c r="Z1440" s="53" t="str">
        <f t="shared" si="458"/>
        <v/>
      </c>
      <c r="AA1440" s="55" t="str">
        <f t="shared" si="467"/>
        <v/>
      </c>
      <c r="AB1440" s="27"/>
      <c r="AC1440" s="54">
        <f t="shared" si="459"/>
        <v>0</v>
      </c>
      <c r="AD1440" s="78"/>
      <c r="AE1440" s="54">
        <f t="shared" si="460"/>
        <v>0</v>
      </c>
      <c r="AF1440" s="78"/>
      <c r="AG1440" s="54">
        <f t="shared" si="461"/>
        <v>0</v>
      </c>
      <c r="AH1440" s="78"/>
      <c r="AI1440" s="54">
        <f t="shared" si="462"/>
        <v>0</v>
      </c>
      <c r="AJ1440" s="78"/>
      <c r="AK1440" s="54">
        <f t="shared" si="463"/>
        <v>0</v>
      </c>
      <c r="AL1440" s="78"/>
      <c r="AM1440" s="78"/>
      <c r="AN1440" s="53" t="str">
        <f>+IF($A1440="Venta",SUMIF($AC$3:$AM$3,VLOOKUP($R1440,desplegable!$N$3:$Q$8,4,FALSE),$AC1440:$AM1440)*$T1440/VLOOKUP($R1440,desplegable!$N$3:$O$8,2,FALSE),"")</f>
        <v/>
      </c>
      <c r="AO1440" s="53">
        <f t="shared" si="464"/>
        <v>0</v>
      </c>
      <c r="AP1440" s="53" t="str">
        <f>+IF($A1440="Compra",SUMIF($AC$3:$AM$3,VLOOKUP($R1439,desplegable!$N$3:$Q$8,4,FALSE),$AC1440:$AM1440)*$T1440/VLOOKUP($R1439,desplegable!$N$3:$O$8,2,FALSE),"")</f>
        <v/>
      </c>
      <c r="AQ1440" s="55">
        <f>+IFERROR(SUMIF($AC$3:$AM$3,VLOOKUP($R1440,desplegable!$N$3:$Q$8,4,FALSE),$AC1440:$AM1440)/$S1440,0)</f>
        <v>0</v>
      </c>
      <c r="AR1440" s="55">
        <f ca="1">IFERROR((SUMIF($AC$3:$AM$3,VLOOKUP($R1440,desplegable!$N$3:$Q$8,4,FALSE),$AC1440:$AM1440)/($H1440-$G1440))*((TODAY())-$G1440)/$S1440,0)</f>
        <v>0</v>
      </c>
      <c r="AS1440" s="56" t="str">
        <f t="shared" si="468"/>
        <v>-</v>
      </c>
      <c r="AT1440" s="56" t="str">
        <f t="shared" si="469"/>
        <v>-</v>
      </c>
      <c r="AU1440" s="56" t="str">
        <f t="shared" si="470"/>
        <v>-</v>
      </c>
      <c r="AV1440" s="56" t="str">
        <f t="shared" si="471"/>
        <v>-</v>
      </c>
      <c r="AW1440" s="53" t="str">
        <f t="shared" si="472"/>
        <v>-</v>
      </c>
      <c r="AX1440" s="53" t="str">
        <f t="shared" si="473"/>
        <v/>
      </c>
      <c r="AY1440" s="57" t="str">
        <f t="shared" si="474"/>
        <v/>
      </c>
      <c r="AZ1440" s="54">
        <f>+IF(SUMIF($AC$3:$AM$3,VLOOKUP($R1440,desplegable!$N$3:$Q$8,4,FALSE),$AC1440:$AM1440)&gt;=$S1440,$S1440,SUMIF($AC$3:$AM$3,VLOOKUP($R1440,desplegable!$N$3:$Q$8,4,FALSE),$AC1440:$AM1440))</f>
        <v>0</v>
      </c>
      <c r="BA1440" s="78"/>
      <c r="BB1440" s="54">
        <f t="shared" si="475"/>
        <v>0</v>
      </c>
      <c r="BC1440" s="53">
        <f>+IFERROR($BB1440*$T1440/VLOOKUP($R1440,desplegable!$N$3:$O$8,2,FALSE),0)</f>
        <v>0</v>
      </c>
      <c r="BD1440" s="53" t="str">
        <f t="shared" si="465"/>
        <v/>
      </c>
      <c r="BE1440" s="57" t="str">
        <f t="shared" si="476"/>
        <v/>
      </c>
    </row>
    <row r="1441" spans="1:57" ht="15" customHeight="1" x14ac:dyDescent="0.25">
      <c r="A1441" s="26" t="s">
        <v>117</v>
      </c>
      <c r="B1441" s="21"/>
      <c r="C1441" s="21" t="s">
        <v>117</v>
      </c>
      <c r="D1441" s="21"/>
      <c r="E1441" s="21" t="s">
        <v>117</v>
      </c>
      <c r="F1441" s="21"/>
      <c r="G1441" s="27"/>
      <c r="H1441" s="27"/>
      <c r="I1441" s="28" t="s">
        <v>374</v>
      </c>
      <c r="J1441" s="28" t="s">
        <v>117</v>
      </c>
      <c r="K1441" s="21"/>
      <c r="L1441" s="21"/>
      <c r="M1441" s="28" t="s">
        <v>117</v>
      </c>
      <c r="N1441" s="28" t="s">
        <v>117</v>
      </c>
      <c r="O1441" s="28" t="s">
        <v>117</v>
      </c>
      <c r="P1441" s="21" t="s">
        <v>117</v>
      </c>
      <c r="Q1441" s="21" t="s">
        <v>117</v>
      </c>
      <c r="R1441" s="28" t="s">
        <v>117</v>
      </c>
      <c r="S1441" s="78"/>
      <c r="T1441" s="30"/>
      <c r="U1441" s="52">
        <f t="shared" si="466"/>
        <v>0</v>
      </c>
      <c r="V1441" s="29"/>
      <c r="W1441" s="29" t="s">
        <v>117</v>
      </c>
      <c r="X1441" s="29"/>
      <c r="Y1441" s="29"/>
      <c r="Z1441" s="53" t="str">
        <f t="shared" si="458"/>
        <v/>
      </c>
      <c r="AA1441" s="55" t="str">
        <f t="shared" si="467"/>
        <v/>
      </c>
      <c r="AB1441" s="27"/>
      <c r="AC1441" s="54">
        <f t="shared" si="459"/>
        <v>0</v>
      </c>
      <c r="AD1441" s="78"/>
      <c r="AE1441" s="54">
        <f t="shared" si="460"/>
        <v>0</v>
      </c>
      <c r="AF1441" s="78"/>
      <c r="AG1441" s="54">
        <f t="shared" si="461"/>
        <v>0</v>
      </c>
      <c r="AH1441" s="78"/>
      <c r="AI1441" s="54">
        <f t="shared" si="462"/>
        <v>0</v>
      </c>
      <c r="AJ1441" s="78"/>
      <c r="AK1441" s="54">
        <f t="shared" si="463"/>
        <v>0</v>
      </c>
      <c r="AL1441" s="78"/>
      <c r="AM1441" s="78"/>
      <c r="AN1441" s="53" t="str">
        <f>+IF($A1441="Venta",SUMIF($AC$3:$AM$3,VLOOKUP($R1441,desplegable!$N$3:$Q$8,4,FALSE),$AC1441:$AM1441)*$T1441/VLOOKUP($R1441,desplegable!$N$3:$O$8,2,FALSE),"")</f>
        <v/>
      </c>
      <c r="AO1441" s="53">
        <f t="shared" si="464"/>
        <v>0</v>
      </c>
      <c r="AP1441" s="53" t="str">
        <f>+IF($A1441="Compra",SUMIF($AC$3:$AM$3,VLOOKUP($R1440,desplegable!$N$3:$Q$8,4,FALSE),$AC1441:$AM1441)*$T1441/VLOOKUP($R1440,desplegable!$N$3:$O$8,2,FALSE),"")</f>
        <v/>
      </c>
      <c r="AQ1441" s="55">
        <f>+IFERROR(SUMIF($AC$3:$AM$3,VLOOKUP($R1441,desplegable!$N$3:$Q$8,4,FALSE),$AC1441:$AM1441)/$S1441,0)</f>
        <v>0</v>
      </c>
      <c r="AR1441" s="55">
        <f ca="1">IFERROR((SUMIF($AC$3:$AM$3,VLOOKUP($R1441,desplegable!$N$3:$Q$8,4,FALSE),$AC1441:$AM1441)/($H1441-$G1441))*((TODAY())-$G1441)/$S1441,0)</f>
        <v>0</v>
      </c>
      <c r="AS1441" s="56" t="str">
        <f t="shared" si="468"/>
        <v>-</v>
      </c>
      <c r="AT1441" s="56" t="str">
        <f t="shared" si="469"/>
        <v>-</v>
      </c>
      <c r="AU1441" s="56" t="str">
        <f t="shared" si="470"/>
        <v>-</v>
      </c>
      <c r="AV1441" s="56" t="str">
        <f t="shared" si="471"/>
        <v>-</v>
      </c>
      <c r="AW1441" s="53" t="str">
        <f t="shared" si="472"/>
        <v>-</v>
      </c>
      <c r="AX1441" s="53" t="str">
        <f t="shared" si="473"/>
        <v/>
      </c>
      <c r="AY1441" s="57" t="str">
        <f t="shared" si="474"/>
        <v/>
      </c>
      <c r="AZ1441" s="54">
        <f>+IF(SUMIF($AC$3:$AM$3,VLOOKUP($R1441,desplegable!$N$3:$Q$8,4,FALSE),$AC1441:$AM1441)&gt;=$S1441,$S1441,SUMIF($AC$3:$AM$3,VLOOKUP($R1441,desplegable!$N$3:$Q$8,4,FALSE),$AC1441:$AM1441))</f>
        <v>0</v>
      </c>
      <c r="BA1441" s="78"/>
      <c r="BB1441" s="54">
        <f t="shared" si="475"/>
        <v>0</v>
      </c>
      <c r="BC1441" s="53">
        <f>+IFERROR($BB1441*$T1441/VLOOKUP($R1441,desplegable!$N$3:$O$8,2,FALSE),0)</f>
        <v>0</v>
      </c>
      <c r="BD1441" s="53" t="str">
        <f t="shared" si="465"/>
        <v/>
      </c>
      <c r="BE1441" s="57" t="str">
        <f t="shared" si="476"/>
        <v/>
      </c>
    </row>
    <row r="1442" spans="1:57" ht="15" customHeight="1" x14ac:dyDescent="0.25">
      <c r="A1442" s="26" t="s">
        <v>117</v>
      </c>
      <c r="B1442" s="21"/>
      <c r="C1442" s="21" t="s">
        <v>117</v>
      </c>
      <c r="D1442" s="21"/>
      <c r="E1442" s="21" t="s">
        <v>117</v>
      </c>
      <c r="F1442" s="21"/>
      <c r="G1442" s="27"/>
      <c r="H1442" s="27"/>
      <c r="I1442" s="28" t="s">
        <v>374</v>
      </c>
      <c r="J1442" s="28" t="s">
        <v>117</v>
      </c>
      <c r="K1442" s="21"/>
      <c r="L1442" s="21"/>
      <c r="M1442" s="28" t="s">
        <v>117</v>
      </c>
      <c r="N1442" s="28" t="s">
        <v>117</v>
      </c>
      <c r="O1442" s="28" t="s">
        <v>117</v>
      </c>
      <c r="P1442" s="21" t="s">
        <v>117</v>
      </c>
      <c r="Q1442" s="21" t="s">
        <v>117</v>
      </c>
      <c r="R1442" s="28" t="s">
        <v>117</v>
      </c>
      <c r="S1442" s="78"/>
      <c r="T1442" s="30"/>
      <c r="U1442" s="52">
        <f t="shared" si="466"/>
        <v>0</v>
      </c>
      <c r="V1442" s="29"/>
      <c r="W1442" s="29" t="s">
        <v>117</v>
      </c>
      <c r="X1442" s="29"/>
      <c r="Y1442" s="29"/>
      <c r="Z1442" s="53" t="str">
        <f t="shared" si="458"/>
        <v/>
      </c>
      <c r="AA1442" s="55" t="str">
        <f t="shared" si="467"/>
        <v/>
      </c>
      <c r="AB1442" s="27"/>
      <c r="AC1442" s="54">
        <f t="shared" si="459"/>
        <v>0</v>
      </c>
      <c r="AD1442" s="78"/>
      <c r="AE1442" s="54">
        <f t="shared" si="460"/>
        <v>0</v>
      </c>
      <c r="AF1442" s="78"/>
      <c r="AG1442" s="54">
        <f t="shared" si="461"/>
        <v>0</v>
      </c>
      <c r="AH1442" s="78"/>
      <c r="AI1442" s="54">
        <f t="shared" si="462"/>
        <v>0</v>
      </c>
      <c r="AJ1442" s="78"/>
      <c r="AK1442" s="54">
        <f t="shared" si="463"/>
        <v>0</v>
      </c>
      <c r="AL1442" s="78"/>
      <c r="AM1442" s="78"/>
      <c r="AN1442" s="53" t="str">
        <f>+IF($A1442="Venta",SUMIF($AC$3:$AM$3,VLOOKUP($R1442,desplegable!$N$3:$Q$8,4,FALSE),$AC1442:$AM1442)*$T1442/VLOOKUP($R1442,desplegable!$N$3:$O$8,2,FALSE),"")</f>
        <v/>
      </c>
      <c r="AO1442" s="53">
        <f t="shared" si="464"/>
        <v>0</v>
      </c>
      <c r="AP1442" s="53" t="str">
        <f>+IF($A1442="Compra",SUMIF($AC$3:$AM$3,VLOOKUP($R1441,desplegable!$N$3:$Q$8,4,FALSE),$AC1442:$AM1442)*$T1442/VLOOKUP($R1441,desplegable!$N$3:$O$8,2,FALSE),"")</f>
        <v/>
      </c>
      <c r="AQ1442" s="55">
        <f>+IFERROR(SUMIF($AC$3:$AM$3,VLOOKUP($R1442,desplegable!$N$3:$Q$8,4,FALSE),$AC1442:$AM1442)/$S1442,0)</f>
        <v>0</v>
      </c>
      <c r="AR1442" s="55">
        <f ca="1">IFERROR((SUMIF($AC$3:$AM$3,VLOOKUP($R1442,desplegable!$N$3:$Q$8,4,FALSE),$AC1442:$AM1442)/($H1442-$G1442))*((TODAY())-$G1442)/$S1442,0)</f>
        <v>0</v>
      </c>
      <c r="AS1442" s="56" t="str">
        <f t="shared" si="468"/>
        <v>-</v>
      </c>
      <c r="AT1442" s="56" t="str">
        <f t="shared" si="469"/>
        <v>-</v>
      </c>
      <c r="AU1442" s="56" t="str">
        <f t="shared" si="470"/>
        <v>-</v>
      </c>
      <c r="AV1442" s="56" t="str">
        <f t="shared" si="471"/>
        <v>-</v>
      </c>
      <c r="AW1442" s="53" t="str">
        <f t="shared" si="472"/>
        <v>-</v>
      </c>
      <c r="AX1442" s="53" t="str">
        <f t="shared" si="473"/>
        <v/>
      </c>
      <c r="AY1442" s="57" t="str">
        <f t="shared" si="474"/>
        <v/>
      </c>
      <c r="AZ1442" s="54">
        <f>+IF(SUMIF($AC$3:$AM$3,VLOOKUP($R1442,desplegable!$N$3:$Q$8,4,FALSE),$AC1442:$AM1442)&gt;=$S1442,$S1442,SUMIF($AC$3:$AM$3,VLOOKUP($R1442,desplegable!$N$3:$Q$8,4,FALSE),$AC1442:$AM1442))</f>
        <v>0</v>
      </c>
      <c r="BA1442" s="78"/>
      <c r="BB1442" s="54">
        <f t="shared" si="475"/>
        <v>0</v>
      </c>
      <c r="BC1442" s="53">
        <f>+IFERROR($BB1442*$T1442/VLOOKUP($R1442,desplegable!$N$3:$O$8,2,FALSE),0)</f>
        <v>0</v>
      </c>
      <c r="BD1442" s="53" t="str">
        <f t="shared" si="465"/>
        <v/>
      </c>
      <c r="BE1442" s="57" t="str">
        <f t="shared" si="476"/>
        <v/>
      </c>
    </row>
    <row r="1443" spans="1:57" ht="15" customHeight="1" x14ac:dyDescent="0.25">
      <c r="A1443" s="26" t="s">
        <v>117</v>
      </c>
      <c r="B1443" s="21"/>
      <c r="C1443" s="21" t="s">
        <v>117</v>
      </c>
      <c r="D1443" s="21"/>
      <c r="E1443" s="21" t="s">
        <v>117</v>
      </c>
      <c r="F1443" s="21"/>
      <c r="G1443" s="27"/>
      <c r="H1443" s="27"/>
      <c r="I1443" s="28" t="s">
        <v>374</v>
      </c>
      <c r="J1443" s="28" t="s">
        <v>117</v>
      </c>
      <c r="K1443" s="21"/>
      <c r="L1443" s="21"/>
      <c r="M1443" s="28" t="s">
        <v>117</v>
      </c>
      <c r="N1443" s="28" t="s">
        <v>117</v>
      </c>
      <c r="O1443" s="28" t="s">
        <v>117</v>
      </c>
      <c r="P1443" s="21" t="s">
        <v>117</v>
      </c>
      <c r="Q1443" s="21" t="s">
        <v>117</v>
      </c>
      <c r="R1443" s="28" t="s">
        <v>117</v>
      </c>
      <c r="S1443" s="78"/>
      <c r="T1443" s="30"/>
      <c r="U1443" s="52">
        <f t="shared" si="466"/>
        <v>0</v>
      </c>
      <c r="V1443" s="29"/>
      <c r="W1443" s="29" t="s">
        <v>117</v>
      </c>
      <c r="X1443" s="29"/>
      <c r="Y1443" s="29"/>
      <c r="Z1443" s="53" t="str">
        <f t="shared" si="458"/>
        <v/>
      </c>
      <c r="AA1443" s="55" t="str">
        <f t="shared" si="467"/>
        <v/>
      </c>
      <c r="AB1443" s="27"/>
      <c r="AC1443" s="54">
        <f t="shared" si="459"/>
        <v>0</v>
      </c>
      <c r="AD1443" s="78"/>
      <c r="AE1443" s="54">
        <f t="shared" si="460"/>
        <v>0</v>
      </c>
      <c r="AF1443" s="78"/>
      <c r="AG1443" s="54">
        <f t="shared" si="461"/>
        <v>0</v>
      </c>
      <c r="AH1443" s="78"/>
      <c r="AI1443" s="54">
        <f t="shared" si="462"/>
        <v>0</v>
      </c>
      <c r="AJ1443" s="78"/>
      <c r="AK1443" s="54">
        <f t="shared" si="463"/>
        <v>0</v>
      </c>
      <c r="AL1443" s="78"/>
      <c r="AM1443" s="78"/>
      <c r="AN1443" s="53" t="str">
        <f>+IF($A1443="Venta",SUMIF($AC$3:$AM$3,VLOOKUP($R1443,desplegable!$N$3:$Q$8,4,FALSE),$AC1443:$AM1443)*$T1443/VLOOKUP($R1443,desplegable!$N$3:$O$8,2,FALSE),"")</f>
        <v/>
      </c>
      <c r="AO1443" s="53">
        <f t="shared" si="464"/>
        <v>0</v>
      </c>
      <c r="AP1443" s="53" t="str">
        <f>+IF($A1443="Compra",SUMIF($AC$3:$AM$3,VLOOKUP($R1442,desplegable!$N$3:$Q$8,4,FALSE),$AC1443:$AM1443)*$T1443/VLOOKUP($R1442,desplegable!$N$3:$O$8,2,FALSE),"")</f>
        <v/>
      </c>
      <c r="AQ1443" s="55">
        <f>+IFERROR(SUMIF($AC$3:$AM$3,VLOOKUP($R1443,desplegable!$N$3:$Q$8,4,FALSE),$AC1443:$AM1443)/$S1443,0)</f>
        <v>0</v>
      </c>
      <c r="AR1443" s="55">
        <f ca="1">IFERROR((SUMIF($AC$3:$AM$3,VLOOKUP($R1443,desplegable!$N$3:$Q$8,4,FALSE),$AC1443:$AM1443)/($H1443-$G1443))*((TODAY())-$G1443)/$S1443,0)</f>
        <v>0</v>
      </c>
      <c r="AS1443" s="56" t="str">
        <f t="shared" si="468"/>
        <v>-</v>
      </c>
      <c r="AT1443" s="56" t="str">
        <f t="shared" si="469"/>
        <v>-</v>
      </c>
      <c r="AU1443" s="56" t="str">
        <f t="shared" si="470"/>
        <v>-</v>
      </c>
      <c r="AV1443" s="56" t="str">
        <f t="shared" si="471"/>
        <v>-</v>
      </c>
      <c r="AW1443" s="53" t="str">
        <f t="shared" si="472"/>
        <v>-</v>
      </c>
      <c r="AX1443" s="53" t="str">
        <f t="shared" si="473"/>
        <v/>
      </c>
      <c r="AY1443" s="57" t="str">
        <f t="shared" si="474"/>
        <v/>
      </c>
      <c r="AZ1443" s="54">
        <f>+IF(SUMIF($AC$3:$AM$3,VLOOKUP($R1443,desplegable!$N$3:$Q$8,4,FALSE),$AC1443:$AM1443)&gt;=$S1443,$S1443,SUMIF($AC$3:$AM$3,VLOOKUP($R1443,desplegable!$N$3:$Q$8,4,FALSE),$AC1443:$AM1443))</f>
        <v>0</v>
      </c>
      <c r="BA1443" s="78"/>
      <c r="BB1443" s="54">
        <f t="shared" si="475"/>
        <v>0</v>
      </c>
      <c r="BC1443" s="53">
        <f>+IFERROR($BB1443*$T1443/VLOOKUP($R1443,desplegable!$N$3:$O$8,2,FALSE),0)</f>
        <v>0</v>
      </c>
      <c r="BD1443" s="53" t="str">
        <f t="shared" si="465"/>
        <v/>
      </c>
      <c r="BE1443" s="57" t="str">
        <f t="shared" si="476"/>
        <v/>
      </c>
    </row>
    <row r="1444" spans="1:57" ht="15" customHeight="1" x14ac:dyDescent="0.25">
      <c r="A1444" s="26" t="s">
        <v>117</v>
      </c>
      <c r="B1444" s="21"/>
      <c r="C1444" s="21" t="s">
        <v>117</v>
      </c>
      <c r="D1444" s="21"/>
      <c r="E1444" s="21" t="s">
        <v>117</v>
      </c>
      <c r="F1444" s="21"/>
      <c r="G1444" s="27"/>
      <c r="H1444" s="27"/>
      <c r="I1444" s="28" t="s">
        <v>374</v>
      </c>
      <c r="J1444" s="28" t="s">
        <v>117</v>
      </c>
      <c r="K1444" s="21"/>
      <c r="L1444" s="21"/>
      <c r="M1444" s="28" t="s">
        <v>117</v>
      </c>
      <c r="N1444" s="28" t="s">
        <v>117</v>
      </c>
      <c r="O1444" s="28" t="s">
        <v>117</v>
      </c>
      <c r="P1444" s="21" t="s">
        <v>117</v>
      </c>
      <c r="Q1444" s="21" t="s">
        <v>117</v>
      </c>
      <c r="R1444" s="28" t="s">
        <v>117</v>
      </c>
      <c r="S1444" s="78"/>
      <c r="T1444" s="30"/>
      <c r="U1444" s="52">
        <f t="shared" si="466"/>
        <v>0</v>
      </c>
      <c r="V1444" s="29"/>
      <c r="W1444" s="29" t="s">
        <v>117</v>
      </c>
      <c r="X1444" s="29"/>
      <c r="Y1444" s="29"/>
      <c r="Z1444" s="53" t="str">
        <f t="shared" si="458"/>
        <v/>
      </c>
      <c r="AA1444" s="55" t="str">
        <f t="shared" si="467"/>
        <v/>
      </c>
      <c r="AB1444" s="27"/>
      <c r="AC1444" s="54">
        <f t="shared" si="459"/>
        <v>0</v>
      </c>
      <c r="AD1444" s="78"/>
      <c r="AE1444" s="54">
        <f t="shared" si="460"/>
        <v>0</v>
      </c>
      <c r="AF1444" s="78"/>
      <c r="AG1444" s="54">
        <f t="shared" si="461"/>
        <v>0</v>
      </c>
      <c r="AH1444" s="78"/>
      <c r="AI1444" s="54">
        <f t="shared" si="462"/>
        <v>0</v>
      </c>
      <c r="AJ1444" s="78"/>
      <c r="AK1444" s="54">
        <f t="shared" si="463"/>
        <v>0</v>
      </c>
      <c r="AL1444" s="78"/>
      <c r="AM1444" s="78"/>
      <c r="AN1444" s="53" t="str">
        <f>+IF($A1444="Venta",SUMIF($AC$3:$AM$3,VLOOKUP($R1444,desplegable!$N$3:$Q$8,4,FALSE),$AC1444:$AM1444)*$T1444/VLOOKUP($R1444,desplegable!$N$3:$O$8,2,FALSE),"")</f>
        <v/>
      </c>
      <c r="AO1444" s="53">
        <f t="shared" si="464"/>
        <v>0</v>
      </c>
      <c r="AP1444" s="53" t="str">
        <f>+IF($A1444="Compra",SUMIF($AC$3:$AM$3,VLOOKUP($R1443,desplegable!$N$3:$Q$8,4,FALSE),$AC1444:$AM1444)*$T1444/VLOOKUP($R1443,desplegable!$N$3:$O$8,2,FALSE),"")</f>
        <v/>
      </c>
      <c r="AQ1444" s="55">
        <f>+IFERROR(SUMIF($AC$3:$AM$3,VLOOKUP($R1444,desplegable!$N$3:$Q$8,4,FALSE),$AC1444:$AM1444)/$S1444,0)</f>
        <v>0</v>
      </c>
      <c r="AR1444" s="55">
        <f ca="1">IFERROR((SUMIF($AC$3:$AM$3,VLOOKUP($R1444,desplegable!$N$3:$Q$8,4,FALSE),$AC1444:$AM1444)/($H1444-$G1444))*((TODAY())-$G1444)/$S1444,0)</f>
        <v>0</v>
      </c>
      <c r="AS1444" s="56" t="str">
        <f t="shared" si="468"/>
        <v>-</v>
      </c>
      <c r="AT1444" s="56" t="str">
        <f t="shared" si="469"/>
        <v>-</v>
      </c>
      <c r="AU1444" s="56" t="str">
        <f t="shared" si="470"/>
        <v>-</v>
      </c>
      <c r="AV1444" s="56" t="str">
        <f t="shared" si="471"/>
        <v>-</v>
      </c>
      <c r="AW1444" s="53" t="str">
        <f t="shared" si="472"/>
        <v>-</v>
      </c>
      <c r="AX1444" s="53" t="str">
        <f t="shared" si="473"/>
        <v/>
      </c>
      <c r="AY1444" s="57" t="str">
        <f t="shared" si="474"/>
        <v/>
      </c>
      <c r="AZ1444" s="54">
        <f>+IF(SUMIF($AC$3:$AM$3,VLOOKUP($R1444,desplegable!$N$3:$Q$8,4,FALSE),$AC1444:$AM1444)&gt;=$S1444,$S1444,SUMIF($AC$3:$AM$3,VLOOKUP($R1444,desplegable!$N$3:$Q$8,4,FALSE),$AC1444:$AM1444))</f>
        <v>0</v>
      </c>
      <c r="BA1444" s="78"/>
      <c r="BB1444" s="54">
        <f t="shared" si="475"/>
        <v>0</v>
      </c>
      <c r="BC1444" s="53">
        <f>+IFERROR($BB1444*$T1444/VLOOKUP($R1444,desplegable!$N$3:$O$8,2,FALSE),0)</f>
        <v>0</v>
      </c>
      <c r="BD1444" s="53" t="str">
        <f t="shared" si="465"/>
        <v/>
      </c>
      <c r="BE1444" s="57" t="str">
        <f t="shared" si="476"/>
        <v/>
      </c>
    </row>
    <row r="1445" spans="1:57" ht="15" customHeight="1" x14ac:dyDescent="0.25">
      <c r="A1445" s="26" t="s">
        <v>117</v>
      </c>
      <c r="B1445" s="21"/>
      <c r="C1445" s="21" t="s">
        <v>117</v>
      </c>
      <c r="D1445" s="21"/>
      <c r="E1445" s="21" t="s">
        <v>117</v>
      </c>
      <c r="F1445" s="21"/>
      <c r="G1445" s="27"/>
      <c r="H1445" s="27"/>
      <c r="I1445" s="28" t="s">
        <v>374</v>
      </c>
      <c r="J1445" s="28" t="s">
        <v>117</v>
      </c>
      <c r="K1445" s="21"/>
      <c r="L1445" s="21"/>
      <c r="M1445" s="28" t="s">
        <v>117</v>
      </c>
      <c r="N1445" s="28" t="s">
        <v>117</v>
      </c>
      <c r="O1445" s="28" t="s">
        <v>117</v>
      </c>
      <c r="P1445" s="21" t="s">
        <v>117</v>
      </c>
      <c r="Q1445" s="21" t="s">
        <v>117</v>
      </c>
      <c r="R1445" s="28" t="s">
        <v>117</v>
      </c>
      <c r="S1445" s="78"/>
      <c r="T1445" s="30"/>
      <c r="U1445" s="52">
        <f t="shared" si="466"/>
        <v>0</v>
      </c>
      <c r="V1445" s="29"/>
      <c r="W1445" s="29" t="s">
        <v>117</v>
      </c>
      <c r="X1445" s="29"/>
      <c r="Y1445" s="29"/>
      <c r="Z1445" s="53" t="str">
        <f t="shared" si="458"/>
        <v/>
      </c>
      <c r="AA1445" s="55" t="str">
        <f t="shared" si="467"/>
        <v/>
      </c>
      <c r="AB1445" s="27"/>
      <c r="AC1445" s="54">
        <f t="shared" si="459"/>
        <v>0</v>
      </c>
      <c r="AD1445" s="78"/>
      <c r="AE1445" s="54">
        <f t="shared" si="460"/>
        <v>0</v>
      </c>
      <c r="AF1445" s="78"/>
      <c r="AG1445" s="54">
        <f t="shared" si="461"/>
        <v>0</v>
      </c>
      <c r="AH1445" s="78"/>
      <c r="AI1445" s="54">
        <f t="shared" si="462"/>
        <v>0</v>
      </c>
      <c r="AJ1445" s="78"/>
      <c r="AK1445" s="54">
        <f t="shared" si="463"/>
        <v>0</v>
      </c>
      <c r="AL1445" s="78"/>
      <c r="AM1445" s="78"/>
      <c r="AN1445" s="53" t="str">
        <f>+IF($A1445="Venta",SUMIF($AC$3:$AM$3,VLOOKUP($R1445,desplegable!$N$3:$Q$8,4,FALSE),$AC1445:$AM1445)*$T1445/VLOOKUP($R1445,desplegable!$N$3:$O$8,2,FALSE),"")</f>
        <v/>
      </c>
      <c r="AO1445" s="53">
        <f t="shared" si="464"/>
        <v>0</v>
      </c>
      <c r="AP1445" s="53" t="str">
        <f>+IF($A1445="Compra",SUMIF($AC$3:$AM$3,VLOOKUP($R1444,desplegable!$N$3:$Q$8,4,FALSE),$AC1445:$AM1445)*$T1445/VLOOKUP($R1444,desplegable!$N$3:$O$8,2,FALSE),"")</f>
        <v/>
      </c>
      <c r="AQ1445" s="55">
        <f>+IFERROR(SUMIF($AC$3:$AM$3,VLOOKUP($R1445,desplegable!$N$3:$Q$8,4,FALSE),$AC1445:$AM1445)/$S1445,0)</f>
        <v>0</v>
      </c>
      <c r="AR1445" s="55">
        <f ca="1">IFERROR((SUMIF($AC$3:$AM$3,VLOOKUP($R1445,desplegable!$N$3:$Q$8,4,FALSE),$AC1445:$AM1445)/($H1445-$G1445))*((TODAY())-$G1445)/$S1445,0)</f>
        <v>0</v>
      </c>
      <c r="AS1445" s="56" t="str">
        <f t="shared" si="468"/>
        <v>-</v>
      </c>
      <c r="AT1445" s="56" t="str">
        <f t="shared" si="469"/>
        <v>-</v>
      </c>
      <c r="AU1445" s="56" t="str">
        <f t="shared" si="470"/>
        <v>-</v>
      </c>
      <c r="AV1445" s="56" t="str">
        <f t="shared" si="471"/>
        <v>-</v>
      </c>
      <c r="AW1445" s="53" t="str">
        <f t="shared" si="472"/>
        <v>-</v>
      </c>
      <c r="AX1445" s="53" t="str">
        <f t="shared" si="473"/>
        <v/>
      </c>
      <c r="AY1445" s="57" t="str">
        <f t="shared" si="474"/>
        <v/>
      </c>
      <c r="AZ1445" s="54">
        <f>+IF(SUMIF($AC$3:$AM$3,VLOOKUP($R1445,desplegable!$N$3:$Q$8,4,FALSE),$AC1445:$AM1445)&gt;=$S1445,$S1445,SUMIF($AC$3:$AM$3,VLOOKUP($R1445,desplegable!$N$3:$Q$8,4,FALSE),$AC1445:$AM1445))</f>
        <v>0</v>
      </c>
      <c r="BA1445" s="78"/>
      <c r="BB1445" s="54">
        <f t="shared" si="475"/>
        <v>0</v>
      </c>
      <c r="BC1445" s="53">
        <f>+IFERROR($BB1445*$T1445/VLOOKUP($R1445,desplegable!$N$3:$O$8,2,FALSE),0)</f>
        <v>0</v>
      </c>
      <c r="BD1445" s="53" t="str">
        <f t="shared" si="465"/>
        <v/>
      </c>
      <c r="BE1445" s="57" t="str">
        <f t="shared" si="476"/>
        <v/>
      </c>
    </row>
    <row r="1446" spans="1:57" ht="15" customHeight="1" x14ac:dyDescent="0.25">
      <c r="A1446" s="26" t="s">
        <v>117</v>
      </c>
      <c r="B1446" s="21"/>
      <c r="C1446" s="21" t="s">
        <v>117</v>
      </c>
      <c r="D1446" s="21"/>
      <c r="E1446" s="21" t="s">
        <v>117</v>
      </c>
      <c r="F1446" s="21"/>
      <c r="G1446" s="27"/>
      <c r="H1446" s="27"/>
      <c r="I1446" s="28" t="s">
        <v>374</v>
      </c>
      <c r="J1446" s="28" t="s">
        <v>117</v>
      </c>
      <c r="K1446" s="21"/>
      <c r="L1446" s="21"/>
      <c r="M1446" s="28" t="s">
        <v>117</v>
      </c>
      <c r="N1446" s="28" t="s">
        <v>117</v>
      </c>
      <c r="O1446" s="28" t="s">
        <v>117</v>
      </c>
      <c r="P1446" s="21" t="s">
        <v>117</v>
      </c>
      <c r="Q1446" s="21" t="s">
        <v>117</v>
      </c>
      <c r="R1446" s="28" t="s">
        <v>117</v>
      </c>
      <c r="S1446" s="78"/>
      <c r="T1446" s="30"/>
      <c r="U1446" s="52">
        <f t="shared" si="466"/>
        <v>0</v>
      </c>
      <c r="V1446" s="29"/>
      <c r="W1446" s="29" t="s">
        <v>117</v>
      </c>
      <c r="X1446" s="29"/>
      <c r="Y1446" s="29"/>
      <c r="Z1446" s="53" t="str">
        <f t="shared" si="458"/>
        <v/>
      </c>
      <c r="AA1446" s="55" t="str">
        <f t="shared" si="467"/>
        <v/>
      </c>
      <c r="AB1446" s="27"/>
      <c r="AC1446" s="54">
        <f t="shared" si="459"/>
        <v>0</v>
      </c>
      <c r="AD1446" s="78"/>
      <c r="AE1446" s="54">
        <f t="shared" si="460"/>
        <v>0</v>
      </c>
      <c r="AF1446" s="78"/>
      <c r="AG1446" s="54">
        <f t="shared" si="461"/>
        <v>0</v>
      </c>
      <c r="AH1446" s="78"/>
      <c r="AI1446" s="54">
        <f t="shared" si="462"/>
        <v>0</v>
      </c>
      <c r="AJ1446" s="78"/>
      <c r="AK1446" s="54">
        <f t="shared" si="463"/>
        <v>0</v>
      </c>
      <c r="AL1446" s="78"/>
      <c r="AM1446" s="78"/>
      <c r="AN1446" s="53" t="str">
        <f>+IF($A1446="Venta",SUMIF($AC$3:$AM$3,VLOOKUP($R1446,desplegable!$N$3:$Q$8,4,FALSE),$AC1446:$AM1446)*$T1446/VLOOKUP($R1446,desplegable!$N$3:$O$8,2,FALSE),"")</f>
        <v/>
      </c>
      <c r="AO1446" s="53">
        <f t="shared" si="464"/>
        <v>0</v>
      </c>
      <c r="AP1446" s="53" t="str">
        <f>+IF($A1446="Compra",SUMIF($AC$3:$AM$3,VLOOKUP($R1445,desplegable!$N$3:$Q$8,4,FALSE),$AC1446:$AM1446)*$T1446/VLOOKUP($R1445,desplegable!$N$3:$O$8,2,FALSE),"")</f>
        <v/>
      </c>
      <c r="AQ1446" s="55">
        <f>+IFERROR(SUMIF($AC$3:$AM$3,VLOOKUP($R1446,desplegable!$N$3:$Q$8,4,FALSE),$AC1446:$AM1446)/$S1446,0)</f>
        <v>0</v>
      </c>
      <c r="AR1446" s="55">
        <f ca="1">IFERROR((SUMIF($AC$3:$AM$3,VLOOKUP($R1446,desplegable!$N$3:$Q$8,4,FALSE),$AC1446:$AM1446)/($H1446-$G1446))*((TODAY())-$G1446)/$S1446,0)</f>
        <v>0</v>
      </c>
      <c r="AS1446" s="56" t="str">
        <f t="shared" si="468"/>
        <v>-</v>
      </c>
      <c r="AT1446" s="56" t="str">
        <f t="shared" si="469"/>
        <v>-</v>
      </c>
      <c r="AU1446" s="56" t="str">
        <f t="shared" si="470"/>
        <v>-</v>
      </c>
      <c r="AV1446" s="56" t="str">
        <f t="shared" si="471"/>
        <v>-</v>
      </c>
      <c r="AW1446" s="53" t="str">
        <f t="shared" si="472"/>
        <v>-</v>
      </c>
      <c r="AX1446" s="53" t="str">
        <f t="shared" si="473"/>
        <v/>
      </c>
      <c r="AY1446" s="57" t="str">
        <f t="shared" si="474"/>
        <v/>
      </c>
      <c r="AZ1446" s="54">
        <f>+IF(SUMIF($AC$3:$AM$3,VLOOKUP($R1446,desplegable!$N$3:$Q$8,4,FALSE),$AC1446:$AM1446)&gt;=$S1446,$S1446,SUMIF($AC$3:$AM$3,VLOOKUP($R1446,desplegable!$N$3:$Q$8,4,FALSE),$AC1446:$AM1446))</f>
        <v>0</v>
      </c>
      <c r="BA1446" s="78"/>
      <c r="BB1446" s="54">
        <f t="shared" si="475"/>
        <v>0</v>
      </c>
      <c r="BC1446" s="53">
        <f>+IFERROR($BB1446*$T1446/VLOOKUP($R1446,desplegable!$N$3:$O$8,2,FALSE),0)</f>
        <v>0</v>
      </c>
      <c r="BD1446" s="53" t="str">
        <f t="shared" si="465"/>
        <v/>
      </c>
      <c r="BE1446" s="57" t="str">
        <f t="shared" si="476"/>
        <v/>
      </c>
    </row>
    <row r="1447" spans="1:57" ht="15" customHeight="1" x14ac:dyDescent="0.25">
      <c r="A1447" s="26" t="s">
        <v>117</v>
      </c>
      <c r="B1447" s="21"/>
      <c r="C1447" s="21" t="s">
        <v>117</v>
      </c>
      <c r="D1447" s="21"/>
      <c r="E1447" s="21" t="s">
        <v>117</v>
      </c>
      <c r="F1447" s="21"/>
      <c r="G1447" s="27"/>
      <c r="H1447" s="27"/>
      <c r="I1447" s="28" t="s">
        <v>374</v>
      </c>
      <c r="J1447" s="28" t="s">
        <v>117</v>
      </c>
      <c r="K1447" s="21"/>
      <c r="L1447" s="21"/>
      <c r="M1447" s="28" t="s">
        <v>117</v>
      </c>
      <c r="N1447" s="28" t="s">
        <v>117</v>
      </c>
      <c r="O1447" s="28" t="s">
        <v>117</v>
      </c>
      <c r="P1447" s="21" t="s">
        <v>117</v>
      </c>
      <c r="Q1447" s="21" t="s">
        <v>117</v>
      </c>
      <c r="R1447" s="28" t="s">
        <v>117</v>
      </c>
      <c r="S1447" s="78"/>
      <c r="T1447" s="30"/>
      <c r="U1447" s="52">
        <f t="shared" si="466"/>
        <v>0</v>
      </c>
      <c r="V1447" s="29"/>
      <c r="W1447" s="29" t="s">
        <v>117</v>
      </c>
      <c r="X1447" s="29"/>
      <c r="Y1447" s="29"/>
      <c r="Z1447" s="53" t="str">
        <f t="shared" si="458"/>
        <v/>
      </c>
      <c r="AA1447" s="55" t="str">
        <f t="shared" si="467"/>
        <v/>
      </c>
      <c r="AB1447" s="27"/>
      <c r="AC1447" s="54">
        <f t="shared" si="459"/>
        <v>0</v>
      </c>
      <c r="AD1447" s="78"/>
      <c r="AE1447" s="54">
        <f t="shared" si="460"/>
        <v>0</v>
      </c>
      <c r="AF1447" s="78"/>
      <c r="AG1447" s="54">
        <f t="shared" si="461"/>
        <v>0</v>
      </c>
      <c r="AH1447" s="78"/>
      <c r="AI1447" s="54">
        <f t="shared" si="462"/>
        <v>0</v>
      </c>
      <c r="AJ1447" s="78"/>
      <c r="AK1447" s="54">
        <f t="shared" si="463"/>
        <v>0</v>
      </c>
      <c r="AL1447" s="78"/>
      <c r="AM1447" s="78"/>
      <c r="AN1447" s="53" t="str">
        <f>+IF($A1447="Venta",SUMIF($AC$3:$AM$3,VLOOKUP($R1447,desplegable!$N$3:$Q$8,4,FALSE),$AC1447:$AM1447)*$T1447/VLOOKUP($R1447,desplegable!$N$3:$O$8,2,FALSE),"")</f>
        <v/>
      </c>
      <c r="AO1447" s="53">
        <f t="shared" si="464"/>
        <v>0</v>
      </c>
      <c r="AP1447" s="53" t="str">
        <f>+IF($A1447="Compra",SUMIF($AC$3:$AM$3,VLOOKUP($R1446,desplegable!$N$3:$Q$8,4,FALSE),$AC1447:$AM1447)*$T1447/VLOOKUP($R1446,desplegable!$N$3:$O$8,2,FALSE),"")</f>
        <v/>
      </c>
      <c r="AQ1447" s="55">
        <f>+IFERROR(SUMIF($AC$3:$AM$3,VLOOKUP($R1447,desplegable!$N$3:$Q$8,4,FALSE),$AC1447:$AM1447)/$S1447,0)</f>
        <v>0</v>
      </c>
      <c r="AR1447" s="55">
        <f ca="1">IFERROR((SUMIF($AC$3:$AM$3,VLOOKUP($R1447,desplegable!$N$3:$Q$8,4,FALSE),$AC1447:$AM1447)/($H1447-$G1447))*((TODAY())-$G1447)/$S1447,0)</f>
        <v>0</v>
      </c>
      <c r="AS1447" s="56" t="str">
        <f t="shared" si="468"/>
        <v>-</v>
      </c>
      <c r="AT1447" s="56" t="str">
        <f t="shared" si="469"/>
        <v>-</v>
      </c>
      <c r="AU1447" s="56" t="str">
        <f t="shared" si="470"/>
        <v>-</v>
      </c>
      <c r="AV1447" s="56" t="str">
        <f t="shared" si="471"/>
        <v>-</v>
      </c>
      <c r="AW1447" s="53" t="str">
        <f t="shared" si="472"/>
        <v>-</v>
      </c>
      <c r="AX1447" s="53" t="str">
        <f t="shared" si="473"/>
        <v/>
      </c>
      <c r="AY1447" s="57" t="str">
        <f t="shared" si="474"/>
        <v/>
      </c>
      <c r="AZ1447" s="54">
        <f>+IF(SUMIF($AC$3:$AM$3,VLOOKUP($R1447,desplegable!$N$3:$Q$8,4,FALSE),$AC1447:$AM1447)&gt;=$S1447,$S1447,SUMIF($AC$3:$AM$3,VLOOKUP($R1447,desplegable!$N$3:$Q$8,4,FALSE),$AC1447:$AM1447))</f>
        <v>0</v>
      </c>
      <c r="BA1447" s="78"/>
      <c r="BB1447" s="54">
        <f t="shared" si="475"/>
        <v>0</v>
      </c>
      <c r="BC1447" s="53">
        <f>+IFERROR($BB1447*$T1447/VLOOKUP($R1447,desplegable!$N$3:$O$8,2,FALSE),0)</f>
        <v>0</v>
      </c>
      <c r="BD1447" s="53" t="str">
        <f t="shared" si="465"/>
        <v/>
      </c>
      <c r="BE1447" s="57" t="str">
        <f t="shared" si="476"/>
        <v/>
      </c>
    </row>
    <row r="1448" spans="1:57" ht="15" customHeight="1" x14ac:dyDescent="0.25">
      <c r="A1448" s="26" t="s">
        <v>117</v>
      </c>
      <c r="B1448" s="21"/>
      <c r="C1448" s="21" t="s">
        <v>117</v>
      </c>
      <c r="D1448" s="21"/>
      <c r="E1448" s="21" t="s">
        <v>117</v>
      </c>
      <c r="F1448" s="21"/>
      <c r="G1448" s="27"/>
      <c r="H1448" s="27"/>
      <c r="I1448" s="28" t="s">
        <v>374</v>
      </c>
      <c r="J1448" s="28" t="s">
        <v>117</v>
      </c>
      <c r="K1448" s="21"/>
      <c r="L1448" s="21"/>
      <c r="M1448" s="28" t="s">
        <v>117</v>
      </c>
      <c r="N1448" s="28" t="s">
        <v>117</v>
      </c>
      <c r="O1448" s="28" t="s">
        <v>117</v>
      </c>
      <c r="P1448" s="21" t="s">
        <v>117</v>
      </c>
      <c r="Q1448" s="21" t="s">
        <v>117</v>
      </c>
      <c r="R1448" s="28" t="s">
        <v>117</v>
      </c>
      <c r="S1448" s="78"/>
      <c r="T1448" s="30"/>
      <c r="U1448" s="52">
        <f t="shared" si="466"/>
        <v>0</v>
      </c>
      <c r="V1448" s="29"/>
      <c r="W1448" s="29" t="s">
        <v>117</v>
      </c>
      <c r="X1448" s="29"/>
      <c r="Y1448" s="29"/>
      <c r="Z1448" s="53" t="str">
        <f t="shared" si="458"/>
        <v/>
      </c>
      <c r="AA1448" s="55" t="str">
        <f t="shared" si="467"/>
        <v/>
      </c>
      <c r="AB1448" s="27"/>
      <c r="AC1448" s="54">
        <f t="shared" si="459"/>
        <v>0</v>
      </c>
      <c r="AD1448" s="78"/>
      <c r="AE1448" s="54">
        <f t="shared" si="460"/>
        <v>0</v>
      </c>
      <c r="AF1448" s="78"/>
      <c r="AG1448" s="54">
        <f t="shared" si="461"/>
        <v>0</v>
      </c>
      <c r="AH1448" s="78"/>
      <c r="AI1448" s="54">
        <f t="shared" si="462"/>
        <v>0</v>
      </c>
      <c r="AJ1448" s="78"/>
      <c r="AK1448" s="54">
        <f t="shared" si="463"/>
        <v>0</v>
      </c>
      <c r="AL1448" s="78"/>
      <c r="AM1448" s="78"/>
      <c r="AN1448" s="53" t="str">
        <f>+IF($A1448="Venta",SUMIF($AC$3:$AM$3,VLOOKUP($R1448,desplegable!$N$3:$Q$8,4,FALSE),$AC1448:$AM1448)*$T1448/VLOOKUP($R1448,desplegable!$N$3:$O$8,2,FALSE),"")</f>
        <v/>
      </c>
      <c r="AO1448" s="53">
        <f t="shared" si="464"/>
        <v>0</v>
      </c>
      <c r="AP1448" s="53" t="str">
        <f>+IF($A1448="Compra",SUMIF($AC$3:$AM$3,VLOOKUP($R1447,desplegable!$N$3:$Q$8,4,FALSE),$AC1448:$AM1448)*$T1448/VLOOKUP($R1447,desplegable!$N$3:$O$8,2,FALSE),"")</f>
        <v/>
      </c>
      <c r="AQ1448" s="55">
        <f>+IFERROR(SUMIF($AC$3:$AM$3,VLOOKUP($R1448,desplegable!$N$3:$Q$8,4,FALSE),$AC1448:$AM1448)/$S1448,0)</f>
        <v>0</v>
      </c>
      <c r="AR1448" s="55">
        <f ca="1">IFERROR((SUMIF($AC$3:$AM$3,VLOOKUP($R1448,desplegable!$N$3:$Q$8,4,FALSE),$AC1448:$AM1448)/($H1448-$G1448))*((TODAY())-$G1448)/$S1448,0)</f>
        <v>0</v>
      </c>
      <c r="AS1448" s="56" t="str">
        <f t="shared" si="468"/>
        <v>-</v>
      </c>
      <c r="AT1448" s="56" t="str">
        <f t="shared" si="469"/>
        <v>-</v>
      </c>
      <c r="AU1448" s="56" t="str">
        <f t="shared" si="470"/>
        <v>-</v>
      </c>
      <c r="AV1448" s="56" t="str">
        <f t="shared" si="471"/>
        <v>-</v>
      </c>
      <c r="AW1448" s="53" t="str">
        <f t="shared" si="472"/>
        <v>-</v>
      </c>
      <c r="AX1448" s="53" t="str">
        <f t="shared" si="473"/>
        <v/>
      </c>
      <c r="AY1448" s="57" t="str">
        <f t="shared" si="474"/>
        <v/>
      </c>
      <c r="AZ1448" s="54">
        <f>+IF(SUMIF($AC$3:$AM$3,VLOOKUP($R1448,desplegable!$N$3:$Q$8,4,FALSE),$AC1448:$AM1448)&gt;=$S1448,$S1448,SUMIF($AC$3:$AM$3,VLOOKUP($R1448,desplegable!$N$3:$Q$8,4,FALSE),$AC1448:$AM1448))</f>
        <v>0</v>
      </c>
      <c r="BA1448" s="78"/>
      <c r="BB1448" s="54">
        <f t="shared" si="475"/>
        <v>0</v>
      </c>
      <c r="BC1448" s="53">
        <f>+IFERROR($BB1448*$T1448/VLOOKUP($R1448,desplegable!$N$3:$O$8,2,FALSE),0)</f>
        <v>0</v>
      </c>
      <c r="BD1448" s="53" t="str">
        <f t="shared" si="465"/>
        <v/>
      </c>
      <c r="BE1448" s="57" t="str">
        <f t="shared" si="476"/>
        <v/>
      </c>
    </row>
    <row r="1449" spans="1:57" ht="15" customHeight="1" x14ac:dyDescent="0.25">
      <c r="A1449" s="26" t="s">
        <v>117</v>
      </c>
      <c r="B1449" s="21"/>
      <c r="C1449" s="21" t="s">
        <v>117</v>
      </c>
      <c r="D1449" s="21"/>
      <c r="E1449" s="21" t="s">
        <v>117</v>
      </c>
      <c r="F1449" s="21"/>
      <c r="G1449" s="27"/>
      <c r="H1449" s="27"/>
      <c r="I1449" s="28" t="s">
        <v>374</v>
      </c>
      <c r="J1449" s="28" t="s">
        <v>117</v>
      </c>
      <c r="K1449" s="21"/>
      <c r="L1449" s="21"/>
      <c r="M1449" s="28" t="s">
        <v>117</v>
      </c>
      <c r="N1449" s="28" t="s">
        <v>117</v>
      </c>
      <c r="O1449" s="28" t="s">
        <v>117</v>
      </c>
      <c r="P1449" s="21" t="s">
        <v>117</v>
      </c>
      <c r="Q1449" s="21" t="s">
        <v>117</v>
      </c>
      <c r="R1449" s="28" t="s">
        <v>117</v>
      </c>
      <c r="S1449" s="78"/>
      <c r="T1449" s="30"/>
      <c r="U1449" s="52">
        <f t="shared" si="466"/>
        <v>0</v>
      </c>
      <c r="V1449" s="29"/>
      <c r="W1449" s="29" t="s">
        <v>117</v>
      </c>
      <c r="X1449" s="29"/>
      <c r="Y1449" s="29"/>
      <c r="Z1449" s="53" t="str">
        <f t="shared" si="458"/>
        <v/>
      </c>
      <c r="AA1449" s="55" t="str">
        <f t="shared" si="467"/>
        <v/>
      </c>
      <c r="AB1449" s="27"/>
      <c r="AC1449" s="54">
        <f t="shared" si="459"/>
        <v>0</v>
      </c>
      <c r="AD1449" s="78"/>
      <c r="AE1449" s="54">
        <f t="shared" si="460"/>
        <v>0</v>
      </c>
      <c r="AF1449" s="78"/>
      <c r="AG1449" s="54">
        <f t="shared" si="461"/>
        <v>0</v>
      </c>
      <c r="AH1449" s="78"/>
      <c r="AI1449" s="54">
        <f t="shared" si="462"/>
        <v>0</v>
      </c>
      <c r="AJ1449" s="78"/>
      <c r="AK1449" s="54">
        <f t="shared" si="463"/>
        <v>0</v>
      </c>
      <c r="AL1449" s="78"/>
      <c r="AM1449" s="78"/>
      <c r="AN1449" s="53" t="str">
        <f>+IF($A1449="Venta",SUMIF($AC$3:$AM$3,VLOOKUP($R1449,desplegable!$N$3:$Q$8,4,FALSE),$AC1449:$AM1449)*$T1449/VLOOKUP($R1449,desplegable!$N$3:$O$8,2,FALSE),"")</f>
        <v/>
      </c>
      <c r="AO1449" s="53">
        <f t="shared" si="464"/>
        <v>0</v>
      </c>
      <c r="AP1449" s="53" t="str">
        <f>+IF($A1449="Compra",SUMIF($AC$3:$AM$3,VLOOKUP($R1448,desplegable!$N$3:$Q$8,4,FALSE),$AC1449:$AM1449)*$T1449/VLOOKUP($R1448,desplegable!$N$3:$O$8,2,FALSE),"")</f>
        <v/>
      </c>
      <c r="AQ1449" s="55">
        <f>+IFERROR(SUMIF($AC$3:$AM$3,VLOOKUP($R1449,desplegable!$N$3:$Q$8,4,FALSE),$AC1449:$AM1449)/$S1449,0)</f>
        <v>0</v>
      </c>
      <c r="AR1449" s="55">
        <f ca="1">IFERROR((SUMIF($AC$3:$AM$3,VLOOKUP($R1449,desplegable!$N$3:$Q$8,4,FALSE),$AC1449:$AM1449)/($H1449-$G1449))*((TODAY())-$G1449)/$S1449,0)</f>
        <v>0</v>
      </c>
      <c r="AS1449" s="56" t="str">
        <f t="shared" si="468"/>
        <v>-</v>
      </c>
      <c r="AT1449" s="56" t="str">
        <f t="shared" si="469"/>
        <v>-</v>
      </c>
      <c r="AU1449" s="56" t="str">
        <f t="shared" si="470"/>
        <v>-</v>
      </c>
      <c r="AV1449" s="56" t="str">
        <f t="shared" si="471"/>
        <v>-</v>
      </c>
      <c r="AW1449" s="53" t="str">
        <f t="shared" si="472"/>
        <v>-</v>
      </c>
      <c r="AX1449" s="53" t="str">
        <f t="shared" si="473"/>
        <v/>
      </c>
      <c r="AY1449" s="57" t="str">
        <f t="shared" si="474"/>
        <v/>
      </c>
      <c r="AZ1449" s="54">
        <f>+IF(SUMIF($AC$3:$AM$3,VLOOKUP($R1449,desplegable!$N$3:$Q$8,4,FALSE),$AC1449:$AM1449)&gt;=$S1449,$S1449,SUMIF($AC$3:$AM$3,VLOOKUP($R1449,desplegable!$N$3:$Q$8,4,FALSE),$AC1449:$AM1449))</f>
        <v>0</v>
      </c>
      <c r="BA1449" s="78"/>
      <c r="BB1449" s="54">
        <f t="shared" si="475"/>
        <v>0</v>
      </c>
      <c r="BC1449" s="53">
        <f>+IFERROR($BB1449*$T1449/VLOOKUP($R1449,desplegable!$N$3:$O$8,2,FALSE),0)</f>
        <v>0</v>
      </c>
      <c r="BD1449" s="53" t="str">
        <f t="shared" si="465"/>
        <v/>
      </c>
      <c r="BE1449" s="57" t="str">
        <f t="shared" si="476"/>
        <v/>
      </c>
    </row>
    <row r="1450" spans="1:57" ht="15" customHeight="1" x14ac:dyDescent="0.25">
      <c r="A1450" s="26" t="s">
        <v>117</v>
      </c>
      <c r="B1450" s="21"/>
      <c r="C1450" s="21" t="s">
        <v>117</v>
      </c>
      <c r="D1450" s="21"/>
      <c r="E1450" s="21" t="s">
        <v>117</v>
      </c>
      <c r="F1450" s="21"/>
      <c r="G1450" s="27"/>
      <c r="H1450" s="27"/>
      <c r="I1450" s="28" t="s">
        <v>374</v>
      </c>
      <c r="J1450" s="28" t="s">
        <v>117</v>
      </c>
      <c r="K1450" s="21"/>
      <c r="L1450" s="21"/>
      <c r="M1450" s="28" t="s">
        <v>117</v>
      </c>
      <c r="N1450" s="28" t="s">
        <v>117</v>
      </c>
      <c r="O1450" s="28" t="s">
        <v>117</v>
      </c>
      <c r="P1450" s="21" t="s">
        <v>117</v>
      </c>
      <c r="Q1450" s="21" t="s">
        <v>117</v>
      </c>
      <c r="R1450" s="28" t="s">
        <v>117</v>
      </c>
      <c r="S1450" s="78"/>
      <c r="T1450" s="30"/>
      <c r="U1450" s="52">
        <f t="shared" si="466"/>
        <v>0</v>
      </c>
      <c r="V1450" s="29"/>
      <c r="W1450" s="29" t="s">
        <v>117</v>
      </c>
      <c r="X1450" s="29"/>
      <c r="Y1450" s="29"/>
      <c r="Z1450" s="53" t="str">
        <f t="shared" si="458"/>
        <v/>
      </c>
      <c r="AA1450" s="55" t="str">
        <f t="shared" si="467"/>
        <v/>
      </c>
      <c r="AB1450" s="27"/>
      <c r="AC1450" s="54">
        <f t="shared" si="459"/>
        <v>0</v>
      </c>
      <c r="AD1450" s="78"/>
      <c r="AE1450" s="54">
        <f t="shared" si="460"/>
        <v>0</v>
      </c>
      <c r="AF1450" s="78"/>
      <c r="AG1450" s="54">
        <f t="shared" si="461"/>
        <v>0</v>
      </c>
      <c r="AH1450" s="78"/>
      <c r="AI1450" s="54">
        <f t="shared" si="462"/>
        <v>0</v>
      </c>
      <c r="AJ1450" s="78"/>
      <c r="AK1450" s="54">
        <f t="shared" si="463"/>
        <v>0</v>
      </c>
      <c r="AL1450" s="78"/>
      <c r="AM1450" s="78"/>
      <c r="AN1450" s="53" t="str">
        <f>+IF($A1450="Venta",SUMIF($AC$3:$AM$3,VLOOKUP($R1450,desplegable!$N$3:$Q$8,4,FALSE),$AC1450:$AM1450)*$T1450/VLOOKUP($R1450,desplegable!$N$3:$O$8,2,FALSE),"")</f>
        <v/>
      </c>
      <c r="AO1450" s="53">
        <f t="shared" si="464"/>
        <v>0</v>
      </c>
      <c r="AP1450" s="53" t="str">
        <f>+IF($A1450="Compra",SUMIF($AC$3:$AM$3,VLOOKUP($R1449,desplegable!$N$3:$Q$8,4,FALSE),$AC1450:$AM1450)*$T1450/VLOOKUP($R1449,desplegable!$N$3:$O$8,2,FALSE),"")</f>
        <v/>
      </c>
      <c r="AQ1450" s="55">
        <f>+IFERROR(SUMIF($AC$3:$AM$3,VLOOKUP($R1450,desplegable!$N$3:$Q$8,4,FALSE),$AC1450:$AM1450)/$S1450,0)</f>
        <v>0</v>
      </c>
      <c r="AR1450" s="55">
        <f ca="1">IFERROR((SUMIF($AC$3:$AM$3,VLOOKUP($R1450,desplegable!$N$3:$Q$8,4,FALSE),$AC1450:$AM1450)/($H1450-$G1450))*((TODAY())-$G1450)/$S1450,0)</f>
        <v>0</v>
      </c>
      <c r="AS1450" s="56" t="str">
        <f t="shared" si="468"/>
        <v>-</v>
      </c>
      <c r="AT1450" s="56" t="str">
        <f t="shared" si="469"/>
        <v>-</v>
      </c>
      <c r="AU1450" s="56" t="str">
        <f t="shared" si="470"/>
        <v>-</v>
      </c>
      <c r="AV1450" s="56" t="str">
        <f t="shared" si="471"/>
        <v>-</v>
      </c>
      <c r="AW1450" s="53" t="str">
        <f t="shared" si="472"/>
        <v>-</v>
      </c>
      <c r="AX1450" s="53" t="str">
        <f t="shared" si="473"/>
        <v/>
      </c>
      <c r="AY1450" s="57" t="str">
        <f t="shared" si="474"/>
        <v/>
      </c>
      <c r="AZ1450" s="54">
        <f>+IF(SUMIF($AC$3:$AM$3,VLOOKUP($R1450,desplegable!$N$3:$Q$8,4,FALSE),$AC1450:$AM1450)&gt;=$S1450,$S1450,SUMIF($AC$3:$AM$3,VLOOKUP($R1450,desplegable!$N$3:$Q$8,4,FALSE),$AC1450:$AM1450))</f>
        <v>0</v>
      </c>
      <c r="BA1450" s="78"/>
      <c r="BB1450" s="54">
        <f t="shared" si="475"/>
        <v>0</v>
      </c>
      <c r="BC1450" s="53">
        <f>+IFERROR($BB1450*$T1450/VLOOKUP($R1450,desplegable!$N$3:$O$8,2,FALSE),0)</f>
        <v>0</v>
      </c>
      <c r="BD1450" s="53" t="str">
        <f t="shared" si="465"/>
        <v/>
      </c>
      <c r="BE1450" s="57" t="str">
        <f t="shared" si="476"/>
        <v/>
      </c>
    </row>
    <row r="1451" spans="1:57" ht="15" customHeight="1" x14ac:dyDescent="0.25">
      <c r="A1451" s="26" t="s">
        <v>117</v>
      </c>
      <c r="B1451" s="21"/>
      <c r="C1451" s="21" t="s">
        <v>117</v>
      </c>
      <c r="D1451" s="21"/>
      <c r="E1451" s="21" t="s">
        <v>117</v>
      </c>
      <c r="F1451" s="21"/>
      <c r="G1451" s="27"/>
      <c r="H1451" s="27"/>
      <c r="I1451" s="28" t="s">
        <v>374</v>
      </c>
      <c r="J1451" s="28" t="s">
        <v>117</v>
      </c>
      <c r="K1451" s="21"/>
      <c r="L1451" s="21"/>
      <c r="M1451" s="28" t="s">
        <v>117</v>
      </c>
      <c r="N1451" s="28" t="s">
        <v>117</v>
      </c>
      <c r="O1451" s="28" t="s">
        <v>117</v>
      </c>
      <c r="P1451" s="21" t="s">
        <v>117</v>
      </c>
      <c r="Q1451" s="21" t="s">
        <v>117</v>
      </c>
      <c r="R1451" s="28" t="s">
        <v>117</v>
      </c>
      <c r="S1451" s="78"/>
      <c r="T1451" s="30"/>
      <c r="U1451" s="52">
        <f t="shared" si="466"/>
        <v>0</v>
      </c>
      <c r="V1451" s="29"/>
      <c r="W1451" s="29" t="s">
        <v>117</v>
      </c>
      <c r="X1451" s="29"/>
      <c r="Y1451" s="29"/>
      <c r="Z1451" s="53" t="str">
        <f t="shared" si="458"/>
        <v/>
      </c>
      <c r="AA1451" s="55" t="str">
        <f t="shared" si="467"/>
        <v/>
      </c>
      <c r="AB1451" s="27"/>
      <c r="AC1451" s="54">
        <f t="shared" si="459"/>
        <v>0</v>
      </c>
      <c r="AD1451" s="78"/>
      <c r="AE1451" s="54">
        <f t="shared" si="460"/>
        <v>0</v>
      </c>
      <c r="AF1451" s="78"/>
      <c r="AG1451" s="54">
        <f t="shared" si="461"/>
        <v>0</v>
      </c>
      <c r="AH1451" s="78"/>
      <c r="AI1451" s="54">
        <f t="shared" si="462"/>
        <v>0</v>
      </c>
      <c r="AJ1451" s="78"/>
      <c r="AK1451" s="54">
        <f t="shared" si="463"/>
        <v>0</v>
      </c>
      <c r="AL1451" s="78"/>
      <c r="AM1451" s="78"/>
      <c r="AN1451" s="53" t="str">
        <f>+IF($A1451="Venta",SUMIF($AC$3:$AM$3,VLOOKUP($R1451,desplegable!$N$3:$Q$8,4,FALSE),$AC1451:$AM1451)*$T1451/VLOOKUP($R1451,desplegable!$N$3:$O$8,2,FALSE),"")</f>
        <v/>
      </c>
      <c r="AO1451" s="53">
        <f t="shared" si="464"/>
        <v>0</v>
      </c>
      <c r="AP1451" s="53" t="str">
        <f>+IF($A1451="Compra",SUMIF($AC$3:$AM$3,VLOOKUP($R1450,desplegable!$N$3:$Q$8,4,FALSE),$AC1451:$AM1451)*$T1451/VLOOKUP($R1450,desplegable!$N$3:$O$8,2,FALSE),"")</f>
        <v/>
      </c>
      <c r="AQ1451" s="55">
        <f>+IFERROR(SUMIF($AC$3:$AM$3,VLOOKUP($R1451,desplegable!$N$3:$Q$8,4,FALSE),$AC1451:$AM1451)/$S1451,0)</f>
        <v>0</v>
      </c>
      <c r="AR1451" s="55">
        <f ca="1">IFERROR((SUMIF($AC$3:$AM$3,VLOOKUP($R1451,desplegable!$N$3:$Q$8,4,FALSE),$AC1451:$AM1451)/($H1451-$G1451))*((TODAY())-$G1451)/$S1451,0)</f>
        <v>0</v>
      </c>
      <c r="AS1451" s="56" t="str">
        <f t="shared" si="468"/>
        <v>-</v>
      </c>
      <c r="AT1451" s="56" t="str">
        <f t="shared" si="469"/>
        <v>-</v>
      </c>
      <c r="AU1451" s="56" t="str">
        <f t="shared" si="470"/>
        <v>-</v>
      </c>
      <c r="AV1451" s="56" t="str">
        <f t="shared" si="471"/>
        <v>-</v>
      </c>
      <c r="AW1451" s="53" t="str">
        <f t="shared" si="472"/>
        <v>-</v>
      </c>
      <c r="AX1451" s="53" t="str">
        <f t="shared" si="473"/>
        <v/>
      </c>
      <c r="AY1451" s="57" t="str">
        <f t="shared" si="474"/>
        <v/>
      </c>
      <c r="AZ1451" s="54">
        <f>+IF(SUMIF($AC$3:$AM$3,VLOOKUP($R1451,desplegable!$N$3:$Q$8,4,FALSE),$AC1451:$AM1451)&gt;=$S1451,$S1451,SUMIF($AC$3:$AM$3,VLOOKUP($R1451,desplegable!$N$3:$Q$8,4,FALSE),$AC1451:$AM1451))</f>
        <v>0</v>
      </c>
      <c r="BA1451" s="78"/>
      <c r="BB1451" s="54">
        <f t="shared" si="475"/>
        <v>0</v>
      </c>
      <c r="BC1451" s="53">
        <f>+IFERROR($BB1451*$T1451/VLOOKUP($R1451,desplegable!$N$3:$O$8,2,FALSE),0)</f>
        <v>0</v>
      </c>
      <c r="BD1451" s="53" t="str">
        <f t="shared" si="465"/>
        <v/>
      </c>
      <c r="BE1451" s="57" t="str">
        <f t="shared" si="476"/>
        <v/>
      </c>
    </row>
    <row r="1452" spans="1:57" ht="15" customHeight="1" x14ac:dyDescent="0.25">
      <c r="A1452" s="26" t="s">
        <v>117</v>
      </c>
      <c r="B1452" s="21"/>
      <c r="C1452" s="21" t="s">
        <v>117</v>
      </c>
      <c r="D1452" s="21"/>
      <c r="E1452" s="21" t="s">
        <v>117</v>
      </c>
      <c r="F1452" s="21"/>
      <c r="G1452" s="27"/>
      <c r="H1452" s="27"/>
      <c r="I1452" s="28" t="s">
        <v>374</v>
      </c>
      <c r="J1452" s="28" t="s">
        <v>117</v>
      </c>
      <c r="K1452" s="21"/>
      <c r="L1452" s="21"/>
      <c r="M1452" s="28" t="s">
        <v>117</v>
      </c>
      <c r="N1452" s="28" t="s">
        <v>117</v>
      </c>
      <c r="O1452" s="28" t="s">
        <v>117</v>
      </c>
      <c r="P1452" s="21" t="s">
        <v>117</v>
      </c>
      <c r="Q1452" s="21" t="s">
        <v>117</v>
      </c>
      <c r="R1452" s="28" t="s">
        <v>117</v>
      </c>
      <c r="S1452" s="78"/>
      <c r="T1452" s="30"/>
      <c r="U1452" s="52">
        <f t="shared" si="466"/>
        <v>0</v>
      </c>
      <c r="V1452" s="29"/>
      <c r="W1452" s="29" t="s">
        <v>117</v>
      </c>
      <c r="X1452" s="29"/>
      <c r="Y1452" s="29"/>
      <c r="Z1452" s="53" t="str">
        <f t="shared" si="458"/>
        <v/>
      </c>
      <c r="AA1452" s="55" t="str">
        <f t="shared" si="467"/>
        <v/>
      </c>
      <c r="AB1452" s="27"/>
      <c r="AC1452" s="54">
        <f t="shared" si="459"/>
        <v>0</v>
      </c>
      <c r="AD1452" s="78"/>
      <c r="AE1452" s="54">
        <f t="shared" si="460"/>
        <v>0</v>
      </c>
      <c r="AF1452" s="78"/>
      <c r="AG1452" s="54">
        <f t="shared" si="461"/>
        <v>0</v>
      </c>
      <c r="AH1452" s="78"/>
      <c r="AI1452" s="54">
        <f t="shared" si="462"/>
        <v>0</v>
      </c>
      <c r="AJ1452" s="78"/>
      <c r="AK1452" s="54">
        <f t="shared" si="463"/>
        <v>0</v>
      </c>
      <c r="AL1452" s="78"/>
      <c r="AM1452" s="78"/>
      <c r="AN1452" s="53" t="str">
        <f>+IF($A1452="Venta",SUMIF($AC$3:$AM$3,VLOOKUP($R1452,desplegable!$N$3:$Q$8,4,FALSE),$AC1452:$AM1452)*$T1452/VLOOKUP($R1452,desplegable!$N$3:$O$8,2,FALSE),"")</f>
        <v/>
      </c>
      <c r="AO1452" s="53">
        <f t="shared" si="464"/>
        <v>0</v>
      </c>
      <c r="AP1452" s="53" t="str">
        <f>+IF($A1452="Compra",SUMIF($AC$3:$AM$3,VLOOKUP($R1451,desplegable!$N$3:$Q$8,4,FALSE),$AC1452:$AM1452)*$T1452/VLOOKUP($R1451,desplegable!$N$3:$O$8,2,FALSE),"")</f>
        <v/>
      </c>
      <c r="AQ1452" s="55">
        <f>+IFERROR(SUMIF($AC$3:$AM$3,VLOOKUP($R1452,desplegable!$N$3:$Q$8,4,FALSE),$AC1452:$AM1452)/$S1452,0)</f>
        <v>0</v>
      </c>
      <c r="AR1452" s="55">
        <f ca="1">IFERROR((SUMIF($AC$3:$AM$3,VLOOKUP($R1452,desplegable!$N$3:$Q$8,4,FALSE),$AC1452:$AM1452)/($H1452-$G1452))*((TODAY())-$G1452)/$S1452,0)</f>
        <v>0</v>
      </c>
      <c r="AS1452" s="56" t="str">
        <f t="shared" si="468"/>
        <v>-</v>
      </c>
      <c r="AT1452" s="56" t="str">
        <f t="shared" si="469"/>
        <v>-</v>
      </c>
      <c r="AU1452" s="56" t="str">
        <f t="shared" si="470"/>
        <v>-</v>
      </c>
      <c r="AV1452" s="56" t="str">
        <f t="shared" si="471"/>
        <v>-</v>
      </c>
      <c r="AW1452" s="53" t="str">
        <f t="shared" si="472"/>
        <v>-</v>
      </c>
      <c r="AX1452" s="53" t="str">
        <f t="shared" si="473"/>
        <v/>
      </c>
      <c r="AY1452" s="57" t="str">
        <f t="shared" si="474"/>
        <v/>
      </c>
      <c r="AZ1452" s="54">
        <f>+IF(SUMIF($AC$3:$AM$3,VLOOKUP($R1452,desplegable!$N$3:$Q$8,4,FALSE),$AC1452:$AM1452)&gt;=$S1452,$S1452,SUMIF($AC$3:$AM$3,VLOOKUP($R1452,desplegable!$N$3:$Q$8,4,FALSE),$AC1452:$AM1452))</f>
        <v>0</v>
      </c>
      <c r="BA1452" s="78"/>
      <c r="BB1452" s="54">
        <f t="shared" si="475"/>
        <v>0</v>
      </c>
      <c r="BC1452" s="53">
        <f>+IFERROR($BB1452*$T1452/VLOOKUP($R1452,desplegable!$N$3:$O$8,2,FALSE),0)</f>
        <v>0</v>
      </c>
      <c r="BD1452" s="53" t="str">
        <f t="shared" si="465"/>
        <v/>
      </c>
      <c r="BE1452" s="57" t="str">
        <f t="shared" si="476"/>
        <v/>
      </c>
    </row>
    <row r="1453" spans="1:57" ht="15" customHeight="1" x14ac:dyDescent="0.25">
      <c r="A1453" s="26" t="s">
        <v>117</v>
      </c>
      <c r="B1453" s="21"/>
      <c r="C1453" s="21" t="s">
        <v>117</v>
      </c>
      <c r="D1453" s="21"/>
      <c r="E1453" s="21" t="s">
        <v>117</v>
      </c>
      <c r="F1453" s="21"/>
      <c r="G1453" s="27"/>
      <c r="H1453" s="27"/>
      <c r="I1453" s="28" t="s">
        <v>374</v>
      </c>
      <c r="J1453" s="28" t="s">
        <v>117</v>
      </c>
      <c r="K1453" s="21"/>
      <c r="L1453" s="21"/>
      <c r="M1453" s="28" t="s">
        <v>117</v>
      </c>
      <c r="N1453" s="28" t="s">
        <v>117</v>
      </c>
      <c r="O1453" s="28" t="s">
        <v>117</v>
      </c>
      <c r="P1453" s="21" t="s">
        <v>117</v>
      </c>
      <c r="Q1453" s="21" t="s">
        <v>117</v>
      </c>
      <c r="R1453" s="28" t="s">
        <v>117</v>
      </c>
      <c r="S1453" s="78"/>
      <c r="T1453" s="30"/>
      <c r="U1453" s="52">
        <f t="shared" si="466"/>
        <v>0</v>
      </c>
      <c r="V1453" s="29"/>
      <c r="W1453" s="29" t="s">
        <v>117</v>
      </c>
      <c r="X1453" s="29"/>
      <c r="Y1453" s="29"/>
      <c r="Z1453" s="53" t="str">
        <f t="shared" si="458"/>
        <v/>
      </c>
      <c r="AA1453" s="55" t="str">
        <f t="shared" si="467"/>
        <v/>
      </c>
      <c r="AB1453" s="27"/>
      <c r="AC1453" s="54">
        <f t="shared" si="459"/>
        <v>0</v>
      </c>
      <c r="AD1453" s="78"/>
      <c r="AE1453" s="54">
        <f t="shared" si="460"/>
        <v>0</v>
      </c>
      <c r="AF1453" s="78"/>
      <c r="AG1453" s="54">
        <f t="shared" si="461"/>
        <v>0</v>
      </c>
      <c r="AH1453" s="78"/>
      <c r="AI1453" s="54">
        <f t="shared" si="462"/>
        <v>0</v>
      </c>
      <c r="AJ1453" s="78"/>
      <c r="AK1453" s="54">
        <f t="shared" si="463"/>
        <v>0</v>
      </c>
      <c r="AL1453" s="78"/>
      <c r="AM1453" s="78"/>
      <c r="AN1453" s="53" t="str">
        <f>+IF($A1453="Venta",SUMIF($AC$3:$AM$3,VLOOKUP($R1453,desplegable!$N$3:$Q$8,4,FALSE),$AC1453:$AM1453)*$T1453/VLOOKUP($R1453,desplegable!$N$3:$O$8,2,FALSE),"")</f>
        <v/>
      </c>
      <c r="AO1453" s="53">
        <f t="shared" si="464"/>
        <v>0</v>
      </c>
      <c r="AP1453" s="53" t="str">
        <f>+IF($A1453="Compra",SUMIF($AC$3:$AM$3,VLOOKUP($R1452,desplegable!$N$3:$Q$8,4,FALSE),$AC1453:$AM1453)*$T1453/VLOOKUP($R1452,desplegable!$N$3:$O$8,2,FALSE),"")</f>
        <v/>
      </c>
      <c r="AQ1453" s="55">
        <f>+IFERROR(SUMIF($AC$3:$AM$3,VLOOKUP($R1453,desplegable!$N$3:$Q$8,4,FALSE),$AC1453:$AM1453)/$S1453,0)</f>
        <v>0</v>
      </c>
      <c r="AR1453" s="55">
        <f ca="1">IFERROR((SUMIF($AC$3:$AM$3,VLOOKUP($R1453,desplegable!$N$3:$Q$8,4,FALSE),$AC1453:$AM1453)/($H1453-$G1453))*((TODAY())-$G1453)/$S1453,0)</f>
        <v>0</v>
      </c>
      <c r="AS1453" s="56" t="str">
        <f t="shared" si="468"/>
        <v>-</v>
      </c>
      <c r="AT1453" s="56" t="str">
        <f t="shared" si="469"/>
        <v>-</v>
      </c>
      <c r="AU1453" s="56" t="str">
        <f t="shared" si="470"/>
        <v>-</v>
      </c>
      <c r="AV1453" s="56" t="str">
        <f t="shared" si="471"/>
        <v>-</v>
      </c>
      <c r="AW1453" s="53" t="str">
        <f t="shared" si="472"/>
        <v>-</v>
      </c>
      <c r="AX1453" s="53" t="str">
        <f t="shared" si="473"/>
        <v/>
      </c>
      <c r="AY1453" s="57" t="str">
        <f t="shared" si="474"/>
        <v/>
      </c>
      <c r="AZ1453" s="54">
        <f>+IF(SUMIF($AC$3:$AM$3,VLOOKUP($R1453,desplegable!$N$3:$Q$8,4,FALSE),$AC1453:$AM1453)&gt;=$S1453,$S1453,SUMIF($AC$3:$AM$3,VLOOKUP($R1453,desplegable!$N$3:$Q$8,4,FALSE),$AC1453:$AM1453))</f>
        <v>0</v>
      </c>
      <c r="BA1453" s="78"/>
      <c r="BB1453" s="54">
        <f t="shared" si="475"/>
        <v>0</v>
      </c>
      <c r="BC1453" s="53">
        <f>+IFERROR($BB1453*$T1453/VLOOKUP($R1453,desplegable!$N$3:$O$8,2,FALSE),0)</f>
        <v>0</v>
      </c>
      <c r="BD1453" s="53" t="str">
        <f t="shared" si="465"/>
        <v/>
      </c>
      <c r="BE1453" s="57" t="str">
        <f t="shared" si="476"/>
        <v/>
      </c>
    </row>
    <row r="1454" spans="1:57" ht="15" customHeight="1" x14ac:dyDescent="0.25">
      <c r="A1454" s="26" t="s">
        <v>117</v>
      </c>
      <c r="B1454" s="21"/>
      <c r="C1454" s="21" t="s">
        <v>117</v>
      </c>
      <c r="D1454" s="21"/>
      <c r="E1454" s="21" t="s">
        <v>117</v>
      </c>
      <c r="F1454" s="21"/>
      <c r="G1454" s="27"/>
      <c r="H1454" s="27"/>
      <c r="I1454" s="28" t="s">
        <v>374</v>
      </c>
      <c r="J1454" s="28" t="s">
        <v>117</v>
      </c>
      <c r="K1454" s="21"/>
      <c r="L1454" s="21"/>
      <c r="M1454" s="28" t="s">
        <v>117</v>
      </c>
      <c r="N1454" s="28" t="s">
        <v>117</v>
      </c>
      <c r="O1454" s="28" t="s">
        <v>117</v>
      </c>
      <c r="P1454" s="21" t="s">
        <v>117</v>
      </c>
      <c r="Q1454" s="21" t="s">
        <v>117</v>
      </c>
      <c r="R1454" s="28" t="s">
        <v>117</v>
      </c>
      <c r="S1454" s="78"/>
      <c r="T1454" s="30"/>
      <c r="U1454" s="52">
        <f t="shared" si="466"/>
        <v>0</v>
      </c>
      <c r="V1454" s="29"/>
      <c r="W1454" s="29" t="s">
        <v>117</v>
      </c>
      <c r="X1454" s="29"/>
      <c r="Y1454" s="29"/>
      <c r="Z1454" s="53" t="str">
        <f t="shared" si="458"/>
        <v/>
      </c>
      <c r="AA1454" s="55" t="str">
        <f t="shared" si="467"/>
        <v/>
      </c>
      <c r="AB1454" s="27"/>
      <c r="AC1454" s="54">
        <f t="shared" si="459"/>
        <v>0</v>
      </c>
      <c r="AD1454" s="78"/>
      <c r="AE1454" s="54">
        <f t="shared" si="460"/>
        <v>0</v>
      </c>
      <c r="AF1454" s="78"/>
      <c r="AG1454" s="54">
        <f t="shared" si="461"/>
        <v>0</v>
      </c>
      <c r="AH1454" s="78"/>
      <c r="AI1454" s="54">
        <f t="shared" si="462"/>
        <v>0</v>
      </c>
      <c r="AJ1454" s="78"/>
      <c r="AK1454" s="54">
        <f t="shared" si="463"/>
        <v>0</v>
      </c>
      <c r="AL1454" s="78"/>
      <c r="AM1454" s="78"/>
      <c r="AN1454" s="53" t="str">
        <f>+IF($A1454="Venta",SUMIF($AC$3:$AM$3,VLOOKUP($R1454,desplegable!$N$3:$Q$8,4,FALSE),$AC1454:$AM1454)*$T1454/VLOOKUP($R1454,desplegable!$N$3:$O$8,2,FALSE),"")</f>
        <v/>
      </c>
      <c r="AO1454" s="53">
        <f t="shared" si="464"/>
        <v>0</v>
      </c>
      <c r="AP1454" s="53" t="str">
        <f>+IF($A1454="Compra",SUMIF($AC$3:$AM$3,VLOOKUP($R1453,desplegable!$N$3:$Q$8,4,FALSE),$AC1454:$AM1454)*$T1454/VLOOKUP($R1453,desplegable!$N$3:$O$8,2,FALSE),"")</f>
        <v/>
      </c>
      <c r="AQ1454" s="55">
        <f>+IFERROR(SUMIF($AC$3:$AM$3,VLOOKUP($R1454,desplegable!$N$3:$Q$8,4,FALSE),$AC1454:$AM1454)/$S1454,0)</f>
        <v>0</v>
      </c>
      <c r="AR1454" s="55">
        <f ca="1">IFERROR((SUMIF($AC$3:$AM$3,VLOOKUP($R1454,desplegable!$N$3:$Q$8,4,FALSE),$AC1454:$AM1454)/($H1454-$G1454))*((TODAY())-$G1454)/$S1454,0)</f>
        <v>0</v>
      </c>
      <c r="AS1454" s="56" t="str">
        <f t="shared" si="468"/>
        <v>-</v>
      </c>
      <c r="AT1454" s="56" t="str">
        <f t="shared" si="469"/>
        <v>-</v>
      </c>
      <c r="AU1454" s="56" t="str">
        <f t="shared" si="470"/>
        <v>-</v>
      </c>
      <c r="AV1454" s="56" t="str">
        <f t="shared" si="471"/>
        <v>-</v>
      </c>
      <c r="AW1454" s="53" t="str">
        <f t="shared" si="472"/>
        <v>-</v>
      </c>
      <c r="AX1454" s="53" t="str">
        <f t="shared" si="473"/>
        <v/>
      </c>
      <c r="AY1454" s="57" t="str">
        <f t="shared" si="474"/>
        <v/>
      </c>
      <c r="AZ1454" s="54">
        <f>+IF(SUMIF($AC$3:$AM$3,VLOOKUP($R1454,desplegable!$N$3:$Q$8,4,FALSE),$AC1454:$AM1454)&gt;=$S1454,$S1454,SUMIF($AC$3:$AM$3,VLOOKUP($R1454,desplegable!$N$3:$Q$8,4,FALSE),$AC1454:$AM1454))</f>
        <v>0</v>
      </c>
      <c r="BA1454" s="78"/>
      <c r="BB1454" s="54">
        <f t="shared" si="475"/>
        <v>0</v>
      </c>
      <c r="BC1454" s="53">
        <f>+IFERROR($BB1454*$T1454/VLOOKUP($R1454,desplegable!$N$3:$O$8,2,FALSE),0)</f>
        <v>0</v>
      </c>
      <c r="BD1454" s="53" t="str">
        <f t="shared" si="465"/>
        <v/>
      </c>
      <c r="BE1454" s="57" t="str">
        <f t="shared" si="476"/>
        <v/>
      </c>
    </row>
    <row r="1455" spans="1:57" ht="15" customHeight="1" x14ac:dyDescent="0.25">
      <c r="A1455" s="26" t="s">
        <v>117</v>
      </c>
      <c r="B1455" s="21"/>
      <c r="C1455" s="21" t="s">
        <v>117</v>
      </c>
      <c r="D1455" s="21"/>
      <c r="E1455" s="21" t="s">
        <v>117</v>
      </c>
      <c r="F1455" s="21"/>
      <c r="G1455" s="27"/>
      <c r="H1455" s="27"/>
      <c r="I1455" s="28" t="s">
        <v>374</v>
      </c>
      <c r="J1455" s="28" t="s">
        <v>117</v>
      </c>
      <c r="K1455" s="21"/>
      <c r="L1455" s="21"/>
      <c r="M1455" s="28" t="s">
        <v>117</v>
      </c>
      <c r="N1455" s="28" t="s">
        <v>117</v>
      </c>
      <c r="O1455" s="28" t="s">
        <v>117</v>
      </c>
      <c r="P1455" s="21" t="s">
        <v>117</v>
      </c>
      <c r="Q1455" s="21" t="s">
        <v>117</v>
      </c>
      <c r="R1455" s="28" t="s">
        <v>117</v>
      </c>
      <c r="S1455" s="78"/>
      <c r="T1455" s="30"/>
      <c r="U1455" s="52">
        <f t="shared" si="466"/>
        <v>0</v>
      </c>
      <c r="V1455" s="29"/>
      <c r="W1455" s="29" t="s">
        <v>117</v>
      </c>
      <c r="X1455" s="29"/>
      <c r="Y1455" s="29"/>
      <c r="Z1455" s="53" t="str">
        <f t="shared" si="458"/>
        <v/>
      </c>
      <c r="AA1455" s="55" t="str">
        <f t="shared" si="467"/>
        <v/>
      </c>
      <c r="AB1455" s="27"/>
      <c r="AC1455" s="54">
        <f t="shared" si="459"/>
        <v>0</v>
      </c>
      <c r="AD1455" s="78"/>
      <c r="AE1455" s="54">
        <f t="shared" si="460"/>
        <v>0</v>
      </c>
      <c r="AF1455" s="78"/>
      <c r="AG1455" s="54">
        <f t="shared" si="461"/>
        <v>0</v>
      </c>
      <c r="AH1455" s="78"/>
      <c r="AI1455" s="54">
        <f t="shared" si="462"/>
        <v>0</v>
      </c>
      <c r="AJ1455" s="78"/>
      <c r="AK1455" s="54">
        <f t="shared" si="463"/>
        <v>0</v>
      </c>
      <c r="AL1455" s="78"/>
      <c r="AM1455" s="78"/>
      <c r="AN1455" s="53" t="str">
        <f>+IF($A1455="Venta",SUMIF($AC$3:$AM$3,VLOOKUP($R1455,desplegable!$N$3:$Q$8,4,FALSE),$AC1455:$AM1455)*$T1455/VLOOKUP($R1455,desplegable!$N$3:$O$8,2,FALSE),"")</f>
        <v/>
      </c>
      <c r="AO1455" s="53">
        <f t="shared" si="464"/>
        <v>0</v>
      </c>
      <c r="AP1455" s="53" t="str">
        <f>+IF($A1455="Compra",SUMIF($AC$3:$AM$3,VLOOKUP($R1454,desplegable!$N$3:$Q$8,4,FALSE),$AC1455:$AM1455)*$T1455/VLOOKUP($R1454,desplegable!$N$3:$O$8,2,FALSE),"")</f>
        <v/>
      </c>
      <c r="AQ1455" s="55">
        <f>+IFERROR(SUMIF($AC$3:$AM$3,VLOOKUP($R1455,desplegable!$N$3:$Q$8,4,FALSE),$AC1455:$AM1455)/$S1455,0)</f>
        <v>0</v>
      </c>
      <c r="AR1455" s="55">
        <f ca="1">IFERROR((SUMIF($AC$3:$AM$3,VLOOKUP($R1455,desplegable!$N$3:$Q$8,4,FALSE),$AC1455:$AM1455)/($H1455-$G1455))*((TODAY())-$G1455)/$S1455,0)</f>
        <v>0</v>
      </c>
      <c r="AS1455" s="56" t="str">
        <f t="shared" si="468"/>
        <v>-</v>
      </c>
      <c r="AT1455" s="56" t="str">
        <f t="shared" si="469"/>
        <v>-</v>
      </c>
      <c r="AU1455" s="56" t="str">
        <f t="shared" si="470"/>
        <v>-</v>
      </c>
      <c r="AV1455" s="56" t="str">
        <f t="shared" si="471"/>
        <v>-</v>
      </c>
      <c r="AW1455" s="53" t="str">
        <f t="shared" si="472"/>
        <v>-</v>
      </c>
      <c r="AX1455" s="53" t="str">
        <f t="shared" si="473"/>
        <v/>
      </c>
      <c r="AY1455" s="57" t="str">
        <f t="shared" si="474"/>
        <v/>
      </c>
      <c r="AZ1455" s="54">
        <f>+IF(SUMIF($AC$3:$AM$3,VLOOKUP($R1455,desplegable!$N$3:$Q$8,4,FALSE),$AC1455:$AM1455)&gt;=$S1455,$S1455,SUMIF($AC$3:$AM$3,VLOOKUP($R1455,desplegable!$N$3:$Q$8,4,FALSE),$AC1455:$AM1455))</f>
        <v>0</v>
      </c>
      <c r="BA1455" s="78"/>
      <c r="BB1455" s="54">
        <f t="shared" si="475"/>
        <v>0</v>
      </c>
      <c r="BC1455" s="53">
        <f>+IFERROR($BB1455*$T1455/VLOOKUP($R1455,desplegable!$N$3:$O$8,2,FALSE),0)</f>
        <v>0</v>
      </c>
      <c r="BD1455" s="53" t="str">
        <f t="shared" si="465"/>
        <v/>
      </c>
      <c r="BE1455" s="57" t="str">
        <f t="shared" si="476"/>
        <v/>
      </c>
    </row>
    <row r="1456" spans="1:57" ht="15" customHeight="1" x14ac:dyDescent="0.25">
      <c r="A1456" s="26" t="s">
        <v>117</v>
      </c>
      <c r="B1456" s="21"/>
      <c r="C1456" s="21" t="s">
        <v>117</v>
      </c>
      <c r="D1456" s="21"/>
      <c r="E1456" s="21" t="s">
        <v>117</v>
      </c>
      <c r="F1456" s="21"/>
      <c r="G1456" s="27"/>
      <c r="H1456" s="27"/>
      <c r="I1456" s="28" t="s">
        <v>374</v>
      </c>
      <c r="J1456" s="28" t="s">
        <v>117</v>
      </c>
      <c r="K1456" s="21"/>
      <c r="L1456" s="21"/>
      <c r="M1456" s="28" t="s">
        <v>117</v>
      </c>
      <c r="N1456" s="28" t="s">
        <v>117</v>
      </c>
      <c r="O1456" s="28" t="s">
        <v>117</v>
      </c>
      <c r="P1456" s="21" t="s">
        <v>117</v>
      </c>
      <c r="Q1456" s="21" t="s">
        <v>117</v>
      </c>
      <c r="R1456" s="28" t="s">
        <v>117</v>
      </c>
      <c r="S1456" s="78"/>
      <c r="T1456" s="30"/>
      <c r="U1456" s="52">
        <f t="shared" si="466"/>
        <v>0</v>
      </c>
      <c r="V1456" s="29"/>
      <c r="W1456" s="29" t="s">
        <v>117</v>
      </c>
      <c r="X1456" s="29"/>
      <c r="Y1456" s="29"/>
      <c r="Z1456" s="53" t="str">
        <f t="shared" si="458"/>
        <v/>
      </c>
      <c r="AA1456" s="55" t="str">
        <f t="shared" si="467"/>
        <v/>
      </c>
      <c r="AB1456" s="27"/>
      <c r="AC1456" s="54">
        <f t="shared" si="459"/>
        <v>0</v>
      </c>
      <c r="AD1456" s="78"/>
      <c r="AE1456" s="54">
        <f t="shared" si="460"/>
        <v>0</v>
      </c>
      <c r="AF1456" s="78"/>
      <c r="AG1456" s="54">
        <f t="shared" si="461"/>
        <v>0</v>
      </c>
      <c r="AH1456" s="78"/>
      <c r="AI1456" s="54">
        <f t="shared" si="462"/>
        <v>0</v>
      </c>
      <c r="AJ1456" s="78"/>
      <c r="AK1456" s="54">
        <f t="shared" si="463"/>
        <v>0</v>
      </c>
      <c r="AL1456" s="78"/>
      <c r="AM1456" s="78"/>
      <c r="AN1456" s="53" t="str">
        <f>+IF($A1456="Venta",SUMIF($AC$3:$AM$3,VLOOKUP($R1456,desplegable!$N$3:$Q$8,4,FALSE),$AC1456:$AM1456)*$T1456/VLOOKUP($R1456,desplegable!$N$3:$O$8,2,FALSE),"")</f>
        <v/>
      </c>
      <c r="AO1456" s="53">
        <f t="shared" si="464"/>
        <v>0</v>
      </c>
      <c r="AP1456" s="53" t="str">
        <f>+IF($A1456="Compra",SUMIF($AC$3:$AM$3,VLOOKUP($R1455,desplegable!$N$3:$Q$8,4,FALSE),$AC1456:$AM1456)*$T1456/VLOOKUP($R1455,desplegable!$N$3:$O$8,2,FALSE),"")</f>
        <v/>
      </c>
      <c r="AQ1456" s="55">
        <f>+IFERROR(SUMIF($AC$3:$AM$3,VLOOKUP($R1456,desplegable!$N$3:$Q$8,4,FALSE),$AC1456:$AM1456)/$S1456,0)</f>
        <v>0</v>
      </c>
      <c r="AR1456" s="55">
        <f ca="1">IFERROR((SUMIF($AC$3:$AM$3,VLOOKUP($R1456,desplegable!$N$3:$Q$8,4,FALSE),$AC1456:$AM1456)/($H1456-$G1456))*((TODAY())-$G1456)/$S1456,0)</f>
        <v>0</v>
      </c>
      <c r="AS1456" s="56" t="str">
        <f t="shared" si="468"/>
        <v>-</v>
      </c>
      <c r="AT1456" s="56" t="str">
        <f t="shared" si="469"/>
        <v>-</v>
      </c>
      <c r="AU1456" s="56" t="str">
        <f t="shared" si="470"/>
        <v>-</v>
      </c>
      <c r="AV1456" s="56" t="str">
        <f t="shared" si="471"/>
        <v>-</v>
      </c>
      <c r="AW1456" s="53" t="str">
        <f t="shared" si="472"/>
        <v>-</v>
      </c>
      <c r="AX1456" s="53" t="str">
        <f t="shared" si="473"/>
        <v/>
      </c>
      <c r="AY1456" s="57" t="str">
        <f t="shared" si="474"/>
        <v/>
      </c>
      <c r="AZ1456" s="54">
        <f>+IF(SUMIF($AC$3:$AM$3,VLOOKUP($R1456,desplegable!$N$3:$Q$8,4,FALSE),$AC1456:$AM1456)&gt;=$S1456,$S1456,SUMIF($AC$3:$AM$3,VLOOKUP($R1456,desplegable!$N$3:$Q$8,4,FALSE),$AC1456:$AM1456))</f>
        <v>0</v>
      </c>
      <c r="BA1456" s="78"/>
      <c r="BB1456" s="54">
        <f t="shared" si="475"/>
        <v>0</v>
      </c>
      <c r="BC1456" s="53">
        <f>+IFERROR($BB1456*$T1456/VLOOKUP($R1456,desplegable!$N$3:$O$8,2,FALSE),0)</f>
        <v>0</v>
      </c>
      <c r="BD1456" s="53" t="str">
        <f t="shared" si="465"/>
        <v/>
      </c>
      <c r="BE1456" s="57" t="str">
        <f t="shared" si="476"/>
        <v/>
      </c>
    </row>
    <row r="1457" spans="1:57" ht="15" customHeight="1" x14ac:dyDescent="0.25">
      <c r="A1457" s="26" t="s">
        <v>117</v>
      </c>
      <c r="B1457" s="21"/>
      <c r="C1457" s="21" t="s">
        <v>117</v>
      </c>
      <c r="D1457" s="21"/>
      <c r="E1457" s="21" t="s">
        <v>117</v>
      </c>
      <c r="F1457" s="21"/>
      <c r="G1457" s="27"/>
      <c r="H1457" s="27"/>
      <c r="I1457" s="28" t="s">
        <v>374</v>
      </c>
      <c r="J1457" s="28" t="s">
        <v>117</v>
      </c>
      <c r="K1457" s="21"/>
      <c r="L1457" s="21"/>
      <c r="M1457" s="28" t="s">
        <v>117</v>
      </c>
      <c r="N1457" s="28" t="s">
        <v>117</v>
      </c>
      <c r="O1457" s="28" t="s">
        <v>117</v>
      </c>
      <c r="P1457" s="21" t="s">
        <v>117</v>
      </c>
      <c r="Q1457" s="21" t="s">
        <v>117</v>
      </c>
      <c r="R1457" s="28" t="s">
        <v>117</v>
      </c>
      <c r="S1457" s="78"/>
      <c r="T1457" s="30"/>
      <c r="U1457" s="52">
        <f t="shared" si="466"/>
        <v>0</v>
      </c>
      <c r="V1457" s="29"/>
      <c r="W1457" s="29" t="s">
        <v>117</v>
      </c>
      <c r="X1457" s="29"/>
      <c r="Y1457" s="29"/>
      <c r="Z1457" s="53" t="str">
        <f t="shared" si="458"/>
        <v/>
      </c>
      <c r="AA1457" s="55" t="str">
        <f t="shared" si="467"/>
        <v/>
      </c>
      <c r="AB1457" s="27"/>
      <c r="AC1457" s="54">
        <f t="shared" si="459"/>
        <v>0</v>
      </c>
      <c r="AD1457" s="78"/>
      <c r="AE1457" s="54">
        <f t="shared" si="460"/>
        <v>0</v>
      </c>
      <c r="AF1457" s="78"/>
      <c r="AG1457" s="54">
        <f t="shared" si="461"/>
        <v>0</v>
      </c>
      <c r="AH1457" s="78"/>
      <c r="AI1457" s="54">
        <f t="shared" si="462"/>
        <v>0</v>
      </c>
      <c r="AJ1457" s="78"/>
      <c r="AK1457" s="54">
        <f t="shared" si="463"/>
        <v>0</v>
      </c>
      <c r="AL1457" s="78"/>
      <c r="AM1457" s="78"/>
      <c r="AN1457" s="53" t="str">
        <f>+IF($A1457="Venta",SUMIF($AC$3:$AM$3,VLOOKUP($R1457,desplegable!$N$3:$Q$8,4,FALSE),$AC1457:$AM1457)*$T1457/VLOOKUP($R1457,desplegable!$N$3:$O$8,2,FALSE),"")</f>
        <v/>
      </c>
      <c r="AO1457" s="53">
        <f t="shared" si="464"/>
        <v>0</v>
      </c>
      <c r="AP1457" s="53" t="str">
        <f>+IF($A1457="Compra",SUMIF($AC$3:$AM$3,VLOOKUP($R1456,desplegable!$N$3:$Q$8,4,FALSE),$AC1457:$AM1457)*$T1457/VLOOKUP($R1456,desplegable!$N$3:$O$8,2,FALSE),"")</f>
        <v/>
      </c>
      <c r="AQ1457" s="55">
        <f>+IFERROR(SUMIF($AC$3:$AM$3,VLOOKUP($R1457,desplegable!$N$3:$Q$8,4,FALSE),$AC1457:$AM1457)/$S1457,0)</f>
        <v>0</v>
      </c>
      <c r="AR1457" s="55">
        <f ca="1">IFERROR((SUMIF($AC$3:$AM$3,VLOOKUP($R1457,desplegable!$N$3:$Q$8,4,FALSE),$AC1457:$AM1457)/($H1457-$G1457))*((TODAY())-$G1457)/$S1457,0)</f>
        <v>0</v>
      </c>
      <c r="AS1457" s="56" t="str">
        <f t="shared" si="468"/>
        <v>-</v>
      </c>
      <c r="AT1457" s="56" t="str">
        <f t="shared" si="469"/>
        <v>-</v>
      </c>
      <c r="AU1457" s="56" t="str">
        <f t="shared" si="470"/>
        <v>-</v>
      </c>
      <c r="AV1457" s="56" t="str">
        <f t="shared" si="471"/>
        <v>-</v>
      </c>
      <c r="AW1457" s="53" t="str">
        <f t="shared" si="472"/>
        <v>-</v>
      </c>
      <c r="AX1457" s="53" t="str">
        <f t="shared" si="473"/>
        <v/>
      </c>
      <c r="AY1457" s="57" t="str">
        <f t="shared" si="474"/>
        <v/>
      </c>
      <c r="AZ1457" s="54">
        <f>+IF(SUMIF($AC$3:$AM$3,VLOOKUP($R1457,desplegable!$N$3:$Q$8,4,FALSE),$AC1457:$AM1457)&gt;=$S1457,$S1457,SUMIF($AC$3:$AM$3,VLOOKUP($R1457,desplegable!$N$3:$Q$8,4,FALSE),$AC1457:$AM1457))</f>
        <v>0</v>
      </c>
      <c r="BA1457" s="78"/>
      <c r="BB1457" s="54">
        <f t="shared" si="475"/>
        <v>0</v>
      </c>
      <c r="BC1457" s="53">
        <f>+IFERROR($BB1457*$T1457/VLOOKUP($R1457,desplegable!$N$3:$O$8,2,FALSE),0)</f>
        <v>0</v>
      </c>
      <c r="BD1457" s="53" t="str">
        <f t="shared" si="465"/>
        <v/>
      </c>
      <c r="BE1457" s="57" t="str">
        <f t="shared" si="476"/>
        <v/>
      </c>
    </row>
    <row r="1458" spans="1:57" ht="15" customHeight="1" x14ac:dyDescent="0.25">
      <c r="A1458" s="26" t="s">
        <v>117</v>
      </c>
      <c r="B1458" s="21"/>
      <c r="C1458" s="21" t="s">
        <v>117</v>
      </c>
      <c r="D1458" s="21"/>
      <c r="E1458" s="21" t="s">
        <v>117</v>
      </c>
      <c r="F1458" s="21"/>
      <c r="G1458" s="27"/>
      <c r="H1458" s="27"/>
      <c r="I1458" s="28" t="s">
        <v>374</v>
      </c>
      <c r="J1458" s="28" t="s">
        <v>117</v>
      </c>
      <c r="K1458" s="21"/>
      <c r="L1458" s="21"/>
      <c r="M1458" s="28" t="s">
        <v>117</v>
      </c>
      <c r="N1458" s="28" t="s">
        <v>117</v>
      </c>
      <c r="O1458" s="28" t="s">
        <v>117</v>
      </c>
      <c r="P1458" s="21" t="s">
        <v>117</v>
      </c>
      <c r="Q1458" s="21" t="s">
        <v>117</v>
      </c>
      <c r="R1458" s="28" t="s">
        <v>117</v>
      </c>
      <c r="S1458" s="78"/>
      <c r="T1458" s="30"/>
      <c r="U1458" s="52">
        <f t="shared" si="466"/>
        <v>0</v>
      </c>
      <c r="V1458" s="29"/>
      <c r="W1458" s="29" t="s">
        <v>117</v>
      </c>
      <c r="X1458" s="29"/>
      <c r="Y1458" s="29"/>
      <c r="Z1458" s="53" t="str">
        <f t="shared" si="458"/>
        <v/>
      </c>
      <c r="AA1458" s="55" t="str">
        <f t="shared" si="467"/>
        <v/>
      </c>
      <c r="AB1458" s="27"/>
      <c r="AC1458" s="54">
        <f t="shared" si="459"/>
        <v>0</v>
      </c>
      <c r="AD1458" s="78"/>
      <c r="AE1458" s="54">
        <f t="shared" si="460"/>
        <v>0</v>
      </c>
      <c r="AF1458" s="78"/>
      <c r="AG1458" s="54">
        <f t="shared" si="461"/>
        <v>0</v>
      </c>
      <c r="AH1458" s="78"/>
      <c r="AI1458" s="54">
        <f t="shared" si="462"/>
        <v>0</v>
      </c>
      <c r="AJ1458" s="78"/>
      <c r="AK1458" s="54">
        <f t="shared" si="463"/>
        <v>0</v>
      </c>
      <c r="AL1458" s="78"/>
      <c r="AM1458" s="78"/>
      <c r="AN1458" s="53" t="str">
        <f>+IF($A1458="Venta",SUMIF($AC$3:$AM$3,VLOOKUP($R1458,desplegable!$N$3:$Q$8,4,FALSE),$AC1458:$AM1458)*$T1458/VLOOKUP($R1458,desplegable!$N$3:$O$8,2,FALSE),"")</f>
        <v/>
      </c>
      <c r="AO1458" s="53">
        <f t="shared" si="464"/>
        <v>0</v>
      </c>
      <c r="AP1458" s="53" t="str">
        <f>+IF($A1458="Compra",SUMIF($AC$3:$AM$3,VLOOKUP($R1457,desplegable!$N$3:$Q$8,4,FALSE),$AC1458:$AM1458)*$T1458/VLOOKUP($R1457,desplegable!$N$3:$O$8,2,FALSE),"")</f>
        <v/>
      </c>
      <c r="AQ1458" s="55">
        <f>+IFERROR(SUMIF($AC$3:$AM$3,VLOOKUP($R1458,desplegable!$N$3:$Q$8,4,FALSE),$AC1458:$AM1458)/$S1458,0)</f>
        <v>0</v>
      </c>
      <c r="AR1458" s="55">
        <f ca="1">IFERROR((SUMIF($AC$3:$AM$3,VLOOKUP($R1458,desplegable!$N$3:$Q$8,4,FALSE),$AC1458:$AM1458)/($H1458-$G1458))*((TODAY())-$G1458)/$S1458,0)</f>
        <v>0</v>
      </c>
      <c r="AS1458" s="56" t="str">
        <f t="shared" si="468"/>
        <v>-</v>
      </c>
      <c r="AT1458" s="56" t="str">
        <f t="shared" si="469"/>
        <v>-</v>
      </c>
      <c r="AU1458" s="56" t="str">
        <f t="shared" si="470"/>
        <v>-</v>
      </c>
      <c r="AV1458" s="56" t="str">
        <f t="shared" si="471"/>
        <v>-</v>
      </c>
      <c r="AW1458" s="53" t="str">
        <f t="shared" si="472"/>
        <v>-</v>
      </c>
      <c r="AX1458" s="53" t="str">
        <f t="shared" si="473"/>
        <v/>
      </c>
      <c r="AY1458" s="57" t="str">
        <f t="shared" si="474"/>
        <v/>
      </c>
      <c r="AZ1458" s="54">
        <f>+IF(SUMIF($AC$3:$AM$3,VLOOKUP($R1458,desplegable!$N$3:$Q$8,4,FALSE),$AC1458:$AM1458)&gt;=$S1458,$S1458,SUMIF($AC$3:$AM$3,VLOOKUP($R1458,desplegable!$N$3:$Q$8,4,FALSE),$AC1458:$AM1458))</f>
        <v>0</v>
      </c>
      <c r="BA1458" s="78"/>
      <c r="BB1458" s="54">
        <f t="shared" si="475"/>
        <v>0</v>
      </c>
      <c r="BC1458" s="53">
        <f>+IFERROR($BB1458*$T1458/VLOOKUP($R1458,desplegable!$N$3:$O$8,2,FALSE),0)</f>
        <v>0</v>
      </c>
      <c r="BD1458" s="53" t="str">
        <f t="shared" si="465"/>
        <v/>
      </c>
      <c r="BE1458" s="57" t="str">
        <f t="shared" si="476"/>
        <v/>
      </c>
    </row>
    <row r="1459" spans="1:57" ht="15" customHeight="1" x14ac:dyDescent="0.25">
      <c r="A1459" s="26" t="s">
        <v>117</v>
      </c>
      <c r="B1459" s="21"/>
      <c r="C1459" s="21" t="s">
        <v>117</v>
      </c>
      <c r="D1459" s="21"/>
      <c r="E1459" s="21" t="s">
        <v>117</v>
      </c>
      <c r="F1459" s="21"/>
      <c r="G1459" s="27"/>
      <c r="H1459" s="27"/>
      <c r="I1459" s="28" t="s">
        <v>374</v>
      </c>
      <c r="J1459" s="28" t="s">
        <v>117</v>
      </c>
      <c r="K1459" s="21"/>
      <c r="L1459" s="21"/>
      <c r="M1459" s="28" t="s">
        <v>117</v>
      </c>
      <c r="N1459" s="28" t="s">
        <v>117</v>
      </c>
      <c r="O1459" s="28" t="s">
        <v>117</v>
      </c>
      <c r="P1459" s="21" t="s">
        <v>117</v>
      </c>
      <c r="Q1459" s="21" t="s">
        <v>117</v>
      </c>
      <c r="R1459" s="28" t="s">
        <v>117</v>
      </c>
      <c r="S1459" s="78"/>
      <c r="T1459" s="30"/>
      <c r="U1459" s="52">
        <f t="shared" si="466"/>
        <v>0</v>
      </c>
      <c r="V1459" s="29"/>
      <c r="W1459" s="29" t="s">
        <v>117</v>
      </c>
      <c r="X1459" s="29"/>
      <c r="Y1459" s="29"/>
      <c r="Z1459" s="53" t="str">
        <f t="shared" si="458"/>
        <v/>
      </c>
      <c r="AA1459" s="55" t="str">
        <f t="shared" si="467"/>
        <v/>
      </c>
      <c r="AB1459" s="27"/>
      <c r="AC1459" s="54">
        <f t="shared" si="459"/>
        <v>0</v>
      </c>
      <c r="AD1459" s="78"/>
      <c r="AE1459" s="54">
        <f t="shared" si="460"/>
        <v>0</v>
      </c>
      <c r="AF1459" s="78"/>
      <c r="AG1459" s="54">
        <f t="shared" si="461"/>
        <v>0</v>
      </c>
      <c r="AH1459" s="78"/>
      <c r="AI1459" s="54">
        <f t="shared" si="462"/>
        <v>0</v>
      </c>
      <c r="AJ1459" s="78"/>
      <c r="AK1459" s="54">
        <f t="shared" si="463"/>
        <v>0</v>
      </c>
      <c r="AL1459" s="78"/>
      <c r="AM1459" s="78"/>
      <c r="AN1459" s="53" t="str">
        <f>+IF($A1459="Venta",SUMIF($AC$3:$AM$3,VLOOKUP($R1459,desplegable!$N$3:$Q$8,4,FALSE),$AC1459:$AM1459)*$T1459/VLOOKUP($R1459,desplegable!$N$3:$O$8,2,FALSE),"")</f>
        <v/>
      </c>
      <c r="AO1459" s="53">
        <f t="shared" si="464"/>
        <v>0</v>
      </c>
      <c r="AP1459" s="53" t="str">
        <f>+IF($A1459="Compra",SUMIF($AC$3:$AM$3,VLOOKUP($R1458,desplegable!$N$3:$Q$8,4,FALSE),$AC1459:$AM1459)*$T1459/VLOOKUP($R1458,desplegable!$N$3:$O$8,2,FALSE),"")</f>
        <v/>
      </c>
      <c r="AQ1459" s="55">
        <f>+IFERROR(SUMIF($AC$3:$AM$3,VLOOKUP($R1459,desplegable!$N$3:$Q$8,4,FALSE),$AC1459:$AM1459)/$S1459,0)</f>
        <v>0</v>
      </c>
      <c r="AR1459" s="55">
        <f ca="1">IFERROR((SUMIF($AC$3:$AM$3,VLOOKUP($R1459,desplegable!$N$3:$Q$8,4,FALSE),$AC1459:$AM1459)/($H1459-$G1459))*((TODAY())-$G1459)/$S1459,0)</f>
        <v>0</v>
      </c>
      <c r="AS1459" s="56" t="str">
        <f t="shared" si="468"/>
        <v>-</v>
      </c>
      <c r="AT1459" s="56" t="str">
        <f t="shared" si="469"/>
        <v>-</v>
      </c>
      <c r="AU1459" s="56" t="str">
        <f t="shared" si="470"/>
        <v>-</v>
      </c>
      <c r="AV1459" s="56" t="str">
        <f t="shared" si="471"/>
        <v>-</v>
      </c>
      <c r="AW1459" s="53" t="str">
        <f t="shared" si="472"/>
        <v>-</v>
      </c>
      <c r="AX1459" s="53" t="str">
        <f t="shared" si="473"/>
        <v/>
      </c>
      <c r="AY1459" s="57" t="str">
        <f t="shared" si="474"/>
        <v/>
      </c>
      <c r="AZ1459" s="54">
        <f>+IF(SUMIF($AC$3:$AM$3,VLOOKUP($R1459,desplegable!$N$3:$Q$8,4,FALSE),$AC1459:$AM1459)&gt;=$S1459,$S1459,SUMIF($AC$3:$AM$3,VLOOKUP($R1459,desplegable!$N$3:$Q$8,4,FALSE),$AC1459:$AM1459))</f>
        <v>0</v>
      </c>
      <c r="BA1459" s="78"/>
      <c r="BB1459" s="54">
        <f t="shared" si="475"/>
        <v>0</v>
      </c>
      <c r="BC1459" s="53">
        <f>+IFERROR($BB1459*$T1459/VLOOKUP($R1459,desplegable!$N$3:$O$8,2,FALSE),0)</f>
        <v>0</v>
      </c>
      <c r="BD1459" s="53" t="str">
        <f t="shared" si="465"/>
        <v/>
      </c>
      <c r="BE1459" s="57" t="str">
        <f t="shared" si="476"/>
        <v/>
      </c>
    </row>
    <row r="1460" spans="1:57" ht="15" customHeight="1" x14ac:dyDescent="0.25">
      <c r="A1460" s="26" t="s">
        <v>117</v>
      </c>
      <c r="B1460" s="21"/>
      <c r="C1460" s="21" t="s">
        <v>117</v>
      </c>
      <c r="D1460" s="21"/>
      <c r="E1460" s="21" t="s">
        <v>117</v>
      </c>
      <c r="F1460" s="21"/>
      <c r="G1460" s="27"/>
      <c r="H1460" s="27"/>
      <c r="I1460" s="28" t="s">
        <v>374</v>
      </c>
      <c r="J1460" s="28" t="s">
        <v>117</v>
      </c>
      <c r="K1460" s="21"/>
      <c r="L1460" s="21"/>
      <c r="M1460" s="28" t="s">
        <v>117</v>
      </c>
      <c r="N1460" s="28" t="s">
        <v>117</v>
      </c>
      <c r="O1460" s="28" t="s">
        <v>117</v>
      </c>
      <c r="P1460" s="21" t="s">
        <v>117</v>
      </c>
      <c r="Q1460" s="21" t="s">
        <v>117</v>
      </c>
      <c r="R1460" s="28" t="s">
        <v>117</v>
      </c>
      <c r="S1460" s="78"/>
      <c r="T1460" s="30"/>
      <c r="U1460" s="52">
        <f t="shared" si="466"/>
        <v>0</v>
      </c>
      <c r="V1460" s="29"/>
      <c r="W1460" s="29" t="s">
        <v>117</v>
      </c>
      <c r="X1460" s="29"/>
      <c r="Y1460" s="29"/>
      <c r="Z1460" s="53" t="str">
        <f t="shared" si="458"/>
        <v/>
      </c>
      <c r="AA1460" s="55" t="str">
        <f t="shared" si="467"/>
        <v/>
      </c>
      <c r="AB1460" s="27"/>
      <c r="AC1460" s="54">
        <f t="shared" si="459"/>
        <v>0</v>
      </c>
      <c r="AD1460" s="78"/>
      <c r="AE1460" s="54">
        <f t="shared" si="460"/>
        <v>0</v>
      </c>
      <c r="AF1460" s="78"/>
      <c r="AG1460" s="54">
        <f t="shared" si="461"/>
        <v>0</v>
      </c>
      <c r="AH1460" s="78"/>
      <c r="AI1460" s="54">
        <f t="shared" si="462"/>
        <v>0</v>
      </c>
      <c r="AJ1460" s="78"/>
      <c r="AK1460" s="54">
        <f t="shared" si="463"/>
        <v>0</v>
      </c>
      <c r="AL1460" s="78"/>
      <c r="AM1460" s="78"/>
      <c r="AN1460" s="53" t="str">
        <f>+IF($A1460="Venta",SUMIF($AC$3:$AM$3,VLOOKUP($R1460,desplegable!$N$3:$Q$8,4,FALSE),$AC1460:$AM1460)*$T1460/VLOOKUP($R1460,desplegable!$N$3:$O$8,2,FALSE),"")</f>
        <v/>
      </c>
      <c r="AO1460" s="53">
        <f t="shared" si="464"/>
        <v>0</v>
      </c>
      <c r="AP1460" s="53" t="str">
        <f>+IF($A1460="Compra",SUMIF($AC$3:$AM$3,VLOOKUP($R1459,desplegable!$N$3:$Q$8,4,FALSE),$AC1460:$AM1460)*$T1460/VLOOKUP($R1459,desplegable!$N$3:$O$8,2,FALSE),"")</f>
        <v/>
      </c>
      <c r="AQ1460" s="55">
        <f>+IFERROR(SUMIF($AC$3:$AM$3,VLOOKUP($R1460,desplegable!$N$3:$Q$8,4,FALSE),$AC1460:$AM1460)/$S1460,0)</f>
        <v>0</v>
      </c>
      <c r="AR1460" s="55">
        <f ca="1">IFERROR((SUMIF($AC$3:$AM$3,VLOOKUP($R1460,desplegable!$N$3:$Q$8,4,FALSE),$AC1460:$AM1460)/($H1460-$G1460))*((TODAY())-$G1460)/$S1460,0)</f>
        <v>0</v>
      </c>
      <c r="AS1460" s="56" t="str">
        <f t="shared" si="468"/>
        <v>-</v>
      </c>
      <c r="AT1460" s="56" t="str">
        <f t="shared" si="469"/>
        <v>-</v>
      </c>
      <c r="AU1460" s="56" t="str">
        <f t="shared" si="470"/>
        <v>-</v>
      </c>
      <c r="AV1460" s="56" t="str">
        <f t="shared" si="471"/>
        <v>-</v>
      </c>
      <c r="AW1460" s="53" t="str">
        <f t="shared" si="472"/>
        <v>-</v>
      </c>
      <c r="AX1460" s="53" t="str">
        <f t="shared" si="473"/>
        <v/>
      </c>
      <c r="AY1460" s="57" t="str">
        <f t="shared" si="474"/>
        <v/>
      </c>
      <c r="AZ1460" s="54">
        <f>+IF(SUMIF($AC$3:$AM$3,VLOOKUP($R1460,desplegable!$N$3:$Q$8,4,FALSE),$AC1460:$AM1460)&gt;=$S1460,$S1460,SUMIF($AC$3:$AM$3,VLOOKUP($R1460,desplegable!$N$3:$Q$8,4,FALSE),$AC1460:$AM1460))</f>
        <v>0</v>
      </c>
      <c r="BA1460" s="78"/>
      <c r="BB1460" s="54">
        <f t="shared" si="475"/>
        <v>0</v>
      </c>
      <c r="BC1460" s="53">
        <f>+IFERROR($BB1460*$T1460/VLOOKUP($R1460,desplegable!$N$3:$O$8,2,FALSE),0)</f>
        <v>0</v>
      </c>
      <c r="BD1460" s="53" t="str">
        <f t="shared" si="465"/>
        <v/>
      </c>
      <c r="BE1460" s="57" t="str">
        <f t="shared" si="476"/>
        <v/>
      </c>
    </row>
    <row r="1461" spans="1:57" ht="15" customHeight="1" x14ac:dyDescent="0.25">
      <c r="A1461" s="26" t="s">
        <v>117</v>
      </c>
      <c r="B1461" s="21"/>
      <c r="C1461" s="21" t="s">
        <v>117</v>
      </c>
      <c r="D1461" s="21"/>
      <c r="E1461" s="21" t="s">
        <v>117</v>
      </c>
      <c r="F1461" s="21"/>
      <c r="G1461" s="27"/>
      <c r="H1461" s="27"/>
      <c r="I1461" s="28" t="s">
        <v>374</v>
      </c>
      <c r="J1461" s="28" t="s">
        <v>117</v>
      </c>
      <c r="K1461" s="21"/>
      <c r="L1461" s="21"/>
      <c r="M1461" s="28" t="s">
        <v>117</v>
      </c>
      <c r="N1461" s="28" t="s">
        <v>117</v>
      </c>
      <c r="O1461" s="28" t="s">
        <v>117</v>
      </c>
      <c r="P1461" s="21" t="s">
        <v>117</v>
      </c>
      <c r="Q1461" s="21" t="s">
        <v>117</v>
      </c>
      <c r="R1461" s="28" t="s">
        <v>117</v>
      </c>
      <c r="S1461" s="78"/>
      <c r="T1461" s="30"/>
      <c r="U1461" s="52">
        <f t="shared" si="466"/>
        <v>0</v>
      </c>
      <c r="V1461" s="29"/>
      <c r="W1461" s="29" t="s">
        <v>117</v>
      </c>
      <c r="X1461" s="29"/>
      <c r="Y1461" s="29"/>
      <c r="Z1461" s="53" t="str">
        <f t="shared" si="458"/>
        <v/>
      </c>
      <c r="AA1461" s="55" t="str">
        <f t="shared" si="467"/>
        <v/>
      </c>
      <c r="AB1461" s="27"/>
      <c r="AC1461" s="54">
        <f t="shared" si="459"/>
        <v>0</v>
      </c>
      <c r="AD1461" s="78"/>
      <c r="AE1461" s="54">
        <f t="shared" si="460"/>
        <v>0</v>
      </c>
      <c r="AF1461" s="78"/>
      <c r="AG1461" s="54">
        <f t="shared" si="461"/>
        <v>0</v>
      </c>
      <c r="AH1461" s="78"/>
      <c r="AI1461" s="54">
        <f t="shared" si="462"/>
        <v>0</v>
      </c>
      <c r="AJ1461" s="78"/>
      <c r="AK1461" s="54">
        <f t="shared" si="463"/>
        <v>0</v>
      </c>
      <c r="AL1461" s="78"/>
      <c r="AM1461" s="78"/>
      <c r="AN1461" s="53" t="str">
        <f>+IF($A1461="Venta",SUMIF($AC$3:$AM$3,VLOOKUP($R1461,desplegable!$N$3:$Q$8,4,FALSE),$AC1461:$AM1461)*$T1461/VLOOKUP($R1461,desplegable!$N$3:$O$8,2,FALSE),"")</f>
        <v/>
      </c>
      <c r="AO1461" s="53">
        <f t="shared" si="464"/>
        <v>0</v>
      </c>
      <c r="AP1461" s="53" t="str">
        <f>+IF($A1461="Compra",SUMIF($AC$3:$AM$3,VLOOKUP($R1460,desplegable!$N$3:$Q$8,4,FALSE),$AC1461:$AM1461)*$T1461/VLOOKUP($R1460,desplegable!$N$3:$O$8,2,FALSE),"")</f>
        <v/>
      </c>
      <c r="AQ1461" s="55">
        <f>+IFERROR(SUMIF($AC$3:$AM$3,VLOOKUP($R1461,desplegable!$N$3:$Q$8,4,FALSE),$AC1461:$AM1461)/$S1461,0)</f>
        <v>0</v>
      </c>
      <c r="AR1461" s="55">
        <f ca="1">IFERROR((SUMIF($AC$3:$AM$3,VLOOKUP($R1461,desplegable!$N$3:$Q$8,4,FALSE),$AC1461:$AM1461)/($H1461-$G1461))*((TODAY())-$G1461)/$S1461,0)</f>
        <v>0</v>
      </c>
      <c r="AS1461" s="56" t="str">
        <f t="shared" si="468"/>
        <v>-</v>
      </c>
      <c r="AT1461" s="56" t="str">
        <f t="shared" si="469"/>
        <v>-</v>
      </c>
      <c r="AU1461" s="56" t="str">
        <f t="shared" si="470"/>
        <v>-</v>
      </c>
      <c r="AV1461" s="56" t="str">
        <f t="shared" si="471"/>
        <v>-</v>
      </c>
      <c r="AW1461" s="53" t="str">
        <f t="shared" si="472"/>
        <v>-</v>
      </c>
      <c r="AX1461" s="53" t="str">
        <f t="shared" si="473"/>
        <v/>
      </c>
      <c r="AY1461" s="57" t="str">
        <f t="shared" si="474"/>
        <v/>
      </c>
      <c r="AZ1461" s="54">
        <f>+IF(SUMIF($AC$3:$AM$3,VLOOKUP($R1461,desplegable!$N$3:$Q$8,4,FALSE),$AC1461:$AM1461)&gt;=$S1461,$S1461,SUMIF($AC$3:$AM$3,VLOOKUP($R1461,desplegable!$N$3:$Q$8,4,FALSE),$AC1461:$AM1461))</f>
        <v>0</v>
      </c>
      <c r="BA1461" s="78"/>
      <c r="BB1461" s="54">
        <f t="shared" si="475"/>
        <v>0</v>
      </c>
      <c r="BC1461" s="53">
        <f>+IFERROR($BB1461*$T1461/VLOOKUP($R1461,desplegable!$N$3:$O$8,2,FALSE),0)</f>
        <v>0</v>
      </c>
      <c r="BD1461" s="53" t="str">
        <f t="shared" si="465"/>
        <v/>
      </c>
      <c r="BE1461" s="57" t="str">
        <f t="shared" si="476"/>
        <v/>
      </c>
    </row>
    <row r="1462" spans="1:57" ht="15" customHeight="1" x14ac:dyDescent="0.25">
      <c r="A1462" s="26" t="s">
        <v>117</v>
      </c>
      <c r="B1462" s="21"/>
      <c r="C1462" s="21" t="s">
        <v>117</v>
      </c>
      <c r="D1462" s="21"/>
      <c r="E1462" s="21" t="s">
        <v>117</v>
      </c>
      <c r="F1462" s="21"/>
      <c r="G1462" s="27"/>
      <c r="H1462" s="27"/>
      <c r="I1462" s="28" t="s">
        <v>374</v>
      </c>
      <c r="J1462" s="28" t="s">
        <v>117</v>
      </c>
      <c r="K1462" s="21"/>
      <c r="L1462" s="21"/>
      <c r="M1462" s="28" t="s">
        <v>117</v>
      </c>
      <c r="N1462" s="28" t="s">
        <v>117</v>
      </c>
      <c r="O1462" s="28" t="s">
        <v>117</v>
      </c>
      <c r="P1462" s="21" t="s">
        <v>117</v>
      </c>
      <c r="Q1462" s="21" t="s">
        <v>117</v>
      </c>
      <c r="R1462" s="28" t="s">
        <v>117</v>
      </c>
      <c r="S1462" s="78"/>
      <c r="T1462" s="30"/>
      <c r="U1462" s="52">
        <f t="shared" si="466"/>
        <v>0</v>
      </c>
      <c r="V1462" s="29"/>
      <c r="W1462" s="29" t="s">
        <v>117</v>
      </c>
      <c r="X1462" s="29"/>
      <c r="Y1462" s="29"/>
      <c r="Z1462" s="53" t="str">
        <f t="shared" si="458"/>
        <v/>
      </c>
      <c r="AA1462" s="55" t="str">
        <f t="shared" si="467"/>
        <v/>
      </c>
      <c r="AB1462" s="27"/>
      <c r="AC1462" s="54">
        <f t="shared" si="459"/>
        <v>0</v>
      </c>
      <c r="AD1462" s="78"/>
      <c r="AE1462" s="54">
        <f t="shared" si="460"/>
        <v>0</v>
      </c>
      <c r="AF1462" s="78"/>
      <c r="AG1462" s="54">
        <f t="shared" si="461"/>
        <v>0</v>
      </c>
      <c r="AH1462" s="78"/>
      <c r="AI1462" s="54">
        <f t="shared" si="462"/>
        <v>0</v>
      </c>
      <c r="AJ1462" s="78"/>
      <c r="AK1462" s="54">
        <f t="shared" si="463"/>
        <v>0</v>
      </c>
      <c r="AL1462" s="78"/>
      <c r="AM1462" s="78"/>
      <c r="AN1462" s="53" t="str">
        <f>+IF($A1462="Venta",SUMIF($AC$3:$AM$3,VLOOKUP($R1462,desplegable!$N$3:$Q$8,4,FALSE),$AC1462:$AM1462)*$T1462/VLOOKUP($R1462,desplegable!$N$3:$O$8,2,FALSE),"")</f>
        <v/>
      </c>
      <c r="AO1462" s="53">
        <f t="shared" si="464"/>
        <v>0</v>
      </c>
      <c r="AP1462" s="53" t="str">
        <f>+IF($A1462="Compra",SUMIF($AC$3:$AM$3,VLOOKUP($R1461,desplegable!$N$3:$Q$8,4,FALSE),$AC1462:$AM1462)*$T1462/VLOOKUP($R1461,desplegable!$N$3:$O$8,2,FALSE),"")</f>
        <v/>
      </c>
      <c r="AQ1462" s="55">
        <f>+IFERROR(SUMIF($AC$3:$AM$3,VLOOKUP($R1462,desplegable!$N$3:$Q$8,4,FALSE),$AC1462:$AM1462)/$S1462,0)</f>
        <v>0</v>
      </c>
      <c r="AR1462" s="55">
        <f ca="1">IFERROR((SUMIF($AC$3:$AM$3,VLOOKUP($R1462,desplegable!$N$3:$Q$8,4,FALSE),$AC1462:$AM1462)/($H1462-$G1462))*((TODAY())-$G1462)/$S1462,0)</f>
        <v>0</v>
      </c>
      <c r="AS1462" s="56" t="str">
        <f t="shared" si="468"/>
        <v>-</v>
      </c>
      <c r="AT1462" s="56" t="str">
        <f t="shared" si="469"/>
        <v>-</v>
      </c>
      <c r="AU1462" s="56" t="str">
        <f t="shared" si="470"/>
        <v>-</v>
      </c>
      <c r="AV1462" s="56" t="str">
        <f t="shared" si="471"/>
        <v>-</v>
      </c>
      <c r="AW1462" s="53" t="str">
        <f t="shared" si="472"/>
        <v>-</v>
      </c>
      <c r="AX1462" s="53" t="str">
        <f t="shared" si="473"/>
        <v/>
      </c>
      <c r="AY1462" s="57" t="str">
        <f t="shared" si="474"/>
        <v/>
      </c>
      <c r="AZ1462" s="54">
        <f>+IF(SUMIF($AC$3:$AM$3,VLOOKUP($R1462,desplegable!$N$3:$Q$8,4,FALSE),$AC1462:$AM1462)&gt;=$S1462,$S1462,SUMIF($AC$3:$AM$3,VLOOKUP($R1462,desplegable!$N$3:$Q$8,4,FALSE),$AC1462:$AM1462))</f>
        <v>0</v>
      </c>
      <c r="BA1462" s="78"/>
      <c r="BB1462" s="54">
        <f t="shared" si="475"/>
        <v>0</v>
      </c>
      <c r="BC1462" s="53">
        <f>+IFERROR($BB1462*$T1462/VLOOKUP($R1462,desplegable!$N$3:$O$8,2,FALSE),0)</f>
        <v>0</v>
      </c>
      <c r="BD1462" s="53" t="str">
        <f t="shared" si="465"/>
        <v/>
      </c>
      <c r="BE1462" s="57" t="str">
        <f t="shared" si="476"/>
        <v/>
      </c>
    </row>
    <row r="1463" spans="1:57" ht="15" customHeight="1" x14ac:dyDescent="0.25">
      <c r="A1463" s="26" t="s">
        <v>117</v>
      </c>
      <c r="B1463" s="21"/>
      <c r="C1463" s="21" t="s">
        <v>117</v>
      </c>
      <c r="D1463" s="21"/>
      <c r="E1463" s="21" t="s">
        <v>117</v>
      </c>
      <c r="F1463" s="21"/>
      <c r="G1463" s="27"/>
      <c r="H1463" s="27"/>
      <c r="I1463" s="28" t="s">
        <v>374</v>
      </c>
      <c r="J1463" s="28" t="s">
        <v>117</v>
      </c>
      <c r="K1463" s="21"/>
      <c r="L1463" s="21"/>
      <c r="M1463" s="28" t="s">
        <v>117</v>
      </c>
      <c r="N1463" s="28" t="s">
        <v>117</v>
      </c>
      <c r="O1463" s="28" t="s">
        <v>117</v>
      </c>
      <c r="P1463" s="21" t="s">
        <v>117</v>
      </c>
      <c r="Q1463" s="21" t="s">
        <v>117</v>
      </c>
      <c r="R1463" s="28" t="s">
        <v>117</v>
      </c>
      <c r="S1463" s="78"/>
      <c r="T1463" s="30"/>
      <c r="U1463" s="52">
        <f t="shared" si="466"/>
        <v>0</v>
      </c>
      <c r="V1463" s="29"/>
      <c r="W1463" s="29" t="s">
        <v>117</v>
      </c>
      <c r="X1463" s="29"/>
      <c r="Y1463" s="29"/>
      <c r="Z1463" s="53" t="str">
        <f t="shared" si="458"/>
        <v/>
      </c>
      <c r="AA1463" s="55" t="str">
        <f t="shared" si="467"/>
        <v/>
      </c>
      <c r="AB1463" s="27"/>
      <c r="AC1463" s="54">
        <f t="shared" si="459"/>
        <v>0</v>
      </c>
      <c r="AD1463" s="78"/>
      <c r="AE1463" s="54">
        <f t="shared" si="460"/>
        <v>0</v>
      </c>
      <c r="AF1463" s="78"/>
      <c r="AG1463" s="54">
        <f t="shared" si="461"/>
        <v>0</v>
      </c>
      <c r="AH1463" s="78"/>
      <c r="AI1463" s="54">
        <f t="shared" si="462"/>
        <v>0</v>
      </c>
      <c r="AJ1463" s="78"/>
      <c r="AK1463" s="54">
        <f t="shared" si="463"/>
        <v>0</v>
      </c>
      <c r="AL1463" s="78"/>
      <c r="AM1463" s="78"/>
      <c r="AN1463" s="53" t="str">
        <f>+IF($A1463="Venta",SUMIF($AC$3:$AM$3,VLOOKUP($R1463,desplegable!$N$3:$Q$8,4,FALSE),$AC1463:$AM1463)*$T1463/VLOOKUP($R1463,desplegable!$N$3:$O$8,2,FALSE),"")</f>
        <v/>
      </c>
      <c r="AO1463" s="53">
        <f t="shared" si="464"/>
        <v>0</v>
      </c>
      <c r="AP1463" s="53" t="str">
        <f>+IF($A1463="Compra",SUMIF($AC$3:$AM$3,VLOOKUP($R1462,desplegable!$N$3:$Q$8,4,FALSE),$AC1463:$AM1463)*$T1463/VLOOKUP($R1462,desplegable!$N$3:$O$8,2,FALSE),"")</f>
        <v/>
      </c>
      <c r="AQ1463" s="55">
        <f>+IFERROR(SUMIF($AC$3:$AM$3,VLOOKUP($R1463,desplegable!$N$3:$Q$8,4,FALSE),$AC1463:$AM1463)/$S1463,0)</f>
        <v>0</v>
      </c>
      <c r="AR1463" s="55">
        <f ca="1">IFERROR((SUMIF($AC$3:$AM$3,VLOOKUP($R1463,desplegable!$N$3:$Q$8,4,FALSE),$AC1463:$AM1463)/($H1463-$G1463))*((TODAY())-$G1463)/$S1463,0)</f>
        <v>0</v>
      </c>
      <c r="AS1463" s="56" t="str">
        <f t="shared" si="468"/>
        <v>-</v>
      </c>
      <c r="AT1463" s="56" t="str">
        <f t="shared" si="469"/>
        <v>-</v>
      </c>
      <c r="AU1463" s="56" t="str">
        <f t="shared" si="470"/>
        <v>-</v>
      </c>
      <c r="AV1463" s="56" t="str">
        <f t="shared" si="471"/>
        <v>-</v>
      </c>
      <c r="AW1463" s="53" t="str">
        <f t="shared" si="472"/>
        <v>-</v>
      </c>
      <c r="AX1463" s="53" t="str">
        <f t="shared" si="473"/>
        <v/>
      </c>
      <c r="AY1463" s="57" t="str">
        <f t="shared" si="474"/>
        <v/>
      </c>
      <c r="AZ1463" s="54">
        <f>+IF(SUMIF($AC$3:$AM$3,VLOOKUP($R1463,desplegable!$N$3:$Q$8,4,FALSE),$AC1463:$AM1463)&gt;=$S1463,$S1463,SUMIF($AC$3:$AM$3,VLOOKUP($R1463,desplegable!$N$3:$Q$8,4,FALSE),$AC1463:$AM1463))</f>
        <v>0</v>
      </c>
      <c r="BA1463" s="78"/>
      <c r="BB1463" s="54">
        <f t="shared" si="475"/>
        <v>0</v>
      </c>
      <c r="BC1463" s="53">
        <f>+IFERROR($BB1463*$T1463/VLOOKUP($R1463,desplegable!$N$3:$O$8,2,FALSE),0)</f>
        <v>0</v>
      </c>
      <c r="BD1463" s="53" t="str">
        <f t="shared" si="465"/>
        <v/>
      </c>
      <c r="BE1463" s="57" t="str">
        <f t="shared" si="476"/>
        <v/>
      </c>
    </row>
    <row r="1464" spans="1:57" ht="15" customHeight="1" x14ac:dyDescent="0.25">
      <c r="A1464" s="26" t="s">
        <v>117</v>
      </c>
      <c r="B1464" s="21"/>
      <c r="C1464" s="21" t="s">
        <v>117</v>
      </c>
      <c r="D1464" s="21"/>
      <c r="E1464" s="21" t="s">
        <v>117</v>
      </c>
      <c r="F1464" s="21"/>
      <c r="G1464" s="27"/>
      <c r="H1464" s="27"/>
      <c r="I1464" s="28" t="s">
        <v>374</v>
      </c>
      <c r="J1464" s="28" t="s">
        <v>117</v>
      </c>
      <c r="K1464" s="21"/>
      <c r="L1464" s="21"/>
      <c r="M1464" s="28" t="s">
        <v>117</v>
      </c>
      <c r="N1464" s="28" t="s">
        <v>117</v>
      </c>
      <c r="O1464" s="28" t="s">
        <v>117</v>
      </c>
      <c r="P1464" s="21" t="s">
        <v>117</v>
      </c>
      <c r="Q1464" s="21" t="s">
        <v>117</v>
      </c>
      <c r="R1464" s="28" t="s">
        <v>117</v>
      </c>
      <c r="S1464" s="78"/>
      <c r="T1464" s="30"/>
      <c r="U1464" s="52">
        <f t="shared" si="466"/>
        <v>0</v>
      </c>
      <c r="V1464" s="29"/>
      <c r="W1464" s="29" t="s">
        <v>117</v>
      </c>
      <c r="X1464" s="29"/>
      <c r="Y1464" s="29"/>
      <c r="Z1464" s="53" t="str">
        <f t="shared" si="458"/>
        <v/>
      </c>
      <c r="AA1464" s="55" t="str">
        <f t="shared" si="467"/>
        <v/>
      </c>
      <c r="AB1464" s="27"/>
      <c r="AC1464" s="54">
        <f t="shared" si="459"/>
        <v>0</v>
      </c>
      <c r="AD1464" s="78"/>
      <c r="AE1464" s="54">
        <f t="shared" si="460"/>
        <v>0</v>
      </c>
      <c r="AF1464" s="78"/>
      <c r="AG1464" s="54">
        <f t="shared" si="461"/>
        <v>0</v>
      </c>
      <c r="AH1464" s="78"/>
      <c r="AI1464" s="54">
        <f t="shared" si="462"/>
        <v>0</v>
      </c>
      <c r="AJ1464" s="78"/>
      <c r="AK1464" s="54">
        <f t="shared" si="463"/>
        <v>0</v>
      </c>
      <c r="AL1464" s="78"/>
      <c r="AM1464" s="78"/>
      <c r="AN1464" s="53" t="str">
        <f>+IF($A1464="Venta",SUMIF($AC$3:$AM$3,VLOOKUP($R1464,desplegable!$N$3:$Q$8,4,FALSE),$AC1464:$AM1464)*$T1464/VLOOKUP($R1464,desplegable!$N$3:$O$8,2,FALSE),"")</f>
        <v/>
      </c>
      <c r="AO1464" s="53">
        <f t="shared" si="464"/>
        <v>0</v>
      </c>
      <c r="AP1464" s="53" t="str">
        <f>+IF($A1464="Compra",SUMIF($AC$3:$AM$3,VLOOKUP($R1463,desplegable!$N$3:$Q$8,4,FALSE),$AC1464:$AM1464)*$T1464/VLOOKUP($R1463,desplegable!$N$3:$O$8,2,FALSE),"")</f>
        <v/>
      </c>
      <c r="AQ1464" s="55">
        <f>+IFERROR(SUMIF($AC$3:$AM$3,VLOOKUP($R1464,desplegable!$N$3:$Q$8,4,FALSE),$AC1464:$AM1464)/$S1464,0)</f>
        <v>0</v>
      </c>
      <c r="AR1464" s="55">
        <f ca="1">IFERROR((SUMIF($AC$3:$AM$3,VLOOKUP($R1464,desplegable!$N$3:$Q$8,4,FALSE),$AC1464:$AM1464)/($H1464-$G1464))*((TODAY())-$G1464)/$S1464,0)</f>
        <v>0</v>
      </c>
      <c r="AS1464" s="56" t="str">
        <f t="shared" si="468"/>
        <v>-</v>
      </c>
      <c r="AT1464" s="56" t="str">
        <f t="shared" si="469"/>
        <v>-</v>
      </c>
      <c r="AU1464" s="56" t="str">
        <f t="shared" si="470"/>
        <v>-</v>
      </c>
      <c r="AV1464" s="56" t="str">
        <f t="shared" si="471"/>
        <v>-</v>
      </c>
      <c r="AW1464" s="53" t="str">
        <f t="shared" si="472"/>
        <v>-</v>
      </c>
      <c r="AX1464" s="53" t="str">
        <f t="shared" si="473"/>
        <v/>
      </c>
      <c r="AY1464" s="57" t="str">
        <f t="shared" si="474"/>
        <v/>
      </c>
      <c r="AZ1464" s="54">
        <f>+IF(SUMIF($AC$3:$AM$3,VLOOKUP($R1464,desplegable!$N$3:$Q$8,4,FALSE),$AC1464:$AM1464)&gt;=$S1464,$S1464,SUMIF($AC$3:$AM$3,VLOOKUP($R1464,desplegable!$N$3:$Q$8,4,FALSE),$AC1464:$AM1464))</f>
        <v>0</v>
      </c>
      <c r="BA1464" s="78"/>
      <c r="BB1464" s="54">
        <f t="shared" si="475"/>
        <v>0</v>
      </c>
      <c r="BC1464" s="53">
        <f>+IFERROR($BB1464*$T1464/VLOOKUP($R1464,desplegable!$N$3:$O$8,2,FALSE),0)</f>
        <v>0</v>
      </c>
      <c r="BD1464" s="53" t="str">
        <f t="shared" si="465"/>
        <v/>
      </c>
      <c r="BE1464" s="57" t="str">
        <f t="shared" si="476"/>
        <v/>
      </c>
    </row>
    <row r="1465" spans="1:57" ht="15" customHeight="1" x14ac:dyDescent="0.25">
      <c r="A1465" s="26" t="s">
        <v>117</v>
      </c>
      <c r="B1465" s="21"/>
      <c r="C1465" s="21" t="s">
        <v>117</v>
      </c>
      <c r="D1465" s="21"/>
      <c r="E1465" s="21" t="s">
        <v>117</v>
      </c>
      <c r="F1465" s="21"/>
      <c r="G1465" s="27"/>
      <c r="H1465" s="27"/>
      <c r="I1465" s="28" t="s">
        <v>374</v>
      </c>
      <c r="J1465" s="28" t="s">
        <v>117</v>
      </c>
      <c r="K1465" s="21"/>
      <c r="L1465" s="21"/>
      <c r="M1465" s="28" t="s">
        <v>117</v>
      </c>
      <c r="N1465" s="28" t="s">
        <v>117</v>
      </c>
      <c r="O1465" s="28" t="s">
        <v>117</v>
      </c>
      <c r="P1465" s="21" t="s">
        <v>117</v>
      </c>
      <c r="Q1465" s="21" t="s">
        <v>117</v>
      </c>
      <c r="R1465" s="28" t="s">
        <v>117</v>
      </c>
      <c r="S1465" s="78"/>
      <c r="T1465" s="30"/>
      <c r="U1465" s="52">
        <f t="shared" si="466"/>
        <v>0</v>
      </c>
      <c r="V1465" s="29"/>
      <c r="W1465" s="29" t="s">
        <v>117</v>
      </c>
      <c r="X1465" s="29"/>
      <c r="Y1465" s="29"/>
      <c r="Z1465" s="53" t="str">
        <f t="shared" si="458"/>
        <v/>
      </c>
      <c r="AA1465" s="55" t="str">
        <f t="shared" si="467"/>
        <v/>
      </c>
      <c r="AB1465" s="27"/>
      <c r="AC1465" s="54">
        <f t="shared" si="459"/>
        <v>0</v>
      </c>
      <c r="AD1465" s="78"/>
      <c r="AE1465" s="54">
        <f t="shared" si="460"/>
        <v>0</v>
      </c>
      <c r="AF1465" s="78"/>
      <c r="AG1465" s="54">
        <f t="shared" si="461"/>
        <v>0</v>
      </c>
      <c r="AH1465" s="78"/>
      <c r="AI1465" s="54">
        <f t="shared" si="462"/>
        <v>0</v>
      </c>
      <c r="AJ1465" s="78"/>
      <c r="AK1465" s="54">
        <f t="shared" si="463"/>
        <v>0</v>
      </c>
      <c r="AL1465" s="78"/>
      <c r="AM1465" s="78"/>
      <c r="AN1465" s="53" t="str">
        <f>+IF($A1465="Venta",SUMIF($AC$3:$AM$3,VLOOKUP($R1465,desplegable!$N$3:$Q$8,4,FALSE),$AC1465:$AM1465)*$T1465/VLOOKUP($R1465,desplegable!$N$3:$O$8,2,FALSE),"")</f>
        <v/>
      </c>
      <c r="AO1465" s="53">
        <f t="shared" si="464"/>
        <v>0</v>
      </c>
      <c r="AP1465" s="53" t="str">
        <f>+IF($A1465="Compra",SUMIF($AC$3:$AM$3,VLOOKUP($R1464,desplegable!$N$3:$Q$8,4,FALSE),$AC1465:$AM1465)*$T1465/VLOOKUP($R1464,desplegable!$N$3:$O$8,2,FALSE),"")</f>
        <v/>
      </c>
      <c r="AQ1465" s="55">
        <f>+IFERROR(SUMIF($AC$3:$AM$3,VLOOKUP($R1465,desplegable!$N$3:$Q$8,4,FALSE),$AC1465:$AM1465)/$S1465,0)</f>
        <v>0</v>
      </c>
      <c r="AR1465" s="55">
        <f ca="1">IFERROR((SUMIF($AC$3:$AM$3,VLOOKUP($R1465,desplegable!$N$3:$Q$8,4,FALSE),$AC1465:$AM1465)/($H1465-$G1465))*((TODAY())-$G1465)/$S1465,0)</f>
        <v>0</v>
      </c>
      <c r="AS1465" s="56" t="str">
        <f t="shared" si="468"/>
        <v>-</v>
      </c>
      <c r="AT1465" s="56" t="str">
        <f t="shared" si="469"/>
        <v>-</v>
      </c>
      <c r="AU1465" s="56" t="str">
        <f t="shared" si="470"/>
        <v>-</v>
      </c>
      <c r="AV1465" s="56" t="str">
        <f t="shared" si="471"/>
        <v>-</v>
      </c>
      <c r="AW1465" s="53" t="str">
        <f t="shared" si="472"/>
        <v>-</v>
      </c>
      <c r="AX1465" s="53" t="str">
        <f t="shared" si="473"/>
        <v/>
      </c>
      <c r="AY1465" s="57" t="str">
        <f t="shared" si="474"/>
        <v/>
      </c>
      <c r="AZ1465" s="54">
        <f>+IF(SUMIF($AC$3:$AM$3,VLOOKUP($R1465,desplegable!$N$3:$Q$8,4,FALSE),$AC1465:$AM1465)&gt;=$S1465,$S1465,SUMIF($AC$3:$AM$3,VLOOKUP($R1465,desplegable!$N$3:$Q$8,4,FALSE),$AC1465:$AM1465))</f>
        <v>0</v>
      </c>
      <c r="BA1465" s="78"/>
      <c r="BB1465" s="54">
        <f t="shared" si="475"/>
        <v>0</v>
      </c>
      <c r="BC1465" s="53">
        <f>+IFERROR($BB1465*$T1465/VLOOKUP($R1465,desplegable!$N$3:$O$8,2,FALSE),0)</f>
        <v>0</v>
      </c>
      <c r="BD1465" s="53" t="str">
        <f t="shared" si="465"/>
        <v/>
      </c>
      <c r="BE1465" s="57" t="str">
        <f t="shared" si="476"/>
        <v/>
      </c>
    </row>
    <row r="1466" spans="1:57" ht="15" customHeight="1" x14ac:dyDescent="0.25">
      <c r="A1466" s="26" t="s">
        <v>117</v>
      </c>
      <c r="B1466" s="21"/>
      <c r="C1466" s="21" t="s">
        <v>117</v>
      </c>
      <c r="D1466" s="21"/>
      <c r="E1466" s="21" t="s">
        <v>117</v>
      </c>
      <c r="F1466" s="21"/>
      <c r="G1466" s="27"/>
      <c r="H1466" s="27"/>
      <c r="I1466" s="28" t="s">
        <v>374</v>
      </c>
      <c r="J1466" s="28" t="s">
        <v>117</v>
      </c>
      <c r="K1466" s="21"/>
      <c r="L1466" s="21"/>
      <c r="M1466" s="28" t="s">
        <v>117</v>
      </c>
      <c r="N1466" s="28" t="s">
        <v>117</v>
      </c>
      <c r="O1466" s="28" t="s">
        <v>117</v>
      </c>
      <c r="P1466" s="21" t="s">
        <v>117</v>
      </c>
      <c r="Q1466" s="21" t="s">
        <v>117</v>
      </c>
      <c r="R1466" s="28" t="s">
        <v>117</v>
      </c>
      <c r="S1466" s="78"/>
      <c r="T1466" s="30"/>
      <c r="U1466" s="52">
        <f t="shared" si="466"/>
        <v>0</v>
      </c>
      <c r="V1466" s="29"/>
      <c r="W1466" s="29" t="s">
        <v>117</v>
      </c>
      <c r="X1466" s="29"/>
      <c r="Y1466" s="29"/>
      <c r="Z1466" s="53" t="str">
        <f t="shared" si="458"/>
        <v/>
      </c>
      <c r="AA1466" s="55" t="str">
        <f t="shared" si="467"/>
        <v/>
      </c>
      <c r="AB1466" s="27"/>
      <c r="AC1466" s="54">
        <f t="shared" si="459"/>
        <v>0</v>
      </c>
      <c r="AD1466" s="78"/>
      <c r="AE1466" s="54">
        <f t="shared" si="460"/>
        <v>0</v>
      </c>
      <c r="AF1466" s="78"/>
      <c r="AG1466" s="54">
        <f t="shared" si="461"/>
        <v>0</v>
      </c>
      <c r="AH1466" s="78"/>
      <c r="AI1466" s="54">
        <f t="shared" si="462"/>
        <v>0</v>
      </c>
      <c r="AJ1466" s="78"/>
      <c r="AK1466" s="54">
        <f t="shared" si="463"/>
        <v>0</v>
      </c>
      <c r="AL1466" s="78"/>
      <c r="AM1466" s="78"/>
      <c r="AN1466" s="53" t="str">
        <f>+IF($A1466="Venta",SUMIF($AC$3:$AM$3,VLOOKUP($R1466,desplegable!$N$3:$Q$8,4,FALSE),$AC1466:$AM1466)*$T1466/VLOOKUP($R1466,desplegable!$N$3:$O$8,2,FALSE),"")</f>
        <v/>
      </c>
      <c r="AO1466" s="53">
        <f t="shared" si="464"/>
        <v>0</v>
      </c>
      <c r="AP1466" s="53" t="str">
        <f>+IF($A1466="Compra",SUMIF($AC$3:$AM$3,VLOOKUP($R1465,desplegable!$N$3:$Q$8,4,FALSE),$AC1466:$AM1466)*$T1466/VLOOKUP($R1465,desplegable!$N$3:$O$8,2,FALSE),"")</f>
        <v/>
      </c>
      <c r="AQ1466" s="55">
        <f>+IFERROR(SUMIF($AC$3:$AM$3,VLOOKUP($R1466,desplegable!$N$3:$Q$8,4,FALSE),$AC1466:$AM1466)/$S1466,0)</f>
        <v>0</v>
      </c>
      <c r="AR1466" s="55">
        <f ca="1">IFERROR((SUMIF($AC$3:$AM$3,VLOOKUP($R1466,desplegable!$N$3:$Q$8,4,FALSE),$AC1466:$AM1466)/($H1466-$G1466))*((TODAY())-$G1466)/$S1466,0)</f>
        <v>0</v>
      </c>
      <c r="AS1466" s="56" t="str">
        <f t="shared" si="468"/>
        <v>-</v>
      </c>
      <c r="AT1466" s="56" t="str">
        <f t="shared" si="469"/>
        <v>-</v>
      </c>
      <c r="AU1466" s="56" t="str">
        <f t="shared" si="470"/>
        <v>-</v>
      </c>
      <c r="AV1466" s="56" t="str">
        <f t="shared" si="471"/>
        <v>-</v>
      </c>
      <c r="AW1466" s="53" t="str">
        <f t="shared" si="472"/>
        <v>-</v>
      </c>
      <c r="AX1466" s="53" t="str">
        <f t="shared" si="473"/>
        <v/>
      </c>
      <c r="AY1466" s="57" t="str">
        <f t="shared" si="474"/>
        <v/>
      </c>
      <c r="AZ1466" s="54">
        <f>+IF(SUMIF($AC$3:$AM$3,VLOOKUP($R1466,desplegable!$N$3:$Q$8,4,FALSE),$AC1466:$AM1466)&gt;=$S1466,$S1466,SUMIF($AC$3:$AM$3,VLOOKUP($R1466,desplegable!$N$3:$Q$8,4,FALSE),$AC1466:$AM1466))</f>
        <v>0</v>
      </c>
      <c r="BA1466" s="78"/>
      <c r="BB1466" s="54">
        <f t="shared" si="475"/>
        <v>0</v>
      </c>
      <c r="BC1466" s="53">
        <f>+IFERROR($BB1466*$T1466/VLOOKUP($R1466,desplegable!$N$3:$O$8,2,FALSE),0)</f>
        <v>0</v>
      </c>
      <c r="BD1466" s="53" t="str">
        <f t="shared" si="465"/>
        <v/>
      </c>
      <c r="BE1466" s="57" t="str">
        <f t="shared" si="476"/>
        <v/>
      </c>
    </row>
    <row r="1467" spans="1:57" ht="15" customHeight="1" x14ac:dyDescent="0.25">
      <c r="A1467" s="26" t="s">
        <v>117</v>
      </c>
      <c r="B1467" s="21"/>
      <c r="C1467" s="21" t="s">
        <v>117</v>
      </c>
      <c r="D1467" s="21"/>
      <c r="E1467" s="21" t="s">
        <v>117</v>
      </c>
      <c r="F1467" s="21"/>
      <c r="G1467" s="27"/>
      <c r="H1467" s="27"/>
      <c r="I1467" s="28" t="s">
        <v>374</v>
      </c>
      <c r="J1467" s="28" t="s">
        <v>117</v>
      </c>
      <c r="K1467" s="21"/>
      <c r="L1467" s="21"/>
      <c r="M1467" s="28" t="s">
        <v>117</v>
      </c>
      <c r="N1467" s="28" t="s">
        <v>117</v>
      </c>
      <c r="O1467" s="28" t="s">
        <v>117</v>
      </c>
      <c r="P1467" s="21" t="s">
        <v>117</v>
      </c>
      <c r="Q1467" s="21" t="s">
        <v>117</v>
      </c>
      <c r="R1467" s="28" t="s">
        <v>117</v>
      </c>
      <c r="S1467" s="78"/>
      <c r="T1467" s="30"/>
      <c r="U1467" s="52">
        <f t="shared" si="466"/>
        <v>0</v>
      </c>
      <c r="V1467" s="29"/>
      <c r="W1467" s="29" t="s">
        <v>117</v>
      </c>
      <c r="X1467" s="29"/>
      <c r="Y1467" s="29"/>
      <c r="Z1467" s="53" t="str">
        <f t="shared" si="458"/>
        <v/>
      </c>
      <c r="AA1467" s="55" t="str">
        <f t="shared" si="467"/>
        <v/>
      </c>
      <c r="AB1467" s="27"/>
      <c r="AC1467" s="54">
        <f t="shared" si="459"/>
        <v>0</v>
      </c>
      <c r="AD1467" s="78"/>
      <c r="AE1467" s="54">
        <f t="shared" si="460"/>
        <v>0</v>
      </c>
      <c r="AF1467" s="78"/>
      <c r="AG1467" s="54">
        <f t="shared" si="461"/>
        <v>0</v>
      </c>
      <c r="AH1467" s="78"/>
      <c r="AI1467" s="54">
        <f t="shared" si="462"/>
        <v>0</v>
      </c>
      <c r="AJ1467" s="78"/>
      <c r="AK1467" s="54">
        <f t="shared" si="463"/>
        <v>0</v>
      </c>
      <c r="AL1467" s="78"/>
      <c r="AM1467" s="78"/>
      <c r="AN1467" s="53" t="str">
        <f>+IF($A1467="Venta",SUMIF($AC$3:$AM$3,VLOOKUP($R1467,desplegable!$N$3:$Q$8,4,FALSE),$AC1467:$AM1467)*$T1467/VLOOKUP($R1467,desplegable!$N$3:$O$8,2,FALSE),"")</f>
        <v/>
      </c>
      <c r="AO1467" s="53">
        <f t="shared" si="464"/>
        <v>0</v>
      </c>
      <c r="AP1467" s="53" t="str">
        <f>+IF($A1467="Compra",SUMIF($AC$3:$AM$3,VLOOKUP($R1466,desplegable!$N$3:$Q$8,4,FALSE),$AC1467:$AM1467)*$T1467/VLOOKUP($R1466,desplegable!$N$3:$O$8,2,FALSE),"")</f>
        <v/>
      </c>
      <c r="AQ1467" s="55">
        <f>+IFERROR(SUMIF($AC$3:$AM$3,VLOOKUP($R1467,desplegable!$N$3:$Q$8,4,FALSE),$AC1467:$AM1467)/$S1467,0)</f>
        <v>0</v>
      </c>
      <c r="AR1467" s="55">
        <f ca="1">IFERROR((SUMIF($AC$3:$AM$3,VLOOKUP($R1467,desplegable!$N$3:$Q$8,4,FALSE),$AC1467:$AM1467)/($H1467-$G1467))*((TODAY())-$G1467)/$S1467,0)</f>
        <v>0</v>
      </c>
      <c r="AS1467" s="56" t="str">
        <f t="shared" si="468"/>
        <v>-</v>
      </c>
      <c r="AT1467" s="56" t="str">
        <f t="shared" si="469"/>
        <v>-</v>
      </c>
      <c r="AU1467" s="56" t="str">
        <f t="shared" si="470"/>
        <v>-</v>
      </c>
      <c r="AV1467" s="56" t="str">
        <f t="shared" si="471"/>
        <v>-</v>
      </c>
      <c r="AW1467" s="53" t="str">
        <f t="shared" si="472"/>
        <v>-</v>
      </c>
      <c r="AX1467" s="53" t="str">
        <f t="shared" si="473"/>
        <v/>
      </c>
      <c r="AY1467" s="57" t="str">
        <f t="shared" si="474"/>
        <v/>
      </c>
      <c r="AZ1467" s="54">
        <f>+IF(SUMIF($AC$3:$AM$3,VLOOKUP($R1467,desplegable!$N$3:$Q$8,4,FALSE),$AC1467:$AM1467)&gt;=$S1467,$S1467,SUMIF($AC$3:$AM$3,VLOOKUP($R1467,desplegable!$N$3:$Q$8,4,FALSE),$AC1467:$AM1467))</f>
        <v>0</v>
      </c>
      <c r="BA1467" s="78"/>
      <c r="BB1467" s="54">
        <f t="shared" si="475"/>
        <v>0</v>
      </c>
      <c r="BC1467" s="53">
        <f>+IFERROR($BB1467*$T1467/VLOOKUP($R1467,desplegable!$N$3:$O$8,2,FALSE),0)</f>
        <v>0</v>
      </c>
      <c r="BD1467" s="53" t="str">
        <f t="shared" si="465"/>
        <v/>
      </c>
      <c r="BE1467" s="57" t="str">
        <f t="shared" si="476"/>
        <v/>
      </c>
    </row>
    <row r="1468" spans="1:57" ht="15" customHeight="1" x14ac:dyDescent="0.25">
      <c r="A1468" s="26" t="s">
        <v>117</v>
      </c>
      <c r="B1468" s="21"/>
      <c r="C1468" s="21" t="s">
        <v>117</v>
      </c>
      <c r="D1468" s="21"/>
      <c r="E1468" s="21" t="s">
        <v>117</v>
      </c>
      <c r="F1468" s="21"/>
      <c r="G1468" s="27"/>
      <c r="H1468" s="27"/>
      <c r="I1468" s="28" t="s">
        <v>374</v>
      </c>
      <c r="J1468" s="28" t="s">
        <v>117</v>
      </c>
      <c r="K1468" s="21"/>
      <c r="L1468" s="21"/>
      <c r="M1468" s="28" t="s">
        <v>117</v>
      </c>
      <c r="N1468" s="28" t="s">
        <v>117</v>
      </c>
      <c r="O1468" s="28" t="s">
        <v>117</v>
      </c>
      <c r="P1468" s="21" t="s">
        <v>117</v>
      </c>
      <c r="Q1468" s="21" t="s">
        <v>117</v>
      </c>
      <c r="R1468" s="28" t="s">
        <v>117</v>
      </c>
      <c r="S1468" s="78"/>
      <c r="T1468" s="30"/>
      <c r="U1468" s="52">
        <f t="shared" si="466"/>
        <v>0</v>
      </c>
      <c r="V1468" s="29"/>
      <c r="W1468" s="29" t="s">
        <v>117</v>
      </c>
      <c r="X1468" s="29"/>
      <c r="Y1468" s="29"/>
      <c r="Z1468" s="53" t="str">
        <f t="shared" si="458"/>
        <v/>
      </c>
      <c r="AA1468" s="55" t="str">
        <f t="shared" si="467"/>
        <v/>
      </c>
      <c r="AB1468" s="27"/>
      <c r="AC1468" s="54">
        <f t="shared" si="459"/>
        <v>0</v>
      </c>
      <c r="AD1468" s="78"/>
      <c r="AE1468" s="54">
        <f t="shared" si="460"/>
        <v>0</v>
      </c>
      <c r="AF1468" s="78"/>
      <c r="AG1468" s="54">
        <f t="shared" si="461"/>
        <v>0</v>
      </c>
      <c r="AH1468" s="78"/>
      <c r="AI1468" s="54">
        <f t="shared" si="462"/>
        <v>0</v>
      </c>
      <c r="AJ1468" s="78"/>
      <c r="AK1468" s="54">
        <f t="shared" si="463"/>
        <v>0</v>
      </c>
      <c r="AL1468" s="78"/>
      <c r="AM1468" s="78"/>
      <c r="AN1468" s="53" t="str">
        <f>+IF($A1468="Venta",SUMIF($AC$3:$AM$3,VLOOKUP($R1468,desplegable!$N$3:$Q$8,4,FALSE),$AC1468:$AM1468)*$T1468/VLOOKUP($R1468,desplegable!$N$3:$O$8,2,FALSE),"")</f>
        <v/>
      </c>
      <c r="AO1468" s="53">
        <f t="shared" si="464"/>
        <v>0</v>
      </c>
      <c r="AP1468" s="53" t="str">
        <f>+IF($A1468="Compra",SUMIF($AC$3:$AM$3,VLOOKUP($R1467,desplegable!$N$3:$Q$8,4,FALSE),$AC1468:$AM1468)*$T1468/VLOOKUP($R1467,desplegable!$N$3:$O$8,2,FALSE),"")</f>
        <v/>
      </c>
      <c r="AQ1468" s="55">
        <f>+IFERROR(SUMIF($AC$3:$AM$3,VLOOKUP($R1468,desplegable!$N$3:$Q$8,4,FALSE),$AC1468:$AM1468)/$S1468,0)</f>
        <v>0</v>
      </c>
      <c r="AR1468" s="55">
        <f ca="1">IFERROR((SUMIF($AC$3:$AM$3,VLOOKUP($R1468,desplegable!$N$3:$Q$8,4,FALSE),$AC1468:$AM1468)/($H1468-$G1468))*((TODAY())-$G1468)/$S1468,0)</f>
        <v>0</v>
      </c>
      <c r="AS1468" s="56" t="str">
        <f t="shared" si="468"/>
        <v>-</v>
      </c>
      <c r="AT1468" s="56" t="str">
        <f t="shared" si="469"/>
        <v>-</v>
      </c>
      <c r="AU1468" s="56" t="str">
        <f t="shared" si="470"/>
        <v>-</v>
      </c>
      <c r="AV1468" s="56" t="str">
        <f t="shared" si="471"/>
        <v>-</v>
      </c>
      <c r="AW1468" s="53" t="str">
        <f t="shared" si="472"/>
        <v>-</v>
      </c>
      <c r="AX1468" s="53" t="str">
        <f t="shared" si="473"/>
        <v/>
      </c>
      <c r="AY1468" s="57" t="str">
        <f t="shared" si="474"/>
        <v/>
      </c>
      <c r="AZ1468" s="54">
        <f>+IF(SUMIF($AC$3:$AM$3,VLOOKUP($R1468,desplegable!$N$3:$Q$8,4,FALSE),$AC1468:$AM1468)&gt;=$S1468,$S1468,SUMIF($AC$3:$AM$3,VLOOKUP($R1468,desplegable!$N$3:$Q$8,4,FALSE),$AC1468:$AM1468))</f>
        <v>0</v>
      </c>
      <c r="BA1468" s="78"/>
      <c r="BB1468" s="54">
        <f t="shared" si="475"/>
        <v>0</v>
      </c>
      <c r="BC1468" s="53">
        <f>+IFERROR($BB1468*$T1468/VLOOKUP($R1468,desplegable!$N$3:$O$8,2,FALSE),0)</f>
        <v>0</v>
      </c>
      <c r="BD1468" s="53" t="str">
        <f t="shared" si="465"/>
        <v/>
      </c>
      <c r="BE1468" s="57" t="str">
        <f t="shared" si="476"/>
        <v/>
      </c>
    </row>
    <row r="1469" spans="1:57" ht="15" customHeight="1" x14ac:dyDescent="0.25">
      <c r="A1469" s="26" t="s">
        <v>117</v>
      </c>
      <c r="B1469" s="21"/>
      <c r="C1469" s="21" t="s">
        <v>117</v>
      </c>
      <c r="D1469" s="21"/>
      <c r="E1469" s="21" t="s">
        <v>117</v>
      </c>
      <c r="F1469" s="21"/>
      <c r="G1469" s="27"/>
      <c r="H1469" s="27"/>
      <c r="I1469" s="28" t="s">
        <v>374</v>
      </c>
      <c r="J1469" s="28" t="s">
        <v>117</v>
      </c>
      <c r="K1469" s="21"/>
      <c r="L1469" s="21"/>
      <c r="M1469" s="28" t="s">
        <v>117</v>
      </c>
      <c r="N1469" s="28" t="s">
        <v>117</v>
      </c>
      <c r="O1469" s="28" t="s">
        <v>117</v>
      </c>
      <c r="P1469" s="21" t="s">
        <v>117</v>
      </c>
      <c r="Q1469" s="21" t="s">
        <v>117</v>
      </c>
      <c r="R1469" s="28" t="s">
        <v>117</v>
      </c>
      <c r="S1469" s="78"/>
      <c r="T1469" s="30"/>
      <c r="U1469" s="52">
        <f t="shared" si="466"/>
        <v>0</v>
      </c>
      <c r="V1469" s="29"/>
      <c r="W1469" s="29" t="s">
        <v>117</v>
      </c>
      <c r="X1469" s="29"/>
      <c r="Y1469" s="29"/>
      <c r="Z1469" s="53" t="str">
        <f t="shared" si="458"/>
        <v/>
      </c>
      <c r="AA1469" s="55" t="str">
        <f t="shared" si="467"/>
        <v/>
      </c>
      <c r="AB1469" s="27"/>
      <c r="AC1469" s="54">
        <f t="shared" si="459"/>
        <v>0</v>
      </c>
      <c r="AD1469" s="78"/>
      <c r="AE1469" s="54">
        <f t="shared" si="460"/>
        <v>0</v>
      </c>
      <c r="AF1469" s="78"/>
      <c r="AG1469" s="54">
        <f t="shared" si="461"/>
        <v>0</v>
      </c>
      <c r="AH1469" s="78"/>
      <c r="AI1469" s="54">
        <f t="shared" si="462"/>
        <v>0</v>
      </c>
      <c r="AJ1469" s="78"/>
      <c r="AK1469" s="54">
        <f t="shared" si="463"/>
        <v>0</v>
      </c>
      <c r="AL1469" s="78"/>
      <c r="AM1469" s="78"/>
      <c r="AN1469" s="53" t="str">
        <f>+IF($A1469="Venta",SUMIF($AC$3:$AM$3,VLOOKUP($R1469,desplegable!$N$3:$Q$8,4,FALSE),$AC1469:$AM1469)*$T1469/VLOOKUP($R1469,desplegable!$N$3:$O$8,2,FALSE),"")</f>
        <v/>
      </c>
      <c r="AO1469" s="53">
        <f t="shared" si="464"/>
        <v>0</v>
      </c>
      <c r="AP1469" s="53" t="str">
        <f>+IF($A1469="Compra",SUMIF($AC$3:$AM$3,VLOOKUP($R1468,desplegable!$N$3:$Q$8,4,FALSE),$AC1469:$AM1469)*$T1469/VLOOKUP($R1468,desplegable!$N$3:$O$8,2,FALSE),"")</f>
        <v/>
      </c>
      <c r="AQ1469" s="55">
        <f>+IFERROR(SUMIF($AC$3:$AM$3,VLOOKUP($R1469,desplegable!$N$3:$Q$8,4,FALSE),$AC1469:$AM1469)/$S1469,0)</f>
        <v>0</v>
      </c>
      <c r="AR1469" s="55">
        <f ca="1">IFERROR((SUMIF($AC$3:$AM$3,VLOOKUP($R1469,desplegable!$N$3:$Q$8,4,FALSE),$AC1469:$AM1469)/($H1469-$G1469))*((TODAY())-$G1469)/$S1469,0)</f>
        <v>0</v>
      </c>
      <c r="AS1469" s="56" t="str">
        <f t="shared" si="468"/>
        <v>-</v>
      </c>
      <c r="AT1469" s="56" t="str">
        <f t="shared" si="469"/>
        <v>-</v>
      </c>
      <c r="AU1469" s="56" t="str">
        <f t="shared" si="470"/>
        <v>-</v>
      </c>
      <c r="AV1469" s="56" t="str">
        <f t="shared" si="471"/>
        <v>-</v>
      </c>
      <c r="AW1469" s="53" t="str">
        <f t="shared" si="472"/>
        <v>-</v>
      </c>
      <c r="AX1469" s="53" t="str">
        <f t="shared" si="473"/>
        <v/>
      </c>
      <c r="AY1469" s="57" t="str">
        <f t="shared" si="474"/>
        <v/>
      </c>
      <c r="AZ1469" s="54">
        <f>+IF(SUMIF($AC$3:$AM$3,VLOOKUP($R1469,desplegable!$N$3:$Q$8,4,FALSE),$AC1469:$AM1469)&gt;=$S1469,$S1469,SUMIF($AC$3:$AM$3,VLOOKUP($R1469,desplegable!$N$3:$Q$8,4,FALSE),$AC1469:$AM1469))</f>
        <v>0</v>
      </c>
      <c r="BA1469" s="78"/>
      <c r="BB1469" s="54">
        <f t="shared" si="475"/>
        <v>0</v>
      </c>
      <c r="BC1469" s="53">
        <f>+IFERROR($BB1469*$T1469/VLOOKUP($R1469,desplegable!$N$3:$O$8,2,FALSE),0)</f>
        <v>0</v>
      </c>
      <c r="BD1469" s="53" t="str">
        <f t="shared" si="465"/>
        <v/>
      </c>
      <c r="BE1469" s="57" t="str">
        <f t="shared" si="476"/>
        <v/>
      </c>
    </row>
    <row r="1470" spans="1:57" ht="15" customHeight="1" x14ac:dyDescent="0.25">
      <c r="A1470" s="26" t="s">
        <v>117</v>
      </c>
      <c r="B1470" s="21"/>
      <c r="C1470" s="21" t="s">
        <v>117</v>
      </c>
      <c r="D1470" s="21"/>
      <c r="E1470" s="21" t="s">
        <v>117</v>
      </c>
      <c r="F1470" s="21"/>
      <c r="G1470" s="27"/>
      <c r="H1470" s="27"/>
      <c r="I1470" s="28" t="s">
        <v>374</v>
      </c>
      <c r="J1470" s="28" t="s">
        <v>117</v>
      </c>
      <c r="K1470" s="21"/>
      <c r="L1470" s="21"/>
      <c r="M1470" s="28" t="s">
        <v>117</v>
      </c>
      <c r="N1470" s="28" t="s">
        <v>117</v>
      </c>
      <c r="O1470" s="28" t="s">
        <v>117</v>
      </c>
      <c r="P1470" s="21" t="s">
        <v>117</v>
      </c>
      <c r="Q1470" s="21" t="s">
        <v>117</v>
      </c>
      <c r="R1470" s="28" t="s">
        <v>117</v>
      </c>
      <c r="S1470" s="78"/>
      <c r="T1470" s="30"/>
      <c r="U1470" s="52">
        <f t="shared" si="466"/>
        <v>0</v>
      </c>
      <c r="V1470" s="29"/>
      <c r="W1470" s="29" t="s">
        <v>117</v>
      </c>
      <c r="X1470" s="29"/>
      <c r="Y1470" s="29"/>
      <c r="Z1470" s="53" t="str">
        <f t="shared" si="458"/>
        <v/>
      </c>
      <c r="AA1470" s="55" t="str">
        <f t="shared" si="467"/>
        <v/>
      </c>
      <c r="AB1470" s="27"/>
      <c r="AC1470" s="54">
        <f t="shared" si="459"/>
        <v>0</v>
      </c>
      <c r="AD1470" s="78"/>
      <c r="AE1470" s="54">
        <f t="shared" si="460"/>
        <v>0</v>
      </c>
      <c r="AF1470" s="78"/>
      <c r="AG1470" s="54">
        <f t="shared" si="461"/>
        <v>0</v>
      </c>
      <c r="AH1470" s="78"/>
      <c r="AI1470" s="54">
        <f t="shared" si="462"/>
        <v>0</v>
      </c>
      <c r="AJ1470" s="78"/>
      <c r="AK1470" s="54">
        <f t="shared" si="463"/>
        <v>0</v>
      </c>
      <c r="AL1470" s="78"/>
      <c r="AM1470" s="78"/>
      <c r="AN1470" s="53" t="str">
        <f>+IF($A1470="Venta",SUMIF($AC$3:$AM$3,VLOOKUP($R1470,desplegable!$N$3:$Q$8,4,FALSE),$AC1470:$AM1470)*$T1470/VLOOKUP($R1470,desplegable!$N$3:$O$8,2,FALSE),"")</f>
        <v/>
      </c>
      <c r="AO1470" s="53">
        <f t="shared" si="464"/>
        <v>0</v>
      </c>
      <c r="AP1470" s="53" t="str">
        <f>+IF($A1470="Compra",SUMIF($AC$3:$AM$3,VLOOKUP($R1469,desplegable!$N$3:$Q$8,4,FALSE),$AC1470:$AM1470)*$T1470/VLOOKUP($R1469,desplegable!$N$3:$O$8,2,FALSE),"")</f>
        <v/>
      </c>
      <c r="AQ1470" s="55">
        <f>+IFERROR(SUMIF($AC$3:$AM$3,VLOOKUP($R1470,desplegable!$N$3:$Q$8,4,FALSE),$AC1470:$AM1470)/$S1470,0)</f>
        <v>0</v>
      </c>
      <c r="AR1470" s="55">
        <f ca="1">IFERROR((SUMIF($AC$3:$AM$3,VLOOKUP($R1470,desplegable!$N$3:$Q$8,4,FALSE),$AC1470:$AM1470)/($H1470-$G1470))*((TODAY())-$G1470)/$S1470,0)</f>
        <v>0</v>
      </c>
      <c r="AS1470" s="56" t="str">
        <f t="shared" si="468"/>
        <v>-</v>
      </c>
      <c r="AT1470" s="56" t="str">
        <f t="shared" si="469"/>
        <v>-</v>
      </c>
      <c r="AU1470" s="56" t="str">
        <f t="shared" si="470"/>
        <v>-</v>
      </c>
      <c r="AV1470" s="56" t="str">
        <f t="shared" si="471"/>
        <v>-</v>
      </c>
      <c r="AW1470" s="53" t="str">
        <f t="shared" si="472"/>
        <v>-</v>
      </c>
      <c r="AX1470" s="53" t="str">
        <f t="shared" si="473"/>
        <v/>
      </c>
      <c r="AY1470" s="57" t="str">
        <f t="shared" si="474"/>
        <v/>
      </c>
      <c r="AZ1470" s="54">
        <f>+IF(SUMIF($AC$3:$AM$3,VLOOKUP($R1470,desplegable!$N$3:$Q$8,4,FALSE),$AC1470:$AM1470)&gt;=$S1470,$S1470,SUMIF($AC$3:$AM$3,VLOOKUP($R1470,desplegable!$N$3:$Q$8,4,FALSE),$AC1470:$AM1470))</f>
        <v>0</v>
      </c>
      <c r="BA1470" s="78"/>
      <c r="BB1470" s="54">
        <f t="shared" si="475"/>
        <v>0</v>
      </c>
      <c r="BC1470" s="53">
        <f>+IFERROR($BB1470*$T1470/VLOOKUP($R1470,desplegable!$N$3:$O$8,2,FALSE),0)</f>
        <v>0</v>
      </c>
      <c r="BD1470" s="53" t="str">
        <f t="shared" si="465"/>
        <v/>
      </c>
      <c r="BE1470" s="57" t="str">
        <f t="shared" si="476"/>
        <v/>
      </c>
    </row>
    <row r="1471" spans="1:57" ht="15" customHeight="1" x14ac:dyDescent="0.25">
      <c r="A1471" s="26" t="s">
        <v>117</v>
      </c>
      <c r="B1471" s="21"/>
      <c r="C1471" s="21" t="s">
        <v>117</v>
      </c>
      <c r="D1471" s="21"/>
      <c r="E1471" s="21" t="s">
        <v>117</v>
      </c>
      <c r="F1471" s="21"/>
      <c r="G1471" s="27"/>
      <c r="H1471" s="27"/>
      <c r="I1471" s="28" t="s">
        <v>374</v>
      </c>
      <c r="J1471" s="28" t="s">
        <v>117</v>
      </c>
      <c r="K1471" s="21"/>
      <c r="L1471" s="21"/>
      <c r="M1471" s="28" t="s">
        <v>117</v>
      </c>
      <c r="N1471" s="28" t="s">
        <v>117</v>
      </c>
      <c r="O1471" s="28" t="s">
        <v>117</v>
      </c>
      <c r="P1471" s="21" t="s">
        <v>117</v>
      </c>
      <c r="Q1471" s="21" t="s">
        <v>117</v>
      </c>
      <c r="R1471" s="28" t="s">
        <v>117</v>
      </c>
      <c r="S1471" s="78"/>
      <c r="T1471" s="30"/>
      <c r="U1471" s="52">
        <f t="shared" si="466"/>
        <v>0</v>
      </c>
      <c r="V1471" s="29"/>
      <c r="W1471" s="29" t="s">
        <v>117</v>
      </c>
      <c r="X1471" s="29"/>
      <c r="Y1471" s="29"/>
      <c r="Z1471" s="53" t="str">
        <f t="shared" si="458"/>
        <v/>
      </c>
      <c r="AA1471" s="55" t="str">
        <f t="shared" si="467"/>
        <v/>
      </c>
      <c r="AB1471" s="27"/>
      <c r="AC1471" s="54">
        <f t="shared" si="459"/>
        <v>0</v>
      </c>
      <c r="AD1471" s="78"/>
      <c r="AE1471" s="54">
        <f t="shared" si="460"/>
        <v>0</v>
      </c>
      <c r="AF1471" s="78"/>
      <c r="AG1471" s="54">
        <f t="shared" si="461"/>
        <v>0</v>
      </c>
      <c r="AH1471" s="78"/>
      <c r="AI1471" s="54">
        <f t="shared" si="462"/>
        <v>0</v>
      </c>
      <c r="AJ1471" s="78"/>
      <c r="AK1471" s="54">
        <f t="shared" si="463"/>
        <v>0</v>
      </c>
      <c r="AL1471" s="78"/>
      <c r="AM1471" s="78"/>
      <c r="AN1471" s="53" t="str">
        <f>+IF($A1471="Venta",SUMIF($AC$3:$AM$3,VLOOKUP($R1471,desplegable!$N$3:$Q$8,4,FALSE),$AC1471:$AM1471)*$T1471/VLOOKUP($R1471,desplegable!$N$3:$O$8,2,FALSE),"")</f>
        <v/>
      </c>
      <c r="AO1471" s="53">
        <f t="shared" si="464"/>
        <v>0</v>
      </c>
      <c r="AP1471" s="53" t="str">
        <f>+IF($A1471="Compra",SUMIF($AC$3:$AM$3,VLOOKUP($R1470,desplegable!$N$3:$Q$8,4,FALSE),$AC1471:$AM1471)*$T1471/VLOOKUP($R1470,desplegable!$N$3:$O$8,2,FALSE),"")</f>
        <v/>
      </c>
      <c r="AQ1471" s="55">
        <f>+IFERROR(SUMIF($AC$3:$AM$3,VLOOKUP($R1471,desplegable!$N$3:$Q$8,4,FALSE),$AC1471:$AM1471)/$S1471,0)</f>
        <v>0</v>
      </c>
      <c r="AR1471" s="55">
        <f ca="1">IFERROR((SUMIF($AC$3:$AM$3,VLOOKUP($R1471,desplegable!$N$3:$Q$8,4,FALSE),$AC1471:$AM1471)/($H1471-$G1471))*((TODAY())-$G1471)/$S1471,0)</f>
        <v>0</v>
      </c>
      <c r="AS1471" s="56" t="str">
        <f t="shared" si="468"/>
        <v>-</v>
      </c>
      <c r="AT1471" s="56" t="str">
        <f t="shared" si="469"/>
        <v>-</v>
      </c>
      <c r="AU1471" s="56" t="str">
        <f t="shared" si="470"/>
        <v>-</v>
      </c>
      <c r="AV1471" s="56" t="str">
        <f t="shared" si="471"/>
        <v>-</v>
      </c>
      <c r="AW1471" s="53" t="str">
        <f t="shared" si="472"/>
        <v>-</v>
      </c>
      <c r="AX1471" s="53" t="str">
        <f t="shared" si="473"/>
        <v/>
      </c>
      <c r="AY1471" s="57" t="str">
        <f t="shared" si="474"/>
        <v/>
      </c>
      <c r="AZ1471" s="54">
        <f>+IF(SUMIF($AC$3:$AM$3,VLOOKUP($R1471,desplegable!$N$3:$Q$8,4,FALSE),$AC1471:$AM1471)&gt;=$S1471,$S1471,SUMIF($AC$3:$AM$3,VLOOKUP($R1471,desplegable!$N$3:$Q$8,4,FALSE),$AC1471:$AM1471))</f>
        <v>0</v>
      </c>
      <c r="BA1471" s="78"/>
      <c r="BB1471" s="54">
        <f t="shared" si="475"/>
        <v>0</v>
      </c>
      <c r="BC1471" s="53">
        <f>+IFERROR($BB1471*$T1471/VLOOKUP($R1471,desplegable!$N$3:$O$8,2,FALSE),0)</f>
        <v>0</v>
      </c>
      <c r="BD1471" s="53" t="str">
        <f t="shared" si="465"/>
        <v/>
      </c>
      <c r="BE1471" s="57" t="str">
        <f t="shared" si="476"/>
        <v/>
      </c>
    </row>
    <row r="1472" spans="1:57" ht="15" customHeight="1" x14ac:dyDescent="0.25">
      <c r="A1472" s="26" t="s">
        <v>117</v>
      </c>
      <c r="B1472" s="21"/>
      <c r="C1472" s="21" t="s">
        <v>117</v>
      </c>
      <c r="D1472" s="21"/>
      <c r="E1472" s="21" t="s">
        <v>117</v>
      </c>
      <c r="F1472" s="21"/>
      <c r="G1472" s="27"/>
      <c r="H1472" s="27"/>
      <c r="I1472" s="28" t="s">
        <v>374</v>
      </c>
      <c r="J1472" s="28" t="s">
        <v>117</v>
      </c>
      <c r="K1472" s="21"/>
      <c r="L1472" s="21"/>
      <c r="M1472" s="28" t="s">
        <v>117</v>
      </c>
      <c r="N1472" s="28" t="s">
        <v>117</v>
      </c>
      <c r="O1472" s="28" t="s">
        <v>117</v>
      </c>
      <c r="P1472" s="21" t="s">
        <v>117</v>
      </c>
      <c r="Q1472" s="21" t="s">
        <v>117</v>
      </c>
      <c r="R1472" s="28" t="s">
        <v>117</v>
      </c>
      <c r="S1472" s="78"/>
      <c r="T1472" s="30"/>
      <c r="U1472" s="52">
        <f t="shared" si="466"/>
        <v>0</v>
      </c>
      <c r="V1472" s="29"/>
      <c r="W1472" s="29" t="s">
        <v>117</v>
      </c>
      <c r="X1472" s="29"/>
      <c r="Y1472" s="29"/>
      <c r="Z1472" s="53" t="str">
        <f t="shared" si="458"/>
        <v/>
      </c>
      <c r="AA1472" s="55" t="str">
        <f t="shared" si="467"/>
        <v/>
      </c>
      <c r="AB1472" s="27"/>
      <c r="AC1472" s="54">
        <f t="shared" si="459"/>
        <v>0</v>
      </c>
      <c r="AD1472" s="78"/>
      <c r="AE1472" s="54">
        <f t="shared" si="460"/>
        <v>0</v>
      </c>
      <c r="AF1472" s="78"/>
      <c r="AG1472" s="54">
        <f t="shared" si="461"/>
        <v>0</v>
      </c>
      <c r="AH1472" s="78"/>
      <c r="AI1472" s="54">
        <f t="shared" si="462"/>
        <v>0</v>
      </c>
      <c r="AJ1472" s="78"/>
      <c r="AK1472" s="54">
        <f t="shared" si="463"/>
        <v>0</v>
      </c>
      <c r="AL1472" s="78"/>
      <c r="AM1472" s="78"/>
      <c r="AN1472" s="53" t="str">
        <f>+IF($A1472="Venta",SUMIF($AC$3:$AM$3,VLOOKUP($R1472,desplegable!$N$3:$Q$8,4,FALSE),$AC1472:$AM1472)*$T1472/VLOOKUP($R1472,desplegable!$N$3:$O$8,2,FALSE),"")</f>
        <v/>
      </c>
      <c r="AO1472" s="53">
        <f t="shared" si="464"/>
        <v>0</v>
      </c>
      <c r="AP1472" s="53" t="str">
        <f>+IF($A1472="Compra",SUMIF($AC$3:$AM$3,VLOOKUP($R1471,desplegable!$N$3:$Q$8,4,FALSE),$AC1472:$AM1472)*$T1472/VLOOKUP($R1471,desplegable!$N$3:$O$8,2,FALSE),"")</f>
        <v/>
      </c>
      <c r="AQ1472" s="55">
        <f>+IFERROR(SUMIF($AC$3:$AM$3,VLOOKUP($R1472,desplegable!$N$3:$Q$8,4,FALSE),$AC1472:$AM1472)/$S1472,0)</f>
        <v>0</v>
      </c>
      <c r="AR1472" s="55">
        <f ca="1">IFERROR((SUMIF($AC$3:$AM$3,VLOOKUP($R1472,desplegable!$N$3:$Q$8,4,FALSE),$AC1472:$AM1472)/($H1472-$G1472))*((TODAY())-$G1472)/$S1472,0)</f>
        <v>0</v>
      </c>
      <c r="AS1472" s="56" t="str">
        <f t="shared" si="468"/>
        <v>-</v>
      </c>
      <c r="AT1472" s="56" t="str">
        <f t="shared" si="469"/>
        <v>-</v>
      </c>
      <c r="AU1472" s="56" t="str">
        <f t="shared" si="470"/>
        <v>-</v>
      </c>
      <c r="AV1472" s="56" t="str">
        <f t="shared" si="471"/>
        <v>-</v>
      </c>
      <c r="AW1472" s="53" t="str">
        <f t="shared" si="472"/>
        <v>-</v>
      </c>
      <c r="AX1472" s="53" t="str">
        <f t="shared" si="473"/>
        <v/>
      </c>
      <c r="AY1472" s="57" t="str">
        <f t="shared" si="474"/>
        <v/>
      </c>
      <c r="AZ1472" s="54">
        <f>+IF(SUMIF($AC$3:$AM$3,VLOOKUP($R1472,desplegable!$N$3:$Q$8,4,FALSE),$AC1472:$AM1472)&gt;=$S1472,$S1472,SUMIF($AC$3:$AM$3,VLOOKUP($R1472,desplegable!$N$3:$Q$8,4,FALSE),$AC1472:$AM1472))</f>
        <v>0</v>
      </c>
      <c r="BA1472" s="78"/>
      <c r="BB1472" s="54">
        <f t="shared" si="475"/>
        <v>0</v>
      </c>
      <c r="BC1472" s="53">
        <f>+IFERROR($BB1472*$T1472/VLOOKUP($R1472,desplegable!$N$3:$O$8,2,FALSE),0)</f>
        <v>0</v>
      </c>
      <c r="BD1472" s="53" t="str">
        <f t="shared" si="465"/>
        <v/>
      </c>
      <c r="BE1472" s="57" t="str">
        <f t="shared" si="476"/>
        <v/>
      </c>
    </row>
    <row r="1473" spans="1:57" ht="15" customHeight="1" x14ac:dyDescent="0.25">
      <c r="A1473" s="26" t="s">
        <v>117</v>
      </c>
      <c r="B1473" s="21"/>
      <c r="C1473" s="21" t="s">
        <v>117</v>
      </c>
      <c r="D1473" s="21"/>
      <c r="E1473" s="21" t="s">
        <v>117</v>
      </c>
      <c r="F1473" s="21"/>
      <c r="G1473" s="27"/>
      <c r="H1473" s="27"/>
      <c r="I1473" s="28" t="s">
        <v>374</v>
      </c>
      <c r="J1473" s="28" t="s">
        <v>117</v>
      </c>
      <c r="K1473" s="21"/>
      <c r="L1473" s="21"/>
      <c r="M1473" s="28" t="s">
        <v>117</v>
      </c>
      <c r="N1473" s="28" t="s">
        <v>117</v>
      </c>
      <c r="O1473" s="28" t="s">
        <v>117</v>
      </c>
      <c r="P1473" s="21" t="s">
        <v>117</v>
      </c>
      <c r="Q1473" s="21" t="s">
        <v>117</v>
      </c>
      <c r="R1473" s="28" t="s">
        <v>117</v>
      </c>
      <c r="S1473" s="78"/>
      <c r="T1473" s="30"/>
      <c r="U1473" s="52">
        <f t="shared" si="466"/>
        <v>0</v>
      </c>
      <c r="V1473" s="29"/>
      <c r="W1473" s="29" t="s">
        <v>117</v>
      </c>
      <c r="X1473" s="29"/>
      <c r="Y1473" s="29"/>
      <c r="Z1473" s="53" t="str">
        <f t="shared" si="458"/>
        <v/>
      </c>
      <c r="AA1473" s="55" t="str">
        <f t="shared" si="467"/>
        <v/>
      </c>
      <c r="AB1473" s="27"/>
      <c r="AC1473" s="54">
        <f t="shared" si="459"/>
        <v>0</v>
      </c>
      <c r="AD1473" s="78"/>
      <c r="AE1473" s="54">
        <f t="shared" si="460"/>
        <v>0</v>
      </c>
      <c r="AF1473" s="78"/>
      <c r="AG1473" s="54">
        <f t="shared" si="461"/>
        <v>0</v>
      </c>
      <c r="AH1473" s="78"/>
      <c r="AI1473" s="54">
        <f t="shared" si="462"/>
        <v>0</v>
      </c>
      <c r="AJ1473" s="78"/>
      <c r="AK1473" s="54">
        <f t="shared" si="463"/>
        <v>0</v>
      </c>
      <c r="AL1473" s="78"/>
      <c r="AM1473" s="78"/>
      <c r="AN1473" s="53" t="str">
        <f>+IF($A1473="Venta",SUMIF($AC$3:$AM$3,VLOOKUP($R1473,desplegable!$N$3:$Q$8,4,FALSE),$AC1473:$AM1473)*$T1473/VLOOKUP($R1473,desplegable!$N$3:$O$8,2,FALSE),"")</f>
        <v/>
      </c>
      <c r="AO1473" s="53">
        <f t="shared" si="464"/>
        <v>0</v>
      </c>
      <c r="AP1473" s="53" t="str">
        <f>+IF($A1473="Compra",SUMIF($AC$3:$AM$3,VLOOKUP($R1472,desplegable!$N$3:$Q$8,4,FALSE),$AC1473:$AM1473)*$T1473/VLOOKUP($R1472,desplegable!$N$3:$O$8,2,FALSE),"")</f>
        <v/>
      </c>
      <c r="AQ1473" s="55">
        <f>+IFERROR(SUMIF($AC$3:$AM$3,VLOOKUP($R1473,desplegable!$N$3:$Q$8,4,FALSE),$AC1473:$AM1473)/$S1473,0)</f>
        <v>0</v>
      </c>
      <c r="AR1473" s="55">
        <f ca="1">IFERROR((SUMIF($AC$3:$AM$3,VLOOKUP($R1473,desplegable!$N$3:$Q$8,4,FALSE),$AC1473:$AM1473)/($H1473-$G1473))*((TODAY())-$G1473)/$S1473,0)</f>
        <v>0</v>
      </c>
      <c r="AS1473" s="56" t="str">
        <f t="shared" si="468"/>
        <v>-</v>
      </c>
      <c r="AT1473" s="56" t="str">
        <f t="shared" si="469"/>
        <v>-</v>
      </c>
      <c r="AU1473" s="56" t="str">
        <f t="shared" si="470"/>
        <v>-</v>
      </c>
      <c r="AV1473" s="56" t="str">
        <f t="shared" si="471"/>
        <v>-</v>
      </c>
      <c r="AW1473" s="53" t="str">
        <f t="shared" si="472"/>
        <v>-</v>
      </c>
      <c r="AX1473" s="53" t="str">
        <f t="shared" si="473"/>
        <v/>
      </c>
      <c r="AY1473" s="57" t="str">
        <f t="shared" si="474"/>
        <v/>
      </c>
      <c r="AZ1473" s="54">
        <f>+IF(SUMIF($AC$3:$AM$3,VLOOKUP($R1473,desplegable!$N$3:$Q$8,4,FALSE),$AC1473:$AM1473)&gt;=$S1473,$S1473,SUMIF($AC$3:$AM$3,VLOOKUP($R1473,desplegable!$N$3:$Q$8,4,FALSE),$AC1473:$AM1473))</f>
        <v>0</v>
      </c>
      <c r="BA1473" s="78"/>
      <c r="BB1473" s="54">
        <f t="shared" si="475"/>
        <v>0</v>
      </c>
      <c r="BC1473" s="53">
        <f>+IFERROR($BB1473*$T1473/VLOOKUP($R1473,desplegable!$N$3:$O$8,2,FALSE),0)</f>
        <v>0</v>
      </c>
      <c r="BD1473" s="53" t="str">
        <f t="shared" si="465"/>
        <v/>
      </c>
      <c r="BE1473" s="57" t="str">
        <f t="shared" si="476"/>
        <v/>
      </c>
    </row>
    <row r="1474" spans="1:57" ht="15" customHeight="1" x14ac:dyDescent="0.25">
      <c r="A1474" s="26" t="s">
        <v>117</v>
      </c>
      <c r="B1474" s="21"/>
      <c r="C1474" s="21" t="s">
        <v>117</v>
      </c>
      <c r="D1474" s="21"/>
      <c r="E1474" s="21" t="s">
        <v>117</v>
      </c>
      <c r="F1474" s="21"/>
      <c r="G1474" s="27"/>
      <c r="H1474" s="27"/>
      <c r="I1474" s="28" t="s">
        <v>374</v>
      </c>
      <c r="J1474" s="28" t="s">
        <v>117</v>
      </c>
      <c r="K1474" s="21"/>
      <c r="L1474" s="21"/>
      <c r="M1474" s="28" t="s">
        <v>117</v>
      </c>
      <c r="N1474" s="28" t="s">
        <v>117</v>
      </c>
      <c r="O1474" s="28" t="s">
        <v>117</v>
      </c>
      <c r="P1474" s="21" t="s">
        <v>117</v>
      </c>
      <c r="Q1474" s="21" t="s">
        <v>117</v>
      </c>
      <c r="R1474" s="28" t="s">
        <v>117</v>
      </c>
      <c r="S1474" s="78"/>
      <c r="T1474" s="30"/>
      <c r="U1474" s="52">
        <f t="shared" si="466"/>
        <v>0</v>
      </c>
      <c r="V1474" s="29"/>
      <c r="W1474" s="29" t="s">
        <v>117</v>
      </c>
      <c r="X1474" s="29"/>
      <c r="Y1474" s="29"/>
      <c r="Z1474" s="53" t="str">
        <f t="shared" si="458"/>
        <v/>
      </c>
      <c r="AA1474" s="55" t="str">
        <f t="shared" si="467"/>
        <v/>
      </c>
      <c r="AB1474" s="27"/>
      <c r="AC1474" s="54">
        <f t="shared" si="459"/>
        <v>0</v>
      </c>
      <c r="AD1474" s="78"/>
      <c r="AE1474" s="54">
        <f t="shared" si="460"/>
        <v>0</v>
      </c>
      <c r="AF1474" s="78"/>
      <c r="AG1474" s="54">
        <f t="shared" si="461"/>
        <v>0</v>
      </c>
      <c r="AH1474" s="78"/>
      <c r="AI1474" s="54">
        <f t="shared" si="462"/>
        <v>0</v>
      </c>
      <c r="AJ1474" s="78"/>
      <c r="AK1474" s="54">
        <f t="shared" si="463"/>
        <v>0</v>
      </c>
      <c r="AL1474" s="78"/>
      <c r="AM1474" s="78"/>
      <c r="AN1474" s="53" t="str">
        <f>+IF($A1474="Venta",SUMIF($AC$3:$AM$3,VLOOKUP($R1474,desplegable!$N$3:$Q$8,4,FALSE),$AC1474:$AM1474)*$T1474/VLOOKUP($R1474,desplegable!$N$3:$O$8,2,FALSE),"")</f>
        <v/>
      </c>
      <c r="AO1474" s="53">
        <f t="shared" si="464"/>
        <v>0</v>
      </c>
      <c r="AP1474" s="53" t="str">
        <f>+IF($A1474="Compra",SUMIF($AC$3:$AM$3,VLOOKUP($R1473,desplegable!$N$3:$Q$8,4,FALSE),$AC1474:$AM1474)*$T1474/VLOOKUP($R1473,desplegable!$N$3:$O$8,2,FALSE),"")</f>
        <v/>
      </c>
      <c r="AQ1474" s="55">
        <f>+IFERROR(SUMIF($AC$3:$AM$3,VLOOKUP($R1474,desplegable!$N$3:$Q$8,4,FALSE),$AC1474:$AM1474)/$S1474,0)</f>
        <v>0</v>
      </c>
      <c r="AR1474" s="55">
        <f ca="1">IFERROR((SUMIF($AC$3:$AM$3,VLOOKUP($R1474,desplegable!$N$3:$Q$8,4,FALSE),$AC1474:$AM1474)/($H1474-$G1474))*((TODAY())-$G1474)/$S1474,0)</f>
        <v>0</v>
      </c>
      <c r="AS1474" s="56" t="str">
        <f t="shared" si="468"/>
        <v>-</v>
      </c>
      <c r="AT1474" s="56" t="str">
        <f t="shared" si="469"/>
        <v>-</v>
      </c>
      <c r="AU1474" s="56" t="str">
        <f t="shared" si="470"/>
        <v>-</v>
      </c>
      <c r="AV1474" s="56" t="str">
        <f t="shared" si="471"/>
        <v>-</v>
      </c>
      <c r="AW1474" s="53" t="str">
        <f t="shared" si="472"/>
        <v>-</v>
      </c>
      <c r="AX1474" s="53" t="str">
        <f t="shared" si="473"/>
        <v/>
      </c>
      <c r="AY1474" s="57" t="str">
        <f t="shared" si="474"/>
        <v/>
      </c>
      <c r="AZ1474" s="54">
        <f>+IF(SUMIF($AC$3:$AM$3,VLOOKUP($R1474,desplegable!$N$3:$Q$8,4,FALSE),$AC1474:$AM1474)&gt;=$S1474,$S1474,SUMIF($AC$3:$AM$3,VLOOKUP($R1474,desplegable!$N$3:$Q$8,4,FALSE),$AC1474:$AM1474))</f>
        <v>0</v>
      </c>
      <c r="BA1474" s="78"/>
      <c r="BB1474" s="54">
        <f t="shared" si="475"/>
        <v>0</v>
      </c>
      <c r="BC1474" s="53">
        <f>+IFERROR($BB1474*$T1474/VLOOKUP($R1474,desplegable!$N$3:$O$8,2,FALSE),0)</f>
        <v>0</v>
      </c>
      <c r="BD1474" s="53" t="str">
        <f t="shared" si="465"/>
        <v/>
      </c>
      <c r="BE1474" s="57" t="str">
        <f t="shared" si="476"/>
        <v/>
      </c>
    </row>
    <row r="1475" spans="1:57" ht="15" customHeight="1" x14ac:dyDescent="0.25">
      <c r="A1475" s="26" t="s">
        <v>117</v>
      </c>
      <c r="B1475" s="21"/>
      <c r="C1475" s="21" t="s">
        <v>117</v>
      </c>
      <c r="D1475" s="21"/>
      <c r="E1475" s="21" t="s">
        <v>117</v>
      </c>
      <c r="F1475" s="21"/>
      <c r="G1475" s="27"/>
      <c r="H1475" s="27"/>
      <c r="I1475" s="28" t="s">
        <v>374</v>
      </c>
      <c r="J1475" s="28" t="s">
        <v>117</v>
      </c>
      <c r="K1475" s="21"/>
      <c r="L1475" s="21"/>
      <c r="M1475" s="28" t="s">
        <v>117</v>
      </c>
      <c r="N1475" s="28" t="s">
        <v>117</v>
      </c>
      <c r="O1475" s="28" t="s">
        <v>117</v>
      </c>
      <c r="P1475" s="21" t="s">
        <v>117</v>
      </c>
      <c r="Q1475" s="21" t="s">
        <v>117</v>
      </c>
      <c r="R1475" s="28" t="s">
        <v>117</v>
      </c>
      <c r="S1475" s="78"/>
      <c r="T1475" s="30"/>
      <c r="U1475" s="52">
        <f t="shared" si="466"/>
        <v>0</v>
      </c>
      <c r="V1475" s="29"/>
      <c r="W1475" s="29" t="s">
        <v>117</v>
      </c>
      <c r="X1475" s="29"/>
      <c r="Y1475" s="29"/>
      <c r="Z1475" s="53" t="str">
        <f t="shared" si="458"/>
        <v/>
      </c>
      <c r="AA1475" s="55" t="str">
        <f t="shared" si="467"/>
        <v/>
      </c>
      <c r="AB1475" s="27"/>
      <c r="AC1475" s="54">
        <f t="shared" si="459"/>
        <v>0</v>
      </c>
      <c r="AD1475" s="78"/>
      <c r="AE1475" s="54">
        <f t="shared" si="460"/>
        <v>0</v>
      </c>
      <c r="AF1475" s="78"/>
      <c r="AG1475" s="54">
        <f t="shared" si="461"/>
        <v>0</v>
      </c>
      <c r="AH1475" s="78"/>
      <c r="AI1475" s="54">
        <f t="shared" si="462"/>
        <v>0</v>
      </c>
      <c r="AJ1475" s="78"/>
      <c r="AK1475" s="54">
        <f t="shared" si="463"/>
        <v>0</v>
      </c>
      <c r="AL1475" s="78"/>
      <c r="AM1475" s="78"/>
      <c r="AN1475" s="53" t="str">
        <f>+IF($A1475="Venta",SUMIF($AC$3:$AM$3,VLOOKUP($R1475,desplegable!$N$3:$Q$8,4,FALSE),$AC1475:$AM1475)*$T1475/VLOOKUP($R1475,desplegable!$N$3:$O$8,2,FALSE),"")</f>
        <v/>
      </c>
      <c r="AO1475" s="53">
        <f t="shared" si="464"/>
        <v>0</v>
      </c>
      <c r="AP1475" s="53" t="str">
        <f>+IF($A1475="Compra",SUMIF($AC$3:$AM$3,VLOOKUP($R1474,desplegable!$N$3:$Q$8,4,FALSE),$AC1475:$AM1475)*$T1475/VLOOKUP($R1474,desplegable!$N$3:$O$8,2,FALSE),"")</f>
        <v/>
      </c>
      <c r="AQ1475" s="55">
        <f>+IFERROR(SUMIF($AC$3:$AM$3,VLOOKUP($R1475,desplegable!$N$3:$Q$8,4,FALSE),$AC1475:$AM1475)/$S1475,0)</f>
        <v>0</v>
      </c>
      <c r="AR1475" s="55">
        <f ca="1">IFERROR((SUMIF($AC$3:$AM$3,VLOOKUP($R1475,desplegable!$N$3:$Q$8,4,FALSE),$AC1475:$AM1475)/($H1475-$G1475))*((TODAY())-$G1475)/$S1475,0)</f>
        <v>0</v>
      </c>
      <c r="AS1475" s="56" t="str">
        <f t="shared" si="468"/>
        <v>-</v>
      </c>
      <c r="AT1475" s="56" t="str">
        <f t="shared" si="469"/>
        <v>-</v>
      </c>
      <c r="AU1475" s="56" t="str">
        <f t="shared" si="470"/>
        <v>-</v>
      </c>
      <c r="AV1475" s="56" t="str">
        <f t="shared" si="471"/>
        <v>-</v>
      </c>
      <c r="AW1475" s="53" t="str">
        <f t="shared" si="472"/>
        <v>-</v>
      </c>
      <c r="AX1475" s="53" t="str">
        <f t="shared" si="473"/>
        <v/>
      </c>
      <c r="AY1475" s="57" t="str">
        <f t="shared" si="474"/>
        <v/>
      </c>
      <c r="AZ1475" s="54">
        <f>+IF(SUMIF($AC$3:$AM$3,VLOOKUP($R1475,desplegable!$N$3:$Q$8,4,FALSE),$AC1475:$AM1475)&gt;=$S1475,$S1475,SUMIF($AC$3:$AM$3,VLOOKUP($R1475,desplegable!$N$3:$Q$8,4,FALSE),$AC1475:$AM1475))</f>
        <v>0</v>
      </c>
      <c r="BA1475" s="78"/>
      <c r="BB1475" s="54">
        <f t="shared" si="475"/>
        <v>0</v>
      </c>
      <c r="BC1475" s="53">
        <f>+IFERROR($BB1475*$T1475/VLOOKUP($R1475,desplegable!$N$3:$O$8,2,FALSE),0)</f>
        <v>0</v>
      </c>
      <c r="BD1475" s="53" t="str">
        <f t="shared" si="465"/>
        <v/>
      </c>
      <c r="BE1475" s="57" t="str">
        <f t="shared" si="476"/>
        <v/>
      </c>
    </row>
    <row r="1476" spans="1:57" ht="15" customHeight="1" x14ac:dyDescent="0.25">
      <c r="A1476" s="26" t="s">
        <v>117</v>
      </c>
      <c r="B1476" s="21"/>
      <c r="C1476" s="21" t="s">
        <v>117</v>
      </c>
      <c r="D1476" s="21"/>
      <c r="E1476" s="21" t="s">
        <v>117</v>
      </c>
      <c r="F1476" s="21"/>
      <c r="G1476" s="27"/>
      <c r="H1476" s="27"/>
      <c r="I1476" s="28" t="s">
        <v>374</v>
      </c>
      <c r="J1476" s="28" t="s">
        <v>117</v>
      </c>
      <c r="K1476" s="21"/>
      <c r="L1476" s="21"/>
      <c r="M1476" s="28" t="s">
        <v>117</v>
      </c>
      <c r="N1476" s="28" t="s">
        <v>117</v>
      </c>
      <c r="O1476" s="28" t="s">
        <v>117</v>
      </c>
      <c r="P1476" s="21" t="s">
        <v>117</v>
      </c>
      <c r="Q1476" s="21" t="s">
        <v>117</v>
      </c>
      <c r="R1476" s="28" t="s">
        <v>117</v>
      </c>
      <c r="S1476" s="78"/>
      <c r="T1476" s="30"/>
      <c r="U1476" s="52">
        <f t="shared" si="466"/>
        <v>0</v>
      </c>
      <c r="V1476" s="29"/>
      <c r="W1476" s="29" t="s">
        <v>117</v>
      </c>
      <c r="X1476" s="29"/>
      <c r="Y1476" s="29"/>
      <c r="Z1476" s="53" t="str">
        <f t="shared" ref="Z1476:Z1539" si="477">IF($A1476="Venta",$U1476-SUMIFS($U:$U,$K:$K,$K1476,$L:$L,$L1476,$M:$M,$M1476,$N:$N,$N1476,$A:$A,"Compra"),IF($A1476="Compra","",""))</f>
        <v/>
      </c>
      <c r="AA1476" s="55" t="str">
        <f t="shared" si="467"/>
        <v/>
      </c>
      <c r="AB1476" s="27"/>
      <c r="AC1476" s="54">
        <f t="shared" ref="AC1476:AC1539" si="478">+IF($A1476="Venta",SUMIFS($AD:$AD,$K:$K,$K1476,$L:$L,$L1476,$M:$M,$M1476,$N:$N,$N1476),IF($A1476="Compra",$AD1476,0))</f>
        <v>0</v>
      </c>
      <c r="AD1476" s="78"/>
      <c r="AE1476" s="54">
        <f t="shared" ref="AE1476:AE1539" si="479">+IF($A1476="Venta",SUMIFS($AF:$AF,$K:$K,$K1476,$L:$L,$L1476,$M:$M,$M1476,$N:$N,$N1476),IF($A1476="Compra",$AF1476,0))</f>
        <v>0</v>
      </c>
      <c r="AF1476" s="78"/>
      <c r="AG1476" s="54">
        <f t="shared" ref="AG1476:AG1539" si="480">+IF($A1476="Venta",SUMIFS($AH:$AH,$K:$K,$K1476,$L:$L,$L1476,$M:$M,$M1476,$N:$N,$N1476),IF($A1476="Compra",$AH1476,0))</f>
        <v>0</v>
      </c>
      <c r="AH1476" s="78"/>
      <c r="AI1476" s="54">
        <f t="shared" ref="AI1476:AI1539" si="481">+IF($A1476="Venta",SUMIFS($AJ:$AJ,$K:$K,$K1476,$L:$L,$L1476,$M:$M,$M1476,$N:$N,$N1476),IF($A1476="Compra",$AJ1476,0))</f>
        <v>0</v>
      </c>
      <c r="AJ1476" s="78"/>
      <c r="AK1476" s="54">
        <f t="shared" ref="AK1476:AK1539" si="482">+IF($A1476="Venta",SUMIFS($AL:$AL,$K:$K,$K1476,$L:$L,$L1476,$M:$M,$M1476,$N:$N,$N1476),IF($A1476="Compra",$AL1476,0))</f>
        <v>0</v>
      </c>
      <c r="AL1476" s="78"/>
      <c r="AM1476" s="78"/>
      <c r="AN1476" s="53" t="str">
        <f>+IF($A1476="Venta",SUMIF($AC$3:$AM$3,VLOOKUP($R1476,desplegable!$N$3:$Q$8,4,FALSE),$AC1476:$AM1476)*$T1476/VLOOKUP($R1476,desplegable!$N$3:$O$8,2,FALSE),"")</f>
        <v/>
      </c>
      <c r="AO1476" s="53">
        <f t="shared" ref="AO1476:AO1539" si="483">+IF($A1476="Venta",SUMIFS($AP:$AP,$K:$K,$K1476,$L:$L,$L1476,$M:$M,$M1476,$N:$N,$N1476),IF($A1476="Compra",$AP1476,0))</f>
        <v>0</v>
      </c>
      <c r="AP1476" s="53" t="str">
        <f>+IF($A1476="Compra",SUMIF($AC$3:$AM$3,VLOOKUP($R1475,desplegable!$N$3:$Q$8,4,FALSE),$AC1476:$AM1476)*$T1476/VLOOKUP($R1475,desplegable!$N$3:$O$8,2,FALSE),"")</f>
        <v/>
      </c>
      <c r="AQ1476" s="55">
        <f>+IFERROR(SUMIF($AC$3:$AM$3,VLOOKUP($R1476,desplegable!$N$3:$Q$8,4,FALSE),$AC1476:$AM1476)/$S1476,0)</f>
        <v>0</v>
      </c>
      <c r="AR1476" s="55">
        <f ca="1">IFERROR((SUMIF($AC$3:$AM$3,VLOOKUP($R1476,desplegable!$N$3:$Q$8,4,FALSE),$AC1476:$AM1476)/($H1476-$G1476))*((TODAY())-$G1476)/$S1476,0)</f>
        <v>0</v>
      </c>
      <c r="AS1476" s="56" t="str">
        <f t="shared" si="468"/>
        <v>-</v>
      </c>
      <c r="AT1476" s="56" t="str">
        <f t="shared" si="469"/>
        <v>-</v>
      </c>
      <c r="AU1476" s="56" t="str">
        <f t="shared" si="470"/>
        <v>-</v>
      </c>
      <c r="AV1476" s="56" t="str">
        <f t="shared" si="471"/>
        <v>-</v>
      </c>
      <c r="AW1476" s="53" t="str">
        <f t="shared" si="472"/>
        <v>-</v>
      </c>
      <c r="AX1476" s="53" t="str">
        <f t="shared" si="473"/>
        <v/>
      </c>
      <c r="AY1476" s="57" t="str">
        <f t="shared" si="474"/>
        <v/>
      </c>
      <c r="AZ1476" s="54">
        <f>+IF(SUMIF($AC$3:$AM$3,VLOOKUP($R1476,desplegable!$N$3:$Q$8,4,FALSE),$AC1476:$AM1476)&gt;=$S1476,$S1476,SUMIF($AC$3:$AM$3,VLOOKUP($R1476,desplegable!$N$3:$Q$8,4,FALSE),$AC1476:$AM1476))</f>
        <v>0</v>
      </c>
      <c r="BA1476" s="78"/>
      <c r="BB1476" s="54">
        <f t="shared" si="475"/>
        <v>0</v>
      </c>
      <c r="BC1476" s="53">
        <f>+IFERROR($BB1476*$T1476/VLOOKUP($R1476,desplegable!$N$3:$O$8,2,FALSE),0)</f>
        <v>0</v>
      </c>
      <c r="BD1476" s="53" t="str">
        <f t="shared" ref="BD1476:BD1539" si="484">+IF($A1476="Venta",$BC1476-SUMIFS($BC:$BC,$K:$K,$K1476,$L:$L,$L1476,$M:$M,$M1476,$N:$N,$N1476,$A:$A,"Compra"),"")</f>
        <v/>
      </c>
      <c r="BE1476" s="57" t="str">
        <f t="shared" si="476"/>
        <v/>
      </c>
    </row>
    <row r="1477" spans="1:57" ht="15" customHeight="1" x14ac:dyDescent="0.25">
      <c r="A1477" s="26" t="s">
        <v>117</v>
      </c>
      <c r="B1477" s="21"/>
      <c r="C1477" s="21" t="s">
        <v>117</v>
      </c>
      <c r="D1477" s="21"/>
      <c r="E1477" s="21" t="s">
        <v>117</v>
      </c>
      <c r="F1477" s="21"/>
      <c r="G1477" s="27"/>
      <c r="H1477" s="27"/>
      <c r="I1477" s="28" t="s">
        <v>374</v>
      </c>
      <c r="J1477" s="28" t="s">
        <v>117</v>
      </c>
      <c r="K1477" s="21"/>
      <c r="L1477" s="21"/>
      <c r="M1477" s="28" t="s">
        <v>117</v>
      </c>
      <c r="N1477" s="28" t="s">
        <v>117</v>
      </c>
      <c r="O1477" s="28" t="s">
        <v>117</v>
      </c>
      <c r="P1477" s="21" t="s">
        <v>117</v>
      </c>
      <c r="Q1477" s="21" t="s">
        <v>117</v>
      </c>
      <c r="R1477" s="28" t="s">
        <v>117</v>
      </c>
      <c r="S1477" s="78"/>
      <c r="T1477" s="30"/>
      <c r="U1477" s="52">
        <f t="shared" ref="U1477:U1540" si="485">IF($R1477="CPM",$S1477/1000*$T1477,$S1477*$T1477)</f>
        <v>0</v>
      </c>
      <c r="V1477" s="29"/>
      <c r="W1477" s="29" t="s">
        <v>117</v>
      </c>
      <c r="X1477" s="29"/>
      <c r="Y1477" s="29"/>
      <c r="Z1477" s="53" t="str">
        <f t="shared" si="477"/>
        <v/>
      </c>
      <c r="AA1477" s="55" t="str">
        <f t="shared" si="467"/>
        <v/>
      </c>
      <c r="AB1477" s="27"/>
      <c r="AC1477" s="54">
        <f t="shared" si="478"/>
        <v>0</v>
      </c>
      <c r="AD1477" s="78"/>
      <c r="AE1477" s="54">
        <f t="shared" si="479"/>
        <v>0</v>
      </c>
      <c r="AF1477" s="78"/>
      <c r="AG1477" s="54">
        <f t="shared" si="480"/>
        <v>0</v>
      </c>
      <c r="AH1477" s="78"/>
      <c r="AI1477" s="54">
        <f t="shared" si="481"/>
        <v>0</v>
      </c>
      <c r="AJ1477" s="78"/>
      <c r="AK1477" s="54">
        <f t="shared" si="482"/>
        <v>0</v>
      </c>
      <c r="AL1477" s="78"/>
      <c r="AM1477" s="78"/>
      <c r="AN1477" s="53" t="str">
        <f>+IF($A1477="Venta",SUMIF($AC$3:$AM$3,VLOOKUP($R1477,desplegable!$N$3:$Q$8,4,FALSE),$AC1477:$AM1477)*$T1477/VLOOKUP($R1477,desplegable!$N$3:$O$8,2,FALSE),"")</f>
        <v/>
      </c>
      <c r="AO1477" s="53">
        <f t="shared" si="483"/>
        <v>0</v>
      </c>
      <c r="AP1477" s="53" t="str">
        <f>+IF($A1477="Compra",SUMIF($AC$3:$AM$3,VLOOKUP($R1476,desplegable!$N$3:$Q$8,4,FALSE),$AC1477:$AM1477)*$T1477/VLOOKUP($R1476,desplegable!$N$3:$O$8,2,FALSE),"")</f>
        <v/>
      </c>
      <c r="AQ1477" s="55">
        <f>+IFERROR(SUMIF($AC$3:$AM$3,VLOOKUP($R1477,desplegable!$N$3:$Q$8,4,FALSE),$AC1477:$AM1477)/$S1477,0)</f>
        <v>0</v>
      </c>
      <c r="AR1477" s="55">
        <f ca="1">IFERROR((SUMIF($AC$3:$AM$3,VLOOKUP($R1477,desplegable!$N$3:$Q$8,4,FALSE),$AC1477:$AM1477)/($H1477-$G1477))*((TODAY())-$G1477)/$S1477,0)</f>
        <v>0</v>
      </c>
      <c r="AS1477" s="56" t="str">
        <f t="shared" si="468"/>
        <v>-</v>
      </c>
      <c r="AT1477" s="56" t="str">
        <f t="shared" si="469"/>
        <v>-</v>
      </c>
      <c r="AU1477" s="56" t="str">
        <f t="shared" si="470"/>
        <v>-</v>
      </c>
      <c r="AV1477" s="56" t="str">
        <f t="shared" si="471"/>
        <v>-</v>
      </c>
      <c r="AW1477" s="53" t="str">
        <f t="shared" si="472"/>
        <v>-</v>
      </c>
      <c r="AX1477" s="53" t="str">
        <f t="shared" si="473"/>
        <v/>
      </c>
      <c r="AY1477" s="57" t="str">
        <f t="shared" si="474"/>
        <v/>
      </c>
      <c r="AZ1477" s="54">
        <f>+IF(SUMIF($AC$3:$AM$3,VLOOKUP($R1477,desplegable!$N$3:$Q$8,4,FALSE),$AC1477:$AM1477)&gt;=$S1477,$S1477,SUMIF($AC$3:$AM$3,VLOOKUP($R1477,desplegable!$N$3:$Q$8,4,FALSE),$AC1477:$AM1477))</f>
        <v>0</v>
      </c>
      <c r="BA1477" s="78"/>
      <c r="BB1477" s="54">
        <f t="shared" si="475"/>
        <v>0</v>
      </c>
      <c r="BC1477" s="53">
        <f>+IFERROR($BB1477*$T1477/VLOOKUP($R1477,desplegable!$N$3:$O$8,2,FALSE),0)</f>
        <v>0</v>
      </c>
      <c r="BD1477" s="53" t="str">
        <f t="shared" si="484"/>
        <v/>
      </c>
      <c r="BE1477" s="57" t="str">
        <f t="shared" si="476"/>
        <v/>
      </c>
    </row>
    <row r="1478" spans="1:57" ht="15" customHeight="1" x14ac:dyDescent="0.25">
      <c r="A1478" s="26" t="s">
        <v>117</v>
      </c>
      <c r="B1478" s="21"/>
      <c r="C1478" s="21" t="s">
        <v>117</v>
      </c>
      <c r="D1478" s="21"/>
      <c r="E1478" s="21" t="s">
        <v>117</v>
      </c>
      <c r="F1478" s="21"/>
      <c r="G1478" s="27"/>
      <c r="H1478" s="27"/>
      <c r="I1478" s="28" t="s">
        <v>374</v>
      </c>
      <c r="J1478" s="28" t="s">
        <v>117</v>
      </c>
      <c r="K1478" s="21"/>
      <c r="L1478" s="21"/>
      <c r="M1478" s="28" t="s">
        <v>117</v>
      </c>
      <c r="N1478" s="28" t="s">
        <v>117</v>
      </c>
      <c r="O1478" s="28" t="s">
        <v>117</v>
      </c>
      <c r="P1478" s="21" t="s">
        <v>117</v>
      </c>
      <c r="Q1478" s="21" t="s">
        <v>117</v>
      </c>
      <c r="R1478" s="28" t="s">
        <v>117</v>
      </c>
      <c r="S1478" s="78"/>
      <c r="T1478" s="30"/>
      <c r="U1478" s="52">
        <f t="shared" si="485"/>
        <v>0</v>
      </c>
      <c r="V1478" s="29"/>
      <c r="W1478" s="29" t="s">
        <v>117</v>
      </c>
      <c r="X1478" s="29"/>
      <c r="Y1478" s="29"/>
      <c r="Z1478" s="53" t="str">
        <f t="shared" si="477"/>
        <v/>
      </c>
      <c r="AA1478" s="55" t="str">
        <f t="shared" si="467"/>
        <v/>
      </c>
      <c r="AB1478" s="27"/>
      <c r="AC1478" s="54">
        <f t="shared" si="478"/>
        <v>0</v>
      </c>
      <c r="AD1478" s="78"/>
      <c r="AE1478" s="54">
        <f t="shared" si="479"/>
        <v>0</v>
      </c>
      <c r="AF1478" s="78"/>
      <c r="AG1478" s="54">
        <f t="shared" si="480"/>
        <v>0</v>
      </c>
      <c r="AH1478" s="78"/>
      <c r="AI1478" s="54">
        <f t="shared" si="481"/>
        <v>0</v>
      </c>
      <c r="AJ1478" s="78"/>
      <c r="AK1478" s="54">
        <f t="shared" si="482"/>
        <v>0</v>
      </c>
      <c r="AL1478" s="78"/>
      <c r="AM1478" s="78"/>
      <c r="AN1478" s="53" t="str">
        <f>+IF($A1478="Venta",SUMIF($AC$3:$AM$3,VLOOKUP($R1478,desplegable!$N$3:$Q$8,4,FALSE),$AC1478:$AM1478)*$T1478/VLOOKUP($R1478,desplegable!$N$3:$O$8,2,FALSE),"")</f>
        <v/>
      </c>
      <c r="AO1478" s="53">
        <f t="shared" si="483"/>
        <v>0</v>
      </c>
      <c r="AP1478" s="53" t="str">
        <f>+IF($A1478="Compra",SUMIF($AC$3:$AM$3,VLOOKUP($R1477,desplegable!$N$3:$Q$8,4,FALSE),$AC1478:$AM1478)*$T1478/VLOOKUP($R1477,desplegable!$N$3:$O$8,2,FALSE),"")</f>
        <v/>
      </c>
      <c r="AQ1478" s="55">
        <f>+IFERROR(SUMIF($AC$3:$AM$3,VLOOKUP($R1478,desplegable!$N$3:$Q$8,4,FALSE),$AC1478:$AM1478)/$S1478,0)</f>
        <v>0</v>
      </c>
      <c r="AR1478" s="55">
        <f ca="1">IFERROR((SUMIF($AC$3:$AM$3,VLOOKUP($R1478,desplegable!$N$3:$Q$8,4,FALSE),$AC1478:$AM1478)/($H1478-$G1478))*((TODAY())-$G1478)/$S1478,0)</f>
        <v>0</v>
      </c>
      <c r="AS1478" s="56" t="str">
        <f t="shared" si="468"/>
        <v>-</v>
      </c>
      <c r="AT1478" s="56" t="str">
        <f t="shared" si="469"/>
        <v>-</v>
      </c>
      <c r="AU1478" s="56" t="str">
        <f t="shared" si="470"/>
        <v>-</v>
      </c>
      <c r="AV1478" s="56" t="str">
        <f t="shared" si="471"/>
        <v>-</v>
      </c>
      <c r="AW1478" s="53" t="str">
        <f t="shared" si="472"/>
        <v>-</v>
      </c>
      <c r="AX1478" s="53" t="str">
        <f t="shared" si="473"/>
        <v/>
      </c>
      <c r="AY1478" s="57" t="str">
        <f t="shared" si="474"/>
        <v/>
      </c>
      <c r="AZ1478" s="54">
        <f>+IF(SUMIF($AC$3:$AM$3,VLOOKUP($R1478,desplegable!$N$3:$Q$8,4,FALSE),$AC1478:$AM1478)&gt;=$S1478,$S1478,SUMIF($AC$3:$AM$3,VLOOKUP($R1478,desplegable!$N$3:$Q$8,4,FALSE),$AC1478:$AM1478))</f>
        <v>0</v>
      </c>
      <c r="BA1478" s="78"/>
      <c r="BB1478" s="54">
        <f t="shared" si="475"/>
        <v>0</v>
      </c>
      <c r="BC1478" s="53">
        <f>+IFERROR($BB1478*$T1478/VLOOKUP($R1478,desplegable!$N$3:$O$8,2,FALSE),0)</f>
        <v>0</v>
      </c>
      <c r="BD1478" s="53" t="str">
        <f t="shared" si="484"/>
        <v/>
      </c>
      <c r="BE1478" s="57" t="str">
        <f t="shared" si="476"/>
        <v/>
      </c>
    </row>
    <row r="1479" spans="1:57" ht="15" customHeight="1" x14ac:dyDescent="0.25">
      <c r="A1479" s="26" t="s">
        <v>117</v>
      </c>
      <c r="B1479" s="21"/>
      <c r="C1479" s="21" t="s">
        <v>117</v>
      </c>
      <c r="D1479" s="21"/>
      <c r="E1479" s="21" t="s">
        <v>117</v>
      </c>
      <c r="F1479" s="21"/>
      <c r="G1479" s="27"/>
      <c r="H1479" s="27"/>
      <c r="I1479" s="28" t="s">
        <v>374</v>
      </c>
      <c r="J1479" s="28" t="s">
        <v>117</v>
      </c>
      <c r="K1479" s="21"/>
      <c r="L1479" s="21"/>
      <c r="M1479" s="28" t="s">
        <v>117</v>
      </c>
      <c r="N1479" s="28" t="s">
        <v>117</v>
      </c>
      <c r="O1479" s="28" t="s">
        <v>117</v>
      </c>
      <c r="P1479" s="21" t="s">
        <v>117</v>
      </c>
      <c r="Q1479" s="21" t="s">
        <v>117</v>
      </c>
      <c r="R1479" s="28" t="s">
        <v>117</v>
      </c>
      <c r="S1479" s="78"/>
      <c r="T1479" s="30"/>
      <c r="U1479" s="52">
        <f t="shared" si="485"/>
        <v>0</v>
      </c>
      <c r="V1479" s="29"/>
      <c r="W1479" s="29" t="s">
        <v>117</v>
      </c>
      <c r="X1479" s="29"/>
      <c r="Y1479" s="29"/>
      <c r="Z1479" s="53" t="str">
        <f t="shared" si="477"/>
        <v/>
      </c>
      <c r="AA1479" s="55" t="str">
        <f t="shared" si="467"/>
        <v/>
      </c>
      <c r="AB1479" s="27"/>
      <c r="AC1479" s="54">
        <f t="shared" si="478"/>
        <v>0</v>
      </c>
      <c r="AD1479" s="78"/>
      <c r="AE1479" s="54">
        <f t="shared" si="479"/>
        <v>0</v>
      </c>
      <c r="AF1479" s="78"/>
      <c r="AG1479" s="54">
        <f t="shared" si="480"/>
        <v>0</v>
      </c>
      <c r="AH1479" s="78"/>
      <c r="AI1479" s="54">
        <f t="shared" si="481"/>
        <v>0</v>
      </c>
      <c r="AJ1479" s="78"/>
      <c r="AK1479" s="54">
        <f t="shared" si="482"/>
        <v>0</v>
      </c>
      <c r="AL1479" s="78"/>
      <c r="AM1479" s="78"/>
      <c r="AN1479" s="53" t="str">
        <f>+IF($A1479="Venta",SUMIF($AC$3:$AM$3,VLOOKUP($R1479,desplegable!$N$3:$Q$8,4,FALSE),$AC1479:$AM1479)*$T1479/VLOOKUP($R1479,desplegable!$N$3:$O$8,2,FALSE),"")</f>
        <v/>
      </c>
      <c r="AO1479" s="53">
        <f t="shared" si="483"/>
        <v>0</v>
      </c>
      <c r="AP1479" s="53" t="str">
        <f>+IF($A1479="Compra",SUMIF($AC$3:$AM$3,VLOOKUP($R1478,desplegable!$N$3:$Q$8,4,FALSE),$AC1479:$AM1479)*$T1479/VLOOKUP($R1478,desplegable!$N$3:$O$8,2,FALSE),"")</f>
        <v/>
      </c>
      <c r="AQ1479" s="55">
        <f>+IFERROR(SUMIF($AC$3:$AM$3,VLOOKUP($R1479,desplegable!$N$3:$Q$8,4,FALSE),$AC1479:$AM1479)/$S1479,0)</f>
        <v>0</v>
      </c>
      <c r="AR1479" s="55">
        <f ca="1">IFERROR((SUMIF($AC$3:$AM$3,VLOOKUP($R1479,desplegable!$N$3:$Q$8,4,FALSE),$AC1479:$AM1479)/($H1479-$G1479))*((TODAY())-$G1479)/$S1479,0)</f>
        <v>0</v>
      </c>
      <c r="AS1479" s="56" t="str">
        <f t="shared" si="468"/>
        <v>-</v>
      </c>
      <c r="AT1479" s="56" t="str">
        <f t="shared" si="469"/>
        <v>-</v>
      </c>
      <c r="AU1479" s="56" t="str">
        <f t="shared" si="470"/>
        <v>-</v>
      </c>
      <c r="AV1479" s="56" t="str">
        <f t="shared" si="471"/>
        <v>-</v>
      </c>
      <c r="AW1479" s="53" t="str">
        <f t="shared" si="472"/>
        <v>-</v>
      </c>
      <c r="AX1479" s="53" t="str">
        <f t="shared" si="473"/>
        <v/>
      </c>
      <c r="AY1479" s="57" t="str">
        <f t="shared" si="474"/>
        <v/>
      </c>
      <c r="AZ1479" s="54">
        <f>+IF(SUMIF($AC$3:$AM$3,VLOOKUP($R1479,desplegable!$N$3:$Q$8,4,FALSE),$AC1479:$AM1479)&gt;=$S1479,$S1479,SUMIF($AC$3:$AM$3,VLOOKUP($R1479,desplegable!$N$3:$Q$8,4,FALSE),$AC1479:$AM1479))</f>
        <v>0</v>
      </c>
      <c r="BA1479" s="78"/>
      <c r="BB1479" s="54">
        <f t="shared" si="475"/>
        <v>0</v>
      </c>
      <c r="BC1479" s="53">
        <f>+IFERROR($BB1479*$T1479/VLOOKUP($R1479,desplegable!$N$3:$O$8,2,FALSE),0)</f>
        <v>0</v>
      </c>
      <c r="BD1479" s="53" t="str">
        <f t="shared" si="484"/>
        <v/>
      </c>
      <c r="BE1479" s="57" t="str">
        <f t="shared" si="476"/>
        <v/>
      </c>
    </row>
    <row r="1480" spans="1:57" ht="15" customHeight="1" x14ac:dyDescent="0.25">
      <c r="A1480" s="26" t="s">
        <v>117</v>
      </c>
      <c r="B1480" s="21"/>
      <c r="C1480" s="21" t="s">
        <v>117</v>
      </c>
      <c r="D1480" s="21"/>
      <c r="E1480" s="21" t="s">
        <v>117</v>
      </c>
      <c r="F1480" s="21"/>
      <c r="G1480" s="27"/>
      <c r="H1480" s="27"/>
      <c r="I1480" s="28" t="s">
        <v>374</v>
      </c>
      <c r="J1480" s="28" t="s">
        <v>117</v>
      </c>
      <c r="K1480" s="21"/>
      <c r="L1480" s="21"/>
      <c r="M1480" s="28" t="s">
        <v>117</v>
      </c>
      <c r="N1480" s="28" t="s">
        <v>117</v>
      </c>
      <c r="O1480" s="28" t="s">
        <v>117</v>
      </c>
      <c r="P1480" s="21" t="s">
        <v>117</v>
      </c>
      <c r="Q1480" s="21" t="s">
        <v>117</v>
      </c>
      <c r="R1480" s="28" t="s">
        <v>117</v>
      </c>
      <c r="S1480" s="78"/>
      <c r="T1480" s="30"/>
      <c r="U1480" s="52">
        <f t="shared" si="485"/>
        <v>0</v>
      </c>
      <c r="V1480" s="29"/>
      <c r="W1480" s="29" t="s">
        <v>117</v>
      </c>
      <c r="X1480" s="29"/>
      <c r="Y1480" s="29"/>
      <c r="Z1480" s="53" t="str">
        <f t="shared" si="477"/>
        <v/>
      </c>
      <c r="AA1480" s="55" t="str">
        <f t="shared" si="467"/>
        <v/>
      </c>
      <c r="AB1480" s="27"/>
      <c r="AC1480" s="54">
        <f t="shared" si="478"/>
        <v>0</v>
      </c>
      <c r="AD1480" s="78"/>
      <c r="AE1480" s="54">
        <f t="shared" si="479"/>
        <v>0</v>
      </c>
      <c r="AF1480" s="78"/>
      <c r="AG1480" s="54">
        <f t="shared" si="480"/>
        <v>0</v>
      </c>
      <c r="AH1480" s="78"/>
      <c r="AI1480" s="54">
        <f t="shared" si="481"/>
        <v>0</v>
      </c>
      <c r="AJ1480" s="78"/>
      <c r="AK1480" s="54">
        <f t="shared" si="482"/>
        <v>0</v>
      </c>
      <c r="AL1480" s="78"/>
      <c r="AM1480" s="78"/>
      <c r="AN1480" s="53" t="str">
        <f>+IF($A1480="Venta",SUMIF($AC$3:$AM$3,VLOOKUP($R1480,desplegable!$N$3:$Q$8,4,FALSE),$AC1480:$AM1480)*$T1480/VLOOKUP($R1480,desplegable!$N$3:$O$8,2,FALSE),"")</f>
        <v/>
      </c>
      <c r="AO1480" s="53">
        <f t="shared" si="483"/>
        <v>0</v>
      </c>
      <c r="AP1480" s="53" t="str">
        <f>+IF($A1480="Compra",SUMIF($AC$3:$AM$3,VLOOKUP($R1479,desplegable!$N$3:$Q$8,4,FALSE),$AC1480:$AM1480)*$T1480/VLOOKUP($R1479,desplegable!$N$3:$O$8,2,FALSE),"")</f>
        <v/>
      </c>
      <c r="AQ1480" s="55">
        <f>+IFERROR(SUMIF($AC$3:$AM$3,VLOOKUP($R1480,desplegable!$N$3:$Q$8,4,FALSE),$AC1480:$AM1480)/$S1480,0)</f>
        <v>0</v>
      </c>
      <c r="AR1480" s="55">
        <f ca="1">IFERROR((SUMIF($AC$3:$AM$3,VLOOKUP($R1480,desplegable!$N$3:$Q$8,4,FALSE),$AC1480:$AM1480)/($H1480-$G1480))*((TODAY())-$G1480)/$S1480,0)</f>
        <v>0</v>
      </c>
      <c r="AS1480" s="56" t="str">
        <f t="shared" si="468"/>
        <v>-</v>
      </c>
      <c r="AT1480" s="56" t="str">
        <f t="shared" si="469"/>
        <v>-</v>
      </c>
      <c r="AU1480" s="56" t="str">
        <f t="shared" si="470"/>
        <v>-</v>
      </c>
      <c r="AV1480" s="56" t="str">
        <f t="shared" si="471"/>
        <v>-</v>
      </c>
      <c r="AW1480" s="53" t="str">
        <f t="shared" si="472"/>
        <v>-</v>
      </c>
      <c r="AX1480" s="53" t="str">
        <f t="shared" si="473"/>
        <v/>
      </c>
      <c r="AY1480" s="57" t="str">
        <f t="shared" si="474"/>
        <v/>
      </c>
      <c r="AZ1480" s="54">
        <f>+IF(SUMIF($AC$3:$AM$3,VLOOKUP($R1480,desplegable!$N$3:$Q$8,4,FALSE),$AC1480:$AM1480)&gt;=$S1480,$S1480,SUMIF($AC$3:$AM$3,VLOOKUP($R1480,desplegable!$N$3:$Q$8,4,FALSE),$AC1480:$AM1480))</f>
        <v>0</v>
      </c>
      <c r="BA1480" s="78"/>
      <c r="BB1480" s="54">
        <f t="shared" si="475"/>
        <v>0</v>
      </c>
      <c r="BC1480" s="53">
        <f>+IFERROR($BB1480*$T1480/VLOOKUP($R1480,desplegable!$N$3:$O$8,2,FALSE),0)</f>
        <v>0</v>
      </c>
      <c r="BD1480" s="53" t="str">
        <f t="shared" si="484"/>
        <v/>
      </c>
      <c r="BE1480" s="57" t="str">
        <f t="shared" si="476"/>
        <v/>
      </c>
    </row>
    <row r="1481" spans="1:57" ht="15" customHeight="1" x14ac:dyDescent="0.25">
      <c r="A1481" s="26" t="s">
        <v>117</v>
      </c>
      <c r="B1481" s="21"/>
      <c r="C1481" s="21" t="s">
        <v>117</v>
      </c>
      <c r="D1481" s="21"/>
      <c r="E1481" s="21" t="s">
        <v>117</v>
      </c>
      <c r="F1481" s="21"/>
      <c r="G1481" s="27"/>
      <c r="H1481" s="27"/>
      <c r="I1481" s="28" t="s">
        <v>374</v>
      </c>
      <c r="J1481" s="28" t="s">
        <v>117</v>
      </c>
      <c r="K1481" s="21"/>
      <c r="L1481" s="21"/>
      <c r="M1481" s="28" t="s">
        <v>117</v>
      </c>
      <c r="N1481" s="28" t="s">
        <v>117</v>
      </c>
      <c r="O1481" s="28" t="s">
        <v>117</v>
      </c>
      <c r="P1481" s="21" t="s">
        <v>117</v>
      </c>
      <c r="Q1481" s="21" t="s">
        <v>117</v>
      </c>
      <c r="R1481" s="28" t="s">
        <v>117</v>
      </c>
      <c r="S1481" s="78"/>
      <c r="T1481" s="30"/>
      <c r="U1481" s="52">
        <f t="shared" si="485"/>
        <v>0</v>
      </c>
      <c r="V1481" s="29"/>
      <c r="W1481" s="29" t="s">
        <v>117</v>
      </c>
      <c r="X1481" s="29"/>
      <c r="Y1481" s="29"/>
      <c r="Z1481" s="53" t="str">
        <f t="shared" si="477"/>
        <v/>
      </c>
      <c r="AA1481" s="55" t="str">
        <f t="shared" si="467"/>
        <v/>
      </c>
      <c r="AB1481" s="27"/>
      <c r="AC1481" s="54">
        <f t="shared" si="478"/>
        <v>0</v>
      </c>
      <c r="AD1481" s="78"/>
      <c r="AE1481" s="54">
        <f t="shared" si="479"/>
        <v>0</v>
      </c>
      <c r="AF1481" s="78"/>
      <c r="AG1481" s="54">
        <f t="shared" si="480"/>
        <v>0</v>
      </c>
      <c r="AH1481" s="78"/>
      <c r="AI1481" s="54">
        <f t="shared" si="481"/>
        <v>0</v>
      </c>
      <c r="AJ1481" s="78"/>
      <c r="AK1481" s="54">
        <f t="shared" si="482"/>
        <v>0</v>
      </c>
      <c r="AL1481" s="78"/>
      <c r="AM1481" s="78"/>
      <c r="AN1481" s="53" t="str">
        <f>+IF($A1481="Venta",SUMIF($AC$3:$AM$3,VLOOKUP($R1481,desplegable!$N$3:$Q$8,4,FALSE),$AC1481:$AM1481)*$T1481/VLOOKUP($R1481,desplegable!$N$3:$O$8,2,FALSE),"")</f>
        <v/>
      </c>
      <c r="AO1481" s="53">
        <f t="shared" si="483"/>
        <v>0</v>
      </c>
      <c r="AP1481" s="53" t="str">
        <f>+IF($A1481="Compra",SUMIF($AC$3:$AM$3,VLOOKUP($R1480,desplegable!$N$3:$Q$8,4,FALSE),$AC1481:$AM1481)*$T1481/VLOOKUP($R1480,desplegable!$N$3:$O$8,2,FALSE),"")</f>
        <v/>
      </c>
      <c r="AQ1481" s="55">
        <f>+IFERROR(SUMIF($AC$3:$AM$3,VLOOKUP($R1481,desplegable!$N$3:$Q$8,4,FALSE),$AC1481:$AM1481)/$S1481,0)</f>
        <v>0</v>
      </c>
      <c r="AR1481" s="55">
        <f ca="1">IFERROR((SUMIF($AC$3:$AM$3,VLOOKUP($R1481,desplegable!$N$3:$Q$8,4,FALSE),$AC1481:$AM1481)/($H1481-$G1481))*((TODAY())-$G1481)/$S1481,0)</f>
        <v>0</v>
      </c>
      <c r="AS1481" s="56" t="str">
        <f t="shared" si="468"/>
        <v>-</v>
      </c>
      <c r="AT1481" s="56" t="str">
        <f t="shared" si="469"/>
        <v>-</v>
      </c>
      <c r="AU1481" s="56" t="str">
        <f t="shared" si="470"/>
        <v>-</v>
      </c>
      <c r="AV1481" s="56" t="str">
        <f t="shared" si="471"/>
        <v>-</v>
      </c>
      <c r="AW1481" s="53" t="str">
        <f t="shared" si="472"/>
        <v>-</v>
      </c>
      <c r="AX1481" s="53" t="str">
        <f t="shared" si="473"/>
        <v/>
      </c>
      <c r="AY1481" s="57" t="str">
        <f t="shared" si="474"/>
        <v/>
      </c>
      <c r="AZ1481" s="54">
        <f>+IF(SUMIF($AC$3:$AM$3,VLOOKUP($R1481,desplegable!$N$3:$Q$8,4,FALSE),$AC1481:$AM1481)&gt;=$S1481,$S1481,SUMIF($AC$3:$AM$3,VLOOKUP($R1481,desplegable!$N$3:$Q$8,4,FALSE),$AC1481:$AM1481))</f>
        <v>0</v>
      </c>
      <c r="BA1481" s="78"/>
      <c r="BB1481" s="54">
        <f t="shared" si="475"/>
        <v>0</v>
      </c>
      <c r="BC1481" s="53">
        <f>+IFERROR($BB1481*$T1481/VLOOKUP($R1481,desplegable!$N$3:$O$8,2,FALSE),0)</f>
        <v>0</v>
      </c>
      <c r="BD1481" s="53" t="str">
        <f t="shared" si="484"/>
        <v/>
      </c>
      <c r="BE1481" s="57" t="str">
        <f t="shared" si="476"/>
        <v/>
      </c>
    </row>
    <row r="1482" spans="1:57" ht="15" customHeight="1" x14ac:dyDescent="0.25">
      <c r="A1482" s="26" t="s">
        <v>117</v>
      </c>
      <c r="B1482" s="21"/>
      <c r="C1482" s="21" t="s">
        <v>117</v>
      </c>
      <c r="D1482" s="21"/>
      <c r="E1482" s="21" t="s">
        <v>117</v>
      </c>
      <c r="F1482" s="21"/>
      <c r="G1482" s="27"/>
      <c r="H1482" s="27"/>
      <c r="I1482" s="28" t="s">
        <v>374</v>
      </c>
      <c r="J1482" s="28" t="s">
        <v>117</v>
      </c>
      <c r="K1482" s="21"/>
      <c r="L1482" s="21"/>
      <c r="M1482" s="28" t="s">
        <v>117</v>
      </c>
      <c r="N1482" s="28" t="s">
        <v>117</v>
      </c>
      <c r="O1482" s="28" t="s">
        <v>117</v>
      </c>
      <c r="P1482" s="21" t="s">
        <v>117</v>
      </c>
      <c r="Q1482" s="21" t="s">
        <v>117</v>
      </c>
      <c r="R1482" s="28" t="s">
        <v>117</v>
      </c>
      <c r="S1482" s="78"/>
      <c r="T1482" s="30"/>
      <c r="U1482" s="52">
        <f t="shared" si="485"/>
        <v>0</v>
      </c>
      <c r="V1482" s="29"/>
      <c r="W1482" s="29" t="s">
        <v>117</v>
      </c>
      <c r="X1482" s="29"/>
      <c r="Y1482" s="29"/>
      <c r="Z1482" s="53" t="str">
        <f t="shared" si="477"/>
        <v/>
      </c>
      <c r="AA1482" s="55" t="str">
        <f t="shared" si="467"/>
        <v/>
      </c>
      <c r="AB1482" s="27"/>
      <c r="AC1482" s="54">
        <f t="shared" si="478"/>
        <v>0</v>
      </c>
      <c r="AD1482" s="78"/>
      <c r="AE1482" s="54">
        <f t="shared" si="479"/>
        <v>0</v>
      </c>
      <c r="AF1482" s="78"/>
      <c r="AG1482" s="54">
        <f t="shared" si="480"/>
        <v>0</v>
      </c>
      <c r="AH1482" s="78"/>
      <c r="AI1482" s="54">
        <f t="shared" si="481"/>
        <v>0</v>
      </c>
      <c r="AJ1482" s="78"/>
      <c r="AK1482" s="54">
        <f t="shared" si="482"/>
        <v>0</v>
      </c>
      <c r="AL1482" s="78"/>
      <c r="AM1482" s="78"/>
      <c r="AN1482" s="53" t="str">
        <f>+IF($A1482="Venta",SUMIF($AC$3:$AM$3,VLOOKUP($R1482,desplegable!$N$3:$Q$8,4,FALSE),$AC1482:$AM1482)*$T1482/VLOOKUP($R1482,desplegable!$N$3:$O$8,2,FALSE),"")</f>
        <v/>
      </c>
      <c r="AO1482" s="53">
        <f t="shared" si="483"/>
        <v>0</v>
      </c>
      <c r="AP1482" s="53" t="str">
        <f>+IF($A1482="Compra",SUMIF($AC$3:$AM$3,VLOOKUP($R1481,desplegable!$N$3:$Q$8,4,FALSE),$AC1482:$AM1482)*$T1482/VLOOKUP($R1481,desplegable!$N$3:$O$8,2,FALSE),"")</f>
        <v/>
      </c>
      <c r="AQ1482" s="55">
        <f>+IFERROR(SUMIF($AC$3:$AM$3,VLOOKUP($R1482,desplegable!$N$3:$Q$8,4,FALSE),$AC1482:$AM1482)/$S1482,0)</f>
        <v>0</v>
      </c>
      <c r="AR1482" s="55">
        <f ca="1">IFERROR((SUMIF($AC$3:$AM$3,VLOOKUP($R1482,desplegable!$N$3:$Q$8,4,FALSE),$AC1482:$AM1482)/($H1482-$G1482))*((TODAY())-$G1482)/$S1482,0)</f>
        <v>0</v>
      </c>
      <c r="AS1482" s="56" t="str">
        <f t="shared" si="468"/>
        <v>-</v>
      </c>
      <c r="AT1482" s="56" t="str">
        <f t="shared" si="469"/>
        <v>-</v>
      </c>
      <c r="AU1482" s="56" t="str">
        <f t="shared" si="470"/>
        <v>-</v>
      </c>
      <c r="AV1482" s="56" t="str">
        <f t="shared" si="471"/>
        <v>-</v>
      </c>
      <c r="AW1482" s="53" t="str">
        <f t="shared" si="472"/>
        <v>-</v>
      </c>
      <c r="AX1482" s="53" t="str">
        <f t="shared" si="473"/>
        <v/>
      </c>
      <c r="AY1482" s="57" t="str">
        <f t="shared" si="474"/>
        <v/>
      </c>
      <c r="AZ1482" s="54">
        <f>+IF(SUMIF($AC$3:$AM$3,VLOOKUP($R1482,desplegable!$N$3:$Q$8,4,FALSE),$AC1482:$AM1482)&gt;=$S1482,$S1482,SUMIF($AC$3:$AM$3,VLOOKUP($R1482,desplegable!$N$3:$Q$8,4,FALSE),$AC1482:$AM1482))</f>
        <v>0</v>
      </c>
      <c r="BA1482" s="78"/>
      <c r="BB1482" s="54">
        <f t="shared" si="475"/>
        <v>0</v>
      </c>
      <c r="BC1482" s="53">
        <f>+IFERROR($BB1482*$T1482/VLOOKUP($R1482,desplegable!$N$3:$O$8,2,FALSE),0)</f>
        <v>0</v>
      </c>
      <c r="BD1482" s="53" t="str">
        <f t="shared" si="484"/>
        <v/>
      </c>
      <c r="BE1482" s="57" t="str">
        <f t="shared" si="476"/>
        <v/>
      </c>
    </row>
    <row r="1483" spans="1:57" ht="15" customHeight="1" x14ac:dyDescent="0.25">
      <c r="A1483" s="26" t="s">
        <v>117</v>
      </c>
      <c r="B1483" s="21"/>
      <c r="C1483" s="21" t="s">
        <v>117</v>
      </c>
      <c r="D1483" s="21"/>
      <c r="E1483" s="21" t="s">
        <v>117</v>
      </c>
      <c r="F1483" s="21"/>
      <c r="G1483" s="27"/>
      <c r="H1483" s="27"/>
      <c r="I1483" s="28" t="s">
        <v>374</v>
      </c>
      <c r="J1483" s="28" t="s">
        <v>117</v>
      </c>
      <c r="K1483" s="21"/>
      <c r="L1483" s="21"/>
      <c r="M1483" s="28" t="s">
        <v>117</v>
      </c>
      <c r="N1483" s="28" t="s">
        <v>117</v>
      </c>
      <c r="O1483" s="28" t="s">
        <v>117</v>
      </c>
      <c r="P1483" s="21" t="s">
        <v>117</v>
      </c>
      <c r="Q1483" s="21" t="s">
        <v>117</v>
      </c>
      <c r="R1483" s="28" t="s">
        <v>117</v>
      </c>
      <c r="S1483" s="78"/>
      <c r="T1483" s="30"/>
      <c r="U1483" s="52">
        <f t="shared" si="485"/>
        <v>0</v>
      </c>
      <c r="V1483" s="29"/>
      <c r="W1483" s="29" t="s">
        <v>117</v>
      </c>
      <c r="X1483" s="29"/>
      <c r="Y1483" s="29"/>
      <c r="Z1483" s="53" t="str">
        <f t="shared" si="477"/>
        <v/>
      </c>
      <c r="AA1483" s="55" t="str">
        <f t="shared" si="467"/>
        <v/>
      </c>
      <c r="AB1483" s="27"/>
      <c r="AC1483" s="54">
        <f t="shared" si="478"/>
        <v>0</v>
      </c>
      <c r="AD1483" s="78"/>
      <c r="AE1483" s="54">
        <f t="shared" si="479"/>
        <v>0</v>
      </c>
      <c r="AF1483" s="78"/>
      <c r="AG1483" s="54">
        <f t="shared" si="480"/>
        <v>0</v>
      </c>
      <c r="AH1483" s="78"/>
      <c r="AI1483" s="54">
        <f t="shared" si="481"/>
        <v>0</v>
      </c>
      <c r="AJ1483" s="78"/>
      <c r="AK1483" s="54">
        <f t="shared" si="482"/>
        <v>0</v>
      </c>
      <c r="AL1483" s="78"/>
      <c r="AM1483" s="78"/>
      <c r="AN1483" s="53" t="str">
        <f>+IF($A1483="Venta",SUMIF($AC$3:$AM$3,VLOOKUP($R1483,desplegable!$N$3:$Q$8,4,FALSE),$AC1483:$AM1483)*$T1483/VLOOKUP($R1483,desplegable!$N$3:$O$8,2,FALSE),"")</f>
        <v/>
      </c>
      <c r="AO1483" s="53">
        <f t="shared" si="483"/>
        <v>0</v>
      </c>
      <c r="AP1483" s="53" t="str">
        <f>+IF($A1483="Compra",SUMIF($AC$3:$AM$3,VLOOKUP($R1482,desplegable!$N$3:$Q$8,4,FALSE),$AC1483:$AM1483)*$T1483/VLOOKUP($R1482,desplegable!$N$3:$O$8,2,FALSE),"")</f>
        <v/>
      </c>
      <c r="AQ1483" s="55">
        <f>+IFERROR(SUMIF($AC$3:$AM$3,VLOOKUP($R1483,desplegable!$N$3:$Q$8,4,FALSE),$AC1483:$AM1483)/$S1483,0)</f>
        <v>0</v>
      </c>
      <c r="AR1483" s="55">
        <f ca="1">IFERROR((SUMIF($AC$3:$AM$3,VLOOKUP($R1483,desplegable!$N$3:$Q$8,4,FALSE),$AC1483:$AM1483)/($H1483-$G1483))*((TODAY())-$G1483)/$S1483,0)</f>
        <v>0</v>
      </c>
      <c r="AS1483" s="56" t="str">
        <f t="shared" si="468"/>
        <v>-</v>
      </c>
      <c r="AT1483" s="56" t="str">
        <f t="shared" si="469"/>
        <v>-</v>
      </c>
      <c r="AU1483" s="56" t="str">
        <f t="shared" si="470"/>
        <v>-</v>
      </c>
      <c r="AV1483" s="56" t="str">
        <f t="shared" si="471"/>
        <v>-</v>
      </c>
      <c r="AW1483" s="53" t="str">
        <f t="shared" si="472"/>
        <v>-</v>
      </c>
      <c r="AX1483" s="53" t="str">
        <f t="shared" si="473"/>
        <v/>
      </c>
      <c r="AY1483" s="57" t="str">
        <f t="shared" si="474"/>
        <v/>
      </c>
      <c r="AZ1483" s="54">
        <f>+IF(SUMIF($AC$3:$AM$3,VLOOKUP($R1483,desplegable!$N$3:$Q$8,4,FALSE),$AC1483:$AM1483)&gt;=$S1483,$S1483,SUMIF($AC$3:$AM$3,VLOOKUP($R1483,desplegable!$N$3:$Q$8,4,FALSE),$AC1483:$AM1483))</f>
        <v>0</v>
      </c>
      <c r="BA1483" s="78"/>
      <c r="BB1483" s="54">
        <f t="shared" si="475"/>
        <v>0</v>
      </c>
      <c r="BC1483" s="53">
        <f>+IFERROR($BB1483*$T1483/VLOOKUP($R1483,desplegable!$N$3:$O$8,2,FALSE),0)</f>
        <v>0</v>
      </c>
      <c r="BD1483" s="53" t="str">
        <f t="shared" si="484"/>
        <v/>
      </c>
      <c r="BE1483" s="57" t="str">
        <f t="shared" si="476"/>
        <v/>
      </c>
    </row>
    <row r="1484" spans="1:57" ht="15" customHeight="1" x14ac:dyDescent="0.25">
      <c r="A1484" s="26" t="s">
        <v>117</v>
      </c>
      <c r="B1484" s="21"/>
      <c r="C1484" s="21" t="s">
        <v>117</v>
      </c>
      <c r="D1484" s="21"/>
      <c r="E1484" s="21" t="s">
        <v>117</v>
      </c>
      <c r="F1484" s="21"/>
      <c r="G1484" s="27"/>
      <c r="H1484" s="27"/>
      <c r="I1484" s="28" t="s">
        <v>374</v>
      </c>
      <c r="J1484" s="28" t="s">
        <v>117</v>
      </c>
      <c r="K1484" s="21"/>
      <c r="L1484" s="21"/>
      <c r="M1484" s="28" t="s">
        <v>117</v>
      </c>
      <c r="N1484" s="28" t="s">
        <v>117</v>
      </c>
      <c r="O1484" s="28" t="s">
        <v>117</v>
      </c>
      <c r="P1484" s="21" t="s">
        <v>117</v>
      </c>
      <c r="Q1484" s="21" t="s">
        <v>117</v>
      </c>
      <c r="R1484" s="28" t="s">
        <v>117</v>
      </c>
      <c r="S1484" s="78"/>
      <c r="T1484" s="30"/>
      <c r="U1484" s="52">
        <f t="shared" si="485"/>
        <v>0</v>
      </c>
      <c r="V1484" s="29"/>
      <c r="W1484" s="29" t="s">
        <v>117</v>
      </c>
      <c r="X1484" s="29"/>
      <c r="Y1484" s="29"/>
      <c r="Z1484" s="53" t="str">
        <f t="shared" si="477"/>
        <v/>
      </c>
      <c r="AA1484" s="55" t="str">
        <f t="shared" si="467"/>
        <v/>
      </c>
      <c r="AB1484" s="27"/>
      <c r="AC1484" s="54">
        <f t="shared" si="478"/>
        <v>0</v>
      </c>
      <c r="AD1484" s="78"/>
      <c r="AE1484" s="54">
        <f t="shared" si="479"/>
        <v>0</v>
      </c>
      <c r="AF1484" s="78"/>
      <c r="AG1484" s="54">
        <f t="shared" si="480"/>
        <v>0</v>
      </c>
      <c r="AH1484" s="78"/>
      <c r="AI1484" s="54">
        <f t="shared" si="481"/>
        <v>0</v>
      </c>
      <c r="AJ1484" s="78"/>
      <c r="AK1484" s="54">
        <f t="shared" si="482"/>
        <v>0</v>
      </c>
      <c r="AL1484" s="78"/>
      <c r="AM1484" s="78"/>
      <c r="AN1484" s="53" t="str">
        <f>+IF($A1484="Venta",SUMIF($AC$3:$AM$3,VLOOKUP($R1484,desplegable!$N$3:$Q$8,4,FALSE),$AC1484:$AM1484)*$T1484/VLOOKUP($R1484,desplegable!$N$3:$O$8,2,FALSE),"")</f>
        <v/>
      </c>
      <c r="AO1484" s="53">
        <f t="shared" si="483"/>
        <v>0</v>
      </c>
      <c r="AP1484" s="53" t="str">
        <f>+IF($A1484="Compra",SUMIF($AC$3:$AM$3,VLOOKUP($R1483,desplegable!$N$3:$Q$8,4,FALSE),$AC1484:$AM1484)*$T1484/VLOOKUP($R1483,desplegable!$N$3:$O$8,2,FALSE),"")</f>
        <v/>
      </c>
      <c r="AQ1484" s="55">
        <f>+IFERROR(SUMIF($AC$3:$AM$3,VLOOKUP($R1484,desplegable!$N$3:$Q$8,4,FALSE),$AC1484:$AM1484)/$S1484,0)</f>
        <v>0</v>
      </c>
      <c r="AR1484" s="55">
        <f ca="1">IFERROR((SUMIF($AC$3:$AM$3,VLOOKUP($R1484,desplegable!$N$3:$Q$8,4,FALSE),$AC1484:$AM1484)/($H1484-$G1484))*((TODAY())-$G1484)/$S1484,0)</f>
        <v>0</v>
      </c>
      <c r="AS1484" s="56" t="str">
        <f t="shared" si="468"/>
        <v>-</v>
      </c>
      <c r="AT1484" s="56" t="str">
        <f t="shared" si="469"/>
        <v>-</v>
      </c>
      <c r="AU1484" s="56" t="str">
        <f t="shared" si="470"/>
        <v>-</v>
      </c>
      <c r="AV1484" s="56" t="str">
        <f t="shared" si="471"/>
        <v>-</v>
      </c>
      <c r="AW1484" s="53" t="str">
        <f t="shared" si="472"/>
        <v>-</v>
      </c>
      <c r="AX1484" s="53" t="str">
        <f t="shared" si="473"/>
        <v/>
      </c>
      <c r="AY1484" s="57" t="str">
        <f t="shared" si="474"/>
        <v/>
      </c>
      <c r="AZ1484" s="54">
        <f>+IF(SUMIF($AC$3:$AM$3,VLOOKUP($R1484,desplegable!$N$3:$Q$8,4,FALSE),$AC1484:$AM1484)&gt;=$S1484,$S1484,SUMIF($AC$3:$AM$3,VLOOKUP($R1484,desplegable!$N$3:$Q$8,4,FALSE),$AC1484:$AM1484))</f>
        <v>0</v>
      </c>
      <c r="BA1484" s="78"/>
      <c r="BB1484" s="54">
        <f t="shared" si="475"/>
        <v>0</v>
      </c>
      <c r="BC1484" s="53">
        <f>+IFERROR($BB1484*$T1484/VLOOKUP($R1484,desplegable!$N$3:$O$8,2,FALSE),0)</f>
        <v>0</v>
      </c>
      <c r="BD1484" s="53" t="str">
        <f t="shared" si="484"/>
        <v/>
      </c>
      <c r="BE1484" s="57" t="str">
        <f t="shared" si="476"/>
        <v/>
      </c>
    </row>
    <row r="1485" spans="1:57" ht="15" customHeight="1" x14ac:dyDescent="0.25">
      <c r="A1485" s="26" t="s">
        <v>117</v>
      </c>
      <c r="B1485" s="21"/>
      <c r="C1485" s="21" t="s">
        <v>117</v>
      </c>
      <c r="D1485" s="21"/>
      <c r="E1485" s="21" t="s">
        <v>117</v>
      </c>
      <c r="F1485" s="21"/>
      <c r="G1485" s="27"/>
      <c r="H1485" s="27"/>
      <c r="I1485" s="28" t="s">
        <v>374</v>
      </c>
      <c r="J1485" s="28" t="s">
        <v>117</v>
      </c>
      <c r="K1485" s="21"/>
      <c r="L1485" s="21"/>
      <c r="M1485" s="28" t="s">
        <v>117</v>
      </c>
      <c r="N1485" s="28" t="s">
        <v>117</v>
      </c>
      <c r="O1485" s="28" t="s">
        <v>117</v>
      </c>
      <c r="P1485" s="21" t="s">
        <v>117</v>
      </c>
      <c r="Q1485" s="21" t="s">
        <v>117</v>
      </c>
      <c r="R1485" s="28" t="s">
        <v>117</v>
      </c>
      <c r="S1485" s="78"/>
      <c r="T1485" s="30"/>
      <c r="U1485" s="52">
        <f t="shared" si="485"/>
        <v>0</v>
      </c>
      <c r="V1485" s="29"/>
      <c r="W1485" s="29" t="s">
        <v>117</v>
      </c>
      <c r="X1485" s="29"/>
      <c r="Y1485" s="29"/>
      <c r="Z1485" s="53" t="str">
        <f t="shared" si="477"/>
        <v/>
      </c>
      <c r="AA1485" s="55" t="str">
        <f t="shared" si="467"/>
        <v/>
      </c>
      <c r="AB1485" s="27"/>
      <c r="AC1485" s="54">
        <f t="shared" si="478"/>
        <v>0</v>
      </c>
      <c r="AD1485" s="78"/>
      <c r="AE1485" s="54">
        <f t="shared" si="479"/>
        <v>0</v>
      </c>
      <c r="AF1485" s="78"/>
      <c r="AG1485" s="54">
        <f t="shared" si="480"/>
        <v>0</v>
      </c>
      <c r="AH1485" s="78"/>
      <c r="AI1485" s="54">
        <f t="shared" si="481"/>
        <v>0</v>
      </c>
      <c r="AJ1485" s="78"/>
      <c r="AK1485" s="54">
        <f t="shared" si="482"/>
        <v>0</v>
      </c>
      <c r="AL1485" s="78"/>
      <c r="AM1485" s="78"/>
      <c r="AN1485" s="53" t="str">
        <f>+IF($A1485="Venta",SUMIF($AC$3:$AM$3,VLOOKUP($R1485,desplegable!$N$3:$Q$8,4,FALSE),$AC1485:$AM1485)*$T1485/VLOOKUP($R1485,desplegable!$N$3:$O$8,2,FALSE),"")</f>
        <v/>
      </c>
      <c r="AO1485" s="53">
        <f t="shared" si="483"/>
        <v>0</v>
      </c>
      <c r="AP1485" s="53" t="str">
        <f>+IF($A1485="Compra",SUMIF($AC$3:$AM$3,VLOOKUP($R1484,desplegable!$N$3:$Q$8,4,FALSE),$AC1485:$AM1485)*$T1485/VLOOKUP($R1484,desplegable!$N$3:$O$8,2,FALSE),"")</f>
        <v/>
      </c>
      <c r="AQ1485" s="55">
        <f>+IFERROR(SUMIF($AC$3:$AM$3,VLOOKUP($R1485,desplegable!$N$3:$Q$8,4,FALSE),$AC1485:$AM1485)/$S1485,0)</f>
        <v>0</v>
      </c>
      <c r="AR1485" s="55">
        <f ca="1">IFERROR((SUMIF($AC$3:$AM$3,VLOOKUP($R1485,desplegable!$N$3:$Q$8,4,FALSE),$AC1485:$AM1485)/($H1485-$G1485))*((TODAY())-$G1485)/$S1485,0)</f>
        <v>0</v>
      </c>
      <c r="AS1485" s="56" t="str">
        <f t="shared" si="468"/>
        <v>-</v>
      </c>
      <c r="AT1485" s="56" t="str">
        <f t="shared" si="469"/>
        <v>-</v>
      </c>
      <c r="AU1485" s="56" t="str">
        <f t="shared" si="470"/>
        <v>-</v>
      </c>
      <c r="AV1485" s="56" t="str">
        <f t="shared" si="471"/>
        <v>-</v>
      </c>
      <c r="AW1485" s="53" t="str">
        <f t="shared" si="472"/>
        <v>-</v>
      </c>
      <c r="AX1485" s="53" t="str">
        <f t="shared" si="473"/>
        <v/>
      </c>
      <c r="AY1485" s="57" t="str">
        <f t="shared" si="474"/>
        <v/>
      </c>
      <c r="AZ1485" s="54">
        <f>+IF(SUMIF($AC$3:$AM$3,VLOOKUP($R1485,desplegable!$N$3:$Q$8,4,FALSE),$AC1485:$AM1485)&gt;=$S1485,$S1485,SUMIF($AC$3:$AM$3,VLOOKUP($R1485,desplegable!$N$3:$Q$8,4,FALSE),$AC1485:$AM1485))</f>
        <v>0</v>
      </c>
      <c r="BA1485" s="78"/>
      <c r="BB1485" s="54">
        <f t="shared" si="475"/>
        <v>0</v>
      </c>
      <c r="BC1485" s="53">
        <f>+IFERROR($BB1485*$T1485/VLOOKUP($R1485,desplegable!$N$3:$O$8,2,FALSE),0)</f>
        <v>0</v>
      </c>
      <c r="BD1485" s="53" t="str">
        <f t="shared" si="484"/>
        <v/>
      </c>
      <c r="BE1485" s="57" t="str">
        <f t="shared" si="476"/>
        <v/>
      </c>
    </row>
    <row r="1486" spans="1:57" ht="15" customHeight="1" x14ac:dyDescent="0.25">
      <c r="A1486" s="26" t="s">
        <v>117</v>
      </c>
      <c r="B1486" s="21"/>
      <c r="C1486" s="21" t="s">
        <v>117</v>
      </c>
      <c r="D1486" s="21"/>
      <c r="E1486" s="21" t="s">
        <v>117</v>
      </c>
      <c r="F1486" s="21"/>
      <c r="G1486" s="27"/>
      <c r="H1486" s="27"/>
      <c r="I1486" s="28" t="s">
        <v>374</v>
      </c>
      <c r="J1486" s="28" t="s">
        <v>117</v>
      </c>
      <c r="K1486" s="21"/>
      <c r="L1486" s="21"/>
      <c r="M1486" s="28" t="s">
        <v>117</v>
      </c>
      <c r="N1486" s="28" t="s">
        <v>117</v>
      </c>
      <c r="O1486" s="28" t="s">
        <v>117</v>
      </c>
      <c r="P1486" s="21" t="s">
        <v>117</v>
      </c>
      <c r="Q1486" s="21" t="s">
        <v>117</v>
      </c>
      <c r="R1486" s="28" t="s">
        <v>117</v>
      </c>
      <c r="S1486" s="78"/>
      <c r="T1486" s="30"/>
      <c r="U1486" s="52">
        <f t="shared" si="485"/>
        <v>0</v>
      </c>
      <c r="V1486" s="29"/>
      <c r="W1486" s="29" t="s">
        <v>117</v>
      </c>
      <c r="X1486" s="29"/>
      <c r="Y1486" s="29"/>
      <c r="Z1486" s="53" t="str">
        <f t="shared" si="477"/>
        <v/>
      </c>
      <c r="AA1486" s="55" t="str">
        <f t="shared" si="467"/>
        <v/>
      </c>
      <c r="AB1486" s="27"/>
      <c r="AC1486" s="54">
        <f t="shared" si="478"/>
        <v>0</v>
      </c>
      <c r="AD1486" s="78"/>
      <c r="AE1486" s="54">
        <f t="shared" si="479"/>
        <v>0</v>
      </c>
      <c r="AF1486" s="78"/>
      <c r="AG1486" s="54">
        <f t="shared" si="480"/>
        <v>0</v>
      </c>
      <c r="AH1486" s="78"/>
      <c r="AI1486" s="54">
        <f t="shared" si="481"/>
        <v>0</v>
      </c>
      <c r="AJ1486" s="78"/>
      <c r="AK1486" s="54">
        <f t="shared" si="482"/>
        <v>0</v>
      </c>
      <c r="AL1486" s="78"/>
      <c r="AM1486" s="78"/>
      <c r="AN1486" s="53" t="str">
        <f>+IF($A1486="Venta",SUMIF($AC$3:$AM$3,VLOOKUP($R1486,desplegable!$N$3:$Q$8,4,FALSE),$AC1486:$AM1486)*$T1486/VLOOKUP($R1486,desplegable!$N$3:$O$8,2,FALSE),"")</f>
        <v/>
      </c>
      <c r="AO1486" s="53">
        <f t="shared" si="483"/>
        <v>0</v>
      </c>
      <c r="AP1486" s="53" t="str">
        <f>+IF($A1486="Compra",SUMIF($AC$3:$AM$3,VLOOKUP($R1485,desplegable!$N$3:$Q$8,4,FALSE),$AC1486:$AM1486)*$T1486/VLOOKUP($R1485,desplegable!$N$3:$O$8,2,FALSE),"")</f>
        <v/>
      </c>
      <c r="AQ1486" s="55">
        <f>+IFERROR(SUMIF($AC$3:$AM$3,VLOOKUP($R1486,desplegable!$N$3:$Q$8,4,FALSE),$AC1486:$AM1486)/$S1486,0)</f>
        <v>0</v>
      </c>
      <c r="AR1486" s="55">
        <f ca="1">IFERROR((SUMIF($AC$3:$AM$3,VLOOKUP($R1486,desplegable!$N$3:$Q$8,4,FALSE),$AC1486:$AM1486)/($H1486-$G1486))*((TODAY())-$G1486)/$S1486,0)</f>
        <v>0</v>
      </c>
      <c r="AS1486" s="56" t="str">
        <f t="shared" si="468"/>
        <v>-</v>
      </c>
      <c r="AT1486" s="56" t="str">
        <f t="shared" si="469"/>
        <v>-</v>
      </c>
      <c r="AU1486" s="56" t="str">
        <f t="shared" si="470"/>
        <v>-</v>
      </c>
      <c r="AV1486" s="56" t="str">
        <f t="shared" si="471"/>
        <v>-</v>
      </c>
      <c r="AW1486" s="53" t="str">
        <f t="shared" si="472"/>
        <v>-</v>
      </c>
      <c r="AX1486" s="53" t="str">
        <f t="shared" si="473"/>
        <v/>
      </c>
      <c r="AY1486" s="57" t="str">
        <f t="shared" si="474"/>
        <v/>
      </c>
      <c r="AZ1486" s="54">
        <f>+IF(SUMIF($AC$3:$AM$3,VLOOKUP($R1486,desplegable!$N$3:$Q$8,4,FALSE),$AC1486:$AM1486)&gt;=$S1486,$S1486,SUMIF($AC$3:$AM$3,VLOOKUP($R1486,desplegable!$N$3:$Q$8,4,FALSE),$AC1486:$AM1486))</f>
        <v>0</v>
      </c>
      <c r="BA1486" s="78"/>
      <c r="BB1486" s="54">
        <f t="shared" si="475"/>
        <v>0</v>
      </c>
      <c r="BC1486" s="53">
        <f>+IFERROR($BB1486*$T1486/VLOOKUP($R1486,desplegable!$N$3:$O$8,2,FALSE),0)</f>
        <v>0</v>
      </c>
      <c r="BD1486" s="53" t="str">
        <f t="shared" si="484"/>
        <v/>
      </c>
      <c r="BE1486" s="57" t="str">
        <f t="shared" si="476"/>
        <v/>
      </c>
    </row>
    <row r="1487" spans="1:57" ht="15" customHeight="1" x14ac:dyDescent="0.25">
      <c r="A1487" s="26" t="s">
        <v>117</v>
      </c>
      <c r="B1487" s="21"/>
      <c r="C1487" s="21" t="s">
        <v>117</v>
      </c>
      <c r="D1487" s="21"/>
      <c r="E1487" s="21" t="s">
        <v>117</v>
      </c>
      <c r="F1487" s="21"/>
      <c r="G1487" s="27"/>
      <c r="H1487" s="27"/>
      <c r="I1487" s="28" t="s">
        <v>374</v>
      </c>
      <c r="J1487" s="28" t="s">
        <v>117</v>
      </c>
      <c r="K1487" s="21"/>
      <c r="L1487" s="21"/>
      <c r="M1487" s="28" t="s">
        <v>117</v>
      </c>
      <c r="N1487" s="28" t="s">
        <v>117</v>
      </c>
      <c r="O1487" s="28" t="s">
        <v>117</v>
      </c>
      <c r="P1487" s="21" t="s">
        <v>117</v>
      </c>
      <c r="Q1487" s="21" t="s">
        <v>117</v>
      </c>
      <c r="R1487" s="28" t="s">
        <v>117</v>
      </c>
      <c r="S1487" s="78"/>
      <c r="T1487" s="30"/>
      <c r="U1487" s="52">
        <f t="shared" si="485"/>
        <v>0</v>
      </c>
      <c r="V1487" s="29"/>
      <c r="W1487" s="29" t="s">
        <v>117</v>
      </c>
      <c r="X1487" s="29"/>
      <c r="Y1487" s="29"/>
      <c r="Z1487" s="53" t="str">
        <f t="shared" si="477"/>
        <v/>
      </c>
      <c r="AA1487" s="55" t="str">
        <f t="shared" si="467"/>
        <v/>
      </c>
      <c r="AB1487" s="27"/>
      <c r="AC1487" s="54">
        <f t="shared" si="478"/>
        <v>0</v>
      </c>
      <c r="AD1487" s="78"/>
      <c r="AE1487" s="54">
        <f t="shared" si="479"/>
        <v>0</v>
      </c>
      <c r="AF1487" s="78"/>
      <c r="AG1487" s="54">
        <f t="shared" si="480"/>
        <v>0</v>
      </c>
      <c r="AH1487" s="78"/>
      <c r="AI1487" s="54">
        <f t="shared" si="481"/>
        <v>0</v>
      </c>
      <c r="AJ1487" s="78"/>
      <c r="AK1487" s="54">
        <f t="shared" si="482"/>
        <v>0</v>
      </c>
      <c r="AL1487" s="78"/>
      <c r="AM1487" s="78"/>
      <c r="AN1487" s="53" t="str">
        <f>+IF($A1487="Venta",SUMIF($AC$3:$AM$3,VLOOKUP($R1487,desplegable!$N$3:$Q$8,4,FALSE),$AC1487:$AM1487)*$T1487/VLOOKUP($R1487,desplegable!$N$3:$O$8,2,FALSE),"")</f>
        <v/>
      </c>
      <c r="AO1487" s="53">
        <f t="shared" si="483"/>
        <v>0</v>
      </c>
      <c r="AP1487" s="53" t="str">
        <f>+IF($A1487="Compra",SUMIF($AC$3:$AM$3,VLOOKUP($R1486,desplegable!$N$3:$Q$8,4,FALSE),$AC1487:$AM1487)*$T1487/VLOOKUP($R1486,desplegable!$N$3:$O$8,2,FALSE),"")</f>
        <v/>
      </c>
      <c r="AQ1487" s="55">
        <f>+IFERROR(SUMIF($AC$3:$AM$3,VLOOKUP($R1487,desplegable!$N$3:$Q$8,4,FALSE),$AC1487:$AM1487)/$S1487,0)</f>
        <v>0</v>
      </c>
      <c r="AR1487" s="55">
        <f ca="1">IFERROR((SUMIF($AC$3:$AM$3,VLOOKUP($R1487,desplegable!$N$3:$Q$8,4,FALSE),$AC1487:$AM1487)/($H1487-$G1487))*((TODAY())-$G1487)/$S1487,0)</f>
        <v>0</v>
      </c>
      <c r="AS1487" s="56" t="str">
        <f t="shared" si="468"/>
        <v>-</v>
      </c>
      <c r="AT1487" s="56" t="str">
        <f t="shared" si="469"/>
        <v>-</v>
      </c>
      <c r="AU1487" s="56" t="str">
        <f t="shared" si="470"/>
        <v>-</v>
      </c>
      <c r="AV1487" s="56" t="str">
        <f t="shared" si="471"/>
        <v>-</v>
      </c>
      <c r="AW1487" s="53" t="str">
        <f t="shared" si="472"/>
        <v>-</v>
      </c>
      <c r="AX1487" s="53" t="str">
        <f t="shared" si="473"/>
        <v/>
      </c>
      <c r="AY1487" s="57" t="str">
        <f t="shared" si="474"/>
        <v/>
      </c>
      <c r="AZ1487" s="54">
        <f>+IF(SUMIF($AC$3:$AM$3,VLOOKUP($R1487,desplegable!$N$3:$Q$8,4,FALSE),$AC1487:$AM1487)&gt;=$S1487,$S1487,SUMIF($AC$3:$AM$3,VLOOKUP($R1487,desplegable!$N$3:$Q$8,4,FALSE),$AC1487:$AM1487))</f>
        <v>0</v>
      </c>
      <c r="BA1487" s="78"/>
      <c r="BB1487" s="54">
        <f t="shared" si="475"/>
        <v>0</v>
      </c>
      <c r="BC1487" s="53">
        <f>+IFERROR($BB1487*$T1487/VLOOKUP($R1487,desplegable!$N$3:$O$8,2,FALSE),0)</f>
        <v>0</v>
      </c>
      <c r="BD1487" s="53" t="str">
        <f t="shared" si="484"/>
        <v/>
      </c>
      <c r="BE1487" s="57" t="str">
        <f t="shared" si="476"/>
        <v/>
      </c>
    </row>
    <row r="1488" spans="1:57" ht="15" customHeight="1" x14ac:dyDescent="0.25">
      <c r="A1488" s="26" t="s">
        <v>117</v>
      </c>
      <c r="B1488" s="21"/>
      <c r="C1488" s="21" t="s">
        <v>117</v>
      </c>
      <c r="D1488" s="21"/>
      <c r="E1488" s="21" t="s">
        <v>117</v>
      </c>
      <c r="F1488" s="21"/>
      <c r="G1488" s="27"/>
      <c r="H1488" s="27"/>
      <c r="I1488" s="28" t="s">
        <v>374</v>
      </c>
      <c r="J1488" s="28" t="s">
        <v>117</v>
      </c>
      <c r="K1488" s="21"/>
      <c r="L1488" s="21"/>
      <c r="M1488" s="28" t="s">
        <v>117</v>
      </c>
      <c r="N1488" s="28" t="s">
        <v>117</v>
      </c>
      <c r="O1488" s="28" t="s">
        <v>117</v>
      </c>
      <c r="P1488" s="21" t="s">
        <v>117</v>
      </c>
      <c r="Q1488" s="21" t="s">
        <v>117</v>
      </c>
      <c r="R1488" s="28" t="s">
        <v>117</v>
      </c>
      <c r="S1488" s="78"/>
      <c r="T1488" s="30"/>
      <c r="U1488" s="52">
        <f t="shared" si="485"/>
        <v>0</v>
      </c>
      <c r="V1488" s="29"/>
      <c r="W1488" s="29" t="s">
        <v>117</v>
      </c>
      <c r="X1488" s="29"/>
      <c r="Y1488" s="29"/>
      <c r="Z1488" s="53" t="str">
        <f t="shared" si="477"/>
        <v/>
      </c>
      <c r="AA1488" s="55" t="str">
        <f t="shared" si="467"/>
        <v/>
      </c>
      <c r="AB1488" s="27"/>
      <c r="AC1488" s="54">
        <f t="shared" si="478"/>
        <v>0</v>
      </c>
      <c r="AD1488" s="78"/>
      <c r="AE1488" s="54">
        <f t="shared" si="479"/>
        <v>0</v>
      </c>
      <c r="AF1488" s="78"/>
      <c r="AG1488" s="54">
        <f t="shared" si="480"/>
        <v>0</v>
      </c>
      <c r="AH1488" s="78"/>
      <c r="AI1488" s="54">
        <f t="shared" si="481"/>
        <v>0</v>
      </c>
      <c r="AJ1488" s="78"/>
      <c r="AK1488" s="54">
        <f t="shared" si="482"/>
        <v>0</v>
      </c>
      <c r="AL1488" s="78"/>
      <c r="AM1488" s="78"/>
      <c r="AN1488" s="53" t="str">
        <f>+IF($A1488="Venta",SUMIF($AC$3:$AM$3,VLOOKUP($R1488,desplegable!$N$3:$Q$8,4,FALSE),$AC1488:$AM1488)*$T1488/VLOOKUP($R1488,desplegable!$N$3:$O$8,2,FALSE),"")</f>
        <v/>
      </c>
      <c r="AO1488" s="53">
        <f t="shared" si="483"/>
        <v>0</v>
      </c>
      <c r="AP1488" s="53" t="str">
        <f>+IF($A1488="Compra",SUMIF($AC$3:$AM$3,VLOOKUP($R1487,desplegable!$N$3:$Q$8,4,FALSE),$AC1488:$AM1488)*$T1488/VLOOKUP($R1487,desplegable!$N$3:$O$8,2,FALSE),"")</f>
        <v/>
      </c>
      <c r="AQ1488" s="55">
        <f>+IFERROR(SUMIF($AC$3:$AM$3,VLOOKUP($R1488,desplegable!$N$3:$Q$8,4,FALSE),$AC1488:$AM1488)/$S1488,0)</f>
        <v>0</v>
      </c>
      <c r="AR1488" s="55">
        <f ca="1">IFERROR((SUMIF($AC$3:$AM$3,VLOOKUP($R1488,desplegable!$N$3:$Q$8,4,FALSE),$AC1488:$AM1488)/($H1488-$G1488))*((TODAY())-$G1488)/$S1488,0)</f>
        <v>0</v>
      </c>
      <c r="AS1488" s="56" t="str">
        <f t="shared" si="468"/>
        <v>-</v>
      </c>
      <c r="AT1488" s="56" t="str">
        <f t="shared" si="469"/>
        <v>-</v>
      </c>
      <c r="AU1488" s="56" t="str">
        <f t="shared" si="470"/>
        <v>-</v>
      </c>
      <c r="AV1488" s="56" t="str">
        <f t="shared" si="471"/>
        <v>-</v>
      </c>
      <c r="AW1488" s="53" t="str">
        <f t="shared" si="472"/>
        <v>-</v>
      </c>
      <c r="AX1488" s="53" t="str">
        <f t="shared" si="473"/>
        <v/>
      </c>
      <c r="AY1488" s="57" t="str">
        <f t="shared" si="474"/>
        <v/>
      </c>
      <c r="AZ1488" s="54">
        <f>+IF(SUMIF($AC$3:$AM$3,VLOOKUP($R1488,desplegable!$N$3:$Q$8,4,FALSE),$AC1488:$AM1488)&gt;=$S1488,$S1488,SUMIF($AC$3:$AM$3,VLOOKUP($R1488,desplegable!$N$3:$Q$8,4,FALSE),$AC1488:$AM1488))</f>
        <v>0</v>
      </c>
      <c r="BA1488" s="78"/>
      <c r="BB1488" s="54">
        <f t="shared" si="475"/>
        <v>0</v>
      </c>
      <c r="BC1488" s="53">
        <f>+IFERROR($BB1488*$T1488/VLOOKUP($R1488,desplegable!$N$3:$O$8,2,FALSE),0)</f>
        <v>0</v>
      </c>
      <c r="BD1488" s="53" t="str">
        <f t="shared" si="484"/>
        <v/>
      </c>
      <c r="BE1488" s="57" t="str">
        <f t="shared" si="476"/>
        <v/>
      </c>
    </row>
    <row r="1489" spans="1:57" ht="15" customHeight="1" x14ac:dyDescent="0.25">
      <c r="A1489" s="26" t="s">
        <v>117</v>
      </c>
      <c r="B1489" s="21"/>
      <c r="C1489" s="21" t="s">
        <v>117</v>
      </c>
      <c r="D1489" s="21"/>
      <c r="E1489" s="21" t="s">
        <v>117</v>
      </c>
      <c r="F1489" s="21"/>
      <c r="G1489" s="27"/>
      <c r="H1489" s="27"/>
      <c r="I1489" s="28" t="s">
        <v>374</v>
      </c>
      <c r="J1489" s="28" t="s">
        <v>117</v>
      </c>
      <c r="K1489" s="21"/>
      <c r="L1489" s="21"/>
      <c r="M1489" s="28" t="s">
        <v>117</v>
      </c>
      <c r="N1489" s="28" t="s">
        <v>117</v>
      </c>
      <c r="O1489" s="28" t="s">
        <v>117</v>
      </c>
      <c r="P1489" s="21" t="s">
        <v>117</v>
      </c>
      <c r="Q1489" s="21" t="s">
        <v>117</v>
      </c>
      <c r="R1489" s="28" t="s">
        <v>117</v>
      </c>
      <c r="S1489" s="78"/>
      <c r="T1489" s="30"/>
      <c r="U1489" s="52">
        <f t="shared" si="485"/>
        <v>0</v>
      </c>
      <c r="V1489" s="29"/>
      <c r="W1489" s="29" t="s">
        <v>117</v>
      </c>
      <c r="X1489" s="29"/>
      <c r="Y1489" s="29"/>
      <c r="Z1489" s="53" t="str">
        <f t="shared" si="477"/>
        <v/>
      </c>
      <c r="AA1489" s="55" t="str">
        <f t="shared" si="467"/>
        <v/>
      </c>
      <c r="AB1489" s="27"/>
      <c r="AC1489" s="54">
        <f t="shared" si="478"/>
        <v>0</v>
      </c>
      <c r="AD1489" s="78"/>
      <c r="AE1489" s="54">
        <f t="shared" si="479"/>
        <v>0</v>
      </c>
      <c r="AF1489" s="78"/>
      <c r="AG1489" s="54">
        <f t="shared" si="480"/>
        <v>0</v>
      </c>
      <c r="AH1489" s="78"/>
      <c r="AI1489" s="54">
        <f t="shared" si="481"/>
        <v>0</v>
      </c>
      <c r="AJ1489" s="78"/>
      <c r="AK1489" s="54">
        <f t="shared" si="482"/>
        <v>0</v>
      </c>
      <c r="AL1489" s="78"/>
      <c r="AM1489" s="78"/>
      <c r="AN1489" s="53" t="str">
        <f>+IF($A1489="Venta",SUMIF($AC$3:$AM$3,VLOOKUP($R1489,desplegable!$N$3:$Q$8,4,FALSE),$AC1489:$AM1489)*$T1489/VLOOKUP($R1489,desplegable!$N$3:$O$8,2,FALSE),"")</f>
        <v/>
      </c>
      <c r="AO1489" s="53">
        <f t="shared" si="483"/>
        <v>0</v>
      </c>
      <c r="AP1489" s="53" t="str">
        <f>+IF($A1489="Compra",SUMIF($AC$3:$AM$3,VLOOKUP($R1488,desplegable!$N$3:$Q$8,4,FALSE),$AC1489:$AM1489)*$T1489/VLOOKUP($R1488,desplegable!$N$3:$O$8,2,FALSE),"")</f>
        <v/>
      </c>
      <c r="AQ1489" s="55">
        <f>+IFERROR(SUMIF($AC$3:$AM$3,VLOOKUP($R1489,desplegable!$N$3:$Q$8,4,FALSE),$AC1489:$AM1489)/$S1489,0)</f>
        <v>0</v>
      </c>
      <c r="AR1489" s="55">
        <f ca="1">IFERROR((SUMIF($AC$3:$AM$3,VLOOKUP($R1489,desplegable!$N$3:$Q$8,4,FALSE),$AC1489:$AM1489)/($H1489-$G1489))*((TODAY())-$G1489)/$S1489,0)</f>
        <v>0</v>
      </c>
      <c r="AS1489" s="56" t="str">
        <f t="shared" si="468"/>
        <v>-</v>
      </c>
      <c r="AT1489" s="56" t="str">
        <f t="shared" si="469"/>
        <v>-</v>
      </c>
      <c r="AU1489" s="56" t="str">
        <f t="shared" si="470"/>
        <v>-</v>
      </c>
      <c r="AV1489" s="56" t="str">
        <f t="shared" si="471"/>
        <v>-</v>
      </c>
      <c r="AW1489" s="53" t="str">
        <f t="shared" si="472"/>
        <v>-</v>
      </c>
      <c r="AX1489" s="53" t="str">
        <f t="shared" si="473"/>
        <v/>
      </c>
      <c r="AY1489" s="57" t="str">
        <f t="shared" si="474"/>
        <v/>
      </c>
      <c r="AZ1489" s="54">
        <f>+IF(SUMIF($AC$3:$AM$3,VLOOKUP($R1489,desplegable!$N$3:$Q$8,4,FALSE),$AC1489:$AM1489)&gt;=$S1489,$S1489,SUMIF($AC$3:$AM$3,VLOOKUP($R1489,desplegable!$N$3:$Q$8,4,FALSE),$AC1489:$AM1489))</f>
        <v>0</v>
      </c>
      <c r="BA1489" s="78"/>
      <c r="BB1489" s="54">
        <f t="shared" si="475"/>
        <v>0</v>
      </c>
      <c r="BC1489" s="53">
        <f>+IFERROR($BB1489*$T1489/VLOOKUP($R1489,desplegable!$N$3:$O$8,2,FALSE),0)</f>
        <v>0</v>
      </c>
      <c r="BD1489" s="53" t="str">
        <f t="shared" si="484"/>
        <v/>
      </c>
      <c r="BE1489" s="57" t="str">
        <f t="shared" si="476"/>
        <v/>
      </c>
    </row>
    <row r="1490" spans="1:57" ht="15" customHeight="1" x14ac:dyDescent="0.25">
      <c r="A1490" s="26" t="s">
        <v>117</v>
      </c>
      <c r="B1490" s="21"/>
      <c r="C1490" s="21" t="s">
        <v>117</v>
      </c>
      <c r="D1490" s="21"/>
      <c r="E1490" s="21" t="s">
        <v>117</v>
      </c>
      <c r="F1490" s="21"/>
      <c r="G1490" s="27"/>
      <c r="H1490" s="27"/>
      <c r="I1490" s="28" t="s">
        <v>374</v>
      </c>
      <c r="J1490" s="28" t="s">
        <v>117</v>
      </c>
      <c r="K1490" s="21"/>
      <c r="L1490" s="21"/>
      <c r="M1490" s="28" t="s">
        <v>117</v>
      </c>
      <c r="N1490" s="28" t="s">
        <v>117</v>
      </c>
      <c r="O1490" s="28" t="s">
        <v>117</v>
      </c>
      <c r="P1490" s="21" t="s">
        <v>117</v>
      </c>
      <c r="Q1490" s="21" t="s">
        <v>117</v>
      </c>
      <c r="R1490" s="28" t="s">
        <v>117</v>
      </c>
      <c r="S1490" s="78"/>
      <c r="T1490" s="30"/>
      <c r="U1490" s="52">
        <f t="shared" si="485"/>
        <v>0</v>
      </c>
      <c r="V1490" s="29"/>
      <c r="W1490" s="29" t="s">
        <v>117</v>
      </c>
      <c r="X1490" s="29"/>
      <c r="Y1490" s="29"/>
      <c r="Z1490" s="53" t="str">
        <f t="shared" si="477"/>
        <v/>
      </c>
      <c r="AA1490" s="55" t="str">
        <f t="shared" ref="AA1490:AA1553" si="486">+IF($A1490="Venta",IFERROR($Z1490/$U1490,0),IF($A1490="Compra","",""))</f>
        <v/>
      </c>
      <c r="AB1490" s="27"/>
      <c r="AC1490" s="54">
        <f t="shared" si="478"/>
        <v>0</v>
      </c>
      <c r="AD1490" s="78"/>
      <c r="AE1490" s="54">
        <f t="shared" si="479"/>
        <v>0</v>
      </c>
      <c r="AF1490" s="78"/>
      <c r="AG1490" s="54">
        <f t="shared" si="480"/>
        <v>0</v>
      </c>
      <c r="AH1490" s="78"/>
      <c r="AI1490" s="54">
        <f t="shared" si="481"/>
        <v>0</v>
      </c>
      <c r="AJ1490" s="78"/>
      <c r="AK1490" s="54">
        <f t="shared" si="482"/>
        <v>0</v>
      </c>
      <c r="AL1490" s="78"/>
      <c r="AM1490" s="78"/>
      <c r="AN1490" s="53" t="str">
        <f>+IF($A1490="Venta",SUMIF($AC$3:$AM$3,VLOOKUP($R1490,desplegable!$N$3:$Q$8,4,FALSE),$AC1490:$AM1490)*$T1490/VLOOKUP($R1490,desplegable!$N$3:$O$8,2,FALSE),"")</f>
        <v/>
      </c>
      <c r="AO1490" s="53">
        <f t="shared" si="483"/>
        <v>0</v>
      </c>
      <c r="AP1490" s="53" t="str">
        <f>+IF($A1490="Compra",SUMIF($AC$3:$AM$3,VLOOKUP($R1489,desplegable!$N$3:$Q$8,4,FALSE),$AC1490:$AM1490)*$T1490/VLOOKUP($R1489,desplegable!$N$3:$O$8,2,FALSE),"")</f>
        <v/>
      </c>
      <c r="AQ1490" s="55">
        <f>+IFERROR(SUMIF($AC$3:$AM$3,VLOOKUP($R1490,desplegable!$N$3:$Q$8,4,FALSE),$AC1490:$AM1490)/$S1490,0)</f>
        <v>0</v>
      </c>
      <c r="AR1490" s="55">
        <f ca="1">IFERROR((SUMIF($AC$3:$AM$3,VLOOKUP($R1490,desplegable!$N$3:$Q$8,4,FALSE),$AC1490:$AM1490)/($H1490-$G1490))*((TODAY())-$G1490)/$S1490,0)</f>
        <v>0</v>
      </c>
      <c r="AS1490" s="56" t="str">
        <f t="shared" si="468"/>
        <v>-</v>
      </c>
      <c r="AT1490" s="56" t="str">
        <f t="shared" si="469"/>
        <v>-</v>
      </c>
      <c r="AU1490" s="56" t="str">
        <f t="shared" si="470"/>
        <v>-</v>
      </c>
      <c r="AV1490" s="56" t="str">
        <f t="shared" si="471"/>
        <v>-</v>
      </c>
      <c r="AW1490" s="53" t="str">
        <f t="shared" si="472"/>
        <v>-</v>
      </c>
      <c r="AX1490" s="53" t="str">
        <f t="shared" si="473"/>
        <v/>
      </c>
      <c r="AY1490" s="57" t="str">
        <f t="shared" si="474"/>
        <v/>
      </c>
      <c r="AZ1490" s="54">
        <f>+IF(SUMIF($AC$3:$AM$3,VLOOKUP($R1490,desplegable!$N$3:$Q$8,4,FALSE),$AC1490:$AM1490)&gt;=$S1490,$S1490,SUMIF($AC$3:$AM$3,VLOOKUP($R1490,desplegable!$N$3:$Q$8,4,FALSE),$AC1490:$AM1490))</f>
        <v>0</v>
      </c>
      <c r="BA1490" s="78"/>
      <c r="BB1490" s="54">
        <f t="shared" si="475"/>
        <v>0</v>
      </c>
      <c r="BC1490" s="53">
        <f>+IFERROR($BB1490*$T1490/VLOOKUP($R1490,desplegable!$N$3:$O$8,2,FALSE),0)</f>
        <v>0</v>
      </c>
      <c r="BD1490" s="53" t="str">
        <f t="shared" si="484"/>
        <v/>
      </c>
      <c r="BE1490" s="57" t="str">
        <f t="shared" si="476"/>
        <v/>
      </c>
    </row>
    <row r="1491" spans="1:57" ht="15" customHeight="1" x14ac:dyDescent="0.25">
      <c r="A1491" s="26" t="s">
        <v>117</v>
      </c>
      <c r="B1491" s="21"/>
      <c r="C1491" s="21" t="s">
        <v>117</v>
      </c>
      <c r="D1491" s="21"/>
      <c r="E1491" s="21" t="s">
        <v>117</v>
      </c>
      <c r="F1491" s="21"/>
      <c r="G1491" s="27"/>
      <c r="H1491" s="27"/>
      <c r="I1491" s="28" t="s">
        <v>374</v>
      </c>
      <c r="J1491" s="28" t="s">
        <v>117</v>
      </c>
      <c r="K1491" s="21"/>
      <c r="L1491" s="21"/>
      <c r="M1491" s="28" t="s">
        <v>117</v>
      </c>
      <c r="N1491" s="28" t="s">
        <v>117</v>
      </c>
      <c r="O1491" s="28" t="s">
        <v>117</v>
      </c>
      <c r="P1491" s="21" t="s">
        <v>117</v>
      </c>
      <c r="Q1491" s="21" t="s">
        <v>117</v>
      </c>
      <c r="R1491" s="28" t="s">
        <v>117</v>
      </c>
      <c r="S1491" s="78"/>
      <c r="T1491" s="30"/>
      <c r="U1491" s="52">
        <f t="shared" si="485"/>
        <v>0</v>
      </c>
      <c r="V1491" s="29"/>
      <c r="W1491" s="29" t="s">
        <v>117</v>
      </c>
      <c r="X1491" s="29"/>
      <c r="Y1491" s="29"/>
      <c r="Z1491" s="53" t="str">
        <f t="shared" si="477"/>
        <v/>
      </c>
      <c r="AA1491" s="55" t="str">
        <f t="shared" si="486"/>
        <v/>
      </c>
      <c r="AB1491" s="27"/>
      <c r="AC1491" s="54">
        <f t="shared" si="478"/>
        <v>0</v>
      </c>
      <c r="AD1491" s="78"/>
      <c r="AE1491" s="54">
        <f t="shared" si="479"/>
        <v>0</v>
      </c>
      <c r="AF1491" s="78"/>
      <c r="AG1491" s="54">
        <f t="shared" si="480"/>
        <v>0</v>
      </c>
      <c r="AH1491" s="78"/>
      <c r="AI1491" s="54">
        <f t="shared" si="481"/>
        <v>0</v>
      </c>
      <c r="AJ1491" s="78"/>
      <c r="AK1491" s="54">
        <f t="shared" si="482"/>
        <v>0</v>
      </c>
      <c r="AL1491" s="78"/>
      <c r="AM1491" s="78"/>
      <c r="AN1491" s="53" t="str">
        <f>+IF($A1491="Venta",SUMIF($AC$3:$AM$3,VLOOKUP($R1491,desplegable!$N$3:$Q$8,4,FALSE),$AC1491:$AM1491)*$T1491/VLOOKUP($R1491,desplegable!$N$3:$O$8,2,FALSE),"")</f>
        <v/>
      </c>
      <c r="AO1491" s="53">
        <f t="shared" si="483"/>
        <v>0</v>
      </c>
      <c r="AP1491" s="53" t="str">
        <f>+IF($A1491="Compra",SUMIF($AC$3:$AM$3,VLOOKUP($R1490,desplegable!$N$3:$Q$8,4,FALSE),$AC1491:$AM1491)*$T1491/VLOOKUP($R1490,desplegable!$N$3:$O$8,2,FALSE),"")</f>
        <v/>
      </c>
      <c r="AQ1491" s="55">
        <f>+IFERROR(SUMIF($AC$3:$AM$3,VLOOKUP($R1491,desplegable!$N$3:$Q$8,4,FALSE),$AC1491:$AM1491)/$S1491,0)</f>
        <v>0</v>
      </c>
      <c r="AR1491" s="55">
        <f ca="1">IFERROR((SUMIF($AC$3:$AM$3,VLOOKUP($R1491,desplegable!$N$3:$Q$8,4,FALSE),$AC1491:$AM1491)/($H1491-$G1491))*((TODAY())-$G1491)/$S1491,0)</f>
        <v>0</v>
      </c>
      <c r="AS1491" s="56" t="str">
        <f t="shared" si="468"/>
        <v>-</v>
      </c>
      <c r="AT1491" s="56" t="str">
        <f t="shared" si="469"/>
        <v>-</v>
      </c>
      <c r="AU1491" s="56" t="str">
        <f t="shared" si="470"/>
        <v>-</v>
      </c>
      <c r="AV1491" s="56" t="str">
        <f t="shared" si="471"/>
        <v>-</v>
      </c>
      <c r="AW1491" s="53" t="str">
        <f t="shared" si="472"/>
        <v>-</v>
      </c>
      <c r="AX1491" s="53" t="str">
        <f t="shared" si="473"/>
        <v/>
      </c>
      <c r="AY1491" s="57" t="str">
        <f t="shared" si="474"/>
        <v/>
      </c>
      <c r="AZ1491" s="54">
        <f>+IF(SUMIF($AC$3:$AM$3,VLOOKUP($R1491,desplegable!$N$3:$Q$8,4,FALSE),$AC1491:$AM1491)&gt;=$S1491,$S1491,SUMIF($AC$3:$AM$3,VLOOKUP($R1491,desplegable!$N$3:$Q$8,4,FALSE),$AC1491:$AM1491))</f>
        <v>0</v>
      </c>
      <c r="BA1491" s="78"/>
      <c r="BB1491" s="54">
        <f t="shared" si="475"/>
        <v>0</v>
      </c>
      <c r="BC1491" s="53">
        <f>+IFERROR($BB1491*$T1491/VLOOKUP($R1491,desplegable!$N$3:$O$8,2,FALSE),0)</f>
        <v>0</v>
      </c>
      <c r="BD1491" s="53" t="str">
        <f t="shared" si="484"/>
        <v/>
      </c>
      <c r="BE1491" s="57" t="str">
        <f t="shared" si="476"/>
        <v/>
      </c>
    </row>
    <row r="1492" spans="1:57" ht="15" customHeight="1" x14ac:dyDescent="0.25">
      <c r="A1492" s="26" t="s">
        <v>117</v>
      </c>
      <c r="B1492" s="21"/>
      <c r="C1492" s="21" t="s">
        <v>117</v>
      </c>
      <c r="D1492" s="21"/>
      <c r="E1492" s="21" t="s">
        <v>117</v>
      </c>
      <c r="F1492" s="21"/>
      <c r="G1492" s="27"/>
      <c r="H1492" s="27"/>
      <c r="I1492" s="28" t="s">
        <v>374</v>
      </c>
      <c r="J1492" s="28" t="s">
        <v>117</v>
      </c>
      <c r="K1492" s="21"/>
      <c r="L1492" s="21"/>
      <c r="M1492" s="28" t="s">
        <v>117</v>
      </c>
      <c r="N1492" s="28" t="s">
        <v>117</v>
      </c>
      <c r="O1492" s="28" t="s">
        <v>117</v>
      </c>
      <c r="P1492" s="21" t="s">
        <v>117</v>
      </c>
      <c r="Q1492" s="21" t="s">
        <v>117</v>
      </c>
      <c r="R1492" s="28" t="s">
        <v>117</v>
      </c>
      <c r="S1492" s="78"/>
      <c r="T1492" s="30"/>
      <c r="U1492" s="52">
        <f t="shared" si="485"/>
        <v>0</v>
      </c>
      <c r="V1492" s="29"/>
      <c r="W1492" s="29" t="s">
        <v>117</v>
      </c>
      <c r="X1492" s="29"/>
      <c r="Y1492" s="29"/>
      <c r="Z1492" s="53" t="str">
        <f t="shared" si="477"/>
        <v/>
      </c>
      <c r="AA1492" s="55" t="str">
        <f t="shared" si="486"/>
        <v/>
      </c>
      <c r="AB1492" s="27"/>
      <c r="AC1492" s="54">
        <f t="shared" si="478"/>
        <v>0</v>
      </c>
      <c r="AD1492" s="78"/>
      <c r="AE1492" s="54">
        <f t="shared" si="479"/>
        <v>0</v>
      </c>
      <c r="AF1492" s="78"/>
      <c r="AG1492" s="54">
        <f t="shared" si="480"/>
        <v>0</v>
      </c>
      <c r="AH1492" s="78"/>
      <c r="AI1492" s="54">
        <f t="shared" si="481"/>
        <v>0</v>
      </c>
      <c r="AJ1492" s="78"/>
      <c r="AK1492" s="54">
        <f t="shared" si="482"/>
        <v>0</v>
      </c>
      <c r="AL1492" s="78"/>
      <c r="AM1492" s="78"/>
      <c r="AN1492" s="53" t="str">
        <f>+IF($A1492="Venta",SUMIF($AC$3:$AM$3,VLOOKUP($R1492,desplegable!$N$3:$Q$8,4,FALSE),$AC1492:$AM1492)*$T1492/VLOOKUP($R1492,desplegable!$N$3:$O$8,2,FALSE),"")</f>
        <v/>
      </c>
      <c r="AO1492" s="53">
        <f t="shared" si="483"/>
        <v>0</v>
      </c>
      <c r="AP1492" s="53" t="str">
        <f>+IF($A1492="Compra",SUMIF($AC$3:$AM$3,VLOOKUP($R1491,desplegable!$N$3:$Q$8,4,FALSE),$AC1492:$AM1492)*$T1492/VLOOKUP($R1491,desplegable!$N$3:$O$8,2,FALSE),"")</f>
        <v/>
      </c>
      <c r="AQ1492" s="55">
        <f>+IFERROR(SUMIF($AC$3:$AM$3,VLOOKUP($R1492,desplegable!$N$3:$Q$8,4,FALSE),$AC1492:$AM1492)/$S1492,0)</f>
        <v>0</v>
      </c>
      <c r="AR1492" s="55">
        <f ca="1">IFERROR((SUMIF($AC$3:$AM$3,VLOOKUP($R1492,desplegable!$N$3:$Q$8,4,FALSE),$AC1492:$AM1492)/($H1492-$G1492))*((TODAY())-$G1492)/$S1492,0)</f>
        <v>0</v>
      </c>
      <c r="AS1492" s="56" t="str">
        <f t="shared" si="468"/>
        <v>-</v>
      </c>
      <c r="AT1492" s="56" t="str">
        <f t="shared" si="469"/>
        <v>-</v>
      </c>
      <c r="AU1492" s="56" t="str">
        <f t="shared" si="470"/>
        <v>-</v>
      </c>
      <c r="AV1492" s="56" t="str">
        <f t="shared" si="471"/>
        <v>-</v>
      </c>
      <c r="AW1492" s="53" t="str">
        <f t="shared" si="472"/>
        <v>-</v>
      </c>
      <c r="AX1492" s="53" t="str">
        <f t="shared" si="473"/>
        <v/>
      </c>
      <c r="AY1492" s="57" t="str">
        <f t="shared" si="474"/>
        <v/>
      </c>
      <c r="AZ1492" s="54">
        <f>+IF(SUMIF($AC$3:$AM$3,VLOOKUP($R1492,desplegable!$N$3:$Q$8,4,FALSE),$AC1492:$AM1492)&gt;=$S1492,$S1492,SUMIF($AC$3:$AM$3,VLOOKUP($R1492,desplegable!$N$3:$Q$8,4,FALSE),$AC1492:$AM1492))</f>
        <v>0</v>
      </c>
      <c r="BA1492" s="78"/>
      <c r="BB1492" s="54">
        <f t="shared" si="475"/>
        <v>0</v>
      </c>
      <c r="BC1492" s="53">
        <f>+IFERROR($BB1492*$T1492/VLOOKUP($R1492,desplegable!$N$3:$O$8,2,FALSE),0)</f>
        <v>0</v>
      </c>
      <c r="BD1492" s="53" t="str">
        <f t="shared" si="484"/>
        <v/>
      </c>
      <c r="BE1492" s="57" t="str">
        <f t="shared" si="476"/>
        <v/>
      </c>
    </row>
    <row r="1493" spans="1:57" ht="15" customHeight="1" x14ac:dyDescent="0.25">
      <c r="A1493" s="26" t="s">
        <v>117</v>
      </c>
      <c r="B1493" s="21"/>
      <c r="C1493" s="21" t="s">
        <v>117</v>
      </c>
      <c r="D1493" s="21"/>
      <c r="E1493" s="21" t="s">
        <v>117</v>
      </c>
      <c r="F1493" s="21"/>
      <c r="G1493" s="27"/>
      <c r="H1493" s="27"/>
      <c r="I1493" s="28" t="s">
        <v>374</v>
      </c>
      <c r="J1493" s="28" t="s">
        <v>117</v>
      </c>
      <c r="K1493" s="21"/>
      <c r="L1493" s="21"/>
      <c r="M1493" s="28" t="s">
        <v>117</v>
      </c>
      <c r="N1493" s="28" t="s">
        <v>117</v>
      </c>
      <c r="O1493" s="28" t="s">
        <v>117</v>
      </c>
      <c r="P1493" s="21" t="s">
        <v>117</v>
      </c>
      <c r="Q1493" s="21" t="s">
        <v>117</v>
      </c>
      <c r="R1493" s="28" t="s">
        <v>117</v>
      </c>
      <c r="S1493" s="78"/>
      <c r="T1493" s="30"/>
      <c r="U1493" s="52">
        <f t="shared" si="485"/>
        <v>0</v>
      </c>
      <c r="V1493" s="29"/>
      <c r="W1493" s="29" t="s">
        <v>117</v>
      </c>
      <c r="X1493" s="29"/>
      <c r="Y1493" s="29"/>
      <c r="Z1493" s="53" t="str">
        <f t="shared" si="477"/>
        <v/>
      </c>
      <c r="AA1493" s="55" t="str">
        <f t="shared" si="486"/>
        <v/>
      </c>
      <c r="AB1493" s="27"/>
      <c r="AC1493" s="54">
        <f t="shared" si="478"/>
        <v>0</v>
      </c>
      <c r="AD1493" s="78"/>
      <c r="AE1493" s="54">
        <f t="shared" si="479"/>
        <v>0</v>
      </c>
      <c r="AF1493" s="78"/>
      <c r="AG1493" s="54">
        <f t="shared" si="480"/>
        <v>0</v>
      </c>
      <c r="AH1493" s="78"/>
      <c r="AI1493" s="54">
        <f t="shared" si="481"/>
        <v>0</v>
      </c>
      <c r="AJ1493" s="78"/>
      <c r="AK1493" s="54">
        <f t="shared" si="482"/>
        <v>0</v>
      </c>
      <c r="AL1493" s="78"/>
      <c r="AM1493" s="78"/>
      <c r="AN1493" s="53" t="str">
        <f>+IF($A1493="Venta",SUMIF($AC$3:$AM$3,VLOOKUP($R1493,desplegable!$N$3:$Q$8,4,FALSE),$AC1493:$AM1493)*$T1493/VLOOKUP($R1493,desplegable!$N$3:$O$8,2,FALSE),"")</f>
        <v/>
      </c>
      <c r="AO1493" s="53">
        <f t="shared" si="483"/>
        <v>0</v>
      </c>
      <c r="AP1493" s="53" t="str">
        <f>+IF($A1493="Compra",SUMIF($AC$3:$AM$3,VLOOKUP($R1492,desplegable!$N$3:$Q$8,4,FALSE),$AC1493:$AM1493)*$T1493/VLOOKUP($R1492,desplegable!$N$3:$O$8,2,FALSE),"")</f>
        <v/>
      </c>
      <c r="AQ1493" s="55">
        <f>+IFERROR(SUMIF($AC$3:$AM$3,VLOOKUP($R1493,desplegable!$N$3:$Q$8,4,FALSE),$AC1493:$AM1493)/$S1493,0)</f>
        <v>0</v>
      </c>
      <c r="AR1493" s="55">
        <f ca="1">IFERROR((SUMIF($AC$3:$AM$3,VLOOKUP($R1493,desplegable!$N$3:$Q$8,4,FALSE),$AC1493:$AM1493)/($H1493-$G1493))*((TODAY())-$G1493)/$S1493,0)</f>
        <v>0</v>
      </c>
      <c r="AS1493" s="56" t="str">
        <f t="shared" ref="AS1493:AS1556" si="487">+IFERROR(IF($AE1493=0,"-",$AE1493/$AC1493),"-")</f>
        <v>-</v>
      </c>
      <c r="AT1493" s="56" t="str">
        <f t="shared" ref="AT1493:AT1556" si="488">+IFERROR(IF($AG1493=0,"-",$AG1493/$AC1493),"-")</f>
        <v>-</v>
      </c>
      <c r="AU1493" s="56" t="str">
        <f t="shared" ref="AU1493:AU1556" si="489">+IFERROR(IF($AI1493=0,"-",$AI1493/$AC1493),"-")</f>
        <v>-</v>
      </c>
      <c r="AV1493" s="56" t="str">
        <f t="shared" ref="AV1493:AV1556" si="490">+IFERROR(IF($AK1493=0,"-",$AK1493/$AC1493),"-")</f>
        <v>-</v>
      </c>
      <c r="AW1493" s="53" t="str">
        <f t="shared" ref="AW1493:AW1556" si="491">+IF($A1493="Venta",IFERROR($AN1493/$AK1493,"-"),IFERROR($AO1493/$AK1493,"-"))</f>
        <v>-</v>
      </c>
      <c r="AX1493" s="53" t="str">
        <f t="shared" ref="AX1493:AX1556" si="492">IF($A1493="Venta",$AN1493-$AO1493,IF($A1493="Compra","",""))</f>
        <v/>
      </c>
      <c r="AY1493" s="57" t="str">
        <f t="shared" ref="AY1493:AY1556" si="493">+IF($A1493="Venta",IFERROR($AX1493/$AN1493,0),IF($A1493="Compra","",""))</f>
        <v/>
      </c>
      <c r="AZ1493" s="54">
        <f>+IF(SUMIF($AC$3:$AM$3,VLOOKUP($R1493,desplegable!$N$3:$Q$8,4,FALSE),$AC1493:$AM1493)&gt;=$S1493,$S1493,SUMIF($AC$3:$AM$3,VLOOKUP($R1493,desplegable!$N$3:$Q$8,4,FALSE),$AC1493:$AM1493))</f>
        <v>0</v>
      </c>
      <c r="BA1493" s="78"/>
      <c r="BB1493" s="54">
        <f t="shared" ref="BB1493:BB1556" si="494">+IF($BA1493=0,$AZ1493,$BA1493)</f>
        <v>0</v>
      </c>
      <c r="BC1493" s="53">
        <f>+IFERROR($BB1493*$T1493/VLOOKUP($R1493,desplegable!$N$3:$O$8,2,FALSE),0)</f>
        <v>0</v>
      </c>
      <c r="BD1493" s="53" t="str">
        <f t="shared" si="484"/>
        <v/>
      </c>
      <c r="BE1493" s="57" t="str">
        <f t="shared" ref="BE1493:BE1556" si="495">+IF($A1493="Venta",IFERROR($BD1493/$BC1493,0),IF($A1493="Compra","",""))</f>
        <v/>
      </c>
    </row>
    <row r="1494" spans="1:57" ht="15" customHeight="1" x14ac:dyDescent="0.25">
      <c r="A1494" s="26" t="s">
        <v>117</v>
      </c>
      <c r="B1494" s="21"/>
      <c r="C1494" s="21" t="s">
        <v>117</v>
      </c>
      <c r="D1494" s="21"/>
      <c r="E1494" s="21" t="s">
        <v>117</v>
      </c>
      <c r="F1494" s="21"/>
      <c r="G1494" s="27"/>
      <c r="H1494" s="27"/>
      <c r="I1494" s="28" t="s">
        <v>374</v>
      </c>
      <c r="J1494" s="28" t="s">
        <v>117</v>
      </c>
      <c r="K1494" s="21"/>
      <c r="L1494" s="21"/>
      <c r="M1494" s="28" t="s">
        <v>117</v>
      </c>
      <c r="N1494" s="28" t="s">
        <v>117</v>
      </c>
      <c r="O1494" s="28" t="s">
        <v>117</v>
      </c>
      <c r="P1494" s="21" t="s">
        <v>117</v>
      </c>
      <c r="Q1494" s="21" t="s">
        <v>117</v>
      </c>
      <c r="R1494" s="28" t="s">
        <v>117</v>
      </c>
      <c r="S1494" s="78"/>
      <c r="T1494" s="30"/>
      <c r="U1494" s="52">
        <f t="shared" si="485"/>
        <v>0</v>
      </c>
      <c r="V1494" s="29"/>
      <c r="W1494" s="29" t="s">
        <v>117</v>
      </c>
      <c r="X1494" s="29"/>
      <c r="Y1494" s="29"/>
      <c r="Z1494" s="53" t="str">
        <f t="shared" si="477"/>
        <v/>
      </c>
      <c r="AA1494" s="55" t="str">
        <f t="shared" si="486"/>
        <v/>
      </c>
      <c r="AB1494" s="27"/>
      <c r="AC1494" s="54">
        <f t="shared" si="478"/>
        <v>0</v>
      </c>
      <c r="AD1494" s="78"/>
      <c r="AE1494" s="54">
        <f t="shared" si="479"/>
        <v>0</v>
      </c>
      <c r="AF1494" s="78"/>
      <c r="AG1494" s="54">
        <f t="shared" si="480"/>
        <v>0</v>
      </c>
      <c r="AH1494" s="78"/>
      <c r="AI1494" s="54">
        <f t="shared" si="481"/>
        <v>0</v>
      </c>
      <c r="AJ1494" s="78"/>
      <c r="AK1494" s="54">
        <f t="shared" si="482"/>
        <v>0</v>
      </c>
      <c r="AL1494" s="78"/>
      <c r="AM1494" s="78"/>
      <c r="AN1494" s="53" t="str">
        <f>+IF($A1494="Venta",SUMIF($AC$3:$AM$3,VLOOKUP($R1494,desplegable!$N$3:$Q$8,4,FALSE),$AC1494:$AM1494)*$T1494/VLOOKUP($R1494,desplegable!$N$3:$O$8,2,FALSE),"")</f>
        <v/>
      </c>
      <c r="AO1494" s="53">
        <f t="shared" si="483"/>
        <v>0</v>
      </c>
      <c r="AP1494" s="53" t="str">
        <f>+IF($A1494="Compra",SUMIF($AC$3:$AM$3,VLOOKUP($R1493,desplegable!$N$3:$Q$8,4,FALSE),$AC1494:$AM1494)*$T1494/VLOOKUP($R1493,desplegable!$N$3:$O$8,2,FALSE),"")</f>
        <v/>
      </c>
      <c r="AQ1494" s="55">
        <f>+IFERROR(SUMIF($AC$3:$AM$3,VLOOKUP($R1494,desplegable!$N$3:$Q$8,4,FALSE),$AC1494:$AM1494)/$S1494,0)</f>
        <v>0</v>
      </c>
      <c r="AR1494" s="55">
        <f ca="1">IFERROR((SUMIF($AC$3:$AM$3,VLOOKUP($R1494,desplegable!$N$3:$Q$8,4,FALSE),$AC1494:$AM1494)/($H1494-$G1494))*((TODAY())-$G1494)/$S1494,0)</f>
        <v>0</v>
      </c>
      <c r="AS1494" s="56" t="str">
        <f t="shared" si="487"/>
        <v>-</v>
      </c>
      <c r="AT1494" s="56" t="str">
        <f t="shared" si="488"/>
        <v>-</v>
      </c>
      <c r="AU1494" s="56" t="str">
        <f t="shared" si="489"/>
        <v>-</v>
      </c>
      <c r="AV1494" s="56" t="str">
        <f t="shared" si="490"/>
        <v>-</v>
      </c>
      <c r="AW1494" s="53" t="str">
        <f t="shared" si="491"/>
        <v>-</v>
      </c>
      <c r="AX1494" s="53" t="str">
        <f t="shared" si="492"/>
        <v/>
      </c>
      <c r="AY1494" s="57" t="str">
        <f t="shared" si="493"/>
        <v/>
      </c>
      <c r="AZ1494" s="54">
        <f>+IF(SUMIF($AC$3:$AM$3,VLOOKUP($R1494,desplegable!$N$3:$Q$8,4,FALSE),$AC1494:$AM1494)&gt;=$S1494,$S1494,SUMIF($AC$3:$AM$3,VLOOKUP($R1494,desplegable!$N$3:$Q$8,4,FALSE),$AC1494:$AM1494))</f>
        <v>0</v>
      </c>
      <c r="BA1494" s="78"/>
      <c r="BB1494" s="54">
        <f t="shared" si="494"/>
        <v>0</v>
      </c>
      <c r="BC1494" s="53">
        <f>+IFERROR($BB1494*$T1494/VLOOKUP($R1494,desplegable!$N$3:$O$8,2,FALSE),0)</f>
        <v>0</v>
      </c>
      <c r="BD1494" s="53" t="str">
        <f t="shared" si="484"/>
        <v/>
      </c>
      <c r="BE1494" s="57" t="str">
        <f t="shared" si="495"/>
        <v/>
      </c>
    </row>
    <row r="1495" spans="1:57" ht="15" customHeight="1" x14ac:dyDescent="0.25">
      <c r="A1495" s="26" t="s">
        <v>117</v>
      </c>
      <c r="B1495" s="21"/>
      <c r="C1495" s="21" t="s">
        <v>117</v>
      </c>
      <c r="D1495" s="21"/>
      <c r="E1495" s="21" t="s">
        <v>117</v>
      </c>
      <c r="F1495" s="21"/>
      <c r="G1495" s="27"/>
      <c r="H1495" s="27"/>
      <c r="I1495" s="28" t="s">
        <v>374</v>
      </c>
      <c r="J1495" s="28" t="s">
        <v>117</v>
      </c>
      <c r="K1495" s="21"/>
      <c r="L1495" s="21"/>
      <c r="M1495" s="28" t="s">
        <v>117</v>
      </c>
      <c r="N1495" s="28" t="s">
        <v>117</v>
      </c>
      <c r="O1495" s="28" t="s">
        <v>117</v>
      </c>
      <c r="P1495" s="21" t="s">
        <v>117</v>
      </c>
      <c r="Q1495" s="21" t="s">
        <v>117</v>
      </c>
      <c r="R1495" s="28" t="s">
        <v>117</v>
      </c>
      <c r="S1495" s="78"/>
      <c r="T1495" s="30"/>
      <c r="U1495" s="52">
        <f t="shared" si="485"/>
        <v>0</v>
      </c>
      <c r="V1495" s="29"/>
      <c r="W1495" s="29" t="s">
        <v>117</v>
      </c>
      <c r="X1495" s="29"/>
      <c r="Y1495" s="29"/>
      <c r="Z1495" s="53" t="str">
        <f t="shared" si="477"/>
        <v/>
      </c>
      <c r="AA1495" s="55" t="str">
        <f t="shared" si="486"/>
        <v/>
      </c>
      <c r="AB1495" s="27"/>
      <c r="AC1495" s="54">
        <f t="shared" si="478"/>
        <v>0</v>
      </c>
      <c r="AD1495" s="78"/>
      <c r="AE1495" s="54">
        <f t="shared" si="479"/>
        <v>0</v>
      </c>
      <c r="AF1495" s="78"/>
      <c r="AG1495" s="54">
        <f t="shared" si="480"/>
        <v>0</v>
      </c>
      <c r="AH1495" s="78"/>
      <c r="AI1495" s="54">
        <f t="shared" si="481"/>
        <v>0</v>
      </c>
      <c r="AJ1495" s="78"/>
      <c r="AK1495" s="54">
        <f t="shared" si="482"/>
        <v>0</v>
      </c>
      <c r="AL1495" s="78"/>
      <c r="AM1495" s="78"/>
      <c r="AN1495" s="53" t="str">
        <f>+IF($A1495="Venta",SUMIF($AC$3:$AM$3,VLOOKUP($R1495,desplegable!$N$3:$Q$8,4,FALSE),$AC1495:$AM1495)*$T1495/VLOOKUP($R1495,desplegable!$N$3:$O$8,2,FALSE),"")</f>
        <v/>
      </c>
      <c r="AO1495" s="53">
        <f t="shared" si="483"/>
        <v>0</v>
      </c>
      <c r="AP1495" s="53" t="str">
        <f>+IF($A1495="Compra",SUMIF($AC$3:$AM$3,VLOOKUP($R1494,desplegable!$N$3:$Q$8,4,FALSE),$AC1495:$AM1495)*$T1495/VLOOKUP($R1494,desplegable!$N$3:$O$8,2,FALSE),"")</f>
        <v/>
      </c>
      <c r="AQ1495" s="55">
        <f>+IFERROR(SUMIF($AC$3:$AM$3,VLOOKUP($R1495,desplegable!$N$3:$Q$8,4,FALSE),$AC1495:$AM1495)/$S1495,0)</f>
        <v>0</v>
      </c>
      <c r="AR1495" s="55">
        <f ca="1">IFERROR((SUMIF($AC$3:$AM$3,VLOOKUP($R1495,desplegable!$N$3:$Q$8,4,FALSE),$AC1495:$AM1495)/($H1495-$G1495))*((TODAY())-$G1495)/$S1495,0)</f>
        <v>0</v>
      </c>
      <c r="AS1495" s="56" t="str">
        <f t="shared" si="487"/>
        <v>-</v>
      </c>
      <c r="AT1495" s="56" t="str">
        <f t="shared" si="488"/>
        <v>-</v>
      </c>
      <c r="AU1495" s="56" t="str">
        <f t="shared" si="489"/>
        <v>-</v>
      </c>
      <c r="AV1495" s="56" t="str">
        <f t="shared" si="490"/>
        <v>-</v>
      </c>
      <c r="AW1495" s="53" t="str">
        <f t="shared" si="491"/>
        <v>-</v>
      </c>
      <c r="AX1495" s="53" t="str">
        <f t="shared" si="492"/>
        <v/>
      </c>
      <c r="AY1495" s="57" t="str">
        <f t="shared" si="493"/>
        <v/>
      </c>
      <c r="AZ1495" s="54">
        <f>+IF(SUMIF($AC$3:$AM$3,VLOOKUP($R1495,desplegable!$N$3:$Q$8,4,FALSE),$AC1495:$AM1495)&gt;=$S1495,$S1495,SUMIF($AC$3:$AM$3,VLOOKUP($R1495,desplegable!$N$3:$Q$8,4,FALSE),$AC1495:$AM1495))</f>
        <v>0</v>
      </c>
      <c r="BA1495" s="78"/>
      <c r="BB1495" s="54">
        <f t="shared" si="494"/>
        <v>0</v>
      </c>
      <c r="BC1495" s="53">
        <f>+IFERROR($BB1495*$T1495/VLOOKUP($R1495,desplegable!$N$3:$O$8,2,FALSE),0)</f>
        <v>0</v>
      </c>
      <c r="BD1495" s="53" t="str">
        <f t="shared" si="484"/>
        <v/>
      </c>
      <c r="BE1495" s="57" t="str">
        <f t="shared" si="495"/>
        <v/>
      </c>
    </row>
    <row r="1496" spans="1:57" ht="15" customHeight="1" x14ac:dyDescent="0.25">
      <c r="A1496" s="26" t="s">
        <v>117</v>
      </c>
      <c r="B1496" s="21"/>
      <c r="C1496" s="21" t="s">
        <v>117</v>
      </c>
      <c r="D1496" s="21"/>
      <c r="E1496" s="21" t="s">
        <v>117</v>
      </c>
      <c r="F1496" s="21"/>
      <c r="G1496" s="27"/>
      <c r="H1496" s="27"/>
      <c r="I1496" s="28" t="s">
        <v>374</v>
      </c>
      <c r="J1496" s="28" t="s">
        <v>117</v>
      </c>
      <c r="K1496" s="21"/>
      <c r="L1496" s="21"/>
      <c r="M1496" s="28" t="s">
        <v>117</v>
      </c>
      <c r="N1496" s="28" t="s">
        <v>117</v>
      </c>
      <c r="O1496" s="28" t="s">
        <v>117</v>
      </c>
      <c r="P1496" s="21" t="s">
        <v>117</v>
      </c>
      <c r="Q1496" s="21" t="s">
        <v>117</v>
      </c>
      <c r="R1496" s="28" t="s">
        <v>117</v>
      </c>
      <c r="S1496" s="78"/>
      <c r="T1496" s="30"/>
      <c r="U1496" s="52">
        <f t="shared" si="485"/>
        <v>0</v>
      </c>
      <c r="V1496" s="29"/>
      <c r="W1496" s="29" t="s">
        <v>117</v>
      </c>
      <c r="X1496" s="29"/>
      <c r="Y1496" s="29"/>
      <c r="Z1496" s="53" t="str">
        <f t="shared" si="477"/>
        <v/>
      </c>
      <c r="AA1496" s="55" t="str">
        <f t="shared" si="486"/>
        <v/>
      </c>
      <c r="AB1496" s="27"/>
      <c r="AC1496" s="54">
        <f t="shared" si="478"/>
        <v>0</v>
      </c>
      <c r="AD1496" s="78"/>
      <c r="AE1496" s="54">
        <f t="shared" si="479"/>
        <v>0</v>
      </c>
      <c r="AF1496" s="78"/>
      <c r="AG1496" s="54">
        <f t="shared" si="480"/>
        <v>0</v>
      </c>
      <c r="AH1496" s="78"/>
      <c r="AI1496" s="54">
        <f t="shared" si="481"/>
        <v>0</v>
      </c>
      <c r="AJ1496" s="78"/>
      <c r="AK1496" s="54">
        <f t="shared" si="482"/>
        <v>0</v>
      </c>
      <c r="AL1496" s="78"/>
      <c r="AM1496" s="78"/>
      <c r="AN1496" s="53" t="str">
        <f>+IF($A1496="Venta",SUMIF($AC$3:$AM$3,VLOOKUP($R1496,desplegable!$N$3:$Q$8,4,FALSE),$AC1496:$AM1496)*$T1496/VLOOKUP($R1496,desplegable!$N$3:$O$8,2,FALSE),"")</f>
        <v/>
      </c>
      <c r="AO1496" s="53">
        <f t="shared" si="483"/>
        <v>0</v>
      </c>
      <c r="AP1496" s="53" t="str">
        <f>+IF($A1496="Compra",SUMIF($AC$3:$AM$3,VLOOKUP($R1495,desplegable!$N$3:$Q$8,4,FALSE),$AC1496:$AM1496)*$T1496/VLOOKUP($R1495,desplegable!$N$3:$O$8,2,FALSE),"")</f>
        <v/>
      </c>
      <c r="AQ1496" s="55">
        <f>+IFERROR(SUMIF($AC$3:$AM$3,VLOOKUP($R1496,desplegable!$N$3:$Q$8,4,FALSE),$AC1496:$AM1496)/$S1496,0)</f>
        <v>0</v>
      </c>
      <c r="AR1496" s="55">
        <f ca="1">IFERROR((SUMIF($AC$3:$AM$3,VLOOKUP($R1496,desplegable!$N$3:$Q$8,4,FALSE),$AC1496:$AM1496)/($H1496-$G1496))*((TODAY())-$G1496)/$S1496,0)</f>
        <v>0</v>
      </c>
      <c r="AS1496" s="56" t="str">
        <f t="shared" si="487"/>
        <v>-</v>
      </c>
      <c r="AT1496" s="56" t="str">
        <f t="shared" si="488"/>
        <v>-</v>
      </c>
      <c r="AU1496" s="56" t="str">
        <f t="shared" si="489"/>
        <v>-</v>
      </c>
      <c r="AV1496" s="56" t="str">
        <f t="shared" si="490"/>
        <v>-</v>
      </c>
      <c r="AW1496" s="53" t="str">
        <f t="shared" si="491"/>
        <v>-</v>
      </c>
      <c r="AX1496" s="53" t="str">
        <f t="shared" si="492"/>
        <v/>
      </c>
      <c r="AY1496" s="57" t="str">
        <f t="shared" si="493"/>
        <v/>
      </c>
      <c r="AZ1496" s="54">
        <f>+IF(SUMIF($AC$3:$AM$3,VLOOKUP($R1496,desplegable!$N$3:$Q$8,4,FALSE),$AC1496:$AM1496)&gt;=$S1496,$S1496,SUMIF($AC$3:$AM$3,VLOOKUP($R1496,desplegable!$N$3:$Q$8,4,FALSE),$AC1496:$AM1496))</f>
        <v>0</v>
      </c>
      <c r="BA1496" s="78"/>
      <c r="BB1496" s="54">
        <f t="shared" si="494"/>
        <v>0</v>
      </c>
      <c r="BC1496" s="53">
        <f>+IFERROR($BB1496*$T1496/VLOOKUP($R1496,desplegable!$N$3:$O$8,2,FALSE),0)</f>
        <v>0</v>
      </c>
      <c r="BD1496" s="53" t="str">
        <f t="shared" si="484"/>
        <v/>
      </c>
      <c r="BE1496" s="57" t="str">
        <f t="shared" si="495"/>
        <v/>
      </c>
    </row>
    <row r="1497" spans="1:57" ht="15" customHeight="1" x14ac:dyDescent="0.25">
      <c r="A1497" s="26" t="s">
        <v>117</v>
      </c>
      <c r="B1497" s="21"/>
      <c r="C1497" s="21" t="s">
        <v>117</v>
      </c>
      <c r="D1497" s="21"/>
      <c r="E1497" s="21" t="s">
        <v>117</v>
      </c>
      <c r="F1497" s="21"/>
      <c r="G1497" s="27"/>
      <c r="H1497" s="27"/>
      <c r="I1497" s="28" t="s">
        <v>374</v>
      </c>
      <c r="J1497" s="28" t="s">
        <v>117</v>
      </c>
      <c r="K1497" s="21"/>
      <c r="L1497" s="21"/>
      <c r="M1497" s="28" t="s">
        <v>117</v>
      </c>
      <c r="N1497" s="28" t="s">
        <v>117</v>
      </c>
      <c r="O1497" s="28" t="s">
        <v>117</v>
      </c>
      <c r="P1497" s="21" t="s">
        <v>117</v>
      </c>
      <c r="Q1497" s="21" t="s">
        <v>117</v>
      </c>
      <c r="R1497" s="28" t="s">
        <v>117</v>
      </c>
      <c r="S1497" s="78"/>
      <c r="T1497" s="30"/>
      <c r="U1497" s="52">
        <f t="shared" si="485"/>
        <v>0</v>
      </c>
      <c r="V1497" s="29"/>
      <c r="W1497" s="29" t="s">
        <v>117</v>
      </c>
      <c r="X1497" s="29"/>
      <c r="Y1497" s="29"/>
      <c r="Z1497" s="53" t="str">
        <f t="shared" si="477"/>
        <v/>
      </c>
      <c r="AA1497" s="55" t="str">
        <f t="shared" si="486"/>
        <v/>
      </c>
      <c r="AB1497" s="27"/>
      <c r="AC1497" s="54">
        <f t="shared" si="478"/>
        <v>0</v>
      </c>
      <c r="AD1497" s="78"/>
      <c r="AE1497" s="54">
        <f t="shared" si="479"/>
        <v>0</v>
      </c>
      <c r="AF1497" s="78"/>
      <c r="AG1497" s="54">
        <f t="shared" si="480"/>
        <v>0</v>
      </c>
      <c r="AH1497" s="78"/>
      <c r="AI1497" s="54">
        <f t="shared" si="481"/>
        <v>0</v>
      </c>
      <c r="AJ1497" s="78"/>
      <c r="AK1497" s="54">
        <f t="shared" si="482"/>
        <v>0</v>
      </c>
      <c r="AL1497" s="78"/>
      <c r="AM1497" s="78"/>
      <c r="AN1497" s="53" t="str">
        <f>+IF($A1497="Venta",SUMIF($AC$3:$AM$3,VLOOKUP($R1497,desplegable!$N$3:$Q$8,4,FALSE),$AC1497:$AM1497)*$T1497/VLOOKUP($R1497,desplegable!$N$3:$O$8,2,FALSE),"")</f>
        <v/>
      </c>
      <c r="AO1497" s="53">
        <f t="shared" si="483"/>
        <v>0</v>
      </c>
      <c r="AP1497" s="53" t="str">
        <f>+IF($A1497="Compra",SUMIF($AC$3:$AM$3,VLOOKUP($R1496,desplegable!$N$3:$Q$8,4,FALSE),$AC1497:$AM1497)*$T1497/VLOOKUP($R1496,desplegable!$N$3:$O$8,2,FALSE),"")</f>
        <v/>
      </c>
      <c r="AQ1497" s="55">
        <f>+IFERROR(SUMIF($AC$3:$AM$3,VLOOKUP($R1497,desplegable!$N$3:$Q$8,4,FALSE),$AC1497:$AM1497)/$S1497,0)</f>
        <v>0</v>
      </c>
      <c r="AR1497" s="55">
        <f ca="1">IFERROR((SUMIF($AC$3:$AM$3,VLOOKUP($R1497,desplegable!$N$3:$Q$8,4,FALSE),$AC1497:$AM1497)/($H1497-$G1497))*((TODAY())-$G1497)/$S1497,0)</f>
        <v>0</v>
      </c>
      <c r="AS1497" s="56" t="str">
        <f t="shared" si="487"/>
        <v>-</v>
      </c>
      <c r="AT1497" s="56" t="str">
        <f t="shared" si="488"/>
        <v>-</v>
      </c>
      <c r="AU1497" s="56" t="str">
        <f t="shared" si="489"/>
        <v>-</v>
      </c>
      <c r="AV1497" s="56" t="str">
        <f t="shared" si="490"/>
        <v>-</v>
      </c>
      <c r="AW1497" s="53" t="str">
        <f t="shared" si="491"/>
        <v>-</v>
      </c>
      <c r="AX1497" s="53" t="str">
        <f t="shared" si="492"/>
        <v/>
      </c>
      <c r="AY1497" s="57" t="str">
        <f t="shared" si="493"/>
        <v/>
      </c>
      <c r="AZ1497" s="54">
        <f>+IF(SUMIF($AC$3:$AM$3,VLOOKUP($R1497,desplegable!$N$3:$Q$8,4,FALSE),$AC1497:$AM1497)&gt;=$S1497,$S1497,SUMIF($AC$3:$AM$3,VLOOKUP($R1497,desplegable!$N$3:$Q$8,4,FALSE),$AC1497:$AM1497))</f>
        <v>0</v>
      </c>
      <c r="BA1497" s="78"/>
      <c r="BB1497" s="54">
        <f t="shared" si="494"/>
        <v>0</v>
      </c>
      <c r="BC1497" s="53">
        <f>+IFERROR($BB1497*$T1497/VLOOKUP($R1497,desplegable!$N$3:$O$8,2,FALSE),0)</f>
        <v>0</v>
      </c>
      <c r="BD1497" s="53" t="str">
        <f t="shared" si="484"/>
        <v/>
      </c>
      <c r="BE1497" s="57" t="str">
        <f t="shared" si="495"/>
        <v/>
      </c>
    </row>
    <row r="1498" spans="1:57" ht="15" customHeight="1" x14ac:dyDescent="0.25">
      <c r="A1498" s="26" t="s">
        <v>117</v>
      </c>
      <c r="B1498" s="21"/>
      <c r="C1498" s="21" t="s">
        <v>117</v>
      </c>
      <c r="D1498" s="21"/>
      <c r="E1498" s="21" t="s">
        <v>117</v>
      </c>
      <c r="F1498" s="21"/>
      <c r="G1498" s="27"/>
      <c r="H1498" s="27"/>
      <c r="I1498" s="28" t="s">
        <v>374</v>
      </c>
      <c r="J1498" s="28" t="s">
        <v>117</v>
      </c>
      <c r="K1498" s="21"/>
      <c r="L1498" s="21"/>
      <c r="M1498" s="28" t="s">
        <v>117</v>
      </c>
      <c r="N1498" s="28" t="s">
        <v>117</v>
      </c>
      <c r="O1498" s="28" t="s">
        <v>117</v>
      </c>
      <c r="P1498" s="21" t="s">
        <v>117</v>
      </c>
      <c r="Q1498" s="21" t="s">
        <v>117</v>
      </c>
      <c r="R1498" s="28" t="s">
        <v>117</v>
      </c>
      <c r="S1498" s="78"/>
      <c r="T1498" s="30"/>
      <c r="U1498" s="52">
        <f t="shared" si="485"/>
        <v>0</v>
      </c>
      <c r="V1498" s="29"/>
      <c r="W1498" s="29" t="s">
        <v>117</v>
      </c>
      <c r="X1498" s="29"/>
      <c r="Y1498" s="29"/>
      <c r="Z1498" s="53" t="str">
        <f t="shared" si="477"/>
        <v/>
      </c>
      <c r="AA1498" s="55" t="str">
        <f t="shared" si="486"/>
        <v/>
      </c>
      <c r="AB1498" s="27"/>
      <c r="AC1498" s="54">
        <f t="shared" si="478"/>
        <v>0</v>
      </c>
      <c r="AD1498" s="78"/>
      <c r="AE1498" s="54">
        <f t="shared" si="479"/>
        <v>0</v>
      </c>
      <c r="AF1498" s="78"/>
      <c r="AG1498" s="54">
        <f t="shared" si="480"/>
        <v>0</v>
      </c>
      <c r="AH1498" s="78"/>
      <c r="AI1498" s="54">
        <f t="shared" si="481"/>
        <v>0</v>
      </c>
      <c r="AJ1498" s="78"/>
      <c r="AK1498" s="54">
        <f t="shared" si="482"/>
        <v>0</v>
      </c>
      <c r="AL1498" s="78"/>
      <c r="AM1498" s="78"/>
      <c r="AN1498" s="53" t="str">
        <f>+IF($A1498="Venta",SUMIF($AC$3:$AM$3,VLOOKUP($R1498,desplegable!$N$3:$Q$8,4,FALSE),$AC1498:$AM1498)*$T1498/VLOOKUP($R1498,desplegable!$N$3:$O$8,2,FALSE),"")</f>
        <v/>
      </c>
      <c r="AO1498" s="53">
        <f t="shared" si="483"/>
        <v>0</v>
      </c>
      <c r="AP1498" s="53" t="str">
        <f>+IF($A1498="Compra",SUMIF($AC$3:$AM$3,VLOOKUP($R1497,desplegable!$N$3:$Q$8,4,FALSE),$AC1498:$AM1498)*$T1498/VLOOKUP($R1497,desplegable!$N$3:$O$8,2,FALSE),"")</f>
        <v/>
      </c>
      <c r="AQ1498" s="55">
        <f>+IFERROR(SUMIF($AC$3:$AM$3,VLOOKUP($R1498,desplegable!$N$3:$Q$8,4,FALSE),$AC1498:$AM1498)/$S1498,0)</f>
        <v>0</v>
      </c>
      <c r="AR1498" s="55">
        <f ca="1">IFERROR((SUMIF($AC$3:$AM$3,VLOOKUP($R1498,desplegable!$N$3:$Q$8,4,FALSE),$AC1498:$AM1498)/($H1498-$G1498))*((TODAY())-$G1498)/$S1498,0)</f>
        <v>0</v>
      </c>
      <c r="AS1498" s="56" t="str">
        <f t="shared" si="487"/>
        <v>-</v>
      </c>
      <c r="AT1498" s="56" t="str">
        <f t="shared" si="488"/>
        <v>-</v>
      </c>
      <c r="AU1498" s="56" t="str">
        <f t="shared" si="489"/>
        <v>-</v>
      </c>
      <c r="AV1498" s="56" t="str">
        <f t="shared" si="490"/>
        <v>-</v>
      </c>
      <c r="AW1498" s="53" t="str">
        <f t="shared" si="491"/>
        <v>-</v>
      </c>
      <c r="AX1498" s="53" t="str">
        <f t="shared" si="492"/>
        <v/>
      </c>
      <c r="AY1498" s="57" t="str">
        <f t="shared" si="493"/>
        <v/>
      </c>
      <c r="AZ1498" s="54">
        <f>+IF(SUMIF($AC$3:$AM$3,VLOOKUP($R1498,desplegable!$N$3:$Q$8,4,FALSE),$AC1498:$AM1498)&gt;=$S1498,$S1498,SUMIF($AC$3:$AM$3,VLOOKUP($R1498,desplegable!$N$3:$Q$8,4,FALSE),$AC1498:$AM1498))</f>
        <v>0</v>
      </c>
      <c r="BA1498" s="78"/>
      <c r="BB1498" s="54">
        <f t="shared" si="494"/>
        <v>0</v>
      </c>
      <c r="BC1498" s="53">
        <f>+IFERROR($BB1498*$T1498/VLOOKUP($R1498,desplegable!$N$3:$O$8,2,FALSE),0)</f>
        <v>0</v>
      </c>
      <c r="BD1498" s="53" t="str">
        <f t="shared" si="484"/>
        <v/>
      </c>
      <c r="BE1498" s="57" t="str">
        <f t="shared" si="495"/>
        <v/>
      </c>
    </row>
    <row r="1499" spans="1:57" ht="15" customHeight="1" x14ac:dyDescent="0.25">
      <c r="A1499" s="26" t="s">
        <v>117</v>
      </c>
      <c r="B1499" s="21"/>
      <c r="C1499" s="21" t="s">
        <v>117</v>
      </c>
      <c r="D1499" s="21"/>
      <c r="E1499" s="21" t="s">
        <v>117</v>
      </c>
      <c r="F1499" s="21"/>
      <c r="G1499" s="27"/>
      <c r="H1499" s="27"/>
      <c r="I1499" s="28" t="s">
        <v>374</v>
      </c>
      <c r="J1499" s="28" t="s">
        <v>117</v>
      </c>
      <c r="K1499" s="21"/>
      <c r="L1499" s="21"/>
      <c r="M1499" s="28" t="s">
        <v>117</v>
      </c>
      <c r="N1499" s="28" t="s">
        <v>117</v>
      </c>
      <c r="O1499" s="28" t="s">
        <v>117</v>
      </c>
      <c r="P1499" s="21" t="s">
        <v>117</v>
      </c>
      <c r="Q1499" s="21" t="s">
        <v>117</v>
      </c>
      <c r="R1499" s="28" t="s">
        <v>117</v>
      </c>
      <c r="S1499" s="78"/>
      <c r="T1499" s="30"/>
      <c r="U1499" s="52">
        <f t="shared" si="485"/>
        <v>0</v>
      </c>
      <c r="V1499" s="29"/>
      <c r="W1499" s="29" t="s">
        <v>117</v>
      </c>
      <c r="X1499" s="29"/>
      <c r="Y1499" s="29"/>
      <c r="Z1499" s="53" t="str">
        <f t="shared" si="477"/>
        <v/>
      </c>
      <c r="AA1499" s="55" t="str">
        <f t="shared" si="486"/>
        <v/>
      </c>
      <c r="AB1499" s="27"/>
      <c r="AC1499" s="54">
        <f t="shared" si="478"/>
        <v>0</v>
      </c>
      <c r="AD1499" s="78"/>
      <c r="AE1499" s="54">
        <f t="shared" si="479"/>
        <v>0</v>
      </c>
      <c r="AF1499" s="78"/>
      <c r="AG1499" s="54">
        <f t="shared" si="480"/>
        <v>0</v>
      </c>
      <c r="AH1499" s="78"/>
      <c r="AI1499" s="54">
        <f t="shared" si="481"/>
        <v>0</v>
      </c>
      <c r="AJ1499" s="78"/>
      <c r="AK1499" s="54">
        <f t="shared" si="482"/>
        <v>0</v>
      </c>
      <c r="AL1499" s="78"/>
      <c r="AM1499" s="78"/>
      <c r="AN1499" s="53" t="str">
        <f>+IF($A1499="Venta",SUMIF($AC$3:$AM$3,VLOOKUP($R1499,desplegable!$N$3:$Q$8,4,FALSE),$AC1499:$AM1499)*$T1499/VLOOKUP($R1499,desplegable!$N$3:$O$8,2,FALSE),"")</f>
        <v/>
      </c>
      <c r="AO1499" s="53">
        <f t="shared" si="483"/>
        <v>0</v>
      </c>
      <c r="AP1499" s="53" t="str">
        <f>+IF($A1499="Compra",SUMIF($AC$3:$AM$3,VLOOKUP($R1498,desplegable!$N$3:$Q$8,4,FALSE),$AC1499:$AM1499)*$T1499/VLOOKUP($R1498,desplegable!$N$3:$O$8,2,FALSE),"")</f>
        <v/>
      </c>
      <c r="AQ1499" s="55">
        <f>+IFERROR(SUMIF($AC$3:$AM$3,VLOOKUP($R1499,desplegable!$N$3:$Q$8,4,FALSE),$AC1499:$AM1499)/$S1499,0)</f>
        <v>0</v>
      </c>
      <c r="AR1499" s="55">
        <f ca="1">IFERROR((SUMIF($AC$3:$AM$3,VLOOKUP($R1499,desplegable!$N$3:$Q$8,4,FALSE),$AC1499:$AM1499)/($H1499-$G1499))*((TODAY())-$G1499)/$S1499,0)</f>
        <v>0</v>
      </c>
      <c r="AS1499" s="56" t="str">
        <f t="shared" si="487"/>
        <v>-</v>
      </c>
      <c r="AT1499" s="56" t="str">
        <f t="shared" si="488"/>
        <v>-</v>
      </c>
      <c r="AU1499" s="56" t="str">
        <f t="shared" si="489"/>
        <v>-</v>
      </c>
      <c r="AV1499" s="56" t="str">
        <f t="shared" si="490"/>
        <v>-</v>
      </c>
      <c r="AW1499" s="53" t="str">
        <f t="shared" si="491"/>
        <v>-</v>
      </c>
      <c r="AX1499" s="53" t="str">
        <f t="shared" si="492"/>
        <v/>
      </c>
      <c r="AY1499" s="57" t="str">
        <f t="shared" si="493"/>
        <v/>
      </c>
      <c r="AZ1499" s="54">
        <f>+IF(SUMIF($AC$3:$AM$3,VLOOKUP($R1499,desplegable!$N$3:$Q$8,4,FALSE),$AC1499:$AM1499)&gt;=$S1499,$S1499,SUMIF($AC$3:$AM$3,VLOOKUP($R1499,desplegable!$N$3:$Q$8,4,FALSE),$AC1499:$AM1499))</f>
        <v>0</v>
      </c>
      <c r="BA1499" s="78"/>
      <c r="BB1499" s="54">
        <f t="shared" si="494"/>
        <v>0</v>
      </c>
      <c r="BC1499" s="53">
        <f>+IFERROR($BB1499*$T1499/VLOOKUP($R1499,desplegable!$N$3:$O$8,2,FALSE),0)</f>
        <v>0</v>
      </c>
      <c r="BD1499" s="53" t="str">
        <f t="shared" si="484"/>
        <v/>
      </c>
      <c r="BE1499" s="57" t="str">
        <f t="shared" si="495"/>
        <v/>
      </c>
    </row>
    <row r="1500" spans="1:57" ht="15" customHeight="1" x14ac:dyDescent="0.25">
      <c r="A1500" s="26" t="s">
        <v>117</v>
      </c>
      <c r="B1500" s="21"/>
      <c r="C1500" s="21" t="s">
        <v>117</v>
      </c>
      <c r="D1500" s="21"/>
      <c r="E1500" s="21" t="s">
        <v>117</v>
      </c>
      <c r="F1500" s="21"/>
      <c r="G1500" s="27"/>
      <c r="H1500" s="27"/>
      <c r="I1500" s="28" t="s">
        <v>374</v>
      </c>
      <c r="J1500" s="28" t="s">
        <v>117</v>
      </c>
      <c r="K1500" s="21"/>
      <c r="L1500" s="21"/>
      <c r="M1500" s="28" t="s">
        <v>117</v>
      </c>
      <c r="N1500" s="28" t="s">
        <v>117</v>
      </c>
      <c r="O1500" s="28" t="s">
        <v>117</v>
      </c>
      <c r="P1500" s="21" t="s">
        <v>117</v>
      </c>
      <c r="Q1500" s="21" t="s">
        <v>117</v>
      </c>
      <c r="R1500" s="28" t="s">
        <v>117</v>
      </c>
      <c r="S1500" s="78"/>
      <c r="T1500" s="30"/>
      <c r="U1500" s="52">
        <f t="shared" si="485"/>
        <v>0</v>
      </c>
      <c r="V1500" s="29"/>
      <c r="W1500" s="29" t="s">
        <v>117</v>
      </c>
      <c r="X1500" s="29"/>
      <c r="Y1500" s="29"/>
      <c r="Z1500" s="53" t="str">
        <f t="shared" si="477"/>
        <v/>
      </c>
      <c r="AA1500" s="55" t="str">
        <f t="shared" si="486"/>
        <v/>
      </c>
      <c r="AB1500" s="27"/>
      <c r="AC1500" s="54">
        <f t="shared" si="478"/>
        <v>0</v>
      </c>
      <c r="AD1500" s="78"/>
      <c r="AE1500" s="54">
        <f t="shared" si="479"/>
        <v>0</v>
      </c>
      <c r="AF1500" s="78"/>
      <c r="AG1500" s="54">
        <f t="shared" si="480"/>
        <v>0</v>
      </c>
      <c r="AH1500" s="78"/>
      <c r="AI1500" s="54">
        <f t="shared" si="481"/>
        <v>0</v>
      </c>
      <c r="AJ1500" s="78"/>
      <c r="AK1500" s="54">
        <f t="shared" si="482"/>
        <v>0</v>
      </c>
      <c r="AL1500" s="78"/>
      <c r="AM1500" s="78"/>
      <c r="AN1500" s="53" t="str">
        <f>+IF($A1500="Venta",SUMIF($AC$3:$AM$3,VLOOKUP($R1500,desplegable!$N$3:$Q$8,4,FALSE),$AC1500:$AM1500)*$T1500/VLOOKUP($R1500,desplegable!$N$3:$O$8,2,FALSE),"")</f>
        <v/>
      </c>
      <c r="AO1500" s="53">
        <f t="shared" si="483"/>
        <v>0</v>
      </c>
      <c r="AP1500" s="53" t="str">
        <f>+IF($A1500="Compra",SUMIF($AC$3:$AM$3,VLOOKUP($R1499,desplegable!$N$3:$Q$8,4,FALSE),$AC1500:$AM1500)*$T1500/VLOOKUP($R1499,desplegable!$N$3:$O$8,2,FALSE),"")</f>
        <v/>
      </c>
      <c r="AQ1500" s="55">
        <f>+IFERROR(SUMIF($AC$3:$AM$3,VLOOKUP($R1500,desplegable!$N$3:$Q$8,4,FALSE),$AC1500:$AM1500)/$S1500,0)</f>
        <v>0</v>
      </c>
      <c r="AR1500" s="55">
        <f ca="1">IFERROR((SUMIF($AC$3:$AM$3,VLOOKUP($R1500,desplegable!$N$3:$Q$8,4,FALSE),$AC1500:$AM1500)/($H1500-$G1500))*((TODAY())-$G1500)/$S1500,0)</f>
        <v>0</v>
      </c>
      <c r="AS1500" s="56" t="str">
        <f t="shared" si="487"/>
        <v>-</v>
      </c>
      <c r="AT1500" s="56" t="str">
        <f t="shared" si="488"/>
        <v>-</v>
      </c>
      <c r="AU1500" s="56" t="str">
        <f t="shared" si="489"/>
        <v>-</v>
      </c>
      <c r="AV1500" s="56" t="str">
        <f t="shared" si="490"/>
        <v>-</v>
      </c>
      <c r="AW1500" s="53" t="str">
        <f t="shared" si="491"/>
        <v>-</v>
      </c>
      <c r="AX1500" s="53" t="str">
        <f t="shared" si="492"/>
        <v/>
      </c>
      <c r="AY1500" s="57" t="str">
        <f t="shared" si="493"/>
        <v/>
      </c>
      <c r="AZ1500" s="54">
        <f>+IF(SUMIF($AC$3:$AM$3,VLOOKUP($R1500,desplegable!$N$3:$Q$8,4,FALSE),$AC1500:$AM1500)&gt;=$S1500,$S1500,SUMIF($AC$3:$AM$3,VLOOKUP($R1500,desplegable!$N$3:$Q$8,4,FALSE),$AC1500:$AM1500))</f>
        <v>0</v>
      </c>
      <c r="BA1500" s="78"/>
      <c r="BB1500" s="54">
        <f t="shared" si="494"/>
        <v>0</v>
      </c>
      <c r="BC1500" s="53">
        <f>+IFERROR($BB1500*$T1500/VLOOKUP($R1500,desplegable!$N$3:$O$8,2,FALSE),0)</f>
        <v>0</v>
      </c>
      <c r="BD1500" s="53" t="str">
        <f t="shared" si="484"/>
        <v/>
      </c>
      <c r="BE1500" s="57" t="str">
        <f t="shared" si="495"/>
        <v/>
      </c>
    </row>
    <row r="1501" spans="1:57" ht="15" customHeight="1" x14ac:dyDescent="0.25">
      <c r="A1501" s="26" t="s">
        <v>117</v>
      </c>
      <c r="B1501" s="21"/>
      <c r="C1501" s="21" t="s">
        <v>117</v>
      </c>
      <c r="D1501" s="21"/>
      <c r="E1501" s="21" t="s">
        <v>117</v>
      </c>
      <c r="F1501" s="21"/>
      <c r="G1501" s="27"/>
      <c r="H1501" s="27"/>
      <c r="I1501" s="28" t="s">
        <v>374</v>
      </c>
      <c r="J1501" s="28" t="s">
        <v>117</v>
      </c>
      <c r="K1501" s="21"/>
      <c r="L1501" s="21"/>
      <c r="M1501" s="28" t="s">
        <v>117</v>
      </c>
      <c r="N1501" s="28" t="s">
        <v>117</v>
      </c>
      <c r="O1501" s="28" t="s">
        <v>117</v>
      </c>
      <c r="P1501" s="21" t="s">
        <v>117</v>
      </c>
      <c r="Q1501" s="21" t="s">
        <v>117</v>
      </c>
      <c r="R1501" s="28" t="s">
        <v>117</v>
      </c>
      <c r="S1501" s="78"/>
      <c r="T1501" s="30"/>
      <c r="U1501" s="52">
        <f t="shared" si="485"/>
        <v>0</v>
      </c>
      <c r="V1501" s="29"/>
      <c r="W1501" s="29" t="s">
        <v>117</v>
      </c>
      <c r="X1501" s="29"/>
      <c r="Y1501" s="29"/>
      <c r="Z1501" s="53" t="str">
        <f t="shared" si="477"/>
        <v/>
      </c>
      <c r="AA1501" s="55" t="str">
        <f t="shared" si="486"/>
        <v/>
      </c>
      <c r="AB1501" s="27"/>
      <c r="AC1501" s="54">
        <f t="shared" si="478"/>
        <v>0</v>
      </c>
      <c r="AD1501" s="78"/>
      <c r="AE1501" s="54">
        <f t="shared" si="479"/>
        <v>0</v>
      </c>
      <c r="AF1501" s="78"/>
      <c r="AG1501" s="54">
        <f t="shared" si="480"/>
        <v>0</v>
      </c>
      <c r="AH1501" s="78"/>
      <c r="AI1501" s="54">
        <f t="shared" si="481"/>
        <v>0</v>
      </c>
      <c r="AJ1501" s="78"/>
      <c r="AK1501" s="54">
        <f t="shared" si="482"/>
        <v>0</v>
      </c>
      <c r="AL1501" s="78"/>
      <c r="AM1501" s="78"/>
      <c r="AN1501" s="53" t="str">
        <f>+IF($A1501="Venta",SUMIF($AC$3:$AM$3,VLOOKUP($R1501,desplegable!$N$3:$Q$8,4,FALSE),$AC1501:$AM1501)*$T1501/VLOOKUP($R1501,desplegable!$N$3:$O$8,2,FALSE),"")</f>
        <v/>
      </c>
      <c r="AO1501" s="53">
        <f t="shared" si="483"/>
        <v>0</v>
      </c>
      <c r="AP1501" s="53" t="str">
        <f>+IF($A1501="Compra",SUMIF($AC$3:$AM$3,VLOOKUP($R1500,desplegable!$N$3:$Q$8,4,FALSE),$AC1501:$AM1501)*$T1501/VLOOKUP($R1500,desplegable!$N$3:$O$8,2,FALSE),"")</f>
        <v/>
      </c>
      <c r="AQ1501" s="55">
        <f>+IFERROR(SUMIF($AC$3:$AM$3,VLOOKUP($R1501,desplegable!$N$3:$Q$8,4,FALSE),$AC1501:$AM1501)/$S1501,0)</f>
        <v>0</v>
      </c>
      <c r="AR1501" s="55">
        <f ca="1">IFERROR((SUMIF($AC$3:$AM$3,VLOOKUP($R1501,desplegable!$N$3:$Q$8,4,FALSE),$AC1501:$AM1501)/($H1501-$G1501))*((TODAY())-$G1501)/$S1501,0)</f>
        <v>0</v>
      </c>
      <c r="AS1501" s="56" t="str">
        <f t="shared" si="487"/>
        <v>-</v>
      </c>
      <c r="AT1501" s="56" t="str">
        <f t="shared" si="488"/>
        <v>-</v>
      </c>
      <c r="AU1501" s="56" t="str">
        <f t="shared" si="489"/>
        <v>-</v>
      </c>
      <c r="AV1501" s="56" t="str">
        <f t="shared" si="490"/>
        <v>-</v>
      </c>
      <c r="AW1501" s="53" t="str">
        <f t="shared" si="491"/>
        <v>-</v>
      </c>
      <c r="AX1501" s="53" t="str">
        <f t="shared" si="492"/>
        <v/>
      </c>
      <c r="AY1501" s="57" t="str">
        <f t="shared" si="493"/>
        <v/>
      </c>
      <c r="AZ1501" s="54">
        <f>+IF(SUMIF($AC$3:$AM$3,VLOOKUP($R1501,desplegable!$N$3:$Q$8,4,FALSE),$AC1501:$AM1501)&gt;=$S1501,$S1501,SUMIF($AC$3:$AM$3,VLOOKUP($R1501,desplegable!$N$3:$Q$8,4,FALSE),$AC1501:$AM1501))</f>
        <v>0</v>
      </c>
      <c r="BA1501" s="78"/>
      <c r="BB1501" s="54">
        <f t="shared" si="494"/>
        <v>0</v>
      </c>
      <c r="BC1501" s="53">
        <f>+IFERROR($BB1501*$T1501/VLOOKUP($R1501,desplegable!$N$3:$O$8,2,FALSE),0)</f>
        <v>0</v>
      </c>
      <c r="BD1501" s="53" t="str">
        <f t="shared" si="484"/>
        <v/>
      </c>
      <c r="BE1501" s="57" t="str">
        <f t="shared" si="495"/>
        <v/>
      </c>
    </row>
    <row r="1502" spans="1:57" ht="15" customHeight="1" x14ac:dyDescent="0.25">
      <c r="A1502" s="26" t="s">
        <v>117</v>
      </c>
      <c r="B1502" s="21"/>
      <c r="C1502" s="21" t="s">
        <v>117</v>
      </c>
      <c r="D1502" s="21"/>
      <c r="E1502" s="21" t="s">
        <v>117</v>
      </c>
      <c r="F1502" s="21"/>
      <c r="G1502" s="27"/>
      <c r="H1502" s="27"/>
      <c r="I1502" s="28" t="s">
        <v>374</v>
      </c>
      <c r="J1502" s="28" t="s">
        <v>117</v>
      </c>
      <c r="K1502" s="21"/>
      <c r="L1502" s="21"/>
      <c r="M1502" s="28" t="s">
        <v>117</v>
      </c>
      <c r="N1502" s="28" t="s">
        <v>117</v>
      </c>
      <c r="O1502" s="28" t="s">
        <v>117</v>
      </c>
      <c r="P1502" s="21" t="s">
        <v>117</v>
      </c>
      <c r="Q1502" s="21" t="s">
        <v>117</v>
      </c>
      <c r="R1502" s="28" t="s">
        <v>117</v>
      </c>
      <c r="S1502" s="78"/>
      <c r="T1502" s="30"/>
      <c r="U1502" s="52">
        <f t="shared" si="485"/>
        <v>0</v>
      </c>
      <c r="V1502" s="29"/>
      <c r="W1502" s="29" t="s">
        <v>117</v>
      </c>
      <c r="X1502" s="29"/>
      <c r="Y1502" s="29"/>
      <c r="Z1502" s="53" t="str">
        <f t="shared" si="477"/>
        <v/>
      </c>
      <c r="AA1502" s="55" t="str">
        <f t="shared" si="486"/>
        <v/>
      </c>
      <c r="AB1502" s="27"/>
      <c r="AC1502" s="54">
        <f t="shared" si="478"/>
        <v>0</v>
      </c>
      <c r="AD1502" s="78"/>
      <c r="AE1502" s="54">
        <f t="shared" si="479"/>
        <v>0</v>
      </c>
      <c r="AF1502" s="78"/>
      <c r="AG1502" s="54">
        <f t="shared" si="480"/>
        <v>0</v>
      </c>
      <c r="AH1502" s="78"/>
      <c r="AI1502" s="54">
        <f t="shared" si="481"/>
        <v>0</v>
      </c>
      <c r="AJ1502" s="78"/>
      <c r="AK1502" s="54">
        <f t="shared" si="482"/>
        <v>0</v>
      </c>
      <c r="AL1502" s="78"/>
      <c r="AM1502" s="78"/>
      <c r="AN1502" s="53" t="str">
        <f>+IF($A1502="Venta",SUMIF($AC$3:$AM$3,VLOOKUP($R1502,desplegable!$N$3:$Q$8,4,FALSE),$AC1502:$AM1502)*$T1502/VLOOKUP($R1502,desplegable!$N$3:$O$8,2,FALSE),"")</f>
        <v/>
      </c>
      <c r="AO1502" s="53">
        <f t="shared" si="483"/>
        <v>0</v>
      </c>
      <c r="AP1502" s="53" t="str">
        <f>+IF($A1502="Compra",SUMIF($AC$3:$AM$3,VLOOKUP($R1501,desplegable!$N$3:$Q$8,4,FALSE),$AC1502:$AM1502)*$T1502/VLOOKUP($R1501,desplegable!$N$3:$O$8,2,FALSE),"")</f>
        <v/>
      </c>
      <c r="AQ1502" s="55">
        <f>+IFERROR(SUMIF($AC$3:$AM$3,VLOOKUP($R1502,desplegable!$N$3:$Q$8,4,FALSE),$AC1502:$AM1502)/$S1502,0)</f>
        <v>0</v>
      </c>
      <c r="AR1502" s="55">
        <f ca="1">IFERROR((SUMIF($AC$3:$AM$3,VLOOKUP($R1502,desplegable!$N$3:$Q$8,4,FALSE),$AC1502:$AM1502)/($H1502-$G1502))*((TODAY())-$G1502)/$S1502,0)</f>
        <v>0</v>
      </c>
      <c r="AS1502" s="56" t="str">
        <f t="shared" si="487"/>
        <v>-</v>
      </c>
      <c r="AT1502" s="56" t="str">
        <f t="shared" si="488"/>
        <v>-</v>
      </c>
      <c r="AU1502" s="56" t="str">
        <f t="shared" si="489"/>
        <v>-</v>
      </c>
      <c r="AV1502" s="56" t="str">
        <f t="shared" si="490"/>
        <v>-</v>
      </c>
      <c r="AW1502" s="53" t="str">
        <f t="shared" si="491"/>
        <v>-</v>
      </c>
      <c r="AX1502" s="53" t="str">
        <f t="shared" si="492"/>
        <v/>
      </c>
      <c r="AY1502" s="57" t="str">
        <f t="shared" si="493"/>
        <v/>
      </c>
      <c r="AZ1502" s="54">
        <f>+IF(SUMIF($AC$3:$AM$3,VLOOKUP($R1502,desplegable!$N$3:$Q$8,4,FALSE),$AC1502:$AM1502)&gt;=$S1502,$S1502,SUMIF($AC$3:$AM$3,VLOOKUP($R1502,desplegable!$N$3:$Q$8,4,FALSE),$AC1502:$AM1502))</f>
        <v>0</v>
      </c>
      <c r="BA1502" s="78"/>
      <c r="BB1502" s="54">
        <f t="shared" si="494"/>
        <v>0</v>
      </c>
      <c r="BC1502" s="53">
        <f>+IFERROR($BB1502*$T1502/VLOOKUP($R1502,desplegable!$N$3:$O$8,2,FALSE),0)</f>
        <v>0</v>
      </c>
      <c r="BD1502" s="53" t="str">
        <f t="shared" si="484"/>
        <v/>
      </c>
      <c r="BE1502" s="57" t="str">
        <f t="shared" si="495"/>
        <v/>
      </c>
    </row>
    <row r="1503" spans="1:57" ht="15" customHeight="1" x14ac:dyDescent="0.25">
      <c r="A1503" s="26" t="s">
        <v>117</v>
      </c>
      <c r="B1503" s="21"/>
      <c r="C1503" s="21" t="s">
        <v>117</v>
      </c>
      <c r="D1503" s="21"/>
      <c r="E1503" s="21" t="s">
        <v>117</v>
      </c>
      <c r="F1503" s="21"/>
      <c r="G1503" s="27"/>
      <c r="H1503" s="27"/>
      <c r="I1503" s="28" t="s">
        <v>374</v>
      </c>
      <c r="J1503" s="28" t="s">
        <v>117</v>
      </c>
      <c r="K1503" s="21"/>
      <c r="L1503" s="21"/>
      <c r="M1503" s="28" t="s">
        <v>117</v>
      </c>
      <c r="N1503" s="28" t="s">
        <v>117</v>
      </c>
      <c r="O1503" s="28" t="s">
        <v>117</v>
      </c>
      <c r="P1503" s="21" t="s">
        <v>117</v>
      </c>
      <c r="Q1503" s="21" t="s">
        <v>117</v>
      </c>
      <c r="R1503" s="28" t="s">
        <v>117</v>
      </c>
      <c r="S1503" s="78"/>
      <c r="T1503" s="30"/>
      <c r="U1503" s="52">
        <f t="shared" si="485"/>
        <v>0</v>
      </c>
      <c r="V1503" s="29"/>
      <c r="W1503" s="29" t="s">
        <v>117</v>
      </c>
      <c r="X1503" s="29"/>
      <c r="Y1503" s="29"/>
      <c r="Z1503" s="53" t="str">
        <f t="shared" si="477"/>
        <v/>
      </c>
      <c r="AA1503" s="55" t="str">
        <f t="shared" si="486"/>
        <v/>
      </c>
      <c r="AB1503" s="27"/>
      <c r="AC1503" s="54">
        <f t="shared" si="478"/>
        <v>0</v>
      </c>
      <c r="AD1503" s="78"/>
      <c r="AE1503" s="54">
        <f t="shared" si="479"/>
        <v>0</v>
      </c>
      <c r="AF1503" s="78"/>
      <c r="AG1503" s="54">
        <f t="shared" si="480"/>
        <v>0</v>
      </c>
      <c r="AH1503" s="78"/>
      <c r="AI1503" s="54">
        <f t="shared" si="481"/>
        <v>0</v>
      </c>
      <c r="AJ1503" s="78"/>
      <c r="AK1503" s="54">
        <f t="shared" si="482"/>
        <v>0</v>
      </c>
      <c r="AL1503" s="78"/>
      <c r="AM1503" s="78"/>
      <c r="AN1503" s="53" t="str">
        <f>+IF($A1503="Venta",SUMIF($AC$3:$AM$3,VLOOKUP($R1503,desplegable!$N$3:$Q$8,4,FALSE),$AC1503:$AM1503)*$T1503/VLOOKUP($R1503,desplegable!$N$3:$O$8,2,FALSE),"")</f>
        <v/>
      </c>
      <c r="AO1503" s="53">
        <f t="shared" si="483"/>
        <v>0</v>
      </c>
      <c r="AP1503" s="53" t="str">
        <f>+IF($A1503="Compra",SUMIF($AC$3:$AM$3,VLOOKUP($R1502,desplegable!$N$3:$Q$8,4,FALSE),$AC1503:$AM1503)*$T1503/VLOOKUP($R1502,desplegable!$N$3:$O$8,2,FALSE),"")</f>
        <v/>
      </c>
      <c r="AQ1503" s="55">
        <f>+IFERROR(SUMIF($AC$3:$AM$3,VLOOKUP($R1503,desplegable!$N$3:$Q$8,4,FALSE),$AC1503:$AM1503)/$S1503,0)</f>
        <v>0</v>
      </c>
      <c r="AR1503" s="55">
        <f ca="1">IFERROR((SUMIF($AC$3:$AM$3,VLOOKUP($R1503,desplegable!$N$3:$Q$8,4,FALSE),$AC1503:$AM1503)/($H1503-$G1503))*((TODAY())-$G1503)/$S1503,0)</f>
        <v>0</v>
      </c>
      <c r="AS1503" s="56" t="str">
        <f t="shared" si="487"/>
        <v>-</v>
      </c>
      <c r="AT1503" s="56" t="str">
        <f t="shared" si="488"/>
        <v>-</v>
      </c>
      <c r="AU1503" s="56" t="str">
        <f t="shared" si="489"/>
        <v>-</v>
      </c>
      <c r="AV1503" s="56" t="str">
        <f t="shared" si="490"/>
        <v>-</v>
      </c>
      <c r="AW1503" s="53" t="str">
        <f t="shared" si="491"/>
        <v>-</v>
      </c>
      <c r="AX1503" s="53" t="str">
        <f t="shared" si="492"/>
        <v/>
      </c>
      <c r="AY1503" s="57" t="str">
        <f t="shared" si="493"/>
        <v/>
      </c>
      <c r="AZ1503" s="54">
        <f>+IF(SUMIF($AC$3:$AM$3,VLOOKUP($R1503,desplegable!$N$3:$Q$8,4,FALSE),$AC1503:$AM1503)&gt;=$S1503,$S1503,SUMIF($AC$3:$AM$3,VLOOKUP($R1503,desplegable!$N$3:$Q$8,4,FALSE),$AC1503:$AM1503))</f>
        <v>0</v>
      </c>
      <c r="BA1503" s="78"/>
      <c r="BB1503" s="54">
        <f t="shared" si="494"/>
        <v>0</v>
      </c>
      <c r="BC1503" s="53">
        <f>+IFERROR($BB1503*$T1503/VLOOKUP($R1503,desplegable!$N$3:$O$8,2,FALSE),0)</f>
        <v>0</v>
      </c>
      <c r="BD1503" s="53" t="str">
        <f t="shared" si="484"/>
        <v/>
      </c>
      <c r="BE1503" s="57" t="str">
        <f t="shared" si="495"/>
        <v/>
      </c>
    </row>
    <row r="1504" spans="1:57" ht="15" customHeight="1" x14ac:dyDescent="0.25">
      <c r="A1504" s="26" t="s">
        <v>117</v>
      </c>
      <c r="B1504" s="21"/>
      <c r="C1504" s="21" t="s">
        <v>117</v>
      </c>
      <c r="D1504" s="21"/>
      <c r="E1504" s="21" t="s">
        <v>117</v>
      </c>
      <c r="F1504" s="21"/>
      <c r="G1504" s="27"/>
      <c r="H1504" s="27"/>
      <c r="I1504" s="28" t="s">
        <v>374</v>
      </c>
      <c r="J1504" s="28" t="s">
        <v>117</v>
      </c>
      <c r="K1504" s="21"/>
      <c r="L1504" s="21"/>
      <c r="M1504" s="28" t="s">
        <v>117</v>
      </c>
      <c r="N1504" s="28" t="s">
        <v>117</v>
      </c>
      <c r="O1504" s="28" t="s">
        <v>117</v>
      </c>
      <c r="P1504" s="21" t="s">
        <v>117</v>
      </c>
      <c r="Q1504" s="21" t="s">
        <v>117</v>
      </c>
      <c r="R1504" s="28" t="s">
        <v>117</v>
      </c>
      <c r="S1504" s="78"/>
      <c r="T1504" s="30"/>
      <c r="U1504" s="52">
        <f t="shared" si="485"/>
        <v>0</v>
      </c>
      <c r="V1504" s="29"/>
      <c r="W1504" s="29" t="s">
        <v>117</v>
      </c>
      <c r="X1504" s="29"/>
      <c r="Y1504" s="29"/>
      <c r="Z1504" s="53" t="str">
        <f t="shared" si="477"/>
        <v/>
      </c>
      <c r="AA1504" s="55" t="str">
        <f t="shared" si="486"/>
        <v/>
      </c>
      <c r="AB1504" s="27"/>
      <c r="AC1504" s="54">
        <f t="shared" si="478"/>
        <v>0</v>
      </c>
      <c r="AD1504" s="78"/>
      <c r="AE1504" s="54">
        <f t="shared" si="479"/>
        <v>0</v>
      </c>
      <c r="AF1504" s="78"/>
      <c r="AG1504" s="54">
        <f t="shared" si="480"/>
        <v>0</v>
      </c>
      <c r="AH1504" s="78"/>
      <c r="AI1504" s="54">
        <f t="shared" si="481"/>
        <v>0</v>
      </c>
      <c r="AJ1504" s="78"/>
      <c r="AK1504" s="54">
        <f t="shared" si="482"/>
        <v>0</v>
      </c>
      <c r="AL1504" s="78"/>
      <c r="AM1504" s="78"/>
      <c r="AN1504" s="53" t="str">
        <f>+IF($A1504="Venta",SUMIF($AC$3:$AM$3,VLOOKUP($R1504,desplegable!$N$3:$Q$8,4,FALSE),$AC1504:$AM1504)*$T1504/VLOOKUP($R1504,desplegable!$N$3:$O$8,2,FALSE),"")</f>
        <v/>
      </c>
      <c r="AO1504" s="53">
        <f t="shared" si="483"/>
        <v>0</v>
      </c>
      <c r="AP1504" s="53" t="str">
        <f>+IF($A1504="Compra",SUMIF($AC$3:$AM$3,VLOOKUP($R1503,desplegable!$N$3:$Q$8,4,FALSE),$AC1504:$AM1504)*$T1504/VLOOKUP($R1503,desplegable!$N$3:$O$8,2,FALSE),"")</f>
        <v/>
      </c>
      <c r="AQ1504" s="55">
        <f>+IFERROR(SUMIF($AC$3:$AM$3,VLOOKUP($R1504,desplegable!$N$3:$Q$8,4,FALSE),$AC1504:$AM1504)/$S1504,0)</f>
        <v>0</v>
      </c>
      <c r="AR1504" s="55">
        <f ca="1">IFERROR((SUMIF($AC$3:$AM$3,VLOOKUP($R1504,desplegable!$N$3:$Q$8,4,FALSE),$AC1504:$AM1504)/($H1504-$G1504))*((TODAY())-$G1504)/$S1504,0)</f>
        <v>0</v>
      </c>
      <c r="AS1504" s="56" t="str">
        <f t="shared" si="487"/>
        <v>-</v>
      </c>
      <c r="AT1504" s="56" t="str">
        <f t="shared" si="488"/>
        <v>-</v>
      </c>
      <c r="AU1504" s="56" t="str">
        <f t="shared" si="489"/>
        <v>-</v>
      </c>
      <c r="AV1504" s="56" t="str">
        <f t="shared" si="490"/>
        <v>-</v>
      </c>
      <c r="AW1504" s="53" t="str">
        <f t="shared" si="491"/>
        <v>-</v>
      </c>
      <c r="AX1504" s="53" t="str">
        <f t="shared" si="492"/>
        <v/>
      </c>
      <c r="AY1504" s="57" t="str">
        <f t="shared" si="493"/>
        <v/>
      </c>
      <c r="AZ1504" s="54">
        <f>+IF(SUMIF($AC$3:$AM$3,VLOOKUP($R1504,desplegable!$N$3:$Q$8,4,FALSE),$AC1504:$AM1504)&gt;=$S1504,$S1504,SUMIF($AC$3:$AM$3,VLOOKUP($R1504,desplegable!$N$3:$Q$8,4,FALSE),$AC1504:$AM1504))</f>
        <v>0</v>
      </c>
      <c r="BA1504" s="78"/>
      <c r="BB1504" s="54">
        <f t="shared" si="494"/>
        <v>0</v>
      </c>
      <c r="BC1504" s="53">
        <f>+IFERROR($BB1504*$T1504/VLOOKUP($R1504,desplegable!$N$3:$O$8,2,FALSE),0)</f>
        <v>0</v>
      </c>
      <c r="BD1504" s="53" t="str">
        <f t="shared" si="484"/>
        <v/>
      </c>
      <c r="BE1504" s="57" t="str">
        <f t="shared" si="495"/>
        <v/>
      </c>
    </row>
    <row r="1505" spans="1:57" ht="15" customHeight="1" x14ac:dyDescent="0.25">
      <c r="A1505" s="26" t="s">
        <v>117</v>
      </c>
      <c r="B1505" s="21"/>
      <c r="C1505" s="21" t="s">
        <v>117</v>
      </c>
      <c r="D1505" s="21"/>
      <c r="E1505" s="21" t="s">
        <v>117</v>
      </c>
      <c r="F1505" s="21"/>
      <c r="G1505" s="27"/>
      <c r="H1505" s="27"/>
      <c r="I1505" s="28" t="s">
        <v>374</v>
      </c>
      <c r="J1505" s="28" t="s">
        <v>117</v>
      </c>
      <c r="K1505" s="21"/>
      <c r="L1505" s="21"/>
      <c r="M1505" s="28" t="s">
        <v>117</v>
      </c>
      <c r="N1505" s="28" t="s">
        <v>117</v>
      </c>
      <c r="O1505" s="28" t="s">
        <v>117</v>
      </c>
      <c r="P1505" s="21" t="s">
        <v>117</v>
      </c>
      <c r="Q1505" s="21" t="s">
        <v>117</v>
      </c>
      <c r="R1505" s="28" t="s">
        <v>117</v>
      </c>
      <c r="S1505" s="78"/>
      <c r="T1505" s="30"/>
      <c r="U1505" s="52">
        <f t="shared" si="485"/>
        <v>0</v>
      </c>
      <c r="V1505" s="29"/>
      <c r="W1505" s="29" t="s">
        <v>117</v>
      </c>
      <c r="X1505" s="29"/>
      <c r="Y1505" s="29"/>
      <c r="Z1505" s="53" t="str">
        <f t="shared" si="477"/>
        <v/>
      </c>
      <c r="AA1505" s="55" t="str">
        <f t="shared" si="486"/>
        <v/>
      </c>
      <c r="AB1505" s="27"/>
      <c r="AC1505" s="54">
        <f t="shared" si="478"/>
        <v>0</v>
      </c>
      <c r="AD1505" s="78"/>
      <c r="AE1505" s="54">
        <f t="shared" si="479"/>
        <v>0</v>
      </c>
      <c r="AF1505" s="78"/>
      <c r="AG1505" s="54">
        <f t="shared" si="480"/>
        <v>0</v>
      </c>
      <c r="AH1505" s="78"/>
      <c r="AI1505" s="54">
        <f t="shared" si="481"/>
        <v>0</v>
      </c>
      <c r="AJ1505" s="78"/>
      <c r="AK1505" s="54">
        <f t="shared" si="482"/>
        <v>0</v>
      </c>
      <c r="AL1505" s="78"/>
      <c r="AM1505" s="78"/>
      <c r="AN1505" s="53" t="str">
        <f>+IF($A1505="Venta",SUMIF($AC$3:$AM$3,VLOOKUP($R1505,desplegable!$N$3:$Q$8,4,FALSE),$AC1505:$AM1505)*$T1505/VLOOKUP($R1505,desplegable!$N$3:$O$8,2,FALSE),"")</f>
        <v/>
      </c>
      <c r="AO1505" s="53">
        <f t="shared" si="483"/>
        <v>0</v>
      </c>
      <c r="AP1505" s="53" t="str">
        <f>+IF($A1505="Compra",SUMIF($AC$3:$AM$3,VLOOKUP($R1504,desplegable!$N$3:$Q$8,4,FALSE),$AC1505:$AM1505)*$T1505/VLOOKUP($R1504,desplegable!$N$3:$O$8,2,FALSE),"")</f>
        <v/>
      </c>
      <c r="AQ1505" s="55">
        <f>+IFERROR(SUMIF($AC$3:$AM$3,VLOOKUP($R1505,desplegable!$N$3:$Q$8,4,FALSE),$AC1505:$AM1505)/$S1505,0)</f>
        <v>0</v>
      </c>
      <c r="AR1505" s="55">
        <f ca="1">IFERROR((SUMIF($AC$3:$AM$3,VLOOKUP($R1505,desplegable!$N$3:$Q$8,4,FALSE),$AC1505:$AM1505)/($H1505-$G1505))*((TODAY())-$G1505)/$S1505,0)</f>
        <v>0</v>
      </c>
      <c r="AS1505" s="56" t="str">
        <f t="shared" si="487"/>
        <v>-</v>
      </c>
      <c r="AT1505" s="56" t="str">
        <f t="shared" si="488"/>
        <v>-</v>
      </c>
      <c r="AU1505" s="56" t="str">
        <f t="shared" si="489"/>
        <v>-</v>
      </c>
      <c r="AV1505" s="56" t="str">
        <f t="shared" si="490"/>
        <v>-</v>
      </c>
      <c r="AW1505" s="53" t="str">
        <f t="shared" si="491"/>
        <v>-</v>
      </c>
      <c r="AX1505" s="53" t="str">
        <f t="shared" si="492"/>
        <v/>
      </c>
      <c r="AY1505" s="57" t="str">
        <f t="shared" si="493"/>
        <v/>
      </c>
      <c r="AZ1505" s="54">
        <f>+IF(SUMIF($AC$3:$AM$3,VLOOKUP($R1505,desplegable!$N$3:$Q$8,4,FALSE),$AC1505:$AM1505)&gt;=$S1505,$S1505,SUMIF($AC$3:$AM$3,VLOOKUP($R1505,desplegable!$N$3:$Q$8,4,FALSE),$AC1505:$AM1505))</f>
        <v>0</v>
      </c>
      <c r="BA1505" s="78"/>
      <c r="BB1505" s="54">
        <f t="shared" si="494"/>
        <v>0</v>
      </c>
      <c r="BC1505" s="53">
        <f>+IFERROR($BB1505*$T1505/VLOOKUP($R1505,desplegable!$N$3:$O$8,2,FALSE),0)</f>
        <v>0</v>
      </c>
      <c r="BD1505" s="53" t="str">
        <f t="shared" si="484"/>
        <v/>
      </c>
      <c r="BE1505" s="57" t="str">
        <f t="shared" si="495"/>
        <v/>
      </c>
    </row>
    <row r="1506" spans="1:57" ht="15" customHeight="1" x14ac:dyDescent="0.25">
      <c r="A1506" s="26" t="s">
        <v>117</v>
      </c>
      <c r="B1506" s="21"/>
      <c r="C1506" s="21" t="s">
        <v>117</v>
      </c>
      <c r="D1506" s="21"/>
      <c r="E1506" s="21" t="s">
        <v>117</v>
      </c>
      <c r="F1506" s="21"/>
      <c r="G1506" s="27"/>
      <c r="H1506" s="27"/>
      <c r="I1506" s="28" t="s">
        <v>374</v>
      </c>
      <c r="J1506" s="28" t="s">
        <v>117</v>
      </c>
      <c r="K1506" s="21"/>
      <c r="L1506" s="21"/>
      <c r="M1506" s="28" t="s">
        <v>117</v>
      </c>
      <c r="N1506" s="28" t="s">
        <v>117</v>
      </c>
      <c r="O1506" s="28" t="s">
        <v>117</v>
      </c>
      <c r="P1506" s="21" t="s">
        <v>117</v>
      </c>
      <c r="Q1506" s="21" t="s">
        <v>117</v>
      </c>
      <c r="R1506" s="28" t="s">
        <v>117</v>
      </c>
      <c r="S1506" s="78"/>
      <c r="T1506" s="30"/>
      <c r="U1506" s="52">
        <f t="shared" si="485"/>
        <v>0</v>
      </c>
      <c r="V1506" s="29"/>
      <c r="W1506" s="29" t="s">
        <v>117</v>
      </c>
      <c r="X1506" s="29"/>
      <c r="Y1506" s="29"/>
      <c r="Z1506" s="53" t="str">
        <f t="shared" si="477"/>
        <v/>
      </c>
      <c r="AA1506" s="55" t="str">
        <f t="shared" si="486"/>
        <v/>
      </c>
      <c r="AB1506" s="27"/>
      <c r="AC1506" s="54">
        <f t="shared" si="478"/>
        <v>0</v>
      </c>
      <c r="AD1506" s="78"/>
      <c r="AE1506" s="54">
        <f t="shared" si="479"/>
        <v>0</v>
      </c>
      <c r="AF1506" s="78"/>
      <c r="AG1506" s="54">
        <f t="shared" si="480"/>
        <v>0</v>
      </c>
      <c r="AH1506" s="78"/>
      <c r="AI1506" s="54">
        <f t="shared" si="481"/>
        <v>0</v>
      </c>
      <c r="AJ1506" s="78"/>
      <c r="AK1506" s="54">
        <f t="shared" si="482"/>
        <v>0</v>
      </c>
      <c r="AL1506" s="78"/>
      <c r="AM1506" s="78"/>
      <c r="AN1506" s="53" t="str">
        <f>+IF($A1506="Venta",SUMIF($AC$3:$AM$3,VLOOKUP($R1506,desplegable!$N$3:$Q$8,4,FALSE),$AC1506:$AM1506)*$T1506/VLOOKUP($R1506,desplegable!$N$3:$O$8,2,FALSE),"")</f>
        <v/>
      </c>
      <c r="AO1506" s="53">
        <f t="shared" si="483"/>
        <v>0</v>
      </c>
      <c r="AP1506" s="53" t="str">
        <f>+IF($A1506="Compra",SUMIF($AC$3:$AM$3,VLOOKUP($R1505,desplegable!$N$3:$Q$8,4,FALSE),$AC1506:$AM1506)*$T1506/VLOOKUP($R1505,desplegable!$N$3:$O$8,2,FALSE),"")</f>
        <v/>
      </c>
      <c r="AQ1506" s="55">
        <f>+IFERROR(SUMIF($AC$3:$AM$3,VLOOKUP($R1506,desplegable!$N$3:$Q$8,4,FALSE),$AC1506:$AM1506)/$S1506,0)</f>
        <v>0</v>
      </c>
      <c r="AR1506" s="55">
        <f ca="1">IFERROR((SUMIF($AC$3:$AM$3,VLOOKUP($R1506,desplegable!$N$3:$Q$8,4,FALSE),$AC1506:$AM1506)/($H1506-$G1506))*((TODAY())-$G1506)/$S1506,0)</f>
        <v>0</v>
      </c>
      <c r="AS1506" s="56" t="str">
        <f t="shared" si="487"/>
        <v>-</v>
      </c>
      <c r="AT1506" s="56" t="str">
        <f t="shared" si="488"/>
        <v>-</v>
      </c>
      <c r="AU1506" s="56" t="str">
        <f t="shared" si="489"/>
        <v>-</v>
      </c>
      <c r="AV1506" s="56" t="str">
        <f t="shared" si="490"/>
        <v>-</v>
      </c>
      <c r="AW1506" s="53" t="str">
        <f t="shared" si="491"/>
        <v>-</v>
      </c>
      <c r="AX1506" s="53" t="str">
        <f t="shared" si="492"/>
        <v/>
      </c>
      <c r="AY1506" s="57" t="str">
        <f t="shared" si="493"/>
        <v/>
      </c>
      <c r="AZ1506" s="54">
        <f>+IF(SUMIF($AC$3:$AM$3,VLOOKUP($R1506,desplegable!$N$3:$Q$8,4,FALSE),$AC1506:$AM1506)&gt;=$S1506,$S1506,SUMIF($AC$3:$AM$3,VLOOKUP($R1506,desplegable!$N$3:$Q$8,4,FALSE),$AC1506:$AM1506))</f>
        <v>0</v>
      </c>
      <c r="BA1506" s="78"/>
      <c r="BB1506" s="54">
        <f t="shared" si="494"/>
        <v>0</v>
      </c>
      <c r="BC1506" s="53">
        <f>+IFERROR($BB1506*$T1506/VLOOKUP($R1506,desplegable!$N$3:$O$8,2,FALSE),0)</f>
        <v>0</v>
      </c>
      <c r="BD1506" s="53" t="str">
        <f t="shared" si="484"/>
        <v/>
      </c>
      <c r="BE1506" s="57" t="str">
        <f t="shared" si="495"/>
        <v/>
      </c>
    </row>
    <row r="1507" spans="1:57" ht="15" customHeight="1" x14ac:dyDescent="0.25">
      <c r="A1507" s="26" t="s">
        <v>117</v>
      </c>
      <c r="B1507" s="21"/>
      <c r="C1507" s="21" t="s">
        <v>117</v>
      </c>
      <c r="D1507" s="21"/>
      <c r="E1507" s="21" t="s">
        <v>117</v>
      </c>
      <c r="F1507" s="21"/>
      <c r="G1507" s="27"/>
      <c r="H1507" s="27"/>
      <c r="I1507" s="28" t="s">
        <v>374</v>
      </c>
      <c r="J1507" s="28" t="s">
        <v>117</v>
      </c>
      <c r="K1507" s="21"/>
      <c r="L1507" s="21"/>
      <c r="M1507" s="28" t="s">
        <v>117</v>
      </c>
      <c r="N1507" s="28" t="s">
        <v>117</v>
      </c>
      <c r="O1507" s="28" t="s">
        <v>117</v>
      </c>
      <c r="P1507" s="21" t="s">
        <v>117</v>
      </c>
      <c r="Q1507" s="21" t="s">
        <v>117</v>
      </c>
      <c r="R1507" s="28" t="s">
        <v>117</v>
      </c>
      <c r="S1507" s="78"/>
      <c r="T1507" s="30"/>
      <c r="U1507" s="52">
        <f t="shared" si="485"/>
        <v>0</v>
      </c>
      <c r="V1507" s="29"/>
      <c r="W1507" s="29" t="s">
        <v>117</v>
      </c>
      <c r="X1507" s="29"/>
      <c r="Y1507" s="29"/>
      <c r="Z1507" s="53" t="str">
        <f t="shared" si="477"/>
        <v/>
      </c>
      <c r="AA1507" s="55" t="str">
        <f t="shared" si="486"/>
        <v/>
      </c>
      <c r="AB1507" s="27"/>
      <c r="AC1507" s="54">
        <f t="shared" si="478"/>
        <v>0</v>
      </c>
      <c r="AD1507" s="78"/>
      <c r="AE1507" s="54">
        <f t="shared" si="479"/>
        <v>0</v>
      </c>
      <c r="AF1507" s="78"/>
      <c r="AG1507" s="54">
        <f t="shared" si="480"/>
        <v>0</v>
      </c>
      <c r="AH1507" s="78"/>
      <c r="AI1507" s="54">
        <f t="shared" si="481"/>
        <v>0</v>
      </c>
      <c r="AJ1507" s="78"/>
      <c r="AK1507" s="54">
        <f t="shared" si="482"/>
        <v>0</v>
      </c>
      <c r="AL1507" s="78"/>
      <c r="AM1507" s="78"/>
      <c r="AN1507" s="53" t="str">
        <f>+IF($A1507="Venta",SUMIF($AC$3:$AM$3,VLOOKUP($R1507,desplegable!$N$3:$Q$8,4,FALSE),$AC1507:$AM1507)*$T1507/VLOOKUP($R1507,desplegable!$N$3:$O$8,2,FALSE),"")</f>
        <v/>
      </c>
      <c r="AO1507" s="53">
        <f t="shared" si="483"/>
        <v>0</v>
      </c>
      <c r="AP1507" s="53" t="str">
        <f>+IF($A1507="Compra",SUMIF($AC$3:$AM$3,VLOOKUP($R1506,desplegable!$N$3:$Q$8,4,FALSE),$AC1507:$AM1507)*$T1507/VLOOKUP($R1506,desplegable!$N$3:$O$8,2,FALSE),"")</f>
        <v/>
      </c>
      <c r="AQ1507" s="55">
        <f>+IFERROR(SUMIF($AC$3:$AM$3,VLOOKUP($R1507,desplegable!$N$3:$Q$8,4,FALSE),$AC1507:$AM1507)/$S1507,0)</f>
        <v>0</v>
      </c>
      <c r="AR1507" s="55">
        <f ca="1">IFERROR((SUMIF($AC$3:$AM$3,VLOOKUP($R1507,desplegable!$N$3:$Q$8,4,FALSE),$AC1507:$AM1507)/($H1507-$G1507))*((TODAY())-$G1507)/$S1507,0)</f>
        <v>0</v>
      </c>
      <c r="AS1507" s="56" t="str">
        <f t="shared" si="487"/>
        <v>-</v>
      </c>
      <c r="AT1507" s="56" t="str">
        <f t="shared" si="488"/>
        <v>-</v>
      </c>
      <c r="AU1507" s="56" t="str">
        <f t="shared" si="489"/>
        <v>-</v>
      </c>
      <c r="AV1507" s="56" t="str">
        <f t="shared" si="490"/>
        <v>-</v>
      </c>
      <c r="AW1507" s="53" t="str">
        <f t="shared" si="491"/>
        <v>-</v>
      </c>
      <c r="AX1507" s="53" t="str">
        <f t="shared" si="492"/>
        <v/>
      </c>
      <c r="AY1507" s="57" t="str">
        <f t="shared" si="493"/>
        <v/>
      </c>
      <c r="AZ1507" s="54">
        <f>+IF(SUMIF($AC$3:$AM$3,VLOOKUP($R1507,desplegable!$N$3:$Q$8,4,FALSE),$AC1507:$AM1507)&gt;=$S1507,$S1507,SUMIF($AC$3:$AM$3,VLOOKUP($R1507,desplegable!$N$3:$Q$8,4,FALSE),$AC1507:$AM1507))</f>
        <v>0</v>
      </c>
      <c r="BA1507" s="78"/>
      <c r="BB1507" s="54">
        <f t="shared" si="494"/>
        <v>0</v>
      </c>
      <c r="BC1507" s="53">
        <f>+IFERROR($BB1507*$T1507/VLOOKUP($R1507,desplegable!$N$3:$O$8,2,FALSE),0)</f>
        <v>0</v>
      </c>
      <c r="BD1507" s="53" t="str">
        <f t="shared" si="484"/>
        <v/>
      </c>
      <c r="BE1507" s="57" t="str">
        <f t="shared" si="495"/>
        <v/>
      </c>
    </row>
    <row r="1508" spans="1:57" ht="15" customHeight="1" x14ac:dyDescent="0.25">
      <c r="A1508" s="26" t="s">
        <v>117</v>
      </c>
      <c r="B1508" s="21"/>
      <c r="C1508" s="21" t="s">
        <v>117</v>
      </c>
      <c r="D1508" s="21"/>
      <c r="E1508" s="21" t="s">
        <v>117</v>
      </c>
      <c r="F1508" s="21"/>
      <c r="G1508" s="27"/>
      <c r="H1508" s="27"/>
      <c r="I1508" s="28" t="s">
        <v>374</v>
      </c>
      <c r="J1508" s="28" t="s">
        <v>117</v>
      </c>
      <c r="K1508" s="21"/>
      <c r="L1508" s="21"/>
      <c r="M1508" s="28" t="s">
        <v>117</v>
      </c>
      <c r="N1508" s="28" t="s">
        <v>117</v>
      </c>
      <c r="O1508" s="28" t="s">
        <v>117</v>
      </c>
      <c r="P1508" s="21" t="s">
        <v>117</v>
      </c>
      <c r="Q1508" s="21" t="s">
        <v>117</v>
      </c>
      <c r="R1508" s="28" t="s">
        <v>117</v>
      </c>
      <c r="S1508" s="78"/>
      <c r="T1508" s="30"/>
      <c r="U1508" s="52">
        <f t="shared" si="485"/>
        <v>0</v>
      </c>
      <c r="V1508" s="29"/>
      <c r="W1508" s="29" t="s">
        <v>117</v>
      </c>
      <c r="X1508" s="29"/>
      <c r="Y1508" s="29"/>
      <c r="Z1508" s="53" t="str">
        <f t="shared" si="477"/>
        <v/>
      </c>
      <c r="AA1508" s="55" t="str">
        <f t="shared" si="486"/>
        <v/>
      </c>
      <c r="AB1508" s="27"/>
      <c r="AC1508" s="54">
        <f t="shared" si="478"/>
        <v>0</v>
      </c>
      <c r="AD1508" s="78"/>
      <c r="AE1508" s="54">
        <f t="shared" si="479"/>
        <v>0</v>
      </c>
      <c r="AF1508" s="78"/>
      <c r="AG1508" s="54">
        <f t="shared" si="480"/>
        <v>0</v>
      </c>
      <c r="AH1508" s="78"/>
      <c r="AI1508" s="54">
        <f t="shared" si="481"/>
        <v>0</v>
      </c>
      <c r="AJ1508" s="78"/>
      <c r="AK1508" s="54">
        <f t="shared" si="482"/>
        <v>0</v>
      </c>
      <c r="AL1508" s="78"/>
      <c r="AM1508" s="78"/>
      <c r="AN1508" s="53" t="str">
        <f>+IF($A1508="Venta",SUMIF($AC$3:$AM$3,VLOOKUP($R1508,desplegable!$N$3:$Q$8,4,FALSE),$AC1508:$AM1508)*$T1508/VLOOKUP($R1508,desplegable!$N$3:$O$8,2,FALSE),"")</f>
        <v/>
      </c>
      <c r="AO1508" s="53">
        <f t="shared" si="483"/>
        <v>0</v>
      </c>
      <c r="AP1508" s="53" t="str">
        <f>+IF($A1508="Compra",SUMIF($AC$3:$AM$3,VLOOKUP($R1507,desplegable!$N$3:$Q$8,4,FALSE),$AC1508:$AM1508)*$T1508/VLOOKUP($R1507,desplegable!$N$3:$O$8,2,FALSE),"")</f>
        <v/>
      </c>
      <c r="AQ1508" s="55">
        <f>+IFERROR(SUMIF($AC$3:$AM$3,VLOOKUP($R1508,desplegable!$N$3:$Q$8,4,FALSE),$AC1508:$AM1508)/$S1508,0)</f>
        <v>0</v>
      </c>
      <c r="AR1508" s="55">
        <f ca="1">IFERROR((SUMIF($AC$3:$AM$3,VLOOKUP($R1508,desplegable!$N$3:$Q$8,4,FALSE),$AC1508:$AM1508)/($H1508-$G1508))*((TODAY())-$G1508)/$S1508,0)</f>
        <v>0</v>
      </c>
      <c r="AS1508" s="56" t="str">
        <f t="shared" si="487"/>
        <v>-</v>
      </c>
      <c r="AT1508" s="56" t="str">
        <f t="shared" si="488"/>
        <v>-</v>
      </c>
      <c r="AU1508" s="56" t="str">
        <f t="shared" si="489"/>
        <v>-</v>
      </c>
      <c r="AV1508" s="56" t="str">
        <f t="shared" si="490"/>
        <v>-</v>
      </c>
      <c r="AW1508" s="53" t="str">
        <f t="shared" si="491"/>
        <v>-</v>
      </c>
      <c r="AX1508" s="53" t="str">
        <f t="shared" si="492"/>
        <v/>
      </c>
      <c r="AY1508" s="57" t="str">
        <f t="shared" si="493"/>
        <v/>
      </c>
      <c r="AZ1508" s="54">
        <f>+IF(SUMIF($AC$3:$AM$3,VLOOKUP($R1508,desplegable!$N$3:$Q$8,4,FALSE),$AC1508:$AM1508)&gt;=$S1508,$S1508,SUMIF($AC$3:$AM$3,VLOOKUP($R1508,desplegable!$N$3:$Q$8,4,FALSE),$AC1508:$AM1508))</f>
        <v>0</v>
      </c>
      <c r="BA1508" s="78"/>
      <c r="BB1508" s="54">
        <f t="shared" si="494"/>
        <v>0</v>
      </c>
      <c r="BC1508" s="53">
        <f>+IFERROR($BB1508*$T1508/VLOOKUP($R1508,desplegable!$N$3:$O$8,2,FALSE),0)</f>
        <v>0</v>
      </c>
      <c r="BD1508" s="53" t="str">
        <f t="shared" si="484"/>
        <v/>
      </c>
      <c r="BE1508" s="57" t="str">
        <f t="shared" si="495"/>
        <v/>
      </c>
    </row>
    <row r="1509" spans="1:57" ht="15" customHeight="1" x14ac:dyDescent="0.25">
      <c r="A1509" s="26" t="s">
        <v>117</v>
      </c>
      <c r="B1509" s="21"/>
      <c r="C1509" s="21" t="s">
        <v>117</v>
      </c>
      <c r="D1509" s="21"/>
      <c r="E1509" s="21" t="s">
        <v>117</v>
      </c>
      <c r="F1509" s="21"/>
      <c r="G1509" s="27"/>
      <c r="H1509" s="27"/>
      <c r="I1509" s="28" t="s">
        <v>374</v>
      </c>
      <c r="J1509" s="28" t="s">
        <v>117</v>
      </c>
      <c r="K1509" s="21"/>
      <c r="L1509" s="21"/>
      <c r="M1509" s="28" t="s">
        <v>117</v>
      </c>
      <c r="N1509" s="28" t="s">
        <v>117</v>
      </c>
      <c r="O1509" s="28" t="s">
        <v>117</v>
      </c>
      <c r="P1509" s="21" t="s">
        <v>117</v>
      </c>
      <c r="Q1509" s="21" t="s">
        <v>117</v>
      </c>
      <c r="R1509" s="28" t="s">
        <v>117</v>
      </c>
      <c r="S1509" s="78"/>
      <c r="T1509" s="30"/>
      <c r="U1509" s="52">
        <f t="shared" si="485"/>
        <v>0</v>
      </c>
      <c r="V1509" s="29"/>
      <c r="W1509" s="29" t="s">
        <v>117</v>
      </c>
      <c r="X1509" s="29"/>
      <c r="Y1509" s="29"/>
      <c r="Z1509" s="53" t="str">
        <f t="shared" si="477"/>
        <v/>
      </c>
      <c r="AA1509" s="55" t="str">
        <f t="shared" si="486"/>
        <v/>
      </c>
      <c r="AB1509" s="27"/>
      <c r="AC1509" s="54">
        <f t="shared" si="478"/>
        <v>0</v>
      </c>
      <c r="AD1509" s="78"/>
      <c r="AE1509" s="54">
        <f t="shared" si="479"/>
        <v>0</v>
      </c>
      <c r="AF1509" s="78"/>
      <c r="AG1509" s="54">
        <f t="shared" si="480"/>
        <v>0</v>
      </c>
      <c r="AH1509" s="78"/>
      <c r="AI1509" s="54">
        <f t="shared" si="481"/>
        <v>0</v>
      </c>
      <c r="AJ1509" s="78"/>
      <c r="AK1509" s="54">
        <f t="shared" si="482"/>
        <v>0</v>
      </c>
      <c r="AL1509" s="78"/>
      <c r="AM1509" s="78"/>
      <c r="AN1509" s="53" t="str">
        <f>+IF($A1509="Venta",SUMIF($AC$3:$AM$3,VLOOKUP($R1509,desplegable!$N$3:$Q$8,4,FALSE),$AC1509:$AM1509)*$T1509/VLOOKUP($R1509,desplegable!$N$3:$O$8,2,FALSE),"")</f>
        <v/>
      </c>
      <c r="AO1509" s="53">
        <f t="shared" si="483"/>
        <v>0</v>
      </c>
      <c r="AP1509" s="53" t="str">
        <f>+IF($A1509="Compra",SUMIF($AC$3:$AM$3,VLOOKUP($R1508,desplegable!$N$3:$Q$8,4,FALSE),$AC1509:$AM1509)*$T1509/VLOOKUP($R1508,desplegable!$N$3:$O$8,2,FALSE),"")</f>
        <v/>
      </c>
      <c r="AQ1509" s="55">
        <f>+IFERROR(SUMIF($AC$3:$AM$3,VLOOKUP($R1509,desplegable!$N$3:$Q$8,4,FALSE),$AC1509:$AM1509)/$S1509,0)</f>
        <v>0</v>
      </c>
      <c r="AR1509" s="55">
        <f ca="1">IFERROR((SUMIF($AC$3:$AM$3,VLOOKUP($R1509,desplegable!$N$3:$Q$8,4,FALSE),$AC1509:$AM1509)/($H1509-$G1509))*((TODAY())-$G1509)/$S1509,0)</f>
        <v>0</v>
      </c>
      <c r="AS1509" s="56" t="str">
        <f t="shared" si="487"/>
        <v>-</v>
      </c>
      <c r="AT1509" s="56" t="str">
        <f t="shared" si="488"/>
        <v>-</v>
      </c>
      <c r="AU1509" s="56" t="str">
        <f t="shared" si="489"/>
        <v>-</v>
      </c>
      <c r="AV1509" s="56" t="str">
        <f t="shared" si="490"/>
        <v>-</v>
      </c>
      <c r="AW1509" s="53" t="str">
        <f t="shared" si="491"/>
        <v>-</v>
      </c>
      <c r="AX1509" s="53" t="str">
        <f t="shared" si="492"/>
        <v/>
      </c>
      <c r="AY1509" s="57" t="str">
        <f t="shared" si="493"/>
        <v/>
      </c>
      <c r="AZ1509" s="54">
        <f>+IF(SUMIF($AC$3:$AM$3,VLOOKUP($R1509,desplegable!$N$3:$Q$8,4,FALSE),$AC1509:$AM1509)&gt;=$S1509,$S1509,SUMIF($AC$3:$AM$3,VLOOKUP($R1509,desplegable!$N$3:$Q$8,4,FALSE),$AC1509:$AM1509))</f>
        <v>0</v>
      </c>
      <c r="BA1509" s="78"/>
      <c r="BB1509" s="54">
        <f t="shared" si="494"/>
        <v>0</v>
      </c>
      <c r="BC1509" s="53">
        <f>+IFERROR($BB1509*$T1509/VLOOKUP($R1509,desplegable!$N$3:$O$8,2,FALSE),0)</f>
        <v>0</v>
      </c>
      <c r="BD1509" s="53" t="str">
        <f t="shared" si="484"/>
        <v/>
      </c>
      <c r="BE1509" s="57" t="str">
        <f t="shared" si="495"/>
        <v/>
      </c>
    </row>
    <row r="1510" spans="1:57" ht="15" customHeight="1" x14ac:dyDescent="0.25">
      <c r="A1510" s="26" t="s">
        <v>117</v>
      </c>
      <c r="B1510" s="21"/>
      <c r="C1510" s="21" t="s">
        <v>117</v>
      </c>
      <c r="D1510" s="21"/>
      <c r="E1510" s="21" t="s">
        <v>117</v>
      </c>
      <c r="F1510" s="21"/>
      <c r="G1510" s="27"/>
      <c r="H1510" s="27"/>
      <c r="I1510" s="28" t="s">
        <v>374</v>
      </c>
      <c r="J1510" s="28" t="s">
        <v>117</v>
      </c>
      <c r="K1510" s="21"/>
      <c r="L1510" s="21"/>
      <c r="M1510" s="28" t="s">
        <v>117</v>
      </c>
      <c r="N1510" s="28" t="s">
        <v>117</v>
      </c>
      <c r="O1510" s="28" t="s">
        <v>117</v>
      </c>
      <c r="P1510" s="21" t="s">
        <v>117</v>
      </c>
      <c r="Q1510" s="21" t="s">
        <v>117</v>
      </c>
      <c r="R1510" s="28" t="s">
        <v>117</v>
      </c>
      <c r="S1510" s="78"/>
      <c r="T1510" s="30"/>
      <c r="U1510" s="52">
        <f t="shared" si="485"/>
        <v>0</v>
      </c>
      <c r="V1510" s="29"/>
      <c r="W1510" s="29" t="s">
        <v>117</v>
      </c>
      <c r="X1510" s="29"/>
      <c r="Y1510" s="29"/>
      <c r="Z1510" s="53" t="str">
        <f t="shared" si="477"/>
        <v/>
      </c>
      <c r="AA1510" s="55" t="str">
        <f t="shared" si="486"/>
        <v/>
      </c>
      <c r="AB1510" s="27"/>
      <c r="AC1510" s="54">
        <f t="shared" si="478"/>
        <v>0</v>
      </c>
      <c r="AD1510" s="78"/>
      <c r="AE1510" s="54">
        <f t="shared" si="479"/>
        <v>0</v>
      </c>
      <c r="AF1510" s="78"/>
      <c r="AG1510" s="54">
        <f t="shared" si="480"/>
        <v>0</v>
      </c>
      <c r="AH1510" s="78"/>
      <c r="AI1510" s="54">
        <f t="shared" si="481"/>
        <v>0</v>
      </c>
      <c r="AJ1510" s="78"/>
      <c r="AK1510" s="54">
        <f t="shared" si="482"/>
        <v>0</v>
      </c>
      <c r="AL1510" s="78"/>
      <c r="AM1510" s="78"/>
      <c r="AN1510" s="53" t="str">
        <f>+IF($A1510="Venta",SUMIF($AC$3:$AM$3,VLOOKUP($R1510,desplegable!$N$3:$Q$8,4,FALSE),$AC1510:$AM1510)*$T1510/VLOOKUP($R1510,desplegable!$N$3:$O$8,2,FALSE),"")</f>
        <v/>
      </c>
      <c r="AO1510" s="53">
        <f t="shared" si="483"/>
        <v>0</v>
      </c>
      <c r="AP1510" s="53" t="str">
        <f>+IF($A1510="Compra",SUMIF($AC$3:$AM$3,VLOOKUP($R1509,desplegable!$N$3:$Q$8,4,FALSE),$AC1510:$AM1510)*$T1510/VLOOKUP($R1509,desplegable!$N$3:$O$8,2,FALSE),"")</f>
        <v/>
      </c>
      <c r="AQ1510" s="55">
        <f>+IFERROR(SUMIF($AC$3:$AM$3,VLOOKUP($R1510,desplegable!$N$3:$Q$8,4,FALSE),$AC1510:$AM1510)/$S1510,0)</f>
        <v>0</v>
      </c>
      <c r="AR1510" s="55">
        <f ca="1">IFERROR((SUMIF($AC$3:$AM$3,VLOOKUP($R1510,desplegable!$N$3:$Q$8,4,FALSE),$AC1510:$AM1510)/($H1510-$G1510))*((TODAY())-$G1510)/$S1510,0)</f>
        <v>0</v>
      </c>
      <c r="AS1510" s="56" t="str">
        <f t="shared" si="487"/>
        <v>-</v>
      </c>
      <c r="AT1510" s="56" t="str">
        <f t="shared" si="488"/>
        <v>-</v>
      </c>
      <c r="AU1510" s="56" t="str">
        <f t="shared" si="489"/>
        <v>-</v>
      </c>
      <c r="AV1510" s="56" t="str">
        <f t="shared" si="490"/>
        <v>-</v>
      </c>
      <c r="AW1510" s="53" t="str">
        <f t="shared" si="491"/>
        <v>-</v>
      </c>
      <c r="AX1510" s="53" t="str">
        <f t="shared" si="492"/>
        <v/>
      </c>
      <c r="AY1510" s="57" t="str">
        <f t="shared" si="493"/>
        <v/>
      </c>
      <c r="AZ1510" s="54">
        <f>+IF(SUMIF($AC$3:$AM$3,VLOOKUP($R1510,desplegable!$N$3:$Q$8,4,FALSE),$AC1510:$AM1510)&gt;=$S1510,$S1510,SUMIF($AC$3:$AM$3,VLOOKUP($R1510,desplegable!$N$3:$Q$8,4,FALSE),$AC1510:$AM1510))</f>
        <v>0</v>
      </c>
      <c r="BA1510" s="78"/>
      <c r="BB1510" s="54">
        <f t="shared" si="494"/>
        <v>0</v>
      </c>
      <c r="BC1510" s="53">
        <f>+IFERROR($BB1510*$T1510/VLOOKUP($R1510,desplegable!$N$3:$O$8,2,FALSE),0)</f>
        <v>0</v>
      </c>
      <c r="BD1510" s="53" t="str">
        <f t="shared" si="484"/>
        <v/>
      </c>
      <c r="BE1510" s="57" t="str">
        <f t="shared" si="495"/>
        <v/>
      </c>
    </row>
    <row r="1511" spans="1:57" ht="15" customHeight="1" x14ac:dyDescent="0.25">
      <c r="A1511" s="26" t="s">
        <v>117</v>
      </c>
      <c r="B1511" s="21"/>
      <c r="C1511" s="21" t="s">
        <v>117</v>
      </c>
      <c r="D1511" s="21"/>
      <c r="E1511" s="21" t="s">
        <v>117</v>
      </c>
      <c r="F1511" s="21"/>
      <c r="G1511" s="27"/>
      <c r="H1511" s="27"/>
      <c r="I1511" s="28" t="s">
        <v>374</v>
      </c>
      <c r="J1511" s="28" t="s">
        <v>117</v>
      </c>
      <c r="K1511" s="21"/>
      <c r="L1511" s="21"/>
      <c r="M1511" s="28" t="s">
        <v>117</v>
      </c>
      <c r="N1511" s="28" t="s">
        <v>117</v>
      </c>
      <c r="O1511" s="28" t="s">
        <v>117</v>
      </c>
      <c r="P1511" s="21" t="s">
        <v>117</v>
      </c>
      <c r="Q1511" s="21" t="s">
        <v>117</v>
      </c>
      <c r="R1511" s="28" t="s">
        <v>117</v>
      </c>
      <c r="S1511" s="78"/>
      <c r="T1511" s="30"/>
      <c r="U1511" s="52">
        <f t="shared" si="485"/>
        <v>0</v>
      </c>
      <c r="V1511" s="29"/>
      <c r="W1511" s="29" t="s">
        <v>117</v>
      </c>
      <c r="X1511" s="29"/>
      <c r="Y1511" s="29"/>
      <c r="Z1511" s="53" t="str">
        <f t="shared" si="477"/>
        <v/>
      </c>
      <c r="AA1511" s="55" t="str">
        <f t="shared" si="486"/>
        <v/>
      </c>
      <c r="AB1511" s="27"/>
      <c r="AC1511" s="54">
        <f t="shared" si="478"/>
        <v>0</v>
      </c>
      <c r="AD1511" s="78"/>
      <c r="AE1511" s="54">
        <f t="shared" si="479"/>
        <v>0</v>
      </c>
      <c r="AF1511" s="78"/>
      <c r="AG1511" s="54">
        <f t="shared" si="480"/>
        <v>0</v>
      </c>
      <c r="AH1511" s="78"/>
      <c r="AI1511" s="54">
        <f t="shared" si="481"/>
        <v>0</v>
      </c>
      <c r="AJ1511" s="78"/>
      <c r="AK1511" s="54">
        <f t="shared" si="482"/>
        <v>0</v>
      </c>
      <c r="AL1511" s="78"/>
      <c r="AM1511" s="78"/>
      <c r="AN1511" s="53" t="str">
        <f>+IF($A1511="Venta",SUMIF($AC$3:$AM$3,VLOOKUP($R1511,desplegable!$N$3:$Q$8,4,FALSE),$AC1511:$AM1511)*$T1511/VLOOKUP($R1511,desplegable!$N$3:$O$8,2,FALSE),"")</f>
        <v/>
      </c>
      <c r="AO1511" s="53">
        <f t="shared" si="483"/>
        <v>0</v>
      </c>
      <c r="AP1511" s="53" t="str">
        <f>+IF($A1511="Compra",SUMIF($AC$3:$AM$3,VLOOKUP($R1510,desplegable!$N$3:$Q$8,4,FALSE),$AC1511:$AM1511)*$T1511/VLOOKUP($R1510,desplegable!$N$3:$O$8,2,FALSE),"")</f>
        <v/>
      </c>
      <c r="AQ1511" s="55">
        <f>+IFERROR(SUMIF($AC$3:$AM$3,VLOOKUP($R1511,desplegable!$N$3:$Q$8,4,FALSE),$AC1511:$AM1511)/$S1511,0)</f>
        <v>0</v>
      </c>
      <c r="AR1511" s="55">
        <f ca="1">IFERROR((SUMIF($AC$3:$AM$3,VLOOKUP($R1511,desplegable!$N$3:$Q$8,4,FALSE),$AC1511:$AM1511)/($H1511-$G1511))*((TODAY())-$G1511)/$S1511,0)</f>
        <v>0</v>
      </c>
      <c r="AS1511" s="56" t="str">
        <f t="shared" si="487"/>
        <v>-</v>
      </c>
      <c r="AT1511" s="56" t="str">
        <f t="shared" si="488"/>
        <v>-</v>
      </c>
      <c r="AU1511" s="56" t="str">
        <f t="shared" si="489"/>
        <v>-</v>
      </c>
      <c r="AV1511" s="56" t="str">
        <f t="shared" si="490"/>
        <v>-</v>
      </c>
      <c r="AW1511" s="53" t="str">
        <f t="shared" si="491"/>
        <v>-</v>
      </c>
      <c r="AX1511" s="53" t="str">
        <f t="shared" si="492"/>
        <v/>
      </c>
      <c r="AY1511" s="57" t="str">
        <f t="shared" si="493"/>
        <v/>
      </c>
      <c r="AZ1511" s="54">
        <f>+IF(SUMIF($AC$3:$AM$3,VLOOKUP($R1511,desplegable!$N$3:$Q$8,4,FALSE),$AC1511:$AM1511)&gt;=$S1511,$S1511,SUMIF($AC$3:$AM$3,VLOOKUP($R1511,desplegable!$N$3:$Q$8,4,FALSE),$AC1511:$AM1511))</f>
        <v>0</v>
      </c>
      <c r="BA1511" s="78"/>
      <c r="BB1511" s="54">
        <f t="shared" si="494"/>
        <v>0</v>
      </c>
      <c r="BC1511" s="53">
        <f>+IFERROR($BB1511*$T1511/VLOOKUP($R1511,desplegable!$N$3:$O$8,2,FALSE),0)</f>
        <v>0</v>
      </c>
      <c r="BD1511" s="53" t="str">
        <f t="shared" si="484"/>
        <v/>
      </c>
      <c r="BE1511" s="57" t="str">
        <f t="shared" si="495"/>
        <v/>
      </c>
    </row>
    <row r="1512" spans="1:57" ht="15" customHeight="1" x14ac:dyDescent="0.25">
      <c r="A1512" s="26" t="s">
        <v>117</v>
      </c>
      <c r="B1512" s="21"/>
      <c r="C1512" s="21" t="s">
        <v>117</v>
      </c>
      <c r="D1512" s="21"/>
      <c r="E1512" s="21" t="s">
        <v>117</v>
      </c>
      <c r="F1512" s="21"/>
      <c r="G1512" s="27"/>
      <c r="H1512" s="27"/>
      <c r="I1512" s="28" t="s">
        <v>374</v>
      </c>
      <c r="J1512" s="28" t="s">
        <v>117</v>
      </c>
      <c r="K1512" s="21"/>
      <c r="L1512" s="21"/>
      <c r="M1512" s="28" t="s">
        <v>117</v>
      </c>
      <c r="N1512" s="28" t="s">
        <v>117</v>
      </c>
      <c r="O1512" s="28" t="s">
        <v>117</v>
      </c>
      <c r="P1512" s="21" t="s">
        <v>117</v>
      </c>
      <c r="Q1512" s="21" t="s">
        <v>117</v>
      </c>
      <c r="R1512" s="28" t="s">
        <v>117</v>
      </c>
      <c r="S1512" s="78"/>
      <c r="T1512" s="30"/>
      <c r="U1512" s="52">
        <f t="shared" si="485"/>
        <v>0</v>
      </c>
      <c r="V1512" s="29"/>
      <c r="W1512" s="29" t="s">
        <v>117</v>
      </c>
      <c r="X1512" s="29"/>
      <c r="Y1512" s="29"/>
      <c r="Z1512" s="53" t="str">
        <f t="shared" si="477"/>
        <v/>
      </c>
      <c r="AA1512" s="55" t="str">
        <f t="shared" si="486"/>
        <v/>
      </c>
      <c r="AB1512" s="27"/>
      <c r="AC1512" s="54">
        <f t="shared" si="478"/>
        <v>0</v>
      </c>
      <c r="AD1512" s="78"/>
      <c r="AE1512" s="54">
        <f t="shared" si="479"/>
        <v>0</v>
      </c>
      <c r="AF1512" s="78"/>
      <c r="AG1512" s="54">
        <f t="shared" si="480"/>
        <v>0</v>
      </c>
      <c r="AH1512" s="78"/>
      <c r="AI1512" s="54">
        <f t="shared" si="481"/>
        <v>0</v>
      </c>
      <c r="AJ1512" s="78"/>
      <c r="AK1512" s="54">
        <f t="shared" si="482"/>
        <v>0</v>
      </c>
      <c r="AL1512" s="78"/>
      <c r="AM1512" s="78"/>
      <c r="AN1512" s="53" t="str">
        <f>+IF($A1512="Venta",SUMIF($AC$3:$AM$3,VLOOKUP($R1512,desplegable!$N$3:$Q$8,4,FALSE),$AC1512:$AM1512)*$T1512/VLOOKUP($R1512,desplegable!$N$3:$O$8,2,FALSE),"")</f>
        <v/>
      </c>
      <c r="AO1512" s="53">
        <f t="shared" si="483"/>
        <v>0</v>
      </c>
      <c r="AP1512" s="53" t="str">
        <f>+IF($A1512="Compra",SUMIF($AC$3:$AM$3,VLOOKUP($R1511,desplegable!$N$3:$Q$8,4,FALSE),$AC1512:$AM1512)*$T1512/VLOOKUP($R1511,desplegable!$N$3:$O$8,2,FALSE),"")</f>
        <v/>
      </c>
      <c r="AQ1512" s="55">
        <f>+IFERROR(SUMIF($AC$3:$AM$3,VLOOKUP($R1512,desplegable!$N$3:$Q$8,4,FALSE),$AC1512:$AM1512)/$S1512,0)</f>
        <v>0</v>
      </c>
      <c r="AR1512" s="55">
        <f ca="1">IFERROR((SUMIF($AC$3:$AM$3,VLOOKUP($R1512,desplegable!$N$3:$Q$8,4,FALSE),$AC1512:$AM1512)/($H1512-$G1512))*((TODAY())-$G1512)/$S1512,0)</f>
        <v>0</v>
      </c>
      <c r="AS1512" s="56" t="str">
        <f t="shared" si="487"/>
        <v>-</v>
      </c>
      <c r="AT1512" s="56" t="str">
        <f t="shared" si="488"/>
        <v>-</v>
      </c>
      <c r="AU1512" s="56" t="str">
        <f t="shared" si="489"/>
        <v>-</v>
      </c>
      <c r="AV1512" s="56" t="str">
        <f t="shared" si="490"/>
        <v>-</v>
      </c>
      <c r="AW1512" s="53" t="str">
        <f t="shared" si="491"/>
        <v>-</v>
      </c>
      <c r="AX1512" s="53" t="str">
        <f t="shared" si="492"/>
        <v/>
      </c>
      <c r="AY1512" s="57" t="str">
        <f t="shared" si="493"/>
        <v/>
      </c>
      <c r="AZ1512" s="54">
        <f>+IF(SUMIF($AC$3:$AM$3,VLOOKUP($R1512,desplegable!$N$3:$Q$8,4,FALSE),$AC1512:$AM1512)&gt;=$S1512,$S1512,SUMIF($AC$3:$AM$3,VLOOKUP($R1512,desplegable!$N$3:$Q$8,4,FALSE),$AC1512:$AM1512))</f>
        <v>0</v>
      </c>
      <c r="BA1512" s="78"/>
      <c r="BB1512" s="54">
        <f t="shared" si="494"/>
        <v>0</v>
      </c>
      <c r="BC1512" s="53">
        <f>+IFERROR($BB1512*$T1512/VLOOKUP($R1512,desplegable!$N$3:$O$8,2,FALSE),0)</f>
        <v>0</v>
      </c>
      <c r="BD1512" s="53" t="str">
        <f t="shared" si="484"/>
        <v/>
      </c>
      <c r="BE1512" s="57" t="str">
        <f t="shared" si="495"/>
        <v/>
      </c>
    </row>
    <row r="1513" spans="1:57" ht="15" customHeight="1" x14ac:dyDescent="0.25">
      <c r="A1513" s="26" t="s">
        <v>117</v>
      </c>
      <c r="B1513" s="21"/>
      <c r="C1513" s="21" t="s">
        <v>117</v>
      </c>
      <c r="D1513" s="21"/>
      <c r="E1513" s="21" t="s">
        <v>117</v>
      </c>
      <c r="F1513" s="21"/>
      <c r="G1513" s="27"/>
      <c r="H1513" s="27"/>
      <c r="I1513" s="28" t="s">
        <v>374</v>
      </c>
      <c r="J1513" s="28" t="s">
        <v>117</v>
      </c>
      <c r="K1513" s="21"/>
      <c r="L1513" s="21"/>
      <c r="M1513" s="28" t="s">
        <v>117</v>
      </c>
      <c r="N1513" s="28" t="s">
        <v>117</v>
      </c>
      <c r="O1513" s="28" t="s">
        <v>117</v>
      </c>
      <c r="P1513" s="21" t="s">
        <v>117</v>
      </c>
      <c r="Q1513" s="21" t="s">
        <v>117</v>
      </c>
      <c r="R1513" s="28" t="s">
        <v>117</v>
      </c>
      <c r="S1513" s="78"/>
      <c r="T1513" s="30"/>
      <c r="U1513" s="52">
        <f t="shared" si="485"/>
        <v>0</v>
      </c>
      <c r="V1513" s="29"/>
      <c r="W1513" s="29" t="s">
        <v>117</v>
      </c>
      <c r="X1513" s="29"/>
      <c r="Y1513" s="29"/>
      <c r="Z1513" s="53" t="str">
        <f t="shared" si="477"/>
        <v/>
      </c>
      <c r="AA1513" s="55" t="str">
        <f t="shared" si="486"/>
        <v/>
      </c>
      <c r="AB1513" s="27"/>
      <c r="AC1513" s="54">
        <f t="shared" si="478"/>
        <v>0</v>
      </c>
      <c r="AD1513" s="78"/>
      <c r="AE1513" s="54">
        <f t="shared" si="479"/>
        <v>0</v>
      </c>
      <c r="AF1513" s="78"/>
      <c r="AG1513" s="54">
        <f t="shared" si="480"/>
        <v>0</v>
      </c>
      <c r="AH1513" s="78"/>
      <c r="AI1513" s="54">
        <f t="shared" si="481"/>
        <v>0</v>
      </c>
      <c r="AJ1513" s="78"/>
      <c r="AK1513" s="54">
        <f t="shared" si="482"/>
        <v>0</v>
      </c>
      <c r="AL1513" s="78"/>
      <c r="AM1513" s="78"/>
      <c r="AN1513" s="53" t="str">
        <f>+IF($A1513="Venta",SUMIF($AC$3:$AM$3,VLOOKUP($R1513,desplegable!$N$3:$Q$8,4,FALSE),$AC1513:$AM1513)*$T1513/VLOOKUP($R1513,desplegable!$N$3:$O$8,2,FALSE),"")</f>
        <v/>
      </c>
      <c r="AO1513" s="53">
        <f t="shared" si="483"/>
        <v>0</v>
      </c>
      <c r="AP1513" s="53" t="str">
        <f>+IF($A1513="Compra",SUMIF($AC$3:$AM$3,VLOOKUP($R1512,desplegable!$N$3:$Q$8,4,FALSE),$AC1513:$AM1513)*$T1513/VLOOKUP($R1512,desplegable!$N$3:$O$8,2,FALSE),"")</f>
        <v/>
      </c>
      <c r="AQ1513" s="55">
        <f>+IFERROR(SUMIF($AC$3:$AM$3,VLOOKUP($R1513,desplegable!$N$3:$Q$8,4,FALSE),$AC1513:$AM1513)/$S1513,0)</f>
        <v>0</v>
      </c>
      <c r="AR1513" s="55">
        <f ca="1">IFERROR((SUMIF($AC$3:$AM$3,VLOOKUP($R1513,desplegable!$N$3:$Q$8,4,FALSE),$AC1513:$AM1513)/($H1513-$G1513))*((TODAY())-$G1513)/$S1513,0)</f>
        <v>0</v>
      </c>
      <c r="AS1513" s="56" t="str">
        <f t="shared" si="487"/>
        <v>-</v>
      </c>
      <c r="AT1513" s="56" t="str">
        <f t="shared" si="488"/>
        <v>-</v>
      </c>
      <c r="AU1513" s="56" t="str">
        <f t="shared" si="489"/>
        <v>-</v>
      </c>
      <c r="AV1513" s="56" t="str">
        <f t="shared" si="490"/>
        <v>-</v>
      </c>
      <c r="AW1513" s="53" t="str">
        <f t="shared" si="491"/>
        <v>-</v>
      </c>
      <c r="AX1513" s="53" t="str">
        <f t="shared" si="492"/>
        <v/>
      </c>
      <c r="AY1513" s="57" t="str">
        <f t="shared" si="493"/>
        <v/>
      </c>
      <c r="AZ1513" s="54">
        <f>+IF(SUMIF($AC$3:$AM$3,VLOOKUP($R1513,desplegable!$N$3:$Q$8,4,FALSE),$AC1513:$AM1513)&gt;=$S1513,$S1513,SUMIF($AC$3:$AM$3,VLOOKUP($R1513,desplegable!$N$3:$Q$8,4,FALSE),$AC1513:$AM1513))</f>
        <v>0</v>
      </c>
      <c r="BA1513" s="78"/>
      <c r="BB1513" s="54">
        <f t="shared" si="494"/>
        <v>0</v>
      </c>
      <c r="BC1513" s="53">
        <f>+IFERROR($BB1513*$T1513/VLOOKUP($R1513,desplegable!$N$3:$O$8,2,FALSE),0)</f>
        <v>0</v>
      </c>
      <c r="BD1513" s="53" t="str">
        <f t="shared" si="484"/>
        <v/>
      </c>
      <c r="BE1513" s="57" t="str">
        <f t="shared" si="495"/>
        <v/>
      </c>
    </row>
    <row r="1514" spans="1:57" ht="15" customHeight="1" x14ac:dyDescent="0.25">
      <c r="A1514" s="26" t="s">
        <v>117</v>
      </c>
      <c r="B1514" s="21"/>
      <c r="C1514" s="21" t="s">
        <v>117</v>
      </c>
      <c r="D1514" s="21"/>
      <c r="E1514" s="21" t="s">
        <v>117</v>
      </c>
      <c r="F1514" s="21"/>
      <c r="G1514" s="27"/>
      <c r="H1514" s="27"/>
      <c r="I1514" s="28" t="s">
        <v>374</v>
      </c>
      <c r="J1514" s="28" t="s">
        <v>117</v>
      </c>
      <c r="K1514" s="21"/>
      <c r="L1514" s="21"/>
      <c r="M1514" s="28" t="s">
        <v>117</v>
      </c>
      <c r="N1514" s="28" t="s">
        <v>117</v>
      </c>
      <c r="O1514" s="28" t="s">
        <v>117</v>
      </c>
      <c r="P1514" s="21" t="s">
        <v>117</v>
      </c>
      <c r="Q1514" s="21" t="s">
        <v>117</v>
      </c>
      <c r="R1514" s="28" t="s">
        <v>117</v>
      </c>
      <c r="S1514" s="78"/>
      <c r="T1514" s="30"/>
      <c r="U1514" s="52">
        <f t="shared" si="485"/>
        <v>0</v>
      </c>
      <c r="V1514" s="29"/>
      <c r="W1514" s="29" t="s">
        <v>117</v>
      </c>
      <c r="X1514" s="29"/>
      <c r="Y1514" s="29"/>
      <c r="Z1514" s="53" t="str">
        <f t="shared" si="477"/>
        <v/>
      </c>
      <c r="AA1514" s="55" t="str">
        <f t="shared" si="486"/>
        <v/>
      </c>
      <c r="AB1514" s="27"/>
      <c r="AC1514" s="54">
        <f t="shared" si="478"/>
        <v>0</v>
      </c>
      <c r="AD1514" s="78"/>
      <c r="AE1514" s="54">
        <f t="shared" si="479"/>
        <v>0</v>
      </c>
      <c r="AF1514" s="78"/>
      <c r="AG1514" s="54">
        <f t="shared" si="480"/>
        <v>0</v>
      </c>
      <c r="AH1514" s="78"/>
      <c r="AI1514" s="54">
        <f t="shared" si="481"/>
        <v>0</v>
      </c>
      <c r="AJ1514" s="78"/>
      <c r="AK1514" s="54">
        <f t="shared" si="482"/>
        <v>0</v>
      </c>
      <c r="AL1514" s="78"/>
      <c r="AM1514" s="78"/>
      <c r="AN1514" s="53" t="str">
        <f>+IF($A1514="Venta",SUMIF($AC$3:$AM$3,VLOOKUP($R1514,desplegable!$N$3:$Q$8,4,FALSE),$AC1514:$AM1514)*$T1514/VLOOKUP($R1514,desplegable!$N$3:$O$8,2,FALSE),"")</f>
        <v/>
      </c>
      <c r="AO1514" s="53">
        <f t="shared" si="483"/>
        <v>0</v>
      </c>
      <c r="AP1514" s="53" t="str">
        <f>+IF($A1514="Compra",SUMIF($AC$3:$AM$3,VLOOKUP($R1513,desplegable!$N$3:$Q$8,4,FALSE),$AC1514:$AM1514)*$T1514/VLOOKUP($R1513,desplegable!$N$3:$O$8,2,FALSE),"")</f>
        <v/>
      </c>
      <c r="AQ1514" s="55">
        <f>+IFERROR(SUMIF($AC$3:$AM$3,VLOOKUP($R1514,desplegable!$N$3:$Q$8,4,FALSE),$AC1514:$AM1514)/$S1514,0)</f>
        <v>0</v>
      </c>
      <c r="AR1514" s="55">
        <f ca="1">IFERROR((SUMIF($AC$3:$AM$3,VLOOKUP($R1514,desplegable!$N$3:$Q$8,4,FALSE),$AC1514:$AM1514)/($H1514-$G1514))*((TODAY())-$G1514)/$S1514,0)</f>
        <v>0</v>
      </c>
      <c r="AS1514" s="56" t="str">
        <f t="shared" si="487"/>
        <v>-</v>
      </c>
      <c r="AT1514" s="56" t="str">
        <f t="shared" si="488"/>
        <v>-</v>
      </c>
      <c r="AU1514" s="56" t="str">
        <f t="shared" si="489"/>
        <v>-</v>
      </c>
      <c r="AV1514" s="56" t="str">
        <f t="shared" si="490"/>
        <v>-</v>
      </c>
      <c r="AW1514" s="53" t="str">
        <f t="shared" si="491"/>
        <v>-</v>
      </c>
      <c r="AX1514" s="53" t="str">
        <f t="shared" si="492"/>
        <v/>
      </c>
      <c r="AY1514" s="57" t="str">
        <f t="shared" si="493"/>
        <v/>
      </c>
      <c r="AZ1514" s="54">
        <f>+IF(SUMIF($AC$3:$AM$3,VLOOKUP($R1514,desplegable!$N$3:$Q$8,4,FALSE),$AC1514:$AM1514)&gt;=$S1514,$S1514,SUMIF($AC$3:$AM$3,VLOOKUP($R1514,desplegable!$N$3:$Q$8,4,FALSE),$AC1514:$AM1514))</f>
        <v>0</v>
      </c>
      <c r="BA1514" s="78"/>
      <c r="BB1514" s="54">
        <f t="shared" si="494"/>
        <v>0</v>
      </c>
      <c r="BC1514" s="53">
        <f>+IFERROR($BB1514*$T1514/VLOOKUP($R1514,desplegable!$N$3:$O$8,2,FALSE),0)</f>
        <v>0</v>
      </c>
      <c r="BD1514" s="53" t="str">
        <f t="shared" si="484"/>
        <v/>
      </c>
      <c r="BE1514" s="57" t="str">
        <f t="shared" si="495"/>
        <v/>
      </c>
    </row>
    <row r="1515" spans="1:57" ht="15" customHeight="1" x14ac:dyDescent="0.25">
      <c r="A1515" s="26" t="s">
        <v>117</v>
      </c>
      <c r="B1515" s="21"/>
      <c r="C1515" s="21" t="s">
        <v>117</v>
      </c>
      <c r="D1515" s="21"/>
      <c r="E1515" s="21" t="s">
        <v>117</v>
      </c>
      <c r="F1515" s="21"/>
      <c r="G1515" s="27"/>
      <c r="H1515" s="27"/>
      <c r="I1515" s="28" t="s">
        <v>374</v>
      </c>
      <c r="J1515" s="28" t="s">
        <v>117</v>
      </c>
      <c r="K1515" s="21"/>
      <c r="L1515" s="21"/>
      <c r="M1515" s="28" t="s">
        <v>117</v>
      </c>
      <c r="N1515" s="28" t="s">
        <v>117</v>
      </c>
      <c r="O1515" s="28" t="s">
        <v>117</v>
      </c>
      <c r="P1515" s="21" t="s">
        <v>117</v>
      </c>
      <c r="Q1515" s="21" t="s">
        <v>117</v>
      </c>
      <c r="R1515" s="28" t="s">
        <v>117</v>
      </c>
      <c r="S1515" s="78"/>
      <c r="T1515" s="30"/>
      <c r="U1515" s="52">
        <f t="shared" si="485"/>
        <v>0</v>
      </c>
      <c r="V1515" s="29"/>
      <c r="W1515" s="29" t="s">
        <v>117</v>
      </c>
      <c r="X1515" s="29"/>
      <c r="Y1515" s="29"/>
      <c r="Z1515" s="53" t="str">
        <f t="shared" si="477"/>
        <v/>
      </c>
      <c r="AA1515" s="55" t="str">
        <f t="shared" si="486"/>
        <v/>
      </c>
      <c r="AB1515" s="27"/>
      <c r="AC1515" s="54">
        <f t="shared" si="478"/>
        <v>0</v>
      </c>
      <c r="AD1515" s="78"/>
      <c r="AE1515" s="54">
        <f t="shared" si="479"/>
        <v>0</v>
      </c>
      <c r="AF1515" s="78"/>
      <c r="AG1515" s="54">
        <f t="shared" si="480"/>
        <v>0</v>
      </c>
      <c r="AH1515" s="78"/>
      <c r="AI1515" s="54">
        <f t="shared" si="481"/>
        <v>0</v>
      </c>
      <c r="AJ1515" s="78"/>
      <c r="AK1515" s="54">
        <f t="shared" si="482"/>
        <v>0</v>
      </c>
      <c r="AL1515" s="78"/>
      <c r="AM1515" s="78"/>
      <c r="AN1515" s="53" t="str">
        <f>+IF($A1515="Venta",SUMIF($AC$3:$AM$3,VLOOKUP($R1515,desplegable!$N$3:$Q$8,4,FALSE),$AC1515:$AM1515)*$T1515/VLOOKUP($R1515,desplegable!$N$3:$O$8,2,FALSE),"")</f>
        <v/>
      </c>
      <c r="AO1515" s="53">
        <f t="shared" si="483"/>
        <v>0</v>
      </c>
      <c r="AP1515" s="53" t="str">
        <f>+IF($A1515="Compra",SUMIF($AC$3:$AM$3,VLOOKUP($R1514,desplegable!$N$3:$Q$8,4,FALSE),$AC1515:$AM1515)*$T1515/VLOOKUP($R1514,desplegable!$N$3:$O$8,2,FALSE),"")</f>
        <v/>
      </c>
      <c r="AQ1515" s="55">
        <f>+IFERROR(SUMIF($AC$3:$AM$3,VLOOKUP($R1515,desplegable!$N$3:$Q$8,4,FALSE),$AC1515:$AM1515)/$S1515,0)</f>
        <v>0</v>
      </c>
      <c r="AR1515" s="55">
        <f ca="1">IFERROR((SUMIF($AC$3:$AM$3,VLOOKUP($R1515,desplegable!$N$3:$Q$8,4,FALSE),$AC1515:$AM1515)/($H1515-$G1515))*((TODAY())-$G1515)/$S1515,0)</f>
        <v>0</v>
      </c>
      <c r="AS1515" s="56" t="str">
        <f t="shared" si="487"/>
        <v>-</v>
      </c>
      <c r="AT1515" s="56" t="str">
        <f t="shared" si="488"/>
        <v>-</v>
      </c>
      <c r="AU1515" s="56" t="str">
        <f t="shared" si="489"/>
        <v>-</v>
      </c>
      <c r="AV1515" s="56" t="str">
        <f t="shared" si="490"/>
        <v>-</v>
      </c>
      <c r="AW1515" s="53" t="str">
        <f t="shared" si="491"/>
        <v>-</v>
      </c>
      <c r="AX1515" s="53" t="str">
        <f t="shared" si="492"/>
        <v/>
      </c>
      <c r="AY1515" s="57" t="str">
        <f t="shared" si="493"/>
        <v/>
      </c>
      <c r="AZ1515" s="54">
        <f>+IF(SUMIF($AC$3:$AM$3,VLOOKUP($R1515,desplegable!$N$3:$Q$8,4,FALSE),$AC1515:$AM1515)&gt;=$S1515,$S1515,SUMIF($AC$3:$AM$3,VLOOKUP($R1515,desplegable!$N$3:$Q$8,4,FALSE),$AC1515:$AM1515))</f>
        <v>0</v>
      </c>
      <c r="BA1515" s="78"/>
      <c r="BB1515" s="54">
        <f t="shared" si="494"/>
        <v>0</v>
      </c>
      <c r="BC1515" s="53">
        <f>+IFERROR($BB1515*$T1515/VLOOKUP($R1515,desplegable!$N$3:$O$8,2,FALSE),0)</f>
        <v>0</v>
      </c>
      <c r="BD1515" s="53" t="str">
        <f t="shared" si="484"/>
        <v/>
      </c>
      <c r="BE1515" s="57" t="str">
        <f t="shared" si="495"/>
        <v/>
      </c>
    </row>
    <row r="1516" spans="1:57" ht="15" customHeight="1" x14ac:dyDescent="0.25">
      <c r="A1516" s="26" t="s">
        <v>117</v>
      </c>
      <c r="B1516" s="21"/>
      <c r="C1516" s="21" t="s">
        <v>117</v>
      </c>
      <c r="D1516" s="21"/>
      <c r="E1516" s="21" t="s">
        <v>117</v>
      </c>
      <c r="F1516" s="21"/>
      <c r="G1516" s="27"/>
      <c r="H1516" s="27"/>
      <c r="I1516" s="28" t="s">
        <v>374</v>
      </c>
      <c r="J1516" s="28" t="s">
        <v>117</v>
      </c>
      <c r="K1516" s="21"/>
      <c r="L1516" s="21"/>
      <c r="M1516" s="28" t="s">
        <v>117</v>
      </c>
      <c r="N1516" s="28" t="s">
        <v>117</v>
      </c>
      <c r="O1516" s="28" t="s">
        <v>117</v>
      </c>
      <c r="P1516" s="21" t="s">
        <v>117</v>
      </c>
      <c r="Q1516" s="21" t="s">
        <v>117</v>
      </c>
      <c r="R1516" s="28" t="s">
        <v>117</v>
      </c>
      <c r="S1516" s="78"/>
      <c r="T1516" s="30"/>
      <c r="U1516" s="52">
        <f t="shared" si="485"/>
        <v>0</v>
      </c>
      <c r="V1516" s="29"/>
      <c r="W1516" s="29" t="s">
        <v>117</v>
      </c>
      <c r="X1516" s="29"/>
      <c r="Y1516" s="29"/>
      <c r="Z1516" s="53" t="str">
        <f t="shared" si="477"/>
        <v/>
      </c>
      <c r="AA1516" s="55" t="str">
        <f t="shared" si="486"/>
        <v/>
      </c>
      <c r="AB1516" s="27"/>
      <c r="AC1516" s="54">
        <f t="shared" si="478"/>
        <v>0</v>
      </c>
      <c r="AD1516" s="78"/>
      <c r="AE1516" s="54">
        <f t="shared" si="479"/>
        <v>0</v>
      </c>
      <c r="AF1516" s="78"/>
      <c r="AG1516" s="54">
        <f t="shared" si="480"/>
        <v>0</v>
      </c>
      <c r="AH1516" s="78"/>
      <c r="AI1516" s="54">
        <f t="shared" si="481"/>
        <v>0</v>
      </c>
      <c r="AJ1516" s="78"/>
      <c r="AK1516" s="54">
        <f t="shared" si="482"/>
        <v>0</v>
      </c>
      <c r="AL1516" s="78"/>
      <c r="AM1516" s="78"/>
      <c r="AN1516" s="53" t="str">
        <f>+IF($A1516="Venta",SUMIF($AC$3:$AM$3,VLOOKUP($R1516,desplegable!$N$3:$Q$8,4,FALSE),$AC1516:$AM1516)*$T1516/VLOOKUP($R1516,desplegable!$N$3:$O$8,2,FALSE),"")</f>
        <v/>
      </c>
      <c r="AO1516" s="53">
        <f t="shared" si="483"/>
        <v>0</v>
      </c>
      <c r="AP1516" s="53" t="str">
        <f>+IF($A1516="Compra",SUMIF($AC$3:$AM$3,VLOOKUP($R1515,desplegable!$N$3:$Q$8,4,FALSE),$AC1516:$AM1516)*$T1516/VLOOKUP($R1515,desplegable!$N$3:$O$8,2,FALSE),"")</f>
        <v/>
      </c>
      <c r="AQ1516" s="55">
        <f>+IFERROR(SUMIF($AC$3:$AM$3,VLOOKUP($R1516,desplegable!$N$3:$Q$8,4,FALSE),$AC1516:$AM1516)/$S1516,0)</f>
        <v>0</v>
      </c>
      <c r="AR1516" s="55">
        <f ca="1">IFERROR((SUMIF($AC$3:$AM$3,VLOOKUP($R1516,desplegable!$N$3:$Q$8,4,FALSE),$AC1516:$AM1516)/($H1516-$G1516))*((TODAY())-$G1516)/$S1516,0)</f>
        <v>0</v>
      </c>
      <c r="AS1516" s="56" t="str">
        <f t="shared" si="487"/>
        <v>-</v>
      </c>
      <c r="AT1516" s="56" t="str">
        <f t="shared" si="488"/>
        <v>-</v>
      </c>
      <c r="AU1516" s="56" t="str">
        <f t="shared" si="489"/>
        <v>-</v>
      </c>
      <c r="AV1516" s="56" t="str">
        <f t="shared" si="490"/>
        <v>-</v>
      </c>
      <c r="AW1516" s="53" t="str">
        <f t="shared" si="491"/>
        <v>-</v>
      </c>
      <c r="AX1516" s="53" t="str">
        <f t="shared" si="492"/>
        <v/>
      </c>
      <c r="AY1516" s="57" t="str">
        <f t="shared" si="493"/>
        <v/>
      </c>
      <c r="AZ1516" s="54">
        <f>+IF(SUMIF($AC$3:$AM$3,VLOOKUP($R1516,desplegable!$N$3:$Q$8,4,FALSE),$AC1516:$AM1516)&gt;=$S1516,$S1516,SUMIF($AC$3:$AM$3,VLOOKUP($R1516,desplegable!$N$3:$Q$8,4,FALSE),$AC1516:$AM1516))</f>
        <v>0</v>
      </c>
      <c r="BA1516" s="78"/>
      <c r="BB1516" s="54">
        <f t="shared" si="494"/>
        <v>0</v>
      </c>
      <c r="BC1516" s="53">
        <f>+IFERROR($BB1516*$T1516/VLOOKUP($R1516,desplegable!$N$3:$O$8,2,FALSE),0)</f>
        <v>0</v>
      </c>
      <c r="BD1516" s="53" t="str">
        <f t="shared" si="484"/>
        <v/>
      </c>
      <c r="BE1516" s="57" t="str">
        <f t="shared" si="495"/>
        <v/>
      </c>
    </row>
    <row r="1517" spans="1:57" ht="15" customHeight="1" x14ac:dyDescent="0.25">
      <c r="A1517" s="26" t="s">
        <v>117</v>
      </c>
      <c r="B1517" s="21"/>
      <c r="C1517" s="21" t="s">
        <v>117</v>
      </c>
      <c r="D1517" s="21"/>
      <c r="E1517" s="21" t="s">
        <v>117</v>
      </c>
      <c r="F1517" s="21"/>
      <c r="G1517" s="27"/>
      <c r="H1517" s="27"/>
      <c r="I1517" s="28" t="s">
        <v>374</v>
      </c>
      <c r="J1517" s="28" t="s">
        <v>117</v>
      </c>
      <c r="K1517" s="21"/>
      <c r="L1517" s="21"/>
      <c r="M1517" s="28" t="s">
        <v>117</v>
      </c>
      <c r="N1517" s="28" t="s">
        <v>117</v>
      </c>
      <c r="O1517" s="28" t="s">
        <v>117</v>
      </c>
      <c r="P1517" s="21" t="s">
        <v>117</v>
      </c>
      <c r="Q1517" s="21" t="s">
        <v>117</v>
      </c>
      <c r="R1517" s="28" t="s">
        <v>117</v>
      </c>
      <c r="S1517" s="78"/>
      <c r="T1517" s="30"/>
      <c r="U1517" s="52">
        <f t="shared" si="485"/>
        <v>0</v>
      </c>
      <c r="V1517" s="29"/>
      <c r="W1517" s="29" t="s">
        <v>117</v>
      </c>
      <c r="X1517" s="29"/>
      <c r="Y1517" s="29"/>
      <c r="Z1517" s="53" t="str">
        <f t="shared" si="477"/>
        <v/>
      </c>
      <c r="AA1517" s="55" t="str">
        <f t="shared" si="486"/>
        <v/>
      </c>
      <c r="AB1517" s="27"/>
      <c r="AC1517" s="54">
        <f t="shared" si="478"/>
        <v>0</v>
      </c>
      <c r="AD1517" s="78"/>
      <c r="AE1517" s="54">
        <f t="shared" si="479"/>
        <v>0</v>
      </c>
      <c r="AF1517" s="78"/>
      <c r="AG1517" s="54">
        <f t="shared" si="480"/>
        <v>0</v>
      </c>
      <c r="AH1517" s="78"/>
      <c r="AI1517" s="54">
        <f t="shared" si="481"/>
        <v>0</v>
      </c>
      <c r="AJ1517" s="78"/>
      <c r="AK1517" s="54">
        <f t="shared" si="482"/>
        <v>0</v>
      </c>
      <c r="AL1517" s="78"/>
      <c r="AM1517" s="78"/>
      <c r="AN1517" s="53" t="str">
        <f>+IF($A1517="Venta",SUMIF($AC$3:$AM$3,VLOOKUP($R1517,desplegable!$N$3:$Q$8,4,FALSE),$AC1517:$AM1517)*$T1517/VLOOKUP($R1517,desplegable!$N$3:$O$8,2,FALSE),"")</f>
        <v/>
      </c>
      <c r="AO1517" s="53">
        <f t="shared" si="483"/>
        <v>0</v>
      </c>
      <c r="AP1517" s="53" t="str">
        <f>+IF($A1517="Compra",SUMIF($AC$3:$AM$3,VLOOKUP($R1516,desplegable!$N$3:$Q$8,4,FALSE),$AC1517:$AM1517)*$T1517/VLOOKUP($R1516,desplegable!$N$3:$O$8,2,FALSE),"")</f>
        <v/>
      </c>
      <c r="AQ1517" s="55">
        <f>+IFERROR(SUMIF($AC$3:$AM$3,VLOOKUP($R1517,desplegable!$N$3:$Q$8,4,FALSE),$AC1517:$AM1517)/$S1517,0)</f>
        <v>0</v>
      </c>
      <c r="AR1517" s="55">
        <f ca="1">IFERROR((SUMIF($AC$3:$AM$3,VLOOKUP($R1517,desplegable!$N$3:$Q$8,4,FALSE),$AC1517:$AM1517)/($H1517-$G1517))*((TODAY())-$G1517)/$S1517,0)</f>
        <v>0</v>
      </c>
      <c r="AS1517" s="56" t="str">
        <f t="shared" si="487"/>
        <v>-</v>
      </c>
      <c r="AT1517" s="56" t="str">
        <f t="shared" si="488"/>
        <v>-</v>
      </c>
      <c r="AU1517" s="56" t="str">
        <f t="shared" si="489"/>
        <v>-</v>
      </c>
      <c r="AV1517" s="56" t="str">
        <f t="shared" si="490"/>
        <v>-</v>
      </c>
      <c r="AW1517" s="53" t="str">
        <f t="shared" si="491"/>
        <v>-</v>
      </c>
      <c r="AX1517" s="53" t="str">
        <f t="shared" si="492"/>
        <v/>
      </c>
      <c r="AY1517" s="57" t="str">
        <f t="shared" si="493"/>
        <v/>
      </c>
      <c r="AZ1517" s="54">
        <f>+IF(SUMIF($AC$3:$AM$3,VLOOKUP($R1517,desplegable!$N$3:$Q$8,4,FALSE),$AC1517:$AM1517)&gt;=$S1517,$S1517,SUMIF($AC$3:$AM$3,VLOOKUP($R1517,desplegable!$N$3:$Q$8,4,FALSE),$AC1517:$AM1517))</f>
        <v>0</v>
      </c>
      <c r="BA1517" s="78"/>
      <c r="BB1517" s="54">
        <f t="shared" si="494"/>
        <v>0</v>
      </c>
      <c r="BC1517" s="53">
        <f>+IFERROR($BB1517*$T1517/VLOOKUP($R1517,desplegable!$N$3:$O$8,2,FALSE),0)</f>
        <v>0</v>
      </c>
      <c r="BD1517" s="53" t="str">
        <f t="shared" si="484"/>
        <v/>
      </c>
      <c r="BE1517" s="57" t="str">
        <f t="shared" si="495"/>
        <v/>
      </c>
    </row>
    <row r="1518" spans="1:57" ht="15" customHeight="1" x14ac:dyDescent="0.25">
      <c r="A1518" s="26" t="s">
        <v>117</v>
      </c>
      <c r="B1518" s="21"/>
      <c r="C1518" s="21" t="s">
        <v>117</v>
      </c>
      <c r="D1518" s="21"/>
      <c r="E1518" s="21" t="s">
        <v>117</v>
      </c>
      <c r="F1518" s="21"/>
      <c r="G1518" s="27"/>
      <c r="H1518" s="27"/>
      <c r="I1518" s="28" t="s">
        <v>374</v>
      </c>
      <c r="J1518" s="28" t="s">
        <v>117</v>
      </c>
      <c r="K1518" s="21"/>
      <c r="L1518" s="21"/>
      <c r="M1518" s="28" t="s">
        <v>117</v>
      </c>
      <c r="N1518" s="28" t="s">
        <v>117</v>
      </c>
      <c r="O1518" s="28" t="s">
        <v>117</v>
      </c>
      <c r="P1518" s="21" t="s">
        <v>117</v>
      </c>
      <c r="Q1518" s="21" t="s">
        <v>117</v>
      </c>
      <c r="R1518" s="28" t="s">
        <v>117</v>
      </c>
      <c r="S1518" s="78"/>
      <c r="T1518" s="30"/>
      <c r="U1518" s="52">
        <f t="shared" si="485"/>
        <v>0</v>
      </c>
      <c r="V1518" s="29"/>
      <c r="W1518" s="29" t="s">
        <v>117</v>
      </c>
      <c r="X1518" s="29"/>
      <c r="Y1518" s="29"/>
      <c r="Z1518" s="53" t="str">
        <f t="shared" si="477"/>
        <v/>
      </c>
      <c r="AA1518" s="55" t="str">
        <f t="shared" si="486"/>
        <v/>
      </c>
      <c r="AB1518" s="27"/>
      <c r="AC1518" s="54">
        <f t="shared" si="478"/>
        <v>0</v>
      </c>
      <c r="AD1518" s="78"/>
      <c r="AE1518" s="54">
        <f t="shared" si="479"/>
        <v>0</v>
      </c>
      <c r="AF1518" s="78"/>
      <c r="AG1518" s="54">
        <f t="shared" si="480"/>
        <v>0</v>
      </c>
      <c r="AH1518" s="78"/>
      <c r="AI1518" s="54">
        <f t="shared" si="481"/>
        <v>0</v>
      </c>
      <c r="AJ1518" s="78"/>
      <c r="AK1518" s="54">
        <f t="shared" si="482"/>
        <v>0</v>
      </c>
      <c r="AL1518" s="78"/>
      <c r="AM1518" s="78"/>
      <c r="AN1518" s="53" t="str">
        <f>+IF($A1518="Venta",SUMIF($AC$3:$AM$3,VLOOKUP($R1518,desplegable!$N$3:$Q$8,4,FALSE),$AC1518:$AM1518)*$T1518/VLOOKUP($R1518,desplegable!$N$3:$O$8,2,FALSE),"")</f>
        <v/>
      </c>
      <c r="AO1518" s="53">
        <f t="shared" si="483"/>
        <v>0</v>
      </c>
      <c r="AP1518" s="53" t="str">
        <f>+IF($A1518="Compra",SUMIF($AC$3:$AM$3,VLOOKUP($R1517,desplegable!$N$3:$Q$8,4,FALSE),$AC1518:$AM1518)*$T1518/VLOOKUP($R1517,desplegable!$N$3:$O$8,2,FALSE),"")</f>
        <v/>
      </c>
      <c r="AQ1518" s="55">
        <f>+IFERROR(SUMIF($AC$3:$AM$3,VLOOKUP($R1518,desplegable!$N$3:$Q$8,4,FALSE),$AC1518:$AM1518)/$S1518,0)</f>
        <v>0</v>
      </c>
      <c r="AR1518" s="55">
        <f ca="1">IFERROR((SUMIF($AC$3:$AM$3,VLOOKUP($R1518,desplegable!$N$3:$Q$8,4,FALSE),$AC1518:$AM1518)/($H1518-$G1518))*((TODAY())-$G1518)/$S1518,0)</f>
        <v>0</v>
      </c>
      <c r="AS1518" s="56" t="str">
        <f t="shared" si="487"/>
        <v>-</v>
      </c>
      <c r="AT1518" s="56" t="str">
        <f t="shared" si="488"/>
        <v>-</v>
      </c>
      <c r="AU1518" s="56" t="str">
        <f t="shared" si="489"/>
        <v>-</v>
      </c>
      <c r="AV1518" s="56" t="str">
        <f t="shared" si="490"/>
        <v>-</v>
      </c>
      <c r="AW1518" s="53" t="str">
        <f t="shared" si="491"/>
        <v>-</v>
      </c>
      <c r="AX1518" s="53" t="str">
        <f t="shared" si="492"/>
        <v/>
      </c>
      <c r="AY1518" s="57" t="str">
        <f t="shared" si="493"/>
        <v/>
      </c>
      <c r="AZ1518" s="54">
        <f>+IF(SUMIF($AC$3:$AM$3,VLOOKUP($R1518,desplegable!$N$3:$Q$8,4,FALSE),$AC1518:$AM1518)&gt;=$S1518,$S1518,SUMIF($AC$3:$AM$3,VLOOKUP($R1518,desplegable!$N$3:$Q$8,4,FALSE),$AC1518:$AM1518))</f>
        <v>0</v>
      </c>
      <c r="BA1518" s="78"/>
      <c r="BB1518" s="54">
        <f t="shared" si="494"/>
        <v>0</v>
      </c>
      <c r="BC1518" s="53">
        <f>+IFERROR($BB1518*$T1518/VLOOKUP($R1518,desplegable!$N$3:$O$8,2,FALSE),0)</f>
        <v>0</v>
      </c>
      <c r="BD1518" s="53" t="str">
        <f t="shared" si="484"/>
        <v/>
      </c>
      <c r="BE1518" s="57" t="str">
        <f t="shared" si="495"/>
        <v/>
      </c>
    </row>
    <row r="1519" spans="1:57" ht="15" customHeight="1" x14ac:dyDescent="0.25">
      <c r="A1519" s="26" t="s">
        <v>117</v>
      </c>
      <c r="B1519" s="21"/>
      <c r="C1519" s="21" t="s">
        <v>117</v>
      </c>
      <c r="D1519" s="21"/>
      <c r="E1519" s="21" t="s">
        <v>117</v>
      </c>
      <c r="F1519" s="21"/>
      <c r="G1519" s="27"/>
      <c r="H1519" s="27"/>
      <c r="I1519" s="28" t="s">
        <v>374</v>
      </c>
      <c r="J1519" s="28" t="s">
        <v>117</v>
      </c>
      <c r="K1519" s="21"/>
      <c r="L1519" s="21"/>
      <c r="M1519" s="28" t="s">
        <v>117</v>
      </c>
      <c r="N1519" s="28" t="s">
        <v>117</v>
      </c>
      <c r="O1519" s="28" t="s">
        <v>117</v>
      </c>
      <c r="P1519" s="21" t="s">
        <v>117</v>
      </c>
      <c r="Q1519" s="21" t="s">
        <v>117</v>
      </c>
      <c r="R1519" s="28" t="s">
        <v>117</v>
      </c>
      <c r="S1519" s="78"/>
      <c r="T1519" s="30"/>
      <c r="U1519" s="52">
        <f t="shared" si="485"/>
        <v>0</v>
      </c>
      <c r="V1519" s="29"/>
      <c r="W1519" s="29" t="s">
        <v>117</v>
      </c>
      <c r="X1519" s="29"/>
      <c r="Y1519" s="29"/>
      <c r="Z1519" s="53" t="str">
        <f t="shared" si="477"/>
        <v/>
      </c>
      <c r="AA1519" s="55" t="str">
        <f t="shared" si="486"/>
        <v/>
      </c>
      <c r="AB1519" s="27"/>
      <c r="AC1519" s="54">
        <f t="shared" si="478"/>
        <v>0</v>
      </c>
      <c r="AD1519" s="78"/>
      <c r="AE1519" s="54">
        <f t="shared" si="479"/>
        <v>0</v>
      </c>
      <c r="AF1519" s="78"/>
      <c r="AG1519" s="54">
        <f t="shared" si="480"/>
        <v>0</v>
      </c>
      <c r="AH1519" s="78"/>
      <c r="AI1519" s="54">
        <f t="shared" si="481"/>
        <v>0</v>
      </c>
      <c r="AJ1519" s="78"/>
      <c r="AK1519" s="54">
        <f t="shared" si="482"/>
        <v>0</v>
      </c>
      <c r="AL1519" s="78"/>
      <c r="AM1519" s="78"/>
      <c r="AN1519" s="53" t="str">
        <f>+IF($A1519="Venta",SUMIF($AC$3:$AM$3,VLOOKUP($R1519,desplegable!$N$3:$Q$8,4,FALSE),$AC1519:$AM1519)*$T1519/VLOOKUP($R1519,desplegable!$N$3:$O$8,2,FALSE),"")</f>
        <v/>
      </c>
      <c r="AO1519" s="53">
        <f t="shared" si="483"/>
        <v>0</v>
      </c>
      <c r="AP1519" s="53" t="str">
        <f>+IF($A1519="Compra",SUMIF($AC$3:$AM$3,VLOOKUP($R1518,desplegable!$N$3:$Q$8,4,FALSE),$AC1519:$AM1519)*$T1519/VLOOKUP($R1518,desplegable!$N$3:$O$8,2,FALSE),"")</f>
        <v/>
      </c>
      <c r="AQ1519" s="55">
        <f>+IFERROR(SUMIF($AC$3:$AM$3,VLOOKUP($R1519,desplegable!$N$3:$Q$8,4,FALSE),$AC1519:$AM1519)/$S1519,0)</f>
        <v>0</v>
      </c>
      <c r="AR1519" s="55">
        <f ca="1">IFERROR((SUMIF($AC$3:$AM$3,VLOOKUP($R1519,desplegable!$N$3:$Q$8,4,FALSE),$AC1519:$AM1519)/($H1519-$G1519))*((TODAY())-$G1519)/$S1519,0)</f>
        <v>0</v>
      </c>
      <c r="AS1519" s="56" t="str">
        <f t="shared" si="487"/>
        <v>-</v>
      </c>
      <c r="AT1519" s="56" t="str">
        <f t="shared" si="488"/>
        <v>-</v>
      </c>
      <c r="AU1519" s="56" t="str">
        <f t="shared" si="489"/>
        <v>-</v>
      </c>
      <c r="AV1519" s="56" t="str">
        <f t="shared" si="490"/>
        <v>-</v>
      </c>
      <c r="AW1519" s="53" t="str">
        <f t="shared" si="491"/>
        <v>-</v>
      </c>
      <c r="AX1519" s="53" t="str">
        <f t="shared" si="492"/>
        <v/>
      </c>
      <c r="AY1519" s="57" t="str">
        <f t="shared" si="493"/>
        <v/>
      </c>
      <c r="AZ1519" s="54">
        <f>+IF(SUMIF($AC$3:$AM$3,VLOOKUP($R1519,desplegable!$N$3:$Q$8,4,FALSE),$AC1519:$AM1519)&gt;=$S1519,$S1519,SUMIF($AC$3:$AM$3,VLOOKUP($R1519,desplegable!$N$3:$Q$8,4,FALSE),$AC1519:$AM1519))</f>
        <v>0</v>
      </c>
      <c r="BA1519" s="78"/>
      <c r="BB1519" s="54">
        <f t="shared" si="494"/>
        <v>0</v>
      </c>
      <c r="BC1519" s="53">
        <f>+IFERROR($BB1519*$T1519/VLOOKUP($R1519,desplegable!$N$3:$O$8,2,FALSE),0)</f>
        <v>0</v>
      </c>
      <c r="BD1519" s="53" t="str">
        <f t="shared" si="484"/>
        <v/>
      </c>
      <c r="BE1519" s="57" t="str">
        <f t="shared" si="495"/>
        <v/>
      </c>
    </row>
    <row r="1520" spans="1:57" ht="15" customHeight="1" x14ac:dyDescent="0.25">
      <c r="A1520" s="26" t="s">
        <v>117</v>
      </c>
      <c r="B1520" s="21"/>
      <c r="C1520" s="21" t="s">
        <v>117</v>
      </c>
      <c r="D1520" s="21"/>
      <c r="E1520" s="21" t="s">
        <v>117</v>
      </c>
      <c r="F1520" s="21"/>
      <c r="G1520" s="27"/>
      <c r="H1520" s="27"/>
      <c r="I1520" s="28" t="s">
        <v>374</v>
      </c>
      <c r="J1520" s="28" t="s">
        <v>117</v>
      </c>
      <c r="K1520" s="21"/>
      <c r="L1520" s="21"/>
      <c r="M1520" s="28" t="s">
        <v>117</v>
      </c>
      <c r="N1520" s="28" t="s">
        <v>117</v>
      </c>
      <c r="O1520" s="28" t="s">
        <v>117</v>
      </c>
      <c r="P1520" s="21" t="s">
        <v>117</v>
      </c>
      <c r="Q1520" s="21" t="s">
        <v>117</v>
      </c>
      <c r="R1520" s="28" t="s">
        <v>117</v>
      </c>
      <c r="S1520" s="78"/>
      <c r="T1520" s="30"/>
      <c r="U1520" s="52">
        <f t="shared" si="485"/>
        <v>0</v>
      </c>
      <c r="V1520" s="29"/>
      <c r="W1520" s="29" t="s">
        <v>117</v>
      </c>
      <c r="X1520" s="29"/>
      <c r="Y1520" s="29"/>
      <c r="Z1520" s="53" t="str">
        <f t="shared" si="477"/>
        <v/>
      </c>
      <c r="AA1520" s="55" t="str">
        <f t="shared" si="486"/>
        <v/>
      </c>
      <c r="AB1520" s="27"/>
      <c r="AC1520" s="54">
        <f t="shared" si="478"/>
        <v>0</v>
      </c>
      <c r="AD1520" s="78"/>
      <c r="AE1520" s="54">
        <f t="shared" si="479"/>
        <v>0</v>
      </c>
      <c r="AF1520" s="78"/>
      <c r="AG1520" s="54">
        <f t="shared" si="480"/>
        <v>0</v>
      </c>
      <c r="AH1520" s="78"/>
      <c r="AI1520" s="54">
        <f t="shared" si="481"/>
        <v>0</v>
      </c>
      <c r="AJ1520" s="78"/>
      <c r="AK1520" s="54">
        <f t="shared" si="482"/>
        <v>0</v>
      </c>
      <c r="AL1520" s="78"/>
      <c r="AM1520" s="78"/>
      <c r="AN1520" s="53" t="str">
        <f>+IF($A1520="Venta",SUMIF($AC$3:$AM$3,VLOOKUP($R1520,desplegable!$N$3:$Q$8,4,FALSE),$AC1520:$AM1520)*$T1520/VLOOKUP($R1520,desplegable!$N$3:$O$8,2,FALSE),"")</f>
        <v/>
      </c>
      <c r="AO1520" s="53">
        <f t="shared" si="483"/>
        <v>0</v>
      </c>
      <c r="AP1520" s="53" t="str">
        <f>+IF($A1520="Compra",SUMIF($AC$3:$AM$3,VLOOKUP($R1519,desplegable!$N$3:$Q$8,4,FALSE),$AC1520:$AM1520)*$T1520/VLOOKUP($R1519,desplegable!$N$3:$O$8,2,FALSE),"")</f>
        <v/>
      </c>
      <c r="AQ1520" s="55">
        <f>+IFERROR(SUMIF($AC$3:$AM$3,VLOOKUP($R1520,desplegable!$N$3:$Q$8,4,FALSE),$AC1520:$AM1520)/$S1520,0)</f>
        <v>0</v>
      </c>
      <c r="AR1520" s="55">
        <f ca="1">IFERROR((SUMIF($AC$3:$AM$3,VLOOKUP($R1520,desplegable!$N$3:$Q$8,4,FALSE),$AC1520:$AM1520)/($H1520-$G1520))*((TODAY())-$G1520)/$S1520,0)</f>
        <v>0</v>
      </c>
      <c r="AS1520" s="56" t="str">
        <f t="shared" si="487"/>
        <v>-</v>
      </c>
      <c r="AT1520" s="56" t="str">
        <f t="shared" si="488"/>
        <v>-</v>
      </c>
      <c r="AU1520" s="56" t="str">
        <f t="shared" si="489"/>
        <v>-</v>
      </c>
      <c r="AV1520" s="56" t="str">
        <f t="shared" si="490"/>
        <v>-</v>
      </c>
      <c r="AW1520" s="53" t="str">
        <f t="shared" si="491"/>
        <v>-</v>
      </c>
      <c r="AX1520" s="53" t="str">
        <f t="shared" si="492"/>
        <v/>
      </c>
      <c r="AY1520" s="57" t="str">
        <f t="shared" si="493"/>
        <v/>
      </c>
      <c r="AZ1520" s="54">
        <f>+IF(SUMIF($AC$3:$AM$3,VLOOKUP($R1520,desplegable!$N$3:$Q$8,4,FALSE),$AC1520:$AM1520)&gt;=$S1520,$S1520,SUMIF($AC$3:$AM$3,VLOOKUP($R1520,desplegable!$N$3:$Q$8,4,FALSE),$AC1520:$AM1520))</f>
        <v>0</v>
      </c>
      <c r="BA1520" s="78"/>
      <c r="BB1520" s="54">
        <f t="shared" si="494"/>
        <v>0</v>
      </c>
      <c r="BC1520" s="53">
        <f>+IFERROR($BB1520*$T1520/VLOOKUP($R1520,desplegable!$N$3:$O$8,2,FALSE),0)</f>
        <v>0</v>
      </c>
      <c r="BD1520" s="53" t="str">
        <f t="shared" si="484"/>
        <v/>
      </c>
      <c r="BE1520" s="57" t="str">
        <f t="shared" si="495"/>
        <v/>
      </c>
    </row>
    <row r="1521" spans="1:57" ht="15" customHeight="1" x14ac:dyDescent="0.25">
      <c r="A1521" s="26" t="s">
        <v>117</v>
      </c>
      <c r="B1521" s="21"/>
      <c r="C1521" s="21" t="s">
        <v>117</v>
      </c>
      <c r="D1521" s="21"/>
      <c r="E1521" s="21" t="s">
        <v>117</v>
      </c>
      <c r="F1521" s="21"/>
      <c r="G1521" s="27"/>
      <c r="H1521" s="27"/>
      <c r="I1521" s="28" t="s">
        <v>374</v>
      </c>
      <c r="J1521" s="28" t="s">
        <v>117</v>
      </c>
      <c r="K1521" s="21"/>
      <c r="L1521" s="21"/>
      <c r="M1521" s="28" t="s">
        <v>117</v>
      </c>
      <c r="N1521" s="28" t="s">
        <v>117</v>
      </c>
      <c r="O1521" s="28" t="s">
        <v>117</v>
      </c>
      <c r="P1521" s="21" t="s">
        <v>117</v>
      </c>
      <c r="Q1521" s="21" t="s">
        <v>117</v>
      </c>
      <c r="R1521" s="28" t="s">
        <v>117</v>
      </c>
      <c r="S1521" s="78"/>
      <c r="T1521" s="30"/>
      <c r="U1521" s="52">
        <f t="shared" si="485"/>
        <v>0</v>
      </c>
      <c r="V1521" s="29"/>
      <c r="W1521" s="29" t="s">
        <v>117</v>
      </c>
      <c r="X1521" s="29"/>
      <c r="Y1521" s="29"/>
      <c r="Z1521" s="53" t="str">
        <f t="shared" si="477"/>
        <v/>
      </c>
      <c r="AA1521" s="55" t="str">
        <f t="shared" si="486"/>
        <v/>
      </c>
      <c r="AB1521" s="27"/>
      <c r="AC1521" s="54">
        <f t="shared" si="478"/>
        <v>0</v>
      </c>
      <c r="AD1521" s="78"/>
      <c r="AE1521" s="54">
        <f t="shared" si="479"/>
        <v>0</v>
      </c>
      <c r="AF1521" s="78"/>
      <c r="AG1521" s="54">
        <f t="shared" si="480"/>
        <v>0</v>
      </c>
      <c r="AH1521" s="78"/>
      <c r="AI1521" s="54">
        <f t="shared" si="481"/>
        <v>0</v>
      </c>
      <c r="AJ1521" s="78"/>
      <c r="AK1521" s="54">
        <f t="shared" si="482"/>
        <v>0</v>
      </c>
      <c r="AL1521" s="78"/>
      <c r="AM1521" s="78"/>
      <c r="AN1521" s="53" t="str">
        <f>+IF($A1521="Venta",SUMIF($AC$3:$AM$3,VLOOKUP($R1521,desplegable!$N$3:$Q$8,4,FALSE),$AC1521:$AM1521)*$T1521/VLOOKUP($R1521,desplegable!$N$3:$O$8,2,FALSE),"")</f>
        <v/>
      </c>
      <c r="AO1521" s="53">
        <f t="shared" si="483"/>
        <v>0</v>
      </c>
      <c r="AP1521" s="53" t="str">
        <f>+IF($A1521="Compra",SUMIF($AC$3:$AM$3,VLOOKUP($R1520,desplegable!$N$3:$Q$8,4,FALSE),$AC1521:$AM1521)*$T1521/VLOOKUP($R1520,desplegable!$N$3:$O$8,2,FALSE),"")</f>
        <v/>
      </c>
      <c r="AQ1521" s="55">
        <f>+IFERROR(SUMIF($AC$3:$AM$3,VLOOKUP($R1521,desplegable!$N$3:$Q$8,4,FALSE),$AC1521:$AM1521)/$S1521,0)</f>
        <v>0</v>
      </c>
      <c r="AR1521" s="55">
        <f ca="1">IFERROR((SUMIF($AC$3:$AM$3,VLOOKUP($R1521,desplegable!$N$3:$Q$8,4,FALSE),$AC1521:$AM1521)/($H1521-$G1521))*((TODAY())-$G1521)/$S1521,0)</f>
        <v>0</v>
      </c>
      <c r="AS1521" s="56" t="str">
        <f t="shared" si="487"/>
        <v>-</v>
      </c>
      <c r="AT1521" s="56" t="str">
        <f t="shared" si="488"/>
        <v>-</v>
      </c>
      <c r="AU1521" s="56" t="str">
        <f t="shared" si="489"/>
        <v>-</v>
      </c>
      <c r="AV1521" s="56" t="str">
        <f t="shared" si="490"/>
        <v>-</v>
      </c>
      <c r="AW1521" s="53" t="str">
        <f t="shared" si="491"/>
        <v>-</v>
      </c>
      <c r="AX1521" s="53" t="str">
        <f t="shared" si="492"/>
        <v/>
      </c>
      <c r="AY1521" s="57" t="str">
        <f t="shared" si="493"/>
        <v/>
      </c>
      <c r="AZ1521" s="54">
        <f>+IF(SUMIF($AC$3:$AM$3,VLOOKUP($R1521,desplegable!$N$3:$Q$8,4,FALSE),$AC1521:$AM1521)&gt;=$S1521,$S1521,SUMIF($AC$3:$AM$3,VLOOKUP($R1521,desplegable!$N$3:$Q$8,4,FALSE),$AC1521:$AM1521))</f>
        <v>0</v>
      </c>
      <c r="BA1521" s="78"/>
      <c r="BB1521" s="54">
        <f t="shared" si="494"/>
        <v>0</v>
      </c>
      <c r="BC1521" s="53">
        <f>+IFERROR($BB1521*$T1521/VLOOKUP($R1521,desplegable!$N$3:$O$8,2,FALSE),0)</f>
        <v>0</v>
      </c>
      <c r="BD1521" s="53" t="str">
        <f t="shared" si="484"/>
        <v/>
      </c>
      <c r="BE1521" s="57" t="str">
        <f t="shared" si="495"/>
        <v/>
      </c>
    </row>
    <row r="1522" spans="1:57" ht="15" customHeight="1" x14ac:dyDescent="0.25">
      <c r="A1522" s="26" t="s">
        <v>117</v>
      </c>
      <c r="B1522" s="21"/>
      <c r="C1522" s="21" t="s">
        <v>117</v>
      </c>
      <c r="D1522" s="21"/>
      <c r="E1522" s="21" t="s">
        <v>117</v>
      </c>
      <c r="F1522" s="21"/>
      <c r="G1522" s="27"/>
      <c r="H1522" s="27"/>
      <c r="I1522" s="28" t="s">
        <v>374</v>
      </c>
      <c r="J1522" s="28" t="s">
        <v>117</v>
      </c>
      <c r="K1522" s="21"/>
      <c r="L1522" s="21"/>
      <c r="M1522" s="28" t="s">
        <v>117</v>
      </c>
      <c r="N1522" s="28" t="s">
        <v>117</v>
      </c>
      <c r="O1522" s="28" t="s">
        <v>117</v>
      </c>
      <c r="P1522" s="21" t="s">
        <v>117</v>
      </c>
      <c r="Q1522" s="21" t="s">
        <v>117</v>
      </c>
      <c r="R1522" s="28" t="s">
        <v>117</v>
      </c>
      <c r="S1522" s="78"/>
      <c r="T1522" s="30"/>
      <c r="U1522" s="52">
        <f t="shared" si="485"/>
        <v>0</v>
      </c>
      <c r="V1522" s="29"/>
      <c r="W1522" s="29" t="s">
        <v>117</v>
      </c>
      <c r="X1522" s="29"/>
      <c r="Y1522" s="29"/>
      <c r="Z1522" s="53" t="str">
        <f t="shared" si="477"/>
        <v/>
      </c>
      <c r="AA1522" s="55" t="str">
        <f t="shared" si="486"/>
        <v/>
      </c>
      <c r="AB1522" s="27"/>
      <c r="AC1522" s="54">
        <f t="shared" si="478"/>
        <v>0</v>
      </c>
      <c r="AD1522" s="78"/>
      <c r="AE1522" s="54">
        <f t="shared" si="479"/>
        <v>0</v>
      </c>
      <c r="AF1522" s="78"/>
      <c r="AG1522" s="54">
        <f t="shared" si="480"/>
        <v>0</v>
      </c>
      <c r="AH1522" s="78"/>
      <c r="AI1522" s="54">
        <f t="shared" si="481"/>
        <v>0</v>
      </c>
      <c r="AJ1522" s="78"/>
      <c r="AK1522" s="54">
        <f t="shared" si="482"/>
        <v>0</v>
      </c>
      <c r="AL1522" s="78"/>
      <c r="AM1522" s="78"/>
      <c r="AN1522" s="53" t="str">
        <f>+IF($A1522="Venta",SUMIF($AC$3:$AM$3,VLOOKUP($R1522,desplegable!$N$3:$Q$8,4,FALSE),$AC1522:$AM1522)*$T1522/VLOOKUP($R1522,desplegable!$N$3:$O$8,2,FALSE),"")</f>
        <v/>
      </c>
      <c r="AO1522" s="53">
        <f t="shared" si="483"/>
        <v>0</v>
      </c>
      <c r="AP1522" s="53" t="str">
        <f>+IF($A1522="Compra",SUMIF($AC$3:$AM$3,VLOOKUP($R1521,desplegable!$N$3:$Q$8,4,FALSE),$AC1522:$AM1522)*$T1522/VLOOKUP($R1521,desplegable!$N$3:$O$8,2,FALSE),"")</f>
        <v/>
      </c>
      <c r="AQ1522" s="55">
        <f>+IFERROR(SUMIF($AC$3:$AM$3,VLOOKUP($R1522,desplegable!$N$3:$Q$8,4,FALSE),$AC1522:$AM1522)/$S1522,0)</f>
        <v>0</v>
      </c>
      <c r="AR1522" s="55">
        <f ca="1">IFERROR((SUMIF($AC$3:$AM$3,VLOOKUP($R1522,desplegable!$N$3:$Q$8,4,FALSE),$AC1522:$AM1522)/($H1522-$G1522))*((TODAY())-$G1522)/$S1522,0)</f>
        <v>0</v>
      </c>
      <c r="AS1522" s="56" t="str">
        <f t="shared" si="487"/>
        <v>-</v>
      </c>
      <c r="AT1522" s="56" t="str">
        <f t="shared" si="488"/>
        <v>-</v>
      </c>
      <c r="AU1522" s="56" t="str">
        <f t="shared" si="489"/>
        <v>-</v>
      </c>
      <c r="AV1522" s="56" t="str">
        <f t="shared" si="490"/>
        <v>-</v>
      </c>
      <c r="AW1522" s="53" t="str">
        <f t="shared" si="491"/>
        <v>-</v>
      </c>
      <c r="AX1522" s="53" t="str">
        <f t="shared" si="492"/>
        <v/>
      </c>
      <c r="AY1522" s="57" t="str">
        <f t="shared" si="493"/>
        <v/>
      </c>
      <c r="AZ1522" s="54">
        <f>+IF(SUMIF($AC$3:$AM$3,VLOOKUP($R1522,desplegable!$N$3:$Q$8,4,FALSE),$AC1522:$AM1522)&gt;=$S1522,$S1522,SUMIF($AC$3:$AM$3,VLOOKUP($R1522,desplegable!$N$3:$Q$8,4,FALSE),$AC1522:$AM1522))</f>
        <v>0</v>
      </c>
      <c r="BA1522" s="78"/>
      <c r="BB1522" s="54">
        <f t="shared" si="494"/>
        <v>0</v>
      </c>
      <c r="BC1522" s="53">
        <f>+IFERROR($BB1522*$T1522/VLOOKUP($R1522,desplegable!$N$3:$O$8,2,FALSE),0)</f>
        <v>0</v>
      </c>
      <c r="BD1522" s="53" t="str">
        <f t="shared" si="484"/>
        <v/>
      </c>
      <c r="BE1522" s="57" t="str">
        <f t="shared" si="495"/>
        <v/>
      </c>
    </row>
    <row r="1523" spans="1:57" ht="15" customHeight="1" x14ac:dyDescent="0.25">
      <c r="A1523" s="26" t="s">
        <v>117</v>
      </c>
      <c r="B1523" s="21"/>
      <c r="C1523" s="21" t="s">
        <v>117</v>
      </c>
      <c r="D1523" s="21"/>
      <c r="E1523" s="21" t="s">
        <v>117</v>
      </c>
      <c r="F1523" s="21"/>
      <c r="G1523" s="27"/>
      <c r="H1523" s="27"/>
      <c r="I1523" s="28" t="s">
        <v>374</v>
      </c>
      <c r="J1523" s="28" t="s">
        <v>117</v>
      </c>
      <c r="K1523" s="21"/>
      <c r="L1523" s="21"/>
      <c r="M1523" s="28" t="s">
        <v>117</v>
      </c>
      <c r="N1523" s="28" t="s">
        <v>117</v>
      </c>
      <c r="O1523" s="28" t="s">
        <v>117</v>
      </c>
      <c r="P1523" s="21" t="s">
        <v>117</v>
      </c>
      <c r="Q1523" s="21" t="s">
        <v>117</v>
      </c>
      <c r="R1523" s="28" t="s">
        <v>117</v>
      </c>
      <c r="S1523" s="78"/>
      <c r="T1523" s="30"/>
      <c r="U1523" s="52">
        <f t="shared" si="485"/>
        <v>0</v>
      </c>
      <c r="V1523" s="29"/>
      <c r="W1523" s="29" t="s">
        <v>117</v>
      </c>
      <c r="X1523" s="29"/>
      <c r="Y1523" s="29"/>
      <c r="Z1523" s="53" t="str">
        <f t="shared" si="477"/>
        <v/>
      </c>
      <c r="AA1523" s="55" t="str">
        <f t="shared" si="486"/>
        <v/>
      </c>
      <c r="AB1523" s="27"/>
      <c r="AC1523" s="54">
        <f t="shared" si="478"/>
        <v>0</v>
      </c>
      <c r="AD1523" s="78"/>
      <c r="AE1523" s="54">
        <f t="shared" si="479"/>
        <v>0</v>
      </c>
      <c r="AF1523" s="78"/>
      <c r="AG1523" s="54">
        <f t="shared" si="480"/>
        <v>0</v>
      </c>
      <c r="AH1523" s="78"/>
      <c r="AI1523" s="54">
        <f t="shared" si="481"/>
        <v>0</v>
      </c>
      <c r="AJ1523" s="78"/>
      <c r="AK1523" s="54">
        <f t="shared" si="482"/>
        <v>0</v>
      </c>
      <c r="AL1523" s="78"/>
      <c r="AM1523" s="78"/>
      <c r="AN1523" s="53" t="str">
        <f>+IF($A1523="Venta",SUMIF($AC$3:$AM$3,VLOOKUP($R1523,desplegable!$N$3:$Q$8,4,FALSE),$AC1523:$AM1523)*$T1523/VLOOKUP($R1523,desplegable!$N$3:$O$8,2,FALSE),"")</f>
        <v/>
      </c>
      <c r="AO1523" s="53">
        <f t="shared" si="483"/>
        <v>0</v>
      </c>
      <c r="AP1523" s="53" t="str">
        <f>+IF($A1523="Compra",SUMIF($AC$3:$AM$3,VLOOKUP($R1522,desplegable!$N$3:$Q$8,4,FALSE),$AC1523:$AM1523)*$T1523/VLOOKUP($R1522,desplegable!$N$3:$O$8,2,FALSE),"")</f>
        <v/>
      </c>
      <c r="AQ1523" s="55">
        <f>+IFERROR(SUMIF($AC$3:$AM$3,VLOOKUP($R1523,desplegable!$N$3:$Q$8,4,FALSE),$AC1523:$AM1523)/$S1523,0)</f>
        <v>0</v>
      </c>
      <c r="AR1523" s="55">
        <f ca="1">IFERROR((SUMIF($AC$3:$AM$3,VLOOKUP($R1523,desplegable!$N$3:$Q$8,4,FALSE),$AC1523:$AM1523)/($H1523-$G1523))*((TODAY())-$G1523)/$S1523,0)</f>
        <v>0</v>
      </c>
      <c r="AS1523" s="56" t="str">
        <f t="shared" si="487"/>
        <v>-</v>
      </c>
      <c r="AT1523" s="56" t="str">
        <f t="shared" si="488"/>
        <v>-</v>
      </c>
      <c r="AU1523" s="56" t="str">
        <f t="shared" si="489"/>
        <v>-</v>
      </c>
      <c r="AV1523" s="56" t="str">
        <f t="shared" si="490"/>
        <v>-</v>
      </c>
      <c r="AW1523" s="53" t="str">
        <f t="shared" si="491"/>
        <v>-</v>
      </c>
      <c r="AX1523" s="53" t="str">
        <f t="shared" si="492"/>
        <v/>
      </c>
      <c r="AY1523" s="57" t="str">
        <f t="shared" si="493"/>
        <v/>
      </c>
      <c r="AZ1523" s="54">
        <f>+IF(SUMIF($AC$3:$AM$3,VLOOKUP($R1523,desplegable!$N$3:$Q$8,4,FALSE),$AC1523:$AM1523)&gt;=$S1523,$S1523,SUMIF($AC$3:$AM$3,VLOOKUP($R1523,desplegable!$N$3:$Q$8,4,FALSE),$AC1523:$AM1523))</f>
        <v>0</v>
      </c>
      <c r="BA1523" s="78"/>
      <c r="BB1523" s="54">
        <f t="shared" si="494"/>
        <v>0</v>
      </c>
      <c r="BC1523" s="53">
        <f>+IFERROR($BB1523*$T1523/VLOOKUP($R1523,desplegable!$N$3:$O$8,2,FALSE),0)</f>
        <v>0</v>
      </c>
      <c r="BD1523" s="53" t="str">
        <f t="shared" si="484"/>
        <v/>
      </c>
      <c r="BE1523" s="57" t="str">
        <f t="shared" si="495"/>
        <v/>
      </c>
    </row>
    <row r="1524" spans="1:57" ht="15" customHeight="1" x14ac:dyDescent="0.25">
      <c r="A1524" s="26" t="s">
        <v>117</v>
      </c>
      <c r="B1524" s="21"/>
      <c r="C1524" s="21" t="s">
        <v>117</v>
      </c>
      <c r="D1524" s="21"/>
      <c r="E1524" s="21" t="s">
        <v>117</v>
      </c>
      <c r="F1524" s="21"/>
      <c r="G1524" s="27"/>
      <c r="H1524" s="27"/>
      <c r="I1524" s="28" t="s">
        <v>374</v>
      </c>
      <c r="J1524" s="28" t="s">
        <v>117</v>
      </c>
      <c r="K1524" s="21"/>
      <c r="L1524" s="21"/>
      <c r="M1524" s="28" t="s">
        <v>117</v>
      </c>
      <c r="N1524" s="28" t="s">
        <v>117</v>
      </c>
      <c r="O1524" s="28" t="s">
        <v>117</v>
      </c>
      <c r="P1524" s="21" t="s">
        <v>117</v>
      </c>
      <c r="Q1524" s="21" t="s">
        <v>117</v>
      </c>
      <c r="R1524" s="28" t="s">
        <v>117</v>
      </c>
      <c r="S1524" s="78"/>
      <c r="T1524" s="30"/>
      <c r="U1524" s="52">
        <f t="shared" si="485"/>
        <v>0</v>
      </c>
      <c r="V1524" s="29"/>
      <c r="W1524" s="29" t="s">
        <v>117</v>
      </c>
      <c r="X1524" s="29"/>
      <c r="Y1524" s="29"/>
      <c r="Z1524" s="53" t="str">
        <f t="shared" si="477"/>
        <v/>
      </c>
      <c r="AA1524" s="55" t="str">
        <f t="shared" si="486"/>
        <v/>
      </c>
      <c r="AB1524" s="27"/>
      <c r="AC1524" s="54">
        <f t="shared" si="478"/>
        <v>0</v>
      </c>
      <c r="AD1524" s="78"/>
      <c r="AE1524" s="54">
        <f t="shared" si="479"/>
        <v>0</v>
      </c>
      <c r="AF1524" s="78"/>
      <c r="AG1524" s="54">
        <f t="shared" si="480"/>
        <v>0</v>
      </c>
      <c r="AH1524" s="78"/>
      <c r="AI1524" s="54">
        <f t="shared" si="481"/>
        <v>0</v>
      </c>
      <c r="AJ1524" s="78"/>
      <c r="AK1524" s="54">
        <f t="shared" si="482"/>
        <v>0</v>
      </c>
      <c r="AL1524" s="78"/>
      <c r="AM1524" s="78"/>
      <c r="AN1524" s="53" t="str">
        <f>+IF($A1524="Venta",SUMIF($AC$3:$AM$3,VLOOKUP($R1524,desplegable!$N$3:$Q$8,4,FALSE),$AC1524:$AM1524)*$T1524/VLOOKUP($R1524,desplegable!$N$3:$O$8,2,FALSE),"")</f>
        <v/>
      </c>
      <c r="AO1524" s="53">
        <f t="shared" si="483"/>
        <v>0</v>
      </c>
      <c r="AP1524" s="53" t="str">
        <f>+IF($A1524="Compra",SUMIF($AC$3:$AM$3,VLOOKUP($R1523,desplegable!$N$3:$Q$8,4,FALSE),$AC1524:$AM1524)*$T1524/VLOOKUP($R1523,desplegable!$N$3:$O$8,2,FALSE),"")</f>
        <v/>
      </c>
      <c r="AQ1524" s="55">
        <f>+IFERROR(SUMIF($AC$3:$AM$3,VLOOKUP($R1524,desplegable!$N$3:$Q$8,4,FALSE),$AC1524:$AM1524)/$S1524,0)</f>
        <v>0</v>
      </c>
      <c r="AR1524" s="55">
        <f ca="1">IFERROR((SUMIF($AC$3:$AM$3,VLOOKUP($R1524,desplegable!$N$3:$Q$8,4,FALSE),$AC1524:$AM1524)/($H1524-$G1524))*((TODAY())-$G1524)/$S1524,0)</f>
        <v>0</v>
      </c>
      <c r="AS1524" s="56" t="str">
        <f t="shared" si="487"/>
        <v>-</v>
      </c>
      <c r="AT1524" s="56" t="str">
        <f t="shared" si="488"/>
        <v>-</v>
      </c>
      <c r="AU1524" s="56" t="str">
        <f t="shared" si="489"/>
        <v>-</v>
      </c>
      <c r="AV1524" s="56" t="str">
        <f t="shared" si="490"/>
        <v>-</v>
      </c>
      <c r="AW1524" s="53" t="str">
        <f t="shared" si="491"/>
        <v>-</v>
      </c>
      <c r="AX1524" s="53" t="str">
        <f t="shared" si="492"/>
        <v/>
      </c>
      <c r="AY1524" s="57" t="str">
        <f t="shared" si="493"/>
        <v/>
      </c>
      <c r="AZ1524" s="54">
        <f>+IF(SUMIF($AC$3:$AM$3,VLOOKUP($R1524,desplegable!$N$3:$Q$8,4,FALSE),$AC1524:$AM1524)&gt;=$S1524,$S1524,SUMIF($AC$3:$AM$3,VLOOKUP($R1524,desplegable!$N$3:$Q$8,4,FALSE),$AC1524:$AM1524))</f>
        <v>0</v>
      </c>
      <c r="BA1524" s="78"/>
      <c r="BB1524" s="54">
        <f t="shared" si="494"/>
        <v>0</v>
      </c>
      <c r="BC1524" s="53">
        <f>+IFERROR($BB1524*$T1524/VLOOKUP($R1524,desplegable!$N$3:$O$8,2,FALSE),0)</f>
        <v>0</v>
      </c>
      <c r="BD1524" s="53" t="str">
        <f t="shared" si="484"/>
        <v/>
      </c>
      <c r="BE1524" s="57" t="str">
        <f t="shared" si="495"/>
        <v/>
      </c>
    </row>
    <row r="1525" spans="1:57" ht="15" customHeight="1" x14ac:dyDescent="0.25">
      <c r="A1525" s="26" t="s">
        <v>117</v>
      </c>
      <c r="B1525" s="21"/>
      <c r="C1525" s="21" t="s">
        <v>117</v>
      </c>
      <c r="D1525" s="21"/>
      <c r="E1525" s="21" t="s">
        <v>117</v>
      </c>
      <c r="F1525" s="21"/>
      <c r="G1525" s="27"/>
      <c r="H1525" s="27"/>
      <c r="I1525" s="28" t="s">
        <v>374</v>
      </c>
      <c r="J1525" s="28" t="s">
        <v>117</v>
      </c>
      <c r="K1525" s="21"/>
      <c r="L1525" s="21"/>
      <c r="M1525" s="28" t="s">
        <v>117</v>
      </c>
      <c r="N1525" s="28" t="s">
        <v>117</v>
      </c>
      <c r="O1525" s="28" t="s">
        <v>117</v>
      </c>
      <c r="P1525" s="21" t="s">
        <v>117</v>
      </c>
      <c r="Q1525" s="21" t="s">
        <v>117</v>
      </c>
      <c r="R1525" s="28" t="s">
        <v>117</v>
      </c>
      <c r="S1525" s="78"/>
      <c r="T1525" s="30"/>
      <c r="U1525" s="52">
        <f t="shared" si="485"/>
        <v>0</v>
      </c>
      <c r="V1525" s="29"/>
      <c r="W1525" s="29" t="s">
        <v>117</v>
      </c>
      <c r="X1525" s="29"/>
      <c r="Y1525" s="29"/>
      <c r="Z1525" s="53" t="str">
        <f t="shared" si="477"/>
        <v/>
      </c>
      <c r="AA1525" s="55" t="str">
        <f t="shared" si="486"/>
        <v/>
      </c>
      <c r="AB1525" s="27"/>
      <c r="AC1525" s="54">
        <f t="shared" si="478"/>
        <v>0</v>
      </c>
      <c r="AD1525" s="78"/>
      <c r="AE1525" s="54">
        <f t="shared" si="479"/>
        <v>0</v>
      </c>
      <c r="AF1525" s="78"/>
      <c r="AG1525" s="54">
        <f t="shared" si="480"/>
        <v>0</v>
      </c>
      <c r="AH1525" s="78"/>
      <c r="AI1525" s="54">
        <f t="shared" si="481"/>
        <v>0</v>
      </c>
      <c r="AJ1525" s="78"/>
      <c r="AK1525" s="54">
        <f t="shared" si="482"/>
        <v>0</v>
      </c>
      <c r="AL1525" s="78"/>
      <c r="AM1525" s="78"/>
      <c r="AN1525" s="53" t="str">
        <f>+IF($A1525="Venta",SUMIF($AC$3:$AM$3,VLOOKUP($R1525,desplegable!$N$3:$Q$8,4,FALSE),$AC1525:$AM1525)*$T1525/VLOOKUP($R1525,desplegable!$N$3:$O$8,2,FALSE),"")</f>
        <v/>
      </c>
      <c r="AO1525" s="53">
        <f t="shared" si="483"/>
        <v>0</v>
      </c>
      <c r="AP1525" s="53" t="str">
        <f>+IF($A1525="Compra",SUMIF($AC$3:$AM$3,VLOOKUP($R1524,desplegable!$N$3:$Q$8,4,FALSE),$AC1525:$AM1525)*$T1525/VLOOKUP($R1524,desplegable!$N$3:$O$8,2,FALSE),"")</f>
        <v/>
      </c>
      <c r="AQ1525" s="55">
        <f>+IFERROR(SUMIF($AC$3:$AM$3,VLOOKUP($R1525,desplegable!$N$3:$Q$8,4,FALSE),$AC1525:$AM1525)/$S1525,0)</f>
        <v>0</v>
      </c>
      <c r="AR1525" s="55">
        <f ca="1">IFERROR((SUMIF($AC$3:$AM$3,VLOOKUP($R1525,desplegable!$N$3:$Q$8,4,FALSE),$AC1525:$AM1525)/($H1525-$G1525))*((TODAY())-$G1525)/$S1525,0)</f>
        <v>0</v>
      </c>
      <c r="AS1525" s="56" t="str">
        <f t="shared" si="487"/>
        <v>-</v>
      </c>
      <c r="AT1525" s="56" t="str">
        <f t="shared" si="488"/>
        <v>-</v>
      </c>
      <c r="AU1525" s="56" t="str">
        <f t="shared" si="489"/>
        <v>-</v>
      </c>
      <c r="AV1525" s="56" t="str">
        <f t="shared" si="490"/>
        <v>-</v>
      </c>
      <c r="AW1525" s="53" t="str">
        <f t="shared" si="491"/>
        <v>-</v>
      </c>
      <c r="AX1525" s="53" t="str">
        <f t="shared" si="492"/>
        <v/>
      </c>
      <c r="AY1525" s="57" t="str">
        <f t="shared" si="493"/>
        <v/>
      </c>
      <c r="AZ1525" s="54">
        <f>+IF(SUMIF($AC$3:$AM$3,VLOOKUP($R1525,desplegable!$N$3:$Q$8,4,FALSE),$AC1525:$AM1525)&gt;=$S1525,$S1525,SUMIF($AC$3:$AM$3,VLOOKUP($R1525,desplegable!$N$3:$Q$8,4,FALSE),$AC1525:$AM1525))</f>
        <v>0</v>
      </c>
      <c r="BA1525" s="78"/>
      <c r="BB1525" s="54">
        <f t="shared" si="494"/>
        <v>0</v>
      </c>
      <c r="BC1525" s="53">
        <f>+IFERROR($BB1525*$T1525/VLOOKUP($R1525,desplegable!$N$3:$O$8,2,FALSE),0)</f>
        <v>0</v>
      </c>
      <c r="BD1525" s="53" t="str">
        <f t="shared" si="484"/>
        <v/>
      </c>
      <c r="BE1525" s="57" t="str">
        <f t="shared" si="495"/>
        <v/>
      </c>
    </row>
    <row r="1526" spans="1:57" ht="15" customHeight="1" x14ac:dyDescent="0.25">
      <c r="A1526" s="26" t="s">
        <v>117</v>
      </c>
      <c r="B1526" s="21"/>
      <c r="C1526" s="21" t="s">
        <v>117</v>
      </c>
      <c r="D1526" s="21"/>
      <c r="E1526" s="21" t="s">
        <v>117</v>
      </c>
      <c r="F1526" s="21"/>
      <c r="G1526" s="27"/>
      <c r="H1526" s="27"/>
      <c r="I1526" s="28" t="s">
        <v>374</v>
      </c>
      <c r="J1526" s="28" t="s">
        <v>117</v>
      </c>
      <c r="K1526" s="21"/>
      <c r="L1526" s="21"/>
      <c r="M1526" s="28" t="s">
        <v>117</v>
      </c>
      <c r="N1526" s="28" t="s">
        <v>117</v>
      </c>
      <c r="O1526" s="28" t="s">
        <v>117</v>
      </c>
      <c r="P1526" s="21" t="s">
        <v>117</v>
      </c>
      <c r="Q1526" s="21" t="s">
        <v>117</v>
      </c>
      <c r="R1526" s="28" t="s">
        <v>117</v>
      </c>
      <c r="S1526" s="78"/>
      <c r="T1526" s="30"/>
      <c r="U1526" s="52">
        <f t="shared" si="485"/>
        <v>0</v>
      </c>
      <c r="V1526" s="29"/>
      <c r="W1526" s="29" t="s">
        <v>117</v>
      </c>
      <c r="X1526" s="29"/>
      <c r="Y1526" s="29"/>
      <c r="Z1526" s="53" t="str">
        <f t="shared" si="477"/>
        <v/>
      </c>
      <c r="AA1526" s="55" t="str">
        <f t="shared" si="486"/>
        <v/>
      </c>
      <c r="AB1526" s="27"/>
      <c r="AC1526" s="54">
        <f t="shared" si="478"/>
        <v>0</v>
      </c>
      <c r="AD1526" s="78"/>
      <c r="AE1526" s="54">
        <f t="shared" si="479"/>
        <v>0</v>
      </c>
      <c r="AF1526" s="78"/>
      <c r="AG1526" s="54">
        <f t="shared" si="480"/>
        <v>0</v>
      </c>
      <c r="AH1526" s="78"/>
      <c r="AI1526" s="54">
        <f t="shared" si="481"/>
        <v>0</v>
      </c>
      <c r="AJ1526" s="78"/>
      <c r="AK1526" s="54">
        <f t="shared" si="482"/>
        <v>0</v>
      </c>
      <c r="AL1526" s="78"/>
      <c r="AM1526" s="78"/>
      <c r="AN1526" s="53" t="str">
        <f>+IF($A1526="Venta",SUMIF($AC$3:$AM$3,VLOOKUP($R1526,desplegable!$N$3:$Q$8,4,FALSE),$AC1526:$AM1526)*$T1526/VLOOKUP($R1526,desplegable!$N$3:$O$8,2,FALSE),"")</f>
        <v/>
      </c>
      <c r="AO1526" s="53">
        <f t="shared" si="483"/>
        <v>0</v>
      </c>
      <c r="AP1526" s="53" t="str">
        <f>+IF($A1526="Compra",SUMIF($AC$3:$AM$3,VLOOKUP($R1525,desplegable!$N$3:$Q$8,4,FALSE),$AC1526:$AM1526)*$T1526/VLOOKUP($R1525,desplegable!$N$3:$O$8,2,FALSE),"")</f>
        <v/>
      </c>
      <c r="AQ1526" s="55">
        <f>+IFERROR(SUMIF($AC$3:$AM$3,VLOOKUP($R1526,desplegable!$N$3:$Q$8,4,FALSE),$AC1526:$AM1526)/$S1526,0)</f>
        <v>0</v>
      </c>
      <c r="AR1526" s="55">
        <f ca="1">IFERROR((SUMIF($AC$3:$AM$3,VLOOKUP($R1526,desplegable!$N$3:$Q$8,4,FALSE),$AC1526:$AM1526)/($H1526-$G1526))*((TODAY())-$G1526)/$S1526,0)</f>
        <v>0</v>
      </c>
      <c r="AS1526" s="56" t="str">
        <f t="shared" si="487"/>
        <v>-</v>
      </c>
      <c r="AT1526" s="56" t="str">
        <f t="shared" si="488"/>
        <v>-</v>
      </c>
      <c r="AU1526" s="56" t="str">
        <f t="shared" si="489"/>
        <v>-</v>
      </c>
      <c r="AV1526" s="56" t="str">
        <f t="shared" si="490"/>
        <v>-</v>
      </c>
      <c r="AW1526" s="53" t="str">
        <f t="shared" si="491"/>
        <v>-</v>
      </c>
      <c r="AX1526" s="53" t="str">
        <f t="shared" si="492"/>
        <v/>
      </c>
      <c r="AY1526" s="57" t="str">
        <f t="shared" si="493"/>
        <v/>
      </c>
      <c r="AZ1526" s="54">
        <f>+IF(SUMIF($AC$3:$AM$3,VLOOKUP($R1526,desplegable!$N$3:$Q$8,4,FALSE),$AC1526:$AM1526)&gt;=$S1526,$S1526,SUMIF($AC$3:$AM$3,VLOOKUP($R1526,desplegable!$N$3:$Q$8,4,FALSE),$AC1526:$AM1526))</f>
        <v>0</v>
      </c>
      <c r="BA1526" s="78"/>
      <c r="BB1526" s="54">
        <f t="shared" si="494"/>
        <v>0</v>
      </c>
      <c r="BC1526" s="53">
        <f>+IFERROR($BB1526*$T1526/VLOOKUP($R1526,desplegable!$N$3:$O$8,2,FALSE),0)</f>
        <v>0</v>
      </c>
      <c r="BD1526" s="53" t="str">
        <f t="shared" si="484"/>
        <v/>
      </c>
      <c r="BE1526" s="57" t="str">
        <f t="shared" si="495"/>
        <v/>
      </c>
    </row>
    <row r="1527" spans="1:57" ht="15" customHeight="1" x14ac:dyDescent="0.25">
      <c r="A1527" s="26" t="s">
        <v>117</v>
      </c>
      <c r="B1527" s="21"/>
      <c r="C1527" s="21" t="s">
        <v>117</v>
      </c>
      <c r="D1527" s="21"/>
      <c r="E1527" s="21" t="s">
        <v>117</v>
      </c>
      <c r="F1527" s="21"/>
      <c r="G1527" s="27"/>
      <c r="H1527" s="27"/>
      <c r="I1527" s="28" t="s">
        <v>374</v>
      </c>
      <c r="J1527" s="28" t="s">
        <v>117</v>
      </c>
      <c r="K1527" s="21"/>
      <c r="L1527" s="21"/>
      <c r="M1527" s="28" t="s">
        <v>117</v>
      </c>
      <c r="N1527" s="28" t="s">
        <v>117</v>
      </c>
      <c r="O1527" s="28" t="s">
        <v>117</v>
      </c>
      <c r="P1527" s="21" t="s">
        <v>117</v>
      </c>
      <c r="Q1527" s="21" t="s">
        <v>117</v>
      </c>
      <c r="R1527" s="28" t="s">
        <v>117</v>
      </c>
      <c r="S1527" s="78"/>
      <c r="T1527" s="30"/>
      <c r="U1527" s="52">
        <f t="shared" si="485"/>
        <v>0</v>
      </c>
      <c r="V1527" s="29"/>
      <c r="W1527" s="29" t="s">
        <v>117</v>
      </c>
      <c r="X1527" s="29"/>
      <c r="Y1527" s="29"/>
      <c r="Z1527" s="53" t="str">
        <f t="shared" si="477"/>
        <v/>
      </c>
      <c r="AA1527" s="55" t="str">
        <f t="shared" si="486"/>
        <v/>
      </c>
      <c r="AB1527" s="27"/>
      <c r="AC1527" s="54">
        <f t="shared" si="478"/>
        <v>0</v>
      </c>
      <c r="AD1527" s="78"/>
      <c r="AE1527" s="54">
        <f t="shared" si="479"/>
        <v>0</v>
      </c>
      <c r="AF1527" s="78"/>
      <c r="AG1527" s="54">
        <f t="shared" si="480"/>
        <v>0</v>
      </c>
      <c r="AH1527" s="78"/>
      <c r="AI1527" s="54">
        <f t="shared" si="481"/>
        <v>0</v>
      </c>
      <c r="AJ1527" s="78"/>
      <c r="AK1527" s="54">
        <f t="shared" si="482"/>
        <v>0</v>
      </c>
      <c r="AL1527" s="78"/>
      <c r="AM1527" s="78"/>
      <c r="AN1527" s="53" t="str">
        <f>+IF($A1527="Venta",SUMIF($AC$3:$AM$3,VLOOKUP($R1527,desplegable!$N$3:$Q$8,4,FALSE),$AC1527:$AM1527)*$T1527/VLOOKUP($R1527,desplegable!$N$3:$O$8,2,FALSE),"")</f>
        <v/>
      </c>
      <c r="AO1527" s="53">
        <f t="shared" si="483"/>
        <v>0</v>
      </c>
      <c r="AP1527" s="53" t="str">
        <f>+IF($A1527="Compra",SUMIF($AC$3:$AM$3,VLOOKUP($R1526,desplegable!$N$3:$Q$8,4,FALSE),$AC1527:$AM1527)*$T1527/VLOOKUP($R1526,desplegable!$N$3:$O$8,2,FALSE),"")</f>
        <v/>
      </c>
      <c r="AQ1527" s="55">
        <f>+IFERROR(SUMIF($AC$3:$AM$3,VLOOKUP($R1527,desplegable!$N$3:$Q$8,4,FALSE),$AC1527:$AM1527)/$S1527,0)</f>
        <v>0</v>
      </c>
      <c r="AR1527" s="55">
        <f ca="1">IFERROR((SUMIF($AC$3:$AM$3,VLOOKUP($R1527,desplegable!$N$3:$Q$8,4,FALSE),$AC1527:$AM1527)/($H1527-$G1527))*((TODAY())-$G1527)/$S1527,0)</f>
        <v>0</v>
      </c>
      <c r="AS1527" s="56" t="str">
        <f t="shared" si="487"/>
        <v>-</v>
      </c>
      <c r="AT1527" s="56" t="str">
        <f t="shared" si="488"/>
        <v>-</v>
      </c>
      <c r="AU1527" s="56" t="str">
        <f t="shared" si="489"/>
        <v>-</v>
      </c>
      <c r="AV1527" s="56" t="str">
        <f t="shared" si="490"/>
        <v>-</v>
      </c>
      <c r="AW1527" s="53" t="str">
        <f t="shared" si="491"/>
        <v>-</v>
      </c>
      <c r="AX1527" s="53" t="str">
        <f t="shared" si="492"/>
        <v/>
      </c>
      <c r="AY1527" s="57" t="str">
        <f t="shared" si="493"/>
        <v/>
      </c>
      <c r="AZ1527" s="54">
        <f>+IF(SUMIF($AC$3:$AM$3,VLOOKUP($R1527,desplegable!$N$3:$Q$8,4,FALSE),$AC1527:$AM1527)&gt;=$S1527,$S1527,SUMIF($AC$3:$AM$3,VLOOKUP($R1527,desplegable!$N$3:$Q$8,4,FALSE),$AC1527:$AM1527))</f>
        <v>0</v>
      </c>
      <c r="BA1527" s="78"/>
      <c r="BB1527" s="54">
        <f t="shared" si="494"/>
        <v>0</v>
      </c>
      <c r="BC1527" s="53">
        <f>+IFERROR($BB1527*$T1527/VLOOKUP($R1527,desplegable!$N$3:$O$8,2,FALSE),0)</f>
        <v>0</v>
      </c>
      <c r="BD1527" s="53" t="str">
        <f t="shared" si="484"/>
        <v/>
      </c>
      <c r="BE1527" s="57" t="str">
        <f t="shared" si="495"/>
        <v/>
      </c>
    </row>
    <row r="1528" spans="1:57" ht="15" customHeight="1" x14ac:dyDescent="0.25">
      <c r="A1528" s="26" t="s">
        <v>117</v>
      </c>
      <c r="B1528" s="21"/>
      <c r="C1528" s="21" t="s">
        <v>117</v>
      </c>
      <c r="D1528" s="21"/>
      <c r="E1528" s="21" t="s">
        <v>117</v>
      </c>
      <c r="F1528" s="21"/>
      <c r="G1528" s="27"/>
      <c r="H1528" s="27"/>
      <c r="I1528" s="28" t="s">
        <v>374</v>
      </c>
      <c r="J1528" s="28" t="s">
        <v>117</v>
      </c>
      <c r="K1528" s="21"/>
      <c r="L1528" s="21"/>
      <c r="M1528" s="28" t="s">
        <v>117</v>
      </c>
      <c r="N1528" s="28" t="s">
        <v>117</v>
      </c>
      <c r="O1528" s="28" t="s">
        <v>117</v>
      </c>
      <c r="P1528" s="21" t="s">
        <v>117</v>
      </c>
      <c r="Q1528" s="21" t="s">
        <v>117</v>
      </c>
      <c r="R1528" s="28" t="s">
        <v>117</v>
      </c>
      <c r="S1528" s="78"/>
      <c r="T1528" s="30"/>
      <c r="U1528" s="52">
        <f t="shared" si="485"/>
        <v>0</v>
      </c>
      <c r="V1528" s="29"/>
      <c r="W1528" s="29" t="s">
        <v>117</v>
      </c>
      <c r="X1528" s="29"/>
      <c r="Y1528" s="29"/>
      <c r="Z1528" s="53" t="str">
        <f t="shared" si="477"/>
        <v/>
      </c>
      <c r="AA1528" s="55" t="str">
        <f t="shared" si="486"/>
        <v/>
      </c>
      <c r="AB1528" s="27"/>
      <c r="AC1528" s="54">
        <f t="shared" si="478"/>
        <v>0</v>
      </c>
      <c r="AD1528" s="78"/>
      <c r="AE1528" s="54">
        <f t="shared" si="479"/>
        <v>0</v>
      </c>
      <c r="AF1528" s="78"/>
      <c r="AG1528" s="54">
        <f t="shared" si="480"/>
        <v>0</v>
      </c>
      <c r="AH1528" s="78"/>
      <c r="AI1528" s="54">
        <f t="shared" si="481"/>
        <v>0</v>
      </c>
      <c r="AJ1528" s="78"/>
      <c r="AK1528" s="54">
        <f t="shared" si="482"/>
        <v>0</v>
      </c>
      <c r="AL1528" s="78"/>
      <c r="AM1528" s="78"/>
      <c r="AN1528" s="53" t="str">
        <f>+IF($A1528="Venta",SUMIF($AC$3:$AM$3,VLOOKUP($R1528,desplegable!$N$3:$Q$8,4,FALSE),$AC1528:$AM1528)*$T1528/VLOOKUP($R1528,desplegable!$N$3:$O$8,2,FALSE),"")</f>
        <v/>
      </c>
      <c r="AO1528" s="53">
        <f t="shared" si="483"/>
        <v>0</v>
      </c>
      <c r="AP1528" s="53" t="str">
        <f>+IF($A1528="Compra",SUMIF($AC$3:$AM$3,VLOOKUP($R1527,desplegable!$N$3:$Q$8,4,FALSE),$AC1528:$AM1528)*$T1528/VLOOKUP($R1527,desplegable!$N$3:$O$8,2,FALSE),"")</f>
        <v/>
      </c>
      <c r="AQ1528" s="55">
        <f>+IFERROR(SUMIF($AC$3:$AM$3,VLOOKUP($R1528,desplegable!$N$3:$Q$8,4,FALSE),$AC1528:$AM1528)/$S1528,0)</f>
        <v>0</v>
      </c>
      <c r="AR1528" s="55">
        <f ca="1">IFERROR((SUMIF($AC$3:$AM$3,VLOOKUP($R1528,desplegable!$N$3:$Q$8,4,FALSE),$AC1528:$AM1528)/($H1528-$G1528))*((TODAY())-$G1528)/$S1528,0)</f>
        <v>0</v>
      </c>
      <c r="AS1528" s="56" t="str">
        <f t="shared" si="487"/>
        <v>-</v>
      </c>
      <c r="AT1528" s="56" t="str">
        <f t="shared" si="488"/>
        <v>-</v>
      </c>
      <c r="AU1528" s="56" t="str">
        <f t="shared" si="489"/>
        <v>-</v>
      </c>
      <c r="AV1528" s="56" t="str">
        <f t="shared" si="490"/>
        <v>-</v>
      </c>
      <c r="AW1528" s="53" t="str">
        <f t="shared" si="491"/>
        <v>-</v>
      </c>
      <c r="AX1528" s="53" t="str">
        <f t="shared" si="492"/>
        <v/>
      </c>
      <c r="AY1528" s="57" t="str">
        <f t="shared" si="493"/>
        <v/>
      </c>
      <c r="AZ1528" s="54">
        <f>+IF(SUMIF($AC$3:$AM$3,VLOOKUP($R1528,desplegable!$N$3:$Q$8,4,FALSE),$AC1528:$AM1528)&gt;=$S1528,$S1528,SUMIF($AC$3:$AM$3,VLOOKUP($R1528,desplegable!$N$3:$Q$8,4,FALSE),$AC1528:$AM1528))</f>
        <v>0</v>
      </c>
      <c r="BA1528" s="78"/>
      <c r="BB1528" s="54">
        <f t="shared" si="494"/>
        <v>0</v>
      </c>
      <c r="BC1528" s="53">
        <f>+IFERROR($BB1528*$T1528/VLOOKUP($R1528,desplegable!$N$3:$O$8,2,FALSE),0)</f>
        <v>0</v>
      </c>
      <c r="BD1528" s="53" t="str">
        <f t="shared" si="484"/>
        <v/>
      </c>
      <c r="BE1528" s="57" t="str">
        <f t="shared" si="495"/>
        <v/>
      </c>
    </row>
    <row r="1529" spans="1:57" ht="15" customHeight="1" x14ac:dyDescent="0.25">
      <c r="A1529" s="26" t="s">
        <v>117</v>
      </c>
      <c r="B1529" s="21"/>
      <c r="C1529" s="21" t="s">
        <v>117</v>
      </c>
      <c r="D1529" s="21"/>
      <c r="E1529" s="21" t="s">
        <v>117</v>
      </c>
      <c r="F1529" s="21"/>
      <c r="G1529" s="27"/>
      <c r="H1529" s="27"/>
      <c r="I1529" s="28" t="s">
        <v>374</v>
      </c>
      <c r="J1529" s="28" t="s">
        <v>117</v>
      </c>
      <c r="K1529" s="21"/>
      <c r="L1529" s="21"/>
      <c r="M1529" s="28" t="s">
        <v>117</v>
      </c>
      <c r="N1529" s="28" t="s">
        <v>117</v>
      </c>
      <c r="O1529" s="28" t="s">
        <v>117</v>
      </c>
      <c r="P1529" s="21" t="s">
        <v>117</v>
      </c>
      <c r="Q1529" s="21" t="s">
        <v>117</v>
      </c>
      <c r="R1529" s="28" t="s">
        <v>117</v>
      </c>
      <c r="S1529" s="78"/>
      <c r="T1529" s="30"/>
      <c r="U1529" s="52">
        <f t="shared" si="485"/>
        <v>0</v>
      </c>
      <c r="V1529" s="29"/>
      <c r="W1529" s="29" t="s">
        <v>117</v>
      </c>
      <c r="X1529" s="29"/>
      <c r="Y1529" s="29"/>
      <c r="Z1529" s="53" t="str">
        <f t="shared" si="477"/>
        <v/>
      </c>
      <c r="AA1529" s="55" t="str">
        <f t="shared" si="486"/>
        <v/>
      </c>
      <c r="AB1529" s="27"/>
      <c r="AC1529" s="54">
        <f t="shared" si="478"/>
        <v>0</v>
      </c>
      <c r="AD1529" s="78"/>
      <c r="AE1529" s="54">
        <f t="shared" si="479"/>
        <v>0</v>
      </c>
      <c r="AF1529" s="78"/>
      <c r="AG1529" s="54">
        <f t="shared" si="480"/>
        <v>0</v>
      </c>
      <c r="AH1529" s="78"/>
      <c r="AI1529" s="54">
        <f t="shared" si="481"/>
        <v>0</v>
      </c>
      <c r="AJ1529" s="78"/>
      <c r="AK1529" s="54">
        <f t="shared" si="482"/>
        <v>0</v>
      </c>
      <c r="AL1529" s="78"/>
      <c r="AM1529" s="78"/>
      <c r="AN1529" s="53" t="str">
        <f>+IF($A1529="Venta",SUMIF($AC$3:$AM$3,VLOOKUP($R1529,desplegable!$N$3:$Q$8,4,FALSE),$AC1529:$AM1529)*$T1529/VLOOKUP($R1529,desplegable!$N$3:$O$8,2,FALSE),"")</f>
        <v/>
      </c>
      <c r="AO1529" s="53">
        <f t="shared" si="483"/>
        <v>0</v>
      </c>
      <c r="AP1529" s="53" t="str">
        <f>+IF($A1529="Compra",SUMIF($AC$3:$AM$3,VLOOKUP($R1528,desplegable!$N$3:$Q$8,4,FALSE),$AC1529:$AM1529)*$T1529/VLOOKUP($R1528,desplegable!$N$3:$O$8,2,FALSE),"")</f>
        <v/>
      </c>
      <c r="AQ1529" s="55">
        <f>+IFERROR(SUMIF($AC$3:$AM$3,VLOOKUP($R1529,desplegable!$N$3:$Q$8,4,FALSE),$AC1529:$AM1529)/$S1529,0)</f>
        <v>0</v>
      </c>
      <c r="AR1529" s="55">
        <f ca="1">IFERROR((SUMIF($AC$3:$AM$3,VLOOKUP($R1529,desplegable!$N$3:$Q$8,4,FALSE),$AC1529:$AM1529)/($H1529-$G1529))*((TODAY())-$G1529)/$S1529,0)</f>
        <v>0</v>
      </c>
      <c r="AS1529" s="56" t="str">
        <f t="shared" si="487"/>
        <v>-</v>
      </c>
      <c r="AT1529" s="56" t="str">
        <f t="shared" si="488"/>
        <v>-</v>
      </c>
      <c r="AU1529" s="56" t="str">
        <f t="shared" si="489"/>
        <v>-</v>
      </c>
      <c r="AV1529" s="56" t="str">
        <f t="shared" si="490"/>
        <v>-</v>
      </c>
      <c r="AW1529" s="53" t="str">
        <f t="shared" si="491"/>
        <v>-</v>
      </c>
      <c r="AX1529" s="53" t="str">
        <f t="shared" si="492"/>
        <v/>
      </c>
      <c r="AY1529" s="57" t="str">
        <f t="shared" si="493"/>
        <v/>
      </c>
      <c r="AZ1529" s="54">
        <f>+IF(SUMIF($AC$3:$AM$3,VLOOKUP($R1529,desplegable!$N$3:$Q$8,4,FALSE),$AC1529:$AM1529)&gt;=$S1529,$S1529,SUMIF($AC$3:$AM$3,VLOOKUP($R1529,desplegable!$N$3:$Q$8,4,FALSE),$AC1529:$AM1529))</f>
        <v>0</v>
      </c>
      <c r="BA1529" s="78"/>
      <c r="BB1529" s="54">
        <f t="shared" si="494"/>
        <v>0</v>
      </c>
      <c r="BC1529" s="53">
        <f>+IFERROR($BB1529*$T1529/VLOOKUP($R1529,desplegable!$N$3:$O$8,2,FALSE),0)</f>
        <v>0</v>
      </c>
      <c r="BD1529" s="53" t="str">
        <f t="shared" si="484"/>
        <v/>
      </c>
      <c r="BE1529" s="57" t="str">
        <f t="shared" si="495"/>
        <v/>
      </c>
    </row>
    <row r="1530" spans="1:57" ht="15" customHeight="1" x14ac:dyDescent="0.25">
      <c r="A1530" s="26" t="s">
        <v>117</v>
      </c>
      <c r="B1530" s="21"/>
      <c r="C1530" s="21" t="s">
        <v>117</v>
      </c>
      <c r="D1530" s="21"/>
      <c r="E1530" s="21" t="s">
        <v>117</v>
      </c>
      <c r="F1530" s="21"/>
      <c r="G1530" s="27"/>
      <c r="H1530" s="27"/>
      <c r="I1530" s="28" t="s">
        <v>374</v>
      </c>
      <c r="J1530" s="28" t="s">
        <v>117</v>
      </c>
      <c r="K1530" s="21"/>
      <c r="L1530" s="21"/>
      <c r="M1530" s="28" t="s">
        <v>117</v>
      </c>
      <c r="N1530" s="28" t="s">
        <v>117</v>
      </c>
      <c r="O1530" s="28" t="s">
        <v>117</v>
      </c>
      <c r="P1530" s="21" t="s">
        <v>117</v>
      </c>
      <c r="Q1530" s="21" t="s">
        <v>117</v>
      </c>
      <c r="R1530" s="28" t="s">
        <v>117</v>
      </c>
      <c r="S1530" s="78"/>
      <c r="T1530" s="30"/>
      <c r="U1530" s="52">
        <f t="shared" si="485"/>
        <v>0</v>
      </c>
      <c r="V1530" s="29"/>
      <c r="W1530" s="29" t="s">
        <v>117</v>
      </c>
      <c r="X1530" s="29"/>
      <c r="Y1530" s="29"/>
      <c r="Z1530" s="53" t="str">
        <f t="shared" si="477"/>
        <v/>
      </c>
      <c r="AA1530" s="55" t="str">
        <f t="shared" si="486"/>
        <v/>
      </c>
      <c r="AB1530" s="27"/>
      <c r="AC1530" s="54">
        <f t="shared" si="478"/>
        <v>0</v>
      </c>
      <c r="AD1530" s="78"/>
      <c r="AE1530" s="54">
        <f t="shared" si="479"/>
        <v>0</v>
      </c>
      <c r="AF1530" s="78"/>
      <c r="AG1530" s="54">
        <f t="shared" si="480"/>
        <v>0</v>
      </c>
      <c r="AH1530" s="78"/>
      <c r="AI1530" s="54">
        <f t="shared" si="481"/>
        <v>0</v>
      </c>
      <c r="AJ1530" s="78"/>
      <c r="AK1530" s="54">
        <f t="shared" si="482"/>
        <v>0</v>
      </c>
      <c r="AL1530" s="78"/>
      <c r="AM1530" s="78"/>
      <c r="AN1530" s="53" t="str">
        <f>+IF($A1530="Venta",SUMIF($AC$3:$AM$3,VLOOKUP($R1530,desplegable!$N$3:$Q$8,4,FALSE),$AC1530:$AM1530)*$T1530/VLOOKUP($R1530,desplegable!$N$3:$O$8,2,FALSE),"")</f>
        <v/>
      </c>
      <c r="AO1530" s="53">
        <f t="shared" si="483"/>
        <v>0</v>
      </c>
      <c r="AP1530" s="53" t="str">
        <f>+IF($A1530="Compra",SUMIF($AC$3:$AM$3,VLOOKUP($R1529,desplegable!$N$3:$Q$8,4,FALSE),$AC1530:$AM1530)*$T1530/VLOOKUP($R1529,desplegable!$N$3:$O$8,2,FALSE),"")</f>
        <v/>
      </c>
      <c r="AQ1530" s="55">
        <f>+IFERROR(SUMIF($AC$3:$AM$3,VLOOKUP($R1530,desplegable!$N$3:$Q$8,4,FALSE),$AC1530:$AM1530)/$S1530,0)</f>
        <v>0</v>
      </c>
      <c r="AR1530" s="55">
        <f ca="1">IFERROR((SUMIF($AC$3:$AM$3,VLOOKUP($R1530,desplegable!$N$3:$Q$8,4,FALSE),$AC1530:$AM1530)/($H1530-$G1530))*((TODAY())-$G1530)/$S1530,0)</f>
        <v>0</v>
      </c>
      <c r="AS1530" s="56" t="str">
        <f t="shared" si="487"/>
        <v>-</v>
      </c>
      <c r="AT1530" s="56" t="str">
        <f t="shared" si="488"/>
        <v>-</v>
      </c>
      <c r="AU1530" s="56" t="str">
        <f t="shared" si="489"/>
        <v>-</v>
      </c>
      <c r="AV1530" s="56" t="str">
        <f t="shared" si="490"/>
        <v>-</v>
      </c>
      <c r="AW1530" s="53" t="str">
        <f t="shared" si="491"/>
        <v>-</v>
      </c>
      <c r="AX1530" s="53" t="str">
        <f t="shared" si="492"/>
        <v/>
      </c>
      <c r="AY1530" s="57" t="str">
        <f t="shared" si="493"/>
        <v/>
      </c>
      <c r="AZ1530" s="54">
        <f>+IF(SUMIF($AC$3:$AM$3,VLOOKUP($R1530,desplegable!$N$3:$Q$8,4,FALSE),$AC1530:$AM1530)&gt;=$S1530,$S1530,SUMIF($AC$3:$AM$3,VLOOKUP($R1530,desplegable!$N$3:$Q$8,4,FALSE),$AC1530:$AM1530))</f>
        <v>0</v>
      </c>
      <c r="BA1530" s="78"/>
      <c r="BB1530" s="54">
        <f t="shared" si="494"/>
        <v>0</v>
      </c>
      <c r="BC1530" s="53">
        <f>+IFERROR($BB1530*$T1530/VLOOKUP($R1530,desplegable!$N$3:$O$8,2,FALSE),0)</f>
        <v>0</v>
      </c>
      <c r="BD1530" s="53" t="str">
        <f t="shared" si="484"/>
        <v/>
      </c>
      <c r="BE1530" s="57" t="str">
        <f t="shared" si="495"/>
        <v/>
      </c>
    </row>
    <row r="1531" spans="1:57" ht="15" customHeight="1" x14ac:dyDescent="0.25">
      <c r="A1531" s="26" t="s">
        <v>117</v>
      </c>
      <c r="B1531" s="21"/>
      <c r="C1531" s="21" t="s">
        <v>117</v>
      </c>
      <c r="D1531" s="21"/>
      <c r="E1531" s="21" t="s">
        <v>117</v>
      </c>
      <c r="F1531" s="21"/>
      <c r="G1531" s="27"/>
      <c r="H1531" s="27"/>
      <c r="I1531" s="28" t="s">
        <v>374</v>
      </c>
      <c r="J1531" s="28" t="s">
        <v>117</v>
      </c>
      <c r="K1531" s="21"/>
      <c r="L1531" s="21"/>
      <c r="M1531" s="28" t="s">
        <v>117</v>
      </c>
      <c r="N1531" s="28" t="s">
        <v>117</v>
      </c>
      <c r="O1531" s="28" t="s">
        <v>117</v>
      </c>
      <c r="P1531" s="21" t="s">
        <v>117</v>
      </c>
      <c r="Q1531" s="21" t="s">
        <v>117</v>
      </c>
      <c r="R1531" s="28" t="s">
        <v>117</v>
      </c>
      <c r="S1531" s="78"/>
      <c r="T1531" s="30"/>
      <c r="U1531" s="52">
        <f t="shared" si="485"/>
        <v>0</v>
      </c>
      <c r="V1531" s="29"/>
      <c r="W1531" s="29" t="s">
        <v>117</v>
      </c>
      <c r="X1531" s="29"/>
      <c r="Y1531" s="29"/>
      <c r="Z1531" s="53" t="str">
        <f t="shared" si="477"/>
        <v/>
      </c>
      <c r="AA1531" s="55" t="str">
        <f t="shared" si="486"/>
        <v/>
      </c>
      <c r="AB1531" s="27"/>
      <c r="AC1531" s="54">
        <f t="shared" si="478"/>
        <v>0</v>
      </c>
      <c r="AD1531" s="78"/>
      <c r="AE1531" s="54">
        <f t="shared" si="479"/>
        <v>0</v>
      </c>
      <c r="AF1531" s="78"/>
      <c r="AG1531" s="54">
        <f t="shared" si="480"/>
        <v>0</v>
      </c>
      <c r="AH1531" s="78"/>
      <c r="AI1531" s="54">
        <f t="shared" si="481"/>
        <v>0</v>
      </c>
      <c r="AJ1531" s="78"/>
      <c r="AK1531" s="54">
        <f t="shared" si="482"/>
        <v>0</v>
      </c>
      <c r="AL1531" s="78"/>
      <c r="AM1531" s="78"/>
      <c r="AN1531" s="53" t="str">
        <f>+IF($A1531="Venta",SUMIF($AC$3:$AM$3,VLOOKUP($R1531,desplegable!$N$3:$Q$8,4,FALSE),$AC1531:$AM1531)*$T1531/VLOOKUP($R1531,desplegable!$N$3:$O$8,2,FALSE),"")</f>
        <v/>
      </c>
      <c r="AO1531" s="53">
        <f t="shared" si="483"/>
        <v>0</v>
      </c>
      <c r="AP1531" s="53" t="str">
        <f>+IF($A1531="Compra",SUMIF($AC$3:$AM$3,VLOOKUP($R1530,desplegable!$N$3:$Q$8,4,FALSE),$AC1531:$AM1531)*$T1531/VLOOKUP($R1530,desplegable!$N$3:$O$8,2,FALSE),"")</f>
        <v/>
      </c>
      <c r="AQ1531" s="55">
        <f>+IFERROR(SUMIF($AC$3:$AM$3,VLOOKUP($R1531,desplegable!$N$3:$Q$8,4,FALSE),$AC1531:$AM1531)/$S1531,0)</f>
        <v>0</v>
      </c>
      <c r="AR1531" s="55">
        <f ca="1">IFERROR((SUMIF($AC$3:$AM$3,VLOOKUP($R1531,desplegable!$N$3:$Q$8,4,FALSE),$AC1531:$AM1531)/($H1531-$G1531))*((TODAY())-$G1531)/$S1531,0)</f>
        <v>0</v>
      </c>
      <c r="AS1531" s="56" t="str">
        <f t="shared" si="487"/>
        <v>-</v>
      </c>
      <c r="AT1531" s="56" t="str">
        <f t="shared" si="488"/>
        <v>-</v>
      </c>
      <c r="AU1531" s="56" t="str">
        <f t="shared" si="489"/>
        <v>-</v>
      </c>
      <c r="AV1531" s="56" t="str">
        <f t="shared" si="490"/>
        <v>-</v>
      </c>
      <c r="AW1531" s="53" t="str">
        <f t="shared" si="491"/>
        <v>-</v>
      </c>
      <c r="AX1531" s="53" t="str">
        <f t="shared" si="492"/>
        <v/>
      </c>
      <c r="AY1531" s="57" t="str">
        <f t="shared" si="493"/>
        <v/>
      </c>
      <c r="AZ1531" s="54">
        <f>+IF(SUMIF($AC$3:$AM$3,VLOOKUP($R1531,desplegable!$N$3:$Q$8,4,FALSE),$AC1531:$AM1531)&gt;=$S1531,$S1531,SUMIF($AC$3:$AM$3,VLOOKUP($R1531,desplegable!$N$3:$Q$8,4,FALSE),$AC1531:$AM1531))</f>
        <v>0</v>
      </c>
      <c r="BA1531" s="78"/>
      <c r="BB1531" s="54">
        <f t="shared" si="494"/>
        <v>0</v>
      </c>
      <c r="BC1531" s="53">
        <f>+IFERROR($BB1531*$T1531/VLOOKUP($R1531,desplegable!$N$3:$O$8,2,FALSE),0)</f>
        <v>0</v>
      </c>
      <c r="BD1531" s="53" t="str">
        <f t="shared" si="484"/>
        <v/>
      </c>
      <c r="BE1531" s="57" t="str">
        <f t="shared" si="495"/>
        <v/>
      </c>
    </row>
    <row r="1532" spans="1:57" ht="15" customHeight="1" x14ac:dyDescent="0.25">
      <c r="A1532" s="26" t="s">
        <v>117</v>
      </c>
      <c r="B1532" s="21"/>
      <c r="C1532" s="21" t="s">
        <v>117</v>
      </c>
      <c r="D1532" s="21"/>
      <c r="E1532" s="21" t="s">
        <v>117</v>
      </c>
      <c r="F1532" s="21"/>
      <c r="G1532" s="27"/>
      <c r="H1532" s="27"/>
      <c r="I1532" s="28" t="s">
        <v>374</v>
      </c>
      <c r="J1532" s="28" t="s">
        <v>117</v>
      </c>
      <c r="K1532" s="21"/>
      <c r="L1532" s="21"/>
      <c r="M1532" s="28" t="s">
        <v>117</v>
      </c>
      <c r="N1532" s="28" t="s">
        <v>117</v>
      </c>
      <c r="O1532" s="28" t="s">
        <v>117</v>
      </c>
      <c r="P1532" s="21" t="s">
        <v>117</v>
      </c>
      <c r="Q1532" s="21" t="s">
        <v>117</v>
      </c>
      <c r="R1532" s="28" t="s">
        <v>117</v>
      </c>
      <c r="S1532" s="78"/>
      <c r="T1532" s="30"/>
      <c r="U1532" s="52">
        <f t="shared" si="485"/>
        <v>0</v>
      </c>
      <c r="V1532" s="29"/>
      <c r="W1532" s="29" t="s">
        <v>117</v>
      </c>
      <c r="X1532" s="29"/>
      <c r="Y1532" s="29"/>
      <c r="Z1532" s="53" t="str">
        <f t="shared" si="477"/>
        <v/>
      </c>
      <c r="AA1532" s="55" t="str">
        <f t="shared" si="486"/>
        <v/>
      </c>
      <c r="AB1532" s="27"/>
      <c r="AC1532" s="54">
        <f t="shared" si="478"/>
        <v>0</v>
      </c>
      <c r="AD1532" s="78"/>
      <c r="AE1532" s="54">
        <f t="shared" si="479"/>
        <v>0</v>
      </c>
      <c r="AF1532" s="78"/>
      <c r="AG1532" s="54">
        <f t="shared" si="480"/>
        <v>0</v>
      </c>
      <c r="AH1532" s="78"/>
      <c r="AI1532" s="54">
        <f t="shared" si="481"/>
        <v>0</v>
      </c>
      <c r="AJ1532" s="78"/>
      <c r="AK1532" s="54">
        <f t="shared" si="482"/>
        <v>0</v>
      </c>
      <c r="AL1532" s="78"/>
      <c r="AM1532" s="78"/>
      <c r="AN1532" s="53" t="str">
        <f>+IF($A1532="Venta",SUMIF($AC$3:$AM$3,VLOOKUP($R1532,desplegable!$N$3:$Q$8,4,FALSE),$AC1532:$AM1532)*$T1532/VLOOKUP($R1532,desplegable!$N$3:$O$8,2,FALSE),"")</f>
        <v/>
      </c>
      <c r="AO1532" s="53">
        <f t="shared" si="483"/>
        <v>0</v>
      </c>
      <c r="AP1532" s="53" t="str">
        <f>+IF($A1532="Compra",SUMIF($AC$3:$AM$3,VLOOKUP(#REF!,desplegable!$N$3:$Q$8,4,FALSE),$AC1532:$AM1532)*$T1532/VLOOKUP(#REF!,desplegable!$N$3:$O$8,2,FALSE),"")</f>
        <v/>
      </c>
      <c r="AQ1532" s="55">
        <f>+IFERROR(SUMIF($AC$3:$AM$3,VLOOKUP($R1532,desplegable!$N$3:$Q$8,4,FALSE),$AC1532:$AM1532)/$S1532,0)</f>
        <v>0</v>
      </c>
      <c r="AR1532" s="55">
        <f ca="1">IFERROR((SUMIF($AC$3:$AM$3,VLOOKUP($R1532,desplegable!$N$3:$Q$8,4,FALSE),$AC1532:$AM1532)/($H1532-$G1532))*((TODAY())-$G1532)/$S1532,0)</f>
        <v>0</v>
      </c>
      <c r="AS1532" s="56" t="str">
        <f t="shared" si="487"/>
        <v>-</v>
      </c>
      <c r="AT1532" s="56" t="str">
        <f t="shared" si="488"/>
        <v>-</v>
      </c>
      <c r="AU1532" s="56" t="str">
        <f t="shared" si="489"/>
        <v>-</v>
      </c>
      <c r="AV1532" s="56" t="str">
        <f t="shared" si="490"/>
        <v>-</v>
      </c>
      <c r="AW1532" s="53" t="str">
        <f t="shared" si="491"/>
        <v>-</v>
      </c>
      <c r="AX1532" s="53" t="str">
        <f t="shared" si="492"/>
        <v/>
      </c>
      <c r="AY1532" s="57" t="str">
        <f t="shared" si="493"/>
        <v/>
      </c>
      <c r="AZ1532" s="54">
        <f>+IF(SUMIF($AC$3:$AM$3,VLOOKUP($R1532,desplegable!$N$3:$Q$8,4,FALSE),$AC1532:$AM1532)&gt;=$S1532,$S1532,SUMIF($AC$3:$AM$3,VLOOKUP($R1532,desplegable!$N$3:$Q$8,4,FALSE),$AC1532:$AM1532))</f>
        <v>0</v>
      </c>
      <c r="BA1532" s="78"/>
      <c r="BB1532" s="54">
        <f t="shared" si="494"/>
        <v>0</v>
      </c>
      <c r="BC1532" s="53">
        <f>+IFERROR($BB1532*$T1532/VLOOKUP($R1532,desplegable!$N$3:$O$8,2,FALSE),0)</f>
        <v>0</v>
      </c>
      <c r="BD1532" s="53" t="str">
        <f t="shared" si="484"/>
        <v/>
      </c>
      <c r="BE1532" s="57" t="str">
        <f t="shared" si="495"/>
        <v/>
      </c>
    </row>
    <row r="1533" spans="1:57" ht="15" customHeight="1" x14ac:dyDescent="0.25">
      <c r="A1533" s="26" t="s">
        <v>117</v>
      </c>
      <c r="B1533" s="21"/>
      <c r="C1533" s="21" t="s">
        <v>117</v>
      </c>
      <c r="D1533" s="21"/>
      <c r="E1533" s="21" t="s">
        <v>117</v>
      </c>
      <c r="F1533" s="21"/>
      <c r="G1533" s="27"/>
      <c r="H1533" s="27"/>
      <c r="I1533" s="28" t="s">
        <v>374</v>
      </c>
      <c r="J1533" s="28" t="s">
        <v>117</v>
      </c>
      <c r="K1533" s="21"/>
      <c r="L1533" s="21"/>
      <c r="M1533" s="28" t="s">
        <v>117</v>
      </c>
      <c r="N1533" s="28" t="s">
        <v>117</v>
      </c>
      <c r="O1533" s="28" t="s">
        <v>117</v>
      </c>
      <c r="P1533" s="21" t="s">
        <v>117</v>
      </c>
      <c r="Q1533" s="21" t="s">
        <v>117</v>
      </c>
      <c r="R1533" s="28" t="s">
        <v>117</v>
      </c>
      <c r="S1533" s="78"/>
      <c r="T1533" s="30"/>
      <c r="U1533" s="52">
        <f t="shared" si="485"/>
        <v>0</v>
      </c>
      <c r="V1533" s="29"/>
      <c r="W1533" s="29" t="s">
        <v>117</v>
      </c>
      <c r="X1533" s="29"/>
      <c r="Y1533" s="29"/>
      <c r="Z1533" s="53" t="str">
        <f t="shared" si="477"/>
        <v/>
      </c>
      <c r="AA1533" s="55" t="str">
        <f t="shared" si="486"/>
        <v/>
      </c>
      <c r="AB1533" s="27"/>
      <c r="AC1533" s="54">
        <f t="shared" si="478"/>
        <v>0</v>
      </c>
      <c r="AD1533" s="78"/>
      <c r="AE1533" s="54">
        <f t="shared" si="479"/>
        <v>0</v>
      </c>
      <c r="AF1533" s="78"/>
      <c r="AG1533" s="54">
        <f t="shared" si="480"/>
        <v>0</v>
      </c>
      <c r="AH1533" s="78"/>
      <c r="AI1533" s="54">
        <f t="shared" si="481"/>
        <v>0</v>
      </c>
      <c r="AJ1533" s="78"/>
      <c r="AK1533" s="54">
        <f t="shared" si="482"/>
        <v>0</v>
      </c>
      <c r="AL1533" s="78"/>
      <c r="AM1533" s="78"/>
      <c r="AN1533" s="53" t="str">
        <f>+IF($A1533="Venta",SUMIF($AC$3:$AM$3,VLOOKUP($R1533,desplegable!$N$3:$Q$8,4,FALSE),$AC1533:$AM1533)*$T1533/VLOOKUP($R1533,desplegable!$N$3:$O$8,2,FALSE),"")</f>
        <v/>
      </c>
      <c r="AO1533" s="53">
        <f t="shared" si="483"/>
        <v>0</v>
      </c>
      <c r="AP1533" s="53" t="str">
        <f>+IF($A1533="Compra",SUMIF($AC$3:$AM$3,VLOOKUP($R1532,desplegable!$N$3:$Q$8,4,FALSE),$AC1533:$AM1533)*$T1533/VLOOKUP($R1532,desplegable!$N$3:$O$8,2,FALSE),"")</f>
        <v/>
      </c>
      <c r="AQ1533" s="55">
        <f>+IFERROR(SUMIF($AC$3:$AM$3,VLOOKUP($R1533,desplegable!$N$3:$Q$8,4,FALSE),$AC1533:$AM1533)/$S1533,0)</f>
        <v>0</v>
      </c>
      <c r="AR1533" s="55">
        <f ca="1">IFERROR((SUMIF($AC$3:$AM$3,VLOOKUP($R1533,desplegable!$N$3:$Q$8,4,FALSE),$AC1533:$AM1533)/($H1533-$G1533))*((TODAY())-$G1533)/$S1533,0)</f>
        <v>0</v>
      </c>
      <c r="AS1533" s="56" t="str">
        <f t="shared" si="487"/>
        <v>-</v>
      </c>
      <c r="AT1533" s="56" t="str">
        <f t="shared" si="488"/>
        <v>-</v>
      </c>
      <c r="AU1533" s="56" t="str">
        <f t="shared" si="489"/>
        <v>-</v>
      </c>
      <c r="AV1533" s="56" t="str">
        <f t="shared" si="490"/>
        <v>-</v>
      </c>
      <c r="AW1533" s="53" t="str">
        <f t="shared" si="491"/>
        <v>-</v>
      </c>
      <c r="AX1533" s="53" t="str">
        <f t="shared" si="492"/>
        <v/>
      </c>
      <c r="AY1533" s="57" t="str">
        <f t="shared" si="493"/>
        <v/>
      </c>
      <c r="AZ1533" s="54">
        <f>+IF(SUMIF($AC$3:$AM$3,VLOOKUP($R1533,desplegable!$N$3:$Q$8,4,FALSE),$AC1533:$AM1533)&gt;=$S1533,$S1533,SUMIF($AC$3:$AM$3,VLOOKUP($R1533,desplegable!$N$3:$Q$8,4,FALSE),$AC1533:$AM1533))</f>
        <v>0</v>
      </c>
      <c r="BA1533" s="78"/>
      <c r="BB1533" s="54">
        <f t="shared" si="494"/>
        <v>0</v>
      </c>
      <c r="BC1533" s="53">
        <f>+IFERROR($BB1533*$T1533/VLOOKUP($R1533,desplegable!$N$3:$O$8,2,FALSE),0)</f>
        <v>0</v>
      </c>
      <c r="BD1533" s="53" t="str">
        <f t="shared" si="484"/>
        <v/>
      </c>
      <c r="BE1533" s="57" t="str">
        <f t="shared" si="495"/>
        <v/>
      </c>
    </row>
    <row r="1534" spans="1:57" ht="15" customHeight="1" x14ac:dyDescent="0.25">
      <c r="A1534" s="26" t="s">
        <v>117</v>
      </c>
      <c r="B1534" s="21"/>
      <c r="C1534" s="21" t="s">
        <v>117</v>
      </c>
      <c r="D1534" s="21"/>
      <c r="E1534" s="21" t="s">
        <v>117</v>
      </c>
      <c r="F1534" s="21"/>
      <c r="G1534" s="27"/>
      <c r="H1534" s="27"/>
      <c r="I1534" s="28" t="s">
        <v>374</v>
      </c>
      <c r="J1534" s="28" t="s">
        <v>117</v>
      </c>
      <c r="K1534" s="21"/>
      <c r="L1534" s="21"/>
      <c r="M1534" s="28" t="s">
        <v>117</v>
      </c>
      <c r="N1534" s="28" t="s">
        <v>117</v>
      </c>
      <c r="O1534" s="28" t="s">
        <v>117</v>
      </c>
      <c r="P1534" s="21" t="s">
        <v>117</v>
      </c>
      <c r="Q1534" s="21" t="s">
        <v>117</v>
      </c>
      <c r="R1534" s="28" t="s">
        <v>117</v>
      </c>
      <c r="S1534" s="78"/>
      <c r="T1534" s="30"/>
      <c r="U1534" s="52">
        <f t="shared" si="485"/>
        <v>0</v>
      </c>
      <c r="V1534" s="29"/>
      <c r="W1534" s="29" t="s">
        <v>117</v>
      </c>
      <c r="X1534" s="29"/>
      <c r="Y1534" s="29"/>
      <c r="Z1534" s="53" t="str">
        <f t="shared" si="477"/>
        <v/>
      </c>
      <c r="AA1534" s="55" t="str">
        <f t="shared" si="486"/>
        <v/>
      </c>
      <c r="AB1534" s="27"/>
      <c r="AC1534" s="54">
        <f t="shared" si="478"/>
        <v>0</v>
      </c>
      <c r="AD1534" s="78"/>
      <c r="AE1534" s="54">
        <f t="shared" si="479"/>
        <v>0</v>
      </c>
      <c r="AF1534" s="78"/>
      <c r="AG1534" s="54">
        <f t="shared" si="480"/>
        <v>0</v>
      </c>
      <c r="AH1534" s="78"/>
      <c r="AI1534" s="54">
        <f t="shared" si="481"/>
        <v>0</v>
      </c>
      <c r="AJ1534" s="78"/>
      <c r="AK1534" s="54">
        <f t="shared" si="482"/>
        <v>0</v>
      </c>
      <c r="AL1534" s="78"/>
      <c r="AM1534" s="78"/>
      <c r="AN1534" s="53" t="str">
        <f>+IF($A1534="Venta",SUMIF($AC$3:$AM$3,VLOOKUP($R1534,desplegable!$N$3:$Q$8,4,FALSE),$AC1534:$AM1534)*$T1534/VLOOKUP($R1534,desplegable!$N$3:$O$8,2,FALSE),"")</f>
        <v/>
      </c>
      <c r="AO1534" s="53">
        <f t="shared" si="483"/>
        <v>0</v>
      </c>
      <c r="AP1534" s="53" t="str">
        <f>+IF($A1534="Compra",SUMIF($AC$3:$AM$3,VLOOKUP($R1533,desplegable!$N$3:$Q$8,4,FALSE),$AC1534:$AM1534)*$T1534/VLOOKUP($R1533,desplegable!$N$3:$O$8,2,FALSE),"")</f>
        <v/>
      </c>
      <c r="AQ1534" s="55">
        <f>+IFERROR(SUMIF($AC$3:$AM$3,VLOOKUP($R1534,desplegable!$N$3:$Q$8,4,FALSE),$AC1534:$AM1534)/$S1534,0)</f>
        <v>0</v>
      </c>
      <c r="AR1534" s="55">
        <f ca="1">IFERROR((SUMIF($AC$3:$AM$3,VLOOKUP($R1534,desplegable!$N$3:$Q$8,4,FALSE),$AC1534:$AM1534)/($H1534-$G1534))*((TODAY())-$G1534)/$S1534,0)</f>
        <v>0</v>
      </c>
      <c r="AS1534" s="56" t="str">
        <f t="shared" si="487"/>
        <v>-</v>
      </c>
      <c r="AT1534" s="56" t="str">
        <f t="shared" si="488"/>
        <v>-</v>
      </c>
      <c r="AU1534" s="56" t="str">
        <f t="shared" si="489"/>
        <v>-</v>
      </c>
      <c r="AV1534" s="56" t="str">
        <f t="shared" si="490"/>
        <v>-</v>
      </c>
      <c r="AW1534" s="53" t="str">
        <f t="shared" si="491"/>
        <v>-</v>
      </c>
      <c r="AX1534" s="53" t="str">
        <f t="shared" si="492"/>
        <v/>
      </c>
      <c r="AY1534" s="57" t="str">
        <f t="shared" si="493"/>
        <v/>
      </c>
      <c r="AZ1534" s="54">
        <f>+IF(SUMIF($AC$3:$AM$3,VLOOKUP($R1534,desplegable!$N$3:$Q$8,4,FALSE),$AC1534:$AM1534)&gt;=$S1534,$S1534,SUMIF($AC$3:$AM$3,VLOOKUP($R1534,desplegable!$N$3:$Q$8,4,FALSE),$AC1534:$AM1534))</f>
        <v>0</v>
      </c>
      <c r="BA1534" s="78"/>
      <c r="BB1534" s="54">
        <f t="shared" si="494"/>
        <v>0</v>
      </c>
      <c r="BC1534" s="53">
        <f>+IFERROR($BB1534*$T1534/VLOOKUP($R1534,desplegable!$N$3:$O$8,2,FALSE),0)</f>
        <v>0</v>
      </c>
      <c r="BD1534" s="53" t="str">
        <f t="shared" si="484"/>
        <v/>
      </c>
      <c r="BE1534" s="57" t="str">
        <f t="shared" si="495"/>
        <v/>
      </c>
    </row>
    <row r="1535" spans="1:57" ht="15" customHeight="1" x14ac:dyDescent="0.25">
      <c r="A1535" s="26" t="s">
        <v>117</v>
      </c>
      <c r="B1535" s="21"/>
      <c r="C1535" s="21" t="s">
        <v>117</v>
      </c>
      <c r="D1535" s="21"/>
      <c r="E1535" s="21" t="s">
        <v>117</v>
      </c>
      <c r="F1535" s="21"/>
      <c r="G1535" s="27"/>
      <c r="H1535" s="27"/>
      <c r="I1535" s="28" t="s">
        <v>374</v>
      </c>
      <c r="J1535" s="28" t="s">
        <v>117</v>
      </c>
      <c r="K1535" s="21"/>
      <c r="L1535" s="21"/>
      <c r="M1535" s="28" t="s">
        <v>117</v>
      </c>
      <c r="N1535" s="28" t="s">
        <v>117</v>
      </c>
      <c r="O1535" s="28" t="s">
        <v>117</v>
      </c>
      <c r="P1535" s="21" t="s">
        <v>117</v>
      </c>
      <c r="Q1535" s="21" t="s">
        <v>117</v>
      </c>
      <c r="R1535" s="28" t="s">
        <v>117</v>
      </c>
      <c r="S1535" s="78"/>
      <c r="T1535" s="30"/>
      <c r="U1535" s="52">
        <f t="shared" si="485"/>
        <v>0</v>
      </c>
      <c r="V1535" s="29"/>
      <c r="W1535" s="29" t="s">
        <v>117</v>
      </c>
      <c r="X1535" s="29"/>
      <c r="Y1535" s="29"/>
      <c r="Z1535" s="53" t="str">
        <f t="shared" si="477"/>
        <v/>
      </c>
      <c r="AA1535" s="55" t="str">
        <f t="shared" si="486"/>
        <v/>
      </c>
      <c r="AB1535" s="27"/>
      <c r="AC1535" s="54">
        <f t="shared" si="478"/>
        <v>0</v>
      </c>
      <c r="AD1535" s="78"/>
      <c r="AE1535" s="54">
        <f t="shared" si="479"/>
        <v>0</v>
      </c>
      <c r="AF1535" s="78"/>
      <c r="AG1535" s="54">
        <f t="shared" si="480"/>
        <v>0</v>
      </c>
      <c r="AH1535" s="78"/>
      <c r="AI1535" s="54">
        <f t="shared" si="481"/>
        <v>0</v>
      </c>
      <c r="AJ1535" s="78"/>
      <c r="AK1535" s="54">
        <f t="shared" si="482"/>
        <v>0</v>
      </c>
      <c r="AL1535" s="78"/>
      <c r="AM1535" s="78"/>
      <c r="AN1535" s="53" t="str">
        <f>+IF($A1535="Venta",SUMIF($AC$3:$AM$3,VLOOKUP($R1535,desplegable!$N$3:$Q$8,4,FALSE),$AC1535:$AM1535)*$T1535/VLOOKUP($R1535,desplegable!$N$3:$O$8,2,FALSE),"")</f>
        <v/>
      </c>
      <c r="AO1535" s="53">
        <f t="shared" si="483"/>
        <v>0</v>
      </c>
      <c r="AP1535" s="53" t="str">
        <f>+IF($A1535="Compra",SUMIF($AC$3:$AM$3,VLOOKUP($R1534,desplegable!$N$3:$Q$8,4,FALSE),$AC1535:$AM1535)*$T1535/VLOOKUP($R1534,desplegable!$N$3:$O$8,2,FALSE),"")</f>
        <v/>
      </c>
      <c r="AQ1535" s="55">
        <f>+IFERROR(SUMIF($AC$3:$AM$3,VLOOKUP($R1535,desplegable!$N$3:$Q$8,4,FALSE),$AC1535:$AM1535)/$S1535,0)</f>
        <v>0</v>
      </c>
      <c r="AR1535" s="55">
        <f ca="1">IFERROR((SUMIF($AC$3:$AM$3,VLOOKUP($R1535,desplegable!$N$3:$Q$8,4,FALSE),$AC1535:$AM1535)/($H1535-$G1535))*((TODAY())-$G1535)/$S1535,0)</f>
        <v>0</v>
      </c>
      <c r="AS1535" s="56" t="str">
        <f t="shared" si="487"/>
        <v>-</v>
      </c>
      <c r="AT1535" s="56" t="str">
        <f t="shared" si="488"/>
        <v>-</v>
      </c>
      <c r="AU1535" s="56" t="str">
        <f t="shared" si="489"/>
        <v>-</v>
      </c>
      <c r="AV1535" s="56" t="str">
        <f t="shared" si="490"/>
        <v>-</v>
      </c>
      <c r="AW1535" s="53" t="str">
        <f t="shared" si="491"/>
        <v>-</v>
      </c>
      <c r="AX1535" s="53" t="str">
        <f t="shared" si="492"/>
        <v/>
      </c>
      <c r="AY1535" s="57" t="str">
        <f t="shared" si="493"/>
        <v/>
      </c>
      <c r="AZ1535" s="54">
        <f>+IF(SUMIF($AC$3:$AM$3,VLOOKUP($R1535,desplegable!$N$3:$Q$8,4,FALSE),$AC1535:$AM1535)&gt;=$S1535,$S1535,SUMIF($AC$3:$AM$3,VLOOKUP($R1535,desplegable!$N$3:$Q$8,4,FALSE),$AC1535:$AM1535))</f>
        <v>0</v>
      </c>
      <c r="BA1535" s="78"/>
      <c r="BB1535" s="54">
        <f t="shared" si="494"/>
        <v>0</v>
      </c>
      <c r="BC1535" s="53">
        <f>+IFERROR($BB1535*$T1535/VLOOKUP($R1535,desplegable!$N$3:$O$8,2,FALSE),0)</f>
        <v>0</v>
      </c>
      <c r="BD1535" s="53" t="str">
        <f t="shared" si="484"/>
        <v/>
      </c>
      <c r="BE1535" s="57" t="str">
        <f t="shared" si="495"/>
        <v/>
      </c>
    </row>
    <row r="1536" spans="1:57" ht="15" customHeight="1" x14ac:dyDescent="0.25">
      <c r="A1536" s="26" t="s">
        <v>117</v>
      </c>
      <c r="B1536" s="21"/>
      <c r="C1536" s="21" t="s">
        <v>117</v>
      </c>
      <c r="D1536" s="21"/>
      <c r="E1536" s="21" t="s">
        <v>117</v>
      </c>
      <c r="F1536" s="21"/>
      <c r="G1536" s="27"/>
      <c r="H1536" s="27"/>
      <c r="I1536" s="28" t="s">
        <v>374</v>
      </c>
      <c r="J1536" s="28" t="s">
        <v>117</v>
      </c>
      <c r="K1536" s="21"/>
      <c r="L1536" s="21"/>
      <c r="M1536" s="28" t="s">
        <v>117</v>
      </c>
      <c r="N1536" s="28" t="s">
        <v>117</v>
      </c>
      <c r="O1536" s="28" t="s">
        <v>117</v>
      </c>
      <c r="P1536" s="21" t="s">
        <v>117</v>
      </c>
      <c r="Q1536" s="21" t="s">
        <v>117</v>
      </c>
      <c r="R1536" s="28" t="s">
        <v>117</v>
      </c>
      <c r="S1536" s="78"/>
      <c r="T1536" s="30"/>
      <c r="U1536" s="52">
        <f t="shared" si="485"/>
        <v>0</v>
      </c>
      <c r="V1536" s="29"/>
      <c r="W1536" s="29" t="s">
        <v>117</v>
      </c>
      <c r="X1536" s="29"/>
      <c r="Y1536" s="29"/>
      <c r="Z1536" s="53" t="str">
        <f t="shared" si="477"/>
        <v/>
      </c>
      <c r="AA1536" s="55" t="str">
        <f t="shared" si="486"/>
        <v/>
      </c>
      <c r="AB1536" s="27"/>
      <c r="AC1536" s="54">
        <f t="shared" si="478"/>
        <v>0</v>
      </c>
      <c r="AD1536" s="78"/>
      <c r="AE1536" s="54">
        <f t="shared" si="479"/>
        <v>0</v>
      </c>
      <c r="AF1536" s="78"/>
      <c r="AG1536" s="54">
        <f t="shared" si="480"/>
        <v>0</v>
      </c>
      <c r="AH1536" s="78"/>
      <c r="AI1536" s="54">
        <f t="shared" si="481"/>
        <v>0</v>
      </c>
      <c r="AJ1536" s="78"/>
      <c r="AK1536" s="54">
        <f t="shared" si="482"/>
        <v>0</v>
      </c>
      <c r="AL1536" s="78"/>
      <c r="AM1536" s="78"/>
      <c r="AN1536" s="53" t="str">
        <f>+IF($A1536="Venta",SUMIF($AC$3:$AM$3,VLOOKUP($R1536,desplegable!$N$3:$Q$8,4,FALSE),$AC1536:$AM1536)*$T1536/VLOOKUP($R1536,desplegable!$N$3:$O$8,2,FALSE),"")</f>
        <v/>
      </c>
      <c r="AO1536" s="53">
        <f t="shared" si="483"/>
        <v>0</v>
      </c>
      <c r="AP1536" s="53" t="str">
        <f>+IF($A1536="Compra",SUMIF($AC$3:$AM$3,VLOOKUP($R1535,desplegable!$N$3:$Q$8,4,FALSE),$AC1536:$AM1536)*$T1536/VLOOKUP($R1535,desplegable!$N$3:$O$8,2,FALSE),"")</f>
        <v/>
      </c>
      <c r="AQ1536" s="55">
        <f>+IFERROR(SUMIF($AC$3:$AM$3,VLOOKUP($R1536,desplegable!$N$3:$Q$8,4,FALSE),$AC1536:$AM1536)/$S1536,0)</f>
        <v>0</v>
      </c>
      <c r="AR1536" s="55">
        <f ca="1">IFERROR((SUMIF($AC$3:$AM$3,VLOOKUP($R1536,desplegable!$N$3:$Q$8,4,FALSE),$AC1536:$AM1536)/($H1536-$G1536))*((TODAY())-$G1536)/$S1536,0)</f>
        <v>0</v>
      </c>
      <c r="AS1536" s="56" t="str">
        <f t="shared" si="487"/>
        <v>-</v>
      </c>
      <c r="AT1536" s="56" t="str">
        <f t="shared" si="488"/>
        <v>-</v>
      </c>
      <c r="AU1536" s="56" t="str">
        <f t="shared" si="489"/>
        <v>-</v>
      </c>
      <c r="AV1536" s="56" t="str">
        <f t="shared" si="490"/>
        <v>-</v>
      </c>
      <c r="AW1536" s="53" t="str">
        <f t="shared" si="491"/>
        <v>-</v>
      </c>
      <c r="AX1536" s="53" t="str">
        <f t="shared" si="492"/>
        <v/>
      </c>
      <c r="AY1536" s="57" t="str">
        <f t="shared" si="493"/>
        <v/>
      </c>
      <c r="AZ1536" s="54">
        <f>+IF(SUMIF($AC$3:$AM$3,VLOOKUP($R1536,desplegable!$N$3:$Q$8,4,FALSE),$AC1536:$AM1536)&gt;=$S1536,$S1536,SUMIF($AC$3:$AM$3,VLOOKUP($R1536,desplegable!$N$3:$Q$8,4,FALSE),$AC1536:$AM1536))</f>
        <v>0</v>
      </c>
      <c r="BA1536" s="78"/>
      <c r="BB1536" s="54">
        <f t="shared" si="494"/>
        <v>0</v>
      </c>
      <c r="BC1536" s="53">
        <f>+IFERROR($BB1536*$T1536/VLOOKUP($R1536,desplegable!$N$3:$O$8,2,FALSE),0)</f>
        <v>0</v>
      </c>
      <c r="BD1536" s="53" t="str">
        <f t="shared" si="484"/>
        <v/>
      </c>
      <c r="BE1536" s="57" t="str">
        <f t="shared" si="495"/>
        <v/>
      </c>
    </row>
    <row r="1537" spans="1:57" ht="15" customHeight="1" x14ac:dyDescent="0.25">
      <c r="A1537" s="26" t="s">
        <v>117</v>
      </c>
      <c r="B1537" s="21"/>
      <c r="C1537" s="21" t="s">
        <v>117</v>
      </c>
      <c r="D1537" s="21"/>
      <c r="E1537" s="21" t="s">
        <v>117</v>
      </c>
      <c r="F1537" s="21"/>
      <c r="G1537" s="27"/>
      <c r="H1537" s="27"/>
      <c r="I1537" s="28" t="s">
        <v>374</v>
      </c>
      <c r="J1537" s="28" t="s">
        <v>117</v>
      </c>
      <c r="K1537" s="21"/>
      <c r="L1537" s="21"/>
      <c r="M1537" s="28" t="s">
        <v>117</v>
      </c>
      <c r="N1537" s="28" t="s">
        <v>117</v>
      </c>
      <c r="O1537" s="28" t="s">
        <v>117</v>
      </c>
      <c r="P1537" s="21" t="s">
        <v>117</v>
      </c>
      <c r="Q1537" s="21" t="s">
        <v>117</v>
      </c>
      <c r="R1537" s="28" t="s">
        <v>117</v>
      </c>
      <c r="S1537" s="78"/>
      <c r="T1537" s="30"/>
      <c r="U1537" s="52">
        <f t="shared" si="485"/>
        <v>0</v>
      </c>
      <c r="V1537" s="29"/>
      <c r="W1537" s="29" t="s">
        <v>117</v>
      </c>
      <c r="X1537" s="29"/>
      <c r="Y1537" s="29"/>
      <c r="Z1537" s="53" t="str">
        <f t="shared" si="477"/>
        <v/>
      </c>
      <c r="AA1537" s="55" t="str">
        <f t="shared" si="486"/>
        <v/>
      </c>
      <c r="AB1537" s="27"/>
      <c r="AC1537" s="54">
        <f t="shared" si="478"/>
        <v>0</v>
      </c>
      <c r="AD1537" s="78"/>
      <c r="AE1537" s="54">
        <f t="shared" si="479"/>
        <v>0</v>
      </c>
      <c r="AF1537" s="78"/>
      <c r="AG1537" s="54">
        <f t="shared" si="480"/>
        <v>0</v>
      </c>
      <c r="AH1537" s="78"/>
      <c r="AI1537" s="54">
        <f t="shared" si="481"/>
        <v>0</v>
      </c>
      <c r="AJ1537" s="78"/>
      <c r="AK1537" s="54">
        <f t="shared" si="482"/>
        <v>0</v>
      </c>
      <c r="AL1537" s="78"/>
      <c r="AM1537" s="78"/>
      <c r="AN1537" s="53" t="str">
        <f>+IF($A1537="Venta",SUMIF($AC$3:$AM$3,VLOOKUP($R1537,desplegable!$N$3:$Q$8,4,FALSE),$AC1537:$AM1537)*$T1537/VLOOKUP($R1537,desplegable!$N$3:$O$8,2,FALSE),"")</f>
        <v/>
      </c>
      <c r="AO1537" s="53">
        <f t="shared" si="483"/>
        <v>0</v>
      </c>
      <c r="AP1537" s="53" t="str">
        <f>+IF($A1537="Compra",SUMIF($AC$3:$AM$3,VLOOKUP($R1536,desplegable!$N$3:$Q$8,4,FALSE),$AC1537:$AM1537)*$T1537/VLOOKUP($R1536,desplegable!$N$3:$O$8,2,FALSE),"")</f>
        <v/>
      </c>
      <c r="AQ1537" s="55">
        <f>+IFERROR(SUMIF($AC$3:$AM$3,VLOOKUP($R1537,desplegable!$N$3:$Q$8,4,FALSE),$AC1537:$AM1537)/$S1537,0)</f>
        <v>0</v>
      </c>
      <c r="AR1537" s="55">
        <f ca="1">IFERROR((SUMIF($AC$3:$AM$3,VLOOKUP($R1537,desplegable!$N$3:$Q$8,4,FALSE),$AC1537:$AM1537)/($H1537-$G1537))*((TODAY())-$G1537)/$S1537,0)</f>
        <v>0</v>
      </c>
      <c r="AS1537" s="56" t="str">
        <f t="shared" si="487"/>
        <v>-</v>
      </c>
      <c r="AT1537" s="56" t="str">
        <f t="shared" si="488"/>
        <v>-</v>
      </c>
      <c r="AU1537" s="56" t="str">
        <f t="shared" si="489"/>
        <v>-</v>
      </c>
      <c r="AV1537" s="56" t="str">
        <f t="shared" si="490"/>
        <v>-</v>
      </c>
      <c r="AW1537" s="53" t="str">
        <f t="shared" si="491"/>
        <v>-</v>
      </c>
      <c r="AX1537" s="53" t="str">
        <f t="shared" si="492"/>
        <v/>
      </c>
      <c r="AY1537" s="57" t="str">
        <f t="shared" si="493"/>
        <v/>
      </c>
      <c r="AZ1537" s="54">
        <f>+IF(SUMIF($AC$3:$AM$3,VLOOKUP($R1537,desplegable!$N$3:$Q$8,4,FALSE),$AC1537:$AM1537)&gt;=$S1537,$S1537,SUMIF($AC$3:$AM$3,VLOOKUP($R1537,desplegable!$N$3:$Q$8,4,FALSE),$AC1537:$AM1537))</f>
        <v>0</v>
      </c>
      <c r="BA1537" s="78"/>
      <c r="BB1537" s="54">
        <f t="shared" si="494"/>
        <v>0</v>
      </c>
      <c r="BC1537" s="53">
        <f>+IFERROR($BB1537*$T1537/VLOOKUP($R1537,desplegable!$N$3:$O$8,2,FALSE),0)</f>
        <v>0</v>
      </c>
      <c r="BD1537" s="53" t="str">
        <f t="shared" si="484"/>
        <v/>
      </c>
      <c r="BE1537" s="57" t="str">
        <f t="shared" si="495"/>
        <v/>
      </c>
    </row>
    <row r="1538" spans="1:57" ht="15" customHeight="1" x14ac:dyDescent="0.25">
      <c r="A1538" s="26" t="s">
        <v>117</v>
      </c>
      <c r="B1538" s="21"/>
      <c r="C1538" s="21" t="s">
        <v>117</v>
      </c>
      <c r="D1538" s="21"/>
      <c r="E1538" s="21" t="s">
        <v>117</v>
      </c>
      <c r="F1538" s="21"/>
      <c r="G1538" s="27"/>
      <c r="H1538" s="27"/>
      <c r="I1538" s="28" t="s">
        <v>374</v>
      </c>
      <c r="J1538" s="28" t="s">
        <v>117</v>
      </c>
      <c r="K1538" s="21"/>
      <c r="L1538" s="21"/>
      <c r="M1538" s="28" t="s">
        <v>117</v>
      </c>
      <c r="N1538" s="28" t="s">
        <v>117</v>
      </c>
      <c r="O1538" s="28" t="s">
        <v>117</v>
      </c>
      <c r="P1538" s="21" t="s">
        <v>117</v>
      </c>
      <c r="Q1538" s="21" t="s">
        <v>117</v>
      </c>
      <c r="R1538" s="28" t="s">
        <v>117</v>
      </c>
      <c r="S1538" s="78"/>
      <c r="T1538" s="30"/>
      <c r="U1538" s="52">
        <f t="shared" si="485"/>
        <v>0</v>
      </c>
      <c r="V1538" s="29"/>
      <c r="W1538" s="29" t="s">
        <v>117</v>
      </c>
      <c r="X1538" s="29"/>
      <c r="Y1538" s="29"/>
      <c r="Z1538" s="53" t="str">
        <f t="shared" si="477"/>
        <v/>
      </c>
      <c r="AA1538" s="55" t="str">
        <f t="shared" si="486"/>
        <v/>
      </c>
      <c r="AB1538" s="27"/>
      <c r="AC1538" s="54">
        <f t="shared" si="478"/>
        <v>0</v>
      </c>
      <c r="AD1538" s="78"/>
      <c r="AE1538" s="54">
        <f t="shared" si="479"/>
        <v>0</v>
      </c>
      <c r="AF1538" s="78"/>
      <c r="AG1538" s="54">
        <f t="shared" si="480"/>
        <v>0</v>
      </c>
      <c r="AH1538" s="78"/>
      <c r="AI1538" s="54">
        <f t="shared" si="481"/>
        <v>0</v>
      </c>
      <c r="AJ1538" s="78"/>
      <c r="AK1538" s="54">
        <f t="shared" si="482"/>
        <v>0</v>
      </c>
      <c r="AL1538" s="78"/>
      <c r="AM1538" s="78"/>
      <c r="AN1538" s="53" t="str">
        <f>+IF($A1538="Venta",SUMIF($AC$3:$AM$3,VLOOKUP($R1538,desplegable!$N$3:$Q$8,4,FALSE),$AC1538:$AM1538)*$T1538/VLOOKUP($R1538,desplegable!$N$3:$O$8,2,FALSE),"")</f>
        <v/>
      </c>
      <c r="AO1538" s="53">
        <f t="shared" si="483"/>
        <v>0</v>
      </c>
      <c r="AP1538" s="53" t="str">
        <f>+IF($A1538="Compra",SUMIF($AC$3:$AM$3,VLOOKUP($R1537,desplegable!$N$3:$Q$8,4,FALSE),$AC1538:$AM1538)*$T1538/VLOOKUP($R1537,desplegable!$N$3:$O$8,2,FALSE),"")</f>
        <v/>
      </c>
      <c r="AQ1538" s="55">
        <f>+IFERROR(SUMIF($AC$3:$AM$3,VLOOKUP($R1538,desplegable!$N$3:$Q$8,4,FALSE),$AC1538:$AM1538)/$S1538,0)</f>
        <v>0</v>
      </c>
      <c r="AR1538" s="55">
        <f ca="1">IFERROR((SUMIF($AC$3:$AM$3,VLOOKUP($R1538,desplegable!$N$3:$Q$8,4,FALSE),$AC1538:$AM1538)/($H1538-$G1538))*((TODAY())-$G1538)/$S1538,0)</f>
        <v>0</v>
      </c>
      <c r="AS1538" s="56" t="str">
        <f t="shared" si="487"/>
        <v>-</v>
      </c>
      <c r="AT1538" s="56" t="str">
        <f t="shared" si="488"/>
        <v>-</v>
      </c>
      <c r="AU1538" s="56" t="str">
        <f t="shared" si="489"/>
        <v>-</v>
      </c>
      <c r="AV1538" s="56" t="str">
        <f t="shared" si="490"/>
        <v>-</v>
      </c>
      <c r="AW1538" s="53" t="str">
        <f t="shared" si="491"/>
        <v>-</v>
      </c>
      <c r="AX1538" s="53" t="str">
        <f t="shared" si="492"/>
        <v/>
      </c>
      <c r="AY1538" s="57" t="str">
        <f t="shared" si="493"/>
        <v/>
      </c>
      <c r="AZ1538" s="54">
        <f>+IF(SUMIF($AC$3:$AM$3,VLOOKUP($R1538,desplegable!$N$3:$Q$8,4,FALSE),$AC1538:$AM1538)&gt;=$S1538,$S1538,SUMIF($AC$3:$AM$3,VLOOKUP($R1538,desplegable!$N$3:$Q$8,4,FALSE),$AC1538:$AM1538))</f>
        <v>0</v>
      </c>
      <c r="BA1538" s="78"/>
      <c r="BB1538" s="54">
        <f t="shared" si="494"/>
        <v>0</v>
      </c>
      <c r="BC1538" s="53">
        <f>+IFERROR($BB1538*$T1538/VLOOKUP($R1538,desplegable!$N$3:$O$8,2,FALSE),0)</f>
        <v>0</v>
      </c>
      <c r="BD1538" s="53" t="str">
        <f t="shared" si="484"/>
        <v/>
      </c>
      <c r="BE1538" s="57" t="str">
        <f t="shared" si="495"/>
        <v/>
      </c>
    </row>
    <row r="1539" spans="1:57" ht="15" customHeight="1" x14ac:dyDescent="0.25">
      <c r="A1539" s="26" t="s">
        <v>117</v>
      </c>
      <c r="B1539" s="21"/>
      <c r="C1539" s="21" t="s">
        <v>117</v>
      </c>
      <c r="D1539" s="21"/>
      <c r="E1539" s="21" t="s">
        <v>117</v>
      </c>
      <c r="F1539" s="21"/>
      <c r="G1539" s="27"/>
      <c r="H1539" s="27"/>
      <c r="I1539" s="28" t="s">
        <v>374</v>
      </c>
      <c r="J1539" s="28" t="s">
        <v>117</v>
      </c>
      <c r="K1539" s="21"/>
      <c r="L1539" s="21"/>
      <c r="M1539" s="28" t="s">
        <v>117</v>
      </c>
      <c r="N1539" s="28" t="s">
        <v>117</v>
      </c>
      <c r="O1539" s="28" t="s">
        <v>117</v>
      </c>
      <c r="P1539" s="21" t="s">
        <v>117</v>
      </c>
      <c r="Q1539" s="21" t="s">
        <v>117</v>
      </c>
      <c r="R1539" s="28" t="s">
        <v>117</v>
      </c>
      <c r="S1539" s="78"/>
      <c r="T1539" s="30"/>
      <c r="U1539" s="52">
        <f t="shared" si="485"/>
        <v>0</v>
      </c>
      <c r="V1539" s="29"/>
      <c r="W1539" s="29" t="s">
        <v>117</v>
      </c>
      <c r="X1539" s="29"/>
      <c r="Y1539" s="29"/>
      <c r="Z1539" s="53" t="str">
        <f t="shared" si="477"/>
        <v/>
      </c>
      <c r="AA1539" s="55" t="str">
        <f t="shared" si="486"/>
        <v/>
      </c>
      <c r="AB1539" s="27"/>
      <c r="AC1539" s="54">
        <f t="shared" si="478"/>
        <v>0</v>
      </c>
      <c r="AD1539" s="78"/>
      <c r="AE1539" s="54">
        <f t="shared" si="479"/>
        <v>0</v>
      </c>
      <c r="AF1539" s="78"/>
      <c r="AG1539" s="54">
        <f t="shared" si="480"/>
        <v>0</v>
      </c>
      <c r="AH1539" s="78"/>
      <c r="AI1539" s="54">
        <f t="shared" si="481"/>
        <v>0</v>
      </c>
      <c r="AJ1539" s="78"/>
      <c r="AK1539" s="54">
        <f t="shared" si="482"/>
        <v>0</v>
      </c>
      <c r="AL1539" s="78"/>
      <c r="AM1539" s="78"/>
      <c r="AN1539" s="53" t="str">
        <f>+IF($A1539="Venta",SUMIF($AC$3:$AM$3,VLOOKUP($R1539,desplegable!$N$3:$Q$8,4,FALSE),$AC1539:$AM1539)*$T1539/VLOOKUP($R1539,desplegable!$N$3:$O$8,2,FALSE),"")</f>
        <v/>
      </c>
      <c r="AO1539" s="53">
        <f t="shared" si="483"/>
        <v>0</v>
      </c>
      <c r="AP1539" s="53" t="str">
        <f>+IF($A1539="Compra",SUMIF($AC$3:$AM$3,VLOOKUP($R1538,desplegable!$N$3:$Q$8,4,FALSE),$AC1539:$AM1539)*$T1539/VLOOKUP($R1538,desplegable!$N$3:$O$8,2,FALSE),"")</f>
        <v/>
      </c>
      <c r="AQ1539" s="55">
        <f>+IFERROR(SUMIF($AC$3:$AM$3,VLOOKUP($R1539,desplegable!$N$3:$Q$8,4,FALSE),$AC1539:$AM1539)/$S1539,0)</f>
        <v>0</v>
      </c>
      <c r="AR1539" s="55">
        <f ca="1">IFERROR((SUMIF($AC$3:$AM$3,VLOOKUP($R1539,desplegable!$N$3:$Q$8,4,FALSE),$AC1539:$AM1539)/($H1539-$G1539))*((TODAY())-$G1539)/$S1539,0)</f>
        <v>0</v>
      </c>
      <c r="AS1539" s="56" t="str">
        <f t="shared" si="487"/>
        <v>-</v>
      </c>
      <c r="AT1539" s="56" t="str">
        <f t="shared" si="488"/>
        <v>-</v>
      </c>
      <c r="AU1539" s="56" t="str">
        <f t="shared" si="489"/>
        <v>-</v>
      </c>
      <c r="AV1539" s="56" t="str">
        <f t="shared" si="490"/>
        <v>-</v>
      </c>
      <c r="AW1539" s="53" t="str">
        <f t="shared" si="491"/>
        <v>-</v>
      </c>
      <c r="AX1539" s="53" t="str">
        <f t="shared" si="492"/>
        <v/>
      </c>
      <c r="AY1539" s="57" t="str">
        <f t="shared" si="493"/>
        <v/>
      </c>
      <c r="AZ1539" s="54">
        <f>+IF(SUMIF($AC$3:$AM$3,VLOOKUP($R1539,desplegable!$N$3:$Q$8,4,FALSE),$AC1539:$AM1539)&gt;=$S1539,$S1539,SUMIF($AC$3:$AM$3,VLOOKUP($R1539,desplegable!$N$3:$Q$8,4,FALSE),$AC1539:$AM1539))</f>
        <v>0</v>
      </c>
      <c r="BA1539" s="78"/>
      <c r="BB1539" s="54">
        <f t="shared" si="494"/>
        <v>0</v>
      </c>
      <c r="BC1539" s="53">
        <f>+IFERROR($BB1539*$T1539/VLOOKUP($R1539,desplegable!$N$3:$O$8,2,FALSE),0)</f>
        <v>0</v>
      </c>
      <c r="BD1539" s="53" t="str">
        <f t="shared" si="484"/>
        <v/>
      </c>
      <c r="BE1539" s="57" t="str">
        <f t="shared" si="495"/>
        <v/>
      </c>
    </row>
    <row r="1540" spans="1:57" ht="15" customHeight="1" x14ac:dyDescent="0.25">
      <c r="A1540" s="26" t="s">
        <v>117</v>
      </c>
      <c r="B1540" s="21"/>
      <c r="C1540" s="21" t="s">
        <v>117</v>
      </c>
      <c r="D1540" s="21"/>
      <c r="E1540" s="21" t="s">
        <v>117</v>
      </c>
      <c r="F1540" s="21"/>
      <c r="G1540" s="27"/>
      <c r="H1540" s="27"/>
      <c r="I1540" s="28" t="s">
        <v>374</v>
      </c>
      <c r="J1540" s="28" t="s">
        <v>117</v>
      </c>
      <c r="K1540" s="21"/>
      <c r="L1540" s="21"/>
      <c r="M1540" s="28" t="s">
        <v>117</v>
      </c>
      <c r="N1540" s="28" t="s">
        <v>117</v>
      </c>
      <c r="O1540" s="28" t="s">
        <v>117</v>
      </c>
      <c r="P1540" s="21" t="s">
        <v>117</v>
      </c>
      <c r="Q1540" s="21" t="s">
        <v>117</v>
      </c>
      <c r="R1540" s="28" t="s">
        <v>117</v>
      </c>
      <c r="S1540" s="78"/>
      <c r="T1540" s="30"/>
      <c r="U1540" s="52">
        <f t="shared" si="485"/>
        <v>0</v>
      </c>
      <c r="V1540" s="29"/>
      <c r="W1540" s="29" t="s">
        <v>117</v>
      </c>
      <c r="X1540" s="29"/>
      <c r="Y1540" s="29"/>
      <c r="Z1540" s="53" t="str">
        <f t="shared" ref="Z1540:Z1603" si="496">IF($A1540="Venta",$U1540-SUMIFS($U:$U,$K:$K,$K1540,$L:$L,$L1540,$M:$M,$M1540,$N:$N,$N1540,$A:$A,"Compra"),IF($A1540="Compra","",""))</f>
        <v/>
      </c>
      <c r="AA1540" s="55" t="str">
        <f t="shared" si="486"/>
        <v/>
      </c>
      <c r="AB1540" s="27"/>
      <c r="AC1540" s="54">
        <f t="shared" ref="AC1540:AC1603" si="497">+IF($A1540="Venta",SUMIFS($AD:$AD,$K:$K,$K1540,$L:$L,$L1540,$M:$M,$M1540,$N:$N,$N1540),IF($A1540="Compra",$AD1540,0))</f>
        <v>0</v>
      </c>
      <c r="AD1540" s="78"/>
      <c r="AE1540" s="54">
        <f t="shared" ref="AE1540:AE1603" si="498">+IF($A1540="Venta",SUMIFS($AF:$AF,$K:$K,$K1540,$L:$L,$L1540,$M:$M,$M1540,$N:$N,$N1540),IF($A1540="Compra",$AF1540,0))</f>
        <v>0</v>
      </c>
      <c r="AF1540" s="78"/>
      <c r="AG1540" s="54">
        <f t="shared" ref="AG1540:AG1603" si="499">+IF($A1540="Venta",SUMIFS($AH:$AH,$K:$K,$K1540,$L:$L,$L1540,$M:$M,$M1540,$N:$N,$N1540),IF($A1540="Compra",$AH1540,0))</f>
        <v>0</v>
      </c>
      <c r="AH1540" s="78"/>
      <c r="AI1540" s="54">
        <f t="shared" ref="AI1540:AI1603" si="500">+IF($A1540="Venta",SUMIFS($AJ:$AJ,$K:$K,$K1540,$L:$L,$L1540,$M:$M,$M1540,$N:$N,$N1540),IF($A1540="Compra",$AJ1540,0))</f>
        <v>0</v>
      </c>
      <c r="AJ1540" s="78"/>
      <c r="AK1540" s="54">
        <f t="shared" ref="AK1540:AK1603" si="501">+IF($A1540="Venta",SUMIFS($AL:$AL,$K:$K,$K1540,$L:$L,$L1540,$M:$M,$M1540,$N:$N,$N1540),IF($A1540="Compra",$AL1540,0))</f>
        <v>0</v>
      </c>
      <c r="AL1540" s="78"/>
      <c r="AM1540" s="78"/>
      <c r="AN1540" s="53" t="str">
        <f>+IF($A1540="Venta",SUMIF($AC$3:$AM$3,VLOOKUP($R1540,desplegable!$N$3:$Q$8,4,FALSE),$AC1540:$AM1540)*$T1540/VLOOKUP($R1540,desplegable!$N$3:$O$8,2,FALSE),"")</f>
        <v/>
      </c>
      <c r="AO1540" s="53">
        <f t="shared" ref="AO1540:AO1603" si="502">+IF($A1540="Venta",SUMIFS($AP:$AP,$K:$K,$K1540,$L:$L,$L1540,$M:$M,$M1540,$N:$N,$N1540),IF($A1540="Compra",$AP1540,0))</f>
        <v>0</v>
      </c>
      <c r="AP1540" s="53" t="str">
        <f>+IF($A1540="Compra",SUMIF($AC$3:$AM$3,VLOOKUP($R1539,desplegable!$N$3:$Q$8,4,FALSE),$AC1540:$AM1540)*$T1540/VLOOKUP($R1539,desplegable!$N$3:$O$8,2,FALSE),"")</f>
        <v/>
      </c>
      <c r="AQ1540" s="55">
        <f>+IFERROR(SUMIF($AC$3:$AM$3,VLOOKUP($R1540,desplegable!$N$3:$Q$8,4,FALSE),$AC1540:$AM1540)/$S1540,0)</f>
        <v>0</v>
      </c>
      <c r="AR1540" s="55">
        <f ca="1">IFERROR((SUMIF($AC$3:$AM$3,VLOOKUP($R1540,desplegable!$N$3:$Q$8,4,FALSE),$AC1540:$AM1540)/($H1540-$G1540))*((TODAY())-$G1540)/$S1540,0)</f>
        <v>0</v>
      </c>
      <c r="AS1540" s="56" t="str">
        <f t="shared" si="487"/>
        <v>-</v>
      </c>
      <c r="AT1540" s="56" t="str">
        <f t="shared" si="488"/>
        <v>-</v>
      </c>
      <c r="AU1540" s="56" t="str">
        <f t="shared" si="489"/>
        <v>-</v>
      </c>
      <c r="AV1540" s="56" t="str">
        <f t="shared" si="490"/>
        <v>-</v>
      </c>
      <c r="AW1540" s="53" t="str">
        <f t="shared" si="491"/>
        <v>-</v>
      </c>
      <c r="AX1540" s="53" t="str">
        <f t="shared" si="492"/>
        <v/>
      </c>
      <c r="AY1540" s="57" t="str">
        <f t="shared" si="493"/>
        <v/>
      </c>
      <c r="AZ1540" s="54">
        <f>+IF(SUMIF($AC$3:$AM$3,VLOOKUP($R1540,desplegable!$N$3:$Q$8,4,FALSE),$AC1540:$AM1540)&gt;=$S1540,$S1540,SUMIF($AC$3:$AM$3,VLOOKUP($R1540,desplegable!$N$3:$Q$8,4,FALSE),$AC1540:$AM1540))</f>
        <v>0</v>
      </c>
      <c r="BA1540" s="78"/>
      <c r="BB1540" s="54">
        <f t="shared" si="494"/>
        <v>0</v>
      </c>
      <c r="BC1540" s="53">
        <f>+IFERROR($BB1540*$T1540/VLOOKUP($R1540,desplegable!$N$3:$O$8,2,FALSE),0)</f>
        <v>0</v>
      </c>
      <c r="BD1540" s="53" t="str">
        <f t="shared" ref="BD1540:BD1603" si="503">+IF($A1540="Venta",$BC1540-SUMIFS($BC:$BC,$K:$K,$K1540,$L:$L,$L1540,$M:$M,$M1540,$N:$N,$N1540,$A:$A,"Compra"),"")</f>
        <v/>
      </c>
      <c r="BE1540" s="57" t="str">
        <f t="shared" si="495"/>
        <v/>
      </c>
    </row>
    <row r="1541" spans="1:57" ht="15" customHeight="1" x14ac:dyDescent="0.25">
      <c r="A1541" s="26" t="s">
        <v>117</v>
      </c>
      <c r="B1541" s="21"/>
      <c r="C1541" s="21" t="s">
        <v>117</v>
      </c>
      <c r="D1541" s="21"/>
      <c r="E1541" s="21" t="s">
        <v>117</v>
      </c>
      <c r="F1541" s="21"/>
      <c r="G1541" s="27"/>
      <c r="H1541" s="27"/>
      <c r="I1541" s="28" t="s">
        <v>374</v>
      </c>
      <c r="J1541" s="28" t="s">
        <v>117</v>
      </c>
      <c r="K1541" s="21"/>
      <c r="L1541" s="21"/>
      <c r="M1541" s="28" t="s">
        <v>117</v>
      </c>
      <c r="N1541" s="28" t="s">
        <v>117</v>
      </c>
      <c r="O1541" s="28" t="s">
        <v>117</v>
      </c>
      <c r="P1541" s="21" t="s">
        <v>117</v>
      </c>
      <c r="Q1541" s="21" t="s">
        <v>117</v>
      </c>
      <c r="R1541" s="28" t="s">
        <v>117</v>
      </c>
      <c r="S1541" s="78"/>
      <c r="T1541" s="30"/>
      <c r="U1541" s="52">
        <f t="shared" ref="U1541:U1604" si="504">IF($R1541="CPM",$S1541/1000*$T1541,$S1541*$T1541)</f>
        <v>0</v>
      </c>
      <c r="V1541" s="29"/>
      <c r="W1541" s="29" t="s">
        <v>117</v>
      </c>
      <c r="X1541" s="29"/>
      <c r="Y1541" s="29"/>
      <c r="Z1541" s="53" t="str">
        <f t="shared" si="496"/>
        <v/>
      </c>
      <c r="AA1541" s="55" t="str">
        <f t="shared" si="486"/>
        <v/>
      </c>
      <c r="AB1541" s="27"/>
      <c r="AC1541" s="54">
        <f t="shared" si="497"/>
        <v>0</v>
      </c>
      <c r="AD1541" s="78"/>
      <c r="AE1541" s="54">
        <f t="shared" si="498"/>
        <v>0</v>
      </c>
      <c r="AF1541" s="78"/>
      <c r="AG1541" s="54">
        <f t="shared" si="499"/>
        <v>0</v>
      </c>
      <c r="AH1541" s="78"/>
      <c r="AI1541" s="54">
        <f t="shared" si="500"/>
        <v>0</v>
      </c>
      <c r="AJ1541" s="78"/>
      <c r="AK1541" s="54">
        <f t="shared" si="501"/>
        <v>0</v>
      </c>
      <c r="AL1541" s="78"/>
      <c r="AM1541" s="78"/>
      <c r="AN1541" s="53" t="str">
        <f>+IF($A1541="Venta",SUMIF($AC$3:$AM$3,VLOOKUP($R1541,desplegable!$N$3:$Q$8,4,FALSE),$AC1541:$AM1541)*$T1541/VLOOKUP($R1541,desplegable!$N$3:$O$8,2,FALSE),"")</f>
        <v/>
      </c>
      <c r="AO1541" s="53">
        <f t="shared" si="502"/>
        <v>0</v>
      </c>
      <c r="AP1541" s="53" t="str">
        <f>+IF($A1541="Compra",SUMIF($AC$3:$AM$3,VLOOKUP($R1540,desplegable!$N$3:$Q$8,4,FALSE),$AC1541:$AM1541)*$T1541/VLOOKUP($R1540,desplegable!$N$3:$O$8,2,FALSE),"")</f>
        <v/>
      </c>
      <c r="AQ1541" s="55">
        <f>+IFERROR(SUMIF($AC$3:$AM$3,VLOOKUP($R1541,desplegable!$N$3:$Q$8,4,FALSE),$AC1541:$AM1541)/$S1541,0)</f>
        <v>0</v>
      </c>
      <c r="AR1541" s="55">
        <f ca="1">IFERROR((SUMIF($AC$3:$AM$3,VLOOKUP($R1541,desplegable!$N$3:$Q$8,4,FALSE),$AC1541:$AM1541)/($H1541-$G1541))*((TODAY())-$G1541)/$S1541,0)</f>
        <v>0</v>
      </c>
      <c r="AS1541" s="56" t="str">
        <f t="shared" si="487"/>
        <v>-</v>
      </c>
      <c r="AT1541" s="56" t="str">
        <f t="shared" si="488"/>
        <v>-</v>
      </c>
      <c r="AU1541" s="56" t="str">
        <f t="shared" si="489"/>
        <v>-</v>
      </c>
      <c r="AV1541" s="56" t="str">
        <f t="shared" si="490"/>
        <v>-</v>
      </c>
      <c r="AW1541" s="53" t="str">
        <f t="shared" si="491"/>
        <v>-</v>
      </c>
      <c r="AX1541" s="53" t="str">
        <f t="shared" si="492"/>
        <v/>
      </c>
      <c r="AY1541" s="57" t="str">
        <f t="shared" si="493"/>
        <v/>
      </c>
      <c r="AZ1541" s="54">
        <f>+IF(SUMIF($AC$3:$AM$3,VLOOKUP($R1541,desplegable!$N$3:$Q$8,4,FALSE),$AC1541:$AM1541)&gt;=$S1541,$S1541,SUMIF($AC$3:$AM$3,VLOOKUP($R1541,desplegable!$N$3:$Q$8,4,FALSE),$AC1541:$AM1541))</f>
        <v>0</v>
      </c>
      <c r="BA1541" s="78"/>
      <c r="BB1541" s="54">
        <f t="shared" si="494"/>
        <v>0</v>
      </c>
      <c r="BC1541" s="53">
        <f>+IFERROR($BB1541*$T1541/VLOOKUP($R1541,desplegable!$N$3:$O$8,2,FALSE),0)</f>
        <v>0</v>
      </c>
      <c r="BD1541" s="53" t="str">
        <f t="shared" si="503"/>
        <v/>
      </c>
      <c r="BE1541" s="57" t="str">
        <f t="shared" si="495"/>
        <v/>
      </c>
    </row>
    <row r="1542" spans="1:57" ht="15" customHeight="1" x14ac:dyDescent="0.25">
      <c r="A1542" s="26" t="s">
        <v>117</v>
      </c>
      <c r="B1542" s="21"/>
      <c r="C1542" s="21" t="s">
        <v>117</v>
      </c>
      <c r="D1542" s="21"/>
      <c r="E1542" s="21" t="s">
        <v>117</v>
      </c>
      <c r="F1542" s="21"/>
      <c r="G1542" s="27"/>
      <c r="H1542" s="27"/>
      <c r="I1542" s="28" t="s">
        <v>374</v>
      </c>
      <c r="J1542" s="28" t="s">
        <v>117</v>
      </c>
      <c r="K1542" s="21"/>
      <c r="L1542" s="21"/>
      <c r="M1542" s="28" t="s">
        <v>117</v>
      </c>
      <c r="N1542" s="28" t="s">
        <v>117</v>
      </c>
      <c r="O1542" s="28" t="s">
        <v>117</v>
      </c>
      <c r="P1542" s="21" t="s">
        <v>117</v>
      </c>
      <c r="Q1542" s="21" t="s">
        <v>117</v>
      </c>
      <c r="R1542" s="28" t="s">
        <v>117</v>
      </c>
      <c r="S1542" s="78"/>
      <c r="T1542" s="30"/>
      <c r="U1542" s="52">
        <f t="shared" si="504"/>
        <v>0</v>
      </c>
      <c r="V1542" s="29"/>
      <c r="W1542" s="29" t="s">
        <v>117</v>
      </c>
      <c r="X1542" s="29"/>
      <c r="Y1542" s="29"/>
      <c r="Z1542" s="53" t="str">
        <f t="shared" si="496"/>
        <v/>
      </c>
      <c r="AA1542" s="55" t="str">
        <f t="shared" si="486"/>
        <v/>
      </c>
      <c r="AB1542" s="27"/>
      <c r="AC1542" s="54">
        <f t="shared" si="497"/>
        <v>0</v>
      </c>
      <c r="AD1542" s="78"/>
      <c r="AE1542" s="54">
        <f t="shared" si="498"/>
        <v>0</v>
      </c>
      <c r="AF1542" s="78"/>
      <c r="AG1542" s="54">
        <f t="shared" si="499"/>
        <v>0</v>
      </c>
      <c r="AH1542" s="78"/>
      <c r="AI1542" s="54">
        <f t="shared" si="500"/>
        <v>0</v>
      </c>
      <c r="AJ1542" s="78"/>
      <c r="AK1542" s="54">
        <f t="shared" si="501"/>
        <v>0</v>
      </c>
      <c r="AL1542" s="78"/>
      <c r="AM1542" s="78"/>
      <c r="AN1542" s="53" t="str">
        <f>+IF($A1542="Venta",SUMIF($AC$3:$AM$3,VLOOKUP($R1542,desplegable!$N$3:$Q$8,4,FALSE),$AC1542:$AM1542)*$T1542/VLOOKUP($R1542,desplegable!$N$3:$O$8,2,FALSE),"")</f>
        <v/>
      </c>
      <c r="AO1542" s="53">
        <f t="shared" si="502"/>
        <v>0</v>
      </c>
      <c r="AP1542" s="53" t="str">
        <f>+IF($A1542="Compra",SUMIF($AC$3:$AM$3,VLOOKUP($R1541,desplegable!$N$3:$Q$8,4,FALSE),$AC1542:$AM1542)*$T1542/VLOOKUP($R1541,desplegable!$N$3:$O$8,2,FALSE),"")</f>
        <v/>
      </c>
      <c r="AQ1542" s="55">
        <f>+IFERROR(SUMIF($AC$3:$AM$3,VLOOKUP($R1542,desplegable!$N$3:$Q$8,4,FALSE),$AC1542:$AM1542)/$S1542,0)</f>
        <v>0</v>
      </c>
      <c r="AR1542" s="55">
        <f ca="1">IFERROR((SUMIF($AC$3:$AM$3,VLOOKUP($R1542,desplegable!$N$3:$Q$8,4,FALSE),$AC1542:$AM1542)/($H1542-$G1542))*((TODAY())-$G1542)/$S1542,0)</f>
        <v>0</v>
      </c>
      <c r="AS1542" s="56" t="str">
        <f t="shared" si="487"/>
        <v>-</v>
      </c>
      <c r="AT1542" s="56" t="str">
        <f t="shared" si="488"/>
        <v>-</v>
      </c>
      <c r="AU1542" s="56" t="str">
        <f t="shared" si="489"/>
        <v>-</v>
      </c>
      <c r="AV1542" s="56" t="str">
        <f t="shared" si="490"/>
        <v>-</v>
      </c>
      <c r="AW1542" s="53" t="str">
        <f t="shared" si="491"/>
        <v>-</v>
      </c>
      <c r="AX1542" s="53" t="str">
        <f t="shared" si="492"/>
        <v/>
      </c>
      <c r="AY1542" s="57" t="str">
        <f t="shared" si="493"/>
        <v/>
      </c>
      <c r="AZ1542" s="54">
        <f>+IF(SUMIF($AC$3:$AM$3,VLOOKUP($R1542,desplegable!$N$3:$Q$8,4,FALSE),$AC1542:$AM1542)&gt;=$S1542,$S1542,SUMIF($AC$3:$AM$3,VLOOKUP($R1542,desplegable!$N$3:$Q$8,4,FALSE),$AC1542:$AM1542))</f>
        <v>0</v>
      </c>
      <c r="BA1542" s="78"/>
      <c r="BB1542" s="54">
        <f t="shared" si="494"/>
        <v>0</v>
      </c>
      <c r="BC1542" s="53">
        <f>+IFERROR($BB1542*$T1542/VLOOKUP($R1542,desplegable!$N$3:$O$8,2,FALSE),0)</f>
        <v>0</v>
      </c>
      <c r="BD1542" s="53" t="str">
        <f t="shared" si="503"/>
        <v/>
      </c>
      <c r="BE1542" s="57" t="str">
        <f t="shared" si="495"/>
        <v/>
      </c>
    </row>
    <row r="1543" spans="1:57" ht="15" customHeight="1" x14ac:dyDescent="0.25">
      <c r="A1543" s="26" t="s">
        <v>117</v>
      </c>
      <c r="B1543" s="21"/>
      <c r="C1543" s="21" t="s">
        <v>117</v>
      </c>
      <c r="D1543" s="21"/>
      <c r="E1543" s="21" t="s">
        <v>117</v>
      </c>
      <c r="F1543" s="21"/>
      <c r="G1543" s="27"/>
      <c r="H1543" s="27"/>
      <c r="I1543" s="28" t="s">
        <v>374</v>
      </c>
      <c r="J1543" s="28" t="s">
        <v>117</v>
      </c>
      <c r="K1543" s="21"/>
      <c r="L1543" s="21"/>
      <c r="M1543" s="28" t="s">
        <v>117</v>
      </c>
      <c r="N1543" s="28" t="s">
        <v>117</v>
      </c>
      <c r="O1543" s="28" t="s">
        <v>117</v>
      </c>
      <c r="P1543" s="21" t="s">
        <v>117</v>
      </c>
      <c r="Q1543" s="21" t="s">
        <v>117</v>
      </c>
      <c r="R1543" s="28" t="s">
        <v>117</v>
      </c>
      <c r="S1543" s="78"/>
      <c r="T1543" s="30"/>
      <c r="U1543" s="52">
        <f t="shared" si="504"/>
        <v>0</v>
      </c>
      <c r="V1543" s="29"/>
      <c r="W1543" s="29" t="s">
        <v>117</v>
      </c>
      <c r="X1543" s="29"/>
      <c r="Y1543" s="29"/>
      <c r="Z1543" s="53" t="str">
        <f t="shared" si="496"/>
        <v/>
      </c>
      <c r="AA1543" s="55" t="str">
        <f t="shared" si="486"/>
        <v/>
      </c>
      <c r="AB1543" s="27"/>
      <c r="AC1543" s="54">
        <f t="shared" si="497"/>
        <v>0</v>
      </c>
      <c r="AD1543" s="78"/>
      <c r="AE1543" s="54">
        <f t="shared" si="498"/>
        <v>0</v>
      </c>
      <c r="AF1543" s="78"/>
      <c r="AG1543" s="54">
        <f t="shared" si="499"/>
        <v>0</v>
      </c>
      <c r="AH1543" s="78"/>
      <c r="AI1543" s="54">
        <f t="shared" si="500"/>
        <v>0</v>
      </c>
      <c r="AJ1543" s="78"/>
      <c r="AK1543" s="54">
        <f t="shared" si="501"/>
        <v>0</v>
      </c>
      <c r="AL1543" s="78"/>
      <c r="AM1543" s="78"/>
      <c r="AN1543" s="53" t="str">
        <f>+IF($A1543="Venta",SUMIF($AC$3:$AM$3,VLOOKUP($R1543,desplegable!$N$3:$Q$8,4,FALSE),$AC1543:$AM1543)*$T1543/VLOOKUP($R1543,desplegable!$N$3:$O$8,2,FALSE),"")</f>
        <v/>
      </c>
      <c r="AO1543" s="53">
        <f t="shared" si="502"/>
        <v>0</v>
      </c>
      <c r="AP1543" s="53" t="str">
        <f>+IF($A1543="Compra",SUMIF($AC$3:$AM$3,VLOOKUP($R1542,desplegable!$N$3:$Q$8,4,FALSE),$AC1543:$AM1543)*$T1543/VLOOKUP($R1542,desplegable!$N$3:$O$8,2,FALSE),"")</f>
        <v/>
      </c>
      <c r="AQ1543" s="55">
        <f>+IFERROR(SUMIF($AC$3:$AM$3,VLOOKUP($R1543,desplegable!$N$3:$Q$8,4,FALSE),$AC1543:$AM1543)/$S1543,0)</f>
        <v>0</v>
      </c>
      <c r="AR1543" s="55">
        <f ca="1">IFERROR((SUMIF($AC$3:$AM$3,VLOOKUP($R1543,desplegable!$N$3:$Q$8,4,FALSE),$AC1543:$AM1543)/($H1543-$G1543))*((TODAY())-$G1543)/$S1543,0)</f>
        <v>0</v>
      </c>
      <c r="AS1543" s="56" t="str">
        <f t="shared" si="487"/>
        <v>-</v>
      </c>
      <c r="AT1543" s="56" t="str">
        <f t="shared" si="488"/>
        <v>-</v>
      </c>
      <c r="AU1543" s="56" t="str">
        <f t="shared" si="489"/>
        <v>-</v>
      </c>
      <c r="AV1543" s="56" t="str">
        <f t="shared" si="490"/>
        <v>-</v>
      </c>
      <c r="AW1543" s="53" t="str">
        <f t="shared" si="491"/>
        <v>-</v>
      </c>
      <c r="AX1543" s="53" t="str">
        <f t="shared" si="492"/>
        <v/>
      </c>
      <c r="AY1543" s="57" t="str">
        <f t="shared" si="493"/>
        <v/>
      </c>
      <c r="AZ1543" s="54">
        <f>+IF(SUMIF($AC$3:$AM$3,VLOOKUP($R1543,desplegable!$N$3:$Q$8,4,FALSE),$AC1543:$AM1543)&gt;=$S1543,$S1543,SUMIF($AC$3:$AM$3,VLOOKUP($R1543,desplegable!$N$3:$Q$8,4,FALSE),$AC1543:$AM1543))</f>
        <v>0</v>
      </c>
      <c r="BA1543" s="78"/>
      <c r="BB1543" s="54">
        <f t="shared" si="494"/>
        <v>0</v>
      </c>
      <c r="BC1543" s="53">
        <f>+IFERROR($BB1543*$T1543/VLOOKUP($R1543,desplegable!$N$3:$O$8,2,FALSE),0)</f>
        <v>0</v>
      </c>
      <c r="BD1543" s="53" t="str">
        <f t="shared" si="503"/>
        <v/>
      </c>
      <c r="BE1543" s="57" t="str">
        <f t="shared" si="495"/>
        <v/>
      </c>
    </row>
    <row r="1544" spans="1:57" ht="15" customHeight="1" x14ac:dyDescent="0.25">
      <c r="A1544" s="26" t="s">
        <v>117</v>
      </c>
      <c r="B1544" s="21"/>
      <c r="C1544" s="21" t="s">
        <v>117</v>
      </c>
      <c r="D1544" s="21"/>
      <c r="E1544" s="21" t="s">
        <v>117</v>
      </c>
      <c r="F1544" s="21"/>
      <c r="G1544" s="27"/>
      <c r="H1544" s="27"/>
      <c r="I1544" s="28" t="s">
        <v>374</v>
      </c>
      <c r="J1544" s="28" t="s">
        <v>117</v>
      </c>
      <c r="K1544" s="21"/>
      <c r="L1544" s="21"/>
      <c r="M1544" s="28" t="s">
        <v>117</v>
      </c>
      <c r="N1544" s="28" t="s">
        <v>117</v>
      </c>
      <c r="O1544" s="28" t="s">
        <v>117</v>
      </c>
      <c r="P1544" s="21" t="s">
        <v>117</v>
      </c>
      <c r="Q1544" s="21" t="s">
        <v>117</v>
      </c>
      <c r="R1544" s="28" t="s">
        <v>117</v>
      </c>
      <c r="S1544" s="78"/>
      <c r="T1544" s="30"/>
      <c r="U1544" s="52">
        <f t="shared" si="504"/>
        <v>0</v>
      </c>
      <c r="V1544" s="29"/>
      <c r="W1544" s="29" t="s">
        <v>117</v>
      </c>
      <c r="X1544" s="29"/>
      <c r="Y1544" s="29"/>
      <c r="Z1544" s="53" t="str">
        <f t="shared" si="496"/>
        <v/>
      </c>
      <c r="AA1544" s="55" t="str">
        <f t="shared" si="486"/>
        <v/>
      </c>
      <c r="AB1544" s="27"/>
      <c r="AC1544" s="54">
        <f t="shared" si="497"/>
        <v>0</v>
      </c>
      <c r="AD1544" s="78"/>
      <c r="AE1544" s="54">
        <f t="shared" si="498"/>
        <v>0</v>
      </c>
      <c r="AF1544" s="78"/>
      <c r="AG1544" s="54">
        <f t="shared" si="499"/>
        <v>0</v>
      </c>
      <c r="AH1544" s="78"/>
      <c r="AI1544" s="54">
        <f t="shared" si="500"/>
        <v>0</v>
      </c>
      <c r="AJ1544" s="78"/>
      <c r="AK1544" s="54">
        <f t="shared" si="501"/>
        <v>0</v>
      </c>
      <c r="AL1544" s="78"/>
      <c r="AM1544" s="78"/>
      <c r="AN1544" s="53" t="str">
        <f>+IF($A1544="Venta",SUMIF($AC$3:$AM$3,VLOOKUP($R1544,desplegable!$N$3:$Q$8,4,FALSE),$AC1544:$AM1544)*$T1544/VLOOKUP($R1544,desplegable!$N$3:$O$8,2,FALSE),"")</f>
        <v/>
      </c>
      <c r="AO1544" s="53">
        <f t="shared" si="502"/>
        <v>0</v>
      </c>
      <c r="AP1544" s="53" t="str">
        <f>+IF($A1544="Compra",SUMIF($AC$3:$AM$3,VLOOKUP($R1543,desplegable!$N$3:$Q$8,4,FALSE),$AC1544:$AM1544)*$T1544/VLOOKUP($R1543,desplegable!$N$3:$O$8,2,FALSE),"")</f>
        <v/>
      </c>
      <c r="AQ1544" s="55">
        <f>+IFERROR(SUMIF($AC$3:$AM$3,VLOOKUP($R1544,desplegable!$N$3:$Q$8,4,FALSE),$AC1544:$AM1544)/$S1544,0)</f>
        <v>0</v>
      </c>
      <c r="AR1544" s="55">
        <f ca="1">IFERROR((SUMIF($AC$3:$AM$3,VLOOKUP($R1544,desplegable!$N$3:$Q$8,4,FALSE),$AC1544:$AM1544)/($H1544-$G1544))*((TODAY())-$G1544)/$S1544,0)</f>
        <v>0</v>
      </c>
      <c r="AS1544" s="56" t="str">
        <f t="shared" si="487"/>
        <v>-</v>
      </c>
      <c r="AT1544" s="56" t="str">
        <f t="shared" si="488"/>
        <v>-</v>
      </c>
      <c r="AU1544" s="56" t="str">
        <f t="shared" si="489"/>
        <v>-</v>
      </c>
      <c r="AV1544" s="56" t="str">
        <f t="shared" si="490"/>
        <v>-</v>
      </c>
      <c r="AW1544" s="53" t="str">
        <f t="shared" si="491"/>
        <v>-</v>
      </c>
      <c r="AX1544" s="53" t="str">
        <f t="shared" si="492"/>
        <v/>
      </c>
      <c r="AY1544" s="57" t="str">
        <f t="shared" si="493"/>
        <v/>
      </c>
      <c r="AZ1544" s="54">
        <f>+IF(SUMIF($AC$3:$AM$3,VLOOKUP($R1544,desplegable!$N$3:$Q$8,4,FALSE),$AC1544:$AM1544)&gt;=$S1544,$S1544,SUMIF($AC$3:$AM$3,VLOOKUP($R1544,desplegable!$N$3:$Q$8,4,FALSE),$AC1544:$AM1544))</f>
        <v>0</v>
      </c>
      <c r="BA1544" s="78"/>
      <c r="BB1544" s="54">
        <f t="shared" si="494"/>
        <v>0</v>
      </c>
      <c r="BC1544" s="53">
        <f>+IFERROR($BB1544*$T1544/VLOOKUP($R1544,desplegable!$N$3:$O$8,2,FALSE),0)</f>
        <v>0</v>
      </c>
      <c r="BD1544" s="53" t="str">
        <f t="shared" si="503"/>
        <v/>
      </c>
      <c r="BE1544" s="57" t="str">
        <f t="shared" si="495"/>
        <v/>
      </c>
    </row>
    <row r="1545" spans="1:57" ht="15" customHeight="1" x14ac:dyDescent="0.25">
      <c r="A1545" s="26" t="s">
        <v>117</v>
      </c>
      <c r="B1545" s="21"/>
      <c r="C1545" s="21" t="s">
        <v>117</v>
      </c>
      <c r="D1545" s="21"/>
      <c r="E1545" s="21" t="s">
        <v>117</v>
      </c>
      <c r="F1545" s="21"/>
      <c r="G1545" s="27"/>
      <c r="H1545" s="27"/>
      <c r="I1545" s="28" t="s">
        <v>374</v>
      </c>
      <c r="J1545" s="28" t="s">
        <v>117</v>
      </c>
      <c r="K1545" s="21"/>
      <c r="L1545" s="21"/>
      <c r="M1545" s="28" t="s">
        <v>117</v>
      </c>
      <c r="N1545" s="28" t="s">
        <v>117</v>
      </c>
      <c r="O1545" s="28" t="s">
        <v>117</v>
      </c>
      <c r="P1545" s="21" t="s">
        <v>117</v>
      </c>
      <c r="Q1545" s="21" t="s">
        <v>117</v>
      </c>
      <c r="R1545" s="28" t="s">
        <v>117</v>
      </c>
      <c r="S1545" s="78"/>
      <c r="T1545" s="30"/>
      <c r="U1545" s="52">
        <f t="shared" si="504"/>
        <v>0</v>
      </c>
      <c r="V1545" s="29"/>
      <c r="W1545" s="29" t="s">
        <v>117</v>
      </c>
      <c r="X1545" s="29"/>
      <c r="Y1545" s="29"/>
      <c r="Z1545" s="53" t="str">
        <f t="shared" si="496"/>
        <v/>
      </c>
      <c r="AA1545" s="55" t="str">
        <f t="shared" si="486"/>
        <v/>
      </c>
      <c r="AB1545" s="27"/>
      <c r="AC1545" s="54">
        <f t="shared" si="497"/>
        <v>0</v>
      </c>
      <c r="AD1545" s="78"/>
      <c r="AE1545" s="54">
        <f t="shared" si="498"/>
        <v>0</v>
      </c>
      <c r="AF1545" s="78"/>
      <c r="AG1545" s="54">
        <f t="shared" si="499"/>
        <v>0</v>
      </c>
      <c r="AH1545" s="78"/>
      <c r="AI1545" s="54">
        <f t="shared" si="500"/>
        <v>0</v>
      </c>
      <c r="AJ1545" s="78"/>
      <c r="AK1545" s="54">
        <f t="shared" si="501"/>
        <v>0</v>
      </c>
      <c r="AL1545" s="78"/>
      <c r="AM1545" s="78"/>
      <c r="AN1545" s="53" t="str">
        <f>+IF($A1545="Venta",SUMIF($AC$3:$AM$3,VLOOKUP($R1545,desplegable!$N$3:$Q$8,4,FALSE),$AC1545:$AM1545)*$T1545/VLOOKUP($R1545,desplegable!$N$3:$O$8,2,FALSE),"")</f>
        <v/>
      </c>
      <c r="AO1545" s="53">
        <f t="shared" si="502"/>
        <v>0</v>
      </c>
      <c r="AP1545" s="53" t="str">
        <f>+IF($A1545="Compra",SUMIF($AC$3:$AM$3,VLOOKUP($R1544,desplegable!$N$3:$Q$8,4,FALSE),$AC1545:$AM1545)*$T1545/VLOOKUP($R1544,desplegable!$N$3:$O$8,2,FALSE),"")</f>
        <v/>
      </c>
      <c r="AQ1545" s="55">
        <f>+IFERROR(SUMIF($AC$3:$AM$3,VLOOKUP($R1545,desplegable!$N$3:$Q$8,4,FALSE),$AC1545:$AM1545)/$S1545,0)</f>
        <v>0</v>
      </c>
      <c r="AR1545" s="55">
        <f ca="1">IFERROR((SUMIF($AC$3:$AM$3,VLOOKUP($R1545,desplegable!$N$3:$Q$8,4,FALSE),$AC1545:$AM1545)/($H1545-$G1545))*((TODAY())-$G1545)/$S1545,0)</f>
        <v>0</v>
      </c>
      <c r="AS1545" s="56" t="str">
        <f t="shared" si="487"/>
        <v>-</v>
      </c>
      <c r="AT1545" s="56" t="str">
        <f t="shared" si="488"/>
        <v>-</v>
      </c>
      <c r="AU1545" s="56" t="str">
        <f t="shared" si="489"/>
        <v>-</v>
      </c>
      <c r="AV1545" s="56" t="str">
        <f t="shared" si="490"/>
        <v>-</v>
      </c>
      <c r="AW1545" s="53" t="str">
        <f t="shared" si="491"/>
        <v>-</v>
      </c>
      <c r="AX1545" s="53" t="str">
        <f t="shared" si="492"/>
        <v/>
      </c>
      <c r="AY1545" s="57" t="str">
        <f t="shared" si="493"/>
        <v/>
      </c>
      <c r="AZ1545" s="54">
        <f>+IF(SUMIF($AC$3:$AM$3,VLOOKUP($R1545,desplegable!$N$3:$Q$8,4,FALSE),$AC1545:$AM1545)&gt;=$S1545,$S1545,SUMIF($AC$3:$AM$3,VLOOKUP($R1545,desplegable!$N$3:$Q$8,4,FALSE),$AC1545:$AM1545))</f>
        <v>0</v>
      </c>
      <c r="BA1545" s="78"/>
      <c r="BB1545" s="54">
        <f t="shared" si="494"/>
        <v>0</v>
      </c>
      <c r="BC1545" s="53">
        <f>+IFERROR($BB1545*$T1545/VLOOKUP($R1545,desplegable!$N$3:$O$8,2,FALSE),0)</f>
        <v>0</v>
      </c>
      <c r="BD1545" s="53" t="str">
        <f t="shared" si="503"/>
        <v/>
      </c>
      <c r="BE1545" s="57" t="str">
        <f t="shared" si="495"/>
        <v/>
      </c>
    </row>
    <row r="1546" spans="1:57" ht="15" customHeight="1" x14ac:dyDescent="0.25">
      <c r="A1546" s="26" t="s">
        <v>117</v>
      </c>
      <c r="B1546" s="21"/>
      <c r="C1546" s="21" t="s">
        <v>117</v>
      </c>
      <c r="D1546" s="21"/>
      <c r="E1546" s="21" t="s">
        <v>117</v>
      </c>
      <c r="F1546" s="21"/>
      <c r="G1546" s="27"/>
      <c r="H1546" s="27"/>
      <c r="I1546" s="28" t="s">
        <v>374</v>
      </c>
      <c r="J1546" s="28" t="s">
        <v>117</v>
      </c>
      <c r="K1546" s="21"/>
      <c r="L1546" s="21"/>
      <c r="M1546" s="28" t="s">
        <v>117</v>
      </c>
      <c r="N1546" s="28" t="s">
        <v>117</v>
      </c>
      <c r="O1546" s="28" t="s">
        <v>117</v>
      </c>
      <c r="P1546" s="21" t="s">
        <v>117</v>
      </c>
      <c r="Q1546" s="21" t="s">
        <v>117</v>
      </c>
      <c r="R1546" s="28" t="s">
        <v>117</v>
      </c>
      <c r="S1546" s="78"/>
      <c r="T1546" s="30"/>
      <c r="U1546" s="52">
        <f t="shared" si="504"/>
        <v>0</v>
      </c>
      <c r="V1546" s="29"/>
      <c r="W1546" s="29" t="s">
        <v>117</v>
      </c>
      <c r="X1546" s="29"/>
      <c r="Y1546" s="29"/>
      <c r="Z1546" s="53" t="str">
        <f t="shared" si="496"/>
        <v/>
      </c>
      <c r="AA1546" s="55" t="str">
        <f t="shared" si="486"/>
        <v/>
      </c>
      <c r="AB1546" s="27"/>
      <c r="AC1546" s="54">
        <f t="shared" si="497"/>
        <v>0</v>
      </c>
      <c r="AD1546" s="78"/>
      <c r="AE1546" s="54">
        <f t="shared" si="498"/>
        <v>0</v>
      </c>
      <c r="AF1546" s="78"/>
      <c r="AG1546" s="54">
        <f t="shared" si="499"/>
        <v>0</v>
      </c>
      <c r="AH1546" s="78"/>
      <c r="AI1546" s="54">
        <f t="shared" si="500"/>
        <v>0</v>
      </c>
      <c r="AJ1546" s="78"/>
      <c r="AK1546" s="54">
        <f t="shared" si="501"/>
        <v>0</v>
      </c>
      <c r="AL1546" s="78"/>
      <c r="AM1546" s="78"/>
      <c r="AN1546" s="53" t="str">
        <f>+IF($A1546="Venta",SUMIF($AC$3:$AM$3,VLOOKUP($R1546,desplegable!$N$3:$Q$8,4,FALSE),$AC1546:$AM1546)*$T1546/VLOOKUP($R1546,desplegable!$N$3:$O$8,2,FALSE),"")</f>
        <v/>
      </c>
      <c r="AO1546" s="53">
        <f t="shared" si="502"/>
        <v>0</v>
      </c>
      <c r="AP1546" s="53" t="str">
        <f>+IF($A1546="Compra",SUMIF($AC$3:$AM$3,VLOOKUP($R1545,desplegable!$N$3:$Q$8,4,FALSE),$AC1546:$AM1546)*$T1546/VLOOKUP($R1545,desplegable!$N$3:$O$8,2,FALSE),"")</f>
        <v/>
      </c>
      <c r="AQ1546" s="55">
        <f>+IFERROR(SUMIF($AC$3:$AM$3,VLOOKUP($R1546,desplegable!$N$3:$Q$8,4,FALSE),$AC1546:$AM1546)/$S1546,0)</f>
        <v>0</v>
      </c>
      <c r="AR1546" s="55">
        <f ca="1">IFERROR((SUMIF($AC$3:$AM$3,VLOOKUP($R1546,desplegable!$N$3:$Q$8,4,FALSE),$AC1546:$AM1546)/($H1546-$G1546))*((TODAY())-$G1546)/$S1546,0)</f>
        <v>0</v>
      </c>
      <c r="AS1546" s="56" t="str">
        <f t="shared" si="487"/>
        <v>-</v>
      </c>
      <c r="AT1546" s="56" t="str">
        <f t="shared" si="488"/>
        <v>-</v>
      </c>
      <c r="AU1546" s="56" t="str">
        <f t="shared" si="489"/>
        <v>-</v>
      </c>
      <c r="AV1546" s="56" t="str">
        <f t="shared" si="490"/>
        <v>-</v>
      </c>
      <c r="AW1546" s="53" t="str">
        <f t="shared" si="491"/>
        <v>-</v>
      </c>
      <c r="AX1546" s="53" t="str">
        <f t="shared" si="492"/>
        <v/>
      </c>
      <c r="AY1546" s="57" t="str">
        <f t="shared" si="493"/>
        <v/>
      </c>
      <c r="AZ1546" s="54">
        <f>+IF(SUMIF($AC$3:$AM$3,VLOOKUP($R1546,desplegable!$N$3:$Q$8,4,FALSE),$AC1546:$AM1546)&gt;=$S1546,$S1546,SUMIF($AC$3:$AM$3,VLOOKUP($R1546,desplegable!$N$3:$Q$8,4,FALSE),$AC1546:$AM1546))</f>
        <v>0</v>
      </c>
      <c r="BA1546" s="78"/>
      <c r="BB1546" s="54">
        <f t="shared" si="494"/>
        <v>0</v>
      </c>
      <c r="BC1546" s="53">
        <f>+IFERROR($BB1546*$T1546/VLOOKUP($R1546,desplegable!$N$3:$O$8,2,FALSE),0)</f>
        <v>0</v>
      </c>
      <c r="BD1546" s="53" t="str">
        <f t="shared" si="503"/>
        <v/>
      </c>
      <c r="BE1546" s="57" t="str">
        <f t="shared" si="495"/>
        <v/>
      </c>
    </row>
    <row r="1547" spans="1:57" ht="15" customHeight="1" x14ac:dyDescent="0.25">
      <c r="A1547" s="26" t="s">
        <v>117</v>
      </c>
      <c r="B1547" s="21"/>
      <c r="C1547" s="21" t="s">
        <v>117</v>
      </c>
      <c r="D1547" s="21"/>
      <c r="E1547" s="21" t="s">
        <v>117</v>
      </c>
      <c r="F1547" s="21"/>
      <c r="G1547" s="27"/>
      <c r="H1547" s="27"/>
      <c r="I1547" s="28" t="s">
        <v>374</v>
      </c>
      <c r="J1547" s="28" t="s">
        <v>117</v>
      </c>
      <c r="K1547" s="21"/>
      <c r="L1547" s="21"/>
      <c r="M1547" s="28" t="s">
        <v>117</v>
      </c>
      <c r="N1547" s="28" t="s">
        <v>117</v>
      </c>
      <c r="O1547" s="28" t="s">
        <v>117</v>
      </c>
      <c r="P1547" s="21" t="s">
        <v>117</v>
      </c>
      <c r="Q1547" s="21" t="s">
        <v>117</v>
      </c>
      <c r="R1547" s="28" t="s">
        <v>117</v>
      </c>
      <c r="S1547" s="78"/>
      <c r="T1547" s="30"/>
      <c r="U1547" s="52">
        <f t="shared" si="504"/>
        <v>0</v>
      </c>
      <c r="V1547" s="29"/>
      <c r="W1547" s="29" t="s">
        <v>117</v>
      </c>
      <c r="X1547" s="29"/>
      <c r="Y1547" s="29"/>
      <c r="Z1547" s="53" t="str">
        <f t="shared" si="496"/>
        <v/>
      </c>
      <c r="AA1547" s="55" t="str">
        <f t="shared" si="486"/>
        <v/>
      </c>
      <c r="AB1547" s="27"/>
      <c r="AC1547" s="54">
        <f t="shared" si="497"/>
        <v>0</v>
      </c>
      <c r="AD1547" s="78"/>
      <c r="AE1547" s="54">
        <f t="shared" si="498"/>
        <v>0</v>
      </c>
      <c r="AF1547" s="78"/>
      <c r="AG1547" s="54">
        <f t="shared" si="499"/>
        <v>0</v>
      </c>
      <c r="AH1547" s="78"/>
      <c r="AI1547" s="54">
        <f t="shared" si="500"/>
        <v>0</v>
      </c>
      <c r="AJ1547" s="78"/>
      <c r="AK1547" s="54">
        <f t="shared" si="501"/>
        <v>0</v>
      </c>
      <c r="AL1547" s="78"/>
      <c r="AM1547" s="78"/>
      <c r="AN1547" s="53" t="str">
        <f>+IF($A1547="Venta",SUMIF($AC$3:$AM$3,VLOOKUP($R1547,desplegable!$N$3:$Q$8,4,FALSE),$AC1547:$AM1547)*$T1547/VLOOKUP($R1547,desplegable!$N$3:$O$8,2,FALSE),"")</f>
        <v/>
      </c>
      <c r="AO1547" s="53">
        <f t="shared" si="502"/>
        <v>0</v>
      </c>
      <c r="AP1547" s="53" t="str">
        <f>+IF($A1547="Compra",SUMIF($AC$3:$AM$3,VLOOKUP($R1546,desplegable!$N$3:$Q$8,4,FALSE),$AC1547:$AM1547)*$T1547/VLOOKUP($R1546,desplegable!$N$3:$O$8,2,FALSE),"")</f>
        <v/>
      </c>
      <c r="AQ1547" s="55">
        <f>+IFERROR(SUMIF($AC$3:$AM$3,VLOOKUP($R1547,desplegable!$N$3:$Q$8,4,FALSE),$AC1547:$AM1547)/$S1547,0)</f>
        <v>0</v>
      </c>
      <c r="AR1547" s="55">
        <f ca="1">IFERROR((SUMIF($AC$3:$AM$3,VLOOKUP($R1547,desplegable!$N$3:$Q$8,4,FALSE),$AC1547:$AM1547)/($H1547-$G1547))*((TODAY())-$G1547)/$S1547,0)</f>
        <v>0</v>
      </c>
      <c r="AS1547" s="56" t="str">
        <f t="shared" si="487"/>
        <v>-</v>
      </c>
      <c r="AT1547" s="56" t="str">
        <f t="shared" si="488"/>
        <v>-</v>
      </c>
      <c r="AU1547" s="56" t="str">
        <f t="shared" si="489"/>
        <v>-</v>
      </c>
      <c r="AV1547" s="56" t="str">
        <f t="shared" si="490"/>
        <v>-</v>
      </c>
      <c r="AW1547" s="53" t="str">
        <f t="shared" si="491"/>
        <v>-</v>
      </c>
      <c r="AX1547" s="53" t="str">
        <f t="shared" si="492"/>
        <v/>
      </c>
      <c r="AY1547" s="57" t="str">
        <f t="shared" si="493"/>
        <v/>
      </c>
      <c r="AZ1547" s="54">
        <f>+IF(SUMIF($AC$3:$AM$3,VLOOKUP($R1547,desplegable!$N$3:$Q$8,4,FALSE),$AC1547:$AM1547)&gt;=$S1547,$S1547,SUMIF($AC$3:$AM$3,VLOOKUP($R1547,desplegable!$N$3:$Q$8,4,FALSE),$AC1547:$AM1547))</f>
        <v>0</v>
      </c>
      <c r="BA1547" s="78"/>
      <c r="BB1547" s="54">
        <f t="shared" si="494"/>
        <v>0</v>
      </c>
      <c r="BC1547" s="53">
        <f>+IFERROR($BB1547*$T1547/VLOOKUP($R1547,desplegable!$N$3:$O$8,2,FALSE),0)</f>
        <v>0</v>
      </c>
      <c r="BD1547" s="53" t="str">
        <f t="shared" si="503"/>
        <v/>
      </c>
      <c r="BE1547" s="57" t="str">
        <f t="shared" si="495"/>
        <v/>
      </c>
    </row>
    <row r="1548" spans="1:57" ht="15" customHeight="1" x14ac:dyDescent="0.25">
      <c r="A1548" s="26" t="s">
        <v>117</v>
      </c>
      <c r="B1548" s="21"/>
      <c r="C1548" s="21" t="s">
        <v>117</v>
      </c>
      <c r="D1548" s="21"/>
      <c r="E1548" s="21" t="s">
        <v>117</v>
      </c>
      <c r="F1548" s="21"/>
      <c r="G1548" s="27"/>
      <c r="H1548" s="27"/>
      <c r="I1548" s="28" t="s">
        <v>374</v>
      </c>
      <c r="J1548" s="28" t="s">
        <v>117</v>
      </c>
      <c r="K1548" s="21"/>
      <c r="L1548" s="21"/>
      <c r="M1548" s="28" t="s">
        <v>117</v>
      </c>
      <c r="N1548" s="28" t="s">
        <v>117</v>
      </c>
      <c r="O1548" s="28" t="s">
        <v>117</v>
      </c>
      <c r="P1548" s="21" t="s">
        <v>117</v>
      </c>
      <c r="Q1548" s="21" t="s">
        <v>117</v>
      </c>
      <c r="R1548" s="28" t="s">
        <v>117</v>
      </c>
      <c r="S1548" s="78"/>
      <c r="T1548" s="30"/>
      <c r="U1548" s="52">
        <f t="shared" si="504"/>
        <v>0</v>
      </c>
      <c r="V1548" s="29"/>
      <c r="W1548" s="29" t="s">
        <v>117</v>
      </c>
      <c r="X1548" s="29"/>
      <c r="Y1548" s="29"/>
      <c r="Z1548" s="53" t="str">
        <f t="shared" si="496"/>
        <v/>
      </c>
      <c r="AA1548" s="55" t="str">
        <f t="shared" si="486"/>
        <v/>
      </c>
      <c r="AB1548" s="27"/>
      <c r="AC1548" s="54">
        <f t="shared" si="497"/>
        <v>0</v>
      </c>
      <c r="AD1548" s="78"/>
      <c r="AE1548" s="54">
        <f t="shared" si="498"/>
        <v>0</v>
      </c>
      <c r="AF1548" s="78"/>
      <c r="AG1548" s="54">
        <f t="shared" si="499"/>
        <v>0</v>
      </c>
      <c r="AH1548" s="78"/>
      <c r="AI1548" s="54">
        <f t="shared" si="500"/>
        <v>0</v>
      </c>
      <c r="AJ1548" s="78"/>
      <c r="AK1548" s="54">
        <f t="shared" si="501"/>
        <v>0</v>
      </c>
      <c r="AL1548" s="78"/>
      <c r="AM1548" s="78"/>
      <c r="AN1548" s="53" t="str">
        <f>+IF($A1548="Venta",SUMIF($AC$3:$AM$3,VLOOKUP($R1548,desplegable!$N$3:$Q$8,4,FALSE),$AC1548:$AM1548)*$T1548/VLOOKUP($R1548,desplegable!$N$3:$O$8,2,FALSE),"")</f>
        <v/>
      </c>
      <c r="AO1548" s="53">
        <f t="shared" si="502"/>
        <v>0</v>
      </c>
      <c r="AP1548" s="53" t="str">
        <f>+IF($A1548="Compra",SUMIF($AC$3:$AM$3,VLOOKUP($R1547,desplegable!$N$3:$Q$8,4,FALSE),$AC1548:$AM1548)*$T1548/VLOOKUP($R1547,desplegable!$N$3:$O$8,2,FALSE),"")</f>
        <v/>
      </c>
      <c r="AQ1548" s="55">
        <f>+IFERROR(SUMIF($AC$3:$AM$3,VLOOKUP($R1548,desplegable!$N$3:$Q$8,4,FALSE),$AC1548:$AM1548)/$S1548,0)</f>
        <v>0</v>
      </c>
      <c r="AR1548" s="55">
        <f ca="1">IFERROR((SUMIF($AC$3:$AM$3,VLOOKUP($R1548,desplegable!$N$3:$Q$8,4,FALSE),$AC1548:$AM1548)/($H1548-$G1548))*((TODAY())-$G1548)/$S1548,0)</f>
        <v>0</v>
      </c>
      <c r="AS1548" s="56" t="str">
        <f t="shared" si="487"/>
        <v>-</v>
      </c>
      <c r="AT1548" s="56" t="str">
        <f t="shared" si="488"/>
        <v>-</v>
      </c>
      <c r="AU1548" s="56" t="str">
        <f t="shared" si="489"/>
        <v>-</v>
      </c>
      <c r="AV1548" s="56" t="str">
        <f t="shared" si="490"/>
        <v>-</v>
      </c>
      <c r="AW1548" s="53" t="str">
        <f t="shared" si="491"/>
        <v>-</v>
      </c>
      <c r="AX1548" s="53" t="str">
        <f t="shared" si="492"/>
        <v/>
      </c>
      <c r="AY1548" s="57" t="str">
        <f t="shared" si="493"/>
        <v/>
      </c>
      <c r="AZ1548" s="54">
        <f>+IF(SUMIF($AC$3:$AM$3,VLOOKUP($R1548,desplegable!$N$3:$Q$8,4,FALSE),$AC1548:$AM1548)&gt;=$S1548,$S1548,SUMIF($AC$3:$AM$3,VLOOKUP($R1548,desplegable!$N$3:$Q$8,4,FALSE),$AC1548:$AM1548))</f>
        <v>0</v>
      </c>
      <c r="BA1548" s="78"/>
      <c r="BB1548" s="54">
        <f t="shared" si="494"/>
        <v>0</v>
      </c>
      <c r="BC1548" s="53">
        <f>+IFERROR($BB1548*$T1548/VLOOKUP($R1548,desplegable!$N$3:$O$8,2,FALSE),0)</f>
        <v>0</v>
      </c>
      <c r="BD1548" s="53" t="str">
        <f t="shared" si="503"/>
        <v/>
      </c>
      <c r="BE1548" s="57" t="str">
        <f t="shared" si="495"/>
        <v/>
      </c>
    </row>
    <row r="1549" spans="1:57" ht="15" customHeight="1" x14ac:dyDescent="0.25">
      <c r="A1549" s="26" t="s">
        <v>117</v>
      </c>
      <c r="B1549" s="21"/>
      <c r="C1549" s="21" t="s">
        <v>117</v>
      </c>
      <c r="D1549" s="21"/>
      <c r="E1549" s="21" t="s">
        <v>117</v>
      </c>
      <c r="F1549" s="21"/>
      <c r="G1549" s="27"/>
      <c r="H1549" s="27"/>
      <c r="I1549" s="28" t="s">
        <v>374</v>
      </c>
      <c r="J1549" s="28" t="s">
        <v>117</v>
      </c>
      <c r="K1549" s="21"/>
      <c r="L1549" s="21"/>
      <c r="M1549" s="28" t="s">
        <v>117</v>
      </c>
      <c r="N1549" s="28" t="s">
        <v>117</v>
      </c>
      <c r="O1549" s="28" t="s">
        <v>117</v>
      </c>
      <c r="P1549" s="21" t="s">
        <v>117</v>
      </c>
      <c r="Q1549" s="21" t="s">
        <v>117</v>
      </c>
      <c r="R1549" s="28" t="s">
        <v>117</v>
      </c>
      <c r="S1549" s="78"/>
      <c r="T1549" s="30"/>
      <c r="U1549" s="52">
        <f t="shared" si="504"/>
        <v>0</v>
      </c>
      <c r="V1549" s="29"/>
      <c r="W1549" s="29" t="s">
        <v>117</v>
      </c>
      <c r="X1549" s="29"/>
      <c r="Y1549" s="29"/>
      <c r="Z1549" s="53" t="str">
        <f t="shared" si="496"/>
        <v/>
      </c>
      <c r="AA1549" s="55" t="str">
        <f t="shared" si="486"/>
        <v/>
      </c>
      <c r="AB1549" s="27"/>
      <c r="AC1549" s="54">
        <f t="shared" si="497"/>
        <v>0</v>
      </c>
      <c r="AD1549" s="78"/>
      <c r="AE1549" s="54">
        <f t="shared" si="498"/>
        <v>0</v>
      </c>
      <c r="AF1549" s="78"/>
      <c r="AG1549" s="54">
        <f t="shared" si="499"/>
        <v>0</v>
      </c>
      <c r="AH1549" s="78"/>
      <c r="AI1549" s="54">
        <f t="shared" si="500"/>
        <v>0</v>
      </c>
      <c r="AJ1549" s="78"/>
      <c r="AK1549" s="54">
        <f t="shared" si="501"/>
        <v>0</v>
      </c>
      <c r="AL1549" s="78"/>
      <c r="AM1549" s="78"/>
      <c r="AN1549" s="53" t="str">
        <f>+IF($A1549="Venta",SUMIF($AC$3:$AM$3,VLOOKUP($R1549,desplegable!$N$3:$Q$8,4,FALSE),$AC1549:$AM1549)*$T1549/VLOOKUP($R1549,desplegable!$N$3:$O$8,2,FALSE),"")</f>
        <v/>
      </c>
      <c r="AO1549" s="53">
        <f t="shared" si="502"/>
        <v>0</v>
      </c>
      <c r="AP1549" s="53" t="str">
        <f>+IF($A1549="Compra",SUMIF($AC$3:$AM$3,VLOOKUP($R1548,desplegable!$N$3:$Q$8,4,FALSE),$AC1549:$AM1549)*$T1549/VLOOKUP($R1548,desplegable!$N$3:$O$8,2,FALSE),"")</f>
        <v/>
      </c>
      <c r="AQ1549" s="55">
        <f>+IFERROR(SUMIF($AC$3:$AM$3,VLOOKUP($R1549,desplegable!$N$3:$Q$8,4,FALSE),$AC1549:$AM1549)/$S1549,0)</f>
        <v>0</v>
      </c>
      <c r="AR1549" s="55">
        <f ca="1">IFERROR((SUMIF($AC$3:$AM$3,VLOOKUP($R1549,desplegable!$N$3:$Q$8,4,FALSE),$AC1549:$AM1549)/($H1549-$G1549))*((TODAY())-$G1549)/$S1549,0)</f>
        <v>0</v>
      </c>
      <c r="AS1549" s="56" t="str">
        <f t="shared" si="487"/>
        <v>-</v>
      </c>
      <c r="AT1549" s="56" t="str">
        <f t="shared" si="488"/>
        <v>-</v>
      </c>
      <c r="AU1549" s="56" t="str">
        <f t="shared" si="489"/>
        <v>-</v>
      </c>
      <c r="AV1549" s="56" t="str">
        <f t="shared" si="490"/>
        <v>-</v>
      </c>
      <c r="AW1549" s="53" t="str">
        <f t="shared" si="491"/>
        <v>-</v>
      </c>
      <c r="AX1549" s="53" t="str">
        <f t="shared" si="492"/>
        <v/>
      </c>
      <c r="AY1549" s="57" t="str">
        <f t="shared" si="493"/>
        <v/>
      </c>
      <c r="AZ1549" s="54">
        <f>+IF(SUMIF($AC$3:$AM$3,VLOOKUP($R1549,desplegable!$N$3:$Q$8,4,FALSE),$AC1549:$AM1549)&gt;=$S1549,$S1549,SUMIF($AC$3:$AM$3,VLOOKUP($R1549,desplegable!$N$3:$Q$8,4,FALSE),$AC1549:$AM1549))</f>
        <v>0</v>
      </c>
      <c r="BA1549" s="78"/>
      <c r="BB1549" s="54">
        <f t="shared" si="494"/>
        <v>0</v>
      </c>
      <c r="BC1549" s="53">
        <f>+IFERROR($BB1549*$T1549/VLOOKUP($R1549,desplegable!$N$3:$O$8,2,FALSE),0)</f>
        <v>0</v>
      </c>
      <c r="BD1549" s="53" t="str">
        <f t="shared" si="503"/>
        <v/>
      </c>
      <c r="BE1549" s="57" t="str">
        <f t="shared" si="495"/>
        <v/>
      </c>
    </row>
    <row r="1550" spans="1:57" ht="15" customHeight="1" x14ac:dyDescent="0.25">
      <c r="A1550" s="26" t="s">
        <v>117</v>
      </c>
      <c r="B1550" s="21"/>
      <c r="C1550" s="21" t="s">
        <v>117</v>
      </c>
      <c r="D1550" s="21"/>
      <c r="E1550" s="21" t="s">
        <v>117</v>
      </c>
      <c r="F1550" s="21"/>
      <c r="G1550" s="27"/>
      <c r="H1550" s="27"/>
      <c r="I1550" s="28" t="s">
        <v>374</v>
      </c>
      <c r="J1550" s="28" t="s">
        <v>117</v>
      </c>
      <c r="K1550" s="21"/>
      <c r="L1550" s="21"/>
      <c r="M1550" s="28" t="s">
        <v>117</v>
      </c>
      <c r="N1550" s="28" t="s">
        <v>117</v>
      </c>
      <c r="O1550" s="28" t="s">
        <v>117</v>
      </c>
      <c r="P1550" s="21" t="s">
        <v>117</v>
      </c>
      <c r="Q1550" s="21" t="s">
        <v>117</v>
      </c>
      <c r="R1550" s="28" t="s">
        <v>117</v>
      </c>
      <c r="S1550" s="78"/>
      <c r="T1550" s="30"/>
      <c r="U1550" s="52">
        <f t="shared" si="504"/>
        <v>0</v>
      </c>
      <c r="V1550" s="29"/>
      <c r="W1550" s="29" t="s">
        <v>117</v>
      </c>
      <c r="X1550" s="29"/>
      <c r="Y1550" s="29"/>
      <c r="Z1550" s="53" t="str">
        <f t="shared" si="496"/>
        <v/>
      </c>
      <c r="AA1550" s="55" t="str">
        <f t="shared" si="486"/>
        <v/>
      </c>
      <c r="AB1550" s="27"/>
      <c r="AC1550" s="54">
        <f t="shared" si="497"/>
        <v>0</v>
      </c>
      <c r="AD1550" s="78"/>
      <c r="AE1550" s="54">
        <f t="shared" si="498"/>
        <v>0</v>
      </c>
      <c r="AF1550" s="78"/>
      <c r="AG1550" s="54">
        <f t="shared" si="499"/>
        <v>0</v>
      </c>
      <c r="AH1550" s="78"/>
      <c r="AI1550" s="54">
        <f t="shared" si="500"/>
        <v>0</v>
      </c>
      <c r="AJ1550" s="78"/>
      <c r="AK1550" s="54">
        <f t="shared" si="501"/>
        <v>0</v>
      </c>
      <c r="AL1550" s="78"/>
      <c r="AM1550" s="78"/>
      <c r="AN1550" s="53" t="str">
        <f>+IF($A1550="Venta",SUMIF($AC$3:$AM$3,VLOOKUP($R1550,desplegable!$N$3:$Q$8,4,FALSE),$AC1550:$AM1550)*$T1550/VLOOKUP($R1550,desplegable!$N$3:$O$8,2,FALSE),"")</f>
        <v/>
      </c>
      <c r="AO1550" s="53">
        <f t="shared" si="502"/>
        <v>0</v>
      </c>
      <c r="AP1550" s="53" t="str">
        <f>+IF($A1550="Compra",SUMIF($AC$3:$AM$3,VLOOKUP($R1549,desplegable!$N$3:$Q$8,4,FALSE),$AC1550:$AM1550)*$T1550/VLOOKUP($R1549,desplegable!$N$3:$O$8,2,FALSE),"")</f>
        <v/>
      </c>
      <c r="AQ1550" s="55">
        <f>+IFERROR(SUMIF($AC$3:$AM$3,VLOOKUP($R1550,desplegable!$N$3:$Q$8,4,FALSE),$AC1550:$AM1550)/$S1550,0)</f>
        <v>0</v>
      </c>
      <c r="AR1550" s="55">
        <f ca="1">IFERROR((SUMIF($AC$3:$AM$3,VLOOKUP($R1550,desplegable!$N$3:$Q$8,4,FALSE),$AC1550:$AM1550)/($H1550-$G1550))*((TODAY())-$G1550)/$S1550,0)</f>
        <v>0</v>
      </c>
      <c r="AS1550" s="56" t="str">
        <f t="shared" si="487"/>
        <v>-</v>
      </c>
      <c r="AT1550" s="56" t="str">
        <f t="shared" si="488"/>
        <v>-</v>
      </c>
      <c r="AU1550" s="56" t="str">
        <f t="shared" si="489"/>
        <v>-</v>
      </c>
      <c r="AV1550" s="56" t="str">
        <f t="shared" si="490"/>
        <v>-</v>
      </c>
      <c r="AW1550" s="53" t="str">
        <f t="shared" si="491"/>
        <v>-</v>
      </c>
      <c r="AX1550" s="53" t="str">
        <f t="shared" si="492"/>
        <v/>
      </c>
      <c r="AY1550" s="57" t="str">
        <f t="shared" si="493"/>
        <v/>
      </c>
      <c r="AZ1550" s="54">
        <f>+IF(SUMIF($AC$3:$AM$3,VLOOKUP($R1550,desplegable!$N$3:$Q$8,4,FALSE),$AC1550:$AM1550)&gt;=$S1550,$S1550,SUMIF($AC$3:$AM$3,VLOOKUP($R1550,desplegable!$N$3:$Q$8,4,FALSE),$AC1550:$AM1550))</f>
        <v>0</v>
      </c>
      <c r="BA1550" s="78"/>
      <c r="BB1550" s="54">
        <f t="shared" si="494"/>
        <v>0</v>
      </c>
      <c r="BC1550" s="53">
        <f>+IFERROR($BB1550*$T1550/VLOOKUP($R1550,desplegable!$N$3:$O$8,2,FALSE),0)</f>
        <v>0</v>
      </c>
      <c r="BD1550" s="53" t="str">
        <f t="shared" si="503"/>
        <v/>
      </c>
      <c r="BE1550" s="57" t="str">
        <f t="shared" si="495"/>
        <v/>
      </c>
    </row>
    <row r="1551" spans="1:57" ht="15" customHeight="1" x14ac:dyDescent="0.25">
      <c r="A1551" s="26" t="s">
        <v>117</v>
      </c>
      <c r="B1551" s="21"/>
      <c r="C1551" s="21" t="s">
        <v>117</v>
      </c>
      <c r="D1551" s="21"/>
      <c r="E1551" s="21" t="s">
        <v>117</v>
      </c>
      <c r="F1551" s="21"/>
      <c r="G1551" s="27"/>
      <c r="H1551" s="27"/>
      <c r="I1551" s="28" t="s">
        <v>374</v>
      </c>
      <c r="J1551" s="28" t="s">
        <v>117</v>
      </c>
      <c r="K1551" s="21"/>
      <c r="L1551" s="21"/>
      <c r="M1551" s="28" t="s">
        <v>117</v>
      </c>
      <c r="N1551" s="28" t="s">
        <v>117</v>
      </c>
      <c r="O1551" s="28" t="s">
        <v>117</v>
      </c>
      <c r="P1551" s="21" t="s">
        <v>117</v>
      </c>
      <c r="Q1551" s="21" t="s">
        <v>117</v>
      </c>
      <c r="R1551" s="28" t="s">
        <v>117</v>
      </c>
      <c r="S1551" s="78"/>
      <c r="T1551" s="30"/>
      <c r="U1551" s="52">
        <f t="shared" si="504"/>
        <v>0</v>
      </c>
      <c r="V1551" s="29"/>
      <c r="W1551" s="29" t="s">
        <v>117</v>
      </c>
      <c r="X1551" s="29"/>
      <c r="Y1551" s="29"/>
      <c r="Z1551" s="53" t="str">
        <f t="shared" si="496"/>
        <v/>
      </c>
      <c r="AA1551" s="55" t="str">
        <f t="shared" si="486"/>
        <v/>
      </c>
      <c r="AB1551" s="27"/>
      <c r="AC1551" s="54">
        <f t="shared" si="497"/>
        <v>0</v>
      </c>
      <c r="AD1551" s="78"/>
      <c r="AE1551" s="54">
        <f t="shared" si="498"/>
        <v>0</v>
      </c>
      <c r="AF1551" s="78"/>
      <c r="AG1551" s="54">
        <f t="shared" si="499"/>
        <v>0</v>
      </c>
      <c r="AH1551" s="78"/>
      <c r="AI1551" s="54">
        <f t="shared" si="500"/>
        <v>0</v>
      </c>
      <c r="AJ1551" s="78"/>
      <c r="AK1551" s="54">
        <f t="shared" si="501"/>
        <v>0</v>
      </c>
      <c r="AL1551" s="78"/>
      <c r="AM1551" s="78"/>
      <c r="AN1551" s="53" t="str">
        <f>+IF($A1551="Venta",SUMIF($AC$3:$AM$3,VLOOKUP($R1551,desplegable!$N$3:$Q$8,4,FALSE),$AC1551:$AM1551)*$T1551/VLOOKUP($R1551,desplegable!$N$3:$O$8,2,FALSE),"")</f>
        <v/>
      </c>
      <c r="AO1551" s="53">
        <f t="shared" si="502"/>
        <v>0</v>
      </c>
      <c r="AP1551" s="53" t="str">
        <f>+IF($A1551="Compra",SUMIF($AC$3:$AM$3,VLOOKUP($R1550,desplegable!$N$3:$Q$8,4,FALSE),$AC1551:$AM1551)*$T1551/VLOOKUP($R1550,desplegable!$N$3:$O$8,2,FALSE),"")</f>
        <v/>
      </c>
      <c r="AQ1551" s="55">
        <f>+IFERROR(SUMIF($AC$3:$AM$3,VLOOKUP($R1551,desplegable!$N$3:$Q$8,4,FALSE),$AC1551:$AM1551)/$S1551,0)</f>
        <v>0</v>
      </c>
      <c r="AR1551" s="55">
        <f ca="1">IFERROR((SUMIF($AC$3:$AM$3,VLOOKUP($R1551,desplegable!$N$3:$Q$8,4,FALSE),$AC1551:$AM1551)/($H1551-$G1551))*((TODAY())-$G1551)/$S1551,0)</f>
        <v>0</v>
      </c>
      <c r="AS1551" s="56" t="str">
        <f t="shared" si="487"/>
        <v>-</v>
      </c>
      <c r="AT1551" s="56" t="str">
        <f t="shared" si="488"/>
        <v>-</v>
      </c>
      <c r="AU1551" s="56" t="str">
        <f t="shared" si="489"/>
        <v>-</v>
      </c>
      <c r="AV1551" s="56" t="str">
        <f t="shared" si="490"/>
        <v>-</v>
      </c>
      <c r="AW1551" s="53" t="str">
        <f t="shared" si="491"/>
        <v>-</v>
      </c>
      <c r="AX1551" s="53" t="str">
        <f t="shared" si="492"/>
        <v/>
      </c>
      <c r="AY1551" s="57" t="str">
        <f t="shared" si="493"/>
        <v/>
      </c>
      <c r="AZ1551" s="54">
        <f>+IF(SUMIF($AC$3:$AM$3,VLOOKUP($R1551,desplegable!$N$3:$Q$8,4,FALSE),$AC1551:$AM1551)&gt;=$S1551,$S1551,SUMIF($AC$3:$AM$3,VLOOKUP($R1551,desplegable!$N$3:$Q$8,4,FALSE),$AC1551:$AM1551))</f>
        <v>0</v>
      </c>
      <c r="BA1551" s="78"/>
      <c r="BB1551" s="54">
        <f t="shared" si="494"/>
        <v>0</v>
      </c>
      <c r="BC1551" s="53">
        <f>+IFERROR($BB1551*$T1551/VLOOKUP($R1551,desplegable!$N$3:$O$8,2,FALSE),0)</f>
        <v>0</v>
      </c>
      <c r="BD1551" s="53" t="str">
        <f t="shared" si="503"/>
        <v/>
      </c>
      <c r="BE1551" s="57" t="str">
        <f t="shared" si="495"/>
        <v/>
      </c>
    </row>
    <row r="1552" spans="1:57" ht="15" customHeight="1" x14ac:dyDescent="0.25">
      <c r="A1552" s="26" t="s">
        <v>117</v>
      </c>
      <c r="B1552" s="21"/>
      <c r="C1552" s="21" t="s">
        <v>117</v>
      </c>
      <c r="D1552" s="21"/>
      <c r="E1552" s="21" t="s">
        <v>117</v>
      </c>
      <c r="F1552" s="21"/>
      <c r="G1552" s="27"/>
      <c r="H1552" s="27"/>
      <c r="I1552" s="28" t="s">
        <v>374</v>
      </c>
      <c r="J1552" s="28" t="s">
        <v>117</v>
      </c>
      <c r="K1552" s="21"/>
      <c r="L1552" s="21"/>
      <c r="M1552" s="28" t="s">
        <v>117</v>
      </c>
      <c r="N1552" s="28" t="s">
        <v>117</v>
      </c>
      <c r="O1552" s="28" t="s">
        <v>117</v>
      </c>
      <c r="P1552" s="21" t="s">
        <v>117</v>
      </c>
      <c r="Q1552" s="21" t="s">
        <v>117</v>
      </c>
      <c r="R1552" s="28" t="s">
        <v>117</v>
      </c>
      <c r="S1552" s="78"/>
      <c r="T1552" s="30"/>
      <c r="U1552" s="52">
        <f t="shared" si="504"/>
        <v>0</v>
      </c>
      <c r="V1552" s="29"/>
      <c r="W1552" s="29" t="s">
        <v>117</v>
      </c>
      <c r="X1552" s="29"/>
      <c r="Y1552" s="29"/>
      <c r="Z1552" s="53" t="str">
        <f t="shared" si="496"/>
        <v/>
      </c>
      <c r="AA1552" s="55" t="str">
        <f t="shared" si="486"/>
        <v/>
      </c>
      <c r="AB1552" s="27"/>
      <c r="AC1552" s="54">
        <f t="shared" si="497"/>
        <v>0</v>
      </c>
      <c r="AD1552" s="78"/>
      <c r="AE1552" s="54">
        <f t="shared" si="498"/>
        <v>0</v>
      </c>
      <c r="AF1552" s="78"/>
      <c r="AG1552" s="54">
        <f t="shared" si="499"/>
        <v>0</v>
      </c>
      <c r="AH1552" s="78"/>
      <c r="AI1552" s="54">
        <f t="shared" si="500"/>
        <v>0</v>
      </c>
      <c r="AJ1552" s="78"/>
      <c r="AK1552" s="54">
        <f t="shared" si="501"/>
        <v>0</v>
      </c>
      <c r="AL1552" s="78"/>
      <c r="AM1552" s="78"/>
      <c r="AN1552" s="53" t="str">
        <f>+IF($A1552="Venta",SUMIF($AC$3:$AM$3,VLOOKUP($R1552,desplegable!$N$3:$Q$8,4,FALSE),$AC1552:$AM1552)*$T1552/VLOOKUP($R1552,desplegable!$N$3:$O$8,2,FALSE),"")</f>
        <v/>
      </c>
      <c r="AO1552" s="53">
        <f t="shared" si="502"/>
        <v>0</v>
      </c>
      <c r="AP1552" s="53" t="str">
        <f>+IF($A1552="Compra",SUMIF($AC$3:$AM$3,VLOOKUP($R1551,desplegable!$N$3:$Q$8,4,FALSE),$AC1552:$AM1552)*$T1552/VLOOKUP($R1551,desplegable!$N$3:$O$8,2,FALSE),"")</f>
        <v/>
      </c>
      <c r="AQ1552" s="55">
        <f>+IFERROR(SUMIF($AC$3:$AM$3,VLOOKUP($R1552,desplegable!$N$3:$Q$8,4,FALSE),$AC1552:$AM1552)/$S1552,0)</f>
        <v>0</v>
      </c>
      <c r="AR1552" s="55">
        <f ca="1">IFERROR((SUMIF($AC$3:$AM$3,VLOOKUP($R1552,desplegable!$N$3:$Q$8,4,FALSE),$AC1552:$AM1552)/($H1552-$G1552))*((TODAY())-$G1552)/$S1552,0)</f>
        <v>0</v>
      </c>
      <c r="AS1552" s="56" t="str">
        <f t="shared" si="487"/>
        <v>-</v>
      </c>
      <c r="AT1552" s="56" t="str">
        <f t="shared" si="488"/>
        <v>-</v>
      </c>
      <c r="AU1552" s="56" t="str">
        <f t="shared" si="489"/>
        <v>-</v>
      </c>
      <c r="AV1552" s="56" t="str">
        <f t="shared" si="490"/>
        <v>-</v>
      </c>
      <c r="AW1552" s="53" t="str">
        <f t="shared" si="491"/>
        <v>-</v>
      </c>
      <c r="AX1552" s="53" t="str">
        <f t="shared" si="492"/>
        <v/>
      </c>
      <c r="AY1552" s="57" t="str">
        <f t="shared" si="493"/>
        <v/>
      </c>
      <c r="AZ1552" s="54">
        <f>+IF(SUMIF($AC$3:$AM$3,VLOOKUP($R1552,desplegable!$N$3:$Q$8,4,FALSE),$AC1552:$AM1552)&gt;=$S1552,$S1552,SUMIF($AC$3:$AM$3,VLOOKUP($R1552,desplegable!$N$3:$Q$8,4,FALSE),$AC1552:$AM1552))</f>
        <v>0</v>
      </c>
      <c r="BA1552" s="78"/>
      <c r="BB1552" s="54">
        <f t="shared" si="494"/>
        <v>0</v>
      </c>
      <c r="BC1552" s="53">
        <f>+IFERROR($BB1552*$T1552/VLOOKUP($R1552,desplegable!$N$3:$O$8,2,FALSE),0)</f>
        <v>0</v>
      </c>
      <c r="BD1552" s="53" t="str">
        <f t="shared" si="503"/>
        <v/>
      </c>
      <c r="BE1552" s="57" t="str">
        <f t="shared" si="495"/>
        <v/>
      </c>
    </row>
    <row r="1553" spans="1:57" ht="15" customHeight="1" x14ac:dyDescent="0.25">
      <c r="A1553" s="26" t="s">
        <v>117</v>
      </c>
      <c r="B1553" s="21"/>
      <c r="C1553" s="21" t="s">
        <v>117</v>
      </c>
      <c r="D1553" s="21"/>
      <c r="E1553" s="21" t="s">
        <v>117</v>
      </c>
      <c r="F1553" s="21"/>
      <c r="G1553" s="27"/>
      <c r="H1553" s="27"/>
      <c r="I1553" s="28" t="s">
        <v>374</v>
      </c>
      <c r="J1553" s="28" t="s">
        <v>117</v>
      </c>
      <c r="K1553" s="21"/>
      <c r="L1553" s="21"/>
      <c r="M1553" s="28" t="s">
        <v>117</v>
      </c>
      <c r="N1553" s="28" t="s">
        <v>117</v>
      </c>
      <c r="O1553" s="28" t="s">
        <v>117</v>
      </c>
      <c r="P1553" s="21" t="s">
        <v>117</v>
      </c>
      <c r="Q1553" s="21" t="s">
        <v>117</v>
      </c>
      <c r="R1553" s="28" t="s">
        <v>117</v>
      </c>
      <c r="S1553" s="78"/>
      <c r="T1553" s="30"/>
      <c r="U1553" s="52">
        <f t="shared" si="504"/>
        <v>0</v>
      </c>
      <c r="V1553" s="29"/>
      <c r="W1553" s="29" t="s">
        <v>117</v>
      </c>
      <c r="X1553" s="29"/>
      <c r="Y1553" s="29"/>
      <c r="Z1553" s="53" t="str">
        <f t="shared" si="496"/>
        <v/>
      </c>
      <c r="AA1553" s="55" t="str">
        <f t="shared" si="486"/>
        <v/>
      </c>
      <c r="AB1553" s="27"/>
      <c r="AC1553" s="54">
        <f t="shared" si="497"/>
        <v>0</v>
      </c>
      <c r="AD1553" s="78"/>
      <c r="AE1553" s="54">
        <f t="shared" si="498"/>
        <v>0</v>
      </c>
      <c r="AF1553" s="78"/>
      <c r="AG1553" s="54">
        <f t="shared" si="499"/>
        <v>0</v>
      </c>
      <c r="AH1553" s="78"/>
      <c r="AI1553" s="54">
        <f t="shared" si="500"/>
        <v>0</v>
      </c>
      <c r="AJ1553" s="78"/>
      <c r="AK1553" s="54">
        <f t="shared" si="501"/>
        <v>0</v>
      </c>
      <c r="AL1553" s="78"/>
      <c r="AM1553" s="78"/>
      <c r="AN1553" s="53" t="str">
        <f>+IF($A1553="Venta",SUMIF($AC$3:$AM$3,VLOOKUP($R1553,desplegable!$N$3:$Q$8,4,FALSE),$AC1553:$AM1553)*$T1553/VLOOKUP($R1553,desplegable!$N$3:$O$8,2,FALSE),"")</f>
        <v/>
      </c>
      <c r="AO1553" s="53">
        <f t="shared" si="502"/>
        <v>0</v>
      </c>
      <c r="AP1553" s="53" t="str">
        <f>+IF($A1553="Compra",SUMIF($AC$3:$AM$3,VLOOKUP($R1552,desplegable!$N$3:$Q$8,4,FALSE),$AC1553:$AM1553)*$T1553/VLOOKUP($R1552,desplegable!$N$3:$O$8,2,FALSE),"")</f>
        <v/>
      </c>
      <c r="AQ1553" s="55">
        <f>+IFERROR(SUMIF($AC$3:$AM$3,VLOOKUP($R1553,desplegable!$N$3:$Q$8,4,FALSE),$AC1553:$AM1553)/$S1553,0)</f>
        <v>0</v>
      </c>
      <c r="AR1553" s="55">
        <f ca="1">IFERROR((SUMIF($AC$3:$AM$3,VLOOKUP($R1553,desplegable!$N$3:$Q$8,4,FALSE),$AC1553:$AM1553)/($H1553-$G1553))*((TODAY())-$G1553)/$S1553,0)</f>
        <v>0</v>
      </c>
      <c r="AS1553" s="56" t="str">
        <f t="shared" si="487"/>
        <v>-</v>
      </c>
      <c r="AT1553" s="56" t="str">
        <f t="shared" si="488"/>
        <v>-</v>
      </c>
      <c r="AU1553" s="56" t="str">
        <f t="shared" si="489"/>
        <v>-</v>
      </c>
      <c r="AV1553" s="56" t="str">
        <f t="shared" si="490"/>
        <v>-</v>
      </c>
      <c r="AW1553" s="53" t="str">
        <f t="shared" si="491"/>
        <v>-</v>
      </c>
      <c r="AX1553" s="53" t="str">
        <f t="shared" si="492"/>
        <v/>
      </c>
      <c r="AY1553" s="57" t="str">
        <f t="shared" si="493"/>
        <v/>
      </c>
      <c r="AZ1553" s="54">
        <f>+IF(SUMIF($AC$3:$AM$3,VLOOKUP($R1553,desplegable!$N$3:$Q$8,4,FALSE),$AC1553:$AM1553)&gt;=$S1553,$S1553,SUMIF($AC$3:$AM$3,VLOOKUP($R1553,desplegable!$N$3:$Q$8,4,FALSE),$AC1553:$AM1553))</f>
        <v>0</v>
      </c>
      <c r="BA1553" s="78"/>
      <c r="BB1553" s="54">
        <f t="shared" si="494"/>
        <v>0</v>
      </c>
      <c r="BC1553" s="53">
        <f>+IFERROR($BB1553*$T1553/VLOOKUP($R1553,desplegable!$N$3:$O$8,2,FALSE),0)</f>
        <v>0</v>
      </c>
      <c r="BD1553" s="53" t="str">
        <f t="shared" si="503"/>
        <v/>
      </c>
      <c r="BE1553" s="57" t="str">
        <f t="shared" si="495"/>
        <v/>
      </c>
    </row>
    <row r="1554" spans="1:57" ht="15" customHeight="1" x14ac:dyDescent="0.25">
      <c r="A1554" s="26" t="s">
        <v>117</v>
      </c>
      <c r="B1554" s="21"/>
      <c r="C1554" s="21" t="s">
        <v>117</v>
      </c>
      <c r="D1554" s="21"/>
      <c r="E1554" s="21" t="s">
        <v>117</v>
      </c>
      <c r="F1554" s="21"/>
      <c r="G1554" s="27"/>
      <c r="H1554" s="27"/>
      <c r="I1554" s="28" t="s">
        <v>374</v>
      </c>
      <c r="J1554" s="28" t="s">
        <v>117</v>
      </c>
      <c r="K1554" s="21"/>
      <c r="L1554" s="21"/>
      <c r="M1554" s="28" t="s">
        <v>117</v>
      </c>
      <c r="N1554" s="28" t="s">
        <v>117</v>
      </c>
      <c r="O1554" s="28" t="s">
        <v>117</v>
      </c>
      <c r="P1554" s="21" t="s">
        <v>117</v>
      </c>
      <c r="Q1554" s="21" t="s">
        <v>117</v>
      </c>
      <c r="R1554" s="28" t="s">
        <v>117</v>
      </c>
      <c r="S1554" s="78"/>
      <c r="T1554" s="30"/>
      <c r="U1554" s="52">
        <f t="shared" si="504"/>
        <v>0</v>
      </c>
      <c r="V1554" s="29"/>
      <c r="W1554" s="29" t="s">
        <v>117</v>
      </c>
      <c r="X1554" s="29"/>
      <c r="Y1554" s="29"/>
      <c r="Z1554" s="53" t="str">
        <f t="shared" si="496"/>
        <v/>
      </c>
      <c r="AA1554" s="55" t="str">
        <f t="shared" ref="AA1554:AA1617" si="505">+IF($A1554="Venta",IFERROR($Z1554/$U1554,0),IF($A1554="Compra","",""))</f>
        <v/>
      </c>
      <c r="AB1554" s="27"/>
      <c r="AC1554" s="54">
        <f t="shared" si="497"/>
        <v>0</v>
      </c>
      <c r="AD1554" s="78"/>
      <c r="AE1554" s="54">
        <f t="shared" si="498"/>
        <v>0</v>
      </c>
      <c r="AF1554" s="78"/>
      <c r="AG1554" s="54">
        <f t="shared" si="499"/>
        <v>0</v>
      </c>
      <c r="AH1554" s="78"/>
      <c r="AI1554" s="54">
        <f t="shared" si="500"/>
        <v>0</v>
      </c>
      <c r="AJ1554" s="78"/>
      <c r="AK1554" s="54">
        <f t="shared" si="501"/>
        <v>0</v>
      </c>
      <c r="AL1554" s="78"/>
      <c r="AM1554" s="78"/>
      <c r="AN1554" s="53" t="str">
        <f>+IF($A1554="Venta",SUMIF($AC$3:$AM$3,VLOOKUP($R1554,desplegable!$N$3:$Q$8,4,FALSE),$AC1554:$AM1554)*$T1554/VLOOKUP($R1554,desplegable!$N$3:$O$8,2,FALSE),"")</f>
        <v/>
      </c>
      <c r="AO1554" s="53">
        <f t="shared" si="502"/>
        <v>0</v>
      </c>
      <c r="AP1554" s="53" t="str">
        <f>+IF($A1554="Compra",SUMIF($AC$3:$AM$3,VLOOKUP($R1553,desplegable!$N$3:$Q$8,4,FALSE),$AC1554:$AM1554)*$T1554/VLOOKUP($R1553,desplegable!$N$3:$O$8,2,FALSE),"")</f>
        <v/>
      </c>
      <c r="AQ1554" s="55">
        <f>+IFERROR(SUMIF($AC$3:$AM$3,VLOOKUP($R1554,desplegable!$N$3:$Q$8,4,FALSE),$AC1554:$AM1554)/$S1554,0)</f>
        <v>0</v>
      </c>
      <c r="AR1554" s="55">
        <f ca="1">IFERROR((SUMIF($AC$3:$AM$3,VLOOKUP($R1554,desplegable!$N$3:$Q$8,4,FALSE),$AC1554:$AM1554)/($H1554-$G1554))*((TODAY())-$G1554)/$S1554,0)</f>
        <v>0</v>
      </c>
      <c r="AS1554" s="56" t="str">
        <f t="shared" si="487"/>
        <v>-</v>
      </c>
      <c r="AT1554" s="56" t="str">
        <f t="shared" si="488"/>
        <v>-</v>
      </c>
      <c r="AU1554" s="56" t="str">
        <f t="shared" si="489"/>
        <v>-</v>
      </c>
      <c r="AV1554" s="56" t="str">
        <f t="shared" si="490"/>
        <v>-</v>
      </c>
      <c r="AW1554" s="53" t="str">
        <f t="shared" si="491"/>
        <v>-</v>
      </c>
      <c r="AX1554" s="53" t="str">
        <f t="shared" si="492"/>
        <v/>
      </c>
      <c r="AY1554" s="57" t="str">
        <f t="shared" si="493"/>
        <v/>
      </c>
      <c r="AZ1554" s="54">
        <f>+IF(SUMIF($AC$3:$AM$3,VLOOKUP($R1554,desplegable!$N$3:$Q$8,4,FALSE),$AC1554:$AM1554)&gt;=$S1554,$S1554,SUMIF($AC$3:$AM$3,VLOOKUP($R1554,desplegable!$N$3:$Q$8,4,FALSE),$AC1554:$AM1554))</f>
        <v>0</v>
      </c>
      <c r="BA1554" s="78"/>
      <c r="BB1554" s="54">
        <f t="shared" si="494"/>
        <v>0</v>
      </c>
      <c r="BC1554" s="53">
        <f>+IFERROR($BB1554*$T1554/VLOOKUP($R1554,desplegable!$N$3:$O$8,2,FALSE),0)</f>
        <v>0</v>
      </c>
      <c r="BD1554" s="53" t="str">
        <f t="shared" si="503"/>
        <v/>
      </c>
      <c r="BE1554" s="57" t="str">
        <f t="shared" si="495"/>
        <v/>
      </c>
    </row>
    <row r="1555" spans="1:57" ht="15" customHeight="1" x14ac:dyDescent="0.25">
      <c r="A1555" s="26" t="s">
        <v>117</v>
      </c>
      <c r="B1555" s="21"/>
      <c r="C1555" s="21" t="s">
        <v>117</v>
      </c>
      <c r="D1555" s="21"/>
      <c r="E1555" s="21" t="s">
        <v>117</v>
      </c>
      <c r="F1555" s="21"/>
      <c r="G1555" s="27"/>
      <c r="H1555" s="27"/>
      <c r="I1555" s="28" t="s">
        <v>374</v>
      </c>
      <c r="J1555" s="28" t="s">
        <v>117</v>
      </c>
      <c r="K1555" s="21"/>
      <c r="L1555" s="21"/>
      <c r="M1555" s="28" t="s">
        <v>117</v>
      </c>
      <c r="N1555" s="28" t="s">
        <v>117</v>
      </c>
      <c r="O1555" s="28" t="s">
        <v>117</v>
      </c>
      <c r="P1555" s="21" t="s">
        <v>117</v>
      </c>
      <c r="Q1555" s="21" t="s">
        <v>117</v>
      </c>
      <c r="R1555" s="28" t="s">
        <v>117</v>
      </c>
      <c r="S1555" s="78"/>
      <c r="T1555" s="30"/>
      <c r="U1555" s="52">
        <f t="shared" si="504"/>
        <v>0</v>
      </c>
      <c r="V1555" s="29"/>
      <c r="W1555" s="29" t="s">
        <v>117</v>
      </c>
      <c r="X1555" s="29"/>
      <c r="Y1555" s="29"/>
      <c r="Z1555" s="53" t="str">
        <f t="shared" si="496"/>
        <v/>
      </c>
      <c r="AA1555" s="55" t="str">
        <f t="shared" si="505"/>
        <v/>
      </c>
      <c r="AB1555" s="27"/>
      <c r="AC1555" s="54">
        <f t="shared" si="497"/>
        <v>0</v>
      </c>
      <c r="AD1555" s="78"/>
      <c r="AE1555" s="54">
        <f t="shared" si="498"/>
        <v>0</v>
      </c>
      <c r="AF1555" s="78"/>
      <c r="AG1555" s="54">
        <f t="shared" si="499"/>
        <v>0</v>
      </c>
      <c r="AH1555" s="78"/>
      <c r="AI1555" s="54">
        <f t="shared" si="500"/>
        <v>0</v>
      </c>
      <c r="AJ1555" s="78"/>
      <c r="AK1555" s="54">
        <f t="shared" si="501"/>
        <v>0</v>
      </c>
      <c r="AL1555" s="78"/>
      <c r="AM1555" s="78"/>
      <c r="AN1555" s="53" t="str">
        <f>+IF($A1555="Venta",SUMIF($AC$3:$AM$3,VLOOKUP($R1555,desplegable!$N$3:$Q$8,4,FALSE),$AC1555:$AM1555)*$T1555/VLOOKUP($R1555,desplegable!$N$3:$O$8,2,FALSE),"")</f>
        <v/>
      </c>
      <c r="AO1555" s="53">
        <f t="shared" si="502"/>
        <v>0</v>
      </c>
      <c r="AP1555" s="53" t="str">
        <f>+IF($A1555="Compra",SUMIF($AC$3:$AM$3,VLOOKUP($R1554,desplegable!$N$3:$Q$8,4,FALSE),$AC1555:$AM1555)*$T1555/VLOOKUP($R1554,desplegable!$N$3:$O$8,2,FALSE),"")</f>
        <v/>
      </c>
      <c r="AQ1555" s="55">
        <f>+IFERROR(SUMIF($AC$3:$AM$3,VLOOKUP($R1555,desplegable!$N$3:$Q$8,4,FALSE),$AC1555:$AM1555)/$S1555,0)</f>
        <v>0</v>
      </c>
      <c r="AR1555" s="55">
        <f ca="1">IFERROR((SUMIF($AC$3:$AM$3,VLOOKUP($R1555,desplegable!$N$3:$Q$8,4,FALSE),$AC1555:$AM1555)/($H1555-$G1555))*((TODAY())-$G1555)/$S1555,0)</f>
        <v>0</v>
      </c>
      <c r="AS1555" s="56" t="str">
        <f t="shared" si="487"/>
        <v>-</v>
      </c>
      <c r="AT1555" s="56" t="str">
        <f t="shared" si="488"/>
        <v>-</v>
      </c>
      <c r="AU1555" s="56" t="str">
        <f t="shared" si="489"/>
        <v>-</v>
      </c>
      <c r="AV1555" s="56" t="str">
        <f t="shared" si="490"/>
        <v>-</v>
      </c>
      <c r="AW1555" s="53" t="str">
        <f t="shared" si="491"/>
        <v>-</v>
      </c>
      <c r="AX1555" s="53" t="str">
        <f t="shared" si="492"/>
        <v/>
      </c>
      <c r="AY1555" s="57" t="str">
        <f t="shared" si="493"/>
        <v/>
      </c>
      <c r="AZ1555" s="54">
        <f>+IF(SUMIF($AC$3:$AM$3,VLOOKUP($R1555,desplegable!$N$3:$Q$8,4,FALSE),$AC1555:$AM1555)&gt;=$S1555,$S1555,SUMIF($AC$3:$AM$3,VLOOKUP($R1555,desplegable!$N$3:$Q$8,4,FALSE),$AC1555:$AM1555))</f>
        <v>0</v>
      </c>
      <c r="BA1555" s="78"/>
      <c r="BB1555" s="54">
        <f t="shared" si="494"/>
        <v>0</v>
      </c>
      <c r="BC1555" s="53">
        <f>+IFERROR($BB1555*$T1555/VLOOKUP($R1555,desplegable!$N$3:$O$8,2,FALSE),0)</f>
        <v>0</v>
      </c>
      <c r="BD1555" s="53" t="str">
        <f t="shared" si="503"/>
        <v/>
      </c>
      <c r="BE1555" s="57" t="str">
        <f t="shared" si="495"/>
        <v/>
      </c>
    </row>
    <row r="1556" spans="1:57" ht="15" customHeight="1" x14ac:dyDescent="0.25">
      <c r="A1556" s="26" t="s">
        <v>117</v>
      </c>
      <c r="B1556" s="21"/>
      <c r="C1556" s="21" t="s">
        <v>117</v>
      </c>
      <c r="D1556" s="21"/>
      <c r="E1556" s="21" t="s">
        <v>117</v>
      </c>
      <c r="F1556" s="21"/>
      <c r="G1556" s="27"/>
      <c r="H1556" s="27"/>
      <c r="I1556" s="28" t="s">
        <v>374</v>
      </c>
      <c r="J1556" s="28" t="s">
        <v>117</v>
      </c>
      <c r="K1556" s="21"/>
      <c r="L1556" s="21"/>
      <c r="M1556" s="28" t="s">
        <v>117</v>
      </c>
      <c r="N1556" s="28" t="s">
        <v>117</v>
      </c>
      <c r="O1556" s="28" t="s">
        <v>117</v>
      </c>
      <c r="P1556" s="21" t="s">
        <v>117</v>
      </c>
      <c r="Q1556" s="21" t="s">
        <v>117</v>
      </c>
      <c r="R1556" s="28" t="s">
        <v>117</v>
      </c>
      <c r="S1556" s="78"/>
      <c r="T1556" s="30"/>
      <c r="U1556" s="52">
        <f t="shared" si="504"/>
        <v>0</v>
      </c>
      <c r="V1556" s="29"/>
      <c r="W1556" s="29" t="s">
        <v>117</v>
      </c>
      <c r="X1556" s="29"/>
      <c r="Y1556" s="29"/>
      <c r="Z1556" s="53" t="str">
        <f t="shared" si="496"/>
        <v/>
      </c>
      <c r="AA1556" s="55" t="str">
        <f t="shared" si="505"/>
        <v/>
      </c>
      <c r="AB1556" s="27"/>
      <c r="AC1556" s="54">
        <f t="shared" si="497"/>
        <v>0</v>
      </c>
      <c r="AD1556" s="78"/>
      <c r="AE1556" s="54">
        <f t="shared" si="498"/>
        <v>0</v>
      </c>
      <c r="AF1556" s="78"/>
      <c r="AG1556" s="54">
        <f t="shared" si="499"/>
        <v>0</v>
      </c>
      <c r="AH1556" s="78"/>
      <c r="AI1556" s="54">
        <f t="shared" si="500"/>
        <v>0</v>
      </c>
      <c r="AJ1556" s="78"/>
      <c r="AK1556" s="54">
        <f t="shared" si="501"/>
        <v>0</v>
      </c>
      <c r="AL1556" s="78"/>
      <c r="AM1556" s="78"/>
      <c r="AN1556" s="53" t="str">
        <f>+IF($A1556="Venta",SUMIF($AC$3:$AM$3,VLOOKUP($R1556,desplegable!$N$3:$Q$8,4,FALSE),$AC1556:$AM1556)*$T1556/VLOOKUP($R1556,desplegable!$N$3:$O$8,2,FALSE),"")</f>
        <v/>
      </c>
      <c r="AO1556" s="53">
        <f t="shared" si="502"/>
        <v>0</v>
      </c>
      <c r="AP1556" s="53" t="str">
        <f>+IF($A1556="Compra",SUMIF($AC$3:$AM$3,VLOOKUP($R1555,desplegable!$N$3:$Q$8,4,FALSE),$AC1556:$AM1556)*$T1556/VLOOKUP($R1555,desplegable!$N$3:$O$8,2,FALSE),"")</f>
        <v/>
      </c>
      <c r="AQ1556" s="55">
        <f>+IFERROR(SUMIF($AC$3:$AM$3,VLOOKUP($R1556,desplegable!$N$3:$Q$8,4,FALSE),$AC1556:$AM1556)/$S1556,0)</f>
        <v>0</v>
      </c>
      <c r="AR1556" s="55">
        <f ca="1">IFERROR((SUMIF($AC$3:$AM$3,VLOOKUP($R1556,desplegable!$N$3:$Q$8,4,FALSE),$AC1556:$AM1556)/($H1556-$G1556))*((TODAY())-$G1556)/$S1556,0)</f>
        <v>0</v>
      </c>
      <c r="AS1556" s="56" t="str">
        <f t="shared" si="487"/>
        <v>-</v>
      </c>
      <c r="AT1556" s="56" t="str">
        <f t="shared" si="488"/>
        <v>-</v>
      </c>
      <c r="AU1556" s="56" t="str">
        <f t="shared" si="489"/>
        <v>-</v>
      </c>
      <c r="AV1556" s="56" t="str">
        <f t="shared" si="490"/>
        <v>-</v>
      </c>
      <c r="AW1556" s="53" t="str">
        <f t="shared" si="491"/>
        <v>-</v>
      </c>
      <c r="AX1556" s="53" t="str">
        <f t="shared" si="492"/>
        <v/>
      </c>
      <c r="AY1556" s="57" t="str">
        <f t="shared" si="493"/>
        <v/>
      </c>
      <c r="AZ1556" s="54">
        <f>+IF(SUMIF($AC$3:$AM$3,VLOOKUP($R1556,desplegable!$N$3:$Q$8,4,FALSE),$AC1556:$AM1556)&gt;=$S1556,$S1556,SUMIF($AC$3:$AM$3,VLOOKUP($R1556,desplegable!$N$3:$Q$8,4,FALSE),$AC1556:$AM1556))</f>
        <v>0</v>
      </c>
      <c r="BA1556" s="78"/>
      <c r="BB1556" s="54">
        <f t="shared" si="494"/>
        <v>0</v>
      </c>
      <c r="BC1556" s="53">
        <f>+IFERROR($BB1556*$T1556/VLOOKUP($R1556,desplegable!$N$3:$O$8,2,FALSE),0)</f>
        <v>0</v>
      </c>
      <c r="BD1556" s="53" t="str">
        <f t="shared" si="503"/>
        <v/>
      </c>
      <c r="BE1556" s="57" t="str">
        <f t="shared" si="495"/>
        <v/>
      </c>
    </row>
    <row r="1557" spans="1:57" ht="15" customHeight="1" x14ac:dyDescent="0.25">
      <c r="A1557" s="26" t="s">
        <v>117</v>
      </c>
      <c r="B1557" s="21"/>
      <c r="C1557" s="21" t="s">
        <v>117</v>
      </c>
      <c r="D1557" s="21"/>
      <c r="E1557" s="21" t="s">
        <v>117</v>
      </c>
      <c r="F1557" s="21"/>
      <c r="G1557" s="27"/>
      <c r="H1557" s="27"/>
      <c r="I1557" s="28" t="s">
        <v>374</v>
      </c>
      <c r="J1557" s="28" t="s">
        <v>117</v>
      </c>
      <c r="K1557" s="21"/>
      <c r="L1557" s="21"/>
      <c r="M1557" s="28" t="s">
        <v>117</v>
      </c>
      <c r="N1557" s="28" t="s">
        <v>117</v>
      </c>
      <c r="O1557" s="28" t="s">
        <v>117</v>
      </c>
      <c r="P1557" s="21" t="s">
        <v>117</v>
      </c>
      <c r="Q1557" s="21" t="s">
        <v>117</v>
      </c>
      <c r="R1557" s="28" t="s">
        <v>117</v>
      </c>
      <c r="S1557" s="78"/>
      <c r="T1557" s="30"/>
      <c r="U1557" s="52">
        <f t="shared" si="504"/>
        <v>0</v>
      </c>
      <c r="V1557" s="29"/>
      <c r="W1557" s="29" t="s">
        <v>117</v>
      </c>
      <c r="X1557" s="29"/>
      <c r="Y1557" s="29"/>
      <c r="Z1557" s="53" t="str">
        <f t="shared" si="496"/>
        <v/>
      </c>
      <c r="AA1557" s="55" t="str">
        <f t="shared" si="505"/>
        <v/>
      </c>
      <c r="AB1557" s="27"/>
      <c r="AC1557" s="54">
        <f t="shared" si="497"/>
        <v>0</v>
      </c>
      <c r="AD1557" s="78"/>
      <c r="AE1557" s="54">
        <f t="shared" si="498"/>
        <v>0</v>
      </c>
      <c r="AF1557" s="78"/>
      <c r="AG1557" s="54">
        <f t="shared" si="499"/>
        <v>0</v>
      </c>
      <c r="AH1557" s="78"/>
      <c r="AI1557" s="54">
        <f t="shared" si="500"/>
        <v>0</v>
      </c>
      <c r="AJ1557" s="78"/>
      <c r="AK1557" s="54">
        <f t="shared" si="501"/>
        <v>0</v>
      </c>
      <c r="AL1557" s="78"/>
      <c r="AM1557" s="78"/>
      <c r="AN1557" s="53" t="str">
        <f>+IF($A1557="Venta",SUMIF($AC$3:$AM$3,VLOOKUP($R1557,desplegable!$N$3:$Q$8,4,FALSE),$AC1557:$AM1557)*$T1557/VLOOKUP($R1557,desplegable!$N$3:$O$8,2,FALSE),"")</f>
        <v/>
      </c>
      <c r="AO1557" s="53">
        <f t="shared" si="502"/>
        <v>0</v>
      </c>
      <c r="AP1557" s="53" t="str">
        <f>+IF($A1557="Compra",SUMIF($AC$3:$AM$3,VLOOKUP($R1556,desplegable!$N$3:$Q$8,4,FALSE),$AC1557:$AM1557)*$T1557/VLOOKUP($R1556,desplegable!$N$3:$O$8,2,FALSE),"")</f>
        <v/>
      </c>
      <c r="AQ1557" s="55">
        <f>+IFERROR(SUMIF($AC$3:$AM$3,VLOOKUP($R1557,desplegable!$N$3:$Q$8,4,FALSE),$AC1557:$AM1557)/$S1557,0)</f>
        <v>0</v>
      </c>
      <c r="AR1557" s="55">
        <f ca="1">IFERROR((SUMIF($AC$3:$AM$3,VLOOKUP($R1557,desplegable!$N$3:$Q$8,4,FALSE),$AC1557:$AM1557)/($H1557-$G1557))*((TODAY())-$G1557)/$S1557,0)</f>
        <v>0</v>
      </c>
      <c r="AS1557" s="56" t="str">
        <f t="shared" ref="AS1557:AS1620" si="506">+IFERROR(IF($AE1557=0,"-",$AE1557/$AC1557),"-")</f>
        <v>-</v>
      </c>
      <c r="AT1557" s="56" t="str">
        <f t="shared" ref="AT1557:AT1620" si="507">+IFERROR(IF($AG1557=0,"-",$AG1557/$AC1557),"-")</f>
        <v>-</v>
      </c>
      <c r="AU1557" s="56" t="str">
        <f t="shared" ref="AU1557:AU1620" si="508">+IFERROR(IF($AI1557=0,"-",$AI1557/$AC1557),"-")</f>
        <v>-</v>
      </c>
      <c r="AV1557" s="56" t="str">
        <f t="shared" ref="AV1557:AV1620" si="509">+IFERROR(IF($AK1557=0,"-",$AK1557/$AC1557),"-")</f>
        <v>-</v>
      </c>
      <c r="AW1557" s="53" t="str">
        <f t="shared" ref="AW1557:AW1620" si="510">+IF($A1557="Venta",IFERROR($AN1557/$AK1557,"-"),IFERROR($AO1557/$AK1557,"-"))</f>
        <v>-</v>
      </c>
      <c r="AX1557" s="53" t="str">
        <f t="shared" ref="AX1557:AX1620" si="511">IF($A1557="Venta",$AN1557-$AO1557,IF($A1557="Compra","",""))</f>
        <v/>
      </c>
      <c r="AY1557" s="57" t="str">
        <f t="shared" ref="AY1557:AY1620" si="512">+IF($A1557="Venta",IFERROR($AX1557/$AN1557,0),IF($A1557="Compra","",""))</f>
        <v/>
      </c>
      <c r="AZ1557" s="54">
        <f>+IF(SUMIF($AC$3:$AM$3,VLOOKUP($R1557,desplegable!$N$3:$Q$8,4,FALSE),$AC1557:$AM1557)&gt;=$S1557,$S1557,SUMIF($AC$3:$AM$3,VLOOKUP($R1557,desplegable!$N$3:$Q$8,4,FALSE),$AC1557:$AM1557))</f>
        <v>0</v>
      </c>
      <c r="BA1557" s="78"/>
      <c r="BB1557" s="54">
        <f t="shared" ref="BB1557:BB1620" si="513">+IF($BA1557=0,$AZ1557,$BA1557)</f>
        <v>0</v>
      </c>
      <c r="BC1557" s="53">
        <f>+IFERROR($BB1557*$T1557/VLOOKUP($R1557,desplegable!$N$3:$O$8,2,FALSE),0)</f>
        <v>0</v>
      </c>
      <c r="BD1557" s="53" t="str">
        <f t="shared" si="503"/>
        <v/>
      </c>
      <c r="BE1557" s="57" t="str">
        <f t="shared" ref="BE1557:BE1620" si="514">+IF($A1557="Venta",IFERROR($BD1557/$BC1557,0),IF($A1557="Compra","",""))</f>
        <v/>
      </c>
    </row>
    <row r="1558" spans="1:57" ht="15" customHeight="1" x14ac:dyDescent="0.25">
      <c r="A1558" s="26" t="s">
        <v>117</v>
      </c>
      <c r="B1558" s="21"/>
      <c r="C1558" s="21" t="s">
        <v>117</v>
      </c>
      <c r="D1558" s="21"/>
      <c r="E1558" s="21" t="s">
        <v>117</v>
      </c>
      <c r="F1558" s="21"/>
      <c r="G1558" s="27"/>
      <c r="H1558" s="27"/>
      <c r="I1558" s="28" t="s">
        <v>374</v>
      </c>
      <c r="J1558" s="28" t="s">
        <v>117</v>
      </c>
      <c r="K1558" s="21"/>
      <c r="L1558" s="21"/>
      <c r="M1558" s="28" t="s">
        <v>117</v>
      </c>
      <c r="N1558" s="28" t="s">
        <v>117</v>
      </c>
      <c r="O1558" s="28" t="s">
        <v>117</v>
      </c>
      <c r="P1558" s="21" t="s">
        <v>117</v>
      </c>
      <c r="Q1558" s="21" t="s">
        <v>117</v>
      </c>
      <c r="R1558" s="28" t="s">
        <v>117</v>
      </c>
      <c r="S1558" s="78"/>
      <c r="T1558" s="30"/>
      <c r="U1558" s="52">
        <f t="shared" si="504"/>
        <v>0</v>
      </c>
      <c r="V1558" s="29"/>
      <c r="W1558" s="29" t="s">
        <v>117</v>
      </c>
      <c r="X1558" s="29"/>
      <c r="Y1558" s="29"/>
      <c r="Z1558" s="53" t="str">
        <f t="shared" si="496"/>
        <v/>
      </c>
      <c r="AA1558" s="55" t="str">
        <f t="shared" si="505"/>
        <v/>
      </c>
      <c r="AB1558" s="27"/>
      <c r="AC1558" s="54">
        <f t="shared" si="497"/>
        <v>0</v>
      </c>
      <c r="AD1558" s="78"/>
      <c r="AE1558" s="54">
        <f t="shared" si="498"/>
        <v>0</v>
      </c>
      <c r="AF1558" s="78"/>
      <c r="AG1558" s="54">
        <f t="shared" si="499"/>
        <v>0</v>
      </c>
      <c r="AH1558" s="78"/>
      <c r="AI1558" s="54">
        <f t="shared" si="500"/>
        <v>0</v>
      </c>
      <c r="AJ1558" s="78"/>
      <c r="AK1558" s="54">
        <f t="shared" si="501"/>
        <v>0</v>
      </c>
      <c r="AL1558" s="78"/>
      <c r="AM1558" s="78"/>
      <c r="AN1558" s="53" t="str">
        <f>+IF($A1558="Venta",SUMIF($AC$3:$AM$3,VLOOKUP($R1558,desplegable!$N$3:$Q$8,4,FALSE),$AC1558:$AM1558)*$T1558/VLOOKUP($R1558,desplegable!$N$3:$O$8,2,FALSE),"")</f>
        <v/>
      </c>
      <c r="AO1558" s="53">
        <f t="shared" si="502"/>
        <v>0</v>
      </c>
      <c r="AP1558" s="53" t="str">
        <f>+IF($A1558="Compra",SUMIF($AC$3:$AM$3,VLOOKUP($R1557,desplegable!$N$3:$Q$8,4,FALSE),$AC1558:$AM1558)*$T1558/VLOOKUP($R1557,desplegable!$N$3:$O$8,2,FALSE),"")</f>
        <v/>
      </c>
      <c r="AQ1558" s="55">
        <f>+IFERROR(SUMIF($AC$3:$AM$3,VLOOKUP($R1558,desplegable!$N$3:$Q$8,4,FALSE),$AC1558:$AM1558)/$S1558,0)</f>
        <v>0</v>
      </c>
      <c r="AR1558" s="55">
        <f ca="1">IFERROR((SUMIF($AC$3:$AM$3,VLOOKUP($R1558,desplegable!$N$3:$Q$8,4,FALSE),$AC1558:$AM1558)/($H1558-$G1558))*((TODAY())-$G1558)/$S1558,0)</f>
        <v>0</v>
      </c>
      <c r="AS1558" s="56" t="str">
        <f t="shared" si="506"/>
        <v>-</v>
      </c>
      <c r="AT1558" s="56" t="str">
        <f t="shared" si="507"/>
        <v>-</v>
      </c>
      <c r="AU1558" s="56" t="str">
        <f t="shared" si="508"/>
        <v>-</v>
      </c>
      <c r="AV1558" s="56" t="str">
        <f t="shared" si="509"/>
        <v>-</v>
      </c>
      <c r="AW1558" s="53" t="str">
        <f t="shared" si="510"/>
        <v>-</v>
      </c>
      <c r="AX1558" s="53" t="str">
        <f t="shared" si="511"/>
        <v/>
      </c>
      <c r="AY1558" s="57" t="str">
        <f t="shared" si="512"/>
        <v/>
      </c>
      <c r="AZ1558" s="54">
        <f>+IF(SUMIF($AC$3:$AM$3,VLOOKUP($R1558,desplegable!$N$3:$Q$8,4,FALSE),$AC1558:$AM1558)&gt;=$S1558,$S1558,SUMIF($AC$3:$AM$3,VLOOKUP($R1558,desplegable!$N$3:$Q$8,4,FALSE),$AC1558:$AM1558))</f>
        <v>0</v>
      </c>
      <c r="BA1558" s="78"/>
      <c r="BB1558" s="54">
        <f t="shared" si="513"/>
        <v>0</v>
      </c>
      <c r="BC1558" s="53">
        <f>+IFERROR($BB1558*$T1558/VLOOKUP($R1558,desplegable!$N$3:$O$8,2,FALSE),0)</f>
        <v>0</v>
      </c>
      <c r="BD1558" s="53" t="str">
        <f t="shared" si="503"/>
        <v/>
      </c>
      <c r="BE1558" s="57" t="str">
        <f t="shared" si="514"/>
        <v/>
      </c>
    </row>
    <row r="1559" spans="1:57" ht="15" customHeight="1" x14ac:dyDescent="0.25">
      <c r="A1559" s="26" t="s">
        <v>117</v>
      </c>
      <c r="B1559" s="21"/>
      <c r="C1559" s="21" t="s">
        <v>117</v>
      </c>
      <c r="D1559" s="21"/>
      <c r="E1559" s="21" t="s">
        <v>117</v>
      </c>
      <c r="F1559" s="21"/>
      <c r="G1559" s="27"/>
      <c r="H1559" s="27"/>
      <c r="I1559" s="28" t="s">
        <v>374</v>
      </c>
      <c r="J1559" s="28" t="s">
        <v>117</v>
      </c>
      <c r="K1559" s="21"/>
      <c r="L1559" s="21"/>
      <c r="M1559" s="28" t="s">
        <v>117</v>
      </c>
      <c r="N1559" s="28" t="s">
        <v>117</v>
      </c>
      <c r="O1559" s="28" t="s">
        <v>117</v>
      </c>
      <c r="P1559" s="21" t="s">
        <v>117</v>
      </c>
      <c r="Q1559" s="21" t="s">
        <v>117</v>
      </c>
      <c r="R1559" s="28" t="s">
        <v>117</v>
      </c>
      <c r="S1559" s="78"/>
      <c r="T1559" s="30"/>
      <c r="U1559" s="52">
        <f t="shared" si="504"/>
        <v>0</v>
      </c>
      <c r="V1559" s="29"/>
      <c r="W1559" s="29" t="s">
        <v>117</v>
      </c>
      <c r="X1559" s="29"/>
      <c r="Y1559" s="29"/>
      <c r="Z1559" s="53" t="str">
        <f t="shared" si="496"/>
        <v/>
      </c>
      <c r="AA1559" s="55" t="str">
        <f t="shared" si="505"/>
        <v/>
      </c>
      <c r="AB1559" s="27"/>
      <c r="AC1559" s="54">
        <f t="shared" si="497"/>
        <v>0</v>
      </c>
      <c r="AD1559" s="78"/>
      <c r="AE1559" s="54">
        <f t="shared" si="498"/>
        <v>0</v>
      </c>
      <c r="AF1559" s="78"/>
      <c r="AG1559" s="54">
        <f t="shared" si="499"/>
        <v>0</v>
      </c>
      <c r="AH1559" s="78"/>
      <c r="AI1559" s="54">
        <f t="shared" si="500"/>
        <v>0</v>
      </c>
      <c r="AJ1559" s="78"/>
      <c r="AK1559" s="54">
        <f t="shared" si="501"/>
        <v>0</v>
      </c>
      <c r="AL1559" s="78"/>
      <c r="AM1559" s="78"/>
      <c r="AN1559" s="53" t="str">
        <f>+IF($A1559="Venta",SUMIF($AC$3:$AM$3,VLOOKUP($R1559,desplegable!$N$3:$Q$8,4,FALSE),$AC1559:$AM1559)*$T1559/VLOOKUP($R1559,desplegable!$N$3:$O$8,2,FALSE),"")</f>
        <v/>
      </c>
      <c r="AO1559" s="53">
        <f t="shared" si="502"/>
        <v>0</v>
      </c>
      <c r="AP1559" s="53" t="str">
        <f>+IF($A1559="Compra",SUMIF($AC$3:$AM$3,VLOOKUP($R1558,desplegable!$N$3:$Q$8,4,FALSE),$AC1559:$AM1559)*$T1559/VLOOKUP($R1558,desplegable!$N$3:$O$8,2,FALSE),"")</f>
        <v/>
      </c>
      <c r="AQ1559" s="55">
        <f>+IFERROR(SUMIF($AC$3:$AM$3,VLOOKUP($R1559,desplegable!$N$3:$Q$8,4,FALSE),$AC1559:$AM1559)/$S1559,0)</f>
        <v>0</v>
      </c>
      <c r="AR1559" s="55">
        <f ca="1">IFERROR((SUMIF($AC$3:$AM$3,VLOOKUP($R1559,desplegable!$N$3:$Q$8,4,FALSE),$AC1559:$AM1559)/($H1559-$G1559))*((TODAY())-$G1559)/$S1559,0)</f>
        <v>0</v>
      </c>
      <c r="AS1559" s="56" t="str">
        <f t="shared" si="506"/>
        <v>-</v>
      </c>
      <c r="AT1559" s="56" t="str">
        <f t="shared" si="507"/>
        <v>-</v>
      </c>
      <c r="AU1559" s="56" t="str">
        <f t="shared" si="508"/>
        <v>-</v>
      </c>
      <c r="AV1559" s="56" t="str">
        <f t="shared" si="509"/>
        <v>-</v>
      </c>
      <c r="AW1559" s="53" t="str">
        <f t="shared" si="510"/>
        <v>-</v>
      </c>
      <c r="AX1559" s="53" t="str">
        <f t="shared" si="511"/>
        <v/>
      </c>
      <c r="AY1559" s="57" t="str">
        <f t="shared" si="512"/>
        <v/>
      </c>
      <c r="AZ1559" s="54">
        <f>+IF(SUMIF($AC$3:$AM$3,VLOOKUP($R1559,desplegable!$N$3:$Q$8,4,FALSE),$AC1559:$AM1559)&gt;=$S1559,$S1559,SUMIF($AC$3:$AM$3,VLOOKUP($R1559,desplegable!$N$3:$Q$8,4,FALSE),$AC1559:$AM1559))</f>
        <v>0</v>
      </c>
      <c r="BA1559" s="78"/>
      <c r="BB1559" s="54">
        <f t="shared" si="513"/>
        <v>0</v>
      </c>
      <c r="BC1559" s="53">
        <f>+IFERROR($BB1559*$T1559/VLOOKUP($R1559,desplegable!$N$3:$O$8,2,FALSE),0)</f>
        <v>0</v>
      </c>
      <c r="BD1559" s="53" t="str">
        <f t="shared" si="503"/>
        <v/>
      </c>
      <c r="BE1559" s="57" t="str">
        <f t="shared" si="514"/>
        <v/>
      </c>
    </row>
    <row r="1560" spans="1:57" ht="15" customHeight="1" x14ac:dyDescent="0.25">
      <c r="A1560" s="26" t="s">
        <v>33</v>
      </c>
      <c r="B1560" s="21">
        <v>20904</v>
      </c>
      <c r="C1560" s="21" t="s">
        <v>117</v>
      </c>
      <c r="D1560" s="21">
        <v>40018</v>
      </c>
      <c r="E1560" s="21" t="s">
        <v>221</v>
      </c>
      <c r="F1560" s="21"/>
      <c r="G1560" s="81">
        <v>42430</v>
      </c>
      <c r="H1560" s="81">
        <v>42439</v>
      </c>
      <c r="I1560" s="28" t="s">
        <v>110</v>
      </c>
      <c r="J1560" s="28" t="s">
        <v>117</v>
      </c>
      <c r="K1560" s="21" t="s">
        <v>372</v>
      </c>
      <c r="L1560" s="21" t="s">
        <v>418</v>
      </c>
      <c r="M1560" s="28" t="s">
        <v>113</v>
      </c>
      <c r="N1560" s="28" t="s">
        <v>38</v>
      </c>
      <c r="O1560" s="28" t="s">
        <v>38</v>
      </c>
      <c r="P1560" s="21" t="s">
        <v>19</v>
      </c>
      <c r="Q1560" s="21" t="s">
        <v>19</v>
      </c>
      <c r="R1560" s="28" t="s">
        <v>17</v>
      </c>
      <c r="S1560" s="78">
        <v>1623377</v>
      </c>
      <c r="T1560" s="30">
        <v>11</v>
      </c>
      <c r="U1560" s="52">
        <f t="shared" si="504"/>
        <v>17857.147000000001</v>
      </c>
      <c r="V1560" s="29" t="s">
        <v>419</v>
      </c>
      <c r="W1560" s="29" t="s">
        <v>18</v>
      </c>
      <c r="X1560" s="29"/>
      <c r="Y1560" s="29"/>
      <c r="Z1560" s="53">
        <f t="shared" si="496"/>
        <v>9740.2620000000006</v>
      </c>
      <c r="AA1560" s="55">
        <f t="shared" si="505"/>
        <v>0.54545454545454541</v>
      </c>
      <c r="AB1560" s="27"/>
      <c r="AC1560" s="54">
        <f t="shared" si="497"/>
        <v>0</v>
      </c>
      <c r="AD1560" s="78"/>
      <c r="AE1560" s="54">
        <f t="shared" si="498"/>
        <v>0</v>
      </c>
      <c r="AF1560" s="78"/>
      <c r="AG1560" s="54">
        <f t="shared" si="499"/>
        <v>0</v>
      </c>
      <c r="AH1560" s="78"/>
      <c r="AI1560" s="54">
        <f t="shared" si="500"/>
        <v>0</v>
      </c>
      <c r="AJ1560" s="78"/>
      <c r="AK1560" s="54">
        <f t="shared" si="501"/>
        <v>0</v>
      </c>
      <c r="AL1560" s="78"/>
      <c r="AM1560" s="78"/>
      <c r="AN1560" s="53">
        <f>+IF($A1560="Venta",SUMIF($AC$3:$AM$3,VLOOKUP($R1560,desplegable!$N$3:$Q$8,4,FALSE),$AC1560:$AM1560)*$T1560/VLOOKUP($R1560,desplegable!$N$3:$O$8,2,FALSE),"")</f>
        <v>0</v>
      </c>
      <c r="AO1560" s="53">
        <f t="shared" si="502"/>
        <v>0</v>
      </c>
      <c r="AP1560" s="53" t="str">
        <f>+IF($A1560="Compra",SUMIF($AC$3:$AM$3,VLOOKUP($R1559,desplegable!$N$3:$Q$8,4,FALSE),$AC1560:$AM1560)*$T1560/VLOOKUP($R1559,desplegable!$N$3:$O$8,2,FALSE),"")</f>
        <v/>
      </c>
      <c r="AQ1560" s="55">
        <f>+IFERROR(SUMIF($AC$3:$AM$3,VLOOKUP($R1560,desplegable!$N$3:$Q$8,4,FALSE),$AC1560:$AM1560)/$S1560,0)</f>
        <v>0</v>
      </c>
      <c r="AR1560" s="55">
        <f ca="1">IFERROR((SUMIF($AC$3:$AM$3,VLOOKUP($R1560,desplegable!$N$3:$Q$8,4,FALSE),$AC1560:$AM1560)/($H1560-$G1560))*((TODAY())-$G1560)/$S1560,0)</f>
        <v>0</v>
      </c>
      <c r="AS1560" s="56" t="str">
        <f t="shared" si="506"/>
        <v>-</v>
      </c>
      <c r="AT1560" s="56" t="str">
        <f t="shared" si="507"/>
        <v>-</v>
      </c>
      <c r="AU1560" s="56" t="str">
        <f t="shared" si="508"/>
        <v>-</v>
      </c>
      <c r="AV1560" s="56" t="str">
        <f t="shared" si="509"/>
        <v>-</v>
      </c>
      <c r="AW1560" s="53" t="str">
        <f t="shared" si="510"/>
        <v>-</v>
      </c>
      <c r="AX1560" s="53">
        <f t="shared" si="511"/>
        <v>0</v>
      </c>
      <c r="AY1560" s="57">
        <f t="shared" si="512"/>
        <v>0</v>
      </c>
      <c r="AZ1560" s="54">
        <f>+IF(SUMIF($AC$3:$AM$3,VLOOKUP($R1560,desplegable!$N$3:$Q$8,4,FALSE),$AC1560:$AM1560)&gt;=$S1560,$S1560,SUMIF($AC$3:$AM$3,VLOOKUP($R1560,desplegable!$N$3:$Q$8,4,FALSE),$AC1560:$AM1560))</f>
        <v>0</v>
      </c>
      <c r="BA1560" s="78"/>
      <c r="BB1560" s="54">
        <f t="shared" si="513"/>
        <v>0</v>
      </c>
      <c r="BC1560" s="53">
        <f>+IFERROR($BB1560*$T1560/VLOOKUP($R1560,desplegable!$N$3:$O$8,2,FALSE),0)</f>
        <v>0</v>
      </c>
      <c r="BD1560" s="53">
        <f t="shared" si="503"/>
        <v>0</v>
      </c>
      <c r="BE1560" s="57">
        <f t="shared" si="514"/>
        <v>0</v>
      </c>
    </row>
    <row r="1561" spans="1:57" ht="15" customHeight="1" x14ac:dyDescent="0.25">
      <c r="A1561" s="26" t="s">
        <v>35</v>
      </c>
      <c r="B1561" s="21">
        <v>20904</v>
      </c>
      <c r="C1561" s="21" t="s">
        <v>117</v>
      </c>
      <c r="D1561" s="21">
        <v>40018</v>
      </c>
      <c r="E1561" s="21" t="s">
        <v>221</v>
      </c>
      <c r="F1561" s="21"/>
      <c r="G1561" s="81">
        <v>42430</v>
      </c>
      <c r="H1561" s="81">
        <v>42439</v>
      </c>
      <c r="I1561" s="28" t="s">
        <v>110</v>
      </c>
      <c r="J1561" s="28" t="s">
        <v>117</v>
      </c>
      <c r="K1561" s="21" t="s">
        <v>372</v>
      </c>
      <c r="L1561" s="21" t="s">
        <v>418</v>
      </c>
      <c r="M1561" s="28" t="s">
        <v>113</v>
      </c>
      <c r="N1561" s="28" t="s">
        <v>38</v>
      </c>
      <c r="O1561" s="28" t="s">
        <v>38</v>
      </c>
      <c r="P1561" s="21" t="s">
        <v>180</v>
      </c>
      <c r="Q1561" s="21" t="s">
        <v>103</v>
      </c>
      <c r="R1561" s="28" t="s">
        <v>17</v>
      </c>
      <c r="S1561" s="78">
        <v>1623377</v>
      </c>
      <c r="T1561" s="30">
        <v>5</v>
      </c>
      <c r="U1561" s="52">
        <f t="shared" si="504"/>
        <v>8116.8850000000002</v>
      </c>
      <c r="V1561" s="29" t="s">
        <v>419</v>
      </c>
      <c r="W1561" s="29" t="s">
        <v>18</v>
      </c>
      <c r="X1561" s="29"/>
      <c r="Y1561" s="29"/>
      <c r="Z1561" s="53" t="str">
        <f t="shared" si="496"/>
        <v/>
      </c>
      <c r="AA1561" s="55" t="str">
        <f t="shared" si="505"/>
        <v/>
      </c>
      <c r="AB1561" s="27"/>
      <c r="AC1561" s="54">
        <f t="shared" si="497"/>
        <v>0</v>
      </c>
      <c r="AD1561" s="78"/>
      <c r="AE1561" s="54">
        <f t="shared" si="498"/>
        <v>0</v>
      </c>
      <c r="AF1561" s="78"/>
      <c r="AG1561" s="54">
        <f t="shared" si="499"/>
        <v>0</v>
      </c>
      <c r="AH1561" s="78"/>
      <c r="AI1561" s="54">
        <f t="shared" si="500"/>
        <v>0</v>
      </c>
      <c r="AJ1561" s="78"/>
      <c r="AK1561" s="54">
        <f t="shared" si="501"/>
        <v>0</v>
      </c>
      <c r="AL1561" s="78"/>
      <c r="AM1561" s="78"/>
      <c r="AN1561" s="53" t="str">
        <f>+IF($A1561="Venta",SUMIF($AC$3:$AM$3,VLOOKUP($R1561,desplegable!$N$3:$Q$8,4,FALSE),$AC1561:$AM1561)*$T1561/VLOOKUP($R1561,desplegable!$N$3:$O$8,2,FALSE),"")</f>
        <v/>
      </c>
      <c r="AO1561" s="53">
        <f t="shared" si="502"/>
        <v>0</v>
      </c>
      <c r="AP1561" s="53">
        <f>+IF($A1561="Compra",SUMIF($AC$3:$AM$3,VLOOKUP($R1560,desplegable!$N$3:$Q$8,4,FALSE),$AC1561:$AM1561)*$T1561/VLOOKUP($R1560,desplegable!$N$3:$O$8,2,FALSE),"")</f>
        <v>0</v>
      </c>
      <c r="AQ1561" s="55">
        <f>+IFERROR(SUMIF($AC$3:$AM$3,VLOOKUP($R1561,desplegable!$N$3:$Q$8,4,FALSE),$AC1561:$AM1561)/$S1561,0)</f>
        <v>0</v>
      </c>
      <c r="AR1561" s="55">
        <f ca="1">IFERROR((SUMIF($AC$3:$AM$3,VLOOKUP($R1561,desplegable!$N$3:$Q$8,4,FALSE),$AC1561:$AM1561)/($H1561-$G1561))*((TODAY())-$G1561)/$S1561,0)</f>
        <v>0</v>
      </c>
      <c r="AS1561" s="56" t="str">
        <f t="shared" si="506"/>
        <v>-</v>
      </c>
      <c r="AT1561" s="56" t="str">
        <f t="shared" si="507"/>
        <v>-</v>
      </c>
      <c r="AU1561" s="56" t="str">
        <f t="shared" si="508"/>
        <v>-</v>
      </c>
      <c r="AV1561" s="56" t="str">
        <f t="shared" si="509"/>
        <v>-</v>
      </c>
      <c r="AW1561" s="53" t="str">
        <f t="shared" si="510"/>
        <v>-</v>
      </c>
      <c r="AX1561" s="53" t="str">
        <f t="shared" si="511"/>
        <v/>
      </c>
      <c r="AY1561" s="57" t="str">
        <f t="shared" si="512"/>
        <v/>
      </c>
      <c r="AZ1561" s="54">
        <f>+IF(SUMIF($AC$3:$AM$3,VLOOKUP($R1561,desplegable!$N$3:$Q$8,4,FALSE),$AC1561:$AM1561)&gt;=$S1561,$S1561,SUMIF($AC$3:$AM$3,VLOOKUP($R1561,desplegable!$N$3:$Q$8,4,FALSE),$AC1561:$AM1561))</f>
        <v>0</v>
      </c>
      <c r="BA1561" s="78"/>
      <c r="BB1561" s="54">
        <f t="shared" si="513"/>
        <v>0</v>
      </c>
      <c r="BC1561" s="53">
        <f>+IFERROR($BB1561*$T1561/VLOOKUP($R1561,desplegable!$N$3:$O$8,2,FALSE),0)</f>
        <v>0</v>
      </c>
      <c r="BD1561" s="53" t="str">
        <f t="shared" si="503"/>
        <v/>
      </c>
      <c r="BE1561" s="57" t="str">
        <f t="shared" si="514"/>
        <v/>
      </c>
    </row>
    <row r="1562" spans="1:57" ht="15" customHeight="1" x14ac:dyDescent="0.25">
      <c r="A1562" s="26" t="s">
        <v>35</v>
      </c>
      <c r="B1562" s="21">
        <v>20904</v>
      </c>
      <c r="C1562" s="21" t="s">
        <v>117</v>
      </c>
      <c r="D1562" s="21">
        <v>40018</v>
      </c>
      <c r="E1562" s="21" t="s">
        <v>221</v>
      </c>
      <c r="F1562" s="21"/>
      <c r="G1562" s="81">
        <v>42430</v>
      </c>
      <c r="H1562" s="81">
        <v>42439</v>
      </c>
      <c r="I1562" s="28" t="s">
        <v>110</v>
      </c>
      <c r="J1562" s="28" t="s">
        <v>117</v>
      </c>
      <c r="K1562" s="21" t="s">
        <v>372</v>
      </c>
      <c r="L1562" s="21" t="s">
        <v>418</v>
      </c>
      <c r="M1562" s="28" t="s">
        <v>113</v>
      </c>
      <c r="N1562" s="28" t="s">
        <v>38</v>
      </c>
      <c r="O1562" s="28" t="s">
        <v>38</v>
      </c>
      <c r="P1562" s="21" t="s">
        <v>51</v>
      </c>
      <c r="Q1562" s="21" t="s">
        <v>19</v>
      </c>
      <c r="R1562" s="28" t="s">
        <v>17</v>
      </c>
      <c r="S1562" s="78">
        <v>1623377</v>
      </c>
      <c r="T1562" s="30"/>
      <c r="U1562" s="52">
        <f t="shared" si="504"/>
        <v>0</v>
      </c>
      <c r="V1562" s="29" t="s">
        <v>419</v>
      </c>
      <c r="W1562" s="29" t="s">
        <v>117</v>
      </c>
      <c r="X1562" s="29"/>
      <c r="Y1562" s="29"/>
      <c r="Z1562" s="53" t="str">
        <f t="shared" si="496"/>
        <v/>
      </c>
      <c r="AA1562" s="55" t="str">
        <f t="shared" si="505"/>
        <v/>
      </c>
      <c r="AB1562" s="27"/>
      <c r="AC1562" s="54">
        <f t="shared" si="497"/>
        <v>0</v>
      </c>
      <c r="AD1562" s="78"/>
      <c r="AE1562" s="54">
        <f t="shared" si="498"/>
        <v>0</v>
      </c>
      <c r="AF1562" s="78"/>
      <c r="AG1562" s="54">
        <f t="shared" si="499"/>
        <v>0</v>
      </c>
      <c r="AH1562" s="78"/>
      <c r="AI1562" s="54">
        <f t="shared" si="500"/>
        <v>0</v>
      </c>
      <c r="AJ1562" s="78"/>
      <c r="AK1562" s="54">
        <f t="shared" si="501"/>
        <v>0</v>
      </c>
      <c r="AL1562" s="78"/>
      <c r="AM1562" s="78"/>
      <c r="AN1562" s="53" t="str">
        <f>+IF($A1562="Venta",SUMIF($AC$3:$AM$3,VLOOKUP($R1562,desplegable!$N$3:$Q$8,4,FALSE),$AC1562:$AM1562)*$T1562/VLOOKUP($R1562,desplegable!$N$3:$O$8,2,FALSE),"")</f>
        <v/>
      </c>
      <c r="AO1562" s="53">
        <f t="shared" si="502"/>
        <v>0</v>
      </c>
      <c r="AP1562" s="53">
        <f>+IF($A1562="Compra",SUMIF($AC$3:$AM$3,VLOOKUP($R1561,desplegable!$N$3:$Q$8,4,FALSE),$AC1562:$AM1562)*$T1562/VLOOKUP($R1561,desplegable!$N$3:$O$8,2,FALSE),"")</f>
        <v>0</v>
      </c>
      <c r="AQ1562" s="55">
        <f>+IFERROR(SUMIF($AC$3:$AM$3,VLOOKUP($R1562,desplegable!$N$3:$Q$8,4,FALSE),$AC1562:$AM1562)/$S1562,0)</f>
        <v>0</v>
      </c>
      <c r="AR1562" s="55">
        <f ca="1">IFERROR((SUMIF($AC$3:$AM$3,VLOOKUP($R1562,desplegable!$N$3:$Q$8,4,FALSE),$AC1562:$AM1562)/($H1562-$G1562))*((TODAY())-$G1562)/$S1562,0)</f>
        <v>0</v>
      </c>
      <c r="AS1562" s="56" t="str">
        <f t="shared" si="506"/>
        <v>-</v>
      </c>
      <c r="AT1562" s="56" t="str">
        <f t="shared" si="507"/>
        <v>-</v>
      </c>
      <c r="AU1562" s="56" t="str">
        <f t="shared" si="508"/>
        <v>-</v>
      </c>
      <c r="AV1562" s="56" t="str">
        <f t="shared" si="509"/>
        <v>-</v>
      </c>
      <c r="AW1562" s="53" t="str">
        <f t="shared" si="510"/>
        <v>-</v>
      </c>
      <c r="AX1562" s="53" t="str">
        <f t="shared" si="511"/>
        <v/>
      </c>
      <c r="AY1562" s="57" t="str">
        <f t="shared" si="512"/>
        <v/>
      </c>
      <c r="AZ1562" s="54">
        <f>+IF(SUMIF($AC$3:$AM$3,VLOOKUP($R1562,desplegable!$N$3:$Q$8,4,FALSE),$AC1562:$AM1562)&gt;=$S1562,$S1562,SUMIF($AC$3:$AM$3,VLOOKUP($R1562,desplegable!$N$3:$Q$8,4,FALSE),$AC1562:$AM1562))</f>
        <v>0</v>
      </c>
      <c r="BA1562" s="78"/>
      <c r="BB1562" s="54">
        <f t="shared" si="513"/>
        <v>0</v>
      </c>
      <c r="BC1562" s="53">
        <f>+IFERROR($BB1562*$T1562/VLOOKUP($R1562,desplegable!$N$3:$O$8,2,FALSE),0)</f>
        <v>0</v>
      </c>
      <c r="BD1562" s="53" t="str">
        <f t="shared" si="503"/>
        <v/>
      </c>
      <c r="BE1562" s="57" t="str">
        <f t="shared" si="514"/>
        <v/>
      </c>
    </row>
    <row r="1563" spans="1:57" ht="15" customHeight="1" x14ac:dyDescent="0.25">
      <c r="A1563" s="26" t="s">
        <v>117</v>
      </c>
      <c r="B1563" s="21"/>
      <c r="C1563" s="21" t="s">
        <v>117</v>
      </c>
      <c r="D1563" s="21"/>
      <c r="E1563" s="21" t="s">
        <v>117</v>
      </c>
      <c r="F1563" s="21"/>
      <c r="G1563" s="27"/>
      <c r="H1563" s="27"/>
      <c r="I1563" s="28" t="s">
        <v>110</v>
      </c>
      <c r="J1563" s="28" t="s">
        <v>117</v>
      </c>
      <c r="K1563" s="21"/>
      <c r="L1563" s="21"/>
      <c r="M1563" s="28" t="s">
        <v>117</v>
      </c>
      <c r="N1563" s="28" t="s">
        <v>117</v>
      </c>
      <c r="O1563" s="28" t="s">
        <v>117</v>
      </c>
      <c r="P1563" s="21" t="s">
        <v>117</v>
      </c>
      <c r="Q1563" s="21" t="s">
        <v>117</v>
      </c>
      <c r="R1563" s="28" t="s">
        <v>117</v>
      </c>
      <c r="S1563" s="78"/>
      <c r="T1563" s="30"/>
      <c r="U1563" s="52">
        <f t="shared" si="504"/>
        <v>0</v>
      </c>
      <c r="V1563" s="29"/>
      <c r="W1563" s="29" t="s">
        <v>117</v>
      </c>
      <c r="X1563" s="29"/>
      <c r="Y1563" s="29"/>
      <c r="Z1563" s="53" t="str">
        <f t="shared" si="496"/>
        <v/>
      </c>
      <c r="AA1563" s="55" t="str">
        <f t="shared" si="505"/>
        <v/>
      </c>
      <c r="AB1563" s="27"/>
      <c r="AC1563" s="54">
        <f t="shared" si="497"/>
        <v>0</v>
      </c>
      <c r="AD1563" s="78"/>
      <c r="AE1563" s="54">
        <f t="shared" si="498"/>
        <v>0</v>
      </c>
      <c r="AF1563" s="78"/>
      <c r="AG1563" s="54">
        <f t="shared" si="499"/>
        <v>0</v>
      </c>
      <c r="AH1563" s="78"/>
      <c r="AI1563" s="54">
        <f t="shared" si="500"/>
        <v>0</v>
      </c>
      <c r="AJ1563" s="78"/>
      <c r="AK1563" s="54">
        <f t="shared" si="501"/>
        <v>0</v>
      </c>
      <c r="AL1563" s="78"/>
      <c r="AM1563" s="78"/>
      <c r="AN1563" s="53" t="str">
        <f>+IF($A1563="Venta",SUMIF($AC$3:$AM$3,VLOOKUP($R1563,desplegable!$N$3:$Q$8,4,FALSE),$AC1563:$AM1563)*$T1563/VLOOKUP($R1563,desplegable!$N$3:$O$8,2,FALSE),"")</f>
        <v/>
      </c>
      <c r="AO1563" s="53">
        <f t="shared" si="502"/>
        <v>0</v>
      </c>
      <c r="AP1563" s="53" t="str">
        <f>+IF($A1563="Compra",SUMIF($AC$3:$AM$3,VLOOKUP($R1562,desplegable!$N$3:$Q$8,4,FALSE),$AC1563:$AM1563)*$T1563/VLOOKUP($R1562,desplegable!$N$3:$O$8,2,FALSE),"")</f>
        <v/>
      </c>
      <c r="AQ1563" s="55">
        <f>+IFERROR(SUMIF($AC$3:$AM$3,VLOOKUP($R1563,desplegable!$N$3:$Q$8,4,FALSE),$AC1563:$AM1563)/$S1563,0)</f>
        <v>0</v>
      </c>
      <c r="AR1563" s="55">
        <f ca="1">IFERROR((SUMIF($AC$3:$AM$3,VLOOKUP($R1563,desplegable!$N$3:$Q$8,4,FALSE),$AC1563:$AM1563)/($H1563-$G1563))*((TODAY())-$G1563)/$S1563,0)</f>
        <v>0</v>
      </c>
      <c r="AS1563" s="56" t="str">
        <f t="shared" si="506"/>
        <v>-</v>
      </c>
      <c r="AT1563" s="56" t="str">
        <f t="shared" si="507"/>
        <v>-</v>
      </c>
      <c r="AU1563" s="56" t="str">
        <f t="shared" si="508"/>
        <v>-</v>
      </c>
      <c r="AV1563" s="56" t="str">
        <f t="shared" si="509"/>
        <v>-</v>
      </c>
      <c r="AW1563" s="53" t="str">
        <f t="shared" si="510"/>
        <v>-</v>
      </c>
      <c r="AX1563" s="53" t="str">
        <f t="shared" si="511"/>
        <v/>
      </c>
      <c r="AY1563" s="57" t="str">
        <f t="shared" si="512"/>
        <v/>
      </c>
      <c r="AZ1563" s="54">
        <f>+IF(SUMIF($AC$3:$AM$3,VLOOKUP($R1563,desplegable!$N$3:$Q$8,4,FALSE),$AC1563:$AM1563)&gt;=$S1563,$S1563,SUMIF($AC$3:$AM$3,VLOOKUP($R1563,desplegable!$N$3:$Q$8,4,FALSE),$AC1563:$AM1563))</f>
        <v>0</v>
      </c>
      <c r="BA1563" s="78"/>
      <c r="BB1563" s="54">
        <f t="shared" si="513"/>
        <v>0</v>
      </c>
      <c r="BC1563" s="53">
        <f>+IFERROR($BB1563*$T1563/VLOOKUP($R1563,desplegable!$N$3:$O$8,2,FALSE),0)</f>
        <v>0</v>
      </c>
      <c r="BD1563" s="53" t="str">
        <f t="shared" si="503"/>
        <v/>
      </c>
      <c r="BE1563" s="57" t="str">
        <f t="shared" si="514"/>
        <v/>
      </c>
    </row>
    <row r="1564" spans="1:57" ht="15" customHeight="1" x14ac:dyDescent="0.25">
      <c r="A1564" s="26" t="s">
        <v>117</v>
      </c>
      <c r="B1564" s="21"/>
      <c r="C1564" s="21" t="s">
        <v>117</v>
      </c>
      <c r="D1564" s="21"/>
      <c r="E1564" s="21" t="s">
        <v>117</v>
      </c>
      <c r="F1564" s="21"/>
      <c r="G1564" s="27"/>
      <c r="H1564" s="27"/>
      <c r="I1564" s="28" t="s">
        <v>110</v>
      </c>
      <c r="J1564" s="28" t="s">
        <v>117</v>
      </c>
      <c r="K1564" s="21"/>
      <c r="L1564" s="21"/>
      <c r="M1564" s="28" t="s">
        <v>117</v>
      </c>
      <c r="N1564" s="28" t="s">
        <v>117</v>
      </c>
      <c r="O1564" s="28" t="s">
        <v>117</v>
      </c>
      <c r="P1564" s="21" t="s">
        <v>117</v>
      </c>
      <c r="Q1564" s="21" t="s">
        <v>117</v>
      </c>
      <c r="R1564" s="28" t="s">
        <v>117</v>
      </c>
      <c r="S1564" s="78"/>
      <c r="T1564" s="30"/>
      <c r="U1564" s="52">
        <f t="shared" si="504"/>
        <v>0</v>
      </c>
      <c r="V1564" s="29"/>
      <c r="W1564" s="29" t="s">
        <v>117</v>
      </c>
      <c r="X1564" s="29"/>
      <c r="Y1564" s="29"/>
      <c r="Z1564" s="53" t="str">
        <f t="shared" si="496"/>
        <v/>
      </c>
      <c r="AA1564" s="55" t="str">
        <f t="shared" si="505"/>
        <v/>
      </c>
      <c r="AB1564" s="27"/>
      <c r="AC1564" s="54">
        <f t="shared" si="497"/>
        <v>0</v>
      </c>
      <c r="AD1564" s="78"/>
      <c r="AE1564" s="54">
        <f t="shared" si="498"/>
        <v>0</v>
      </c>
      <c r="AF1564" s="78"/>
      <c r="AG1564" s="54">
        <f t="shared" si="499"/>
        <v>0</v>
      </c>
      <c r="AH1564" s="78"/>
      <c r="AI1564" s="54">
        <f t="shared" si="500"/>
        <v>0</v>
      </c>
      <c r="AJ1564" s="78"/>
      <c r="AK1564" s="54">
        <f t="shared" si="501"/>
        <v>0</v>
      </c>
      <c r="AL1564" s="78"/>
      <c r="AM1564" s="78"/>
      <c r="AN1564" s="53" t="str">
        <f>+IF($A1564="Venta",SUMIF($AC$3:$AM$3,VLOOKUP($R1564,desplegable!$N$3:$Q$8,4,FALSE),$AC1564:$AM1564)*$T1564/VLOOKUP($R1564,desplegable!$N$3:$O$8,2,FALSE),"")</f>
        <v/>
      </c>
      <c r="AO1564" s="53">
        <f t="shared" si="502"/>
        <v>0</v>
      </c>
      <c r="AP1564" s="53" t="str">
        <f>+IF($A1564="Compra",SUMIF($AC$3:$AM$3,VLOOKUP($R1563,desplegable!$N$3:$Q$8,4,FALSE),$AC1564:$AM1564)*$T1564/VLOOKUP($R1563,desplegable!$N$3:$O$8,2,FALSE),"")</f>
        <v/>
      </c>
      <c r="AQ1564" s="55">
        <f>+IFERROR(SUMIF($AC$3:$AM$3,VLOOKUP($R1564,desplegable!$N$3:$Q$8,4,FALSE),$AC1564:$AM1564)/$S1564,0)</f>
        <v>0</v>
      </c>
      <c r="AR1564" s="55">
        <f ca="1">IFERROR((SUMIF($AC$3:$AM$3,VLOOKUP($R1564,desplegable!$N$3:$Q$8,4,FALSE),$AC1564:$AM1564)/($H1564-$G1564))*((TODAY())-$G1564)/$S1564,0)</f>
        <v>0</v>
      </c>
      <c r="AS1564" s="56" t="str">
        <f t="shared" si="506"/>
        <v>-</v>
      </c>
      <c r="AT1564" s="56" t="str">
        <f t="shared" si="507"/>
        <v>-</v>
      </c>
      <c r="AU1564" s="56" t="str">
        <f t="shared" si="508"/>
        <v>-</v>
      </c>
      <c r="AV1564" s="56" t="str">
        <f t="shared" si="509"/>
        <v>-</v>
      </c>
      <c r="AW1564" s="53" t="str">
        <f t="shared" si="510"/>
        <v>-</v>
      </c>
      <c r="AX1564" s="53" t="str">
        <f t="shared" si="511"/>
        <v/>
      </c>
      <c r="AY1564" s="57" t="str">
        <f t="shared" si="512"/>
        <v/>
      </c>
      <c r="AZ1564" s="54">
        <f>+IF(SUMIF($AC$3:$AM$3,VLOOKUP($R1564,desplegable!$N$3:$Q$8,4,FALSE),$AC1564:$AM1564)&gt;=$S1564,$S1564,SUMIF($AC$3:$AM$3,VLOOKUP($R1564,desplegable!$N$3:$Q$8,4,FALSE),$AC1564:$AM1564))</f>
        <v>0</v>
      </c>
      <c r="BA1564" s="78"/>
      <c r="BB1564" s="54">
        <f t="shared" si="513"/>
        <v>0</v>
      </c>
      <c r="BC1564" s="53">
        <f>+IFERROR($BB1564*$T1564/VLOOKUP($R1564,desplegable!$N$3:$O$8,2,FALSE),0)</f>
        <v>0</v>
      </c>
      <c r="BD1564" s="53" t="str">
        <f t="shared" si="503"/>
        <v/>
      </c>
      <c r="BE1564" s="57" t="str">
        <f t="shared" si="514"/>
        <v/>
      </c>
    </row>
    <row r="1565" spans="1:57" ht="15" customHeight="1" x14ac:dyDescent="0.25">
      <c r="A1565" s="26" t="s">
        <v>117</v>
      </c>
      <c r="B1565" s="21"/>
      <c r="C1565" s="21" t="s">
        <v>117</v>
      </c>
      <c r="D1565" s="21"/>
      <c r="E1565" s="21" t="s">
        <v>117</v>
      </c>
      <c r="F1565" s="21"/>
      <c r="G1565" s="27"/>
      <c r="H1565" s="27"/>
      <c r="I1565" s="28" t="s">
        <v>110</v>
      </c>
      <c r="J1565" s="28" t="s">
        <v>117</v>
      </c>
      <c r="K1565" s="21"/>
      <c r="L1565" s="21"/>
      <c r="M1565" s="28" t="s">
        <v>117</v>
      </c>
      <c r="N1565" s="28" t="s">
        <v>117</v>
      </c>
      <c r="O1565" s="28" t="s">
        <v>117</v>
      </c>
      <c r="P1565" s="21" t="s">
        <v>117</v>
      </c>
      <c r="Q1565" s="21" t="s">
        <v>117</v>
      </c>
      <c r="R1565" s="28" t="s">
        <v>117</v>
      </c>
      <c r="S1565" s="78"/>
      <c r="T1565" s="30"/>
      <c r="U1565" s="52">
        <f t="shared" si="504"/>
        <v>0</v>
      </c>
      <c r="V1565" s="29"/>
      <c r="W1565" s="29" t="s">
        <v>117</v>
      </c>
      <c r="X1565" s="29"/>
      <c r="Y1565" s="29"/>
      <c r="Z1565" s="53" t="str">
        <f t="shared" si="496"/>
        <v/>
      </c>
      <c r="AA1565" s="55" t="str">
        <f t="shared" si="505"/>
        <v/>
      </c>
      <c r="AB1565" s="27"/>
      <c r="AC1565" s="54">
        <f t="shared" si="497"/>
        <v>0</v>
      </c>
      <c r="AD1565" s="78"/>
      <c r="AE1565" s="54">
        <f t="shared" si="498"/>
        <v>0</v>
      </c>
      <c r="AF1565" s="78"/>
      <c r="AG1565" s="54">
        <f t="shared" si="499"/>
        <v>0</v>
      </c>
      <c r="AH1565" s="78"/>
      <c r="AI1565" s="54">
        <f t="shared" si="500"/>
        <v>0</v>
      </c>
      <c r="AJ1565" s="78"/>
      <c r="AK1565" s="54">
        <f t="shared" si="501"/>
        <v>0</v>
      </c>
      <c r="AL1565" s="78"/>
      <c r="AM1565" s="78"/>
      <c r="AN1565" s="53" t="str">
        <f>+IF($A1565="Venta",SUMIF($AC$3:$AM$3,VLOOKUP($R1565,desplegable!$N$3:$Q$8,4,FALSE),$AC1565:$AM1565)*$T1565/VLOOKUP($R1565,desplegable!$N$3:$O$8,2,FALSE),"")</f>
        <v/>
      </c>
      <c r="AO1565" s="53">
        <f t="shared" si="502"/>
        <v>0</v>
      </c>
      <c r="AP1565" s="53" t="str">
        <f>+IF($A1565="Compra",SUMIF($AC$3:$AM$3,VLOOKUP($R1564,desplegable!$N$3:$Q$8,4,FALSE),$AC1565:$AM1565)*$T1565/VLOOKUP($R1564,desplegable!$N$3:$O$8,2,FALSE),"")</f>
        <v/>
      </c>
      <c r="AQ1565" s="55">
        <f>+IFERROR(SUMIF($AC$3:$AM$3,VLOOKUP($R1565,desplegable!$N$3:$Q$8,4,FALSE),$AC1565:$AM1565)/$S1565,0)</f>
        <v>0</v>
      </c>
      <c r="AR1565" s="55">
        <f ca="1">IFERROR((SUMIF($AC$3:$AM$3,VLOOKUP($R1565,desplegable!$N$3:$Q$8,4,FALSE),$AC1565:$AM1565)/($H1565-$G1565))*((TODAY())-$G1565)/$S1565,0)</f>
        <v>0</v>
      </c>
      <c r="AS1565" s="56" t="str">
        <f t="shared" si="506"/>
        <v>-</v>
      </c>
      <c r="AT1565" s="56" t="str">
        <f t="shared" si="507"/>
        <v>-</v>
      </c>
      <c r="AU1565" s="56" t="str">
        <f t="shared" si="508"/>
        <v>-</v>
      </c>
      <c r="AV1565" s="56" t="str">
        <f t="shared" si="509"/>
        <v>-</v>
      </c>
      <c r="AW1565" s="53" t="str">
        <f t="shared" si="510"/>
        <v>-</v>
      </c>
      <c r="AX1565" s="53" t="str">
        <f t="shared" si="511"/>
        <v/>
      </c>
      <c r="AY1565" s="57" t="str">
        <f t="shared" si="512"/>
        <v/>
      </c>
      <c r="AZ1565" s="54">
        <f>+IF(SUMIF($AC$3:$AM$3,VLOOKUP($R1565,desplegable!$N$3:$Q$8,4,FALSE),$AC1565:$AM1565)&gt;=$S1565,$S1565,SUMIF($AC$3:$AM$3,VLOOKUP($R1565,desplegable!$N$3:$Q$8,4,FALSE),$AC1565:$AM1565))</f>
        <v>0</v>
      </c>
      <c r="BA1565" s="78"/>
      <c r="BB1565" s="54">
        <f t="shared" si="513"/>
        <v>0</v>
      </c>
      <c r="BC1565" s="53">
        <f>+IFERROR($BB1565*$T1565/VLOOKUP($R1565,desplegable!$N$3:$O$8,2,FALSE),0)</f>
        <v>0</v>
      </c>
      <c r="BD1565" s="53" t="str">
        <f t="shared" si="503"/>
        <v/>
      </c>
      <c r="BE1565" s="57" t="str">
        <f t="shared" si="514"/>
        <v/>
      </c>
    </row>
    <row r="1566" spans="1:57" ht="15" customHeight="1" x14ac:dyDescent="0.25">
      <c r="A1566" s="26" t="s">
        <v>117</v>
      </c>
      <c r="B1566" s="21"/>
      <c r="C1566" s="21" t="s">
        <v>117</v>
      </c>
      <c r="D1566" s="21"/>
      <c r="E1566" s="21" t="s">
        <v>117</v>
      </c>
      <c r="F1566" s="21"/>
      <c r="G1566" s="27"/>
      <c r="H1566" s="27"/>
      <c r="I1566" s="28" t="s">
        <v>110</v>
      </c>
      <c r="J1566" s="28" t="s">
        <v>117</v>
      </c>
      <c r="K1566" s="21"/>
      <c r="L1566" s="21"/>
      <c r="M1566" s="28" t="s">
        <v>117</v>
      </c>
      <c r="N1566" s="28" t="s">
        <v>117</v>
      </c>
      <c r="O1566" s="28" t="s">
        <v>117</v>
      </c>
      <c r="P1566" s="21" t="s">
        <v>117</v>
      </c>
      <c r="Q1566" s="21" t="s">
        <v>117</v>
      </c>
      <c r="R1566" s="28" t="s">
        <v>117</v>
      </c>
      <c r="S1566" s="78"/>
      <c r="T1566" s="30"/>
      <c r="U1566" s="52">
        <f t="shared" si="504"/>
        <v>0</v>
      </c>
      <c r="V1566" s="29"/>
      <c r="W1566" s="29" t="s">
        <v>117</v>
      </c>
      <c r="X1566" s="29"/>
      <c r="Y1566" s="29"/>
      <c r="Z1566" s="53" t="str">
        <f t="shared" si="496"/>
        <v/>
      </c>
      <c r="AA1566" s="55" t="str">
        <f t="shared" si="505"/>
        <v/>
      </c>
      <c r="AB1566" s="27"/>
      <c r="AC1566" s="54">
        <f t="shared" si="497"/>
        <v>0</v>
      </c>
      <c r="AD1566" s="78"/>
      <c r="AE1566" s="54">
        <f t="shared" si="498"/>
        <v>0</v>
      </c>
      <c r="AF1566" s="78"/>
      <c r="AG1566" s="54">
        <f t="shared" si="499"/>
        <v>0</v>
      </c>
      <c r="AH1566" s="78"/>
      <c r="AI1566" s="54">
        <f t="shared" si="500"/>
        <v>0</v>
      </c>
      <c r="AJ1566" s="78"/>
      <c r="AK1566" s="54">
        <f t="shared" si="501"/>
        <v>0</v>
      </c>
      <c r="AL1566" s="78"/>
      <c r="AM1566" s="78"/>
      <c r="AN1566" s="53" t="str">
        <f>+IF($A1566="Venta",SUMIF($AC$3:$AM$3,VLOOKUP($R1566,desplegable!$N$3:$Q$8,4,FALSE),$AC1566:$AM1566)*$T1566/VLOOKUP($R1566,desplegable!$N$3:$O$8,2,FALSE),"")</f>
        <v/>
      </c>
      <c r="AO1566" s="53">
        <f t="shared" si="502"/>
        <v>0</v>
      </c>
      <c r="AP1566" s="53" t="str">
        <f>+IF($A1566="Compra",SUMIF($AC$3:$AM$3,VLOOKUP($R1565,desplegable!$N$3:$Q$8,4,FALSE),$AC1566:$AM1566)*$T1566/VLOOKUP($R1565,desplegable!$N$3:$O$8,2,FALSE),"")</f>
        <v/>
      </c>
      <c r="AQ1566" s="55">
        <f>+IFERROR(SUMIF($AC$3:$AM$3,VLOOKUP($R1566,desplegable!$N$3:$Q$8,4,FALSE),$AC1566:$AM1566)/$S1566,0)</f>
        <v>0</v>
      </c>
      <c r="AR1566" s="55">
        <f ca="1">IFERROR((SUMIF($AC$3:$AM$3,VLOOKUP($R1566,desplegable!$N$3:$Q$8,4,FALSE),$AC1566:$AM1566)/($H1566-$G1566))*((TODAY())-$G1566)/$S1566,0)</f>
        <v>0</v>
      </c>
      <c r="AS1566" s="56" t="str">
        <f t="shared" si="506"/>
        <v>-</v>
      </c>
      <c r="AT1566" s="56" t="str">
        <f t="shared" si="507"/>
        <v>-</v>
      </c>
      <c r="AU1566" s="56" t="str">
        <f t="shared" si="508"/>
        <v>-</v>
      </c>
      <c r="AV1566" s="56" t="str">
        <f t="shared" si="509"/>
        <v>-</v>
      </c>
      <c r="AW1566" s="53" t="str">
        <f t="shared" si="510"/>
        <v>-</v>
      </c>
      <c r="AX1566" s="53" t="str">
        <f t="shared" si="511"/>
        <v/>
      </c>
      <c r="AY1566" s="57" t="str">
        <f t="shared" si="512"/>
        <v/>
      </c>
      <c r="AZ1566" s="54">
        <f>+IF(SUMIF($AC$3:$AM$3,VLOOKUP($R1566,desplegable!$N$3:$Q$8,4,FALSE),$AC1566:$AM1566)&gt;=$S1566,$S1566,SUMIF($AC$3:$AM$3,VLOOKUP($R1566,desplegable!$N$3:$Q$8,4,FALSE),$AC1566:$AM1566))</f>
        <v>0</v>
      </c>
      <c r="BA1566" s="78"/>
      <c r="BB1566" s="54">
        <f t="shared" si="513"/>
        <v>0</v>
      </c>
      <c r="BC1566" s="53">
        <f>+IFERROR($BB1566*$T1566/VLOOKUP($R1566,desplegable!$N$3:$O$8,2,FALSE),0)</f>
        <v>0</v>
      </c>
      <c r="BD1566" s="53" t="str">
        <f t="shared" si="503"/>
        <v/>
      </c>
      <c r="BE1566" s="57" t="str">
        <f t="shared" si="514"/>
        <v/>
      </c>
    </row>
    <row r="1567" spans="1:57" ht="15" customHeight="1" x14ac:dyDescent="0.25">
      <c r="A1567" s="26" t="s">
        <v>117</v>
      </c>
      <c r="B1567" s="21"/>
      <c r="C1567" s="21" t="s">
        <v>117</v>
      </c>
      <c r="D1567" s="21"/>
      <c r="E1567" s="21" t="s">
        <v>117</v>
      </c>
      <c r="F1567" s="21"/>
      <c r="G1567" s="27"/>
      <c r="H1567" s="27"/>
      <c r="I1567" s="28" t="s">
        <v>110</v>
      </c>
      <c r="J1567" s="28" t="s">
        <v>117</v>
      </c>
      <c r="K1567" s="21"/>
      <c r="L1567" s="21"/>
      <c r="M1567" s="28" t="s">
        <v>117</v>
      </c>
      <c r="N1567" s="28" t="s">
        <v>117</v>
      </c>
      <c r="O1567" s="28" t="s">
        <v>117</v>
      </c>
      <c r="P1567" s="21" t="s">
        <v>117</v>
      </c>
      <c r="Q1567" s="21" t="s">
        <v>117</v>
      </c>
      <c r="R1567" s="28" t="s">
        <v>117</v>
      </c>
      <c r="S1567" s="78"/>
      <c r="T1567" s="30"/>
      <c r="U1567" s="52">
        <f t="shared" si="504"/>
        <v>0</v>
      </c>
      <c r="V1567" s="29"/>
      <c r="W1567" s="29" t="s">
        <v>117</v>
      </c>
      <c r="X1567" s="29"/>
      <c r="Y1567" s="29"/>
      <c r="Z1567" s="53" t="str">
        <f t="shared" si="496"/>
        <v/>
      </c>
      <c r="AA1567" s="55" t="str">
        <f t="shared" si="505"/>
        <v/>
      </c>
      <c r="AB1567" s="27"/>
      <c r="AC1567" s="54">
        <f t="shared" si="497"/>
        <v>0</v>
      </c>
      <c r="AD1567" s="78"/>
      <c r="AE1567" s="54">
        <f t="shared" si="498"/>
        <v>0</v>
      </c>
      <c r="AF1567" s="78"/>
      <c r="AG1567" s="54">
        <f t="shared" si="499"/>
        <v>0</v>
      </c>
      <c r="AH1567" s="78"/>
      <c r="AI1567" s="54">
        <f t="shared" si="500"/>
        <v>0</v>
      </c>
      <c r="AJ1567" s="78"/>
      <c r="AK1567" s="54">
        <f t="shared" si="501"/>
        <v>0</v>
      </c>
      <c r="AL1567" s="78"/>
      <c r="AM1567" s="78"/>
      <c r="AN1567" s="53" t="str">
        <f>+IF($A1567="Venta",SUMIF($AC$3:$AM$3,VLOOKUP($R1567,desplegable!$N$3:$Q$8,4,FALSE),$AC1567:$AM1567)*$T1567/VLOOKUP($R1567,desplegable!$N$3:$O$8,2,FALSE),"")</f>
        <v/>
      </c>
      <c r="AO1567" s="53">
        <f t="shared" si="502"/>
        <v>0</v>
      </c>
      <c r="AP1567" s="53" t="str">
        <f>+IF($A1567="Compra",SUMIF($AC$3:$AM$3,VLOOKUP($R1566,desplegable!$N$3:$Q$8,4,FALSE),$AC1567:$AM1567)*$T1567/VLOOKUP($R1566,desplegable!$N$3:$O$8,2,FALSE),"")</f>
        <v/>
      </c>
      <c r="AQ1567" s="55">
        <f>+IFERROR(SUMIF($AC$3:$AM$3,VLOOKUP($R1567,desplegable!$N$3:$Q$8,4,FALSE),$AC1567:$AM1567)/$S1567,0)</f>
        <v>0</v>
      </c>
      <c r="AR1567" s="55">
        <f ca="1">IFERROR((SUMIF($AC$3:$AM$3,VLOOKUP($R1567,desplegable!$N$3:$Q$8,4,FALSE),$AC1567:$AM1567)/($H1567-$G1567))*((TODAY())-$G1567)/$S1567,0)</f>
        <v>0</v>
      </c>
      <c r="AS1567" s="56" t="str">
        <f t="shared" si="506"/>
        <v>-</v>
      </c>
      <c r="AT1567" s="56" t="str">
        <f t="shared" si="507"/>
        <v>-</v>
      </c>
      <c r="AU1567" s="56" t="str">
        <f t="shared" si="508"/>
        <v>-</v>
      </c>
      <c r="AV1567" s="56" t="str">
        <f t="shared" si="509"/>
        <v>-</v>
      </c>
      <c r="AW1567" s="53" t="str">
        <f t="shared" si="510"/>
        <v>-</v>
      </c>
      <c r="AX1567" s="53" t="str">
        <f t="shared" si="511"/>
        <v/>
      </c>
      <c r="AY1567" s="57" t="str">
        <f t="shared" si="512"/>
        <v/>
      </c>
      <c r="AZ1567" s="54">
        <f>+IF(SUMIF($AC$3:$AM$3,VLOOKUP($R1567,desplegable!$N$3:$Q$8,4,FALSE),$AC1567:$AM1567)&gt;=$S1567,$S1567,SUMIF($AC$3:$AM$3,VLOOKUP($R1567,desplegable!$N$3:$Q$8,4,FALSE),$AC1567:$AM1567))</f>
        <v>0</v>
      </c>
      <c r="BA1567" s="78"/>
      <c r="BB1567" s="54">
        <f t="shared" si="513"/>
        <v>0</v>
      </c>
      <c r="BC1567" s="53">
        <f>+IFERROR($BB1567*$T1567/VLOOKUP($R1567,desplegable!$N$3:$O$8,2,FALSE),0)</f>
        <v>0</v>
      </c>
      <c r="BD1567" s="53" t="str">
        <f t="shared" si="503"/>
        <v/>
      </c>
      <c r="BE1567" s="57" t="str">
        <f t="shared" si="514"/>
        <v/>
      </c>
    </row>
    <row r="1568" spans="1:57" ht="15" customHeight="1" x14ac:dyDescent="0.25">
      <c r="A1568" s="26" t="s">
        <v>117</v>
      </c>
      <c r="B1568" s="21"/>
      <c r="C1568" s="21" t="s">
        <v>117</v>
      </c>
      <c r="D1568" s="21"/>
      <c r="E1568" s="21" t="s">
        <v>117</v>
      </c>
      <c r="F1568" s="21"/>
      <c r="G1568" s="27"/>
      <c r="H1568" s="27"/>
      <c r="I1568" s="28" t="s">
        <v>110</v>
      </c>
      <c r="J1568" s="28" t="s">
        <v>117</v>
      </c>
      <c r="K1568" s="21"/>
      <c r="L1568" s="21"/>
      <c r="M1568" s="28" t="s">
        <v>117</v>
      </c>
      <c r="N1568" s="28" t="s">
        <v>117</v>
      </c>
      <c r="O1568" s="28" t="s">
        <v>117</v>
      </c>
      <c r="P1568" s="21" t="s">
        <v>117</v>
      </c>
      <c r="Q1568" s="21" t="s">
        <v>117</v>
      </c>
      <c r="R1568" s="28" t="s">
        <v>117</v>
      </c>
      <c r="S1568" s="78"/>
      <c r="T1568" s="30"/>
      <c r="U1568" s="52">
        <f t="shared" si="504"/>
        <v>0</v>
      </c>
      <c r="V1568" s="29"/>
      <c r="W1568" s="29" t="s">
        <v>117</v>
      </c>
      <c r="X1568" s="29"/>
      <c r="Y1568" s="29"/>
      <c r="Z1568" s="53" t="str">
        <f t="shared" si="496"/>
        <v/>
      </c>
      <c r="AA1568" s="55" t="str">
        <f t="shared" si="505"/>
        <v/>
      </c>
      <c r="AB1568" s="27"/>
      <c r="AC1568" s="54">
        <f t="shared" si="497"/>
        <v>0</v>
      </c>
      <c r="AD1568" s="78"/>
      <c r="AE1568" s="54">
        <f t="shared" si="498"/>
        <v>0</v>
      </c>
      <c r="AF1568" s="78"/>
      <c r="AG1568" s="54">
        <f t="shared" si="499"/>
        <v>0</v>
      </c>
      <c r="AH1568" s="78"/>
      <c r="AI1568" s="54">
        <f t="shared" si="500"/>
        <v>0</v>
      </c>
      <c r="AJ1568" s="78"/>
      <c r="AK1568" s="54">
        <f t="shared" si="501"/>
        <v>0</v>
      </c>
      <c r="AL1568" s="78"/>
      <c r="AM1568" s="78"/>
      <c r="AN1568" s="53" t="str">
        <f>+IF($A1568="Venta",SUMIF($AC$3:$AM$3,VLOOKUP($R1568,desplegable!$N$3:$Q$8,4,FALSE),$AC1568:$AM1568)*$T1568/VLOOKUP($R1568,desplegable!$N$3:$O$8,2,FALSE),"")</f>
        <v/>
      </c>
      <c r="AO1568" s="53">
        <f t="shared" si="502"/>
        <v>0</v>
      </c>
      <c r="AP1568" s="53" t="str">
        <f>+IF($A1568="Compra",SUMIF($AC$3:$AM$3,VLOOKUP($R1567,desplegable!$N$3:$Q$8,4,FALSE),$AC1568:$AM1568)*$T1568/VLOOKUP($R1567,desplegable!$N$3:$O$8,2,FALSE),"")</f>
        <v/>
      </c>
      <c r="AQ1568" s="55">
        <f>+IFERROR(SUMIF($AC$3:$AM$3,VLOOKUP($R1568,desplegable!$N$3:$Q$8,4,FALSE),$AC1568:$AM1568)/$S1568,0)</f>
        <v>0</v>
      </c>
      <c r="AR1568" s="55">
        <f ca="1">IFERROR((SUMIF($AC$3:$AM$3,VLOOKUP($R1568,desplegable!$N$3:$Q$8,4,FALSE),$AC1568:$AM1568)/($H1568-$G1568))*((TODAY())-$G1568)/$S1568,0)</f>
        <v>0</v>
      </c>
      <c r="AS1568" s="56" t="str">
        <f t="shared" si="506"/>
        <v>-</v>
      </c>
      <c r="AT1568" s="56" t="str">
        <f t="shared" si="507"/>
        <v>-</v>
      </c>
      <c r="AU1568" s="56" t="str">
        <f t="shared" si="508"/>
        <v>-</v>
      </c>
      <c r="AV1568" s="56" t="str">
        <f t="shared" si="509"/>
        <v>-</v>
      </c>
      <c r="AW1568" s="53" t="str">
        <f t="shared" si="510"/>
        <v>-</v>
      </c>
      <c r="AX1568" s="53" t="str">
        <f t="shared" si="511"/>
        <v/>
      </c>
      <c r="AY1568" s="57" t="str">
        <f t="shared" si="512"/>
        <v/>
      </c>
      <c r="AZ1568" s="54">
        <f>+IF(SUMIF($AC$3:$AM$3,VLOOKUP($R1568,desplegable!$N$3:$Q$8,4,FALSE),$AC1568:$AM1568)&gt;=$S1568,$S1568,SUMIF($AC$3:$AM$3,VLOOKUP($R1568,desplegable!$N$3:$Q$8,4,FALSE),$AC1568:$AM1568))</f>
        <v>0</v>
      </c>
      <c r="BA1568" s="78"/>
      <c r="BB1568" s="54">
        <f t="shared" si="513"/>
        <v>0</v>
      </c>
      <c r="BC1568" s="53">
        <f>+IFERROR($BB1568*$T1568/VLOOKUP($R1568,desplegable!$N$3:$O$8,2,FALSE),0)</f>
        <v>0</v>
      </c>
      <c r="BD1568" s="53" t="str">
        <f t="shared" si="503"/>
        <v/>
      </c>
      <c r="BE1568" s="57" t="str">
        <f t="shared" si="514"/>
        <v/>
      </c>
    </row>
    <row r="1569" spans="1:57" ht="15" customHeight="1" x14ac:dyDescent="0.25">
      <c r="A1569" s="26" t="s">
        <v>117</v>
      </c>
      <c r="B1569" s="21"/>
      <c r="C1569" s="21" t="s">
        <v>117</v>
      </c>
      <c r="D1569" s="21"/>
      <c r="E1569" s="21" t="s">
        <v>117</v>
      </c>
      <c r="F1569" s="21"/>
      <c r="G1569" s="27"/>
      <c r="H1569" s="27"/>
      <c r="I1569" s="28" t="s">
        <v>110</v>
      </c>
      <c r="J1569" s="28" t="s">
        <v>117</v>
      </c>
      <c r="K1569" s="21"/>
      <c r="L1569" s="21"/>
      <c r="M1569" s="28" t="s">
        <v>117</v>
      </c>
      <c r="N1569" s="28" t="s">
        <v>117</v>
      </c>
      <c r="O1569" s="28" t="s">
        <v>117</v>
      </c>
      <c r="P1569" s="21" t="s">
        <v>117</v>
      </c>
      <c r="Q1569" s="21" t="s">
        <v>117</v>
      </c>
      <c r="R1569" s="28" t="s">
        <v>117</v>
      </c>
      <c r="S1569" s="78"/>
      <c r="T1569" s="30"/>
      <c r="U1569" s="52">
        <f t="shared" si="504"/>
        <v>0</v>
      </c>
      <c r="V1569" s="29"/>
      <c r="W1569" s="29" t="s">
        <v>117</v>
      </c>
      <c r="X1569" s="29"/>
      <c r="Y1569" s="29"/>
      <c r="Z1569" s="53" t="str">
        <f t="shared" si="496"/>
        <v/>
      </c>
      <c r="AA1569" s="55" t="str">
        <f t="shared" si="505"/>
        <v/>
      </c>
      <c r="AB1569" s="27"/>
      <c r="AC1569" s="54">
        <f t="shared" si="497"/>
        <v>0</v>
      </c>
      <c r="AD1569" s="78"/>
      <c r="AE1569" s="54">
        <f t="shared" si="498"/>
        <v>0</v>
      </c>
      <c r="AF1569" s="78"/>
      <c r="AG1569" s="54">
        <f t="shared" si="499"/>
        <v>0</v>
      </c>
      <c r="AH1569" s="78"/>
      <c r="AI1569" s="54">
        <f t="shared" si="500"/>
        <v>0</v>
      </c>
      <c r="AJ1569" s="78"/>
      <c r="AK1569" s="54">
        <f t="shared" si="501"/>
        <v>0</v>
      </c>
      <c r="AL1569" s="78"/>
      <c r="AM1569" s="78"/>
      <c r="AN1569" s="53" t="str">
        <f>+IF($A1569="Venta",SUMIF($AC$3:$AM$3,VLOOKUP($R1569,desplegable!$N$3:$Q$8,4,FALSE),$AC1569:$AM1569)*$T1569/VLOOKUP($R1569,desplegable!$N$3:$O$8,2,FALSE),"")</f>
        <v/>
      </c>
      <c r="AO1569" s="53">
        <f t="shared" si="502"/>
        <v>0</v>
      </c>
      <c r="AP1569" s="53" t="str">
        <f>+IF($A1569="Compra",SUMIF($AC$3:$AM$3,VLOOKUP($R1568,desplegable!$N$3:$Q$8,4,FALSE),$AC1569:$AM1569)*$T1569/VLOOKUP($R1568,desplegable!$N$3:$O$8,2,FALSE),"")</f>
        <v/>
      </c>
      <c r="AQ1569" s="55">
        <f>+IFERROR(SUMIF($AC$3:$AM$3,VLOOKUP($R1569,desplegable!$N$3:$Q$8,4,FALSE),$AC1569:$AM1569)/$S1569,0)</f>
        <v>0</v>
      </c>
      <c r="AR1569" s="55">
        <f ca="1">IFERROR((SUMIF($AC$3:$AM$3,VLOOKUP($R1569,desplegable!$N$3:$Q$8,4,FALSE),$AC1569:$AM1569)/($H1569-$G1569))*((TODAY())-$G1569)/$S1569,0)</f>
        <v>0</v>
      </c>
      <c r="AS1569" s="56" t="str">
        <f t="shared" si="506"/>
        <v>-</v>
      </c>
      <c r="AT1569" s="56" t="str">
        <f t="shared" si="507"/>
        <v>-</v>
      </c>
      <c r="AU1569" s="56" t="str">
        <f t="shared" si="508"/>
        <v>-</v>
      </c>
      <c r="AV1569" s="56" t="str">
        <f t="shared" si="509"/>
        <v>-</v>
      </c>
      <c r="AW1569" s="53" t="str">
        <f t="shared" si="510"/>
        <v>-</v>
      </c>
      <c r="AX1569" s="53" t="str">
        <f t="shared" si="511"/>
        <v/>
      </c>
      <c r="AY1569" s="57" t="str">
        <f t="shared" si="512"/>
        <v/>
      </c>
      <c r="AZ1569" s="54">
        <f>+IF(SUMIF($AC$3:$AM$3,VLOOKUP($R1569,desplegable!$N$3:$Q$8,4,FALSE),$AC1569:$AM1569)&gt;=$S1569,$S1569,SUMIF($AC$3:$AM$3,VLOOKUP($R1569,desplegable!$N$3:$Q$8,4,FALSE),$AC1569:$AM1569))</f>
        <v>0</v>
      </c>
      <c r="BA1569" s="78"/>
      <c r="BB1569" s="54">
        <f t="shared" si="513"/>
        <v>0</v>
      </c>
      <c r="BC1569" s="53">
        <f>+IFERROR($BB1569*$T1569/VLOOKUP($R1569,desplegable!$N$3:$O$8,2,FALSE),0)</f>
        <v>0</v>
      </c>
      <c r="BD1569" s="53" t="str">
        <f t="shared" si="503"/>
        <v/>
      </c>
      <c r="BE1569" s="57" t="str">
        <f t="shared" si="514"/>
        <v/>
      </c>
    </row>
    <row r="1570" spans="1:57" ht="15" customHeight="1" x14ac:dyDescent="0.25">
      <c r="A1570" s="26" t="s">
        <v>117</v>
      </c>
      <c r="B1570" s="21"/>
      <c r="C1570" s="21" t="s">
        <v>117</v>
      </c>
      <c r="D1570" s="21"/>
      <c r="E1570" s="21" t="s">
        <v>117</v>
      </c>
      <c r="F1570" s="21"/>
      <c r="G1570" s="27"/>
      <c r="H1570" s="27"/>
      <c r="I1570" s="28" t="s">
        <v>110</v>
      </c>
      <c r="J1570" s="28" t="s">
        <v>117</v>
      </c>
      <c r="K1570" s="21"/>
      <c r="L1570" s="21"/>
      <c r="M1570" s="28" t="s">
        <v>117</v>
      </c>
      <c r="N1570" s="28" t="s">
        <v>117</v>
      </c>
      <c r="O1570" s="28" t="s">
        <v>117</v>
      </c>
      <c r="P1570" s="21" t="s">
        <v>117</v>
      </c>
      <c r="Q1570" s="21" t="s">
        <v>117</v>
      </c>
      <c r="R1570" s="28" t="s">
        <v>117</v>
      </c>
      <c r="S1570" s="78"/>
      <c r="T1570" s="30"/>
      <c r="U1570" s="52">
        <f t="shared" si="504"/>
        <v>0</v>
      </c>
      <c r="V1570" s="29"/>
      <c r="W1570" s="29" t="s">
        <v>117</v>
      </c>
      <c r="X1570" s="29"/>
      <c r="Y1570" s="29"/>
      <c r="Z1570" s="53" t="str">
        <f t="shared" si="496"/>
        <v/>
      </c>
      <c r="AA1570" s="55" t="str">
        <f t="shared" si="505"/>
        <v/>
      </c>
      <c r="AB1570" s="27"/>
      <c r="AC1570" s="54">
        <f t="shared" si="497"/>
        <v>0</v>
      </c>
      <c r="AD1570" s="78"/>
      <c r="AE1570" s="54">
        <f t="shared" si="498"/>
        <v>0</v>
      </c>
      <c r="AF1570" s="78"/>
      <c r="AG1570" s="54">
        <f t="shared" si="499"/>
        <v>0</v>
      </c>
      <c r="AH1570" s="78"/>
      <c r="AI1570" s="54">
        <f t="shared" si="500"/>
        <v>0</v>
      </c>
      <c r="AJ1570" s="78"/>
      <c r="AK1570" s="54">
        <f t="shared" si="501"/>
        <v>0</v>
      </c>
      <c r="AL1570" s="78"/>
      <c r="AM1570" s="78"/>
      <c r="AN1570" s="53" t="str">
        <f>+IF($A1570="Venta",SUMIF($AC$3:$AM$3,VLOOKUP($R1570,desplegable!$N$3:$Q$8,4,FALSE),$AC1570:$AM1570)*$T1570/VLOOKUP($R1570,desplegable!$N$3:$O$8,2,FALSE),"")</f>
        <v/>
      </c>
      <c r="AO1570" s="53">
        <f t="shared" si="502"/>
        <v>0</v>
      </c>
      <c r="AP1570" s="53" t="str">
        <f>+IF($A1570="Compra",SUMIF($AC$3:$AM$3,VLOOKUP($R1569,desplegable!$N$3:$Q$8,4,FALSE),$AC1570:$AM1570)*$T1570/VLOOKUP($R1569,desplegable!$N$3:$O$8,2,FALSE),"")</f>
        <v/>
      </c>
      <c r="AQ1570" s="55">
        <f>+IFERROR(SUMIF($AC$3:$AM$3,VLOOKUP($R1570,desplegable!$N$3:$Q$8,4,FALSE),$AC1570:$AM1570)/$S1570,0)</f>
        <v>0</v>
      </c>
      <c r="AR1570" s="55">
        <f ca="1">IFERROR((SUMIF($AC$3:$AM$3,VLOOKUP($R1570,desplegable!$N$3:$Q$8,4,FALSE),$AC1570:$AM1570)/($H1570-$G1570))*((TODAY())-$G1570)/$S1570,0)</f>
        <v>0</v>
      </c>
      <c r="AS1570" s="56" t="str">
        <f t="shared" si="506"/>
        <v>-</v>
      </c>
      <c r="AT1570" s="56" t="str">
        <f t="shared" si="507"/>
        <v>-</v>
      </c>
      <c r="AU1570" s="56" t="str">
        <f t="shared" si="508"/>
        <v>-</v>
      </c>
      <c r="AV1570" s="56" t="str">
        <f t="shared" si="509"/>
        <v>-</v>
      </c>
      <c r="AW1570" s="53" t="str">
        <f t="shared" si="510"/>
        <v>-</v>
      </c>
      <c r="AX1570" s="53" t="str">
        <f t="shared" si="511"/>
        <v/>
      </c>
      <c r="AY1570" s="57" t="str">
        <f t="shared" si="512"/>
        <v/>
      </c>
      <c r="AZ1570" s="54">
        <f>+IF(SUMIF($AC$3:$AM$3,VLOOKUP($R1570,desplegable!$N$3:$Q$8,4,FALSE),$AC1570:$AM1570)&gt;=$S1570,$S1570,SUMIF($AC$3:$AM$3,VLOOKUP($R1570,desplegable!$N$3:$Q$8,4,FALSE),$AC1570:$AM1570))</f>
        <v>0</v>
      </c>
      <c r="BA1570" s="78"/>
      <c r="BB1570" s="54">
        <f t="shared" si="513"/>
        <v>0</v>
      </c>
      <c r="BC1570" s="53">
        <f>+IFERROR($BB1570*$T1570/VLOOKUP($R1570,desplegable!$N$3:$O$8,2,FALSE),0)</f>
        <v>0</v>
      </c>
      <c r="BD1570" s="53" t="str">
        <f t="shared" si="503"/>
        <v/>
      </c>
      <c r="BE1570" s="57" t="str">
        <f t="shared" si="514"/>
        <v/>
      </c>
    </row>
    <row r="1571" spans="1:57" ht="15" customHeight="1" x14ac:dyDescent="0.25">
      <c r="A1571" s="26" t="s">
        <v>117</v>
      </c>
      <c r="B1571" s="21"/>
      <c r="C1571" s="21" t="s">
        <v>117</v>
      </c>
      <c r="D1571" s="21"/>
      <c r="E1571" s="21" t="s">
        <v>117</v>
      </c>
      <c r="F1571" s="21"/>
      <c r="G1571" s="27"/>
      <c r="H1571" s="27"/>
      <c r="I1571" s="28" t="s">
        <v>110</v>
      </c>
      <c r="J1571" s="28" t="s">
        <v>117</v>
      </c>
      <c r="K1571" s="21"/>
      <c r="L1571" s="21"/>
      <c r="M1571" s="28" t="s">
        <v>117</v>
      </c>
      <c r="N1571" s="28" t="s">
        <v>117</v>
      </c>
      <c r="O1571" s="28" t="s">
        <v>117</v>
      </c>
      <c r="P1571" s="21" t="s">
        <v>117</v>
      </c>
      <c r="Q1571" s="21" t="s">
        <v>117</v>
      </c>
      <c r="R1571" s="28" t="s">
        <v>117</v>
      </c>
      <c r="S1571" s="78"/>
      <c r="T1571" s="30"/>
      <c r="U1571" s="52">
        <f t="shared" si="504"/>
        <v>0</v>
      </c>
      <c r="V1571" s="29"/>
      <c r="W1571" s="29" t="s">
        <v>117</v>
      </c>
      <c r="X1571" s="29"/>
      <c r="Y1571" s="29"/>
      <c r="Z1571" s="53" t="str">
        <f t="shared" si="496"/>
        <v/>
      </c>
      <c r="AA1571" s="55" t="str">
        <f t="shared" si="505"/>
        <v/>
      </c>
      <c r="AB1571" s="27"/>
      <c r="AC1571" s="54">
        <f t="shared" si="497"/>
        <v>0</v>
      </c>
      <c r="AD1571" s="78"/>
      <c r="AE1571" s="54">
        <f t="shared" si="498"/>
        <v>0</v>
      </c>
      <c r="AF1571" s="78"/>
      <c r="AG1571" s="54">
        <f t="shared" si="499"/>
        <v>0</v>
      </c>
      <c r="AH1571" s="78"/>
      <c r="AI1571" s="54">
        <f t="shared" si="500"/>
        <v>0</v>
      </c>
      <c r="AJ1571" s="78"/>
      <c r="AK1571" s="54">
        <f t="shared" si="501"/>
        <v>0</v>
      </c>
      <c r="AL1571" s="78"/>
      <c r="AM1571" s="78"/>
      <c r="AN1571" s="53" t="str">
        <f>+IF($A1571="Venta",SUMIF($AC$3:$AM$3,VLOOKUP($R1571,desplegable!$N$3:$Q$8,4,FALSE),$AC1571:$AM1571)*$T1571/VLOOKUP($R1571,desplegable!$N$3:$O$8,2,FALSE),"")</f>
        <v/>
      </c>
      <c r="AO1571" s="53">
        <f t="shared" si="502"/>
        <v>0</v>
      </c>
      <c r="AP1571" s="53" t="str">
        <f>+IF($A1571="Compra",SUMIF($AC$3:$AM$3,VLOOKUP($R1570,desplegable!$N$3:$Q$8,4,FALSE),$AC1571:$AM1571)*$T1571/VLOOKUP($R1570,desplegable!$N$3:$O$8,2,FALSE),"")</f>
        <v/>
      </c>
      <c r="AQ1571" s="55">
        <f>+IFERROR(SUMIF($AC$3:$AM$3,VLOOKUP($R1571,desplegable!$N$3:$Q$8,4,FALSE),$AC1571:$AM1571)/$S1571,0)</f>
        <v>0</v>
      </c>
      <c r="AR1571" s="55">
        <f ca="1">IFERROR((SUMIF($AC$3:$AM$3,VLOOKUP($R1571,desplegable!$N$3:$Q$8,4,FALSE),$AC1571:$AM1571)/($H1571-$G1571))*((TODAY())-$G1571)/$S1571,0)</f>
        <v>0</v>
      </c>
      <c r="AS1571" s="56" t="str">
        <f t="shared" si="506"/>
        <v>-</v>
      </c>
      <c r="AT1571" s="56" t="str">
        <f t="shared" si="507"/>
        <v>-</v>
      </c>
      <c r="AU1571" s="56" t="str">
        <f t="shared" si="508"/>
        <v>-</v>
      </c>
      <c r="AV1571" s="56" t="str">
        <f t="shared" si="509"/>
        <v>-</v>
      </c>
      <c r="AW1571" s="53" t="str">
        <f t="shared" si="510"/>
        <v>-</v>
      </c>
      <c r="AX1571" s="53" t="str">
        <f t="shared" si="511"/>
        <v/>
      </c>
      <c r="AY1571" s="57" t="str">
        <f t="shared" si="512"/>
        <v/>
      </c>
      <c r="AZ1571" s="54">
        <f>+IF(SUMIF($AC$3:$AM$3,VLOOKUP($R1571,desplegable!$N$3:$Q$8,4,FALSE),$AC1571:$AM1571)&gt;=$S1571,$S1571,SUMIF($AC$3:$AM$3,VLOOKUP($R1571,desplegable!$N$3:$Q$8,4,FALSE),$AC1571:$AM1571))</f>
        <v>0</v>
      </c>
      <c r="BA1571" s="78"/>
      <c r="BB1571" s="54">
        <f t="shared" si="513"/>
        <v>0</v>
      </c>
      <c r="BC1571" s="53">
        <f>+IFERROR($BB1571*$T1571/VLOOKUP($R1571,desplegable!$N$3:$O$8,2,FALSE),0)</f>
        <v>0</v>
      </c>
      <c r="BD1571" s="53" t="str">
        <f t="shared" si="503"/>
        <v/>
      </c>
      <c r="BE1571" s="57" t="str">
        <f t="shared" si="514"/>
        <v/>
      </c>
    </row>
    <row r="1572" spans="1:57" ht="15" customHeight="1" x14ac:dyDescent="0.25">
      <c r="A1572" s="26" t="s">
        <v>117</v>
      </c>
      <c r="B1572" s="21"/>
      <c r="C1572" s="21" t="s">
        <v>117</v>
      </c>
      <c r="D1572" s="21"/>
      <c r="E1572" s="21" t="s">
        <v>117</v>
      </c>
      <c r="F1572" s="21"/>
      <c r="G1572" s="27"/>
      <c r="H1572" s="27"/>
      <c r="I1572" s="28" t="s">
        <v>110</v>
      </c>
      <c r="J1572" s="28" t="s">
        <v>117</v>
      </c>
      <c r="K1572" s="21"/>
      <c r="L1572" s="21"/>
      <c r="M1572" s="28" t="s">
        <v>117</v>
      </c>
      <c r="N1572" s="28" t="s">
        <v>117</v>
      </c>
      <c r="O1572" s="28" t="s">
        <v>117</v>
      </c>
      <c r="P1572" s="21" t="s">
        <v>117</v>
      </c>
      <c r="Q1572" s="21" t="s">
        <v>117</v>
      </c>
      <c r="R1572" s="28" t="s">
        <v>117</v>
      </c>
      <c r="S1572" s="78"/>
      <c r="T1572" s="30"/>
      <c r="U1572" s="52">
        <f t="shared" si="504"/>
        <v>0</v>
      </c>
      <c r="V1572" s="29"/>
      <c r="W1572" s="29" t="s">
        <v>117</v>
      </c>
      <c r="X1572" s="29"/>
      <c r="Y1572" s="29"/>
      <c r="Z1572" s="53" t="str">
        <f t="shared" si="496"/>
        <v/>
      </c>
      <c r="AA1572" s="55" t="str">
        <f t="shared" si="505"/>
        <v/>
      </c>
      <c r="AB1572" s="27"/>
      <c r="AC1572" s="54">
        <f t="shared" si="497"/>
        <v>0</v>
      </c>
      <c r="AD1572" s="78"/>
      <c r="AE1572" s="54">
        <f t="shared" si="498"/>
        <v>0</v>
      </c>
      <c r="AF1572" s="78"/>
      <c r="AG1572" s="54">
        <f t="shared" si="499"/>
        <v>0</v>
      </c>
      <c r="AH1572" s="78"/>
      <c r="AI1572" s="54">
        <f t="shared" si="500"/>
        <v>0</v>
      </c>
      <c r="AJ1572" s="78"/>
      <c r="AK1572" s="54">
        <f t="shared" si="501"/>
        <v>0</v>
      </c>
      <c r="AL1572" s="78"/>
      <c r="AM1572" s="78"/>
      <c r="AN1572" s="53" t="str">
        <f>+IF($A1572="Venta",SUMIF($AC$3:$AM$3,VLOOKUP($R1572,desplegable!$N$3:$Q$8,4,FALSE),$AC1572:$AM1572)*$T1572/VLOOKUP($R1572,desplegable!$N$3:$O$8,2,FALSE),"")</f>
        <v/>
      </c>
      <c r="AO1572" s="53">
        <f t="shared" si="502"/>
        <v>0</v>
      </c>
      <c r="AP1572" s="53" t="str">
        <f>+IF($A1572="Compra",SUMIF($AC$3:$AM$3,VLOOKUP($R1571,desplegable!$N$3:$Q$8,4,FALSE),$AC1572:$AM1572)*$T1572/VLOOKUP($R1571,desplegable!$N$3:$O$8,2,FALSE),"")</f>
        <v/>
      </c>
      <c r="AQ1572" s="55">
        <f>+IFERROR(SUMIF($AC$3:$AM$3,VLOOKUP($R1572,desplegable!$N$3:$Q$8,4,FALSE),$AC1572:$AM1572)/$S1572,0)</f>
        <v>0</v>
      </c>
      <c r="AR1572" s="55">
        <f ca="1">IFERROR((SUMIF($AC$3:$AM$3,VLOOKUP($R1572,desplegable!$N$3:$Q$8,4,FALSE),$AC1572:$AM1572)/($H1572-$G1572))*((TODAY())-$G1572)/$S1572,0)</f>
        <v>0</v>
      </c>
      <c r="AS1572" s="56" t="str">
        <f t="shared" si="506"/>
        <v>-</v>
      </c>
      <c r="AT1572" s="56" t="str">
        <f t="shared" si="507"/>
        <v>-</v>
      </c>
      <c r="AU1572" s="56" t="str">
        <f t="shared" si="508"/>
        <v>-</v>
      </c>
      <c r="AV1572" s="56" t="str">
        <f t="shared" si="509"/>
        <v>-</v>
      </c>
      <c r="AW1572" s="53" t="str">
        <f t="shared" si="510"/>
        <v>-</v>
      </c>
      <c r="AX1572" s="53" t="str">
        <f t="shared" si="511"/>
        <v/>
      </c>
      <c r="AY1572" s="57" t="str">
        <f t="shared" si="512"/>
        <v/>
      </c>
      <c r="AZ1572" s="54">
        <f>+IF(SUMIF($AC$3:$AM$3,VLOOKUP($R1572,desplegable!$N$3:$Q$8,4,FALSE),$AC1572:$AM1572)&gt;=$S1572,$S1572,SUMIF($AC$3:$AM$3,VLOOKUP($R1572,desplegable!$N$3:$Q$8,4,FALSE),$AC1572:$AM1572))</f>
        <v>0</v>
      </c>
      <c r="BA1572" s="78"/>
      <c r="BB1572" s="54">
        <f t="shared" si="513"/>
        <v>0</v>
      </c>
      <c r="BC1572" s="53">
        <f>+IFERROR($BB1572*$T1572/VLOOKUP($R1572,desplegable!$N$3:$O$8,2,FALSE),0)</f>
        <v>0</v>
      </c>
      <c r="BD1572" s="53" t="str">
        <f t="shared" si="503"/>
        <v/>
      </c>
      <c r="BE1572" s="57" t="str">
        <f t="shared" si="514"/>
        <v/>
      </c>
    </row>
    <row r="1573" spans="1:57" ht="15" customHeight="1" x14ac:dyDescent="0.25">
      <c r="A1573" s="26" t="s">
        <v>117</v>
      </c>
      <c r="B1573" s="21"/>
      <c r="C1573" s="21" t="s">
        <v>117</v>
      </c>
      <c r="D1573" s="21"/>
      <c r="E1573" s="21" t="s">
        <v>117</v>
      </c>
      <c r="F1573" s="21"/>
      <c r="G1573" s="27"/>
      <c r="H1573" s="27"/>
      <c r="I1573" s="28" t="s">
        <v>110</v>
      </c>
      <c r="J1573" s="28" t="s">
        <v>117</v>
      </c>
      <c r="K1573" s="21"/>
      <c r="L1573" s="21"/>
      <c r="M1573" s="28" t="s">
        <v>117</v>
      </c>
      <c r="N1573" s="28" t="s">
        <v>117</v>
      </c>
      <c r="O1573" s="28" t="s">
        <v>117</v>
      </c>
      <c r="P1573" s="21" t="s">
        <v>117</v>
      </c>
      <c r="Q1573" s="21" t="s">
        <v>117</v>
      </c>
      <c r="R1573" s="28" t="s">
        <v>117</v>
      </c>
      <c r="S1573" s="78"/>
      <c r="T1573" s="30"/>
      <c r="U1573" s="52">
        <f t="shared" si="504"/>
        <v>0</v>
      </c>
      <c r="V1573" s="29"/>
      <c r="W1573" s="29" t="s">
        <v>117</v>
      </c>
      <c r="X1573" s="29"/>
      <c r="Y1573" s="29"/>
      <c r="Z1573" s="53" t="str">
        <f t="shared" si="496"/>
        <v/>
      </c>
      <c r="AA1573" s="55" t="str">
        <f t="shared" si="505"/>
        <v/>
      </c>
      <c r="AB1573" s="27"/>
      <c r="AC1573" s="54">
        <f t="shared" si="497"/>
        <v>0</v>
      </c>
      <c r="AD1573" s="78"/>
      <c r="AE1573" s="54">
        <f t="shared" si="498"/>
        <v>0</v>
      </c>
      <c r="AF1573" s="78"/>
      <c r="AG1573" s="54">
        <f t="shared" si="499"/>
        <v>0</v>
      </c>
      <c r="AH1573" s="78"/>
      <c r="AI1573" s="54">
        <f t="shared" si="500"/>
        <v>0</v>
      </c>
      <c r="AJ1573" s="78"/>
      <c r="AK1573" s="54">
        <f t="shared" si="501"/>
        <v>0</v>
      </c>
      <c r="AL1573" s="78"/>
      <c r="AM1573" s="78"/>
      <c r="AN1573" s="53" t="str">
        <f>+IF($A1573="Venta",SUMIF($AC$3:$AM$3,VLOOKUP($R1573,desplegable!$N$3:$Q$8,4,FALSE),$AC1573:$AM1573)*$T1573/VLOOKUP($R1573,desplegable!$N$3:$O$8,2,FALSE),"")</f>
        <v/>
      </c>
      <c r="AO1573" s="53">
        <f t="shared" si="502"/>
        <v>0</v>
      </c>
      <c r="AP1573" s="53" t="str">
        <f>+IF($A1573="Compra",SUMIF($AC$3:$AM$3,VLOOKUP($R1572,desplegable!$N$3:$Q$8,4,FALSE),$AC1573:$AM1573)*$T1573/VLOOKUP($R1572,desplegable!$N$3:$O$8,2,FALSE),"")</f>
        <v/>
      </c>
      <c r="AQ1573" s="55">
        <f>+IFERROR(SUMIF($AC$3:$AM$3,VLOOKUP($R1573,desplegable!$N$3:$Q$8,4,FALSE),$AC1573:$AM1573)/$S1573,0)</f>
        <v>0</v>
      </c>
      <c r="AR1573" s="55">
        <f ca="1">IFERROR((SUMIF($AC$3:$AM$3,VLOOKUP($R1573,desplegable!$N$3:$Q$8,4,FALSE),$AC1573:$AM1573)/($H1573-$G1573))*((TODAY())-$G1573)/$S1573,0)</f>
        <v>0</v>
      </c>
      <c r="AS1573" s="56" t="str">
        <f t="shared" si="506"/>
        <v>-</v>
      </c>
      <c r="AT1573" s="56" t="str">
        <f t="shared" si="507"/>
        <v>-</v>
      </c>
      <c r="AU1573" s="56" t="str">
        <f t="shared" si="508"/>
        <v>-</v>
      </c>
      <c r="AV1573" s="56" t="str">
        <f t="shared" si="509"/>
        <v>-</v>
      </c>
      <c r="AW1573" s="53" t="str">
        <f t="shared" si="510"/>
        <v>-</v>
      </c>
      <c r="AX1573" s="53" t="str">
        <f t="shared" si="511"/>
        <v/>
      </c>
      <c r="AY1573" s="57" t="str">
        <f t="shared" si="512"/>
        <v/>
      </c>
      <c r="AZ1573" s="54">
        <f>+IF(SUMIF($AC$3:$AM$3,VLOOKUP($R1573,desplegable!$N$3:$Q$8,4,FALSE),$AC1573:$AM1573)&gt;=$S1573,$S1573,SUMIF($AC$3:$AM$3,VLOOKUP($R1573,desplegable!$N$3:$Q$8,4,FALSE),$AC1573:$AM1573))</f>
        <v>0</v>
      </c>
      <c r="BA1573" s="78"/>
      <c r="BB1573" s="54">
        <f t="shared" si="513"/>
        <v>0</v>
      </c>
      <c r="BC1573" s="53">
        <f>+IFERROR($BB1573*$T1573/VLOOKUP($R1573,desplegable!$N$3:$O$8,2,FALSE),0)</f>
        <v>0</v>
      </c>
      <c r="BD1573" s="53" t="str">
        <f t="shared" si="503"/>
        <v/>
      </c>
      <c r="BE1573" s="57" t="str">
        <f t="shared" si="514"/>
        <v/>
      </c>
    </row>
    <row r="1574" spans="1:57" ht="15" customHeight="1" x14ac:dyDescent="0.25">
      <c r="A1574" s="26" t="s">
        <v>117</v>
      </c>
      <c r="B1574" s="21"/>
      <c r="C1574" s="21" t="s">
        <v>117</v>
      </c>
      <c r="D1574" s="21"/>
      <c r="E1574" s="21" t="s">
        <v>117</v>
      </c>
      <c r="F1574" s="21"/>
      <c r="G1574" s="27"/>
      <c r="H1574" s="27"/>
      <c r="I1574" s="28" t="s">
        <v>110</v>
      </c>
      <c r="J1574" s="28" t="s">
        <v>117</v>
      </c>
      <c r="K1574" s="21"/>
      <c r="L1574" s="21"/>
      <c r="M1574" s="28" t="s">
        <v>117</v>
      </c>
      <c r="N1574" s="28" t="s">
        <v>117</v>
      </c>
      <c r="O1574" s="28" t="s">
        <v>117</v>
      </c>
      <c r="P1574" s="21" t="s">
        <v>117</v>
      </c>
      <c r="Q1574" s="21" t="s">
        <v>117</v>
      </c>
      <c r="R1574" s="28" t="s">
        <v>117</v>
      </c>
      <c r="S1574" s="78"/>
      <c r="T1574" s="30"/>
      <c r="U1574" s="52">
        <f t="shared" si="504"/>
        <v>0</v>
      </c>
      <c r="V1574" s="29"/>
      <c r="W1574" s="29" t="s">
        <v>117</v>
      </c>
      <c r="X1574" s="29"/>
      <c r="Y1574" s="29"/>
      <c r="Z1574" s="53" t="str">
        <f t="shared" si="496"/>
        <v/>
      </c>
      <c r="AA1574" s="55" t="str">
        <f t="shared" si="505"/>
        <v/>
      </c>
      <c r="AB1574" s="27"/>
      <c r="AC1574" s="54">
        <f t="shared" si="497"/>
        <v>0</v>
      </c>
      <c r="AD1574" s="78"/>
      <c r="AE1574" s="54">
        <f t="shared" si="498"/>
        <v>0</v>
      </c>
      <c r="AF1574" s="78"/>
      <c r="AG1574" s="54">
        <f t="shared" si="499"/>
        <v>0</v>
      </c>
      <c r="AH1574" s="78"/>
      <c r="AI1574" s="54">
        <f t="shared" si="500"/>
        <v>0</v>
      </c>
      <c r="AJ1574" s="78"/>
      <c r="AK1574" s="54">
        <f t="shared" si="501"/>
        <v>0</v>
      </c>
      <c r="AL1574" s="78"/>
      <c r="AM1574" s="78"/>
      <c r="AN1574" s="53" t="str">
        <f>+IF($A1574="Venta",SUMIF($AC$3:$AM$3,VLOOKUP($R1574,desplegable!$N$3:$Q$8,4,FALSE),$AC1574:$AM1574)*$T1574/VLOOKUP($R1574,desplegable!$N$3:$O$8,2,FALSE),"")</f>
        <v/>
      </c>
      <c r="AO1574" s="53">
        <f t="shared" si="502"/>
        <v>0</v>
      </c>
      <c r="AP1574" s="53" t="str">
        <f>+IF($A1574="Compra",SUMIF($AC$3:$AM$3,VLOOKUP($R1573,desplegable!$N$3:$Q$8,4,FALSE),$AC1574:$AM1574)*$T1574/VLOOKUP($R1573,desplegable!$N$3:$O$8,2,FALSE),"")</f>
        <v/>
      </c>
      <c r="AQ1574" s="55">
        <f>+IFERROR(SUMIF($AC$3:$AM$3,VLOOKUP($R1574,desplegable!$N$3:$Q$8,4,FALSE),$AC1574:$AM1574)/$S1574,0)</f>
        <v>0</v>
      </c>
      <c r="AR1574" s="55">
        <f ca="1">IFERROR((SUMIF($AC$3:$AM$3,VLOOKUP($R1574,desplegable!$N$3:$Q$8,4,FALSE),$AC1574:$AM1574)/($H1574-$G1574))*((TODAY())-$G1574)/$S1574,0)</f>
        <v>0</v>
      </c>
      <c r="AS1574" s="56" t="str">
        <f t="shared" si="506"/>
        <v>-</v>
      </c>
      <c r="AT1574" s="56" t="str">
        <f t="shared" si="507"/>
        <v>-</v>
      </c>
      <c r="AU1574" s="56" t="str">
        <f t="shared" si="508"/>
        <v>-</v>
      </c>
      <c r="AV1574" s="56" t="str">
        <f t="shared" si="509"/>
        <v>-</v>
      </c>
      <c r="AW1574" s="53" t="str">
        <f t="shared" si="510"/>
        <v>-</v>
      </c>
      <c r="AX1574" s="53" t="str">
        <f t="shared" si="511"/>
        <v/>
      </c>
      <c r="AY1574" s="57" t="str">
        <f t="shared" si="512"/>
        <v/>
      </c>
      <c r="AZ1574" s="54">
        <f>+IF(SUMIF($AC$3:$AM$3,VLOOKUP($R1574,desplegable!$N$3:$Q$8,4,FALSE),$AC1574:$AM1574)&gt;=$S1574,$S1574,SUMIF($AC$3:$AM$3,VLOOKUP($R1574,desplegable!$N$3:$Q$8,4,FALSE),$AC1574:$AM1574))</f>
        <v>0</v>
      </c>
      <c r="BA1574" s="78"/>
      <c r="BB1574" s="54">
        <f t="shared" si="513"/>
        <v>0</v>
      </c>
      <c r="BC1574" s="53">
        <f>+IFERROR($BB1574*$T1574/VLOOKUP($R1574,desplegable!$N$3:$O$8,2,FALSE),0)</f>
        <v>0</v>
      </c>
      <c r="BD1574" s="53" t="str">
        <f t="shared" si="503"/>
        <v/>
      </c>
      <c r="BE1574" s="57" t="str">
        <f t="shared" si="514"/>
        <v/>
      </c>
    </row>
    <row r="1575" spans="1:57" ht="15" customHeight="1" x14ac:dyDescent="0.25">
      <c r="A1575" s="26" t="s">
        <v>117</v>
      </c>
      <c r="B1575" s="21"/>
      <c r="C1575" s="21" t="s">
        <v>117</v>
      </c>
      <c r="D1575" s="21"/>
      <c r="E1575" s="21" t="s">
        <v>117</v>
      </c>
      <c r="F1575" s="21"/>
      <c r="G1575" s="27"/>
      <c r="H1575" s="27"/>
      <c r="I1575" s="28" t="s">
        <v>110</v>
      </c>
      <c r="J1575" s="28" t="s">
        <v>117</v>
      </c>
      <c r="K1575" s="21"/>
      <c r="L1575" s="21"/>
      <c r="M1575" s="28" t="s">
        <v>117</v>
      </c>
      <c r="N1575" s="28" t="s">
        <v>117</v>
      </c>
      <c r="O1575" s="28" t="s">
        <v>117</v>
      </c>
      <c r="P1575" s="21" t="s">
        <v>117</v>
      </c>
      <c r="Q1575" s="21" t="s">
        <v>117</v>
      </c>
      <c r="R1575" s="28" t="s">
        <v>117</v>
      </c>
      <c r="S1575" s="78"/>
      <c r="T1575" s="30"/>
      <c r="U1575" s="52">
        <f t="shared" si="504"/>
        <v>0</v>
      </c>
      <c r="V1575" s="29"/>
      <c r="W1575" s="29" t="s">
        <v>117</v>
      </c>
      <c r="X1575" s="29"/>
      <c r="Y1575" s="29"/>
      <c r="Z1575" s="53" t="str">
        <f t="shared" si="496"/>
        <v/>
      </c>
      <c r="AA1575" s="55" t="str">
        <f t="shared" si="505"/>
        <v/>
      </c>
      <c r="AB1575" s="27"/>
      <c r="AC1575" s="54">
        <f t="shared" si="497"/>
        <v>0</v>
      </c>
      <c r="AD1575" s="78"/>
      <c r="AE1575" s="54">
        <f t="shared" si="498"/>
        <v>0</v>
      </c>
      <c r="AF1575" s="78"/>
      <c r="AG1575" s="54">
        <f t="shared" si="499"/>
        <v>0</v>
      </c>
      <c r="AH1575" s="78"/>
      <c r="AI1575" s="54">
        <f t="shared" si="500"/>
        <v>0</v>
      </c>
      <c r="AJ1575" s="78"/>
      <c r="AK1575" s="54">
        <f t="shared" si="501"/>
        <v>0</v>
      </c>
      <c r="AL1575" s="78"/>
      <c r="AM1575" s="78"/>
      <c r="AN1575" s="53" t="str">
        <f>+IF($A1575="Venta",SUMIF($AC$3:$AM$3,VLOOKUP($R1575,desplegable!$N$3:$Q$8,4,FALSE),$AC1575:$AM1575)*$T1575/VLOOKUP($R1575,desplegable!$N$3:$O$8,2,FALSE),"")</f>
        <v/>
      </c>
      <c r="AO1575" s="53">
        <f t="shared" si="502"/>
        <v>0</v>
      </c>
      <c r="AP1575" s="53" t="str">
        <f>+IF($A1575="Compra",SUMIF($AC$3:$AM$3,VLOOKUP($R1574,desplegable!$N$3:$Q$8,4,FALSE),$AC1575:$AM1575)*$T1575/VLOOKUP($R1574,desplegable!$N$3:$O$8,2,FALSE),"")</f>
        <v/>
      </c>
      <c r="AQ1575" s="55">
        <f>+IFERROR(SUMIF($AC$3:$AM$3,VLOOKUP($R1575,desplegable!$N$3:$Q$8,4,FALSE),$AC1575:$AM1575)/$S1575,0)</f>
        <v>0</v>
      </c>
      <c r="AR1575" s="55">
        <f ca="1">IFERROR((SUMIF($AC$3:$AM$3,VLOOKUP($R1575,desplegable!$N$3:$Q$8,4,FALSE),$AC1575:$AM1575)/($H1575-$G1575))*((TODAY())-$G1575)/$S1575,0)</f>
        <v>0</v>
      </c>
      <c r="AS1575" s="56" t="str">
        <f t="shared" si="506"/>
        <v>-</v>
      </c>
      <c r="AT1575" s="56" t="str">
        <f t="shared" si="507"/>
        <v>-</v>
      </c>
      <c r="AU1575" s="56" t="str">
        <f t="shared" si="508"/>
        <v>-</v>
      </c>
      <c r="AV1575" s="56" t="str">
        <f t="shared" si="509"/>
        <v>-</v>
      </c>
      <c r="AW1575" s="53" t="str">
        <f t="shared" si="510"/>
        <v>-</v>
      </c>
      <c r="AX1575" s="53" t="str">
        <f t="shared" si="511"/>
        <v/>
      </c>
      <c r="AY1575" s="57" t="str">
        <f t="shared" si="512"/>
        <v/>
      </c>
      <c r="AZ1575" s="54">
        <f>+IF(SUMIF($AC$3:$AM$3,VLOOKUP($R1575,desplegable!$N$3:$Q$8,4,FALSE),$AC1575:$AM1575)&gt;=$S1575,$S1575,SUMIF($AC$3:$AM$3,VLOOKUP($R1575,desplegable!$N$3:$Q$8,4,FALSE),$AC1575:$AM1575))</f>
        <v>0</v>
      </c>
      <c r="BA1575" s="78"/>
      <c r="BB1575" s="54">
        <f t="shared" si="513"/>
        <v>0</v>
      </c>
      <c r="BC1575" s="53">
        <f>+IFERROR($BB1575*$T1575/VLOOKUP($R1575,desplegable!$N$3:$O$8,2,FALSE),0)</f>
        <v>0</v>
      </c>
      <c r="BD1575" s="53" t="str">
        <f t="shared" si="503"/>
        <v/>
      </c>
      <c r="BE1575" s="57" t="str">
        <f t="shared" si="514"/>
        <v/>
      </c>
    </row>
    <row r="1576" spans="1:57" ht="15" customHeight="1" x14ac:dyDescent="0.25">
      <c r="A1576" s="26" t="s">
        <v>117</v>
      </c>
      <c r="B1576" s="21"/>
      <c r="C1576" s="21" t="s">
        <v>117</v>
      </c>
      <c r="D1576" s="21"/>
      <c r="E1576" s="21" t="s">
        <v>117</v>
      </c>
      <c r="F1576" s="21"/>
      <c r="G1576" s="27"/>
      <c r="H1576" s="27"/>
      <c r="I1576" s="28" t="s">
        <v>110</v>
      </c>
      <c r="J1576" s="28" t="s">
        <v>117</v>
      </c>
      <c r="K1576" s="21"/>
      <c r="L1576" s="21"/>
      <c r="M1576" s="28" t="s">
        <v>117</v>
      </c>
      <c r="N1576" s="28" t="s">
        <v>117</v>
      </c>
      <c r="O1576" s="28" t="s">
        <v>117</v>
      </c>
      <c r="P1576" s="21" t="s">
        <v>117</v>
      </c>
      <c r="Q1576" s="21" t="s">
        <v>117</v>
      </c>
      <c r="R1576" s="28" t="s">
        <v>117</v>
      </c>
      <c r="S1576" s="78"/>
      <c r="T1576" s="30"/>
      <c r="U1576" s="52">
        <f t="shared" si="504"/>
        <v>0</v>
      </c>
      <c r="V1576" s="29"/>
      <c r="W1576" s="29" t="s">
        <v>117</v>
      </c>
      <c r="X1576" s="29"/>
      <c r="Y1576" s="29"/>
      <c r="Z1576" s="53" t="str">
        <f t="shared" si="496"/>
        <v/>
      </c>
      <c r="AA1576" s="55" t="str">
        <f t="shared" si="505"/>
        <v/>
      </c>
      <c r="AB1576" s="27"/>
      <c r="AC1576" s="54">
        <f t="shared" si="497"/>
        <v>0</v>
      </c>
      <c r="AD1576" s="78"/>
      <c r="AE1576" s="54">
        <f t="shared" si="498"/>
        <v>0</v>
      </c>
      <c r="AF1576" s="78"/>
      <c r="AG1576" s="54">
        <f t="shared" si="499"/>
        <v>0</v>
      </c>
      <c r="AH1576" s="78"/>
      <c r="AI1576" s="54">
        <f t="shared" si="500"/>
        <v>0</v>
      </c>
      <c r="AJ1576" s="78"/>
      <c r="AK1576" s="54">
        <f t="shared" si="501"/>
        <v>0</v>
      </c>
      <c r="AL1576" s="78"/>
      <c r="AM1576" s="78"/>
      <c r="AN1576" s="53" t="str">
        <f>+IF($A1576="Venta",SUMIF($AC$3:$AM$3,VLOOKUP($R1576,desplegable!$N$3:$Q$8,4,FALSE),$AC1576:$AM1576)*$T1576/VLOOKUP($R1576,desplegable!$N$3:$O$8,2,FALSE),"")</f>
        <v/>
      </c>
      <c r="AO1576" s="53">
        <f t="shared" si="502"/>
        <v>0</v>
      </c>
      <c r="AP1576" s="53" t="str">
        <f>+IF($A1576="Compra",SUMIF($AC$3:$AM$3,VLOOKUP($R1575,desplegable!$N$3:$Q$8,4,FALSE),$AC1576:$AM1576)*$T1576/VLOOKUP($R1575,desplegable!$N$3:$O$8,2,FALSE),"")</f>
        <v/>
      </c>
      <c r="AQ1576" s="55">
        <f>+IFERROR(SUMIF($AC$3:$AM$3,VLOOKUP($R1576,desplegable!$N$3:$Q$8,4,FALSE),$AC1576:$AM1576)/$S1576,0)</f>
        <v>0</v>
      </c>
      <c r="AR1576" s="55">
        <f ca="1">IFERROR((SUMIF($AC$3:$AM$3,VLOOKUP($R1576,desplegable!$N$3:$Q$8,4,FALSE),$AC1576:$AM1576)/($H1576-$G1576))*((TODAY())-$G1576)/$S1576,0)</f>
        <v>0</v>
      </c>
      <c r="AS1576" s="56" t="str">
        <f t="shared" si="506"/>
        <v>-</v>
      </c>
      <c r="AT1576" s="56" t="str">
        <f t="shared" si="507"/>
        <v>-</v>
      </c>
      <c r="AU1576" s="56" t="str">
        <f t="shared" si="508"/>
        <v>-</v>
      </c>
      <c r="AV1576" s="56" t="str">
        <f t="shared" si="509"/>
        <v>-</v>
      </c>
      <c r="AW1576" s="53" t="str">
        <f t="shared" si="510"/>
        <v>-</v>
      </c>
      <c r="AX1576" s="53" t="str">
        <f t="shared" si="511"/>
        <v/>
      </c>
      <c r="AY1576" s="57" t="str">
        <f t="shared" si="512"/>
        <v/>
      </c>
      <c r="AZ1576" s="54">
        <f>+IF(SUMIF($AC$3:$AM$3,VLOOKUP($R1576,desplegable!$N$3:$Q$8,4,FALSE),$AC1576:$AM1576)&gt;=$S1576,$S1576,SUMIF($AC$3:$AM$3,VLOOKUP($R1576,desplegable!$N$3:$Q$8,4,FALSE),$AC1576:$AM1576))</f>
        <v>0</v>
      </c>
      <c r="BA1576" s="78"/>
      <c r="BB1576" s="54">
        <f t="shared" si="513"/>
        <v>0</v>
      </c>
      <c r="BC1576" s="53">
        <f>+IFERROR($BB1576*$T1576/VLOOKUP($R1576,desplegable!$N$3:$O$8,2,FALSE),0)</f>
        <v>0</v>
      </c>
      <c r="BD1576" s="53" t="str">
        <f t="shared" si="503"/>
        <v/>
      </c>
      <c r="BE1576" s="57" t="str">
        <f t="shared" si="514"/>
        <v/>
      </c>
    </row>
    <row r="1577" spans="1:57" ht="15" customHeight="1" x14ac:dyDescent="0.25">
      <c r="A1577" s="26" t="s">
        <v>117</v>
      </c>
      <c r="B1577" s="21"/>
      <c r="C1577" s="21" t="s">
        <v>117</v>
      </c>
      <c r="D1577" s="21"/>
      <c r="E1577" s="21" t="s">
        <v>117</v>
      </c>
      <c r="F1577" s="21"/>
      <c r="G1577" s="27"/>
      <c r="H1577" s="27"/>
      <c r="I1577" s="28" t="s">
        <v>110</v>
      </c>
      <c r="J1577" s="28" t="s">
        <v>117</v>
      </c>
      <c r="K1577" s="21"/>
      <c r="L1577" s="21"/>
      <c r="M1577" s="28" t="s">
        <v>117</v>
      </c>
      <c r="N1577" s="28" t="s">
        <v>117</v>
      </c>
      <c r="O1577" s="28" t="s">
        <v>117</v>
      </c>
      <c r="P1577" s="21" t="s">
        <v>117</v>
      </c>
      <c r="Q1577" s="21" t="s">
        <v>117</v>
      </c>
      <c r="R1577" s="28" t="s">
        <v>117</v>
      </c>
      <c r="S1577" s="78"/>
      <c r="T1577" s="30"/>
      <c r="U1577" s="52">
        <f t="shared" si="504"/>
        <v>0</v>
      </c>
      <c r="V1577" s="29"/>
      <c r="W1577" s="29" t="s">
        <v>117</v>
      </c>
      <c r="X1577" s="29"/>
      <c r="Y1577" s="29"/>
      <c r="Z1577" s="53" t="str">
        <f t="shared" si="496"/>
        <v/>
      </c>
      <c r="AA1577" s="55" t="str">
        <f t="shared" si="505"/>
        <v/>
      </c>
      <c r="AB1577" s="27"/>
      <c r="AC1577" s="54">
        <f t="shared" si="497"/>
        <v>0</v>
      </c>
      <c r="AD1577" s="78"/>
      <c r="AE1577" s="54">
        <f t="shared" si="498"/>
        <v>0</v>
      </c>
      <c r="AF1577" s="78"/>
      <c r="AG1577" s="54">
        <f t="shared" si="499"/>
        <v>0</v>
      </c>
      <c r="AH1577" s="78"/>
      <c r="AI1577" s="54">
        <f t="shared" si="500"/>
        <v>0</v>
      </c>
      <c r="AJ1577" s="78"/>
      <c r="AK1577" s="54">
        <f t="shared" si="501"/>
        <v>0</v>
      </c>
      <c r="AL1577" s="78"/>
      <c r="AM1577" s="78"/>
      <c r="AN1577" s="53" t="str">
        <f>+IF($A1577="Venta",SUMIF($AC$3:$AM$3,VLOOKUP($R1577,desplegable!$N$3:$Q$8,4,FALSE),$AC1577:$AM1577)*$T1577/VLOOKUP($R1577,desplegable!$N$3:$O$8,2,FALSE),"")</f>
        <v/>
      </c>
      <c r="AO1577" s="53">
        <f t="shared" si="502"/>
        <v>0</v>
      </c>
      <c r="AP1577" s="53" t="str">
        <f>+IF($A1577="Compra",SUMIF($AC$3:$AM$3,VLOOKUP($R1576,desplegable!$N$3:$Q$8,4,FALSE),$AC1577:$AM1577)*$T1577/VLOOKUP($R1576,desplegable!$N$3:$O$8,2,FALSE),"")</f>
        <v/>
      </c>
      <c r="AQ1577" s="55">
        <f>+IFERROR(SUMIF($AC$3:$AM$3,VLOOKUP($R1577,desplegable!$N$3:$Q$8,4,FALSE),$AC1577:$AM1577)/$S1577,0)</f>
        <v>0</v>
      </c>
      <c r="AR1577" s="55">
        <f ca="1">IFERROR((SUMIF($AC$3:$AM$3,VLOOKUP($R1577,desplegable!$N$3:$Q$8,4,FALSE),$AC1577:$AM1577)/($H1577-$G1577))*((TODAY())-$G1577)/$S1577,0)</f>
        <v>0</v>
      </c>
      <c r="AS1577" s="56" t="str">
        <f t="shared" si="506"/>
        <v>-</v>
      </c>
      <c r="AT1577" s="56" t="str">
        <f t="shared" si="507"/>
        <v>-</v>
      </c>
      <c r="AU1577" s="56" t="str">
        <f t="shared" si="508"/>
        <v>-</v>
      </c>
      <c r="AV1577" s="56" t="str">
        <f t="shared" si="509"/>
        <v>-</v>
      </c>
      <c r="AW1577" s="53" t="str">
        <f t="shared" si="510"/>
        <v>-</v>
      </c>
      <c r="AX1577" s="53" t="str">
        <f t="shared" si="511"/>
        <v/>
      </c>
      <c r="AY1577" s="57" t="str">
        <f t="shared" si="512"/>
        <v/>
      </c>
      <c r="AZ1577" s="54">
        <f>+IF(SUMIF($AC$3:$AM$3,VLOOKUP($R1577,desplegable!$N$3:$Q$8,4,FALSE),$AC1577:$AM1577)&gt;=$S1577,$S1577,SUMIF($AC$3:$AM$3,VLOOKUP($R1577,desplegable!$N$3:$Q$8,4,FALSE),$AC1577:$AM1577))</f>
        <v>0</v>
      </c>
      <c r="BA1577" s="78"/>
      <c r="BB1577" s="54">
        <f t="shared" si="513"/>
        <v>0</v>
      </c>
      <c r="BC1577" s="53">
        <f>+IFERROR($BB1577*$T1577/VLOOKUP($R1577,desplegable!$N$3:$O$8,2,FALSE),0)</f>
        <v>0</v>
      </c>
      <c r="BD1577" s="53" t="str">
        <f t="shared" si="503"/>
        <v/>
      </c>
      <c r="BE1577" s="57" t="str">
        <f t="shared" si="514"/>
        <v/>
      </c>
    </row>
    <row r="1578" spans="1:57" ht="15" customHeight="1" x14ac:dyDescent="0.25">
      <c r="A1578" s="26" t="s">
        <v>117</v>
      </c>
      <c r="B1578" s="21"/>
      <c r="C1578" s="21" t="s">
        <v>117</v>
      </c>
      <c r="D1578" s="21"/>
      <c r="E1578" s="21" t="s">
        <v>117</v>
      </c>
      <c r="F1578" s="21"/>
      <c r="G1578" s="27"/>
      <c r="H1578" s="27"/>
      <c r="I1578" s="28" t="s">
        <v>110</v>
      </c>
      <c r="J1578" s="28" t="s">
        <v>117</v>
      </c>
      <c r="K1578" s="21"/>
      <c r="L1578" s="21"/>
      <c r="M1578" s="28" t="s">
        <v>117</v>
      </c>
      <c r="N1578" s="28" t="s">
        <v>117</v>
      </c>
      <c r="O1578" s="28" t="s">
        <v>117</v>
      </c>
      <c r="P1578" s="21" t="s">
        <v>117</v>
      </c>
      <c r="Q1578" s="21" t="s">
        <v>117</v>
      </c>
      <c r="R1578" s="28" t="s">
        <v>117</v>
      </c>
      <c r="S1578" s="78"/>
      <c r="T1578" s="30"/>
      <c r="U1578" s="52">
        <f t="shared" si="504"/>
        <v>0</v>
      </c>
      <c r="V1578" s="29"/>
      <c r="W1578" s="29" t="s">
        <v>117</v>
      </c>
      <c r="X1578" s="29"/>
      <c r="Y1578" s="29"/>
      <c r="Z1578" s="53" t="str">
        <f t="shared" si="496"/>
        <v/>
      </c>
      <c r="AA1578" s="55" t="str">
        <f t="shared" si="505"/>
        <v/>
      </c>
      <c r="AB1578" s="27"/>
      <c r="AC1578" s="54">
        <f t="shared" si="497"/>
        <v>0</v>
      </c>
      <c r="AD1578" s="78"/>
      <c r="AE1578" s="54">
        <f t="shared" si="498"/>
        <v>0</v>
      </c>
      <c r="AF1578" s="78"/>
      <c r="AG1578" s="54">
        <f t="shared" si="499"/>
        <v>0</v>
      </c>
      <c r="AH1578" s="78"/>
      <c r="AI1578" s="54">
        <f t="shared" si="500"/>
        <v>0</v>
      </c>
      <c r="AJ1578" s="78"/>
      <c r="AK1578" s="54">
        <f t="shared" si="501"/>
        <v>0</v>
      </c>
      <c r="AL1578" s="78"/>
      <c r="AM1578" s="78"/>
      <c r="AN1578" s="53" t="str">
        <f>+IF($A1578="Venta",SUMIF($AC$3:$AM$3,VLOOKUP($R1578,desplegable!$N$3:$Q$8,4,FALSE),$AC1578:$AM1578)*$T1578/VLOOKUP($R1578,desplegable!$N$3:$O$8,2,FALSE),"")</f>
        <v/>
      </c>
      <c r="AO1578" s="53">
        <f t="shared" si="502"/>
        <v>0</v>
      </c>
      <c r="AP1578" s="53" t="str">
        <f>+IF($A1578="Compra",SUMIF($AC$3:$AM$3,VLOOKUP($R1577,desplegable!$N$3:$Q$8,4,FALSE),$AC1578:$AM1578)*$T1578/VLOOKUP($R1577,desplegable!$N$3:$O$8,2,FALSE),"")</f>
        <v/>
      </c>
      <c r="AQ1578" s="55">
        <f>+IFERROR(SUMIF($AC$3:$AM$3,VLOOKUP($R1578,desplegable!$N$3:$Q$8,4,FALSE),$AC1578:$AM1578)/$S1578,0)</f>
        <v>0</v>
      </c>
      <c r="AR1578" s="55">
        <f ca="1">IFERROR((SUMIF($AC$3:$AM$3,VLOOKUP($R1578,desplegable!$N$3:$Q$8,4,FALSE),$AC1578:$AM1578)/($H1578-$G1578))*((TODAY())-$G1578)/$S1578,0)</f>
        <v>0</v>
      </c>
      <c r="AS1578" s="56" t="str">
        <f t="shared" si="506"/>
        <v>-</v>
      </c>
      <c r="AT1578" s="56" t="str">
        <f t="shared" si="507"/>
        <v>-</v>
      </c>
      <c r="AU1578" s="56" t="str">
        <f t="shared" si="508"/>
        <v>-</v>
      </c>
      <c r="AV1578" s="56" t="str">
        <f t="shared" si="509"/>
        <v>-</v>
      </c>
      <c r="AW1578" s="53" t="str">
        <f t="shared" si="510"/>
        <v>-</v>
      </c>
      <c r="AX1578" s="53" t="str">
        <f t="shared" si="511"/>
        <v/>
      </c>
      <c r="AY1578" s="57" t="str">
        <f t="shared" si="512"/>
        <v/>
      </c>
      <c r="AZ1578" s="54">
        <f>+IF(SUMIF($AC$3:$AM$3,VLOOKUP($R1578,desplegable!$N$3:$Q$8,4,FALSE),$AC1578:$AM1578)&gt;=$S1578,$S1578,SUMIF($AC$3:$AM$3,VLOOKUP($R1578,desplegable!$N$3:$Q$8,4,FALSE),$AC1578:$AM1578))</f>
        <v>0</v>
      </c>
      <c r="BA1578" s="78"/>
      <c r="BB1578" s="54">
        <f t="shared" si="513"/>
        <v>0</v>
      </c>
      <c r="BC1578" s="53">
        <f>+IFERROR($BB1578*$T1578/VLOOKUP($R1578,desplegable!$N$3:$O$8,2,FALSE),0)</f>
        <v>0</v>
      </c>
      <c r="BD1578" s="53" t="str">
        <f t="shared" si="503"/>
        <v/>
      </c>
      <c r="BE1578" s="57" t="str">
        <f t="shared" si="514"/>
        <v/>
      </c>
    </row>
    <row r="1579" spans="1:57" ht="15" customHeight="1" x14ac:dyDescent="0.25">
      <c r="A1579" s="26" t="s">
        <v>117</v>
      </c>
      <c r="B1579" s="21"/>
      <c r="C1579" s="21" t="s">
        <v>117</v>
      </c>
      <c r="D1579" s="21"/>
      <c r="E1579" s="21" t="s">
        <v>117</v>
      </c>
      <c r="F1579" s="21"/>
      <c r="G1579" s="27"/>
      <c r="H1579" s="27"/>
      <c r="I1579" s="28" t="s">
        <v>110</v>
      </c>
      <c r="J1579" s="28" t="s">
        <v>117</v>
      </c>
      <c r="K1579" s="21"/>
      <c r="L1579" s="21"/>
      <c r="M1579" s="28" t="s">
        <v>117</v>
      </c>
      <c r="N1579" s="28" t="s">
        <v>117</v>
      </c>
      <c r="O1579" s="28" t="s">
        <v>117</v>
      </c>
      <c r="P1579" s="21" t="s">
        <v>117</v>
      </c>
      <c r="Q1579" s="21" t="s">
        <v>117</v>
      </c>
      <c r="R1579" s="28" t="s">
        <v>117</v>
      </c>
      <c r="S1579" s="78"/>
      <c r="T1579" s="30"/>
      <c r="U1579" s="52">
        <f t="shared" si="504"/>
        <v>0</v>
      </c>
      <c r="V1579" s="29"/>
      <c r="W1579" s="29" t="s">
        <v>117</v>
      </c>
      <c r="X1579" s="29"/>
      <c r="Y1579" s="29"/>
      <c r="Z1579" s="53" t="str">
        <f t="shared" si="496"/>
        <v/>
      </c>
      <c r="AA1579" s="55" t="str">
        <f t="shared" si="505"/>
        <v/>
      </c>
      <c r="AB1579" s="27"/>
      <c r="AC1579" s="54">
        <f t="shared" si="497"/>
        <v>0</v>
      </c>
      <c r="AD1579" s="78"/>
      <c r="AE1579" s="54">
        <f t="shared" si="498"/>
        <v>0</v>
      </c>
      <c r="AF1579" s="78"/>
      <c r="AG1579" s="54">
        <f t="shared" si="499"/>
        <v>0</v>
      </c>
      <c r="AH1579" s="78"/>
      <c r="AI1579" s="54">
        <f t="shared" si="500"/>
        <v>0</v>
      </c>
      <c r="AJ1579" s="78"/>
      <c r="AK1579" s="54">
        <f t="shared" si="501"/>
        <v>0</v>
      </c>
      <c r="AL1579" s="78"/>
      <c r="AM1579" s="78"/>
      <c r="AN1579" s="53" t="str">
        <f>+IF($A1579="Venta",SUMIF($AC$3:$AM$3,VLOOKUP($R1579,desplegable!$N$3:$Q$8,4,FALSE),$AC1579:$AM1579)*$T1579/VLOOKUP($R1579,desplegable!$N$3:$O$8,2,FALSE),"")</f>
        <v/>
      </c>
      <c r="AO1579" s="53">
        <f t="shared" si="502"/>
        <v>0</v>
      </c>
      <c r="AP1579" s="53" t="str">
        <f>+IF($A1579="Compra",SUMIF($AC$3:$AM$3,VLOOKUP($R1578,desplegable!$N$3:$Q$8,4,FALSE),$AC1579:$AM1579)*$T1579/VLOOKUP($R1578,desplegable!$N$3:$O$8,2,FALSE),"")</f>
        <v/>
      </c>
      <c r="AQ1579" s="55">
        <f>+IFERROR(SUMIF($AC$3:$AM$3,VLOOKUP($R1579,desplegable!$N$3:$Q$8,4,FALSE),$AC1579:$AM1579)/$S1579,0)</f>
        <v>0</v>
      </c>
      <c r="AR1579" s="55">
        <f ca="1">IFERROR((SUMIF($AC$3:$AM$3,VLOOKUP($R1579,desplegable!$N$3:$Q$8,4,FALSE),$AC1579:$AM1579)/($H1579-$G1579))*((TODAY())-$G1579)/$S1579,0)</f>
        <v>0</v>
      </c>
      <c r="AS1579" s="56" t="str">
        <f t="shared" si="506"/>
        <v>-</v>
      </c>
      <c r="AT1579" s="56" t="str">
        <f t="shared" si="507"/>
        <v>-</v>
      </c>
      <c r="AU1579" s="56" t="str">
        <f t="shared" si="508"/>
        <v>-</v>
      </c>
      <c r="AV1579" s="56" t="str">
        <f t="shared" si="509"/>
        <v>-</v>
      </c>
      <c r="AW1579" s="53" t="str">
        <f t="shared" si="510"/>
        <v>-</v>
      </c>
      <c r="AX1579" s="53" t="str">
        <f t="shared" si="511"/>
        <v/>
      </c>
      <c r="AY1579" s="57" t="str">
        <f t="shared" si="512"/>
        <v/>
      </c>
      <c r="AZ1579" s="54">
        <f>+IF(SUMIF($AC$3:$AM$3,VLOOKUP($R1579,desplegable!$N$3:$Q$8,4,FALSE),$AC1579:$AM1579)&gt;=$S1579,$S1579,SUMIF($AC$3:$AM$3,VLOOKUP($R1579,desplegable!$N$3:$Q$8,4,FALSE),$AC1579:$AM1579))</f>
        <v>0</v>
      </c>
      <c r="BA1579" s="78"/>
      <c r="BB1579" s="54">
        <f t="shared" si="513"/>
        <v>0</v>
      </c>
      <c r="BC1579" s="53">
        <f>+IFERROR($BB1579*$T1579/VLOOKUP($R1579,desplegable!$N$3:$O$8,2,FALSE),0)</f>
        <v>0</v>
      </c>
      <c r="BD1579" s="53" t="str">
        <f t="shared" si="503"/>
        <v/>
      </c>
      <c r="BE1579" s="57" t="str">
        <f t="shared" si="514"/>
        <v/>
      </c>
    </row>
    <row r="1580" spans="1:57" ht="15" customHeight="1" x14ac:dyDescent="0.25">
      <c r="A1580" s="26" t="s">
        <v>117</v>
      </c>
      <c r="B1580" s="21"/>
      <c r="C1580" s="21" t="s">
        <v>117</v>
      </c>
      <c r="D1580" s="21"/>
      <c r="E1580" s="21" t="s">
        <v>117</v>
      </c>
      <c r="F1580" s="21"/>
      <c r="G1580" s="27"/>
      <c r="H1580" s="27"/>
      <c r="I1580" s="28" t="s">
        <v>110</v>
      </c>
      <c r="J1580" s="28" t="s">
        <v>117</v>
      </c>
      <c r="K1580" s="21"/>
      <c r="L1580" s="21"/>
      <c r="M1580" s="28" t="s">
        <v>117</v>
      </c>
      <c r="N1580" s="28" t="s">
        <v>117</v>
      </c>
      <c r="O1580" s="28" t="s">
        <v>117</v>
      </c>
      <c r="P1580" s="21" t="s">
        <v>117</v>
      </c>
      <c r="Q1580" s="21" t="s">
        <v>117</v>
      </c>
      <c r="R1580" s="28" t="s">
        <v>117</v>
      </c>
      <c r="S1580" s="78"/>
      <c r="T1580" s="30"/>
      <c r="U1580" s="52">
        <f t="shared" si="504"/>
        <v>0</v>
      </c>
      <c r="V1580" s="29"/>
      <c r="W1580" s="29" t="s">
        <v>117</v>
      </c>
      <c r="X1580" s="29"/>
      <c r="Y1580" s="29"/>
      <c r="Z1580" s="53" t="str">
        <f t="shared" si="496"/>
        <v/>
      </c>
      <c r="AA1580" s="55" t="str">
        <f t="shared" si="505"/>
        <v/>
      </c>
      <c r="AB1580" s="27"/>
      <c r="AC1580" s="54">
        <f t="shared" si="497"/>
        <v>0</v>
      </c>
      <c r="AD1580" s="78"/>
      <c r="AE1580" s="54">
        <f t="shared" si="498"/>
        <v>0</v>
      </c>
      <c r="AF1580" s="78"/>
      <c r="AG1580" s="54">
        <f t="shared" si="499"/>
        <v>0</v>
      </c>
      <c r="AH1580" s="78"/>
      <c r="AI1580" s="54">
        <f t="shared" si="500"/>
        <v>0</v>
      </c>
      <c r="AJ1580" s="78"/>
      <c r="AK1580" s="54">
        <f t="shared" si="501"/>
        <v>0</v>
      </c>
      <c r="AL1580" s="78"/>
      <c r="AM1580" s="78"/>
      <c r="AN1580" s="53" t="str">
        <f>+IF($A1580="Venta",SUMIF($AC$3:$AM$3,VLOOKUP($R1580,desplegable!$N$3:$Q$8,4,FALSE),$AC1580:$AM1580)*$T1580/VLOOKUP($R1580,desplegable!$N$3:$O$8,2,FALSE),"")</f>
        <v/>
      </c>
      <c r="AO1580" s="53">
        <f t="shared" si="502"/>
        <v>0</v>
      </c>
      <c r="AP1580" s="53" t="str">
        <f>+IF($A1580="Compra",SUMIF($AC$3:$AM$3,VLOOKUP($R1579,desplegable!$N$3:$Q$8,4,FALSE),$AC1580:$AM1580)*$T1580/VLOOKUP($R1579,desplegable!$N$3:$O$8,2,FALSE),"")</f>
        <v/>
      </c>
      <c r="AQ1580" s="55">
        <f>+IFERROR(SUMIF($AC$3:$AM$3,VLOOKUP($R1580,desplegable!$N$3:$Q$8,4,FALSE),$AC1580:$AM1580)/$S1580,0)</f>
        <v>0</v>
      </c>
      <c r="AR1580" s="55">
        <f ca="1">IFERROR((SUMIF($AC$3:$AM$3,VLOOKUP($R1580,desplegable!$N$3:$Q$8,4,FALSE),$AC1580:$AM1580)/($H1580-$G1580))*((TODAY())-$G1580)/$S1580,0)</f>
        <v>0</v>
      </c>
      <c r="AS1580" s="56" t="str">
        <f t="shared" si="506"/>
        <v>-</v>
      </c>
      <c r="AT1580" s="56" t="str">
        <f t="shared" si="507"/>
        <v>-</v>
      </c>
      <c r="AU1580" s="56" t="str">
        <f t="shared" si="508"/>
        <v>-</v>
      </c>
      <c r="AV1580" s="56" t="str">
        <f t="shared" si="509"/>
        <v>-</v>
      </c>
      <c r="AW1580" s="53" t="str">
        <f t="shared" si="510"/>
        <v>-</v>
      </c>
      <c r="AX1580" s="53" t="str">
        <f t="shared" si="511"/>
        <v/>
      </c>
      <c r="AY1580" s="57" t="str">
        <f t="shared" si="512"/>
        <v/>
      </c>
      <c r="AZ1580" s="54">
        <f>+IF(SUMIF($AC$3:$AM$3,VLOOKUP($R1580,desplegable!$N$3:$Q$8,4,FALSE),$AC1580:$AM1580)&gt;=$S1580,$S1580,SUMIF($AC$3:$AM$3,VLOOKUP($R1580,desplegable!$N$3:$Q$8,4,FALSE),$AC1580:$AM1580))</f>
        <v>0</v>
      </c>
      <c r="BA1580" s="78"/>
      <c r="BB1580" s="54">
        <f t="shared" si="513"/>
        <v>0</v>
      </c>
      <c r="BC1580" s="53">
        <f>+IFERROR($BB1580*$T1580/VLOOKUP($R1580,desplegable!$N$3:$O$8,2,FALSE),0)</f>
        <v>0</v>
      </c>
      <c r="BD1580" s="53" t="str">
        <f t="shared" si="503"/>
        <v/>
      </c>
      <c r="BE1580" s="57" t="str">
        <f t="shared" si="514"/>
        <v/>
      </c>
    </row>
    <row r="1581" spans="1:57" ht="15" customHeight="1" x14ac:dyDescent="0.25">
      <c r="A1581" s="26" t="s">
        <v>117</v>
      </c>
      <c r="B1581" s="21"/>
      <c r="C1581" s="21" t="s">
        <v>117</v>
      </c>
      <c r="D1581" s="21"/>
      <c r="E1581" s="21" t="s">
        <v>117</v>
      </c>
      <c r="F1581" s="21"/>
      <c r="G1581" s="27"/>
      <c r="H1581" s="27"/>
      <c r="I1581" s="28" t="s">
        <v>110</v>
      </c>
      <c r="J1581" s="28" t="s">
        <v>117</v>
      </c>
      <c r="K1581" s="21"/>
      <c r="L1581" s="21"/>
      <c r="M1581" s="28" t="s">
        <v>117</v>
      </c>
      <c r="N1581" s="28" t="s">
        <v>117</v>
      </c>
      <c r="O1581" s="28" t="s">
        <v>117</v>
      </c>
      <c r="P1581" s="21" t="s">
        <v>117</v>
      </c>
      <c r="Q1581" s="21" t="s">
        <v>117</v>
      </c>
      <c r="R1581" s="28" t="s">
        <v>117</v>
      </c>
      <c r="S1581" s="78"/>
      <c r="T1581" s="30"/>
      <c r="U1581" s="52">
        <f t="shared" si="504"/>
        <v>0</v>
      </c>
      <c r="V1581" s="29"/>
      <c r="W1581" s="29" t="s">
        <v>117</v>
      </c>
      <c r="X1581" s="29"/>
      <c r="Y1581" s="29"/>
      <c r="Z1581" s="53" t="str">
        <f t="shared" si="496"/>
        <v/>
      </c>
      <c r="AA1581" s="55" t="str">
        <f t="shared" si="505"/>
        <v/>
      </c>
      <c r="AB1581" s="27"/>
      <c r="AC1581" s="54">
        <f t="shared" si="497"/>
        <v>0</v>
      </c>
      <c r="AD1581" s="78"/>
      <c r="AE1581" s="54">
        <f t="shared" si="498"/>
        <v>0</v>
      </c>
      <c r="AF1581" s="78"/>
      <c r="AG1581" s="54">
        <f t="shared" si="499"/>
        <v>0</v>
      </c>
      <c r="AH1581" s="78"/>
      <c r="AI1581" s="54">
        <f t="shared" si="500"/>
        <v>0</v>
      </c>
      <c r="AJ1581" s="78"/>
      <c r="AK1581" s="54">
        <f t="shared" si="501"/>
        <v>0</v>
      </c>
      <c r="AL1581" s="78"/>
      <c r="AM1581" s="78"/>
      <c r="AN1581" s="53" t="str">
        <f>+IF($A1581="Venta",SUMIF($AC$3:$AM$3,VLOOKUP($R1581,desplegable!$N$3:$Q$8,4,FALSE),$AC1581:$AM1581)*$T1581/VLOOKUP($R1581,desplegable!$N$3:$O$8,2,FALSE),"")</f>
        <v/>
      </c>
      <c r="AO1581" s="53">
        <f t="shared" si="502"/>
        <v>0</v>
      </c>
      <c r="AP1581" s="53" t="str">
        <f>+IF($A1581="Compra",SUMIF($AC$3:$AM$3,VLOOKUP($R1580,desplegable!$N$3:$Q$8,4,FALSE),$AC1581:$AM1581)*$T1581/VLOOKUP($R1580,desplegable!$N$3:$O$8,2,FALSE),"")</f>
        <v/>
      </c>
      <c r="AQ1581" s="55">
        <f>+IFERROR(SUMIF($AC$3:$AM$3,VLOOKUP($R1581,desplegable!$N$3:$Q$8,4,FALSE),$AC1581:$AM1581)/$S1581,0)</f>
        <v>0</v>
      </c>
      <c r="AR1581" s="55">
        <f ca="1">IFERROR((SUMIF($AC$3:$AM$3,VLOOKUP($R1581,desplegable!$N$3:$Q$8,4,FALSE),$AC1581:$AM1581)/($H1581-$G1581))*((TODAY())-$G1581)/$S1581,0)</f>
        <v>0</v>
      </c>
      <c r="AS1581" s="56" t="str">
        <f t="shared" si="506"/>
        <v>-</v>
      </c>
      <c r="AT1581" s="56" t="str">
        <f t="shared" si="507"/>
        <v>-</v>
      </c>
      <c r="AU1581" s="56" t="str">
        <f t="shared" si="508"/>
        <v>-</v>
      </c>
      <c r="AV1581" s="56" t="str">
        <f t="shared" si="509"/>
        <v>-</v>
      </c>
      <c r="AW1581" s="53" t="str">
        <f t="shared" si="510"/>
        <v>-</v>
      </c>
      <c r="AX1581" s="53" t="str">
        <f t="shared" si="511"/>
        <v/>
      </c>
      <c r="AY1581" s="57" t="str">
        <f t="shared" si="512"/>
        <v/>
      </c>
      <c r="AZ1581" s="54">
        <f>+IF(SUMIF($AC$3:$AM$3,VLOOKUP($R1581,desplegable!$N$3:$Q$8,4,FALSE),$AC1581:$AM1581)&gt;=$S1581,$S1581,SUMIF($AC$3:$AM$3,VLOOKUP($R1581,desplegable!$N$3:$Q$8,4,FALSE),$AC1581:$AM1581))</f>
        <v>0</v>
      </c>
      <c r="BA1581" s="78"/>
      <c r="BB1581" s="54">
        <f t="shared" si="513"/>
        <v>0</v>
      </c>
      <c r="BC1581" s="53">
        <f>+IFERROR($BB1581*$T1581/VLOOKUP($R1581,desplegable!$N$3:$O$8,2,FALSE),0)</f>
        <v>0</v>
      </c>
      <c r="BD1581" s="53" t="str">
        <f t="shared" si="503"/>
        <v/>
      </c>
      <c r="BE1581" s="57" t="str">
        <f t="shared" si="514"/>
        <v/>
      </c>
    </row>
    <row r="1582" spans="1:57" ht="15" customHeight="1" x14ac:dyDescent="0.25">
      <c r="A1582" s="26" t="s">
        <v>117</v>
      </c>
      <c r="B1582" s="21"/>
      <c r="C1582" s="21" t="s">
        <v>117</v>
      </c>
      <c r="D1582" s="21"/>
      <c r="E1582" s="21" t="s">
        <v>117</v>
      </c>
      <c r="F1582" s="21"/>
      <c r="G1582" s="27"/>
      <c r="H1582" s="27"/>
      <c r="I1582" s="28" t="s">
        <v>110</v>
      </c>
      <c r="J1582" s="28" t="s">
        <v>117</v>
      </c>
      <c r="K1582" s="21"/>
      <c r="L1582" s="21"/>
      <c r="M1582" s="28" t="s">
        <v>117</v>
      </c>
      <c r="N1582" s="28" t="s">
        <v>117</v>
      </c>
      <c r="O1582" s="28" t="s">
        <v>117</v>
      </c>
      <c r="P1582" s="21" t="s">
        <v>117</v>
      </c>
      <c r="Q1582" s="21" t="s">
        <v>117</v>
      </c>
      <c r="R1582" s="28" t="s">
        <v>117</v>
      </c>
      <c r="S1582" s="78"/>
      <c r="T1582" s="30"/>
      <c r="U1582" s="52">
        <f t="shared" si="504"/>
        <v>0</v>
      </c>
      <c r="V1582" s="29"/>
      <c r="W1582" s="29" t="s">
        <v>117</v>
      </c>
      <c r="X1582" s="29"/>
      <c r="Y1582" s="29"/>
      <c r="Z1582" s="53" t="str">
        <f t="shared" si="496"/>
        <v/>
      </c>
      <c r="AA1582" s="55" t="str">
        <f t="shared" si="505"/>
        <v/>
      </c>
      <c r="AB1582" s="27"/>
      <c r="AC1582" s="54">
        <f t="shared" si="497"/>
        <v>0</v>
      </c>
      <c r="AD1582" s="78"/>
      <c r="AE1582" s="54">
        <f t="shared" si="498"/>
        <v>0</v>
      </c>
      <c r="AF1582" s="78"/>
      <c r="AG1582" s="54">
        <f t="shared" si="499"/>
        <v>0</v>
      </c>
      <c r="AH1582" s="78"/>
      <c r="AI1582" s="54">
        <f t="shared" si="500"/>
        <v>0</v>
      </c>
      <c r="AJ1582" s="78"/>
      <c r="AK1582" s="54">
        <f t="shared" si="501"/>
        <v>0</v>
      </c>
      <c r="AL1582" s="78"/>
      <c r="AM1582" s="78"/>
      <c r="AN1582" s="53" t="str">
        <f>+IF($A1582="Venta",SUMIF($AC$3:$AM$3,VLOOKUP($R1582,desplegable!$N$3:$Q$8,4,FALSE),$AC1582:$AM1582)*$T1582/VLOOKUP($R1582,desplegable!$N$3:$O$8,2,FALSE),"")</f>
        <v/>
      </c>
      <c r="AO1582" s="53">
        <f t="shared" si="502"/>
        <v>0</v>
      </c>
      <c r="AP1582" s="53" t="str">
        <f>+IF($A1582="Compra",SUMIF($AC$3:$AM$3,VLOOKUP($R1581,desplegable!$N$3:$Q$8,4,FALSE),$AC1582:$AM1582)*$T1582/VLOOKUP($R1581,desplegable!$N$3:$O$8,2,FALSE),"")</f>
        <v/>
      </c>
      <c r="AQ1582" s="55">
        <f>+IFERROR(SUMIF($AC$3:$AM$3,VLOOKUP($R1582,desplegable!$N$3:$Q$8,4,FALSE),$AC1582:$AM1582)/$S1582,0)</f>
        <v>0</v>
      </c>
      <c r="AR1582" s="55">
        <f ca="1">IFERROR((SUMIF($AC$3:$AM$3,VLOOKUP($R1582,desplegable!$N$3:$Q$8,4,FALSE),$AC1582:$AM1582)/($H1582-$G1582))*((TODAY())-$G1582)/$S1582,0)</f>
        <v>0</v>
      </c>
      <c r="AS1582" s="56" t="str">
        <f t="shared" si="506"/>
        <v>-</v>
      </c>
      <c r="AT1582" s="56" t="str">
        <f t="shared" si="507"/>
        <v>-</v>
      </c>
      <c r="AU1582" s="56" t="str">
        <f t="shared" si="508"/>
        <v>-</v>
      </c>
      <c r="AV1582" s="56" t="str">
        <f t="shared" si="509"/>
        <v>-</v>
      </c>
      <c r="AW1582" s="53" t="str">
        <f t="shared" si="510"/>
        <v>-</v>
      </c>
      <c r="AX1582" s="53" t="str">
        <f t="shared" si="511"/>
        <v/>
      </c>
      <c r="AY1582" s="57" t="str">
        <f t="shared" si="512"/>
        <v/>
      </c>
      <c r="AZ1582" s="54">
        <f>+IF(SUMIF($AC$3:$AM$3,VLOOKUP($R1582,desplegable!$N$3:$Q$8,4,FALSE),$AC1582:$AM1582)&gt;=$S1582,$S1582,SUMIF($AC$3:$AM$3,VLOOKUP($R1582,desplegable!$N$3:$Q$8,4,FALSE),$AC1582:$AM1582))</f>
        <v>0</v>
      </c>
      <c r="BA1582" s="78"/>
      <c r="BB1582" s="54">
        <f t="shared" si="513"/>
        <v>0</v>
      </c>
      <c r="BC1582" s="53">
        <f>+IFERROR($BB1582*$T1582/VLOOKUP($R1582,desplegable!$N$3:$O$8,2,FALSE),0)</f>
        <v>0</v>
      </c>
      <c r="BD1582" s="53" t="str">
        <f t="shared" si="503"/>
        <v/>
      </c>
      <c r="BE1582" s="57" t="str">
        <f t="shared" si="514"/>
        <v/>
      </c>
    </row>
    <row r="1583" spans="1:57" ht="15" customHeight="1" x14ac:dyDescent="0.25">
      <c r="A1583" s="26" t="s">
        <v>117</v>
      </c>
      <c r="B1583" s="21"/>
      <c r="C1583" s="21" t="s">
        <v>117</v>
      </c>
      <c r="D1583" s="21"/>
      <c r="E1583" s="21" t="s">
        <v>117</v>
      </c>
      <c r="F1583" s="21"/>
      <c r="G1583" s="27"/>
      <c r="H1583" s="27"/>
      <c r="I1583" s="28" t="s">
        <v>110</v>
      </c>
      <c r="J1583" s="28" t="s">
        <v>117</v>
      </c>
      <c r="K1583" s="21"/>
      <c r="L1583" s="21"/>
      <c r="M1583" s="28" t="s">
        <v>117</v>
      </c>
      <c r="N1583" s="28" t="s">
        <v>117</v>
      </c>
      <c r="O1583" s="28" t="s">
        <v>117</v>
      </c>
      <c r="P1583" s="21" t="s">
        <v>117</v>
      </c>
      <c r="Q1583" s="21" t="s">
        <v>117</v>
      </c>
      <c r="R1583" s="28" t="s">
        <v>117</v>
      </c>
      <c r="S1583" s="78"/>
      <c r="T1583" s="30"/>
      <c r="U1583" s="52">
        <f t="shared" si="504"/>
        <v>0</v>
      </c>
      <c r="V1583" s="29"/>
      <c r="W1583" s="29" t="s">
        <v>117</v>
      </c>
      <c r="X1583" s="29"/>
      <c r="Y1583" s="29"/>
      <c r="Z1583" s="53" t="str">
        <f t="shared" si="496"/>
        <v/>
      </c>
      <c r="AA1583" s="55" t="str">
        <f t="shared" si="505"/>
        <v/>
      </c>
      <c r="AB1583" s="27"/>
      <c r="AC1583" s="54">
        <f t="shared" si="497"/>
        <v>0</v>
      </c>
      <c r="AD1583" s="78"/>
      <c r="AE1583" s="54">
        <f t="shared" si="498"/>
        <v>0</v>
      </c>
      <c r="AF1583" s="78"/>
      <c r="AG1583" s="54">
        <f t="shared" si="499"/>
        <v>0</v>
      </c>
      <c r="AH1583" s="78"/>
      <c r="AI1583" s="54">
        <f t="shared" si="500"/>
        <v>0</v>
      </c>
      <c r="AJ1583" s="78"/>
      <c r="AK1583" s="54">
        <f t="shared" si="501"/>
        <v>0</v>
      </c>
      <c r="AL1583" s="78"/>
      <c r="AM1583" s="78"/>
      <c r="AN1583" s="53" t="str">
        <f>+IF($A1583="Venta",SUMIF($AC$3:$AM$3,VLOOKUP($R1583,desplegable!$N$3:$Q$8,4,FALSE),$AC1583:$AM1583)*$T1583/VLOOKUP($R1583,desplegable!$N$3:$O$8,2,FALSE),"")</f>
        <v/>
      </c>
      <c r="AO1583" s="53">
        <f t="shared" si="502"/>
        <v>0</v>
      </c>
      <c r="AP1583" s="53" t="str">
        <f>+IF($A1583="Compra",SUMIF($AC$3:$AM$3,VLOOKUP($R1582,desplegable!$N$3:$Q$8,4,FALSE),$AC1583:$AM1583)*$T1583/VLOOKUP($R1582,desplegable!$N$3:$O$8,2,FALSE),"")</f>
        <v/>
      </c>
      <c r="AQ1583" s="55">
        <f>+IFERROR(SUMIF($AC$3:$AM$3,VLOOKUP($R1583,desplegable!$N$3:$Q$8,4,FALSE),$AC1583:$AM1583)/$S1583,0)</f>
        <v>0</v>
      </c>
      <c r="AR1583" s="55">
        <f ca="1">IFERROR((SUMIF($AC$3:$AM$3,VLOOKUP($R1583,desplegable!$N$3:$Q$8,4,FALSE),$AC1583:$AM1583)/($H1583-$G1583))*((TODAY())-$G1583)/$S1583,0)</f>
        <v>0</v>
      </c>
      <c r="AS1583" s="56" t="str">
        <f t="shared" si="506"/>
        <v>-</v>
      </c>
      <c r="AT1583" s="56" t="str">
        <f t="shared" si="507"/>
        <v>-</v>
      </c>
      <c r="AU1583" s="56" t="str">
        <f t="shared" si="508"/>
        <v>-</v>
      </c>
      <c r="AV1583" s="56" t="str">
        <f t="shared" si="509"/>
        <v>-</v>
      </c>
      <c r="AW1583" s="53" t="str">
        <f t="shared" si="510"/>
        <v>-</v>
      </c>
      <c r="AX1583" s="53" t="str">
        <f t="shared" si="511"/>
        <v/>
      </c>
      <c r="AY1583" s="57" t="str">
        <f t="shared" si="512"/>
        <v/>
      </c>
      <c r="AZ1583" s="54">
        <f>+IF(SUMIF($AC$3:$AM$3,VLOOKUP($R1583,desplegable!$N$3:$Q$8,4,FALSE),$AC1583:$AM1583)&gt;=$S1583,$S1583,SUMIF($AC$3:$AM$3,VLOOKUP($R1583,desplegable!$N$3:$Q$8,4,FALSE),$AC1583:$AM1583))</f>
        <v>0</v>
      </c>
      <c r="BA1583" s="78"/>
      <c r="BB1583" s="54">
        <f t="shared" si="513"/>
        <v>0</v>
      </c>
      <c r="BC1583" s="53">
        <f>+IFERROR($BB1583*$T1583/VLOOKUP($R1583,desplegable!$N$3:$O$8,2,FALSE),0)</f>
        <v>0</v>
      </c>
      <c r="BD1583" s="53" t="str">
        <f t="shared" si="503"/>
        <v/>
      </c>
      <c r="BE1583" s="57" t="str">
        <f t="shared" si="514"/>
        <v/>
      </c>
    </row>
    <row r="1584" spans="1:57" ht="15" customHeight="1" x14ac:dyDescent="0.25">
      <c r="A1584" s="26" t="s">
        <v>117</v>
      </c>
      <c r="B1584" s="21"/>
      <c r="C1584" s="21" t="s">
        <v>117</v>
      </c>
      <c r="D1584" s="21"/>
      <c r="E1584" s="21" t="s">
        <v>117</v>
      </c>
      <c r="F1584" s="21"/>
      <c r="G1584" s="27"/>
      <c r="H1584" s="27"/>
      <c r="I1584" s="28" t="s">
        <v>110</v>
      </c>
      <c r="J1584" s="28" t="s">
        <v>117</v>
      </c>
      <c r="K1584" s="21"/>
      <c r="L1584" s="21"/>
      <c r="M1584" s="28" t="s">
        <v>117</v>
      </c>
      <c r="N1584" s="28" t="s">
        <v>117</v>
      </c>
      <c r="O1584" s="28" t="s">
        <v>117</v>
      </c>
      <c r="P1584" s="21" t="s">
        <v>117</v>
      </c>
      <c r="Q1584" s="21" t="s">
        <v>117</v>
      </c>
      <c r="R1584" s="28" t="s">
        <v>117</v>
      </c>
      <c r="S1584" s="78"/>
      <c r="T1584" s="30"/>
      <c r="U1584" s="52">
        <f t="shared" si="504"/>
        <v>0</v>
      </c>
      <c r="V1584" s="29"/>
      <c r="W1584" s="29" t="s">
        <v>117</v>
      </c>
      <c r="X1584" s="29"/>
      <c r="Y1584" s="29"/>
      <c r="Z1584" s="53" t="str">
        <f t="shared" si="496"/>
        <v/>
      </c>
      <c r="AA1584" s="55" t="str">
        <f t="shared" si="505"/>
        <v/>
      </c>
      <c r="AB1584" s="27"/>
      <c r="AC1584" s="54">
        <f t="shared" si="497"/>
        <v>0</v>
      </c>
      <c r="AD1584" s="78"/>
      <c r="AE1584" s="54">
        <f t="shared" si="498"/>
        <v>0</v>
      </c>
      <c r="AF1584" s="78"/>
      <c r="AG1584" s="54">
        <f t="shared" si="499"/>
        <v>0</v>
      </c>
      <c r="AH1584" s="78"/>
      <c r="AI1584" s="54">
        <f t="shared" si="500"/>
        <v>0</v>
      </c>
      <c r="AJ1584" s="78"/>
      <c r="AK1584" s="54">
        <f t="shared" si="501"/>
        <v>0</v>
      </c>
      <c r="AL1584" s="78"/>
      <c r="AM1584" s="78"/>
      <c r="AN1584" s="53" t="str">
        <f>+IF($A1584="Venta",SUMIF($AC$3:$AM$3,VLOOKUP($R1584,desplegable!$N$3:$Q$8,4,FALSE),$AC1584:$AM1584)*$T1584/VLOOKUP($R1584,desplegable!$N$3:$O$8,2,FALSE),"")</f>
        <v/>
      </c>
      <c r="AO1584" s="53">
        <f t="shared" si="502"/>
        <v>0</v>
      </c>
      <c r="AP1584" s="53" t="str">
        <f>+IF($A1584="Compra",SUMIF($AC$3:$AM$3,VLOOKUP($R1583,desplegable!$N$3:$Q$8,4,FALSE),$AC1584:$AM1584)*$T1584/VLOOKUP($R1583,desplegable!$N$3:$O$8,2,FALSE),"")</f>
        <v/>
      </c>
      <c r="AQ1584" s="55">
        <f>+IFERROR(SUMIF($AC$3:$AM$3,VLOOKUP($R1584,desplegable!$N$3:$Q$8,4,FALSE),$AC1584:$AM1584)/$S1584,0)</f>
        <v>0</v>
      </c>
      <c r="AR1584" s="55">
        <f ca="1">IFERROR((SUMIF($AC$3:$AM$3,VLOOKUP($R1584,desplegable!$N$3:$Q$8,4,FALSE),$AC1584:$AM1584)/($H1584-$G1584))*((TODAY())-$G1584)/$S1584,0)</f>
        <v>0</v>
      </c>
      <c r="AS1584" s="56" t="str">
        <f t="shared" si="506"/>
        <v>-</v>
      </c>
      <c r="AT1584" s="56" t="str">
        <f t="shared" si="507"/>
        <v>-</v>
      </c>
      <c r="AU1584" s="56" t="str">
        <f t="shared" si="508"/>
        <v>-</v>
      </c>
      <c r="AV1584" s="56" t="str">
        <f t="shared" si="509"/>
        <v>-</v>
      </c>
      <c r="AW1584" s="53" t="str">
        <f t="shared" si="510"/>
        <v>-</v>
      </c>
      <c r="AX1584" s="53" t="str">
        <f t="shared" si="511"/>
        <v/>
      </c>
      <c r="AY1584" s="57" t="str">
        <f t="shared" si="512"/>
        <v/>
      </c>
      <c r="AZ1584" s="54">
        <f>+IF(SUMIF($AC$3:$AM$3,VLOOKUP($R1584,desplegable!$N$3:$Q$8,4,FALSE),$AC1584:$AM1584)&gt;=$S1584,$S1584,SUMIF($AC$3:$AM$3,VLOOKUP($R1584,desplegable!$N$3:$Q$8,4,FALSE),$AC1584:$AM1584))</f>
        <v>0</v>
      </c>
      <c r="BA1584" s="78"/>
      <c r="BB1584" s="54">
        <f t="shared" si="513"/>
        <v>0</v>
      </c>
      <c r="BC1584" s="53">
        <f>+IFERROR($BB1584*$T1584/VLOOKUP($R1584,desplegable!$N$3:$O$8,2,FALSE),0)</f>
        <v>0</v>
      </c>
      <c r="BD1584" s="53" t="str">
        <f t="shared" si="503"/>
        <v/>
      </c>
      <c r="BE1584" s="57" t="str">
        <f t="shared" si="514"/>
        <v/>
      </c>
    </row>
    <row r="1585" spans="1:57" ht="15" customHeight="1" x14ac:dyDescent="0.25">
      <c r="A1585" s="26" t="s">
        <v>117</v>
      </c>
      <c r="B1585" s="21"/>
      <c r="C1585" s="21" t="s">
        <v>117</v>
      </c>
      <c r="D1585" s="21"/>
      <c r="E1585" s="21" t="s">
        <v>117</v>
      </c>
      <c r="F1585" s="21"/>
      <c r="G1585" s="27"/>
      <c r="H1585" s="27"/>
      <c r="I1585" s="28" t="s">
        <v>110</v>
      </c>
      <c r="J1585" s="28" t="s">
        <v>117</v>
      </c>
      <c r="K1585" s="21"/>
      <c r="L1585" s="21"/>
      <c r="M1585" s="28" t="s">
        <v>117</v>
      </c>
      <c r="N1585" s="28" t="s">
        <v>117</v>
      </c>
      <c r="O1585" s="28" t="s">
        <v>117</v>
      </c>
      <c r="P1585" s="21" t="s">
        <v>117</v>
      </c>
      <c r="Q1585" s="21" t="s">
        <v>117</v>
      </c>
      <c r="R1585" s="28" t="s">
        <v>117</v>
      </c>
      <c r="S1585" s="78"/>
      <c r="T1585" s="30"/>
      <c r="U1585" s="52">
        <f t="shared" si="504"/>
        <v>0</v>
      </c>
      <c r="V1585" s="29"/>
      <c r="W1585" s="29" t="s">
        <v>117</v>
      </c>
      <c r="X1585" s="29"/>
      <c r="Y1585" s="29"/>
      <c r="Z1585" s="53" t="str">
        <f t="shared" si="496"/>
        <v/>
      </c>
      <c r="AA1585" s="55" t="str">
        <f t="shared" si="505"/>
        <v/>
      </c>
      <c r="AB1585" s="27"/>
      <c r="AC1585" s="54">
        <f t="shared" si="497"/>
        <v>0</v>
      </c>
      <c r="AD1585" s="78"/>
      <c r="AE1585" s="54">
        <f t="shared" si="498"/>
        <v>0</v>
      </c>
      <c r="AF1585" s="78"/>
      <c r="AG1585" s="54">
        <f t="shared" si="499"/>
        <v>0</v>
      </c>
      <c r="AH1585" s="78"/>
      <c r="AI1585" s="54">
        <f t="shared" si="500"/>
        <v>0</v>
      </c>
      <c r="AJ1585" s="78"/>
      <c r="AK1585" s="54">
        <f t="shared" si="501"/>
        <v>0</v>
      </c>
      <c r="AL1585" s="78"/>
      <c r="AM1585" s="78"/>
      <c r="AN1585" s="53" t="str">
        <f>+IF($A1585="Venta",SUMIF($AC$3:$AM$3,VLOOKUP($R1585,desplegable!$N$3:$Q$8,4,FALSE),$AC1585:$AM1585)*$T1585/VLOOKUP($R1585,desplegable!$N$3:$O$8,2,FALSE),"")</f>
        <v/>
      </c>
      <c r="AO1585" s="53">
        <f t="shared" si="502"/>
        <v>0</v>
      </c>
      <c r="AP1585" s="53" t="str">
        <f>+IF($A1585="Compra",SUMIF($AC$3:$AM$3,VLOOKUP($R1584,desplegable!$N$3:$Q$8,4,FALSE),$AC1585:$AM1585)*$T1585/VLOOKUP($R1584,desplegable!$N$3:$O$8,2,FALSE),"")</f>
        <v/>
      </c>
      <c r="AQ1585" s="55">
        <f>+IFERROR(SUMIF($AC$3:$AM$3,VLOOKUP($R1585,desplegable!$N$3:$Q$8,4,FALSE),$AC1585:$AM1585)/$S1585,0)</f>
        <v>0</v>
      </c>
      <c r="AR1585" s="55">
        <f ca="1">IFERROR((SUMIF($AC$3:$AM$3,VLOOKUP($R1585,desplegable!$N$3:$Q$8,4,FALSE),$AC1585:$AM1585)/($H1585-$G1585))*((TODAY())-$G1585)/$S1585,0)</f>
        <v>0</v>
      </c>
      <c r="AS1585" s="56" t="str">
        <f t="shared" si="506"/>
        <v>-</v>
      </c>
      <c r="AT1585" s="56" t="str">
        <f t="shared" si="507"/>
        <v>-</v>
      </c>
      <c r="AU1585" s="56" t="str">
        <f t="shared" si="508"/>
        <v>-</v>
      </c>
      <c r="AV1585" s="56" t="str">
        <f t="shared" si="509"/>
        <v>-</v>
      </c>
      <c r="AW1585" s="53" t="str">
        <f t="shared" si="510"/>
        <v>-</v>
      </c>
      <c r="AX1585" s="53" t="str">
        <f t="shared" si="511"/>
        <v/>
      </c>
      <c r="AY1585" s="57" t="str">
        <f t="shared" si="512"/>
        <v/>
      </c>
      <c r="AZ1585" s="54">
        <f>+IF(SUMIF($AC$3:$AM$3,VLOOKUP($R1585,desplegable!$N$3:$Q$8,4,FALSE),$AC1585:$AM1585)&gt;=$S1585,$S1585,SUMIF($AC$3:$AM$3,VLOOKUP($R1585,desplegable!$N$3:$Q$8,4,FALSE),$AC1585:$AM1585))</f>
        <v>0</v>
      </c>
      <c r="BA1585" s="78"/>
      <c r="BB1585" s="54">
        <f t="shared" si="513"/>
        <v>0</v>
      </c>
      <c r="BC1585" s="53">
        <f>+IFERROR($BB1585*$T1585/VLOOKUP($R1585,desplegable!$N$3:$O$8,2,FALSE),0)</f>
        <v>0</v>
      </c>
      <c r="BD1585" s="53" t="str">
        <f t="shared" si="503"/>
        <v/>
      </c>
      <c r="BE1585" s="57" t="str">
        <f t="shared" si="514"/>
        <v/>
      </c>
    </row>
    <row r="1586" spans="1:57" ht="15" customHeight="1" x14ac:dyDescent="0.25">
      <c r="A1586" s="26" t="s">
        <v>117</v>
      </c>
      <c r="B1586" s="21"/>
      <c r="C1586" s="21" t="s">
        <v>117</v>
      </c>
      <c r="D1586" s="21"/>
      <c r="E1586" s="21" t="s">
        <v>117</v>
      </c>
      <c r="F1586" s="21"/>
      <c r="G1586" s="27"/>
      <c r="H1586" s="27"/>
      <c r="I1586" s="28" t="s">
        <v>110</v>
      </c>
      <c r="J1586" s="28" t="s">
        <v>117</v>
      </c>
      <c r="K1586" s="21"/>
      <c r="L1586" s="21"/>
      <c r="M1586" s="28" t="s">
        <v>117</v>
      </c>
      <c r="N1586" s="28" t="s">
        <v>117</v>
      </c>
      <c r="O1586" s="28" t="s">
        <v>117</v>
      </c>
      <c r="P1586" s="21" t="s">
        <v>117</v>
      </c>
      <c r="Q1586" s="21" t="s">
        <v>117</v>
      </c>
      <c r="R1586" s="28" t="s">
        <v>117</v>
      </c>
      <c r="S1586" s="78"/>
      <c r="T1586" s="30"/>
      <c r="U1586" s="52">
        <f t="shared" si="504"/>
        <v>0</v>
      </c>
      <c r="V1586" s="29"/>
      <c r="W1586" s="29" t="s">
        <v>117</v>
      </c>
      <c r="X1586" s="29"/>
      <c r="Y1586" s="29"/>
      <c r="Z1586" s="53" t="str">
        <f t="shared" si="496"/>
        <v/>
      </c>
      <c r="AA1586" s="55" t="str">
        <f t="shared" si="505"/>
        <v/>
      </c>
      <c r="AB1586" s="27"/>
      <c r="AC1586" s="54">
        <f t="shared" si="497"/>
        <v>0</v>
      </c>
      <c r="AD1586" s="78"/>
      <c r="AE1586" s="54">
        <f t="shared" si="498"/>
        <v>0</v>
      </c>
      <c r="AF1586" s="78"/>
      <c r="AG1586" s="54">
        <f t="shared" si="499"/>
        <v>0</v>
      </c>
      <c r="AH1586" s="78"/>
      <c r="AI1586" s="54">
        <f t="shared" si="500"/>
        <v>0</v>
      </c>
      <c r="AJ1586" s="78"/>
      <c r="AK1586" s="54">
        <f t="shared" si="501"/>
        <v>0</v>
      </c>
      <c r="AL1586" s="78"/>
      <c r="AM1586" s="78"/>
      <c r="AN1586" s="53" t="str">
        <f>+IF($A1586="Venta",SUMIF($AC$3:$AM$3,VLOOKUP($R1586,desplegable!$N$3:$Q$8,4,FALSE),$AC1586:$AM1586)*$T1586/VLOOKUP($R1586,desplegable!$N$3:$O$8,2,FALSE),"")</f>
        <v/>
      </c>
      <c r="AO1586" s="53">
        <f t="shared" si="502"/>
        <v>0</v>
      </c>
      <c r="AP1586" s="53" t="str">
        <f>+IF($A1586="Compra",SUMIF($AC$3:$AM$3,VLOOKUP($R1585,desplegable!$N$3:$Q$8,4,FALSE),$AC1586:$AM1586)*$T1586/VLOOKUP($R1585,desplegable!$N$3:$O$8,2,FALSE),"")</f>
        <v/>
      </c>
      <c r="AQ1586" s="55">
        <f>+IFERROR(SUMIF($AC$3:$AM$3,VLOOKUP($R1586,desplegable!$N$3:$Q$8,4,FALSE),$AC1586:$AM1586)/$S1586,0)</f>
        <v>0</v>
      </c>
      <c r="AR1586" s="55">
        <f ca="1">IFERROR((SUMIF($AC$3:$AM$3,VLOOKUP($R1586,desplegable!$N$3:$Q$8,4,FALSE),$AC1586:$AM1586)/($H1586-$G1586))*((TODAY())-$G1586)/$S1586,0)</f>
        <v>0</v>
      </c>
      <c r="AS1586" s="56" t="str">
        <f t="shared" si="506"/>
        <v>-</v>
      </c>
      <c r="AT1586" s="56" t="str">
        <f t="shared" si="507"/>
        <v>-</v>
      </c>
      <c r="AU1586" s="56" t="str">
        <f t="shared" si="508"/>
        <v>-</v>
      </c>
      <c r="AV1586" s="56" t="str">
        <f t="shared" si="509"/>
        <v>-</v>
      </c>
      <c r="AW1586" s="53" t="str">
        <f t="shared" si="510"/>
        <v>-</v>
      </c>
      <c r="AX1586" s="53" t="str">
        <f t="shared" si="511"/>
        <v/>
      </c>
      <c r="AY1586" s="57" t="str">
        <f t="shared" si="512"/>
        <v/>
      </c>
      <c r="AZ1586" s="54">
        <f>+IF(SUMIF($AC$3:$AM$3,VLOOKUP($R1586,desplegable!$N$3:$Q$8,4,FALSE),$AC1586:$AM1586)&gt;=$S1586,$S1586,SUMIF($AC$3:$AM$3,VLOOKUP($R1586,desplegable!$N$3:$Q$8,4,FALSE),$AC1586:$AM1586))</f>
        <v>0</v>
      </c>
      <c r="BA1586" s="78"/>
      <c r="BB1586" s="54">
        <f t="shared" si="513"/>
        <v>0</v>
      </c>
      <c r="BC1586" s="53">
        <f>+IFERROR($BB1586*$T1586/VLOOKUP($R1586,desplegable!$N$3:$O$8,2,FALSE),0)</f>
        <v>0</v>
      </c>
      <c r="BD1586" s="53" t="str">
        <f t="shared" si="503"/>
        <v/>
      </c>
      <c r="BE1586" s="57" t="str">
        <f t="shared" si="514"/>
        <v/>
      </c>
    </row>
    <row r="1587" spans="1:57" ht="15" customHeight="1" x14ac:dyDescent="0.25">
      <c r="A1587" s="26" t="s">
        <v>117</v>
      </c>
      <c r="B1587" s="21"/>
      <c r="C1587" s="21" t="s">
        <v>117</v>
      </c>
      <c r="D1587" s="21"/>
      <c r="E1587" s="21" t="s">
        <v>117</v>
      </c>
      <c r="F1587" s="21"/>
      <c r="G1587" s="27"/>
      <c r="H1587" s="27"/>
      <c r="I1587" s="28" t="s">
        <v>110</v>
      </c>
      <c r="J1587" s="28" t="s">
        <v>117</v>
      </c>
      <c r="K1587" s="21"/>
      <c r="L1587" s="21"/>
      <c r="M1587" s="28" t="s">
        <v>117</v>
      </c>
      <c r="N1587" s="28" t="s">
        <v>117</v>
      </c>
      <c r="O1587" s="28" t="s">
        <v>117</v>
      </c>
      <c r="P1587" s="21" t="s">
        <v>117</v>
      </c>
      <c r="Q1587" s="21" t="s">
        <v>117</v>
      </c>
      <c r="R1587" s="28" t="s">
        <v>117</v>
      </c>
      <c r="S1587" s="78"/>
      <c r="T1587" s="30"/>
      <c r="U1587" s="52">
        <f t="shared" si="504"/>
        <v>0</v>
      </c>
      <c r="V1587" s="29"/>
      <c r="W1587" s="29" t="s">
        <v>117</v>
      </c>
      <c r="X1587" s="29"/>
      <c r="Y1587" s="29"/>
      <c r="Z1587" s="53" t="str">
        <f t="shared" si="496"/>
        <v/>
      </c>
      <c r="AA1587" s="55" t="str">
        <f t="shared" si="505"/>
        <v/>
      </c>
      <c r="AB1587" s="27"/>
      <c r="AC1587" s="54">
        <f t="shared" si="497"/>
        <v>0</v>
      </c>
      <c r="AD1587" s="78"/>
      <c r="AE1587" s="54">
        <f t="shared" si="498"/>
        <v>0</v>
      </c>
      <c r="AF1587" s="78"/>
      <c r="AG1587" s="54">
        <f t="shared" si="499"/>
        <v>0</v>
      </c>
      <c r="AH1587" s="78"/>
      <c r="AI1587" s="54">
        <f t="shared" si="500"/>
        <v>0</v>
      </c>
      <c r="AJ1587" s="78"/>
      <c r="AK1587" s="54">
        <f t="shared" si="501"/>
        <v>0</v>
      </c>
      <c r="AL1587" s="78"/>
      <c r="AM1587" s="78"/>
      <c r="AN1587" s="53" t="str">
        <f>+IF($A1587="Venta",SUMIF($AC$3:$AM$3,VLOOKUP($R1587,desplegable!$N$3:$Q$8,4,FALSE),$AC1587:$AM1587)*$T1587/VLOOKUP($R1587,desplegable!$N$3:$O$8,2,FALSE),"")</f>
        <v/>
      </c>
      <c r="AO1587" s="53">
        <f t="shared" si="502"/>
        <v>0</v>
      </c>
      <c r="AP1587" s="53" t="str">
        <f>+IF($A1587="Compra",SUMIF($AC$3:$AM$3,VLOOKUP($R1586,desplegable!$N$3:$Q$8,4,FALSE),$AC1587:$AM1587)*$T1587/VLOOKUP($R1586,desplegable!$N$3:$O$8,2,FALSE),"")</f>
        <v/>
      </c>
      <c r="AQ1587" s="55">
        <f>+IFERROR(SUMIF($AC$3:$AM$3,VLOOKUP($R1587,desplegable!$N$3:$Q$8,4,FALSE),$AC1587:$AM1587)/$S1587,0)</f>
        <v>0</v>
      </c>
      <c r="AR1587" s="55">
        <f ca="1">IFERROR((SUMIF($AC$3:$AM$3,VLOOKUP($R1587,desplegable!$N$3:$Q$8,4,FALSE),$AC1587:$AM1587)/($H1587-$G1587))*((TODAY())-$G1587)/$S1587,0)</f>
        <v>0</v>
      </c>
      <c r="AS1587" s="56" t="str">
        <f t="shared" si="506"/>
        <v>-</v>
      </c>
      <c r="AT1587" s="56" t="str">
        <f t="shared" si="507"/>
        <v>-</v>
      </c>
      <c r="AU1587" s="56" t="str">
        <f t="shared" si="508"/>
        <v>-</v>
      </c>
      <c r="AV1587" s="56" t="str">
        <f t="shared" si="509"/>
        <v>-</v>
      </c>
      <c r="AW1587" s="53" t="str">
        <f t="shared" si="510"/>
        <v>-</v>
      </c>
      <c r="AX1587" s="53" t="str">
        <f t="shared" si="511"/>
        <v/>
      </c>
      <c r="AY1587" s="57" t="str">
        <f t="shared" si="512"/>
        <v/>
      </c>
      <c r="AZ1587" s="54">
        <f>+IF(SUMIF($AC$3:$AM$3,VLOOKUP($R1587,desplegable!$N$3:$Q$8,4,FALSE),$AC1587:$AM1587)&gt;=$S1587,$S1587,SUMIF($AC$3:$AM$3,VLOOKUP($R1587,desplegable!$N$3:$Q$8,4,FALSE),$AC1587:$AM1587))</f>
        <v>0</v>
      </c>
      <c r="BA1587" s="78"/>
      <c r="BB1587" s="54">
        <f t="shared" si="513"/>
        <v>0</v>
      </c>
      <c r="BC1587" s="53">
        <f>+IFERROR($BB1587*$T1587/VLOOKUP($R1587,desplegable!$N$3:$O$8,2,FALSE),0)</f>
        <v>0</v>
      </c>
      <c r="BD1587" s="53" t="str">
        <f t="shared" si="503"/>
        <v/>
      </c>
      <c r="BE1587" s="57" t="str">
        <f t="shared" si="514"/>
        <v/>
      </c>
    </row>
    <row r="1588" spans="1:57" ht="15" customHeight="1" x14ac:dyDescent="0.25">
      <c r="A1588" s="26" t="s">
        <v>117</v>
      </c>
      <c r="B1588" s="21"/>
      <c r="C1588" s="21" t="s">
        <v>117</v>
      </c>
      <c r="D1588" s="21"/>
      <c r="E1588" s="21" t="s">
        <v>117</v>
      </c>
      <c r="F1588" s="21"/>
      <c r="G1588" s="27"/>
      <c r="H1588" s="27"/>
      <c r="I1588" s="28" t="s">
        <v>110</v>
      </c>
      <c r="J1588" s="28" t="s">
        <v>117</v>
      </c>
      <c r="K1588" s="21"/>
      <c r="L1588" s="21"/>
      <c r="M1588" s="28" t="s">
        <v>117</v>
      </c>
      <c r="N1588" s="28" t="s">
        <v>117</v>
      </c>
      <c r="O1588" s="28" t="s">
        <v>117</v>
      </c>
      <c r="P1588" s="21" t="s">
        <v>117</v>
      </c>
      <c r="Q1588" s="21" t="s">
        <v>117</v>
      </c>
      <c r="R1588" s="28" t="s">
        <v>117</v>
      </c>
      <c r="S1588" s="78"/>
      <c r="T1588" s="30"/>
      <c r="U1588" s="52">
        <f t="shared" si="504"/>
        <v>0</v>
      </c>
      <c r="V1588" s="29"/>
      <c r="W1588" s="29" t="s">
        <v>117</v>
      </c>
      <c r="X1588" s="29"/>
      <c r="Y1588" s="29"/>
      <c r="Z1588" s="53" t="str">
        <f t="shared" si="496"/>
        <v/>
      </c>
      <c r="AA1588" s="55" t="str">
        <f t="shared" si="505"/>
        <v/>
      </c>
      <c r="AB1588" s="27"/>
      <c r="AC1588" s="54">
        <f t="shared" si="497"/>
        <v>0</v>
      </c>
      <c r="AD1588" s="78"/>
      <c r="AE1588" s="54">
        <f t="shared" si="498"/>
        <v>0</v>
      </c>
      <c r="AF1588" s="78"/>
      <c r="AG1588" s="54">
        <f t="shared" si="499"/>
        <v>0</v>
      </c>
      <c r="AH1588" s="78"/>
      <c r="AI1588" s="54">
        <f t="shared" si="500"/>
        <v>0</v>
      </c>
      <c r="AJ1588" s="78"/>
      <c r="AK1588" s="54">
        <f t="shared" si="501"/>
        <v>0</v>
      </c>
      <c r="AL1588" s="78"/>
      <c r="AM1588" s="78"/>
      <c r="AN1588" s="53" t="str">
        <f>+IF($A1588="Venta",SUMIF($AC$3:$AM$3,VLOOKUP($R1588,desplegable!$N$3:$Q$8,4,FALSE),$AC1588:$AM1588)*$T1588/VLOOKUP($R1588,desplegable!$N$3:$O$8,2,FALSE),"")</f>
        <v/>
      </c>
      <c r="AO1588" s="53">
        <f t="shared" si="502"/>
        <v>0</v>
      </c>
      <c r="AP1588" s="53" t="str">
        <f>+IF($A1588="Compra",SUMIF($AC$3:$AM$3,VLOOKUP($R1587,desplegable!$N$3:$Q$8,4,FALSE),$AC1588:$AM1588)*$T1588/VLOOKUP($R1587,desplegable!$N$3:$O$8,2,FALSE),"")</f>
        <v/>
      </c>
      <c r="AQ1588" s="55">
        <f>+IFERROR(SUMIF($AC$3:$AM$3,VLOOKUP($R1588,desplegable!$N$3:$Q$8,4,FALSE),$AC1588:$AM1588)/$S1588,0)</f>
        <v>0</v>
      </c>
      <c r="AR1588" s="55">
        <f ca="1">IFERROR((SUMIF($AC$3:$AM$3,VLOOKUP($R1588,desplegable!$N$3:$Q$8,4,FALSE),$AC1588:$AM1588)/($H1588-$G1588))*((TODAY())-$G1588)/$S1588,0)</f>
        <v>0</v>
      </c>
      <c r="AS1588" s="56" t="str">
        <f t="shared" si="506"/>
        <v>-</v>
      </c>
      <c r="AT1588" s="56" t="str">
        <f t="shared" si="507"/>
        <v>-</v>
      </c>
      <c r="AU1588" s="56" t="str">
        <f t="shared" si="508"/>
        <v>-</v>
      </c>
      <c r="AV1588" s="56" t="str">
        <f t="shared" si="509"/>
        <v>-</v>
      </c>
      <c r="AW1588" s="53" t="str">
        <f t="shared" si="510"/>
        <v>-</v>
      </c>
      <c r="AX1588" s="53" t="str">
        <f t="shared" si="511"/>
        <v/>
      </c>
      <c r="AY1588" s="57" t="str">
        <f t="shared" si="512"/>
        <v/>
      </c>
      <c r="AZ1588" s="54">
        <f>+IF(SUMIF($AC$3:$AM$3,VLOOKUP($R1588,desplegable!$N$3:$Q$8,4,FALSE),$AC1588:$AM1588)&gt;=$S1588,$S1588,SUMIF($AC$3:$AM$3,VLOOKUP($R1588,desplegable!$N$3:$Q$8,4,FALSE),$AC1588:$AM1588))</f>
        <v>0</v>
      </c>
      <c r="BA1588" s="78"/>
      <c r="BB1588" s="54">
        <f t="shared" si="513"/>
        <v>0</v>
      </c>
      <c r="BC1588" s="53">
        <f>+IFERROR($BB1588*$T1588/VLOOKUP($R1588,desplegable!$N$3:$O$8,2,FALSE),0)</f>
        <v>0</v>
      </c>
      <c r="BD1588" s="53" t="str">
        <f t="shared" si="503"/>
        <v/>
      </c>
      <c r="BE1588" s="57" t="str">
        <f t="shared" si="514"/>
        <v/>
      </c>
    </row>
    <row r="1589" spans="1:57" ht="15" customHeight="1" x14ac:dyDescent="0.25">
      <c r="A1589" s="26" t="s">
        <v>117</v>
      </c>
      <c r="B1589" s="21"/>
      <c r="C1589" s="21" t="s">
        <v>117</v>
      </c>
      <c r="D1589" s="21"/>
      <c r="E1589" s="21" t="s">
        <v>117</v>
      </c>
      <c r="F1589" s="21"/>
      <c r="G1589" s="27"/>
      <c r="H1589" s="27"/>
      <c r="I1589" s="28" t="s">
        <v>110</v>
      </c>
      <c r="J1589" s="28" t="s">
        <v>117</v>
      </c>
      <c r="K1589" s="21"/>
      <c r="L1589" s="21"/>
      <c r="M1589" s="28" t="s">
        <v>117</v>
      </c>
      <c r="N1589" s="28" t="s">
        <v>117</v>
      </c>
      <c r="O1589" s="28" t="s">
        <v>117</v>
      </c>
      <c r="P1589" s="21" t="s">
        <v>117</v>
      </c>
      <c r="Q1589" s="21" t="s">
        <v>117</v>
      </c>
      <c r="R1589" s="28" t="s">
        <v>117</v>
      </c>
      <c r="S1589" s="78"/>
      <c r="T1589" s="30"/>
      <c r="U1589" s="52">
        <f t="shared" si="504"/>
        <v>0</v>
      </c>
      <c r="V1589" s="29"/>
      <c r="W1589" s="29" t="s">
        <v>117</v>
      </c>
      <c r="X1589" s="29"/>
      <c r="Y1589" s="29"/>
      <c r="Z1589" s="53" t="str">
        <f t="shared" si="496"/>
        <v/>
      </c>
      <c r="AA1589" s="55" t="str">
        <f t="shared" si="505"/>
        <v/>
      </c>
      <c r="AB1589" s="27"/>
      <c r="AC1589" s="54">
        <f t="shared" si="497"/>
        <v>0</v>
      </c>
      <c r="AD1589" s="78"/>
      <c r="AE1589" s="54">
        <f t="shared" si="498"/>
        <v>0</v>
      </c>
      <c r="AF1589" s="78"/>
      <c r="AG1589" s="54">
        <f t="shared" si="499"/>
        <v>0</v>
      </c>
      <c r="AH1589" s="78"/>
      <c r="AI1589" s="54">
        <f t="shared" si="500"/>
        <v>0</v>
      </c>
      <c r="AJ1589" s="78"/>
      <c r="AK1589" s="54">
        <f t="shared" si="501"/>
        <v>0</v>
      </c>
      <c r="AL1589" s="78"/>
      <c r="AM1589" s="78"/>
      <c r="AN1589" s="53" t="str">
        <f>+IF($A1589="Venta",SUMIF($AC$3:$AM$3,VLOOKUP($R1589,desplegable!$N$3:$Q$8,4,FALSE),$AC1589:$AM1589)*$T1589/VLOOKUP($R1589,desplegable!$N$3:$O$8,2,FALSE),"")</f>
        <v/>
      </c>
      <c r="AO1589" s="53">
        <f t="shared" si="502"/>
        <v>0</v>
      </c>
      <c r="AP1589" s="53" t="str">
        <f>+IF($A1589="Compra",SUMIF($AC$3:$AM$3,VLOOKUP($R1588,desplegable!$N$3:$Q$8,4,FALSE),$AC1589:$AM1589)*$T1589/VLOOKUP($R1588,desplegable!$N$3:$O$8,2,FALSE),"")</f>
        <v/>
      </c>
      <c r="AQ1589" s="55">
        <f>+IFERROR(SUMIF($AC$3:$AM$3,VLOOKUP($R1589,desplegable!$N$3:$Q$8,4,FALSE),$AC1589:$AM1589)/$S1589,0)</f>
        <v>0</v>
      </c>
      <c r="AR1589" s="55">
        <f ca="1">IFERROR((SUMIF($AC$3:$AM$3,VLOOKUP($R1589,desplegable!$N$3:$Q$8,4,FALSE),$AC1589:$AM1589)/($H1589-$G1589))*((TODAY())-$G1589)/$S1589,0)</f>
        <v>0</v>
      </c>
      <c r="AS1589" s="56" t="str">
        <f t="shared" si="506"/>
        <v>-</v>
      </c>
      <c r="AT1589" s="56" t="str">
        <f t="shared" si="507"/>
        <v>-</v>
      </c>
      <c r="AU1589" s="56" t="str">
        <f t="shared" si="508"/>
        <v>-</v>
      </c>
      <c r="AV1589" s="56" t="str">
        <f t="shared" si="509"/>
        <v>-</v>
      </c>
      <c r="AW1589" s="53" t="str">
        <f t="shared" si="510"/>
        <v>-</v>
      </c>
      <c r="AX1589" s="53" t="str">
        <f t="shared" si="511"/>
        <v/>
      </c>
      <c r="AY1589" s="57" t="str">
        <f t="shared" si="512"/>
        <v/>
      </c>
      <c r="AZ1589" s="54">
        <f>+IF(SUMIF($AC$3:$AM$3,VLOOKUP($R1589,desplegable!$N$3:$Q$8,4,FALSE),$AC1589:$AM1589)&gt;=$S1589,$S1589,SUMIF($AC$3:$AM$3,VLOOKUP($R1589,desplegable!$N$3:$Q$8,4,FALSE),$AC1589:$AM1589))</f>
        <v>0</v>
      </c>
      <c r="BA1589" s="78"/>
      <c r="BB1589" s="54">
        <f t="shared" si="513"/>
        <v>0</v>
      </c>
      <c r="BC1589" s="53">
        <f>+IFERROR($BB1589*$T1589/VLOOKUP($R1589,desplegable!$N$3:$O$8,2,FALSE),0)</f>
        <v>0</v>
      </c>
      <c r="BD1589" s="53" t="str">
        <f t="shared" si="503"/>
        <v/>
      </c>
      <c r="BE1589" s="57" t="str">
        <f t="shared" si="514"/>
        <v/>
      </c>
    </row>
    <row r="1590" spans="1:57" ht="15" customHeight="1" x14ac:dyDescent="0.25">
      <c r="A1590" s="26" t="s">
        <v>117</v>
      </c>
      <c r="B1590" s="21"/>
      <c r="C1590" s="21" t="s">
        <v>117</v>
      </c>
      <c r="D1590" s="21"/>
      <c r="E1590" s="21" t="s">
        <v>117</v>
      </c>
      <c r="F1590" s="21"/>
      <c r="G1590" s="27"/>
      <c r="H1590" s="27"/>
      <c r="I1590" s="28" t="s">
        <v>110</v>
      </c>
      <c r="J1590" s="28" t="s">
        <v>117</v>
      </c>
      <c r="K1590" s="21"/>
      <c r="L1590" s="21"/>
      <c r="M1590" s="28" t="s">
        <v>117</v>
      </c>
      <c r="N1590" s="28" t="s">
        <v>117</v>
      </c>
      <c r="O1590" s="28" t="s">
        <v>117</v>
      </c>
      <c r="P1590" s="21" t="s">
        <v>117</v>
      </c>
      <c r="Q1590" s="21" t="s">
        <v>117</v>
      </c>
      <c r="R1590" s="28" t="s">
        <v>117</v>
      </c>
      <c r="S1590" s="78"/>
      <c r="T1590" s="30"/>
      <c r="U1590" s="52">
        <f t="shared" si="504"/>
        <v>0</v>
      </c>
      <c r="V1590" s="29"/>
      <c r="W1590" s="29" t="s">
        <v>117</v>
      </c>
      <c r="X1590" s="29"/>
      <c r="Y1590" s="29"/>
      <c r="Z1590" s="53" t="str">
        <f t="shared" si="496"/>
        <v/>
      </c>
      <c r="AA1590" s="55" t="str">
        <f t="shared" si="505"/>
        <v/>
      </c>
      <c r="AB1590" s="27"/>
      <c r="AC1590" s="54">
        <f t="shared" si="497"/>
        <v>0</v>
      </c>
      <c r="AD1590" s="78"/>
      <c r="AE1590" s="54">
        <f t="shared" si="498"/>
        <v>0</v>
      </c>
      <c r="AF1590" s="78"/>
      <c r="AG1590" s="54">
        <f t="shared" si="499"/>
        <v>0</v>
      </c>
      <c r="AH1590" s="78"/>
      <c r="AI1590" s="54">
        <f t="shared" si="500"/>
        <v>0</v>
      </c>
      <c r="AJ1590" s="78"/>
      <c r="AK1590" s="54">
        <f t="shared" si="501"/>
        <v>0</v>
      </c>
      <c r="AL1590" s="78"/>
      <c r="AM1590" s="78"/>
      <c r="AN1590" s="53" t="str">
        <f>+IF($A1590="Venta",SUMIF($AC$3:$AM$3,VLOOKUP($R1590,desplegable!$N$3:$Q$8,4,FALSE),$AC1590:$AM1590)*$T1590/VLOOKUP($R1590,desplegable!$N$3:$O$8,2,FALSE),"")</f>
        <v/>
      </c>
      <c r="AO1590" s="53">
        <f t="shared" si="502"/>
        <v>0</v>
      </c>
      <c r="AP1590" s="53" t="str">
        <f>+IF($A1590="Compra",SUMIF($AC$3:$AM$3,VLOOKUP($R1589,desplegable!$N$3:$Q$8,4,FALSE),$AC1590:$AM1590)*$T1590/VLOOKUP($R1589,desplegable!$N$3:$O$8,2,FALSE),"")</f>
        <v/>
      </c>
      <c r="AQ1590" s="55">
        <f>+IFERROR(SUMIF($AC$3:$AM$3,VLOOKUP($R1590,desplegable!$N$3:$Q$8,4,FALSE),$AC1590:$AM1590)/$S1590,0)</f>
        <v>0</v>
      </c>
      <c r="AR1590" s="55">
        <f ca="1">IFERROR((SUMIF($AC$3:$AM$3,VLOOKUP($R1590,desplegable!$N$3:$Q$8,4,FALSE),$AC1590:$AM1590)/($H1590-$G1590))*((TODAY())-$G1590)/$S1590,0)</f>
        <v>0</v>
      </c>
      <c r="AS1590" s="56" t="str">
        <f t="shared" si="506"/>
        <v>-</v>
      </c>
      <c r="AT1590" s="56" t="str">
        <f t="shared" si="507"/>
        <v>-</v>
      </c>
      <c r="AU1590" s="56" t="str">
        <f t="shared" si="508"/>
        <v>-</v>
      </c>
      <c r="AV1590" s="56" t="str">
        <f t="shared" si="509"/>
        <v>-</v>
      </c>
      <c r="AW1590" s="53" t="str">
        <f t="shared" si="510"/>
        <v>-</v>
      </c>
      <c r="AX1590" s="53" t="str">
        <f t="shared" si="511"/>
        <v/>
      </c>
      <c r="AY1590" s="57" t="str">
        <f t="shared" si="512"/>
        <v/>
      </c>
      <c r="AZ1590" s="54">
        <f>+IF(SUMIF($AC$3:$AM$3,VLOOKUP($R1590,desplegable!$N$3:$Q$8,4,FALSE),$AC1590:$AM1590)&gt;=$S1590,$S1590,SUMIF($AC$3:$AM$3,VLOOKUP($R1590,desplegable!$N$3:$Q$8,4,FALSE),$AC1590:$AM1590))</f>
        <v>0</v>
      </c>
      <c r="BA1590" s="78"/>
      <c r="BB1590" s="54">
        <f t="shared" si="513"/>
        <v>0</v>
      </c>
      <c r="BC1590" s="53">
        <f>+IFERROR($BB1590*$T1590/VLOOKUP($R1590,desplegable!$N$3:$O$8,2,FALSE),0)</f>
        <v>0</v>
      </c>
      <c r="BD1590" s="53" t="str">
        <f t="shared" si="503"/>
        <v/>
      </c>
      <c r="BE1590" s="57" t="str">
        <f t="shared" si="514"/>
        <v/>
      </c>
    </row>
    <row r="1591" spans="1:57" ht="15" customHeight="1" x14ac:dyDescent="0.25">
      <c r="A1591" s="26" t="s">
        <v>117</v>
      </c>
      <c r="B1591" s="21"/>
      <c r="C1591" s="21" t="s">
        <v>117</v>
      </c>
      <c r="D1591" s="21"/>
      <c r="E1591" s="21" t="s">
        <v>117</v>
      </c>
      <c r="F1591" s="21"/>
      <c r="G1591" s="27"/>
      <c r="H1591" s="27"/>
      <c r="I1591" s="28" t="s">
        <v>110</v>
      </c>
      <c r="J1591" s="28" t="s">
        <v>117</v>
      </c>
      <c r="K1591" s="21"/>
      <c r="L1591" s="21"/>
      <c r="M1591" s="28" t="s">
        <v>117</v>
      </c>
      <c r="N1591" s="28" t="s">
        <v>117</v>
      </c>
      <c r="O1591" s="28" t="s">
        <v>117</v>
      </c>
      <c r="P1591" s="21" t="s">
        <v>117</v>
      </c>
      <c r="Q1591" s="21" t="s">
        <v>117</v>
      </c>
      <c r="R1591" s="28" t="s">
        <v>117</v>
      </c>
      <c r="S1591" s="78"/>
      <c r="T1591" s="30"/>
      <c r="U1591" s="52">
        <f t="shared" si="504"/>
        <v>0</v>
      </c>
      <c r="V1591" s="29"/>
      <c r="W1591" s="29" t="s">
        <v>117</v>
      </c>
      <c r="X1591" s="29"/>
      <c r="Y1591" s="29"/>
      <c r="Z1591" s="53" t="str">
        <f t="shared" si="496"/>
        <v/>
      </c>
      <c r="AA1591" s="55" t="str">
        <f t="shared" si="505"/>
        <v/>
      </c>
      <c r="AB1591" s="27"/>
      <c r="AC1591" s="54">
        <f t="shared" si="497"/>
        <v>0</v>
      </c>
      <c r="AD1591" s="78"/>
      <c r="AE1591" s="54">
        <f t="shared" si="498"/>
        <v>0</v>
      </c>
      <c r="AF1591" s="78"/>
      <c r="AG1591" s="54">
        <f t="shared" si="499"/>
        <v>0</v>
      </c>
      <c r="AH1591" s="78"/>
      <c r="AI1591" s="54">
        <f t="shared" si="500"/>
        <v>0</v>
      </c>
      <c r="AJ1591" s="78"/>
      <c r="AK1591" s="54">
        <f t="shared" si="501"/>
        <v>0</v>
      </c>
      <c r="AL1591" s="78"/>
      <c r="AM1591" s="78"/>
      <c r="AN1591" s="53" t="str">
        <f>+IF($A1591="Venta",SUMIF($AC$3:$AM$3,VLOOKUP($R1591,desplegable!$N$3:$Q$8,4,FALSE),$AC1591:$AM1591)*$T1591/VLOOKUP($R1591,desplegable!$N$3:$O$8,2,FALSE),"")</f>
        <v/>
      </c>
      <c r="AO1591" s="53">
        <f t="shared" si="502"/>
        <v>0</v>
      </c>
      <c r="AP1591" s="53" t="str">
        <f>+IF($A1591="Compra",SUMIF($AC$3:$AM$3,VLOOKUP($R1590,desplegable!$N$3:$Q$8,4,FALSE),$AC1591:$AM1591)*$T1591/VLOOKUP($R1590,desplegable!$N$3:$O$8,2,FALSE),"")</f>
        <v/>
      </c>
      <c r="AQ1591" s="55">
        <f>+IFERROR(SUMIF($AC$3:$AM$3,VLOOKUP($R1591,desplegable!$N$3:$Q$8,4,FALSE),$AC1591:$AM1591)/$S1591,0)</f>
        <v>0</v>
      </c>
      <c r="AR1591" s="55">
        <f ca="1">IFERROR((SUMIF($AC$3:$AM$3,VLOOKUP($R1591,desplegable!$N$3:$Q$8,4,FALSE),$AC1591:$AM1591)/($H1591-$G1591))*((TODAY())-$G1591)/$S1591,0)</f>
        <v>0</v>
      </c>
      <c r="AS1591" s="56" t="str">
        <f t="shared" si="506"/>
        <v>-</v>
      </c>
      <c r="AT1591" s="56" t="str">
        <f t="shared" si="507"/>
        <v>-</v>
      </c>
      <c r="AU1591" s="56" t="str">
        <f t="shared" si="508"/>
        <v>-</v>
      </c>
      <c r="AV1591" s="56" t="str">
        <f t="shared" si="509"/>
        <v>-</v>
      </c>
      <c r="AW1591" s="53" t="str">
        <f t="shared" si="510"/>
        <v>-</v>
      </c>
      <c r="AX1591" s="53" t="str">
        <f t="shared" si="511"/>
        <v/>
      </c>
      <c r="AY1591" s="57" t="str">
        <f t="shared" si="512"/>
        <v/>
      </c>
      <c r="AZ1591" s="54">
        <f>+IF(SUMIF($AC$3:$AM$3,VLOOKUP($R1591,desplegable!$N$3:$Q$8,4,FALSE),$AC1591:$AM1591)&gt;=$S1591,$S1591,SUMIF($AC$3:$AM$3,VLOOKUP($R1591,desplegable!$N$3:$Q$8,4,FALSE),$AC1591:$AM1591))</f>
        <v>0</v>
      </c>
      <c r="BA1591" s="78"/>
      <c r="BB1591" s="54">
        <f t="shared" si="513"/>
        <v>0</v>
      </c>
      <c r="BC1591" s="53">
        <f>+IFERROR($BB1591*$T1591/VLOOKUP($R1591,desplegable!$N$3:$O$8,2,FALSE),0)</f>
        <v>0</v>
      </c>
      <c r="BD1591" s="53" t="str">
        <f t="shared" si="503"/>
        <v/>
      </c>
      <c r="BE1591" s="57" t="str">
        <f t="shared" si="514"/>
        <v/>
      </c>
    </row>
    <row r="1592" spans="1:57" ht="15" customHeight="1" x14ac:dyDescent="0.25">
      <c r="A1592" s="26" t="s">
        <v>117</v>
      </c>
      <c r="B1592" s="21"/>
      <c r="C1592" s="21" t="s">
        <v>117</v>
      </c>
      <c r="D1592" s="21"/>
      <c r="E1592" s="21" t="s">
        <v>117</v>
      </c>
      <c r="F1592" s="21"/>
      <c r="G1592" s="27"/>
      <c r="H1592" s="27"/>
      <c r="I1592" s="28" t="s">
        <v>110</v>
      </c>
      <c r="J1592" s="28" t="s">
        <v>117</v>
      </c>
      <c r="K1592" s="21"/>
      <c r="L1592" s="21"/>
      <c r="M1592" s="28" t="s">
        <v>117</v>
      </c>
      <c r="N1592" s="28" t="s">
        <v>117</v>
      </c>
      <c r="O1592" s="28" t="s">
        <v>117</v>
      </c>
      <c r="P1592" s="21" t="s">
        <v>117</v>
      </c>
      <c r="Q1592" s="21" t="s">
        <v>117</v>
      </c>
      <c r="R1592" s="28" t="s">
        <v>117</v>
      </c>
      <c r="S1592" s="78"/>
      <c r="T1592" s="30"/>
      <c r="U1592" s="52">
        <f t="shared" si="504"/>
        <v>0</v>
      </c>
      <c r="V1592" s="29"/>
      <c r="W1592" s="29" t="s">
        <v>117</v>
      </c>
      <c r="X1592" s="29"/>
      <c r="Y1592" s="29"/>
      <c r="Z1592" s="53" t="str">
        <f t="shared" si="496"/>
        <v/>
      </c>
      <c r="AA1592" s="55" t="str">
        <f t="shared" si="505"/>
        <v/>
      </c>
      <c r="AB1592" s="27"/>
      <c r="AC1592" s="54">
        <f t="shared" si="497"/>
        <v>0</v>
      </c>
      <c r="AD1592" s="78"/>
      <c r="AE1592" s="54">
        <f t="shared" si="498"/>
        <v>0</v>
      </c>
      <c r="AF1592" s="78"/>
      <c r="AG1592" s="54">
        <f t="shared" si="499"/>
        <v>0</v>
      </c>
      <c r="AH1592" s="78"/>
      <c r="AI1592" s="54">
        <f t="shared" si="500"/>
        <v>0</v>
      </c>
      <c r="AJ1592" s="78"/>
      <c r="AK1592" s="54">
        <f t="shared" si="501"/>
        <v>0</v>
      </c>
      <c r="AL1592" s="78"/>
      <c r="AM1592" s="78"/>
      <c r="AN1592" s="53" t="str">
        <f>+IF($A1592="Venta",SUMIF($AC$3:$AM$3,VLOOKUP($R1592,desplegable!$N$3:$Q$8,4,FALSE),$AC1592:$AM1592)*$T1592/VLOOKUP($R1592,desplegable!$N$3:$O$8,2,FALSE),"")</f>
        <v/>
      </c>
      <c r="AO1592" s="53">
        <f t="shared" si="502"/>
        <v>0</v>
      </c>
      <c r="AP1592" s="53" t="str">
        <f>+IF($A1592="Compra",SUMIF($AC$3:$AM$3,VLOOKUP($R1591,desplegable!$N$3:$Q$8,4,FALSE),$AC1592:$AM1592)*$T1592/VLOOKUP($R1591,desplegable!$N$3:$O$8,2,FALSE),"")</f>
        <v/>
      </c>
      <c r="AQ1592" s="55">
        <f>+IFERROR(SUMIF($AC$3:$AM$3,VLOOKUP($R1592,desplegable!$N$3:$Q$8,4,FALSE),$AC1592:$AM1592)/$S1592,0)</f>
        <v>0</v>
      </c>
      <c r="AR1592" s="55">
        <f ca="1">IFERROR((SUMIF($AC$3:$AM$3,VLOOKUP($R1592,desplegable!$N$3:$Q$8,4,FALSE),$AC1592:$AM1592)/($H1592-$G1592))*((TODAY())-$G1592)/$S1592,0)</f>
        <v>0</v>
      </c>
      <c r="AS1592" s="56" t="str">
        <f t="shared" si="506"/>
        <v>-</v>
      </c>
      <c r="AT1592" s="56" t="str">
        <f t="shared" si="507"/>
        <v>-</v>
      </c>
      <c r="AU1592" s="56" t="str">
        <f t="shared" si="508"/>
        <v>-</v>
      </c>
      <c r="AV1592" s="56" t="str">
        <f t="shared" si="509"/>
        <v>-</v>
      </c>
      <c r="AW1592" s="53" t="str">
        <f t="shared" si="510"/>
        <v>-</v>
      </c>
      <c r="AX1592" s="53" t="str">
        <f t="shared" si="511"/>
        <v/>
      </c>
      <c r="AY1592" s="57" t="str">
        <f t="shared" si="512"/>
        <v/>
      </c>
      <c r="AZ1592" s="54">
        <f>+IF(SUMIF($AC$3:$AM$3,VLOOKUP($R1592,desplegable!$N$3:$Q$8,4,FALSE),$AC1592:$AM1592)&gt;=$S1592,$S1592,SUMIF($AC$3:$AM$3,VLOOKUP($R1592,desplegable!$N$3:$Q$8,4,FALSE),$AC1592:$AM1592))</f>
        <v>0</v>
      </c>
      <c r="BA1592" s="78"/>
      <c r="BB1592" s="54">
        <f t="shared" si="513"/>
        <v>0</v>
      </c>
      <c r="BC1592" s="53">
        <f>+IFERROR($BB1592*$T1592/VLOOKUP($R1592,desplegable!$N$3:$O$8,2,FALSE),0)</f>
        <v>0</v>
      </c>
      <c r="BD1592" s="53" t="str">
        <f t="shared" si="503"/>
        <v/>
      </c>
      <c r="BE1592" s="57" t="str">
        <f t="shared" si="514"/>
        <v/>
      </c>
    </row>
    <row r="1593" spans="1:57" ht="15" customHeight="1" x14ac:dyDescent="0.25">
      <c r="A1593" s="26" t="s">
        <v>117</v>
      </c>
      <c r="B1593" s="21"/>
      <c r="C1593" s="21" t="s">
        <v>117</v>
      </c>
      <c r="D1593" s="21"/>
      <c r="E1593" s="21" t="s">
        <v>117</v>
      </c>
      <c r="F1593" s="21"/>
      <c r="G1593" s="27"/>
      <c r="H1593" s="27"/>
      <c r="I1593" s="28" t="s">
        <v>110</v>
      </c>
      <c r="J1593" s="28" t="s">
        <v>117</v>
      </c>
      <c r="K1593" s="21"/>
      <c r="L1593" s="21"/>
      <c r="M1593" s="28" t="s">
        <v>117</v>
      </c>
      <c r="N1593" s="28" t="s">
        <v>117</v>
      </c>
      <c r="O1593" s="28" t="s">
        <v>117</v>
      </c>
      <c r="P1593" s="21" t="s">
        <v>117</v>
      </c>
      <c r="Q1593" s="21" t="s">
        <v>117</v>
      </c>
      <c r="R1593" s="28" t="s">
        <v>117</v>
      </c>
      <c r="S1593" s="78"/>
      <c r="T1593" s="30"/>
      <c r="U1593" s="52">
        <f t="shared" si="504"/>
        <v>0</v>
      </c>
      <c r="V1593" s="29"/>
      <c r="W1593" s="29" t="s">
        <v>117</v>
      </c>
      <c r="X1593" s="29"/>
      <c r="Y1593" s="29"/>
      <c r="Z1593" s="53" t="str">
        <f t="shared" si="496"/>
        <v/>
      </c>
      <c r="AA1593" s="55" t="str">
        <f t="shared" si="505"/>
        <v/>
      </c>
      <c r="AB1593" s="27"/>
      <c r="AC1593" s="54">
        <f t="shared" si="497"/>
        <v>0</v>
      </c>
      <c r="AD1593" s="78"/>
      <c r="AE1593" s="54">
        <f t="shared" si="498"/>
        <v>0</v>
      </c>
      <c r="AF1593" s="78"/>
      <c r="AG1593" s="54">
        <f t="shared" si="499"/>
        <v>0</v>
      </c>
      <c r="AH1593" s="78"/>
      <c r="AI1593" s="54">
        <f t="shared" si="500"/>
        <v>0</v>
      </c>
      <c r="AJ1593" s="78"/>
      <c r="AK1593" s="54">
        <f t="shared" si="501"/>
        <v>0</v>
      </c>
      <c r="AL1593" s="78"/>
      <c r="AM1593" s="78"/>
      <c r="AN1593" s="53" t="str">
        <f>+IF($A1593="Venta",SUMIF($AC$3:$AM$3,VLOOKUP($R1593,desplegable!$N$3:$Q$8,4,FALSE),$AC1593:$AM1593)*$T1593/VLOOKUP($R1593,desplegable!$N$3:$O$8,2,FALSE),"")</f>
        <v/>
      </c>
      <c r="AO1593" s="53">
        <f t="shared" si="502"/>
        <v>0</v>
      </c>
      <c r="AP1593" s="53" t="str">
        <f>+IF($A1593="Compra",SUMIF($AC$3:$AM$3,VLOOKUP(#REF!,desplegable!$N$3:$Q$8,4,FALSE),$AC1593:$AM1593)*$T1593/VLOOKUP(#REF!,desplegable!$N$3:$O$8,2,FALSE),"")</f>
        <v/>
      </c>
      <c r="AQ1593" s="55">
        <f>+IFERROR(SUMIF($AC$3:$AM$3,VLOOKUP($R1593,desplegable!$N$3:$Q$8,4,FALSE),$AC1593:$AM1593)/$S1593,0)</f>
        <v>0</v>
      </c>
      <c r="AR1593" s="55">
        <f ca="1">IFERROR((SUMIF($AC$3:$AM$3,VLOOKUP($R1593,desplegable!$N$3:$Q$8,4,FALSE),$AC1593:$AM1593)/($H1593-$G1593))*((TODAY())-$G1593)/$S1593,0)</f>
        <v>0</v>
      </c>
      <c r="AS1593" s="56" t="str">
        <f t="shared" si="506"/>
        <v>-</v>
      </c>
      <c r="AT1593" s="56" t="str">
        <f t="shared" si="507"/>
        <v>-</v>
      </c>
      <c r="AU1593" s="56" t="str">
        <f t="shared" si="508"/>
        <v>-</v>
      </c>
      <c r="AV1593" s="56" t="str">
        <f t="shared" si="509"/>
        <v>-</v>
      </c>
      <c r="AW1593" s="53" t="str">
        <f t="shared" si="510"/>
        <v>-</v>
      </c>
      <c r="AX1593" s="53" t="str">
        <f t="shared" si="511"/>
        <v/>
      </c>
      <c r="AY1593" s="57" t="str">
        <f t="shared" si="512"/>
        <v/>
      </c>
      <c r="AZ1593" s="54">
        <f>+IF(SUMIF($AC$3:$AM$3,VLOOKUP($R1593,desplegable!$N$3:$Q$8,4,FALSE),$AC1593:$AM1593)&gt;=$S1593,$S1593,SUMIF($AC$3:$AM$3,VLOOKUP($R1593,desplegable!$N$3:$Q$8,4,FALSE),$AC1593:$AM1593))</f>
        <v>0</v>
      </c>
      <c r="BA1593" s="78"/>
      <c r="BB1593" s="54">
        <f t="shared" si="513"/>
        <v>0</v>
      </c>
      <c r="BC1593" s="53">
        <f>+IFERROR($BB1593*$T1593/VLOOKUP($R1593,desplegable!$N$3:$O$8,2,FALSE),0)</f>
        <v>0</v>
      </c>
      <c r="BD1593" s="53" t="str">
        <f t="shared" si="503"/>
        <v/>
      </c>
      <c r="BE1593" s="57" t="str">
        <f t="shared" si="514"/>
        <v/>
      </c>
    </row>
    <row r="1594" spans="1:57" ht="15" customHeight="1" x14ac:dyDescent="0.25">
      <c r="A1594" s="26" t="s">
        <v>117</v>
      </c>
      <c r="B1594" s="21"/>
      <c r="C1594" s="21" t="s">
        <v>117</v>
      </c>
      <c r="D1594" s="21"/>
      <c r="E1594" s="21" t="s">
        <v>117</v>
      </c>
      <c r="F1594" s="21"/>
      <c r="G1594" s="27"/>
      <c r="H1594" s="27"/>
      <c r="I1594" s="28" t="s">
        <v>110</v>
      </c>
      <c r="J1594" s="28" t="s">
        <v>117</v>
      </c>
      <c r="K1594" s="21"/>
      <c r="L1594" s="21"/>
      <c r="M1594" s="28" t="s">
        <v>117</v>
      </c>
      <c r="N1594" s="28" t="s">
        <v>117</v>
      </c>
      <c r="O1594" s="28" t="s">
        <v>117</v>
      </c>
      <c r="P1594" s="21" t="s">
        <v>117</v>
      </c>
      <c r="Q1594" s="21" t="s">
        <v>117</v>
      </c>
      <c r="R1594" s="28" t="s">
        <v>117</v>
      </c>
      <c r="S1594" s="78"/>
      <c r="T1594" s="30"/>
      <c r="U1594" s="52">
        <f t="shared" si="504"/>
        <v>0</v>
      </c>
      <c r="V1594" s="29"/>
      <c r="W1594" s="29" t="s">
        <v>117</v>
      </c>
      <c r="X1594" s="29"/>
      <c r="Y1594" s="29"/>
      <c r="Z1594" s="53" t="str">
        <f t="shared" si="496"/>
        <v/>
      </c>
      <c r="AA1594" s="55" t="str">
        <f t="shared" si="505"/>
        <v/>
      </c>
      <c r="AB1594" s="27"/>
      <c r="AC1594" s="54">
        <f t="shared" si="497"/>
        <v>0</v>
      </c>
      <c r="AD1594" s="78"/>
      <c r="AE1594" s="54">
        <f t="shared" si="498"/>
        <v>0</v>
      </c>
      <c r="AF1594" s="78"/>
      <c r="AG1594" s="54">
        <f t="shared" si="499"/>
        <v>0</v>
      </c>
      <c r="AH1594" s="78"/>
      <c r="AI1594" s="54">
        <f t="shared" si="500"/>
        <v>0</v>
      </c>
      <c r="AJ1594" s="78"/>
      <c r="AK1594" s="54">
        <f t="shared" si="501"/>
        <v>0</v>
      </c>
      <c r="AL1594" s="78"/>
      <c r="AM1594" s="78"/>
      <c r="AN1594" s="53" t="str">
        <f>+IF($A1594="Venta",SUMIF($AC$3:$AM$3,VLOOKUP($R1594,desplegable!$N$3:$Q$8,4,FALSE),$AC1594:$AM1594)*$T1594/VLOOKUP($R1594,desplegable!$N$3:$O$8,2,FALSE),"")</f>
        <v/>
      </c>
      <c r="AO1594" s="53">
        <f t="shared" si="502"/>
        <v>0</v>
      </c>
      <c r="AP1594" s="53" t="str">
        <f>+IF($A1594="Compra",SUMIF($AC$3:$AM$3,VLOOKUP($R1593,desplegable!$N$3:$Q$8,4,FALSE),$AC1594:$AM1594)*$T1594/VLOOKUP($R1593,desplegable!$N$3:$O$8,2,FALSE),"")</f>
        <v/>
      </c>
      <c r="AQ1594" s="55">
        <f>+IFERROR(SUMIF($AC$3:$AM$3,VLOOKUP($R1594,desplegable!$N$3:$Q$8,4,FALSE),$AC1594:$AM1594)/$S1594,0)</f>
        <v>0</v>
      </c>
      <c r="AR1594" s="55">
        <f ca="1">IFERROR((SUMIF($AC$3:$AM$3,VLOOKUP($R1594,desplegable!$N$3:$Q$8,4,FALSE),$AC1594:$AM1594)/($H1594-$G1594))*((TODAY())-$G1594)/$S1594,0)</f>
        <v>0</v>
      </c>
      <c r="AS1594" s="56" t="str">
        <f t="shared" si="506"/>
        <v>-</v>
      </c>
      <c r="AT1594" s="56" t="str">
        <f t="shared" si="507"/>
        <v>-</v>
      </c>
      <c r="AU1594" s="56" t="str">
        <f t="shared" si="508"/>
        <v>-</v>
      </c>
      <c r="AV1594" s="56" t="str">
        <f t="shared" si="509"/>
        <v>-</v>
      </c>
      <c r="AW1594" s="53" t="str">
        <f t="shared" si="510"/>
        <v>-</v>
      </c>
      <c r="AX1594" s="53" t="str">
        <f t="shared" si="511"/>
        <v/>
      </c>
      <c r="AY1594" s="57" t="str">
        <f t="shared" si="512"/>
        <v/>
      </c>
      <c r="AZ1594" s="54">
        <f>+IF(SUMIF($AC$3:$AM$3,VLOOKUP($R1594,desplegable!$N$3:$Q$8,4,FALSE),$AC1594:$AM1594)&gt;=$S1594,$S1594,SUMIF($AC$3:$AM$3,VLOOKUP($R1594,desplegable!$N$3:$Q$8,4,FALSE),$AC1594:$AM1594))</f>
        <v>0</v>
      </c>
      <c r="BA1594" s="78"/>
      <c r="BB1594" s="54">
        <f t="shared" si="513"/>
        <v>0</v>
      </c>
      <c r="BC1594" s="53">
        <f>+IFERROR($BB1594*$T1594/VLOOKUP($R1594,desplegable!$N$3:$O$8,2,FALSE),0)</f>
        <v>0</v>
      </c>
      <c r="BD1594" s="53" t="str">
        <f t="shared" si="503"/>
        <v/>
      </c>
      <c r="BE1594" s="57" t="str">
        <f t="shared" si="514"/>
        <v/>
      </c>
    </row>
    <row r="1595" spans="1:57" ht="15" customHeight="1" x14ac:dyDescent="0.25">
      <c r="A1595" s="26" t="s">
        <v>117</v>
      </c>
      <c r="B1595" s="21"/>
      <c r="C1595" s="21" t="s">
        <v>117</v>
      </c>
      <c r="D1595" s="21"/>
      <c r="E1595" s="21" t="s">
        <v>117</v>
      </c>
      <c r="F1595" s="21"/>
      <c r="G1595" s="27"/>
      <c r="H1595" s="27"/>
      <c r="I1595" s="28" t="s">
        <v>110</v>
      </c>
      <c r="J1595" s="28" t="s">
        <v>117</v>
      </c>
      <c r="K1595" s="21"/>
      <c r="L1595" s="21"/>
      <c r="M1595" s="28" t="s">
        <v>117</v>
      </c>
      <c r="N1595" s="28" t="s">
        <v>117</v>
      </c>
      <c r="O1595" s="28" t="s">
        <v>117</v>
      </c>
      <c r="P1595" s="21" t="s">
        <v>117</v>
      </c>
      <c r="Q1595" s="21" t="s">
        <v>117</v>
      </c>
      <c r="R1595" s="28" t="s">
        <v>117</v>
      </c>
      <c r="S1595" s="78"/>
      <c r="T1595" s="30"/>
      <c r="U1595" s="52">
        <f t="shared" si="504"/>
        <v>0</v>
      </c>
      <c r="V1595" s="29"/>
      <c r="W1595" s="29" t="s">
        <v>117</v>
      </c>
      <c r="X1595" s="29"/>
      <c r="Y1595" s="29"/>
      <c r="Z1595" s="53" t="str">
        <f t="shared" si="496"/>
        <v/>
      </c>
      <c r="AA1595" s="55" t="str">
        <f t="shared" si="505"/>
        <v/>
      </c>
      <c r="AB1595" s="27"/>
      <c r="AC1595" s="54">
        <f t="shared" si="497"/>
        <v>0</v>
      </c>
      <c r="AD1595" s="78"/>
      <c r="AE1595" s="54">
        <f t="shared" si="498"/>
        <v>0</v>
      </c>
      <c r="AF1595" s="78"/>
      <c r="AG1595" s="54">
        <f t="shared" si="499"/>
        <v>0</v>
      </c>
      <c r="AH1595" s="78"/>
      <c r="AI1595" s="54">
        <f t="shared" si="500"/>
        <v>0</v>
      </c>
      <c r="AJ1595" s="78"/>
      <c r="AK1595" s="54">
        <f t="shared" si="501"/>
        <v>0</v>
      </c>
      <c r="AL1595" s="78"/>
      <c r="AM1595" s="78"/>
      <c r="AN1595" s="53" t="str">
        <f>+IF($A1595="Venta",SUMIF($AC$3:$AM$3,VLOOKUP($R1595,desplegable!$N$3:$Q$8,4,FALSE),$AC1595:$AM1595)*$T1595/VLOOKUP($R1595,desplegable!$N$3:$O$8,2,FALSE),"")</f>
        <v/>
      </c>
      <c r="AO1595" s="53">
        <f t="shared" si="502"/>
        <v>0</v>
      </c>
      <c r="AP1595" s="53" t="str">
        <f>+IF($A1595="Compra",SUMIF($AC$3:$AM$3,VLOOKUP($R1594,desplegable!$N$3:$Q$8,4,FALSE),$AC1595:$AM1595)*$T1595/VLOOKUP($R1594,desplegable!$N$3:$O$8,2,FALSE),"")</f>
        <v/>
      </c>
      <c r="AQ1595" s="55">
        <f>+IFERROR(SUMIF($AC$3:$AM$3,VLOOKUP($R1595,desplegable!$N$3:$Q$8,4,FALSE),$AC1595:$AM1595)/$S1595,0)</f>
        <v>0</v>
      </c>
      <c r="AR1595" s="55">
        <f ca="1">IFERROR((SUMIF($AC$3:$AM$3,VLOOKUP($R1595,desplegable!$N$3:$Q$8,4,FALSE),$AC1595:$AM1595)/($H1595-$G1595))*((TODAY())-$G1595)/$S1595,0)</f>
        <v>0</v>
      </c>
      <c r="AS1595" s="56" t="str">
        <f t="shared" si="506"/>
        <v>-</v>
      </c>
      <c r="AT1595" s="56" t="str">
        <f t="shared" si="507"/>
        <v>-</v>
      </c>
      <c r="AU1595" s="56" t="str">
        <f t="shared" si="508"/>
        <v>-</v>
      </c>
      <c r="AV1595" s="56" t="str">
        <f t="shared" si="509"/>
        <v>-</v>
      </c>
      <c r="AW1595" s="53" t="str">
        <f t="shared" si="510"/>
        <v>-</v>
      </c>
      <c r="AX1595" s="53" t="str">
        <f t="shared" si="511"/>
        <v/>
      </c>
      <c r="AY1595" s="57" t="str">
        <f t="shared" si="512"/>
        <v/>
      </c>
      <c r="AZ1595" s="54">
        <f>+IF(SUMIF($AC$3:$AM$3,VLOOKUP($R1595,desplegable!$N$3:$Q$8,4,FALSE),$AC1595:$AM1595)&gt;=$S1595,$S1595,SUMIF($AC$3:$AM$3,VLOOKUP($R1595,desplegable!$N$3:$Q$8,4,FALSE),$AC1595:$AM1595))</f>
        <v>0</v>
      </c>
      <c r="BA1595" s="78"/>
      <c r="BB1595" s="54">
        <f t="shared" si="513"/>
        <v>0</v>
      </c>
      <c r="BC1595" s="53">
        <f>+IFERROR($BB1595*$T1595/VLOOKUP($R1595,desplegable!$N$3:$O$8,2,FALSE),0)</f>
        <v>0</v>
      </c>
      <c r="BD1595" s="53" t="str">
        <f t="shared" si="503"/>
        <v/>
      </c>
      <c r="BE1595" s="57" t="str">
        <f t="shared" si="514"/>
        <v/>
      </c>
    </row>
    <row r="1596" spans="1:57" ht="15" customHeight="1" x14ac:dyDescent="0.25">
      <c r="A1596" s="26" t="s">
        <v>117</v>
      </c>
      <c r="B1596" s="21"/>
      <c r="C1596" s="21" t="s">
        <v>117</v>
      </c>
      <c r="D1596" s="21"/>
      <c r="E1596" s="21" t="s">
        <v>117</v>
      </c>
      <c r="F1596" s="21"/>
      <c r="G1596" s="27"/>
      <c r="H1596" s="27"/>
      <c r="I1596" s="28" t="s">
        <v>110</v>
      </c>
      <c r="J1596" s="28" t="s">
        <v>117</v>
      </c>
      <c r="K1596" s="21"/>
      <c r="L1596" s="21"/>
      <c r="M1596" s="28" t="s">
        <v>117</v>
      </c>
      <c r="N1596" s="28" t="s">
        <v>117</v>
      </c>
      <c r="O1596" s="28" t="s">
        <v>117</v>
      </c>
      <c r="P1596" s="21" t="s">
        <v>117</v>
      </c>
      <c r="Q1596" s="21" t="s">
        <v>117</v>
      </c>
      <c r="R1596" s="28" t="s">
        <v>117</v>
      </c>
      <c r="S1596" s="78"/>
      <c r="T1596" s="30"/>
      <c r="U1596" s="52">
        <f t="shared" si="504"/>
        <v>0</v>
      </c>
      <c r="V1596" s="29"/>
      <c r="W1596" s="29" t="s">
        <v>117</v>
      </c>
      <c r="X1596" s="29"/>
      <c r="Y1596" s="29"/>
      <c r="Z1596" s="53" t="str">
        <f t="shared" si="496"/>
        <v/>
      </c>
      <c r="AA1596" s="55" t="str">
        <f t="shared" si="505"/>
        <v/>
      </c>
      <c r="AB1596" s="27"/>
      <c r="AC1596" s="54">
        <f t="shared" si="497"/>
        <v>0</v>
      </c>
      <c r="AD1596" s="78"/>
      <c r="AE1596" s="54">
        <f t="shared" si="498"/>
        <v>0</v>
      </c>
      <c r="AF1596" s="78"/>
      <c r="AG1596" s="54">
        <f t="shared" si="499"/>
        <v>0</v>
      </c>
      <c r="AH1596" s="78"/>
      <c r="AI1596" s="54">
        <f t="shared" si="500"/>
        <v>0</v>
      </c>
      <c r="AJ1596" s="78"/>
      <c r="AK1596" s="54">
        <f t="shared" si="501"/>
        <v>0</v>
      </c>
      <c r="AL1596" s="78"/>
      <c r="AM1596" s="78"/>
      <c r="AN1596" s="53" t="str">
        <f>+IF($A1596="Venta",SUMIF($AC$3:$AM$3,VLOOKUP($R1596,desplegable!$N$3:$Q$8,4,FALSE),$AC1596:$AM1596)*$T1596/VLOOKUP($R1596,desplegable!$N$3:$O$8,2,FALSE),"")</f>
        <v/>
      </c>
      <c r="AO1596" s="53">
        <f t="shared" si="502"/>
        <v>0</v>
      </c>
      <c r="AP1596" s="53" t="str">
        <f>+IF($A1596="Compra",SUMIF($AC$3:$AM$3,VLOOKUP($R1595,desplegable!$N$3:$Q$8,4,FALSE),$AC1596:$AM1596)*$T1596/VLOOKUP($R1595,desplegable!$N$3:$O$8,2,FALSE),"")</f>
        <v/>
      </c>
      <c r="AQ1596" s="55">
        <f>+IFERROR(SUMIF($AC$3:$AM$3,VLOOKUP($R1596,desplegable!$N$3:$Q$8,4,FALSE),$AC1596:$AM1596)/$S1596,0)</f>
        <v>0</v>
      </c>
      <c r="AR1596" s="55">
        <f ca="1">IFERROR((SUMIF($AC$3:$AM$3,VLOOKUP($R1596,desplegable!$N$3:$Q$8,4,FALSE),$AC1596:$AM1596)/($H1596-$G1596))*((TODAY())-$G1596)/$S1596,0)</f>
        <v>0</v>
      </c>
      <c r="AS1596" s="56" t="str">
        <f t="shared" si="506"/>
        <v>-</v>
      </c>
      <c r="AT1596" s="56" t="str">
        <f t="shared" si="507"/>
        <v>-</v>
      </c>
      <c r="AU1596" s="56" t="str">
        <f t="shared" si="508"/>
        <v>-</v>
      </c>
      <c r="AV1596" s="56" t="str">
        <f t="shared" si="509"/>
        <v>-</v>
      </c>
      <c r="AW1596" s="53" t="str">
        <f t="shared" si="510"/>
        <v>-</v>
      </c>
      <c r="AX1596" s="53" t="str">
        <f t="shared" si="511"/>
        <v/>
      </c>
      <c r="AY1596" s="57" t="str">
        <f t="shared" si="512"/>
        <v/>
      </c>
      <c r="AZ1596" s="54">
        <f>+IF(SUMIF($AC$3:$AM$3,VLOOKUP($R1596,desplegable!$N$3:$Q$8,4,FALSE),$AC1596:$AM1596)&gt;=$S1596,$S1596,SUMIF($AC$3:$AM$3,VLOOKUP($R1596,desplegable!$N$3:$Q$8,4,FALSE),$AC1596:$AM1596))</f>
        <v>0</v>
      </c>
      <c r="BA1596" s="78"/>
      <c r="BB1596" s="54">
        <f t="shared" si="513"/>
        <v>0</v>
      </c>
      <c r="BC1596" s="53">
        <f>+IFERROR($BB1596*$T1596/VLOOKUP($R1596,desplegable!$N$3:$O$8,2,FALSE),0)</f>
        <v>0</v>
      </c>
      <c r="BD1596" s="53" t="str">
        <f t="shared" si="503"/>
        <v/>
      </c>
      <c r="BE1596" s="57" t="str">
        <f t="shared" si="514"/>
        <v/>
      </c>
    </row>
    <row r="1597" spans="1:57" ht="15" customHeight="1" x14ac:dyDescent="0.25">
      <c r="A1597" s="26" t="s">
        <v>117</v>
      </c>
      <c r="B1597" s="21"/>
      <c r="C1597" s="21" t="s">
        <v>117</v>
      </c>
      <c r="D1597" s="21"/>
      <c r="E1597" s="21" t="s">
        <v>117</v>
      </c>
      <c r="F1597" s="21"/>
      <c r="G1597" s="27"/>
      <c r="H1597" s="27"/>
      <c r="I1597" s="28" t="s">
        <v>110</v>
      </c>
      <c r="J1597" s="28" t="s">
        <v>117</v>
      </c>
      <c r="K1597" s="21"/>
      <c r="L1597" s="21"/>
      <c r="M1597" s="28" t="s">
        <v>117</v>
      </c>
      <c r="N1597" s="28" t="s">
        <v>117</v>
      </c>
      <c r="O1597" s="28" t="s">
        <v>117</v>
      </c>
      <c r="P1597" s="21" t="s">
        <v>117</v>
      </c>
      <c r="Q1597" s="21" t="s">
        <v>117</v>
      </c>
      <c r="R1597" s="28" t="s">
        <v>117</v>
      </c>
      <c r="S1597" s="78"/>
      <c r="T1597" s="30"/>
      <c r="U1597" s="52">
        <f t="shared" si="504"/>
        <v>0</v>
      </c>
      <c r="V1597" s="29"/>
      <c r="W1597" s="29" t="s">
        <v>117</v>
      </c>
      <c r="X1597" s="29"/>
      <c r="Y1597" s="29"/>
      <c r="Z1597" s="53" t="str">
        <f t="shared" si="496"/>
        <v/>
      </c>
      <c r="AA1597" s="55" t="str">
        <f t="shared" si="505"/>
        <v/>
      </c>
      <c r="AB1597" s="27"/>
      <c r="AC1597" s="54">
        <f t="shared" si="497"/>
        <v>0</v>
      </c>
      <c r="AD1597" s="78"/>
      <c r="AE1597" s="54">
        <f t="shared" si="498"/>
        <v>0</v>
      </c>
      <c r="AF1597" s="78"/>
      <c r="AG1597" s="54">
        <f t="shared" si="499"/>
        <v>0</v>
      </c>
      <c r="AH1597" s="78"/>
      <c r="AI1597" s="54">
        <f t="shared" si="500"/>
        <v>0</v>
      </c>
      <c r="AJ1597" s="78"/>
      <c r="AK1597" s="54">
        <f t="shared" si="501"/>
        <v>0</v>
      </c>
      <c r="AL1597" s="78"/>
      <c r="AM1597" s="78"/>
      <c r="AN1597" s="53" t="str">
        <f>+IF($A1597="Venta",SUMIF($AC$3:$AM$3,VLOOKUP($R1597,desplegable!$N$3:$Q$8,4,FALSE),$AC1597:$AM1597)*$T1597/VLOOKUP($R1597,desplegable!$N$3:$O$8,2,FALSE),"")</f>
        <v/>
      </c>
      <c r="AO1597" s="53">
        <f t="shared" si="502"/>
        <v>0</v>
      </c>
      <c r="AP1597" s="53" t="str">
        <f>+IF($A1597="Compra",SUMIF($AC$3:$AM$3,VLOOKUP($R1596,desplegable!$N$3:$Q$8,4,FALSE),$AC1597:$AM1597)*$T1597/VLOOKUP($R1596,desplegable!$N$3:$O$8,2,FALSE),"")</f>
        <v/>
      </c>
      <c r="AQ1597" s="55">
        <f>+IFERROR(SUMIF($AC$3:$AM$3,VLOOKUP($R1597,desplegable!$N$3:$Q$8,4,FALSE),$AC1597:$AM1597)/$S1597,0)</f>
        <v>0</v>
      </c>
      <c r="AR1597" s="55">
        <f ca="1">IFERROR((SUMIF($AC$3:$AM$3,VLOOKUP($R1597,desplegable!$N$3:$Q$8,4,FALSE),$AC1597:$AM1597)/($H1597-$G1597))*((TODAY())-$G1597)/$S1597,0)</f>
        <v>0</v>
      </c>
      <c r="AS1597" s="56" t="str">
        <f t="shared" si="506"/>
        <v>-</v>
      </c>
      <c r="AT1597" s="56" t="str">
        <f t="shared" si="507"/>
        <v>-</v>
      </c>
      <c r="AU1597" s="56" t="str">
        <f t="shared" si="508"/>
        <v>-</v>
      </c>
      <c r="AV1597" s="56" t="str">
        <f t="shared" si="509"/>
        <v>-</v>
      </c>
      <c r="AW1597" s="53" t="str">
        <f t="shared" si="510"/>
        <v>-</v>
      </c>
      <c r="AX1597" s="53" t="str">
        <f t="shared" si="511"/>
        <v/>
      </c>
      <c r="AY1597" s="57" t="str">
        <f t="shared" si="512"/>
        <v/>
      </c>
      <c r="AZ1597" s="54">
        <f>+IF(SUMIF($AC$3:$AM$3,VLOOKUP($R1597,desplegable!$N$3:$Q$8,4,FALSE),$AC1597:$AM1597)&gt;=$S1597,$S1597,SUMIF($AC$3:$AM$3,VLOOKUP($R1597,desplegable!$N$3:$Q$8,4,FALSE),$AC1597:$AM1597))</f>
        <v>0</v>
      </c>
      <c r="BA1597" s="78"/>
      <c r="BB1597" s="54">
        <f t="shared" si="513"/>
        <v>0</v>
      </c>
      <c r="BC1597" s="53">
        <f>+IFERROR($BB1597*$T1597/VLOOKUP($R1597,desplegable!$N$3:$O$8,2,FALSE),0)</f>
        <v>0</v>
      </c>
      <c r="BD1597" s="53" t="str">
        <f t="shared" si="503"/>
        <v/>
      </c>
      <c r="BE1597" s="57" t="str">
        <f t="shared" si="514"/>
        <v/>
      </c>
    </row>
    <row r="1598" spans="1:57" ht="15" customHeight="1" x14ac:dyDescent="0.25">
      <c r="A1598" s="26" t="s">
        <v>117</v>
      </c>
      <c r="B1598" s="21"/>
      <c r="C1598" s="21" t="s">
        <v>117</v>
      </c>
      <c r="D1598" s="21"/>
      <c r="E1598" s="21" t="s">
        <v>117</v>
      </c>
      <c r="F1598" s="21"/>
      <c r="G1598" s="27"/>
      <c r="H1598" s="27"/>
      <c r="I1598" s="28" t="s">
        <v>110</v>
      </c>
      <c r="J1598" s="28" t="s">
        <v>117</v>
      </c>
      <c r="K1598" s="21"/>
      <c r="L1598" s="21"/>
      <c r="M1598" s="28" t="s">
        <v>117</v>
      </c>
      <c r="N1598" s="28" t="s">
        <v>117</v>
      </c>
      <c r="O1598" s="28" t="s">
        <v>117</v>
      </c>
      <c r="P1598" s="21" t="s">
        <v>117</v>
      </c>
      <c r="Q1598" s="21" t="s">
        <v>117</v>
      </c>
      <c r="R1598" s="28" t="s">
        <v>117</v>
      </c>
      <c r="S1598" s="78"/>
      <c r="T1598" s="30"/>
      <c r="U1598" s="52">
        <f t="shared" si="504"/>
        <v>0</v>
      </c>
      <c r="V1598" s="29"/>
      <c r="W1598" s="29" t="s">
        <v>117</v>
      </c>
      <c r="X1598" s="29"/>
      <c r="Y1598" s="29"/>
      <c r="Z1598" s="53" t="str">
        <f t="shared" si="496"/>
        <v/>
      </c>
      <c r="AA1598" s="55" t="str">
        <f t="shared" si="505"/>
        <v/>
      </c>
      <c r="AB1598" s="27"/>
      <c r="AC1598" s="54">
        <f t="shared" si="497"/>
        <v>0</v>
      </c>
      <c r="AD1598" s="78"/>
      <c r="AE1598" s="54">
        <f t="shared" si="498"/>
        <v>0</v>
      </c>
      <c r="AF1598" s="78"/>
      <c r="AG1598" s="54">
        <f t="shared" si="499"/>
        <v>0</v>
      </c>
      <c r="AH1598" s="78"/>
      <c r="AI1598" s="54">
        <f t="shared" si="500"/>
        <v>0</v>
      </c>
      <c r="AJ1598" s="78"/>
      <c r="AK1598" s="54">
        <f t="shared" si="501"/>
        <v>0</v>
      </c>
      <c r="AL1598" s="78"/>
      <c r="AM1598" s="78"/>
      <c r="AN1598" s="53" t="str">
        <f>+IF($A1598="Venta",SUMIF($AC$3:$AM$3,VLOOKUP($R1598,desplegable!$N$3:$Q$8,4,FALSE),$AC1598:$AM1598)*$T1598/VLOOKUP($R1598,desplegable!$N$3:$O$8,2,FALSE),"")</f>
        <v/>
      </c>
      <c r="AO1598" s="53">
        <f t="shared" si="502"/>
        <v>0</v>
      </c>
      <c r="AP1598" s="53" t="str">
        <f>+IF($A1598="Compra",SUMIF($AC$3:$AM$3,VLOOKUP($R1597,desplegable!$N$3:$Q$8,4,FALSE),$AC1598:$AM1598)*$T1598/VLOOKUP($R1597,desplegable!$N$3:$O$8,2,FALSE),"")</f>
        <v/>
      </c>
      <c r="AQ1598" s="55">
        <f>+IFERROR(SUMIF($AC$3:$AM$3,VLOOKUP($R1598,desplegable!$N$3:$Q$8,4,FALSE),$AC1598:$AM1598)/$S1598,0)</f>
        <v>0</v>
      </c>
      <c r="AR1598" s="55">
        <f ca="1">IFERROR((SUMIF($AC$3:$AM$3,VLOOKUP($R1598,desplegable!$N$3:$Q$8,4,FALSE),$AC1598:$AM1598)/($H1598-$G1598))*((TODAY())-$G1598)/$S1598,0)</f>
        <v>0</v>
      </c>
      <c r="AS1598" s="56" t="str">
        <f t="shared" si="506"/>
        <v>-</v>
      </c>
      <c r="AT1598" s="56" t="str">
        <f t="shared" si="507"/>
        <v>-</v>
      </c>
      <c r="AU1598" s="56" t="str">
        <f t="shared" si="508"/>
        <v>-</v>
      </c>
      <c r="AV1598" s="56" t="str">
        <f t="shared" si="509"/>
        <v>-</v>
      </c>
      <c r="AW1598" s="53" t="str">
        <f t="shared" si="510"/>
        <v>-</v>
      </c>
      <c r="AX1598" s="53" t="str">
        <f t="shared" si="511"/>
        <v/>
      </c>
      <c r="AY1598" s="57" t="str">
        <f t="shared" si="512"/>
        <v/>
      </c>
      <c r="AZ1598" s="54">
        <f>+IF(SUMIF($AC$3:$AM$3,VLOOKUP($R1598,desplegable!$N$3:$Q$8,4,FALSE),$AC1598:$AM1598)&gt;=$S1598,$S1598,SUMIF($AC$3:$AM$3,VLOOKUP($R1598,desplegable!$N$3:$Q$8,4,FALSE),$AC1598:$AM1598))</f>
        <v>0</v>
      </c>
      <c r="BA1598" s="78"/>
      <c r="BB1598" s="54">
        <f t="shared" si="513"/>
        <v>0</v>
      </c>
      <c r="BC1598" s="53">
        <f>+IFERROR($BB1598*$T1598/VLOOKUP($R1598,desplegable!$N$3:$O$8,2,FALSE),0)</f>
        <v>0</v>
      </c>
      <c r="BD1598" s="53" t="str">
        <f t="shared" si="503"/>
        <v/>
      </c>
      <c r="BE1598" s="57" t="str">
        <f t="shared" si="514"/>
        <v/>
      </c>
    </row>
    <row r="1599" spans="1:57" ht="15" customHeight="1" x14ac:dyDescent="0.25">
      <c r="A1599" s="26" t="s">
        <v>117</v>
      </c>
      <c r="B1599" s="21"/>
      <c r="C1599" s="21" t="s">
        <v>117</v>
      </c>
      <c r="D1599" s="21"/>
      <c r="E1599" s="21" t="s">
        <v>117</v>
      </c>
      <c r="F1599" s="21"/>
      <c r="G1599" s="27"/>
      <c r="H1599" s="27"/>
      <c r="I1599" s="28" t="s">
        <v>110</v>
      </c>
      <c r="J1599" s="28" t="s">
        <v>117</v>
      </c>
      <c r="K1599" s="21"/>
      <c r="L1599" s="21"/>
      <c r="M1599" s="28" t="s">
        <v>117</v>
      </c>
      <c r="N1599" s="28" t="s">
        <v>117</v>
      </c>
      <c r="O1599" s="28" t="s">
        <v>117</v>
      </c>
      <c r="P1599" s="21" t="s">
        <v>117</v>
      </c>
      <c r="Q1599" s="21" t="s">
        <v>117</v>
      </c>
      <c r="R1599" s="28" t="s">
        <v>117</v>
      </c>
      <c r="S1599" s="78"/>
      <c r="T1599" s="30"/>
      <c r="U1599" s="52">
        <f t="shared" si="504"/>
        <v>0</v>
      </c>
      <c r="V1599" s="29"/>
      <c r="W1599" s="29" t="s">
        <v>117</v>
      </c>
      <c r="X1599" s="29"/>
      <c r="Y1599" s="29"/>
      <c r="Z1599" s="53" t="str">
        <f t="shared" si="496"/>
        <v/>
      </c>
      <c r="AA1599" s="55" t="str">
        <f t="shared" si="505"/>
        <v/>
      </c>
      <c r="AB1599" s="27"/>
      <c r="AC1599" s="54">
        <f t="shared" si="497"/>
        <v>0</v>
      </c>
      <c r="AD1599" s="78"/>
      <c r="AE1599" s="54">
        <f t="shared" si="498"/>
        <v>0</v>
      </c>
      <c r="AF1599" s="78"/>
      <c r="AG1599" s="54">
        <f t="shared" si="499"/>
        <v>0</v>
      </c>
      <c r="AH1599" s="78"/>
      <c r="AI1599" s="54">
        <f t="shared" si="500"/>
        <v>0</v>
      </c>
      <c r="AJ1599" s="78"/>
      <c r="AK1599" s="54">
        <f t="shared" si="501"/>
        <v>0</v>
      </c>
      <c r="AL1599" s="78"/>
      <c r="AM1599" s="78"/>
      <c r="AN1599" s="53" t="str">
        <f>+IF($A1599="Venta",SUMIF($AC$3:$AM$3,VLOOKUP($R1599,desplegable!$N$3:$Q$8,4,FALSE),$AC1599:$AM1599)*$T1599/VLOOKUP($R1599,desplegable!$N$3:$O$8,2,FALSE),"")</f>
        <v/>
      </c>
      <c r="AO1599" s="53">
        <f t="shared" si="502"/>
        <v>0</v>
      </c>
      <c r="AP1599" s="53" t="str">
        <f>+IF($A1599="Compra",SUMIF($AC$3:$AM$3,VLOOKUP($R1598,desplegable!$N$3:$Q$8,4,FALSE),$AC1599:$AM1599)*$T1599/VLOOKUP($R1598,desplegable!$N$3:$O$8,2,FALSE),"")</f>
        <v/>
      </c>
      <c r="AQ1599" s="55">
        <f>+IFERROR(SUMIF($AC$3:$AM$3,VLOOKUP($R1599,desplegable!$N$3:$Q$8,4,FALSE),$AC1599:$AM1599)/$S1599,0)</f>
        <v>0</v>
      </c>
      <c r="AR1599" s="55">
        <f ca="1">IFERROR((SUMIF($AC$3:$AM$3,VLOOKUP($R1599,desplegable!$N$3:$Q$8,4,FALSE),$AC1599:$AM1599)/($H1599-$G1599))*((TODAY())-$G1599)/$S1599,0)</f>
        <v>0</v>
      </c>
      <c r="AS1599" s="56" t="str">
        <f t="shared" si="506"/>
        <v>-</v>
      </c>
      <c r="AT1599" s="56" t="str">
        <f t="shared" si="507"/>
        <v>-</v>
      </c>
      <c r="AU1599" s="56" t="str">
        <f t="shared" si="508"/>
        <v>-</v>
      </c>
      <c r="AV1599" s="56" t="str">
        <f t="shared" si="509"/>
        <v>-</v>
      </c>
      <c r="AW1599" s="53" t="str">
        <f t="shared" si="510"/>
        <v>-</v>
      </c>
      <c r="AX1599" s="53" t="str">
        <f t="shared" si="511"/>
        <v/>
      </c>
      <c r="AY1599" s="57" t="str">
        <f t="shared" si="512"/>
        <v/>
      </c>
      <c r="AZ1599" s="54">
        <f>+IF(SUMIF($AC$3:$AM$3,VLOOKUP($R1599,desplegable!$N$3:$Q$8,4,FALSE),$AC1599:$AM1599)&gt;=$S1599,$S1599,SUMIF($AC$3:$AM$3,VLOOKUP($R1599,desplegable!$N$3:$Q$8,4,FALSE),$AC1599:$AM1599))</f>
        <v>0</v>
      </c>
      <c r="BA1599" s="78"/>
      <c r="BB1599" s="54">
        <f t="shared" si="513"/>
        <v>0</v>
      </c>
      <c r="BC1599" s="53">
        <f>+IFERROR($BB1599*$T1599/VLOOKUP($R1599,desplegable!$N$3:$O$8,2,FALSE),0)</f>
        <v>0</v>
      </c>
      <c r="BD1599" s="53" t="str">
        <f t="shared" si="503"/>
        <v/>
      </c>
      <c r="BE1599" s="57" t="str">
        <f t="shared" si="514"/>
        <v/>
      </c>
    </row>
    <row r="1600" spans="1:57" ht="15" customHeight="1" x14ac:dyDescent="0.25">
      <c r="A1600" s="26" t="s">
        <v>117</v>
      </c>
      <c r="B1600" s="21"/>
      <c r="C1600" s="21" t="s">
        <v>117</v>
      </c>
      <c r="D1600" s="21"/>
      <c r="E1600" s="21" t="s">
        <v>117</v>
      </c>
      <c r="F1600" s="21"/>
      <c r="G1600" s="27"/>
      <c r="H1600" s="27"/>
      <c r="I1600" s="28" t="s">
        <v>110</v>
      </c>
      <c r="J1600" s="28" t="s">
        <v>117</v>
      </c>
      <c r="K1600" s="21"/>
      <c r="L1600" s="21"/>
      <c r="M1600" s="28" t="s">
        <v>117</v>
      </c>
      <c r="N1600" s="28" t="s">
        <v>117</v>
      </c>
      <c r="O1600" s="28" t="s">
        <v>117</v>
      </c>
      <c r="P1600" s="21" t="s">
        <v>117</v>
      </c>
      <c r="Q1600" s="21" t="s">
        <v>117</v>
      </c>
      <c r="R1600" s="28" t="s">
        <v>117</v>
      </c>
      <c r="S1600" s="78"/>
      <c r="T1600" s="30"/>
      <c r="U1600" s="52">
        <f t="shared" si="504"/>
        <v>0</v>
      </c>
      <c r="V1600" s="29"/>
      <c r="W1600" s="29" t="s">
        <v>117</v>
      </c>
      <c r="X1600" s="29"/>
      <c r="Y1600" s="29"/>
      <c r="Z1600" s="53" t="str">
        <f t="shared" si="496"/>
        <v/>
      </c>
      <c r="AA1600" s="55" t="str">
        <f t="shared" si="505"/>
        <v/>
      </c>
      <c r="AB1600" s="27"/>
      <c r="AC1600" s="54">
        <f t="shared" si="497"/>
        <v>0</v>
      </c>
      <c r="AD1600" s="78"/>
      <c r="AE1600" s="54">
        <f t="shared" si="498"/>
        <v>0</v>
      </c>
      <c r="AF1600" s="78"/>
      <c r="AG1600" s="54">
        <f t="shared" si="499"/>
        <v>0</v>
      </c>
      <c r="AH1600" s="78"/>
      <c r="AI1600" s="54">
        <f t="shared" si="500"/>
        <v>0</v>
      </c>
      <c r="AJ1600" s="78"/>
      <c r="AK1600" s="54">
        <f t="shared" si="501"/>
        <v>0</v>
      </c>
      <c r="AL1600" s="78"/>
      <c r="AM1600" s="78"/>
      <c r="AN1600" s="53" t="str">
        <f>+IF($A1600="Venta",SUMIF($AC$3:$AM$3,VLOOKUP($R1600,desplegable!$N$3:$Q$8,4,FALSE),$AC1600:$AM1600)*$T1600/VLOOKUP($R1600,desplegable!$N$3:$O$8,2,FALSE),"")</f>
        <v/>
      </c>
      <c r="AO1600" s="53">
        <f t="shared" si="502"/>
        <v>0</v>
      </c>
      <c r="AP1600" s="53" t="str">
        <f>+IF($A1600="Compra",SUMIF($AC$3:$AM$3,VLOOKUP($R1599,desplegable!$N$3:$Q$8,4,FALSE),$AC1600:$AM1600)*$T1600/VLOOKUP($R1599,desplegable!$N$3:$O$8,2,FALSE),"")</f>
        <v/>
      </c>
      <c r="AQ1600" s="55">
        <f>+IFERROR(SUMIF($AC$3:$AM$3,VLOOKUP($R1600,desplegable!$N$3:$Q$8,4,FALSE),$AC1600:$AM1600)/$S1600,0)</f>
        <v>0</v>
      </c>
      <c r="AR1600" s="55">
        <f ca="1">IFERROR((SUMIF($AC$3:$AM$3,VLOOKUP($R1600,desplegable!$N$3:$Q$8,4,FALSE),$AC1600:$AM1600)/($H1600-$G1600))*((TODAY())-$G1600)/$S1600,0)</f>
        <v>0</v>
      </c>
      <c r="AS1600" s="56" t="str">
        <f t="shared" si="506"/>
        <v>-</v>
      </c>
      <c r="AT1600" s="56" t="str">
        <f t="shared" si="507"/>
        <v>-</v>
      </c>
      <c r="AU1600" s="56" t="str">
        <f t="shared" si="508"/>
        <v>-</v>
      </c>
      <c r="AV1600" s="56" t="str">
        <f t="shared" si="509"/>
        <v>-</v>
      </c>
      <c r="AW1600" s="53" t="str">
        <f t="shared" si="510"/>
        <v>-</v>
      </c>
      <c r="AX1600" s="53" t="str">
        <f t="shared" si="511"/>
        <v/>
      </c>
      <c r="AY1600" s="57" t="str">
        <f t="shared" si="512"/>
        <v/>
      </c>
      <c r="AZ1600" s="54">
        <f>+IF(SUMIF($AC$3:$AM$3,VLOOKUP($R1600,desplegable!$N$3:$Q$8,4,FALSE),$AC1600:$AM1600)&gt;=$S1600,$S1600,SUMIF($AC$3:$AM$3,VLOOKUP($R1600,desplegable!$N$3:$Q$8,4,FALSE),$AC1600:$AM1600))</f>
        <v>0</v>
      </c>
      <c r="BA1600" s="78"/>
      <c r="BB1600" s="54">
        <f t="shared" si="513"/>
        <v>0</v>
      </c>
      <c r="BC1600" s="53">
        <f>+IFERROR($BB1600*$T1600/VLOOKUP($R1600,desplegable!$N$3:$O$8,2,FALSE),0)</f>
        <v>0</v>
      </c>
      <c r="BD1600" s="53" t="str">
        <f t="shared" si="503"/>
        <v/>
      </c>
      <c r="BE1600" s="57" t="str">
        <f t="shared" si="514"/>
        <v/>
      </c>
    </row>
    <row r="1601" spans="1:57" ht="15" customHeight="1" x14ac:dyDescent="0.25">
      <c r="A1601" s="26" t="s">
        <v>117</v>
      </c>
      <c r="B1601" s="21"/>
      <c r="C1601" s="21" t="s">
        <v>117</v>
      </c>
      <c r="D1601" s="21"/>
      <c r="E1601" s="21" t="s">
        <v>117</v>
      </c>
      <c r="F1601" s="21"/>
      <c r="G1601" s="27"/>
      <c r="H1601" s="27"/>
      <c r="I1601" s="28" t="s">
        <v>110</v>
      </c>
      <c r="J1601" s="28" t="s">
        <v>117</v>
      </c>
      <c r="K1601" s="21"/>
      <c r="L1601" s="21"/>
      <c r="M1601" s="28" t="s">
        <v>117</v>
      </c>
      <c r="N1601" s="28" t="s">
        <v>117</v>
      </c>
      <c r="O1601" s="28" t="s">
        <v>117</v>
      </c>
      <c r="P1601" s="21" t="s">
        <v>117</v>
      </c>
      <c r="Q1601" s="21" t="s">
        <v>117</v>
      </c>
      <c r="R1601" s="28" t="s">
        <v>117</v>
      </c>
      <c r="S1601" s="78"/>
      <c r="T1601" s="30"/>
      <c r="U1601" s="52">
        <f t="shared" si="504"/>
        <v>0</v>
      </c>
      <c r="V1601" s="29"/>
      <c r="W1601" s="29" t="s">
        <v>117</v>
      </c>
      <c r="X1601" s="29"/>
      <c r="Y1601" s="29"/>
      <c r="Z1601" s="53" t="str">
        <f t="shared" si="496"/>
        <v/>
      </c>
      <c r="AA1601" s="55" t="str">
        <f t="shared" si="505"/>
        <v/>
      </c>
      <c r="AB1601" s="27"/>
      <c r="AC1601" s="54">
        <f t="shared" si="497"/>
        <v>0</v>
      </c>
      <c r="AD1601" s="78"/>
      <c r="AE1601" s="54">
        <f t="shared" si="498"/>
        <v>0</v>
      </c>
      <c r="AF1601" s="78"/>
      <c r="AG1601" s="54">
        <f t="shared" si="499"/>
        <v>0</v>
      </c>
      <c r="AH1601" s="78"/>
      <c r="AI1601" s="54">
        <f t="shared" si="500"/>
        <v>0</v>
      </c>
      <c r="AJ1601" s="78"/>
      <c r="AK1601" s="54">
        <f t="shared" si="501"/>
        <v>0</v>
      </c>
      <c r="AL1601" s="78"/>
      <c r="AM1601" s="78"/>
      <c r="AN1601" s="53" t="str">
        <f>+IF($A1601="Venta",SUMIF($AC$3:$AM$3,VLOOKUP($R1601,desplegable!$N$3:$Q$8,4,FALSE),$AC1601:$AM1601)*$T1601/VLOOKUP($R1601,desplegable!$N$3:$O$8,2,FALSE),"")</f>
        <v/>
      </c>
      <c r="AO1601" s="53">
        <f t="shared" si="502"/>
        <v>0</v>
      </c>
      <c r="AP1601" s="53" t="str">
        <f>+IF($A1601="Compra",SUMIF($AC$3:$AM$3,VLOOKUP($R1600,desplegable!$N$3:$Q$8,4,FALSE),$AC1601:$AM1601)*$T1601/VLOOKUP($R1600,desplegable!$N$3:$O$8,2,FALSE),"")</f>
        <v/>
      </c>
      <c r="AQ1601" s="55">
        <f>+IFERROR(SUMIF($AC$3:$AM$3,VLOOKUP($R1601,desplegable!$N$3:$Q$8,4,FALSE),$AC1601:$AM1601)/$S1601,0)</f>
        <v>0</v>
      </c>
      <c r="AR1601" s="55">
        <f ca="1">IFERROR((SUMIF($AC$3:$AM$3,VLOOKUP($R1601,desplegable!$N$3:$Q$8,4,FALSE),$AC1601:$AM1601)/($H1601-$G1601))*((TODAY())-$G1601)/$S1601,0)</f>
        <v>0</v>
      </c>
      <c r="AS1601" s="56" t="str">
        <f t="shared" si="506"/>
        <v>-</v>
      </c>
      <c r="AT1601" s="56" t="str">
        <f t="shared" si="507"/>
        <v>-</v>
      </c>
      <c r="AU1601" s="56" t="str">
        <f t="shared" si="508"/>
        <v>-</v>
      </c>
      <c r="AV1601" s="56" t="str">
        <f t="shared" si="509"/>
        <v>-</v>
      </c>
      <c r="AW1601" s="53" t="str">
        <f t="shared" si="510"/>
        <v>-</v>
      </c>
      <c r="AX1601" s="53" t="str">
        <f t="shared" si="511"/>
        <v/>
      </c>
      <c r="AY1601" s="57" t="str">
        <f t="shared" si="512"/>
        <v/>
      </c>
      <c r="AZ1601" s="54">
        <f>+IF(SUMIF($AC$3:$AM$3,VLOOKUP($R1601,desplegable!$N$3:$Q$8,4,FALSE),$AC1601:$AM1601)&gt;=$S1601,$S1601,SUMIF($AC$3:$AM$3,VLOOKUP($R1601,desplegable!$N$3:$Q$8,4,FALSE),$AC1601:$AM1601))</f>
        <v>0</v>
      </c>
      <c r="BA1601" s="78"/>
      <c r="BB1601" s="54">
        <f t="shared" si="513"/>
        <v>0</v>
      </c>
      <c r="BC1601" s="53">
        <f>+IFERROR($BB1601*$T1601/VLOOKUP($R1601,desplegable!$N$3:$O$8,2,FALSE),0)</f>
        <v>0</v>
      </c>
      <c r="BD1601" s="53" t="str">
        <f t="shared" si="503"/>
        <v/>
      </c>
      <c r="BE1601" s="57" t="str">
        <f t="shared" si="514"/>
        <v/>
      </c>
    </row>
    <row r="1602" spans="1:57" ht="15" customHeight="1" x14ac:dyDescent="0.25">
      <c r="A1602" s="26" t="s">
        <v>117</v>
      </c>
      <c r="B1602" s="21"/>
      <c r="C1602" s="21" t="s">
        <v>117</v>
      </c>
      <c r="D1602" s="21"/>
      <c r="E1602" s="21" t="s">
        <v>117</v>
      </c>
      <c r="F1602" s="21"/>
      <c r="G1602" s="27"/>
      <c r="H1602" s="27"/>
      <c r="I1602" s="28" t="s">
        <v>110</v>
      </c>
      <c r="J1602" s="28" t="s">
        <v>117</v>
      </c>
      <c r="K1602" s="21"/>
      <c r="L1602" s="21"/>
      <c r="M1602" s="28" t="s">
        <v>117</v>
      </c>
      <c r="N1602" s="28" t="s">
        <v>117</v>
      </c>
      <c r="O1602" s="28" t="s">
        <v>117</v>
      </c>
      <c r="P1602" s="21" t="s">
        <v>117</v>
      </c>
      <c r="Q1602" s="21" t="s">
        <v>117</v>
      </c>
      <c r="R1602" s="28" t="s">
        <v>117</v>
      </c>
      <c r="S1602" s="78"/>
      <c r="T1602" s="30"/>
      <c r="U1602" s="52">
        <f t="shared" si="504"/>
        <v>0</v>
      </c>
      <c r="V1602" s="29"/>
      <c r="W1602" s="29" t="s">
        <v>117</v>
      </c>
      <c r="X1602" s="29"/>
      <c r="Y1602" s="29"/>
      <c r="Z1602" s="53" t="str">
        <f t="shared" si="496"/>
        <v/>
      </c>
      <c r="AA1602" s="55" t="str">
        <f t="shared" si="505"/>
        <v/>
      </c>
      <c r="AB1602" s="27"/>
      <c r="AC1602" s="54">
        <f t="shared" si="497"/>
        <v>0</v>
      </c>
      <c r="AD1602" s="78"/>
      <c r="AE1602" s="54">
        <f t="shared" si="498"/>
        <v>0</v>
      </c>
      <c r="AF1602" s="78"/>
      <c r="AG1602" s="54">
        <f t="shared" si="499"/>
        <v>0</v>
      </c>
      <c r="AH1602" s="78"/>
      <c r="AI1602" s="54">
        <f t="shared" si="500"/>
        <v>0</v>
      </c>
      <c r="AJ1602" s="78"/>
      <c r="AK1602" s="54">
        <f t="shared" si="501"/>
        <v>0</v>
      </c>
      <c r="AL1602" s="78"/>
      <c r="AM1602" s="78"/>
      <c r="AN1602" s="53" t="str">
        <f>+IF($A1602="Venta",SUMIF($AC$3:$AM$3,VLOOKUP($R1602,desplegable!$N$3:$Q$8,4,FALSE),$AC1602:$AM1602)*$T1602/VLOOKUP($R1602,desplegable!$N$3:$O$8,2,FALSE),"")</f>
        <v/>
      </c>
      <c r="AO1602" s="53">
        <f t="shared" si="502"/>
        <v>0</v>
      </c>
      <c r="AP1602" s="53" t="str">
        <f>+IF($A1602="Compra",SUMIF($AC$3:$AM$3,VLOOKUP($R1601,desplegable!$N$3:$Q$8,4,FALSE),$AC1602:$AM1602)*$T1602/VLOOKUP($R1601,desplegable!$N$3:$O$8,2,FALSE),"")</f>
        <v/>
      </c>
      <c r="AQ1602" s="55">
        <f>+IFERROR(SUMIF($AC$3:$AM$3,VLOOKUP($R1602,desplegable!$N$3:$Q$8,4,FALSE),$AC1602:$AM1602)/$S1602,0)</f>
        <v>0</v>
      </c>
      <c r="AR1602" s="55">
        <f ca="1">IFERROR((SUMIF($AC$3:$AM$3,VLOOKUP($R1602,desplegable!$N$3:$Q$8,4,FALSE),$AC1602:$AM1602)/($H1602-$G1602))*((TODAY())-$G1602)/$S1602,0)</f>
        <v>0</v>
      </c>
      <c r="AS1602" s="56" t="str">
        <f t="shared" si="506"/>
        <v>-</v>
      </c>
      <c r="AT1602" s="56" t="str">
        <f t="shared" si="507"/>
        <v>-</v>
      </c>
      <c r="AU1602" s="56" t="str">
        <f t="shared" si="508"/>
        <v>-</v>
      </c>
      <c r="AV1602" s="56" t="str">
        <f t="shared" si="509"/>
        <v>-</v>
      </c>
      <c r="AW1602" s="53" t="str">
        <f t="shared" si="510"/>
        <v>-</v>
      </c>
      <c r="AX1602" s="53" t="str">
        <f t="shared" si="511"/>
        <v/>
      </c>
      <c r="AY1602" s="57" t="str">
        <f t="shared" si="512"/>
        <v/>
      </c>
      <c r="AZ1602" s="54">
        <f>+IF(SUMIF($AC$3:$AM$3,VLOOKUP($R1602,desplegable!$N$3:$Q$8,4,FALSE),$AC1602:$AM1602)&gt;=$S1602,$S1602,SUMIF($AC$3:$AM$3,VLOOKUP($R1602,desplegable!$N$3:$Q$8,4,FALSE),$AC1602:$AM1602))</f>
        <v>0</v>
      </c>
      <c r="BA1602" s="78"/>
      <c r="BB1602" s="54">
        <f t="shared" si="513"/>
        <v>0</v>
      </c>
      <c r="BC1602" s="53">
        <f>+IFERROR($BB1602*$T1602/VLOOKUP($R1602,desplegable!$N$3:$O$8,2,FALSE),0)</f>
        <v>0</v>
      </c>
      <c r="BD1602" s="53" t="str">
        <f t="shared" si="503"/>
        <v/>
      </c>
      <c r="BE1602" s="57" t="str">
        <f t="shared" si="514"/>
        <v/>
      </c>
    </row>
    <row r="1603" spans="1:57" ht="15" customHeight="1" x14ac:dyDescent="0.25">
      <c r="A1603" s="26" t="s">
        <v>117</v>
      </c>
      <c r="B1603" s="21"/>
      <c r="C1603" s="21" t="s">
        <v>117</v>
      </c>
      <c r="D1603" s="21"/>
      <c r="E1603" s="21" t="s">
        <v>117</v>
      </c>
      <c r="F1603" s="21"/>
      <c r="G1603" s="27"/>
      <c r="H1603" s="27"/>
      <c r="I1603" s="28" t="s">
        <v>110</v>
      </c>
      <c r="J1603" s="28" t="s">
        <v>117</v>
      </c>
      <c r="K1603" s="21"/>
      <c r="L1603" s="21"/>
      <c r="M1603" s="28" t="s">
        <v>117</v>
      </c>
      <c r="N1603" s="28" t="s">
        <v>117</v>
      </c>
      <c r="O1603" s="28" t="s">
        <v>117</v>
      </c>
      <c r="P1603" s="21" t="s">
        <v>117</v>
      </c>
      <c r="Q1603" s="21" t="s">
        <v>117</v>
      </c>
      <c r="R1603" s="28" t="s">
        <v>117</v>
      </c>
      <c r="S1603" s="78"/>
      <c r="T1603" s="30"/>
      <c r="U1603" s="52">
        <f t="shared" si="504"/>
        <v>0</v>
      </c>
      <c r="V1603" s="29"/>
      <c r="W1603" s="29" t="s">
        <v>117</v>
      </c>
      <c r="X1603" s="29"/>
      <c r="Y1603" s="29"/>
      <c r="Z1603" s="53" t="str">
        <f t="shared" si="496"/>
        <v/>
      </c>
      <c r="AA1603" s="55" t="str">
        <f t="shared" si="505"/>
        <v/>
      </c>
      <c r="AB1603" s="27"/>
      <c r="AC1603" s="54">
        <f t="shared" si="497"/>
        <v>0</v>
      </c>
      <c r="AD1603" s="78"/>
      <c r="AE1603" s="54">
        <f t="shared" si="498"/>
        <v>0</v>
      </c>
      <c r="AF1603" s="78"/>
      <c r="AG1603" s="54">
        <f t="shared" si="499"/>
        <v>0</v>
      </c>
      <c r="AH1603" s="78"/>
      <c r="AI1603" s="54">
        <f t="shared" si="500"/>
        <v>0</v>
      </c>
      <c r="AJ1603" s="78"/>
      <c r="AK1603" s="54">
        <f t="shared" si="501"/>
        <v>0</v>
      </c>
      <c r="AL1603" s="78"/>
      <c r="AM1603" s="78"/>
      <c r="AN1603" s="53" t="str">
        <f>+IF($A1603="Venta",SUMIF($AC$3:$AM$3,VLOOKUP($R1603,desplegable!$N$3:$Q$8,4,FALSE),$AC1603:$AM1603)*$T1603/VLOOKUP($R1603,desplegable!$N$3:$O$8,2,FALSE),"")</f>
        <v/>
      </c>
      <c r="AO1603" s="53">
        <f t="shared" si="502"/>
        <v>0</v>
      </c>
      <c r="AP1603" s="53" t="str">
        <f>+IF($A1603="Compra",SUMIF($AC$3:$AM$3,VLOOKUP($R1602,desplegable!$N$3:$Q$8,4,FALSE),$AC1603:$AM1603)*$T1603/VLOOKUP($R1602,desplegable!$N$3:$O$8,2,FALSE),"")</f>
        <v/>
      </c>
      <c r="AQ1603" s="55">
        <f>+IFERROR(SUMIF($AC$3:$AM$3,VLOOKUP($R1603,desplegable!$N$3:$Q$8,4,FALSE),$AC1603:$AM1603)/$S1603,0)</f>
        <v>0</v>
      </c>
      <c r="AR1603" s="55">
        <f ca="1">IFERROR((SUMIF($AC$3:$AM$3,VLOOKUP($R1603,desplegable!$N$3:$Q$8,4,FALSE),$AC1603:$AM1603)/($H1603-$G1603))*((TODAY())-$G1603)/$S1603,0)</f>
        <v>0</v>
      </c>
      <c r="AS1603" s="56" t="str">
        <f t="shared" si="506"/>
        <v>-</v>
      </c>
      <c r="AT1603" s="56" t="str">
        <f t="shared" si="507"/>
        <v>-</v>
      </c>
      <c r="AU1603" s="56" t="str">
        <f t="shared" si="508"/>
        <v>-</v>
      </c>
      <c r="AV1603" s="56" t="str">
        <f t="shared" si="509"/>
        <v>-</v>
      </c>
      <c r="AW1603" s="53" t="str">
        <f t="shared" si="510"/>
        <v>-</v>
      </c>
      <c r="AX1603" s="53" t="str">
        <f t="shared" si="511"/>
        <v/>
      </c>
      <c r="AY1603" s="57" t="str">
        <f t="shared" si="512"/>
        <v/>
      </c>
      <c r="AZ1603" s="54">
        <f>+IF(SUMIF($AC$3:$AM$3,VLOOKUP($R1603,desplegable!$N$3:$Q$8,4,FALSE),$AC1603:$AM1603)&gt;=$S1603,$S1603,SUMIF($AC$3:$AM$3,VLOOKUP($R1603,desplegable!$N$3:$Q$8,4,FALSE),$AC1603:$AM1603))</f>
        <v>0</v>
      </c>
      <c r="BA1603" s="78"/>
      <c r="BB1603" s="54">
        <f t="shared" si="513"/>
        <v>0</v>
      </c>
      <c r="BC1603" s="53">
        <f>+IFERROR($BB1603*$T1603/VLOOKUP($R1603,desplegable!$N$3:$O$8,2,FALSE),0)</f>
        <v>0</v>
      </c>
      <c r="BD1603" s="53" t="str">
        <f t="shared" si="503"/>
        <v/>
      </c>
      <c r="BE1603" s="57" t="str">
        <f t="shared" si="514"/>
        <v/>
      </c>
    </row>
    <row r="1604" spans="1:57" ht="15" customHeight="1" x14ac:dyDescent="0.25">
      <c r="A1604" s="26" t="s">
        <v>117</v>
      </c>
      <c r="B1604" s="21"/>
      <c r="C1604" s="21" t="s">
        <v>117</v>
      </c>
      <c r="D1604" s="21"/>
      <c r="E1604" s="21" t="s">
        <v>117</v>
      </c>
      <c r="F1604" s="21"/>
      <c r="G1604" s="27"/>
      <c r="H1604" s="27"/>
      <c r="I1604" s="28" t="s">
        <v>110</v>
      </c>
      <c r="J1604" s="28" t="s">
        <v>117</v>
      </c>
      <c r="K1604" s="21"/>
      <c r="L1604" s="21"/>
      <c r="M1604" s="28" t="s">
        <v>117</v>
      </c>
      <c r="N1604" s="28" t="s">
        <v>117</v>
      </c>
      <c r="O1604" s="28" t="s">
        <v>117</v>
      </c>
      <c r="P1604" s="21" t="s">
        <v>117</v>
      </c>
      <c r="Q1604" s="21" t="s">
        <v>117</v>
      </c>
      <c r="R1604" s="28" t="s">
        <v>117</v>
      </c>
      <c r="S1604" s="78"/>
      <c r="T1604" s="30"/>
      <c r="U1604" s="52">
        <f t="shared" si="504"/>
        <v>0</v>
      </c>
      <c r="V1604" s="29"/>
      <c r="W1604" s="29" t="s">
        <v>117</v>
      </c>
      <c r="X1604" s="29"/>
      <c r="Y1604" s="29"/>
      <c r="Z1604" s="53" t="str">
        <f t="shared" ref="Z1604:Z1667" si="515">IF($A1604="Venta",$U1604-SUMIFS($U:$U,$K:$K,$K1604,$L:$L,$L1604,$M:$M,$M1604,$N:$N,$N1604,$A:$A,"Compra"),IF($A1604="Compra","",""))</f>
        <v/>
      </c>
      <c r="AA1604" s="55" t="str">
        <f t="shared" si="505"/>
        <v/>
      </c>
      <c r="AB1604" s="27"/>
      <c r="AC1604" s="54">
        <f t="shared" ref="AC1604:AC1667" si="516">+IF($A1604="Venta",SUMIFS($AD:$AD,$K:$K,$K1604,$L:$L,$L1604,$M:$M,$M1604,$N:$N,$N1604),IF($A1604="Compra",$AD1604,0))</f>
        <v>0</v>
      </c>
      <c r="AD1604" s="78"/>
      <c r="AE1604" s="54">
        <f t="shared" ref="AE1604:AE1667" si="517">+IF($A1604="Venta",SUMIFS($AF:$AF,$K:$K,$K1604,$L:$L,$L1604,$M:$M,$M1604,$N:$N,$N1604),IF($A1604="Compra",$AF1604,0))</f>
        <v>0</v>
      </c>
      <c r="AF1604" s="78"/>
      <c r="AG1604" s="54">
        <f t="shared" ref="AG1604:AG1667" si="518">+IF($A1604="Venta",SUMIFS($AH:$AH,$K:$K,$K1604,$L:$L,$L1604,$M:$M,$M1604,$N:$N,$N1604),IF($A1604="Compra",$AH1604,0))</f>
        <v>0</v>
      </c>
      <c r="AH1604" s="78"/>
      <c r="AI1604" s="54">
        <f t="shared" ref="AI1604:AI1667" si="519">+IF($A1604="Venta",SUMIFS($AJ:$AJ,$K:$K,$K1604,$L:$L,$L1604,$M:$M,$M1604,$N:$N,$N1604),IF($A1604="Compra",$AJ1604,0))</f>
        <v>0</v>
      </c>
      <c r="AJ1604" s="78"/>
      <c r="AK1604" s="54">
        <f t="shared" ref="AK1604:AK1667" si="520">+IF($A1604="Venta",SUMIFS($AL:$AL,$K:$K,$K1604,$L:$L,$L1604,$M:$M,$M1604,$N:$N,$N1604),IF($A1604="Compra",$AL1604,0))</f>
        <v>0</v>
      </c>
      <c r="AL1604" s="78"/>
      <c r="AM1604" s="78"/>
      <c r="AN1604" s="53" t="str">
        <f>+IF($A1604="Venta",SUMIF($AC$3:$AM$3,VLOOKUP($R1604,desplegable!$N$3:$Q$8,4,FALSE),$AC1604:$AM1604)*$T1604/VLOOKUP($R1604,desplegable!$N$3:$O$8,2,FALSE),"")</f>
        <v/>
      </c>
      <c r="AO1604" s="53">
        <f t="shared" ref="AO1604:AO1667" si="521">+IF($A1604="Venta",SUMIFS($AP:$AP,$K:$K,$K1604,$L:$L,$L1604,$M:$M,$M1604,$N:$N,$N1604),IF($A1604="Compra",$AP1604,0))</f>
        <v>0</v>
      </c>
      <c r="AP1604" s="53" t="str">
        <f>+IF($A1604="Compra",SUMIF($AC$3:$AM$3,VLOOKUP($R1603,desplegable!$N$3:$Q$8,4,FALSE),$AC1604:$AM1604)*$T1604/VLOOKUP($R1603,desplegable!$N$3:$O$8,2,FALSE),"")</f>
        <v/>
      </c>
      <c r="AQ1604" s="55">
        <f>+IFERROR(SUMIF($AC$3:$AM$3,VLOOKUP($R1604,desplegable!$N$3:$Q$8,4,FALSE),$AC1604:$AM1604)/$S1604,0)</f>
        <v>0</v>
      </c>
      <c r="AR1604" s="55">
        <f ca="1">IFERROR((SUMIF($AC$3:$AM$3,VLOOKUP($R1604,desplegable!$N$3:$Q$8,4,FALSE),$AC1604:$AM1604)/($H1604-$G1604))*((TODAY())-$G1604)/$S1604,0)</f>
        <v>0</v>
      </c>
      <c r="AS1604" s="56" t="str">
        <f t="shared" si="506"/>
        <v>-</v>
      </c>
      <c r="AT1604" s="56" t="str">
        <f t="shared" si="507"/>
        <v>-</v>
      </c>
      <c r="AU1604" s="56" t="str">
        <f t="shared" si="508"/>
        <v>-</v>
      </c>
      <c r="AV1604" s="56" t="str">
        <f t="shared" si="509"/>
        <v>-</v>
      </c>
      <c r="AW1604" s="53" t="str">
        <f t="shared" si="510"/>
        <v>-</v>
      </c>
      <c r="AX1604" s="53" t="str">
        <f t="shared" si="511"/>
        <v/>
      </c>
      <c r="AY1604" s="57" t="str">
        <f t="shared" si="512"/>
        <v/>
      </c>
      <c r="AZ1604" s="54">
        <f>+IF(SUMIF($AC$3:$AM$3,VLOOKUP($R1604,desplegable!$N$3:$Q$8,4,FALSE),$AC1604:$AM1604)&gt;=$S1604,$S1604,SUMIF($AC$3:$AM$3,VLOOKUP($R1604,desplegable!$N$3:$Q$8,4,FALSE),$AC1604:$AM1604))</f>
        <v>0</v>
      </c>
      <c r="BA1604" s="78"/>
      <c r="BB1604" s="54">
        <f t="shared" si="513"/>
        <v>0</v>
      </c>
      <c r="BC1604" s="53">
        <f>+IFERROR($BB1604*$T1604/VLOOKUP($R1604,desplegable!$N$3:$O$8,2,FALSE),0)</f>
        <v>0</v>
      </c>
      <c r="BD1604" s="53" t="str">
        <f t="shared" ref="BD1604:BD1667" si="522">+IF($A1604="Venta",$BC1604-SUMIFS($BC:$BC,$K:$K,$K1604,$L:$L,$L1604,$M:$M,$M1604,$N:$N,$N1604,$A:$A,"Compra"),"")</f>
        <v/>
      </c>
      <c r="BE1604" s="57" t="str">
        <f t="shared" si="514"/>
        <v/>
      </c>
    </row>
    <row r="1605" spans="1:57" ht="15" customHeight="1" x14ac:dyDescent="0.25">
      <c r="A1605" s="26" t="s">
        <v>117</v>
      </c>
      <c r="B1605" s="21"/>
      <c r="C1605" s="21" t="s">
        <v>117</v>
      </c>
      <c r="D1605" s="21"/>
      <c r="E1605" s="21" t="s">
        <v>117</v>
      </c>
      <c r="F1605" s="21"/>
      <c r="G1605" s="27"/>
      <c r="H1605" s="27"/>
      <c r="I1605" s="28" t="s">
        <v>110</v>
      </c>
      <c r="J1605" s="28" t="s">
        <v>117</v>
      </c>
      <c r="K1605" s="21"/>
      <c r="L1605" s="21"/>
      <c r="M1605" s="28" t="s">
        <v>117</v>
      </c>
      <c r="N1605" s="28" t="s">
        <v>117</v>
      </c>
      <c r="O1605" s="28" t="s">
        <v>117</v>
      </c>
      <c r="P1605" s="21" t="s">
        <v>117</v>
      </c>
      <c r="Q1605" s="21" t="s">
        <v>117</v>
      </c>
      <c r="R1605" s="28" t="s">
        <v>117</v>
      </c>
      <c r="S1605" s="78"/>
      <c r="T1605" s="30"/>
      <c r="U1605" s="52">
        <f t="shared" ref="U1605:U1668" si="523">IF($R1605="CPM",$S1605/1000*$T1605,$S1605*$T1605)</f>
        <v>0</v>
      </c>
      <c r="V1605" s="29"/>
      <c r="W1605" s="29" t="s">
        <v>117</v>
      </c>
      <c r="X1605" s="29"/>
      <c r="Y1605" s="29"/>
      <c r="Z1605" s="53" t="str">
        <f t="shared" si="515"/>
        <v/>
      </c>
      <c r="AA1605" s="55" t="str">
        <f t="shared" si="505"/>
        <v/>
      </c>
      <c r="AB1605" s="27"/>
      <c r="AC1605" s="54">
        <f t="shared" si="516"/>
        <v>0</v>
      </c>
      <c r="AD1605" s="78"/>
      <c r="AE1605" s="54">
        <f t="shared" si="517"/>
        <v>0</v>
      </c>
      <c r="AF1605" s="78"/>
      <c r="AG1605" s="54">
        <f t="shared" si="518"/>
        <v>0</v>
      </c>
      <c r="AH1605" s="78"/>
      <c r="AI1605" s="54">
        <f t="shared" si="519"/>
        <v>0</v>
      </c>
      <c r="AJ1605" s="78"/>
      <c r="AK1605" s="54">
        <f t="shared" si="520"/>
        <v>0</v>
      </c>
      <c r="AL1605" s="78"/>
      <c r="AM1605" s="78"/>
      <c r="AN1605" s="53" t="str">
        <f>+IF($A1605="Venta",SUMIF($AC$3:$AM$3,VLOOKUP($R1605,desplegable!$N$3:$Q$8,4,FALSE),$AC1605:$AM1605)*$T1605/VLOOKUP($R1605,desplegable!$N$3:$O$8,2,FALSE),"")</f>
        <v/>
      </c>
      <c r="AO1605" s="53">
        <f t="shared" si="521"/>
        <v>0</v>
      </c>
      <c r="AP1605" s="53" t="str">
        <f>+IF($A1605="Compra",SUMIF($AC$3:$AM$3,VLOOKUP($R1604,desplegable!$N$3:$Q$8,4,FALSE),$AC1605:$AM1605)*$T1605/VLOOKUP($R1604,desplegable!$N$3:$O$8,2,FALSE),"")</f>
        <v/>
      </c>
      <c r="AQ1605" s="55">
        <f>+IFERROR(SUMIF($AC$3:$AM$3,VLOOKUP($R1605,desplegable!$N$3:$Q$8,4,FALSE),$AC1605:$AM1605)/$S1605,0)</f>
        <v>0</v>
      </c>
      <c r="AR1605" s="55">
        <f ca="1">IFERROR((SUMIF($AC$3:$AM$3,VLOOKUP($R1605,desplegable!$N$3:$Q$8,4,FALSE),$AC1605:$AM1605)/($H1605-$G1605))*((TODAY())-$G1605)/$S1605,0)</f>
        <v>0</v>
      </c>
      <c r="AS1605" s="56" t="str">
        <f t="shared" si="506"/>
        <v>-</v>
      </c>
      <c r="AT1605" s="56" t="str">
        <f t="shared" si="507"/>
        <v>-</v>
      </c>
      <c r="AU1605" s="56" t="str">
        <f t="shared" si="508"/>
        <v>-</v>
      </c>
      <c r="AV1605" s="56" t="str">
        <f t="shared" si="509"/>
        <v>-</v>
      </c>
      <c r="AW1605" s="53" t="str">
        <f t="shared" si="510"/>
        <v>-</v>
      </c>
      <c r="AX1605" s="53" t="str">
        <f t="shared" si="511"/>
        <v/>
      </c>
      <c r="AY1605" s="57" t="str">
        <f t="shared" si="512"/>
        <v/>
      </c>
      <c r="AZ1605" s="54">
        <f>+IF(SUMIF($AC$3:$AM$3,VLOOKUP($R1605,desplegable!$N$3:$Q$8,4,FALSE),$AC1605:$AM1605)&gt;=$S1605,$S1605,SUMIF($AC$3:$AM$3,VLOOKUP($R1605,desplegable!$N$3:$Q$8,4,FALSE),$AC1605:$AM1605))</f>
        <v>0</v>
      </c>
      <c r="BA1605" s="78"/>
      <c r="BB1605" s="54">
        <f t="shared" si="513"/>
        <v>0</v>
      </c>
      <c r="BC1605" s="53">
        <f>+IFERROR($BB1605*$T1605/VLOOKUP($R1605,desplegable!$N$3:$O$8,2,FALSE),0)</f>
        <v>0</v>
      </c>
      <c r="BD1605" s="53" t="str">
        <f t="shared" si="522"/>
        <v/>
      </c>
      <c r="BE1605" s="57" t="str">
        <f t="shared" si="514"/>
        <v/>
      </c>
    </row>
    <row r="1606" spans="1:57" ht="15" customHeight="1" x14ac:dyDescent="0.25">
      <c r="A1606" s="26" t="s">
        <v>117</v>
      </c>
      <c r="B1606" s="21"/>
      <c r="C1606" s="21" t="s">
        <v>117</v>
      </c>
      <c r="D1606" s="21"/>
      <c r="E1606" s="21" t="s">
        <v>117</v>
      </c>
      <c r="F1606" s="21"/>
      <c r="G1606" s="27"/>
      <c r="H1606" s="27"/>
      <c r="I1606" s="28" t="s">
        <v>110</v>
      </c>
      <c r="J1606" s="28" t="s">
        <v>117</v>
      </c>
      <c r="K1606" s="21"/>
      <c r="L1606" s="21"/>
      <c r="M1606" s="28" t="s">
        <v>117</v>
      </c>
      <c r="N1606" s="28" t="s">
        <v>117</v>
      </c>
      <c r="O1606" s="28" t="s">
        <v>117</v>
      </c>
      <c r="P1606" s="21" t="s">
        <v>117</v>
      </c>
      <c r="Q1606" s="21" t="s">
        <v>117</v>
      </c>
      <c r="R1606" s="28" t="s">
        <v>117</v>
      </c>
      <c r="S1606" s="78"/>
      <c r="T1606" s="30"/>
      <c r="U1606" s="52">
        <f t="shared" si="523"/>
        <v>0</v>
      </c>
      <c r="V1606" s="29"/>
      <c r="W1606" s="29" t="s">
        <v>117</v>
      </c>
      <c r="X1606" s="29"/>
      <c r="Y1606" s="29"/>
      <c r="Z1606" s="53" t="str">
        <f t="shared" si="515"/>
        <v/>
      </c>
      <c r="AA1606" s="55" t="str">
        <f t="shared" si="505"/>
        <v/>
      </c>
      <c r="AB1606" s="27"/>
      <c r="AC1606" s="54">
        <f t="shared" si="516"/>
        <v>0</v>
      </c>
      <c r="AD1606" s="78"/>
      <c r="AE1606" s="54">
        <f t="shared" si="517"/>
        <v>0</v>
      </c>
      <c r="AF1606" s="78"/>
      <c r="AG1606" s="54">
        <f t="shared" si="518"/>
        <v>0</v>
      </c>
      <c r="AH1606" s="78"/>
      <c r="AI1606" s="54">
        <f t="shared" si="519"/>
        <v>0</v>
      </c>
      <c r="AJ1606" s="78"/>
      <c r="AK1606" s="54">
        <f t="shared" si="520"/>
        <v>0</v>
      </c>
      <c r="AL1606" s="78"/>
      <c r="AM1606" s="78"/>
      <c r="AN1606" s="53" t="str">
        <f>+IF($A1606="Venta",SUMIF($AC$3:$AM$3,VLOOKUP($R1606,desplegable!$N$3:$Q$8,4,FALSE),$AC1606:$AM1606)*$T1606/VLOOKUP($R1606,desplegable!$N$3:$O$8,2,FALSE),"")</f>
        <v/>
      </c>
      <c r="AO1606" s="53">
        <f t="shared" si="521"/>
        <v>0</v>
      </c>
      <c r="AP1606" s="53" t="str">
        <f>+IF($A1606="Compra",SUMIF($AC$3:$AM$3,VLOOKUP($R1605,desplegable!$N$3:$Q$8,4,FALSE),$AC1606:$AM1606)*$T1606/VLOOKUP($R1605,desplegable!$N$3:$O$8,2,FALSE),"")</f>
        <v/>
      </c>
      <c r="AQ1606" s="55">
        <f>+IFERROR(SUMIF($AC$3:$AM$3,VLOOKUP($R1606,desplegable!$N$3:$Q$8,4,FALSE),$AC1606:$AM1606)/$S1606,0)</f>
        <v>0</v>
      </c>
      <c r="AR1606" s="55">
        <f ca="1">IFERROR((SUMIF($AC$3:$AM$3,VLOOKUP($R1606,desplegable!$N$3:$Q$8,4,FALSE),$AC1606:$AM1606)/($H1606-$G1606))*((TODAY())-$G1606)/$S1606,0)</f>
        <v>0</v>
      </c>
      <c r="AS1606" s="56" t="str">
        <f t="shared" si="506"/>
        <v>-</v>
      </c>
      <c r="AT1606" s="56" t="str">
        <f t="shared" si="507"/>
        <v>-</v>
      </c>
      <c r="AU1606" s="56" t="str">
        <f t="shared" si="508"/>
        <v>-</v>
      </c>
      <c r="AV1606" s="56" t="str">
        <f t="shared" si="509"/>
        <v>-</v>
      </c>
      <c r="AW1606" s="53" t="str">
        <f t="shared" si="510"/>
        <v>-</v>
      </c>
      <c r="AX1606" s="53" t="str">
        <f t="shared" si="511"/>
        <v/>
      </c>
      <c r="AY1606" s="57" t="str">
        <f t="shared" si="512"/>
        <v/>
      </c>
      <c r="AZ1606" s="54">
        <f>+IF(SUMIF($AC$3:$AM$3,VLOOKUP($R1606,desplegable!$N$3:$Q$8,4,FALSE),$AC1606:$AM1606)&gt;=$S1606,$S1606,SUMIF($AC$3:$AM$3,VLOOKUP($R1606,desplegable!$N$3:$Q$8,4,FALSE),$AC1606:$AM1606))</f>
        <v>0</v>
      </c>
      <c r="BA1606" s="78"/>
      <c r="BB1606" s="54">
        <f t="shared" si="513"/>
        <v>0</v>
      </c>
      <c r="BC1606" s="53">
        <f>+IFERROR($BB1606*$T1606/VLOOKUP($R1606,desplegable!$N$3:$O$8,2,FALSE),0)</f>
        <v>0</v>
      </c>
      <c r="BD1606" s="53" t="str">
        <f t="shared" si="522"/>
        <v/>
      </c>
      <c r="BE1606" s="57" t="str">
        <f t="shared" si="514"/>
        <v/>
      </c>
    </row>
    <row r="1607" spans="1:57" ht="15" customHeight="1" x14ac:dyDescent="0.25">
      <c r="A1607" s="26" t="s">
        <v>117</v>
      </c>
      <c r="B1607" s="21"/>
      <c r="C1607" s="21" t="s">
        <v>117</v>
      </c>
      <c r="D1607" s="21"/>
      <c r="E1607" s="21" t="s">
        <v>117</v>
      </c>
      <c r="F1607" s="21"/>
      <c r="G1607" s="27"/>
      <c r="H1607" s="27"/>
      <c r="I1607" s="28" t="s">
        <v>110</v>
      </c>
      <c r="J1607" s="28" t="s">
        <v>117</v>
      </c>
      <c r="K1607" s="21"/>
      <c r="L1607" s="21"/>
      <c r="M1607" s="28" t="s">
        <v>117</v>
      </c>
      <c r="N1607" s="28" t="s">
        <v>117</v>
      </c>
      <c r="O1607" s="28" t="s">
        <v>117</v>
      </c>
      <c r="P1607" s="21" t="s">
        <v>117</v>
      </c>
      <c r="Q1607" s="21" t="s">
        <v>117</v>
      </c>
      <c r="R1607" s="28" t="s">
        <v>117</v>
      </c>
      <c r="S1607" s="78"/>
      <c r="T1607" s="30"/>
      <c r="U1607" s="52">
        <f t="shared" si="523"/>
        <v>0</v>
      </c>
      <c r="V1607" s="29"/>
      <c r="W1607" s="29" t="s">
        <v>117</v>
      </c>
      <c r="X1607" s="29"/>
      <c r="Y1607" s="29"/>
      <c r="Z1607" s="53" t="str">
        <f t="shared" si="515"/>
        <v/>
      </c>
      <c r="AA1607" s="55" t="str">
        <f t="shared" si="505"/>
        <v/>
      </c>
      <c r="AB1607" s="27"/>
      <c r="AC1607" s="54">
        <f t="shared" si="516"/>
        <v>0</v>
      </c>
      <c r="AD1607" s="78"/>
      <c r="AE1607" s="54">
        <f t="shared" si="517"/>
        <v>0</v>
      </c>
      <c r="AF1607" s="78"/>
      <c r="AG1607" s="54">
        <f t="shared" si="518"/>
        <v>0</v>
      </c>
      <c r="AH1607" s="78"/>
      <c r="AI1607" s="54">
        <f t="shared" si="519"/>
        <v>0</v>
      </c>
      <c r="AJ1607" s="78"/>
      <c r="AK1607" s="54">
        <f t="shared" si="520"/>
        <v>0</v>
      </c>
      <c r="AL1607" s="78"/>
      <c r="AM1607" s="78"/>
      <c r="AN1607" s="53" t="str">
        <f>+IF($A1607="Venta",SUMIF($AC$3:$AM$3,VLOOKUP($R1607,desplegable!$N$3:$Q$8,4,FALSE),$AC1607:$AM1607)*$T1607/VLOOKUP($R1607,desplegable!$N$3:$O$8,2,FALSE),"")</f>
        <v/>
      </c>
      <c r="AO1607" s="53">
        <f t="shared" si="521"/>
        <v>0</v>
      </c>
      <c r="AP1607" s="53" t="str">
        <f>+IF($A1607="Compra",SUMIF($AC$3:$AM$3,VLOOKUP($R1606,desplegable!$N$3:$Q$8,4,FALSE),$AC1607:$AM1607)*$T1607/VLOOKUP($R1606,desplegable!$N$3:$O$8,2,FALSE),"")</f>
        <v/>
      </c>
      <c r="AQ1607" s="55">
        <f>+IFERROR(SUMIF($AC$3:$AM$3,VLOOKUP($R1607,desplegable!$N$3:$Q$8,4,FALSE),$AC1607:$AM1607)/$S1607,0)</f>
        <v>0</v>
      </c>
      <c r="AR1607" s="55">
        <f ca="1">IFERROR((SUMIF($AC$3:$AM$3,VLOOKUP($R1607,desplegable!$N$3:$Q$8,4,FALSE),$AC1607:$AM1607)/($H1607-$G1607))*((TODAY())-$G1607)/$S1607,0)</f>
        <v>0</v>
      </c>
      <c r="AS1607" s="56" t="str">
        <f t="shared" si="506"/>
        <v>-</v>
      </c>
      <c r="AT1607" s="56" t="str">
        <f t="shared" si="507"/>
        <v>-</v>
      </c>
      <c r="AU1607" s="56" t="str">
        <f t="shared" si="508"/>
        <v>-</v>
      </c>
      <c r="AV1607" s="56" t="str">
        <f t="shared" si="509"/>
        <v>-</v>
      </c>
      <c r="AW1607" s="53" t="str">
        <f t="shared" si="510"/>
        <v>-</v>
      </c>
      <c r="AX1607" s="53" t="str">
        <f t="shared" si="511"/>
        <v/>
      </c>
      <c r="AY1607" s="57" t="str">
        <f t="shared" si="512"/>
        <v/>
      </c>
      <c r="AZ1607" s="54">
        <f>+IF(SUMIF($AC$3:$AM$3,VLOOKUP($R1607,desplegable!$N$3:$Q$8,4,FALSE),$AC1607:$AM1607)&gt;=$S1607,$S1607,SUMIF($AC$3:$AM$3,VLOOKUP($R1607,desplegable!$N$3:$Q$8,4,FALSE),$AC1607:$AM1607))</f>
        <v>0</v>
      </c>
      <c r="BA1607" s="78"/>
      <c r="BB1607" s="54">
        <f t="shared" si="513"/>
        <v>0</v>
      </c>
      <c r="BC1607" s="53">
        <f>+IFERROR($BB1607*$T1607/VLOOKUP($R1607,desplegable!$N$3:$O$8,2,FALSE),0)</f>
        <v>0</v>
      </c>
      <c r="BD1607" s="53" t="str">
        <f t="shared" si="522"/>
        <v/>
      </c>
      <c r="BE1607" s="57" t="str">
        <f t="shared" si="514"/>
        <v/>
      </c>
    </row>
    <row r="1608" spans="1:57" ht="15" customHeight="1" x14ac:dyDescent="0.25">
      <c r="A1608" s="26" t="s">
        <v>117</v>
      </c>
      <c r="B1608" s="21"/>
      <c r="C1608" s="21" t="s">
        <v>117</v>
      </c>
      <c r="D1608" s="21"/>
      <c r="E1608" s="21" t="s">
        <v>117</v>
      </c>
      <c r="F1608" s="21"/>
      <c r="G1608" s="27"/>
      <c r="H1608" s="27"/>
      <c r="I1608" s="28" t="s">
        <v>110</v>
      </c>
      <c r="J1608" s="28" t="s">
        <v>117</v>
      </c>
      <c r="K1608" s="21"/>
      <c r="L1608" s="21"/>
      <c r="M1608" s="28" t="s">
        <v>117</v>
      </c>
      <c r="N1608" s="28" t="s">
        <v>117</v>
      </c>
      <c r="O1608" s="28" t="s">
        <v>117</v>
      </c>
      <c r="P1608" s="21" t="s">
        <v>117</v>
      </c>
      <c r="Q1608" s="21" t="s">
        <v>117</v>
      </c>
      <c r="R1608" s="28" t="s">
        <v>117</v>
      </c>
      <c r="S1608" s="78"/>
      <c r="T1608" s="30"/>
      <c r="U1608" s="52">
        <f t="shared" si="523"/>
        <v>0</v>
      </c>
      <c r="V1608" s="29"/>
      <c r="W1608" s="29" t="s">
        <v>117</v>
      </c>
      <c r="X1608" s="29"/>
      <c r="Y1608" s="29"/>
      <c r="Z1608" s="53" t="str">
        <f t="shared" si="515"/>
        <v/>
      </c>
      <c r="AA1608" s="55" t="str">
        <f t="shared" si="505"/>
        <v/>
      </c>
      <c r="AB1608" s="27"/>
      <c r="AC1608" s="54">
        <f t="shared" si="516"/>
        <v>0</v>
      </c>
      <c r="AD1608" s="78"/>
      <c r="AE1608" s="54">
        <f t="shared" si="517"/>
        <v>0</v>
      </c>
      <c r="AF1608" s="78"/>
      <c r="AG1608" s="54">
        <f t="shared" si="518"/>
        <v>0</v>
      </c>
      <c r="AH1608" s="78"/>
      <c r="AI1608" s="54">
        <f t="shared" si="519"/>
        <v>0</v>
      </c>
      <c r="AJ1608" s="78"/>
      <c r="AK1608" s="54">
        <f t="shared" si="520"/>
        <v>0</v>
      </c>
      <c r="AL1608" s="78"/>
      <c r="AM1608" s="78"/>
      <c r="AN1608" s="53" t="str">
        <f>+IF($A1608="Venta",SUMIF($AC$3:$AM$3,VLOOKUP($R1608,desplegable!$N$3:$Q$8,4,FALSE),$AC1608:$AM1608)*$T1608/VLOOKUP($R1608,desplegable!$N$3:$O$8,2,FALSE),"")</f>
        <v/>
      </c>
      <c r="AO1608" s="53">
        <f t="shared" si="521"/>
        <v>0</v>
      </c>
      <c r="AP1608" s="53" t="str">
        <f>+IF($A1608="Compra",SUMIF($AC$3:$AM$3,VLOOKUP($R1607,desplegable!$N$3:$Q$8,4,FALSE),$AC1608:$AM1608)*$T1608/VLOOKUP($R1607,desplegable!$N$3:$O$8,2,FALSE),"")</f>
        <v/>
      </c>
      <c r="AQ1608" s="55">
        <f>+IFERROR(SUMIF($AC$3:$AM$3,VLOOKUP($R1608,desplegable!$N$3:$Q$8,4,FALSE),$AC1608:$AM1608)/$S1608,0)</f>
        <v>0</v>
      </c>
      <c r="AR1608" s="55">
        <f ca="1">IFERROR((SUMIF($AC$3:$AM$3,VLOOKUP($R1608,desplegable!$N$3:$Q$8,4,FALSE),$AC1608:$AM1608)/($H1608-$G1608))*((TODAY())-$G1608)/$S1608,0)</f>
        <v>0</v>
      </c>
      <c r="AS1608" s="56" t="str">
        <f t="shared" si="506"/>
        <v>-</v>
      </c>
      <c r="AT1608" s="56" t="str">
        <f t="shared" si="507"/>
        <v>-</v>
      </c>
      <c r="AU1608" s="56" t="str">
        <f t="shared" si="508"/>
        <v>-</v>
      </c>
      <c r="AV1608" s="56" t="str">
        <f t="shared" si="509"/>
        <v>-</v>
      </c>
      <c r="AW1608" s="53" t="str">
        <f t="shared" si="510"/>
        <v>-</v>
      </c>
      <c r="AX1608" s="53" t="str">
        <f t="shared" si="511"/>
        <v/>
      </c>
      <c r="AY1608" s="57" t="str">
        <f t="shared" si="512"/>
        <v/>
      </c>
      <c r="AZ1608" s="54">
        <f>+IF(SUMIF($AC$3:$AM$3,VLOOKUP($R1608,desplegable!$N$3:$Q$8,4,FALSE),$AC1608:$AM1608)&gt;=$S1608,$S1608,SUMIF($AC$3:$AM$3,VLOOKUP($R1608,desplegable!$N$3:$Q$8,4,FALSE),$AC1608:$AM1608))</f>
        <v>0</v>
      </c>
      <c r="BA1608" s="78"/>
      <c r="BB1608" s="54">
        <f t="shared" si="513"/>
        <v>0</v>
      </c>
      <c r="BC1608" s="53">
        <f>+IFERROR($BB1608*$T1608/VLOOKUP($R1608,desplegable!$N$3:$O$8,2,FALSE),0)</f>
        <v>0</v>
      </c>
      <c r="BD1608" s="53" t="str">
        <f t="shared" si="522"/>
        <v/>
      </c>
      <c r="BE1608" s="57" t="str">
        <f t="shared" si="514"/>
        <v/>
      </c>
    </row>
    <row r="1609" spans="1:57" ht="15" customHeight="1" x14ac:dyDescent="0.25">
      <c r="A1609" s="26" t="s">
        <v>117</v>
      </c>
      <c r="B1609" s="21"/>
      <c r="C1609" s="21" t="s">
        <v>117</v>
      </c>
      <c r="D1609" s="21"/>
      <c r="E1609" s="21" t="s">
        <v>117</v>
      </c>
      <c r="F1609" s="21"/>
      <c r="G1609" s="27"/>
      <c r="H1609" s="27"/>
      <c r="I1609" s="28" t="s">
        <v>110</v>
      </c>
      <c r="J1609" s="28" t="s">
        <v>117</v>
      </c>
      <c r="K1609" s="21"/>
      <c r="L1609" s="21"/>
      <c r="M1609" s="28" t="s">
        <v>117</v>
      </c>
      <c r="N1609" s="28" t="s">
        <v>117</v>
      </c>
      <c r="O1609" s="28" t="s">
        <v>117</v>
      </c>
      <c r="P1609" s="21" t="s">
        <v>117</v>
      </c>
      <c r="Q1609" s="21" t="s">
        <v>117</v>
      </c>
      <c r="R1609" s="28" t="s">
        <v>117</v>
      </c>
      <c r="S1609" s="78"/>
      <c r="T1609" s="30"/>
      <c r="U1609" s="52">
        <f t="shared" si="523"/>
        <v>0</v>
      </c>
      <c r="V1609" s="29"/>
      <c r="W1609" s="29" t="s">
        <v>117</v>
      </c>
      <c r="X1609" s="29"/>
      <c r="Y1609" s="29"/>
      <c r="Z1609" s="53" t="str">
        <f t="shared" si="515"/>
        <v/>
      </c>
      <c r="AA1609" s="55" t="str">
        <f t="shared" si="505"/>
        <v/>
      </c>
      <c r="AB1609" s="27"/>
      <c r="AC1609" s="54">
        <f t="shared" si="516"/>
        <v>0</v>
      </c>
      <c r="AD1609" s="78"/>
      <c r="AE1609" s="54">
        <f t="shared" si="517"/>
        <v>0</v>
      </c>
      <c r="AF1609" s="78"/>
      <c r="AG1609" s="54">
        <f t="shared" si="518"/>
        <v>0</v>
      </c>
      <c r="AH1609" s="78"/>
      <c r="AI1609" s="54">
        <f t="shared" si="519"/>
        <v>0</v>
      </c>
      <c r="AJ1609" s="78"/>
      <c r="AK1609" s="54">
        <f t="shared" si="520"/>
        <v>0</v>
      </c>
      <c r="AL1609" s="78"/>
      <c r="AM1609" s="78"/>
      <c r="AN1609" s="53" t="str">
        <f>+IF($A1609="Venta",SUMIF($AC$3:$AM$3,VLOOKUP($R1609,desplegable!$N$3:$Q$8,4,FALSE),$AC1609:$AM1609)*$T1609/VLOOKUP($R1609,desplegable!$N$3:$O$8,2,FALSE),"")</f>
        <v/>
      </c>
      <c r="AO1609" s="53">
        <f t="shared" si="521"/>
        <v>0</v>
      </c>
      <c r="AP1609" s="53" t="str">
        <f>+IF($A1609="Compra",SUMIF($AC$3:$AM$3,VLOOKUP($R1608,desplegable!$N$3:$Q$8,4,FALSE),$AC1609:$AM1609)*$T1609/VLOOKUP($R1608,desplegable!$N$3:$O$8,2,FALSE),"")</f>
        <v/>
      </c>
      <c r="AQ1609" s="55">
        <f>+IFERROR(SUMIF($AC$3:$AM$3,VLOOKUP($R1609,desplegable!$N$3:$Q$8,4,FALSE),$AC1609:$AM1609)/$S1609,0)</f>
        <v>0</v>
      </c>
      <c r="AR1609" s="55">
        <f ca="1">IFERROR((SUMIF($AC$3:$AM$3,VLOOKUP($R1609,desplegable!$N$3:$Q$8,4,FALSE),$AC1609:$AM1609)/($H1609-$G1609))*((TODAY())-$G1609)/$S1609,0)</f>
        <v>0</v>
      </c>
      <c r="AS1609" s="56" t="str">
        <f t="shared" si="506"/>
        <v>-</v>
      </c>
      <c r="AT1609" s="56" t="str">
        <f t="shared" si="507"/>
        <v>-</v>
      </c>
      <c r="AU1609" s="56" t="str">
        <f t="shared" si="508"/>
        <v>-</v>
      </c>
      <c r="AV1609" s="56" t="str">
        <f t="shared" si="509"/>
        <v>-</v>
      </c>
      <c r="AW1609" s="53" t="str">
        <f t="shared" si="510"/>
        <v>-</v>
      </c>
      <c r="AX1609" s="53" t="str">
        <f t="shared" si="511"/>
        <v/>
      </c>
      <c r="AY1609" s="57" t="str">
        <f t="shared" si="512"/>
        <v/>
      </c>
      <c r="AZ1609" s="54">
        <f>+IF(SUMIF($AC$3:$AM$3,VLOOKUP($R1609,desplegable!$N$3:$Q$8,4,FALSE),$AC1609:$AM1609)&gt;=$S1609,$S1609,SUMIF($AC$3:$AM$3,VLOOKUP($R1609,desplegable!$N$3:$Q$8,4,FALSE),$AC1609:$AM1609))</f>
        <v>0</v>
      </c>
      <c r="BA1609" s="78"/>
      <c r="BB1609" s="54">
        <f t="shared" si="513"/>
        <v>0</v>
      </c>
      <c r="BC1609" s="53">
        <f>+IFERROR($BB1609*$T1609/VLOOKUP($R1609,desplegable!$N$3:$O$8,2,FALSE),0)</f>
        <v>0</v>
      </c>
      <c r="BD1609" s="53" t="str">
        <f t="shared" si="522"/>
        <v/>
      </c>
      <c r="BE1609" s="57" t="str">
        <f t="shared" si="514"/>
        <v/>
      </c>
    </row>
    <row r="1610" spans="1:57" ht="15" customHeight="1" x14ac:dyDescent="0.25">
      <c r="A1610" s="26" t="s">
        <v>117</v>
      </c>
      <c r="B1610" s="21"/>
      <c r="C1610" s="21" t="s">
        <v>117</v>
      </c>
      <c r="D1610" s="21"/>
      <c r="E1610" s="21" t="s">
        <v>117</v>
      </c>
      <c r="F1610" s="21"/>
      <c r="G1610" s="27"/>
      <c r="H1610" s="27"/>
      <c r="I1610" s="28" t="s">
        <v>110</v>
      </c>
      <c r="J1610" s="28" t="s">
        <v>117</v>
      </c>
      <c r="K1610" s="21"/>
      <c r="L1610" s="21"/>
      <c r="M1610" s="28" t="s">
        <v>117</v>
      </c>
      <c r="N1610" s="28" t="s">
        <v>117</v>
      </c>
      <c r="O1610" s="28" t="s">
        <v>117</v>
      </c>
      <c r="P1610" s="21" t="s">
        <v>117</v>
      </c>
      <c r="Q1610" s="21" t="s">
        <v>117</v>
      </c>
      <c r="R1610" s="28" t="s">
        <v>117</v>
      </c>
      <c r="S1610" s="78"/>
      <c r="T1610" s="30"/>
      <c r="U1610" s="52">
        <f t="shared" si="523"/>
        <v>0</v>
      </c>
      <c r="V1610" s="29"/>
      <c r="W1610" s="29" t="s">
        <v>117</v>
      </c>
      <c r="X1610" s="29"/>
      <c r="Y1610" s="29"/>
      <c r="Z1610" s="53" t="str">
        <f t="shared" si="515"/>
        <v/>
      </c>
      <c r="AA1610" s="55" t="str">
        <f t="shared" si="505"/>
        <v/>
      </c>
      <c r="AB1610" s="27"/>
      <c r="AC1610" s="54">
        <f t="shared" si="516"/>
        <v>0</v>
      </c>
      <c r="AD1610" s="78"/>
      <c r="AE1610" s="54">
        <f t="shared" si="517"/>
        <v>0</v>
      </c>
      <c r="AF1610" s="78"/>
      <c r="AG1610" s="54">
        <f t="shared" si="518"/>
        <v>0</v>
      </c>
      <c r="AH1610" s="78"/>
      <c r="AI1610" s="54">
        <f t="shared" si="519"/>
        <v>0</v>
      </c>
      <c r="AJ1610" s="78"/>
      <c r="AK1610" s="54">
        <f t="shared" si="520"/>
        <v>0</v>
      </c>
      <c r="AL1610" s="78"/>
      <c r="AM1610" s="78"/>
      <c r="AN1610" s="53" t="str">
        <f>+IF($A1610="Venta",SUMIF($AC$3:$AM$3,VLOOKUP($R1610,desplegable!$N$3:$Q$8,4,FALSE),$AC1610:$AM1610)*$T1610/VLOOKUP($R1610,desplegable!$N$3:$O$8,2,FALSE),"")</f>
        <v/>
      </c>
      <c r="AO1610" s="53">
        <f t="shared" si="521"/>
        <v>0</v>
      </c>
      <c r="AP1610" s="53" t="str">
        <f>+IF($A1610="Compra",SUMIF($AC$3:$AM$3,VLOOKUP($R1609,desplegable!$N$3:$Q$8,4,FALSE),$AC1610:$AM1610)*$T1610/VLOOKUP($R1609,desplegable!$N$3:$O$8,2,FALSE),"")</f>
        <v/>
      </c>
      <c r="AQ1610" s="55">
        <f>+IFERROR(SUMIF($AC$3:$AM$3,VLOOKUP($R1610,desplegable!$N$3:$Q$8,4,FALSE),$AC1610:$AM1610)/$S1610,0)</f>
        <v>0</v>
      </c>
      <c r="AR1610" s="55">
        <f ca="1">IFERROR((SUMIF($AC$3:$AM$3,VLOOKUP($R1610,desplegable!$N$3:$Q$8,4,FALSE),$AC1610:$AM1610)/($H1610-$G1610))*((TODAY())-$G1610)/$S1610,0)</f>
        <v>0</v>
      </c>
      <c r="AS1610" s="56" t="str">
        <f t="shared" si="506"/>
        <v>-</v>
      </c>
      <c r="AT1610" s="56" t="str">
        <f t="shared" si="507"/>
        <v>-</v>
      </c>
      <c r="AU1610" s="56" t="str">
        <f t="shared" si="508"/>
        <v>-</v>
      </c>
      <c r="AV1610" s="56" t="str">
        <f t="shared" si="509"/>
        <v>-</v>
      </c>
      <c r="AW1610" s="53" t="str">
        <f t="shared" si="510"/>
        <v>-</v>
      </c>
      <c r="AX1610" s="53" t="str">
        <f t="shared" si="511"/>
        <v/>
      </c>
      <c r="AY1610" s="57" t="str">
        <f t="shared" si="512"/>
        <v/>
      </c>
      <c r="AZ1610" s="54">
        <f>+IF(SUMIF($AC$3:$AM$3,VLOOKUP($R1610,desplegable!$N$3:$Q$8,4,FALSE),$AC1610:$AM1610)&gt;=$S1610,$S1610,SUMIF($AC$3:$AM$3,VLOOKUP($R1610,desplegable!$N$3:$Q$8,4,FALSE),$AC1610:$AM1610))</f>
        <v>0</v>
      </c>
      <c r="BA1610" s="78"/>
      <c r="BB1610" s="54">
        <f t="shared" si="513"/>
        <v>0</v>
      </c>
      <c r="BC1610" s="53">
        <f>+IFERROR($BB1610*$T1610/VLOOKUP($R1610,desplegable!$N$3:$O$8,2,FALSE),0)</f>
        <v>0</v>
      </c>
      <c r="BD1610" s="53" t="str">
        <f t="shared" si="522"/>
        <v/>
      </c>
      <c r="BE1610" s="57" t="str">
        <f t="shared" si="514"/>
        <v/>
      </c>
    </row>
    <row r="1611" spans="1:57" ht="15" customHeight="1" x14ac:dyDescent="0.25">
      <c r="A1611" s="26" t="s">
        <v>117</v>
      </c>
      <c r="B1611" s="21"/>
      <c r="C1611" s="21" t="s">
        <v>117</v>
      </c>
      <c r="D1611" s="21"/>
      <c r="E1611" s="21" t="s">
        <v>117</v>
      </c>
      <c r="F1611" s="21"/>
      <c r="G1611" s="27"/>
      <c r="H1611" s="27"/>
      <c r="I1611" s="28" t="s">
        <v>110</v>
      </c>
      <c r="J1611" s="28" t="s">
        <v>117</v>
      </c>
      <c r="K1611" s="21"/>
      <c r="L1611" s="21"/>
      <c r="M1611" s="28" t="s">
        <v>117</v>
      </c>
      <c r="N1611" s="28" t="s">
        <v>117</v>
      </c>
      <c r="O1611" s="28" t="s">
        <v>117</v>
      </c>
      <c r="P1611" s="21" t="s">
        <v>117</v>
      </c>
      <c r="Q1611" s="21" t="s">
        <v>117</v>
      </c>
      <c r="R1611" s="28" t="s">
        <v>117</v>
      </c>
      <c r="S1611" s="78"/>
      <c r="T1611" s="30"/>
      <c r="U1611" s="52">
        <f t="shared" si="523"/>
        <v>0</v>
      </c>
      <c r="V1611" s="29"/>
      <c r="W1611" s="29" t="s">
        <v>117</v>
      </c>
      <c r="X1611" s="29"/>
      <c r="Y1611" s="29"/>
      <c r="Z1611" s="53" t="str">
        <f t="shared" si="515"/>
        <v/>
      </c>
      <c r="AA1611" s="55" t="str">
        <f t="shared" si="505"/>
        <v/>
      </c>
      <c r="AB1611" s="27"/>
      <c r="AC1611" s="54">
        <f t="shared" si="516"/>
        <v>0</v>
      </c>
      <c r="AD1611" s="78"/>
      <c r="AE1611" s="54">
        <f t="shared" si="517"/>
        <v>0</v>
      </c>
      <c r="AF1611" s="78"/>
      <c r="AG1611" s="54">
        <f t="shared" si="518"/>
        <v>0</v>
      </c>
      <c r="AH1611" s="78"/>
      <c r="AI1611" s="54">
        <f t="shared" si="519"/>
        <v>0</v>
      </c>
      <c r="AJ1611" s="78"/>
      <c r="AK1611" s="54">
        <f t="shared" si="520"/>
        <v>0</v>
      </c>
      <c r="AL1611" s="78"/>
      <c r="AM1611" s="78"/>
      <c r="AN1611" s="53" t="str">
        <f>+IF($A1611="Venta",SUMIF($AC$3:$AM$3,VLOOKUP($R1611,desplegable!$N$3:$Q$8,4,FALSE),$AC1611:$AM1611)*$T1611/VLOOKUP($R1611,desplegable!$N$3:$O$8,2,FALSE),"")</f>
        <v/>
      </c>
      <c r="AO1611" s="53">
        <f t="shared" si="521"/>
        <v>0</v>
      </c>
      <c r="AP1611" s="53" t="str">
        <f>+IF($A1611="Compra",SUMIF($AC$3:$AM$3,VLOOKUP($R1610,desplegable!$N$3:$Q$8,4,FALSE),$AC1611:$AM1611)*$T1611/VLOOKUP($R1610,desplegable!$N$3:$O$8,2,FALSE),"")</f>
        <v/>
      </c>
      <c r="AQ1611" s="55">
        <f>+IFERROR(SUMIF($AC$3:$AM$3,VLOOKUP($R1611,desplegable!$N$3:$Q$8,4,FALSE),$AC1611:$AM1611)/$S1611,0)</f>
        <v>0</v>
      </c>
      <c r="AR1611" s="55">
        <f ca="1">IFERROR((SUMIF($AC$3:$AM$3,VLOOKUP($R1611,desplegable!$N$3:$Q$8,4,FALSE),$AC1611:$AM1611)/($H1611-$G1611))*((TODAY())-$G1611)/$S1611,0)</f>
        <v>0</v>
      </c>
      <c r="AS1611" s="56" t="str">
        <f t="shared" si="506"/>
        <v>-</v>
      </c>
      <c r="AT1611" s="56" t="str">
        <f t="shared" si="507"/>
        <v>-</v>
      </c>
      <c r="AU1611" s="56" t="str">
        <f t="shared" si="508"/>
        <v>-</v>
      </c>
      <c r="AV1611" s="56" t="str">
        <f t="shared" si="509"/>
        <v>-</v>
      </c>
      <c r="AW1611" s="53" t="str">
        <f t="shared" si="510"/>
        <v>-</v>
      </c>
      <c r="AX1611" s="53" t="str">
        <f t="shared" si="511"/>
        <v/>
      </c>
      <c r="AY1611" s="57" t="str">
        <f t="shared" si="512"/>
        <v/>
      </c>
      <c r="AZ1611" s="54">
        <f>+IF(SUMIF($AC$3:$AM$3,VLOOKUP($R1611,desplegable!$N$3:$Q$8,4,FALSE),$AC1611:$AM1611)&gt;=$S1611,$S1611,SUMIF($AC$3:$AM$3,VLOOKUP($R1611,desplegable!$N$3:$Q$8,4,FALSE),$AC1611:$AM1611))</f>
        <v>0</v>
      </c>
      <c r="BA1611" s="78"/>
      <c r="BB1611" s="54">
        <f t="shared" si="513"/>
        <v>0</v>
      </c>
      <c r="BC1611" s="53">
        <f>+IFERROR($BB1611*$T1611/VLOOKUP($R1611,desplegable!$N$3:$O$8,2,FALSE),0)</f>
        <v>0</v>
      </c>
      <c r="BD1611" s="53" t="str">
        <f t="shared" si="522"/>
        <v/>
      </c>
      <c r="BE1611" s="57" t="str">
        <f t="shared" si="514"/>
        <v/>
      </c>
    </row>
    <row r="1612" spans="1:57" ht="15" customHeight="1" x14ac:dyDescent="0.25">
      <c r="A1612" s="26" t="s">
        <v>117</v>
      </c>
      <c r="B1612" s="21"/>
      <c r="C1612" s="21" t="s">
        <v>117</v>
      </c>
      <c r="D1612" s="21"/>
      <c r="E1612" s="21" t="s">
        <v>117</v>
      </c>
      <c r="F1612" s="21"/>
      <c r="G1612" s="27"/>
      <c r="H1612" s="27"/>
      <c r="I1612" s="28" t="s">
        <v>110</v>
      </c>
      <c r="J1612" s="28" t="s">
        <v>117</v>
      </c>
      <c r="K1612" s="21"/>
      <c r="L1612" s="21"/>
      <c r="M1612" s="28" t="s">
        <v>117</v>
      </c>
      <c r="N1612" s="28" t="s">
        <v>117</v>
      </c>
      <c r="O1612" s="28" t="s">
        <v>117</v>
      </c>
      <c r="P1612" s="21" t="s">
        <v>117</v>
      </c>
      <c r="Q1612" s="21" t="s">
        <v>117</v>
      </c>
      <c r="R1612" s="28" t="s">
        <v>117</v>
      </c>
      <c r="S1612" s="78"/>
      <c r="T1612" s="30"/>
      <c r="U1612" s="52">
        <f t="shared" si="523"/>
        <v>0</v>
      </c>
      <c r="V1612" s="29"/>
      <c r="W1612" s="29" t="s">
        <v>117</v>
      </c>
      <c r="X1612" s="29"/>
      <c r="Y1612" s="29"/>
      <c r="Z1612" s="53" t="str">
        <f t="shared" si="515"/>
        <v/>
      </c>
      <c r="AA1612" s="55" t="str">
        <f t="shared" si="505"/>
        <v/>
      </c>
      <c r="AB1612" s="27"/>
      <c r="AC1612" s="54">
        <f t="shared" si="516"/>
        <v>0</v>
      </c>
      <c r="AD1612" s="78"/>
      <c r="AE1612" s="54">
        <f t="shared" si="517"/>
        <v>0</v>
      </c>
      <c r="AF1612" s="78"/>
      <c r="AG1612" s="54">
        <f t="shared" si="518"/>
        <v>0</v>
      </c>
      <c r="AH1612" s="78"/>
      <c r="AI1612" s="54">
        <f t="shared" si="519"/>
        <v>0</v>
      </c>
      <c r="AJ1612" s="78"/>
      <c r="AK1612" s="54">
        <f t="shared" si="520"/>
        <v>0</v>
      </c>
      <c r="AL1612" s="78"/>
      <c r="AM1612" s="78"/>
      <c r="AN1612" s="53" t="str">
        <f>+IF($A1612="Venta",SUMIF($AC$3:$AM$3,VLOOKUP($R1612,desplegable!$N$3:$Q$8,4,FALSE),$AC1612:$AM1612)*$T1612/VLOOKUP($R1612,desplegable!$N$3:$O$8,2,FALSE),"")</f>
        <v/>
      </c>
      <c r="AO1612" s="53">
        <f t="shared" si="521"/>
        <v>0</v>
      </c>
      <c r="AP1612" s="53" t="str">
        <f>+IF($A1612="Compra",SUMIF($AC$3:$AM$3,VLOOKUP($R1611,desplegable!$N$3:$Q$8,4,FALSE),$AC1612:$AM1612)*$T1612/VLOOKUP($R1611,desplegable!$N$3:$O$8,2,FALSE),"")</f>
        <v/>
      </c>
      <c r="AQ1612" s="55">
        <f>+IFERROR(SUMIF($AC$3:$AM$3,VLOOKUP($R1612,desplegable!$N$3:$Q$8,4,FALSE),$AC1612:$AM1612)/$S1612,0)</f>
        <v>0</v>
      </c>
      <c r="AR1612" s="55">
        <f ca="1">IFERROR((SUMIF($AC$3:$AM$3,VLOOKUP($R1612,desplegable!$N$3:$Q$8,4,FALSE),$AC1612:$AM1612)/($H1612-$G1612))*((TODAY())-$G1612)/$S1612,0)</f>
        <v>0</v>
      </c>
      <c r="AS1612" s="56" t="str">
        <f t="shared" si="506"/>
        <v>-</v>
      </c>
      <c r="AT1612" s="56" t="str">
        <f t="shared" si="507"/>
        <v>-</v>
      </c>
      <c r="AU1612" s="56" t="str">
        <f t="shared" si="508"/>
        <v>-</v>
      </c>
      <c r="AV1612" s="56" t="str">
        <f t="shared" si="509"/>
        <v>-</v>
      </c>
      <c r="AW1612" s="53" t="str">
        <f t="shared" si="510"/>
        <v>-</v>
      </c>
      <c r="AX1612" s="53" t="str">
        <f t="shared" si="511"/>
        <v/>
      </c>
      <c r="AY1612" s="57" t="str">
        <f t="shared" si="512"/>
        <v/>
      </c>
      <c r="AZ1612" s="54">
        <f>+IF(SUMIF($AC$3:$AM$3,VLOOKUP($R1612,desplegable!$N$3:$Q$8,4,FALSE),$AC1612:$AM1612)&gt;=$S1612,$S1612,SUMIF($AC$3:$AM$3,VLOOKUP($R1612,desplegable!$N$3:$Q$8,4,FALSE),$AC1612:$AM1612))</f>
        <v>0</v>
      </c>
      <c r="BA1612" s="78"/>
      <c r="BB1612" s="54">
        <f t="shared" si="513"/>
        <v>0</v>
      </c>
      <c r="BC1612" s="53">
        <f>+IFERROR($BB1612*$T1612/VLOOKUP($R1612,desplegable!$N$3:$O$8,2,FALSE),0)</f>
        <v>0</v>
      </c>
      <c r="BD1612" s="53" t="str">
        <f t="shared" si="522"/>
        <v/>
      </c>
      <c r="BE1612" s="57" t="str">
        <f t="shared" si="514"/>
        <v/>
      </c>
    </row>
    <row r="1613" spans="1:57" ht="15" customHeight="1" x14ac:dyDescent="0.25">
      <c r="A1613" s="26" t="s">
        <v>117</v>
      </c>
      <c r="B1613" s="21"/>
      <c r="C1613" s="21" t="s">
        <v>117</v>
      </c>
      <c r="D1613" s="21"/>
      <c r="E1613" s="21" t="s">
        <v>117</v>
      </c>
      <c r="F1613" s="21"/>
      <c r="G1613" s="27"/>
      <c r="H1613" s="27"/>
      <c r="I1613" s="28" t="s">
        <v>110</v>
      </c>
      <c r="J1613" s="28" t="s">
        <v>117</v>
      </c>
      <c r="K1613" s="21"/>
      <c r="L1613" s="21"/>
      <c r="M1613" s="28" t="s">
        <v>117</v>
      </c>
      <c r="N1613" s="28" t="s">
        <v>117</v>
      </c>
      <c r="O1613" s="28" t="s">
        <v>117</v>
      </c>
      <c r="P1613" s="21" t="s">
        <v>117</v>
      </c>
      <c r="Q1613" s="21" t="s">
        <v>117</v>
      </c>
      <c r="R1613" s="28" t="s">
        <v>117</v>
      </c>
      <c r="S1613" s="78"/>
      <c r="T1613" s="30"/>
      <c r="U1613" s="52">
        <f t="shared" si="523"/>
        <v>0</v>
      </c>
      <c r="V1613" s="29"/>
      <c r="W1613" s="29" t="s">
        <v>117</v>
      </c>
      <c r="X1613" s="29"/>
      <c r="Y1613" s="29"/>
      <c r="Z1613" s="53" t="str">
        <f t="shared" si="515"/>
        <v/>
      </c>
      <c r="AA1613" s="55" t="str">
        <f t="shared" si="505"/>
        <v/>
      </c>
      <c r="AB1613" s="27"/>
      <c r="AC1613" s="54">
        <f t="shared" si="516"/>
        <v>0</v>
      </c>
      <c r="AD1613" s="78"/>
      <c r="AE1613" s="54">
        <f t="shared" si="517"/>
        <v>0</v>
      </c>
      <c r="AF1613" s="78"/>
      <c r="AG1613" s="54">
        <f t="shared" si="518"/>
        <v>0</v>
      </c>
      <c r="AH1613" s="78"/>
      <c r="AI1613" s="54">
        <f t="shared" si="519"/>
        <v>0</v>
      </c>
      <c r="AJ1613" s="78"/>
      <c r="AK1613" s="54">
        <f t="shared" si="520"/>
        <v>0</v>
      </c>
      <c r="AL1613" s="78"/>
      <c r="AM1613" s="78"/>
      <c r="AN1613" s="53" t="str">
        <f>+IF($A1613="Venta",SUMIF($AC$3:$AM$3,VLOOKUP($R1613,desplegable!$N$3:$Q$8,4,FALSE),$AC1613:$AM1613)*$T1613/VLOOKUP($R1613,desplegable!$N$3:$O$8,2,FALSE),"")</f>
        <v/>
      </c>
      <c r="AO1613" s="53">
        <f t="shared" si="521"/>
        <v>0</v>
      </c>
      <c r="AP1613" s="53" t="str">
        <f>+IF($A1613="Compra",SUMIF($AC$3:$AM$3,VLOOKUP($R1612,desplegable!$N$3:$Q$8,4,FALSE),$AC1613:$AM1613)*$T1613/VLOOKUP($R1612,desplegable!$N$3:$O$8,2,FALSE),"")</f>
        <v/>
      </c>
      <c r="AQ1613" s="55">
        <f>+IFERROR(SUMIF($AC$3:$AM$3,VLOOKUP($R1613,desplegable!$N$3:$Q$8,4,FALSE),$AC1613:$AM1613)/$S1613,0)</f>
        <v>0</v>
      </c>
      <c r="AR1613" s="55">
        <f ca="1">IFERROR((SUMIF($AC$3:$AM$3,VLOOKUP($R1613,desplegable!$N$3:$Q$8,4,FALSE),$AC1613:$AM1613)/($H1613-$G1613))*((TODAY())-$G1613)/$S1613,0)</f>
        <v>0</v>
      </c>
      <c r="AS1613" s="56" t="str">
        <f t="shared" si="506"/>
        <v>-</v>
      </c>
      <c r="AT1613" s="56" t="str">
        <f t="shared" si="507"/>
        <v>-</v>
      </c>
      <c r="AU1613" s="56" t="str">
        <f t="shared" si="508"/>
        <v>-</v>
      </c>
      <c r="AV1613" s="56" t="str">
        <f t="shared" si="509"/>
        <v>-</v>
      </c>
      <c r="AW1613" s="53" t="str">
        <f t="shared" si="510"/>
        <v>-</v>
      </c>
      <c r="AX1613" s="53" t="str">
        <f t="shared" si="511"/>
        <v/>
      </c>
      <c r="AY1613" s="57" t="str">
        <f t="shared" si="512"/>
        <v/>
      </c>
      <c r="AZ1613" s="54">
        <f>+IF(SUMIF($AC$3:$AM$3,VLOOKUP($R1613,desplegable!$N$3:$Q$8,4,FALSE),$AC1613:$AM1613)&gt;=$S1613,$S1613,SUMIF($AC$3:$AM$3,VLOOKUP($R1613,desplegable!$N$3:$Q$8,4,FALSE),$AC1613:$AM1613))</f>
        <v>0</v>
      </c>
      <c r="BA1613" s="78"/>
      <c r="BB1613" s="54">
        <f t="shared" si="513"/>
        <v>0</v>
      </c>
      <c r="BC1613" s="53">
        <f>+IFERROR($BB1613*$T1613/VLOOKUP($R1613,desplegable!$N$3:$O$8,2,FALSE),0)</f>
        <v>0</v>
      </c>
      <c r="BD1613" s="53" t="str">
        <f t="shared" si="522"/>
        <v/>
      </c>
      <c r="BE1613" s="57" t="str">
        <f t="shared" si="514"/>
        <v/>
      </c>
    </row>
    <row r="1614" spans="1:57" ht="15" customHeight="1" x14ac:dyDescent="0.25">
      <c r="A1614" s="26" t="s">
        <v>117</v>
      </c>
      <c r="B1614" s="21"/>
      <c r="C1614" s="21" t="s">
        <v>117</v>
      </c>
      <c r="D1614" s="21"/>
      <c r="E1614" s="21" t="s">
        <v>117</v>
      </c>
      <c r="F1614" s="21"/>
      <c r="G1614" s="27"/>
      <c r="H1614" s="27"/>
      <c r="I1614" s="28" t="s">
        <v>110</v>
      </c>
      <c r="J1614" s="28" t="s">
        <v>117</v>
      </c>
      <c r="K1614" s="21"/>
      <c r="L1614" s="21"/>
      <c r="M1614" s="28" t="s">
        <v>117</v>
      </c>
      <c r="N1614" s="28" t="s">
        <v>117</v>
      </c>
      <c r="O1614" s="28" t="s">
        <v>117</v>
      </c>
      <c r="P1614" s="21" t="s">
        <v>117</v>
      </c>
      <c r="Q1614" s="21" t="s">
        <v>117</v>
      </c>
      <c r="R1614" s="28" t="s">
        <v>117</v>
      </c>
      <c r="S1614" s="78"/>
      <c r="T1614" s="30"/>
      <c r="U1614" s="52">
        <f t="shared" si="523"/>
        <v>0</v>
      </c>
      <c r="V1614" s="29"/>
      <c r="W1614" s="29" t="s">
        <v>117</v>
      </c>
      <c r="X1614" s="29"/>
      <c r="Y1614" s="29"/>
      <c r="Z1614" s="53" t="str">
        <f t="shared" si="515"/>
        <v/>
      </c>
      <c r="AA1614" s="55" t="str">
        <f t="shared" si="505"/>
        <v/>
      </c>
      <c r="AB1614" s="27"/>
      <c r="AC1614" s="54">
        <f t="shared" si="516"/>
        <v>0</v>
      </c>
      <c r="AD1614" s="78"/>
      <c r="AE1614" s="54">
        <f t="shared" si="517"/>
        <v>0</v>
      </c>
      <c r="AF1614" s="78"/>
      <c r="AG1614" s="54">
        <f t="shared" si="518"/>
        <v>0</v>
      </c>
      <c r="AH1614" s="78"/>
      <c r="AI1614" s="54">
        <f t="shared" si="519"/>
        <v>0</v>
      </c>
      <c r="AJ1614" s="78"/>
      <c r="AK1614" s="54">
        <f t="shared" si="520"/>
        <v>0</v>
      </c>
      <c r="AL1614" s="78"/>
      <c r="AM1614" s="78"/>
      <c r="AN1614" s="53" t="str">
        <f>+IF($A1614="Venta",SUMIF($AC$3:$AM$3,VLOOKUP($R1614,desplegable!$N$3:$Q$8,4,FALSE),$AC1614:$AM1614)*$T1614/VLOOKUP($R1614,desplegable!$N$3:$O$8,2,FALSE),"")</f>
        <v/>
      </c>
      <c r="AO1614" s="53">
        <f t="shared" si="521"/>
        <v>0</v>
      </c>
      <c r="AP1614" s="53" t="str">
        <f>+IF($A1614="Compra",SUMIF($AC$3:$AM$3,VLOOKUP($R1613,desplegable!$N$3:$Q$8,4,FALSE),$AC1614:$AM1614)*$T1614/VLOOKUP($R1613,desplegable!$N$3:$O$8,2,FALSE),"")</f>
        <v/>
      </c>
      <c r="AQ1614" s="55">
        <f>+IFERROR(SUMIF($AC$3:$AM$3,VLOOKUP($R1614,desplegable!$N$3:$Q$8,4,FALSE),$AC1614:$AM1614)/$S1614,0)</f>
        <v>0</v>
      </c>
      <c r="AR1614" s="55">
        <f ca="1">IFERROR((SUMIF($AC$3:$AM$3,VLOOKUP($R1614,desplegable!$N$3:$Q$8,4,FALSE),$AC1614:$AM1614)/($H1614-$G1614))*((TODAY())-$G1614)/$S1614,0)</f>
        <v>0</v>
      </c>
      <c r="AS1614" s="56" t="str">
        <f t="shared" si="506"/>
        <v>-</v>
      </c>
      <c r="AT1614" s="56" t="str">
        <f t="shared" si="507"/>
        <v>-</v>
      </c>
      <c r="AU1614" s="56" t="str">
        <f t="shared" si="508"/>
        <v>-</v>
      </c>
      <c r="AV1614" s="56" t="str">
        <f t="shared" si="509"/>
        <v>-</v>
      </c>
      <c r="AW1614" s="53" t="str">
        <f t="shared" si="510"/>
        <v>-</v>
      </c>
      <c r="AX1614" s="53" t="str">
        <f t="shared" si="511"/>
        <v/>
      </c>
      <c r="AY1614" s="57" t="str">
        <f t="shared" si="512"/>
        <v/>
      </c>
      <c r="AZ1614" s="54">
        <f>+IF(SUMIF($AC$3:$AM$3,VLOOKUP($R1614,desplegable!$N$3:$Q$8,4,FALSE),$AC1614:$AM1614)&gt;=$S1614,$S1614,SUMIF($AC$3:$AM$3,VLOOKUP($R1614,desplegable!$N$3:$Q$8,4,FALSE),$AC1614:$AM1614))</f>
        <v>0</v>
      </c>
      <c r="BA1614" s="78"/>
      <c r="BB1614" s="54">
        <f t="shared" si="513"/>
        <v>0</v>
      </c>
      <c r="BC1614" s="53">
        <f>+IFERROR($BB1614*$T1614/VLOOKUP($R1614,desplegable!$N$3:$O$8,2,FALSE),0)</f>
        <v>0</v>
      </c>
      <c r="BD1614" s="53" t="str">
        <f t="shared" si="522"/>
        <v/>
      </c>
      <c r="BE1614" s="57" t="str">
        <f t="shared" si="514"/>
        <v/>
      </c>
    </row>
    <row r="1615" spans="1:57" ht="15" customHeight="1" x14ac:dyDescent="0.25">
      <c r="A1615" s="26" t="s">
        <v>117</v>
      </c>
      <c r="B1615" s="21"/>
      <c r="C1615" s="21" t="s">
        <v>117</v>
      </c>
      <c r="D1615" s="21"/>
      <c r="E1615" s="21" t="s">
        <v>117</v>
      </c>
      <c r="F1615" s="21"/>
      <c r="G1615" s="27"/>
      <c r="H1615" s="27"/>
      <c r="I1615" s="28" t="s">
        <v>110</v>
      </c>
      <c r="J1615" s="28" t="s">
        <v>117</v>
      </c>
      <c r="K1615" s="21"/>
      <c r="L1615" s="21"/>
      <c r="M1615" s="28" t="s">
        <v>117</v>
      </c>
      <c r="N1615" s="28" t="s">
        <v>117</v>
      </c>
      <c r="O1615" s="28" t="s">
        <v>117</v>
      </c>
      <c r="P1615" s="21" t="s">
        <v>117</v>
      </c>
      <c r="Q1615" s="21" t="s">
        <v>117</v>
      </c>
      <c r="R1615" s="28" t="s">
        <v>117</v>
      </c>
      <c r="S1615" s="78"/>
      <c r="T1615" s="30"/>
      <c r="U1615" s="52">
        <f t="shared" si="523"/>
        <v>0</v>
      </c>
      <c r="V1615" s="29"/>
      <c r="W1615" s="29" t="s">
        <v>117</v>
      </c>
      <c r="X1615" s="29"/>
      <c r="Y1615" s="29"/>
      <c r="Z1615" s="53" t="str">
        <f t="shared" si="515"/>
        <v/>
      </c>
      <c r="AA1615" s="55" t="str">
        <f t="shared" si="505"/>
        <v/>
      </c>
      <c r="AB1615" s="27"/>
      <c r="AC1615" s="54">
        <f t="shared" si="516"/>
        <v>0</v>
      </c>
      <c r="AD1615" s="78"/>
      <c r="AE1615" s="54">
        <f t="shared" si="517"/>
        <v>0</v>
      </c>
      <c r="AF1615" s="78"/>
      <c r="AG1615" s="54">
        <f t="shared" si="518"/>
        <v>0</v>
      </c>
      <c r="AH1615" s="78"/>
      <c r="AI1615" s="54">
        <f t="shared" si="519"/>
        <v>0</v>
      </c>
      <c r="AJ1615" s="78"/>
      <c r="AK1615" s="54">
        <f t="shared" si="520"/>
        <v>0</v>
      </c>
      <c r="AL1615" s="78"/>
      <c r="AM1615" s="78"/>
      <c r="AN1615" s="53" t="str">
        <f>+IF($A1615="Venta",SUMIF($AC$3:$AM$3,VLOOKUP($R1615,desplegable!$N$3:$Q$8,4,FALSE),$AC1615:$AM1615)*$T1615/VLOOKUP($R1615,desplegable!$N$3:$O$8,2,FALSE),"")</f>
        <v/>
      </c>
      <c r="AO1615" s="53">
        <f t="shared" si="521"/>
        <v>0</v>
      </c>
      <c r="AP1615" s="53" t="str">
        <f>+IF($A1615="Compra",SUMIF($AC$3:$AM$3,VLOOKUP($R1614,desplegable!$N$3:$Q$8,4,FALSE),$AC1615:$AM1615)*$T1615/VLOOKUP($R1614,desplegable!$N$3:$O$8,2,FALSE),"")</f>
        <v/>
      </c>
      <c r="AQ1615" s="55">
        <f>+IFERROR(SUMIF($AC$3:$AM$3,VLOOKUP($R1615,desplegable!$N$3:$Q$8,4,FALSE),$AC1615:$AM1615)/$S1615,0)</f>
        <v>0</v>
      </c>
      <c r="AR1615" s="55">
        <f ca="1">IFERROR((SUMIF($AC$3:$AM$3,VLOOKUP($R1615,desplegable!$N$3:$Q$8,4,FALSE),$AC1615:$AM1615)/($H1615-$G1615))*((TODAY())-$G1615)/$S1615,0)</f>
        <v>0</v>
      </c>
      <c r="AS1615" s="56" t="str">
        <f t="shared" si="506"/>
        <v>-</v>
      </c>
      <c r="AT1615" s="56" t="str">
        <f t="shared" si="507"/>
        <v>-</v>
      </c>
      <c r="AU1615" s="56" t="str">
        <f t="shared" si="508"/>
        <v>-</v>
      </c>
      <c r="AV1615" s="56" t="str">
        <f t="shared" si="509"/>
        <v>-</v>
      </c>
      <c r="AW1615" s="53" t="str">
        <f t="shared" si="510"/>
        <v>-</v>
      </c>
      <c r="AX1615" s="53" t="str">
        <f t="shared" si="511"/>
        <v/>
      </c>
      <c r="AY1615" s="57" t="str">
        <f t="shared" si="512"/>
        <v/>
      </c>
      <c r="AZ1615" s="54">
        <f>+IF(SUMIF($AC$3:$AM$3,VLOOKUP($R1615,desplegable!$N$3:$Q$8,4,FALSE),$AC1615:$AM1615)&gt;=$S1615,$S1615,SUMIF($AC$3:$AM$3,VLOOKUP($R1615,desplegable!$N$3:$Q$8,4,FALSE),$AC1615:$AM1615))</f>
        <v>0</v>
      </c>
      <c r="BA1615" s="78"/>
      <c r="BB1615" s="54">
        <f t="shared" si="513"/>
        <v>0</v>
      </c>
      <c r="BC1615" s="53">
        <f>+IFERROR($BB1615*$T1615/VLOOKUP($R1615,desplegable!$N$3:$O$8,2,FALSE),0)</f>
        <v>0</v>
      </c>
      <c r="BD1615" s="53" t="str">
        <f t="shared" si="522"/>
        <v/>
      </c>
      <c r="BE1615" s="57" t="str">
        <f t="shared" si="514"/>
        <v/>
      </c>
    </row>
    <row r="1616" spans="1:57" ht="15" customHeight="1" x14ac:dyDescent="0.25">
      <c r="A1616" s="26" t="s">
        <v>117</v>
      </c>
      <c r="B1616" s="21"/>
      <c r="C1616" s="21" t="s">
        <v>117</v>
      </c>
      <c r="D1616" s="21"/>
      <c r="E1616" s="21" t="s">
        <v>117</v>
      </c>
      <c r="F1616" s="21"/>
      <c r="G1616" s="27"/>
      <c r="H1616" s="27"/>
      <c r="I1616" s="28" t="s">
        <v>110</v>
      </c>
      <c r="J1616" s="28" t="s">
        <v>117</v>
      </c>
      <c r="K1616" s="21"/>
      <c r="L1616" s="21"/>
      <c r="M1616" s="28" t="s">
        <v>117</v>
      </c>
      <c r="N1616" s="28" t="s">
        <v>117</v>
      </c>
      <c r="O1616" s="28" t="s">
        <v>117</v>
      </c>
      <c r="P1616" s="21" t="s">
        <v>117</v>
      </c>
      <c r="Q1616" s="21" t="s">
        <v>117</v>
      </c>
      <c r="R1616" s="28" t="s">
        <v>117</v>
      </c>
      <c r="S1616" s="78"/>
      <c r="T1616" s="30"/>
      <c r="U1616" s="52">
        <f t="shared" si="523"/>
        <v>0</v>
      </c>
      <c r="V1616" s="29"/>
      <c r="W1616" s="29" t="s">
        <v>117</v>
      </c>
      <c r="X1616" s="29"/>
      <c r="Y1616" s="29"/>
      <c r="Z1616" s="53" t="str">
        <f t="shared" si="515"/>
        <v/>
      </c>
      <c r="AA1616" s="55" t="str">
        <f t="shared" si="505"/>
        <v/>
      </c>
      <c r="AB1616" s="27"/>
      <c r="AC1616" s="54">
        <f t="shared" si="516"/>
        <v>0</v>
      </c>
      <c r="AD1616" s="78"/>
      <c r="AE1616" s="54">
        <f t="shared" si="517"/>
        <v>0</v>
      </c>
      <c r="AF1616" s="78"/>
      <c r="AG1616" s="54">
        <f t="shared" si="518"/>
        <v>0</v>
      </c>
      <c r="AH1616" s="78"/>
      <c r="AI1616" s="54">
        <f t="shared" si="519"/>
        <v>0</v>
      </c>
      <c r="AJ1616" s="78"/>
      <c r="AK1616" s="54">
        <f t="shared" si="520"/>
        <v>0</v>
      </c>
      <c r="AL1616" s="78"/>
      <c r="AM1616" s="78"/>
      <c r="AN1616" s="53" t="str">
        <f>+IF($A1616="Venta",SUMIF($AC$3:$AM$3,VLOOKUP($R1616,desplegable!$N$3:$Q$8,4,FALSE),$AC1616:$AM1616)*$T1616/VLOOKUP($R1616,desplegable!$N$3:$O$8,2,FALSE),"")</f>
        <v/>
      </c>
      <c r="AO1616" s="53">
        <f t="shared" si="521"/>
        <v>0</v>
      </c>
      <c r="AP1616" s="53" t="str">
        <f>+IF($A1616="Compra",SUMIF($AC$3:$AM$3,VLOOKUP($R1615,desplegable!$N$3:$Q$8,4,FALSE),$AC1616:$AM1616)*$T1616/VLOOKUP($R1615,desplegable!$N$3:$O$8,2,FALSE),"")</f>
        <v/>
      </c>
      <c r="AQ1616" s="55">
        <f>+IFERROR(SUMIF($AC$3:$AM$3,VLOOKUP($R1616,desplegable!$N$3:$Q$8,4,FALSE),$AC1616:$AM1616)/$S1616,0)</f>
        <v>0</v>
      </c>
      <c r="AR1616" s="55">
        <f ca="1">IFERROR((SUMIF($AC$3:$AM$3,VLOOKUP($R1616,desplegable!$N$3:$Q$8,4,FALSE),$AC1616:$AM1616)/($H1616-$G1616))*((TODAY())-$G1616)/$S1616,0)</f>
        <v>0</v>
      </c>
      <c r="AS1616" s="56" t="str">
        <f t="shared" si="506"/>
        <v>-</v>
      </c>
      <c r="AT1616" s="56" t="str">
        <f t="shared" si="507"/>
        <v>-</v>
      </c>
      <c r="AU1616" s="56" t="str">
        <f t="shared" si="508"/>
        <v>-</v>
      </c>
      <c r="AV1616" s="56" t="str">
        <f t="shared" si="509"/>
        <v>-</v>
      </c>
      <c r="AW1616" s="53" t="str">
        <f t="shared" si="510"/>
        <v>-</v>
      </c>
      <c r="AX1616" s="53" t="str">
        <f t="shared" si="511"/>
        <v/>
      </c>
      <c r="AY1616" s="57" t="str">
        <f t="shared" si="512"/>
        <v/>
      </c>
      <c r="AZ1616" s="54">
        <f>+IF(SUMIF($AC$3:$AM$3,VLOOKUP($R1616,desplegable!$N$3:$Q$8,4,FALSE),$AC1616:$AM1616)&gt;=$S1616,$S1616,SUMIF($AC$3:$AM$3,VLOOKUP($R1616,desplegable!$N$3:$Q$8,4,FALSE),$AC1616:$AM1616))</f>
        <v>0</v>
      </c>
      <c r="BA1616" s="78"/>
      <c r="BB1616" s="54">
        <f t="shared" si="513"/>
        <v>0</v>
      </c>
      <c r="BC1616" s="53">
        <f>+IFERROR($BB1616*$T1616/VLOOKUP($R1616,desplegable!$N$3:$O$8,2,FALSE),0)</f>
        <v>0</v>
      </c>
      <c r="BD1616" s="53" t="str">
        <f t="shared" si="522"/>
        <v/>
      </c>
      <c r="BE1616" s="57" t="str">
        <f t="shared" si="514"/>
        <v/>
      </c>
    </row>
    <row r="1617" spans="1:57" ht="15" customHeight="1" x14ac:dyDescent="0.25">
      <c r="A1617" s="26" t="s">
        <v>117</v>
      </c>
      <c r="B1617" s="21"/>
      <c r="C1617" s="21" t="s">
        <v>117</v>
      </c>
      <c r="D1617" s="21"/>
      <c r="E1617" s="21" t="s">
        <v>117</v>
      </c>
      <c r="F1617" s="21"/>
      <c r="G1617" s="27"/>
      <c r="H1617" s="27"/>
      <c r="I1617" s="28" t="s">
        <v>110</v>
      </c>
      <c r="J1617" s="28" t="s">
        <v>117</v>
      </c>
      <c r="K1617" s="21"/>
      <c r="L1617" s="21"/>
      <c r="M1617" s="28" t="s">
        <v>117</v>
      </c>
      <c r="N1617" s="28" t="s">
        <v>117</v>
      </c>
      <c r="O1617" s="28" t="s">
        <v>117</v>
      </c>
      <c r="P1617" s="21" t="s">
        <v>117</v>
      </c>
      <c r="Q1617" s="21" t="s">
        <v>117</v>
      </c>
      <c r="R1617" s="28" t="s">
        <v>117</v>
      </c>
      <c r="S1617" s="78"/>
      <c r="T1617" s="30"/>
      <c r="U1617" s="52">
        <f t="shared" si="523"/>
        <v>0</v>
      </c>
      <c r="V1617" s="29"/>
      <c r="W1617" s="29" t="s">
        <v>117</v>
      </c>
      <c r="X1617" s="29"/>
      <c r="Y1617" s="29"/>
      <c r="Z1617" s="53" t="str">
        <f t="shared" si="515"/>
        <v/>
      </c>
      <c r="AA1617" s="55" t="str">
        <f t="shared" si="505"/>
        <v/>
      </c>
      <c r="AB1617" s="27"/>
      <c r="AC1617" s="54">
        <f t="shared" si="516"/>
        <v>0</v>
      </c>
      <c r="AD1617" s="78"/>
      <c r="AE1617" s="54">
        <f t="shared" si="517"/>
        <v>0</v>
      </c>
      <c r="AF1617" s="78"/>
      <c r="AG1617" s="54">
        <f t="shared" si="518"/>
        <v>0</v>
      </c>
      <c r="AH1617" s="78"/>
      <c r="AI1617" s="54">
        <f t="shared" si="519"/>
        <v>0</v>
      </c>
      <c r="AJ1617" s="78"/>
      <c r="AK1617" s="54">
        <f t="shared" si="520"/>
        <v>0</v>
      </c>
      <c r="AL1617" s="78"/>
      <c r="AM1617" s="78"/>
      <c r="AN1617" s="53" t="str">
        <f>+IF($A1617="Venta",SUMIF($AC$3:$AM$3,VLOOKUP($R1617,desplegable!$N$3:$Q$8,4,FALSE),$AC1617:$AM1617)*$T1617/VLOOKUP($R1617,desplegable!$N$3:$O$8,2,FALSE),"")</f>
        <v/>
      </c>
      <c r="AO1617" s="53">
        <f t="shared" si="521"/>
        <v>0</v>
      </c>
      <c r="AP1617" s="53" t="str">
        <f>+IF($A1617="Compra",SUMIF($AC$3:$AM$3,VLOOKUP($R1616,desplegable!$N$3:$Q$8,4,FALSE),$AC1617:$AM1617)*$T1617/VLOOKUP($R1616,desplegable!$N$3:$O$8,2,FALSE),"")</f>
        <v/>
      </c>
      <c r="AQ1617" s="55">
        <f>+IFERROR(SUMIF($AC$3:$AM$3,VLOOKUP($R1617,desplegable!$N$3:$Q$8,4,FALSE),$AC1617:$AM1617)/$S1617,0)</f>
        <v>0</v>
      </c>
      <c r="AR1617" s="55">
        <f ca="1">IFERROR((SUMIF($AC$3:$AM$3,VLOOKUP($R1617,desplegable!$N$3:$Q$8,4,FALSE),$AC1617:$AM1617)/($H1617-$G1617))*((TODAY())-$G1617)/$S1617,0)</f>
        <v>0</v>
      </c>
      <c r="AS1617" s="56" t="str">
        <f t="shared" si="506"/>
        <v>-</v>
      </c>
      <c r="AT1617" s="56" t="str">
        <f t="shared" si="507"/>
        <v>-</v>
      </c>
      <c r="AU1617" s="56" t="str">
        <f t="shared" si="508"/>
        <v>-</v>
      </c>
      <c r="AV1617" s="56" t="str">
        <f t="shared" si="509"/>
        <v>-</v>
      </c>
      <c r="AW1617" s="53" t="str">
        <f t="shared" si="510"/>
        <v>-</v>
      </c>
      <c r="AX1617" s="53" t="str">
        <f t="shared" si="511"/>
        <v/>
      </c>
      <c r="AY1617" s="57" t="str">
        <f t="shared" si="512"/>
        <v/>
      </c>
      <c r="AZ1617" s="54">
        <f>+IF(SUMIF($AC$3:$AM$3,VLOOKUP($R1617,desplegable!$N$3:$Q$8,4,FALSE),$AC1617:$AM1617)&gt;=$S1617,$S1617,SUMIF($AC$3:$AM$3,VLOOKUP($R1617,desplegable!$N$3:$Q$8,4,FALSE),$AC1617:$AM1617))</f>
        <v>0</v>
      </c>
      <c r="BA1617" s="78"/>
      <c r="BB1617" s="54">
        <f t="shared" si="513"/>
        <v>0</v>
      </c>
      <c r="BC1617" s="53">
        <f>+IFERROR($BB1617*$T1617/VLOOKUP($R1617,desplegable!$N$3:$O$8,2,FALSE),0)</f>
        <v>0</v>
      </c>
      <c r="BD1617" s="53" t="str">
        <f t="shared" si="522"/>
        <v/>
      </c>
      <c r="BE1617" s="57" t="str">
        <f t="shared" si="514"/>
        <v/>
      </c>
    </row>
    <row r="1618" spans="1:57" ht="15" customHeight="1" x14ac:dyDescent="0.25">
      <c r="A1618" s="26" t="s">
        <v>117</v>
      </c>
      <c r="B1618" s="21"/>
      <c r="C1618" s="21" t="s">
        <v>117</v>
      </c>
      <c r="D1618" s="21"/>
      <c r="E1618" s="21" t="s">
        <v>117</v>
      </c>
      <c r="F1618" s="21"/>
      <c r="G1618" s="27"/>
      <c r="H1618" s="27"/>
      <c r="I1618" s="28" t="s">
        <v>110</v>
      </c>
      <c r="J1618" s="28" t="s">
        <v>117</v>
      </c>
      <c r="K1618" s="21"/>
      <c r="L1618" s="21"/>
      <c r="M1618" s="28" t="s">
        <v>117</v>
      </c>
      <c r="N1618" s="28" t="s">
        <v>117</v>
      </c>
      <c r="O1618" s="28" t="s">
        <v>117</v>
      </c>
      <c r="P1618" s="21" t="s">
        <v>117</v>
      </c>
      <c r="Q1618" s="21" t="s">
        <v>117</v>
      </c>
      <c r="R1618" s="28" t="s">
        <v>117</v>
      </c>
      <c r="S1618" s="78"/>
      <c r="T1618" s="30"/>
      <c r="U1618" s="52">
        <f t="shared" si="523"/>
        <v>0</v>
      </c>
      <c r="V1618" s="29"/>
      <c r="W1618" s="29" t="s">
        <v>117</v>
      </c>
      <c r="X1618" s="29"/>
      <c r="Y1618" s="29"/>
      <c r="Z1618" s="53" t="str">
        <f t="shared" si="515"/>
        <v/>
      </c>
      <c r="AA1618" s="55" t="str">
        <f t="shared" ref="AA1618:AA1681" si="524">+IF($A1618="Venta",IFERROR($Z1618/$U1618,0),IF($A1618="Compra","",""))</f>
        <v/>
      </c>
      <c r="AB1618" s="27"/>
      <c r="AC1618" s="54">
        <f t="shared" si="516"/>
        <v>0</v>
      </c>
      <c r="AD1618" s="78"/>
      <c r="AE1618" s="54">
        <f t="shared" si="517"/>
        <v>0</v>
      </c>
      <c r="AF1618" s="78"/>
      <c r="AG1618" s="54">
        <f t="shared" si="518"/>
        <v>0</v>
      </c>
      <c r="AH1618" s="78"/>
      <c r="AI1618" s="54">
        <f t="shared" si="519"/>
        <v>0</v>
      </c>
      <c r="AJ1618" s="78"/>
      <c r="AK1618" s="54">
        <f t="shared" si="520"/>
        <v>0</v>
      </c>
      <c r="AL1618" s="78"/>
      <c r="AM1618" s="78"/>
      <c r="AN1618" s="53" t="str">
        <f>+IF($A1618="Venta",SUMIF($AC$3:$AM$3,VLOOKUP($R1618,desplegable!$N$3:$Q$8,4,FALSE),$AC1618:$AM1618)*$T1618/VLOOKUP($R1618,desplegable!$N$3:$O$8,2,FALSE),"")</f>
        <v/>
      </c>
      <c r="AO1618" s="53">
        <f t="shared" si="521"/>
        <v>0</v>
      </c>
      <c r="AP1618" s="53" t="str">
        <f>+IF($A1618="Compra",SUMIF($AC$3:$AM$3,VLOOKUP($R1617,desplegable!$N$3:$Q$8,4,FALSE),$AC1618:$AM1618)*$T1618/VLOOKUP($R1617,desplegable!$N$3:$O$8,2,FALSE),"")</f>
        <v/>
      </c>
      <c r="AQ1618" s="55">
        <f>+IFERROR(SUMIF($AC$3:$AM$3,VLOOKUP($R1618,desplegable!$N$3:$Q$8,4,FALSE),$AC1618:$AM1618)/$S1618,0)</f>
        <v>0</v>
      </c>
      <c r="AR1618" s="55">
        <f ca="1">IFERROR((SUMIF($AC$3:$AM$3,VLOOKUP($R1618,desplegable!$N$3:$Q$8,4,FALSE),$AC1618:$AM1618)/($H1618-$G1618))*((TODAY())-$G1618)/$S1618,0)</f>
        <v>0</v>
      </c>
      <c r="AS1618" s="56" t="str">
        <f t="shared" si="506"/>
        <v>-</v>
      </c>
      <c r="AT1618" s="56" t="str">
        <f t="shared" si="507"/>
        <v>-</v>
      </c>
      <c r="AU1618" s="56" t="str">
        <f t="shared" si="508"/>
        <v>-</v>
      </c>
      <c r="AV1618" s="56" t="str">
        <f t="shared" si="509"/>
        <v>-</v>
      </c>
      <c r="AW1618" s="53" t="str">
        <f t="shared" si="510"/>
        <v>-</v>
      </c>
      <c r="AX1618" s="53" t="str">
        <f t="shared" si="511"/>
        <v/>
      </c>
      <c r="AY1618" s="57" t="str">
        <f t="shared" si="512"/>
        <v/>
      </c>
      <c r="AZ1618" s="54">
        <f>+IF(SUMIF($AC$3:$AM$3,VLOOKUP($R1618,desplegable!$N$3:$Q$8,4,FALSE),$AC1618:$AM1618)&gt;=$S1618,$S1618,SUMIF($AC$3:$AM$3,VLOOKUP($R1618,desplegable!$N$3:$Q$8,4,FALSE),$AC1618:$AM1618))</f>
        <v>0</v>
      </c>
      <c r="BA1618" s="78"/>
      <c r="BB1618" s="54">
        <f t="shared" si="513"/>
        <v>0</v>
      </c>
      <c r="BC1618" s="53">
        <f>+IFERROR($BB1618*$T1618/VLOOKUP($R1618,desplegable!$N$3:$O$8,2,FALSE),0)</f>
        <v>0</v>
      </c>
      <c r="BD1618" s="53" t="str">
        <f t="shared" si="522"/>
        <v/>
      </c>
      <c r="BE1618" s="57" t="str">
        <f t="shared" si="514"/>
        <v/>
      </c>
    </row>
    <row r="1619" spans="1:57" ht="15" customHeight="1" x14ac:dyDescent="0.25">
      <c r="A1619" s="26" t="s">
        <v>117</v>
      </c>
      <c r="B1619" s="21"/>
      <c r="C1619" s="21" t="s">
        <v>117</v>
      </c>
      <c r="D1619" s="21"/>
      <c r="E1619" s="21" t="s">
        <v>117</v>
      </c>
      <c r="F1619" s="21"/>
      <c r="G1619" s="27"/>
      <c r="H1619" s="27"/>
      <c r="I1619" s="28" t="s">
        <v>110</v>
      </c>
      <c r="J1619" s="28" t="s">
        <v>117</v>
      </c>
      <c r="K1619" s="21"/>
      <c r="L1619" s="21"/>
      <c r="M1619" s="28" t="s">
        <v>117</v>
      </c>
      <c r="N1619" s="28" t="s">
        <v>117</v>
      </c>
      <c r="O1619" s="28" t="s">
        <v>117</v>
      </c>
      <c r="P1619" s="21" t="s">
        <v>117</v>
      </c>
      <c r="Q1619" s="21" t="s">
        <v>117</v>
      </c>
      <c r="R1619" s="28" t="s">
        <v>117</v>
      </c>
      <c r="S1619" s="78"/>
      <c r="T1619" s="30"/>
      <c r="U1619" s="52">
        <f t="shared" si="523"/>
        <v>0</v>
      </c>
      <c r="V1619" s="29"/>
      <c r="W1619" s="29" t="s">
        <v>117</v>
      </c>
      <c r="X1619" s="29"/>
      <c r="Y1619" s="29"/>
      <c r="Z1619" s="53" t="str">
        <f t="shared" si="515"/>
        <v/>
      </c>
      <c r="AA1619" s="55" t="str">
        <f t="shared" si="524"/>
        <v/>
      </c>
      <c r="AB1619" s="27"/>
      <c r="AC1619" s="54">
        <f t="shared" si="516"/>
        <v>0</v>
      </c>
      <c r="AD1619" s="78"/>
      <c r="AE1619" s="54">
        <f t="shared" si="517"/>
        <v>0</v>
      </c>
      <c r="AF1619" s="78"/>
      <c r="AG1619" s="54">
        <f t="shared" si="518"/>
        <v>0</v>
      </c>
      <c r="AH1619" s="78"/>
      <c r="AI1619" s="54">
        <f t="shared" si="519"/>
        <v>0</v>
      </c>
      <c r="AJ1619" s="78"/>
      <c r="AK1619" s="54">
        <f t="shared" si="520"/>
        <v>0</v>
      </c>
      <c r="AL1619" s="78"/>
      <c r="AM1619" s="78"/>
      <c r="AN1619" s="53" t="str">
        <f>+IF($A1619="Venta",SUMIF($AC$3:$AM$3,VLOOKUP($R1619,desplegable!$N$3:$Q$8,4,FALSE),$AC1619:$AM1619)*$T1619/VLOOKUP($R1619,desplegable!$N$3:$O$8,2,FALSE),"")</f>
        <v/>
      </c>
      <c r="AO1619" s="53">
        <f t="shared" si="521"/>
        <v>0</v>
      </c>
      <c r="AP1619" s="53" t="str">
        <f>+IF($A1619="Compra",SUMIF($AC$3:$AM$3,VLOOKUP($R1618,desplegable!$N$3:$Q$8,4,FALSE),$AC1619:$AM1619)*$T1619/VLOOKUP($R1618,desplegable!$N$3:$O$8,2,FALSE),"")</f>
        <v/>
      </c>
      <c r="AQ1619" s="55">
        <f>+IFERROR(SUMIF($AC$3:$AM$3,VLOOKUP($R1619,desplegable!$N$3:$Q$8,4,FALSE),$AC1619:$AM1619)/$S1619,0)</f>
        <v>0</v>
      </c>
      <c r="AR1619" s="55">
        <f ca="1">IFERROR((SUMIF($AC$3:$AM$3,VLOOKUP($R1619,desplegable!$N$3:$Q$8,4,FALSE),$AC1619:$AM1619)/($H1619-$G1619))*((TODAY())-$G1619)/$S1619,0)</f>
        <v>0</v>
      </c>
      <c r="AS1619" s="56" t="str">
        <f t="shared" si="506"/>
        <v>-</v>
      </c>
      <c r="AT1619" s="56" t="str">
        <f t="shared" si="507"/>
        <v>-</v>
      </c>
      <c r="AU1619" s="56" t="str">
        <f t="shared" si="508"/>
        <v>-</v>
      </c>
      <c r="AV1619" s="56" t="str">
        <f t="shared" si="509"/>
        <v>-</v>
      </c>
      <c r="AW1619" s="53" t="str">
        <f t="shared" si="510"/>
        <v>-</v>
      </c>
      <c r="AX1619" s="53" t="str">
        <f t="shared" si="511"/>
        <v/>
      </c>
      <c r="AY1619" s="57" t="str">
        <f t="shared" si="512"/>
        <v/>
      </c>
      <c r="AZ1619" s="54">
        <f>+IF(SUMIF($AC$3:$AM$3,VLOOKUP($R1619,desplegable!$N$3:$Q$8,4,FALSE),$AC1619:$AM1619)&gt;=$S1619,$S1619,SUMIF($AC$3:$AM$3,VLOOKUP($R1619,desplegable!$N$3:$Q$8,4,FALSE),$AC1619:$AM1619))</f>
        <v>0</v>
      </c>
      <c r="BA1619" s="78"/>
      <c r="BB1619" s="54">
        <f t="shared" si="513"/>
        <v>0</v>
      </c>
      <c r="BC1619" s="53">
        <f>+IFERROR($BB1619*$T1619/VLOOKUP($R1619,desplegable!$N$3:$O$8,2,FALSE),0)</f>
        <v>0</v>
      </c>
      <c r="BD1619" s="53" t="str">
        <f t="shared" si="522"/>
        <v/>
      </c>
      <c r="BE1619" s="57" t="str">
        <f t="shared" si="514"/>
        <v/>
      </c>
    </row>
    <row r="1620" spans="1:57" ht="15" customHeight="1" x14ac:dyDescent="0.25">
      <c r="A1620" s="26" t="s">
        <v>117</v>
      </c>
      <c r="B1620" s="21"/>
      <c r="C1620" s="21" t="s">
        <v>117</v>
      </c>
      <c r="D1620" s="21"/>
      <c r="E1620" s="21" t="s">
        <v>117</v>
      </c>
      <c r="F1620" s="21"/>
      <c r="G1620" s="27"/>
      <c r="H1620" s="27"/>
      <c r="I1620" s="28" t="s">
        <v>110</v>
      </c>
      <c r="J1620" s="28" t="s">
        <v>117</v>
      </c>
      <c r="K1620" s="21"/>
      <c r="L1620" s="21"/>
      <c r="M1620" s="28" t="s">
        <v>117</v>
      </c>
      <c r="N1620" s="28" t="s">
        <v>117</v>
      </c>
      <c r="O1620" s="28" t="s">
        <v>117</v>
      </c>
      <c r="P1620" s="21" t="s">
        <v>117</v>
      </c>
      <c r="Q1620" s="21" t="s">
        <v>117</v>
      </c>
      <c r="R1620" s="28" t="s">
        <v>117</v>
      </c>
      <c r="S1620" s="78"/>
      <c r="T1620" s="30"/>
      <c r="U1620" s="52">
        <f t="shared" si="523"/>
        <v>0</v>
      </c>
      <c r="V1620" s="29"/>
      <c r="W1620" s="29" t="s">
        <v>117</v>
      </c>
      <c r="X1620" s="29"/>
      <c r="Y1620" s="29"/>
      <c r="Z1620" s="53" t="str">
        <f t="shared" si="515"/>
        <v/>
      </c>
      <c r="AA1620" s="55" t="str">
        <f t="shared" si="524"/>
        <v/>
      </c>
      <c r="AB1620" s="27"/>
      <c r="AC1620" s="54">
        <f t="shared" si="516"/>
        <v>0</v>
      </c>
      <c r="AD1620" s="78"/>
      <c r="AE1620" s="54">
        <f t="shared" si="517"/>
        <v>0</v>
      </c>
      <c r="AF1620" s="78"/>
      <c r="AG1620" s="54">
        <f t="shared" si="518"/>
        <v>0</v>
      </c>
      <c r="AH1620" s="78"/>
      <c r="AI1620" s="54">
        <f t="shared" si="519"/>
        <v>0</v>
      </c>
      <c r="AJ1620" s="78"/>
      <c r="AK1620" s="54">
        <f t="shared" si="520"/>
        <v>0</v>
      </c>
      <c r="AL1620" s="78"/>
      <c r="AM1620" s="78"/>
      <c r="AN1620" s="53" t="str">
        <f>+IF($A1620="Venta",SUMIF($AC$3:$AM$3,VLOOKUP($R1620,desplegable!$N$3:$Q$8,4,FALSE),$AC1620:$AM1620)*$T1620/VLOOKUP($R1620,desplegable!$N$3:$O$8,2,FALSE),"")</f>
        <v/>
      </c>
      <c r="AO1620" s="53">
        <f t="shared" si="521"/>
        <v>0</v>
      </c>
      <c r="AP1620" s="53" t="str">
        <f>+IF($A1620="Compra",SUMIF($AC$3:$AM$3,VLOOKUP($R1619,desplegable!$N$3:$Q$8,4,FALSE),$AC1620:$AM1620)*$T1620/VLOOKUP($R1619,desplegable!$N$3:$O$8,2,FALSE),"")</f>
        <v/>
      </c>
      <c r="AQ1620" s="55">
        <f>+IFERROR(SUMIF($AC$3:$AM$3,VLOOKUP($R1620,desplegable!$N$3:$Q$8,4,FALSE),$AC1620:$AM1620)/$S1620,0)</f>
        <v>0</v>
      </c>
      <c r="AR1620" s="55">
        <f ca="1">IFERROR((SUMIF($AC$3:$AM$3,VLOOKUP($R1620,desplegable!$N$3:$Q$8,4,FALSE),$AC1620:$AM1620)/($H1620-$G1620))*((TODAY())-$G1620)/$S1620,0)</f>
        <v>0</v>
      </c>
      <c r="AS1620" s="56" t="str">
        <f t="shared" si="506"/>
        <v>-</v>
      </c>
      <c r="AT1620" s="56" t="str">
        <f t="shared" si="507"/>
        <v>-</v>
      </c>
      <c r="AU1620" s="56" t="str">
        <f t="shared" si="508"/>
        <v>-</v>
      </c>
      <c r="AV1620" s="56" t="str">
        <f t="shared" si="509"/>
        <v>-</v>
      </c>
      <c r="AW1620" s="53" t="str">
        <f t="shared" si="510"/>
        <v>-</v>
      </c>
      <c r="AX1620" s="53" t="str">
        <f t="shared" si="511"/>
        <v/>
      </c>
      <c r="AY1620" s="57" t="str">
        <f t="shared" si="512"/>
        <v/>
      </c>
      <c r="AZ1620" s="54">
        <f>+IF(SUMIF($AC$3:$AM$3,VLOOKUP($R1620,desplegable!$N$3:$Q$8,4,FALSE),$AC1620:$AM1620)&gt;=$S1620,$S1620,SUMIF($AC$3:$AM$3,VLOOKUP($R1620,desplegable!$N$3:$Q$8,4,FALSE),$AC1620:$AM1620))</f>
        <v>0</v>
      </c>
      <c r="BA1620" s="78"/>
      <c r="BB1620" s="54">
        <f t="shared" si="513"/>
        <v>0</v>
      </c>
      <c r="BC1620" s="53">
        <f>+IFERROR($BB1620*$T1620/VLOOKUP($R1620,desplegable!$N$3:$O$8,2,FALSE),0)</f>
        <v>0</v>
      </c>
      <c r="BD1620" s="53" t="str">
        <f t="shared" si="522"/>
        <v/>
      </c>
      <c r="BE1620" s="57" t="str">
        <f t="shared" si="514"/>
        <v/>
      </c>
    </row>
    <row r="1621" spans="1:57" ht="15" customHeight="1" x14ac:dyDescent="0.25">
      <c r="A1621" s="26" t="s">
        <v>117</v>
      </c>
      <c r="B1621" s="21"/>
      <c r="C1621" s="21" t="s">
        <v>117</v>
      </c>
      <c r="D1621" s="21"/>
      <c r="E1621" s="21" t="s">
        <v>117</v>
      </c>
      <c r="F1621" s="21"/>
      <c r="G1621" s="27"/>
      <c r="H1621" s="27"/>
      <c r="I1621" s="28" t="s">
        <v>110</v>
      </c>
      <c r="J1621" s="28" t="s">
        <v>117</v>
      </c>
      <c r="K1621" s="21"/>
      <c r="L1621" s="21"/>
      <c r="M1621" s="28" t="s">
        <v>117</v>
      </c>
      <c r="N1621" s="28" t="s">
        <v>117</v>
      </c>
      <c r="O1621" s="28" t="s">
        <v>117</v>
      </c>
      <c r="P1621" s="21" t="s">
        <v>117</v>
      </c>
      <c r="Q1621" s="21" t="s">
        <v>117</v>
      </c>
      <c r="R1621" s="28" t="s">
        <v>117</v>
      </c>
      <c r="S1621" s="78"/>
      <c r="T1621" s="30"/>
      <c r="U1621" s="52">
        <f t="shared" si="523"/>
        <v>0</v>
      </c>
      <c r="V1621" s="29"/>
      <c r="W1621" s="29" t="s">
        <v>117</v>
      </c>
      <c r="X1621" s="29"/>
      <c r="Y1621" s="29"/>
      <c r="Z1621" s="53" t="str">
        <f t="shared" si="515"/>
        <v/>
      </c>
      <c r="AA1621" s="55" t="str">
        <f t="shared" si="524"/>
        <v/>
      </c>
      <c r="AB1621" s="27"/>
      <c r="AC1621" s="54">
        <f t="shared" si="516"/>
        <v>0</v>
      </c>
      <c r="AD1621" s="78"/>
      <c r="AE1621" s="54">
        <f t="shared" si="517"/>
        <v>0</v>
      </c>
      <c r="AF1621" s="78"/>
      <c r="AG1621" s="54">
        <f t="shared" si="518"/>
        <v>0</v>
      </c>
      <c r="AH1621" s="78"/>
      <c r="AI1621" s="54">
        <f t="shared" si="519"/>
        <v>0</v>
      </c>
      <c r="AJ1621" s="78"/>
      <c r="AK1621" s="54">
        <f t="shared" si="520"/>
        <v>0</v>
      </c>
      <c r="AL1621" s="78"/>
      <c r="AM1621" s="78"/>
      <c r="AN1621" s="53" t="str">
        <f>+IF($A1621="Venta",SUMIF($AC$3:$AM$3,VLOOKUP($R1621,desplegable!$N$3:$Q$8,4,FALSE),$AC1621:$AM1621)*$T1621/VLOOKUP($R1621,desplegable!$N$3:$O$8,2,FALSE),"")</f>
        <v/>
      </c>
      <c r="AO1621" s="53">
        <f t="shared" si="521"/>
        <v>0</v>
      </c>
      <c r="AP1621" s="53" t="str">
        <f>+IF($A1621="Compra",SUMIF($AC$3:$AM$3,VLOOKUP($R1620,desplegable!$N$3:$Q$8,4,FALSE),$AC1621:$AM1621)*$T1621/VLOOKUP($R1620,desplegable!$N$3:$O$8,2,FALSE),"")</f>
        <v/>
      </c>
      <c r="AQ1621" s="55">
        <f>+IFERROR(SUMIF($AC$3:$AM$3,VLOOKUP($R1621,desplegable!$N$3:$Q$8,4,FALSE),$AC1621:$AM1621)/$S1621,0)</f>
        <v>0</v>
      </c>
      <c r="AR1621" s="55">
        <f ca="1">IFERROR((SUMIF($AC$3:$AM$3,VLOOKUP($R1621,desplegable!$N$3:$Q$8,4,FALSE),$AC1621:$AM1621)/($H1621-$G1621))*((TODAY())-$G1621)/$S1621,0)</f>
        <v>0</v>
      </c>
      <c r="AS1621" s="56" t="str">
        <f t="shared" ref="AS1621:AS1684" si="525">+IFERROR(IF($AE1621=0,"-",$AE1621/$AC1621),"-")</f>
        <v>-</v>
      </c>
      <c r="AT1621" s="56" t="str">
        <f t="shared" ref="AT1621:AT1684" si="526">+IFERROR(IF($AG1621=0,"-",$AG1621/$AC1621),"-")</f>
        <v>-</v>
      </c>
      <c r="AU1621" s="56" t="str">
        <f t="shared" ref="AU1621:AU1684" si="527">+IFERROR(IF($AI1621=0,"-",$AI1621/$AC1621),"-")</f>
        <v>-</v>
      </c>
      <c r="AV1621" s="56" t="str">
        <f t="shared" ref="AV1621:AV1684" si="528">+IFERROR(IF($AK1621=0,"-",$AK1621/$AC1621),"-")</f>
        <v>-</v>
      </c>
      <c r="AW1621" s="53" t="str">
        <f t="shared" ref="AW1621:AW1684" si="529">+IF($A1621="Venta",IFERROR($AN1621/$AK1621,"-"),IFERROR($AO1621/$AK1621,"-"))</f>
        <v>-</v>
      </c>
      <c r="AX1621" s="53" t="str">
        <f t="shared" ref="AX1621:AX1684" si="530">IF($A1621="Venta",$AN1621-$AO1621,IF($A1621="Compra","",""))</f>
        <v/>
      </c>
      <c r="AY1621" s="57" t="str">
        <f t="shared" ref="AY1621:AY1684" si="531">+IF($A1621="Venta",IFERROR($AX1621/$AN1621,0),IF($A1621="Compra","",""))</f>
        <v/>
      </c>
      <c r="AZ1621" s="54">
        <f>+IF(SUMIF($AC$3:$AM$3,VLOOKUP($R1621,desplegable!$N$3:$Q$8,4,FALSE),$AC1621:$AM1621)&gt;=$S1621,$S1621,SUMIF($AC$3:$AM$3,VLOOKUP($R1621,desplegable!$N$3:$Q$8,4,FALSE),$AC1621:$AM1621))</f>
        <v>0</v>
      </c>
      <c r="BA1621" s="78"/>
      <c r="BB1621" s="54">
        <f t="shared" ref="BB1621:BB1684" si="532">+IF($BA1621=0,$AZ1621,$BA1621)</f>
        <v>0</v>
      </c>
      <c r="BC1621" s="53">
        <f>+IFERROR($BB1621*$T1621/VLOOKUP($R1621,desplegable!$N$3:$O$8,2,FALSE),0)</f>
        <v>0</v>
      </c>
      <c r="BD1621" s="53" t="str">
        <f t="shared" si="522"/>
        <v/>
      </c>
      <c r="BE1621" s="57" t="str">
        <f t="shared" ref="BE1621:BE1684" si="533">+IF($A1621="Venta",IFERROR($BD1621/$BC1621,0),IF($A1621="Compra","",""))</f>
        <v/>
      </c>
    </row>
    <row r="1622" spans="1:57" ht="15" customHeight="1" x14ac:dyDescent="0.25">
      <c r="A1622" s="26" t="s">
        <v>117</v>
      </c>
      <c r="B1622" s="21"/>
      <c r="C1622" s="21" t="s">
        <v>117</v>
      </c>
      <c r="D1622" s="21"/>
      <c r="E1622" s="21" t="s">
        <v>117</v>
      </c>
      <c r="F1622" s="21"/>
      <c r="G1622" s="27"/>
      <c r="H1622" s="27"/>
      <c r="I1622" s="28" t="s">
        <v>110</v>
      </c>
      <c r="J1622" s="28" t="s">
        <v>117</v>
      </c>
      <c r="K1622" s="21"/>
      <c r="L1622" s="21"/>
      <c r="M1622" s="28" t="s">
        <v>117</v>
      </c>
      <c r="N1622" s="28" t="s">
        <v>117</v>
      </c>
      <c r="O1622" s="28" t="s">
        <v>117</v>
      </c>
      <c r="P1622" s="21" t="s">
        <v>117</v>
      </c>
      <c r="Q1622" s="21" t="s">
        <v>117</v>
      </c>
      <c r="R1622" s="28" t="s">
        <v>117</v>
      </c>
      <c r="S1622" s="78"/>
      <c r="T1622" s="30"/>
      <c r="U1622" s="52">
        <f t="shared" si="523"/>
        <v>0</v>
      </c>
      <c r="V1622" s="29"/>
      <c r="W1622" s="29" t="s">
        <v>117</v>
      </c>
      <c r="X1622" s="29"/>
      <c r="Y1622" s="29"/>
      <c r="Z1622" s="53" t="str">
        <f t="shared" si="515"/>
        <v/>
      </c>
      <c r="AA1622" s="55" t="str">
        <f t="shared" si="524"/>
        <v/>
      </c>
      <c r="AB1622" s="27"/>
      <c r="AC1622" s="54">
        <f t="shared" si="516"/>
        <v>0</v>
      </c>
      <c r="AD1622" s="78"/>
      <c r="AE1622" s="54">
        <f t="shared" si="517"/>
        <v>0</v>
      </c>
      <c r="AF1622" s="78"/>
      <c r="AG1622" s="54">
        <f t="shared" si="518"/>
        <v>0</v>
      </c>
      <c r="AH1622" s="78"/>
      <c r="AI1622" s="54">
        <f t="shared" si="519"/>
        <v>0</v>
      </c>
      <c r="AJ1622" s="78"/>
      <c r="AK1622" s="54">
        <f t="shared" si="520"/>
        <v>0</v>
      </c>
      <c r="AL1622" s="78"/>
      <c r="AM1622" s="78"/>
      <c r="AN1622" s="53" t="str">
        <f>+IF($A1622="Venta",SUMIF($AC$3:$AM$3,VLOOKUP($R1622,desplegable!$N$3:$Q$8,4,FALSE),$AC1622:$AM1622)*$T1622/VLOOKUP($R1622,desplegable!$N$3:$O$8,2,FALSE),"")</f>
        <v/>
      </c>
      <c r="AO1622" s="53">
        <f t="shared" si="521"/>
        <v>0</v>
      </c>
      <c r="AP1622" s="53" t="str">
        <f>+IF($A1622="Compra",SUMIF($AC$3:$AM$3,VLOOKUP($R1621,desplegable!$N$3:$Q$8,4,FALSE),$AC1622:$AM1622)*$T1622/VLOOKUP($R1621,desplegable!$N$3:$O$8,2,FALSE),"")</f>
        <v/>
      </c>
      <c r="AQ1622" s="55">
        <f>+IFERROR(SUMIF($AC$3:$AM$3,VLOOKUP($R1622,desplegable!$N$3:$Q$8,4,FALSE),$AC1622:$AM1622)/$S1622,0)</f>
        <v>0</v>
      </c>
      <c r="AR1622" s="55">
        <f ca="1">IFERROR((SUMIF($AC$3:$AM$3,VLOOKUP($R1622,desplegable!$N$3:$Q$8,4,FALSE),$AC1622:$AM1622)/($H1622-$G1622))*((TODAY())-$G1622)/$S1622,0)</f>
        <v>0</v>
      </c>
      <c r="AS1622" s="56" t="str">
        <f t="shared" si="525"/>
        <v>-</v>
      </c>
      <c r="AT1622" s="56" t="str">
        <f t="shared" si="526"/>
        <v>-</v>
      </c>
      <c r="AU1622" s="56" t="str">
        <f t="shared" si="527"/>
        <v>-</v>
      </c>
      <c r="AV1622" s="56" t="str">
        <f t="shared" si="528"/>
        <v>-</v>
      </c>
      <c r="AW1622" s="53" t="str">
        <f t="shared" si="529"/>
        <v>-</v>
      </c>
      <c r="AX1622" s="53" t="str">
        <f t="shared" si="530"/>
        <v/>
      </c>
      <c r="AY1622" s="57" t="str">
        <f t="shared" si="531"/>
        <v/>
      </c>
      <c r="AZ1622" s="54">
        <f>+IF(SUMIF($AC$3:$AM$3,VLOOKUP($R1622,desplegable!$N$3:$Q$8,4,FALSE),$AC1622:$AM1622)&gt;=$S1622,$S1622,SUMIF($AC$3:$AM$3,VLOOKUP($R1622,desplegable!$N$3:$Q$8,4,FALSE),$AC1622:$AM1622))</f>
        <v>0</v>
      </c>
      <c r="BA1622" s="78"/>
      <c r="BB1622" s="54">
        <f t="shared" si="532"/>
        <v>0</v>
      </c>
      <c r="BC1622" s="53">
        <f>+IFERROR($BB1622*$T1622/VLOOKUP($R1622,desplegable!$N$3:$O$8,2,FALSE),0)</f>
        <v>0</v>
      </c>
      <c r="BD1622" s="53" t="str">
        <f t="shared" si="522"/>
        <v/>
      </c>
      <c r="BE1622" s="57" t="str">
        <f t="shared" si="533"/>
        <v/>
      </c>
    </row>
    <row r="1623" spans="1:57" ht="15" customHeight="1" x14ac:dyDescent="0.25">
      <c r="A1623" s="26" t="s">
        <v>117</v>
      </c>
      <c r="B1623" s="21"/>
      <c r="C1623" s="21" t="s">
        <v>117</v>
      </c>
      <c r="D1623" s="21"/>
      <c r="E1623" s="21" t="s">
        <v>117</v>
      </c>
      <c r="F1623" s="21"/>
      <c r="G1623" s="27"/>
      <c r="H1623" s="27"/>
      <c r="I1623" s="28" t="s">
        <v>110</v>
      </c>
      <c r="J1623" s="28" t="s">
        <v>117</v>
      </c>
      <c r="K1623" s="21"/>
      <c r="L1623" s="21"/>
      <c r="M1623" s="28" t="s">
        <v>117</v>
      </c>
      <c r="N1623" s="28" t="s">
        <v>117</v>
      </c>
      <c r="O1623" s="28" t="s">
        <v>117</v>
      </c>
      <c r="P1623" s="21" t="s">
        <v>117</v>
      </c>
      <c r="Q1623" s="21" t="s">
        <v>117</v>
      </c>
      <c r="R1623" s="28" t="s">
        <v>117</v>
      </c>
      <c r="S1623" s="78"/>
      <c r="T1623" s="30"/>
      <c r="U1623" s="52">
        <f t="shared" si="523"/>
        <v>0</v>
      </c>
      <c r="V1623" s="29"/>
      <c r="W1623" s="29" t="s">
        <v>117</v>
      </c>
      <c r="X1623" s="29"/>
      <c r="Y1623" s="29"/>
      <c r="Z1623" s="53" t="str">
        <f t="shared" si="515"/>
        <v/>
      </c>
      <c r="AA1623" s="55" t="str">
        <f t="shared" si="524"/>
        <v/>
      </c>
      <c r="AB1623" s="27"/>
      <c r="AC1623" s="54">
        <f t="shared" si="516"/>
        <v>0</v>
      </c>
      <c r="AD1623" s="78"/>
      <c r="AE1623" s="54">
        <f t="shared" si="517"/>
        <v>0</v>
      </c>
      <c r="AF1623" s="78"/>
      <c r="AG1623" s="54">
        <f t="shared" si="518"/>
        <v>0</v>
      </c>
      <c r="AH1623" s="78"/>
      <c r="AI1623" s="54">
        <f t="shared" si="519"/>
        <v>0</v>
      </c>
      <c r="AJ1623" s="78"/>
      <c r="AK1623" s="54">
        <f t="shared" si="520"/>
        <v>0</v>
      </c>
      <c r="AL1623" s="78"/>
      <c r="AM1623" s="78"/>
      <c r="AN1623" s="53" t="str">
        <f>+IF($A1623="Venta",SUMIF($AC$3:$AM$3,VLOOKUP($R1623,desplegable!$N$3:$Q$8,4,FALSE),$AC1623:$AM1623)*$T1623/VLOOKUP($R1623,desplegable!$N$3:$O$8,2,FALSE),"")</f>
        <v/>
      </c>
      <c r="AO1623" s="53">
        <f t="shared" si="521"/>
        <v>0</v>
      </c>
      <c r="AP1623" s="53" t="str">
        <f>+IF($A1623="Compra",SUMIF($AC$3:$AM$3,VLOOKUP($R1622,desplegable!$N$3:$Q$8,4,FALSE),$AC1623:$AM1623)*$T1623/VLOOKUP($R1622,desplegable!$N$3:$O$8,2,FALSE),"")</f>
        <v/>
      </c>
      <c r="AQ1623" s="55">
        <f>+IFERROR(SUMIF($AC$3:$AM$3,VLOOKUP($R1623,desplegable!$N$3:$Q$8,4,FALSE),$AC1623:$AM1623)/$S1623,0)</f>
        <v>0</v>
      </c>
      <c r="AR1623" s="55">
        <f ca="1">IFERROR((SUMIF($AC$3:$AM$3,VLOOKUP($R1623,desplegable!$N$3:$Q$8,4,FALSE),$AC1623:$AM1623)/($H1623-$G1623))*((TODAY())-$G1623)/$S1623,0)</f>
        <v>0</v>
      </c>
      <c r="AS1623" s="56" t="str">
        <f t="shared" si="525"/>
        <v>-</v>
      </c>
      <c r="AT1623" s="56" t="str">
        <f t="shared" si="526"/>
        <v>-</v>
      </c>
      <c r="AU1623" s="56" t="str">
        <f t="shared" si="527"/>
        <v>-</v>
      </c>
      <c r="AV1623" s="56" t="str">
        <f t="shared" si="528"/>
        <v>-</v>
      </c>
      <c r="AW1623" s="53" t="str">
        <f t="shared" si="529"/>
        <v>-</v>
      </c>
      <c r="AX1623" s="53" t="str">
        <f t="shared" si="530"/>
        <v/>
      </c>
      <c r="AY1623" s="57" t="str">
        <f t="shared" si="531"/>
        <v/>
      </c>
      <c r="AZ1623" s="54">
        <f>+IF(SUMIF($AC$3:$AM$3,VLOOKUP($R1623,desplegable!$N$3:$Q$8,4,FALSE),$AC1623:$AM1623)&gt;=$S1623,$S1623,SUMIF($AC$3:$AM$3,VLOOKUP($R1623,desplegable!$N$3:$Q$8,4,FALSE),$AC1623:$AM1623))</f>
        <v>0</v>
      </c>
      <c r="BA1623" s="78"/>
      <c r="BB1623" s="54">
        <f t="shared" si="532"/>
        <v>0</v>
      </c>
      <c r="BC1623" s="53">
        <f>+IFERROR($BB1623*$T1623/VLOOKUP($R1623,desplegable!$N$3:$O$8,2,FALSE),0)</f>
        <v>0</v>
      </c>
      <c r="BD1623" s="53" t="str">
        <f t="shared" si="522"/>
        <v/>
      </c>
      <c r="BE1623" s="57" t="str">
        <f t="shared" si="533"/>
        <v/>
      </c>
    </row>
    <row r="1624" spans="1:57" ht="15" customHeight="1" x14ac:dyDescent="0.25">
      <c r="A1624" s="26" t="s">
        <v>117</v>
      </c>
      <c r="B1624" s="21"/>
      <c r="C1624" s="21" t="s">
        <v>117</v>
      </c>
      <c r="D1624" s="21"/>
      <c r="E1624" s="21" t="s">
        <v>117</v>
      </c>
      <c r="F1624" s="21"/>
      <c r="G1624" s="27"/>
      <c r="H1624" s="27"/>
      <c r="I1624" s="28" t="s">
        <v>110</v>
      </c>
      <c r="J1624" s="28" t="s">
        <v>117</v>
      </c>
      <c r="K1624" s="21"/>
      <c r="L1624" s="21"/>
      <c r="M1624" s="28" t="s">
        <v>117</v>
      </c>
      <c r="N1624" s="28" t="s">
        <v>117</v>
      </c>
      <c r="O1624" s="28" t="s">
        <v>117</v>
      </c>
      <c r="P1624" s="21" t="s">
        <v>117</v>
      </c>
      <c r="Q1624" s="21" t="s">
        <v>117</v>
      </c>
      <c r="R1624" s="28" t="s">
        <v>117</v>
      </c>
      <c r="S1624" s="78"/>
      <c r="T1624" s="30"/>
      <c r="U1624" s="52">
        <f t="shared" si="523"/>
        <v>0</v>
      </c>
      <c r="V1624" s="29"/>
      <c r="W1624" s="29" t="s">
        <v>117</v>
      </c>
      <c r="X1624" s="29"/>
      <c r="Y1624" s="29"/>
      <c r="Z1624" s="53" t="str">
        <f t="shared" si="515"/>
        <v/>
      </c>
      <c r="AA1624" s="55" t="str">
        <f t="shared" si="524"/>
        <v/>
      </c>
      <c r="AB1624" s="27"/>
      <c r="AC1624" s="54">
        <f t="shared" si="516"/>
        <v>0</v>
      </c>
      <c r="AD1624" s="78"/>
      <c r="AE1624" s="54">
        <f t="shared" si="517"/>
        <v>0</v>
      </c>
      <c r="AF1624" s="78"/>
      <c r="AG1624" s="54">
        <f t="shared" si="518"/>
        <v>0</v>
      </c>
      <c r="AH1624" s="78"/>
      <c r="AI1624" s="54">
        <f t="shared" si="519"/>
        <v>0</v>
      </c>
      <c r="AJ1624" s="78"/>
      <c r="AK1624" s="54">
        <f t="shared" si="520"/>
        <v>0</v>
      </c>
      <c r="AL1624" s="78"/>
      <c r="AM1624" s="78"/>
      <c r="AN1624" s="53" t="str">
        <f>+IF($A1624="Venta",SUMIF($AC$3:$AM$3,VLOOKUP($R1624,desplegable!$N$3:$Q$8,4,FALSE),$AC1624:$AM1624)*$T1624/VLOOKUP($R1624,desplegable!$N$3:$O$8,2,FALSE),"")</f>
        <v/>
      </c>
      <c r="AO1624" s="53">
        <f t="shared" si="521"/>
        <v>0</v>
      </c>
      <c r="AP1624" s="53" t="str">
        <f>+IF($A1624="Compra",SUMIF($AC$3:$AM$3,VLOOKUP($R1623,desplegable!$N$3:$Q$8,4,FALSE),$AC1624:$AM1624)*$T1624/VLOOKUP($R1623,desplegable!$N$3:$O$8,2,FALSE),"")</f>
        <v/>
      </c>
      <c r="AQ1624" s="55">
        <f>+IFERROR(SUMIF($AC$3:$AM$3,VLOOKUP($R1624,desplegable!$N$3:$Q$8,4,FALSE),$AC1624:$AM1624)/$S1624,0)</f>
        <v>0</v>
      </c>
      <c r="AR1624" s="55">
        <f ca="1">IFERROR((SUMIF($AC$3:$AM$3,VLOOKUP($R1624,desplegable!$N$3:$Q$8,4,FALSE),$AC1624:$AM1624)/($H1624-$G1624))*((TODAY())-$G1624)/$S1624,0)</f>
        <v>0</v>
      </c>
      <c r="AS1624" s="56" t="str">
        <f t="shared" si="525"/>
        <v>-</v>
      </c>
      <c r="AT1624" s="56" t="str">
        <f t="shared" si="526"/>
        <v>-</v>
      </c>
      <c r="AU1624" s="56" t="str">
        <f t="shared" si="527"/>
        <v>-</v>
      </c>
      <c r="AV1624" s="56" t="str">
        <f t="shared" si="528"/>
        <v>-</v>
      </c>
      <c r="AW1624" s="53" t="str">
        <f t="shared" si="529"/>
        <v>-</v>
      </c>
      <c r="AX1624" s="53" t="str">
        <f t="shared" si="530"/>
        <v/>
      </c>
      <c r="AY1624" s="57" t="str">
        <f t="shared" si="531"/>
        <v/>
      </c>
      <c r="AZ1624" s="54">
        <f>+IF(SUMIF($AC$3:$AM$3,VLOOKUP($R1624,desplegable!$N$3:$Q$8,4,FALSE),$AC1624:$AM1624)&gt;=$S1624,$S1624,SUMIF($AC$3:$AM$3,VLOOKUP($R1624,desplegable!$N$3:$Q$8,4,FALSE),$AC1624:$AM1624))</f>
        <v>0</v>
      </c>
      <c r="BA1624" s="78"/>
      <c r="BB1624" s="54">
        <f t="shared" si="532"/>
        <v>0</v>
      </c>
      <c r="BC1624" s="53">
        <f>+IFERROR($BB1624*$T1624/VLOOKUP($R1624,desplegable!$N$3:$O$8,2,FALSE),0)</f>
        <v>0</v>
      </c>
      <c r="BD1624" s="53" t="str">
        <f t="shared" si="522"/>
        <v/>
      </c>
      <c r="BE1624" s="57" t="str">
        <f t="shared" si="533"/>
        <v/>
      </c>
    </row>
    <row r="1625" spans="1:57" ht="15" customHeight="1" x14ac:dyDescent="0.25">
      <c r="A1625" s="26" t="s">
        <v>117</v>
      </c>
      <c r="B1625" s="21"/>
      <c r="C1625" s="21" t="s">
        <v>117</v>
      </c>
      <c r="D1625" s="21"/>
      <c r="E1625" s="21" t="s">
        <v>117</v>
      </c>
      <c r="F1625" s="21"/>
      <c r="G1625" s="27"/>
      <c r="H1625" s="27"/>
      <c r="I1625" s="28" t="s">
        <v>110</v>
      </c>
      <c r="J1625" s="28" t="s">
        <v>117</v>
      </c>
      <c r="K1625" s="21"/>
      <c r="L1625" s="21"/>
      <c r="M1625" s="28" t="s">
        <v>117</v>
      </c>
      <c r="N1625" s="28" t="s">
        <v>117</v>
      </c>
      <c r="O1625" s="28" t="s">
        <v>117</v>
      </c>
      <c r="P1625" s="21" t="s">
        <v>117</v>
      </c>
      <c r="Q1625" s="21" t="s">
        <v>117</v>
      </c>
      <c r="R1625" s="28" t="s">
        <v>117</v>
      </c>
      <c r="S1625" s="78"/>
      <c r="T1625" s="30"/>
      <c r="U1625" s="52">
        <f t="shared" si="523"/>
        <v>0</v>
      </c>
      <c r="V1625" s="29"/>
      <c r="W1625" s="29" t="s">
        <v>117</v>
      </c>
      <c r="X1625" s="29"/>
      <c r="Y1625" s="29"/>
      <c r="Z1625" s="53" t="str">
        <f t="shared" si="515"/>
        <v/>
      </c>
      <c r="AA1625" s="55" t="str">
        <f t="shared" si="524"/>
        <v/>
      </c>
      <c r="AB1625" s="27"/>
      <c r="AC1625" s="54">
        <f t="shared" si="516"/>
        <v>0</v>
      </c>
      <c r="AD1625" s="78"/>
      <c r="AE1625" s="54">
        <f t="shared" si="517"/>
        <v>0</v>
      </c>
      <c r="AF1625" s="78"/>
      <c r="AG1625" s="54">
        <f t="shared" si="518"/>
        <v>0</v>
      </c>
      <c r="AH1625" s="78"/>
      <c r="AI1625" s="54">
        <f t="shared" si="519"/>
        <v>0</v>
      </c>
      <c r="AJ1625" s="78"/>
      <c r="AK1625" s="54">
        <f t="shared" si="520"/>
        <v>0</v>
      </c>
      <c r="AL1625" s="78"/>
      <c r="AM1625" s="78"/>
      <c r="AN1625" s="53" t="str">
        <f>+IF($A1625="Venta",SUMIF($AC$3:$AM$3,VLOOKUP($R1625,desplegable!$N$3:$Q$8,4,FALSE),$AC1625:$AM1625)*$T1625/VLOOKUP($R1625,desplegable!$N$3:$O$8,2,FALSE),"")</f>
        <v/>
      </c>
      <c r="AO1625" s="53">
        <f t="shared" si="521"/>
        <v>0</v>
      </c>
      <c r="AP1625" s="53" t="str">
        <f>+IF($A1625="Compra",SUMIF($AC$3:$AM$3,VLOOKUP($R1624,desplegable!$N$3:$Q$8,4,FALSE),$AC1625:$AM1625)*$T1625/VLOOKUP($R1624,desplegable!$N$3:$O$8,2,FALSE),"")</f>
        <v/>
      </c>
      <c r="AQ1625" s="55">
        <f>+IFERROR(SUMIF($AC$3:$AM$3,VLOOKUP($R1625,desplegable!$N$3:$Q$8,4,FALSE),$AC1625:$AM1625)/$S1625,0)</f>
        <v>0</v>
      </c>
      <c r="AR1625" s="55">
        <f ca="1">IFERROR((SUMIF($AC$3:$AM$3,VLOOKUP($R1625,desplegable!$N$3:$Q$8,4,FALSE),$AC1625:$AM1625)/($H1625-$G1625))*((TODAY())-$G1625)/$S1625,0)</f>
        <v>0</v>
      </c>
      <c r="AS1625" s="56" t="str">
        <f t="shared" si="525"/>
        <v>-</v>
      </c>
      <c r="AT1625" s="56" t="str">
        <f t="shared" si="526"/>
        <v>-</v>
      </c>
      <c r="AU1625" s="56" t="str">
        <f t="shared" si="527"/>
        <v>-</v>
      </c>
      <c r="AV1625" s="56" t="str">
        <f t="shared" si="528"/>
        <v>-</v>
      </c>
      <c r="AW1625" s="53" t="str">
        <f t="shared" si="529"/>
        <v>-</v>
      </c>
      <c r="AX1625" s="53" t="str">
        <f t="shared" si="530"/>
        <v/>
      </c>
      <c r="AY1625" s="57" t="str">
        <f t="shared" si="531"/>
        <v/>
      </c>
      <c r="AZ1625" s="54">
        <f>+IF(SUMIF($AC$3:$AM$3,VLOOKUP($R1625,desplegable!$N$3:$Q$8,4,FALSE),$AC1625:$AM1625)&gt;=$S1625,$S1625,SUMIF($AC$3:$AM$3,VLOOKUP($R1625,desplegable!$N$3:$Q$8,4,FALSE),$AC1625:$AM1625))</f>
        <v>0</v>
      </c>
      <c r="BA1625" s="78"/>
      <c r="BB1625" s="54">
        <f t="shared" si="532"/>
        <v>0</v>
      </c>
      <c r="BC1625" s="53">
        <f>+IFERROR($BB1625*$T1625/VLOOKUP($R1625,desplegable!$N$3:$O$8,2,FALSE),0)</f>
        <v>0</v>
      </c>
      <c r="BD1625" s="53" t="str">
        <f t="shared" si="522"/>
        <v/>
      </c>
      <c r="BE1625" s="57" t="str">
        <f t="shared" si="533"/>
        <v/>
      </c>
    </row>
    <row r="1626" spans="1:57" ht="15" customHeight="1" x14ac:dyDescent="0.25">
      <c r="A1626" s="26" t="s">
        <v>117</v>
      </c>
      <c r="B1626" s="21"/>
      <c r="C1626" s="21" t="s">
        <v>117</v>
      </c>
      <c r="D1626" s="21"/>
      <c r="E1626" s="21" t="s">
        <v>117</v>
      </c>
      <c r="F1626" s="21"/>
      <c r="G1626" s="27"/>
      <c r="H1626" s="27"/>
      <c r="I1626" s="28" t="s">
        <v>110</v>
      </c>
      <c r="J1626" s="28" t="s">
        <v>117</v>
      </c>
      <c r="K1626" s="21"/>
      <c r="L1626" s="21"/>
      <c r="M1626" s="28" t="s">
        <v>117</v>
      </c>
      <c r="N1626" s="28" t="s">
        <v>117</v>
      </c>
      <c r="O1626" s="28" t="s">
        <v>117</v>
      </c>
      <c r="P1626" s="21" t="s">
        <v>117</v>
      </c>
      <c r="Q1626" s="21" t="s">
        <v>117</v>
      </c>
      <c r="R1626" s="28" t="s">
        <v>117</v>
      </c>
      <c r="S1626" s="78"/>
      <c r="T1626" s="30"/>
      <c r="U1626" s="52">
        <f t="shared" si="523"/>
        <v>0</v>
      </c>
      <c r="V1626" s="29"/>
      <c r="W1626" s="29" t="s">
        <v>117</v>
      </c>
      <c r="X1626" s="29"/>
      <c r="Y1626" s="29"/>
      <c r="Z1626" s="53" t="str">
        <f t="shared" si="515"/>
        <v/>
      </c>
      <c r="AA1626" s="55" t="str">
        <f t="shared" si="524"/>
        <v/>
      </c>
      <c r="AB1626" s="27"/>
      <c r="AC1626" s="54">
        <f t="shared" si="516"/>
        <v>0</v>
      </c>
      <c r="AD1626" s="78"/>
      <c r="AE1626" s="54">
        <f t="shared" si="517"/>
        <v>0</v>
      </c>
      <c r="AF1626" s="78"/>
      <c r="AG1626" s="54">
        <f t="shared" si="518"/>
        <v>0</v>
      </c>
      <c r="AH1626" s="78"/>
      <c r="AI1626" s="54">
        <f t="shared" si="519"/>
        <v>0</v>
      </c>
      <c r="AJ1626" s="78"/>
      <c r="AK1626" s="54">
        <f t="shared" si="520"/>
        <v>0</v>
      </c>
      <c r="AL1626" s="78"/>
      <c r="AM1626" s="78"/>
      <c r="AN1626" s="53" t="str">
        <f>+IF($A1626="Venta",SUMIF($AC$3:$AM$3,VLOOKUP($R1626,desplegable!$N$3:$Q$8,4,FALSE),$AC1626:$AM1626)*$T1626/VLOOKUP($R1626,desplegable!$N$3:$O$8,2,FALSE),"")</f>
        <v/>
      </c>
      <c r="AO1626" s="53">
        <f t="shared" si="521"/>
        <v>0</v>
      </c>
      <c r="AP1626" s="53" t="str">
        <f>+IF($A1626="Compra",SUMIF($AC$3:$AM$3,VLOOKUP($R1625,desplegable!$N$3:$Q$8,4,FALSE),$AC1626:$AM1626)*$T1626/VLOOKUP($R1625,desplegable!$N$3:$O$8,2,FALSE),"")</f>
        <v/>
      </c>
      <c r="AQ1626" s="55">
        <f>+IFERROR(SUMIF($AC$3:$AM$3,VLOOKUP($R1626,desplegable!$N$3:$Q$8,4,FALSE),$AC1626:$AM1626)/$S1626,0)</f>
        <v>0</v>
      </c>
      <c r="AR1626" s="55">
        <f ca="1">IFERROR((SUMIF($AC$3:$AM$3,VLOOKUP($R1626,desplegable!$N$3:$Q$8,4,FALSE),$AC1626:$AM1626)/($H1626-$G1626))*((TODAY())-$G1626)/$S1626,0)</f>
        <v>0</v>
      </c>
      <c r="AS1626" s="56" t="str">
        <f t="shared" si="525"/>
        <v>-</v>
      </c>
      <c r="AT1626" s="56" t="str">
        <f t="shared" si="526"/>
        <v>-</v>
      </c>
      <c r="AU1626" s="56" t="str">
        <f t="shared" si="527"/>
        <v>-</v>
      </c>
      <c r="AV1626" s="56" t="str">
        <f t="shared" si="528"/>
        <v>-</v>
      </c>
      <c r="AW1626" s="53" t="str">
        <f t="shared" si="529"/>
        <v>-</v>
      </c>
      <c r="AX1626" s="53" t="str">
        <f t="shared" si="530"/>
        <v/>
      </c>
      <c r="AY1626" s="57" t="str">
        <f t="shared" si="531"/>
        <v/>
      </c>
      <c r="AZ1626" s="54">
        <f>+IF(SUMIF($AC$3:$AM$3,VLOOKUP($R1626,desplegable!$N$3:$Q$8,4,FALSE),$AC1626:$AM1626)&gt;=$S1626,$S1626,SUMIF($AC$3:$AM$3,VLOOKUP($R1626,desplegable!$N$3:$Q$8,4,FALSE),$AC1626:$AM1626))</f>
        <v>0</v>
      </c>
      <c r="BA1626" s="78"/>
      <c r="BB1626" s="54">
        <f t="shared" si="532"/>
        <v>0</v>
      </c>
      <c r="BC1626" s="53">
        <f>+IFERROR($BB1626*$T1626/VLOOKUP($R1626,desplegable!$N$3:$O$8,2,FALSE),0)</f>
        <v>0</v>
      </c>
      <c r="BD1626" s="53" t="str">
        <f t="shared" si="522"/>
        <v/>
      </c>
      <c r="BE1626" s="57" t="str">
        <f t="shared" si="533"/>
        <v/>
      </c>
    </row>
    <row r="1627" spans="1:57" ht="15" customHeight="1" x14ac:dyDescent="0.25">
      <c r="A1627" s="26" t="s">
        <v>117</v>
      </c>
      <c r="B1627" s="21"/>
      <c r="C1627" s="21" t="s">
        <v>117</v>
      </c>
      <c r="D1627" s="21"/>
      <c r="E1627" s="21" t="s">
        <v>117</v>
      </c>
      <c r="F1627" s="21"/>
      <c r="G1627" s="27"/>
      <c r="H1627" s="27"/>
      <c r="I1627" s="28" t="s">
        <v>110</v>
      </c>
      <c r="J1627" s="28" t="s">
        <v>117</v>
      </c>
      <c r="K1627" s="21"/>
      <c r="L1627" s="21"/>
      <c r="M1627" s="28" t="s">
        <v>117</v>
      </c>
      <c r="N1627" s="28" t="s">
        <v>117</v>
      </c>
      <c r="O1627" s="28" t="s">
        <v>117</v>
      </c>
      <c r="P1627" s="21" t="s">
        <v>117</v>
      </c>
      <c r="Q1627" s="21" t="s">
        <v>117</v>
      </c>
      <c r="R1627" s="28" t="s">
        <v>117</v>
      </c>
      <c r="S1627" s="78"/>
      <c r="T1627" s="30"/>
      <c r="U1627" s="52">
        <f t="shared" si="523"/>
        <v>0</v>
      </c>
      <c r="V1627" s="29"/>
      <c r="W1627" s="29" t="s">
        <v>117</v>
      </c>
      <c r="X1627" s="29"/>
      <c r="Y1627" s="29"/>
      <c r="Z1627" s="53" t="str">
        <f t="shared" si="515"/>
        <v/>
      </c>
      <c r="AA1627" s="55" t="str">
        <f t="shared" si="524"/>
        <v/>
      </c>
      <c r="AB1627" s="27"/>
      <c r="AC1627" s="54">
        <f t="shared" si="516"/>
        <v>0</v>
      </c>
      <c r="AD1627" s="78"/>
      <c r="AE1627" s="54">
        <f t="shared" si="517"/>
        <v>0</v>
      </c>
      <c r="AF1627" s="78"/>
      <c r="AG1627" s="54">
        <f t="shared" si="518"/>
        <v>0</v>
      </c>
      <c r="AH1627" s="78"/>
      <c r="AI1627" s="54">
        <f t="shared" si="519"/>
        <v>0</v>
      </c>
      <c r="AJ1627" s="78"/>
      <c r="AK1627" s="54">
        <f t="shared" si="520"/>
        <v>0</v>
      </c>
      <c r="AL1627" s="78"/>
      <c r="AM1627" s="78"/>
      <c r="AN1627" s="53" t="str">
        <f>+IF($A1627="Venta",SUMIF($AC$3:$AM$3,VLOOKUP($R1627,desplegable!$N$3:$Q$8,4,FALSE),$AC1627:$AM1627)*$T1627/VLOOKUP($R1627,desplegable!$N$3:$O$8,2,FALSE),"")</f>
        <v/>
      </c>
      <c r="AO1627" s="53">
        <f t="shared" si="521"/>
        <v>0</v>
      </c>
      <c r="AP1627" s="53" t="str">
        <f>+IF($A1627="Compra",SUMIF($AC$3:$AM$3,VLOOKUP($R1626,desplegable!$N$3:$Q$8,4,FALSE),$AC1627:$AM1627)*$T1627/VLOOKUP($R1626,desplegable!$N$3:$O$8,2,FALSE),"")</f>
        <v/>
      </c>
      <c r="AQ1627" s="55">
        <f>+IFERROR(SUMIF($AC$3:$AM$3,VLOOKUP($R1627,desplegable!$N$3:$Q$8,4,FALSE),$AC1627:$AM1627)/$S1627,0)</f>
        <v>0</v>
      </c>
      <c r="AR1627" s="55">
        <f ca="1">IFERROR((SUMIF($AC$3:$AM$3,VLOOKUP($R1627,desplegable!$N$3:$Q$8,4,FALSE),$AC1627:$AM1627)/($H1627-$G1627))*((TODAY())-$G1627)/$S1627,0)</f>
        <v>0</v>
      </c>
      <c r="AS1627" s="56" t="str">
        <f t="shared" si="525"/>
        <v>-</v>
      </c>
      <c r="AT1627" s="56" t="str">
        <f t="shared" si="526"/>
        <v>-</v>
      </c>
      <c r="AU1627" s="56" t="str">
        <f t="shared" si="527"/>
        <v>-</v>
      </c>
      <c r="AV1627" s="56" t="str">
        <f t="shared" si="528"/>
        <v>-</v>
      </c>
      <c r="AW1627" s="53" t="str">
        <f t="shared" si="529"/>
        <v>-</v>
      </c>
      <c r="AX1627" s="53" t="str">
        <f t="shared" si="530"/>
        <v/>
      </c>
      <c r="AY1627" s="57" t="str">
        <f t="shared" si="531"/>
        <v/>
      </c>
      <c r="AZ1627" s="54">
        <f>+IF(SUMIF($AC$3:$AM$3,VLOOKUP($R1627,desplegable!$N$3:$Q$8,4,FALSE),$AC1627:$AM1627)&gt;=$S1627,$S1627,SUMIF($AC$3:$AM$3,VLOOKUP($R1627,desplegable!$N$3:$Q$8,4,FALSE),$AC1627:$AM1627))</f>
        <v>0</v>
      </c>
      <c r="BA1627" s="78"/>
      <c r="BB1627" s="54">
        <f t="shared" si="532"/>
        <v>0</v>
      </c>
      <c r="BC1627" s="53">
        <f>+IFERROR($BB1627*$T1627/VLOOKUP($R1627,desplegable!$N$3:$O$8,2,FALSE),0)</f>
        <v>0</v>
      </c>
      <c r="BD1627" s="53" t="str">
        <f t="shared" si="522"/>
        <v/>
      </c>
      <c r="BE1627" s="57" t="str">
        <f t="shared" si="533"/>
        <v/>
      </c>
    </row>
    <row r="1628" spans="1:57" ht="15" customHeight="1" x14ac:dyDescent="0.25">
      <c r="A1628" s="26" t="s">
        <v>117</v>
      </c>
      <c r="B1628" s="21"/>
      <c r="C1628" s="21" t="s">
        <v>117</v>
      </c>
      <c r="D1628" s="21"/>
      <c r="E1628" s="21" t="s">
        <v>117</v>
      </c>
      <c r="F1628" s="21"/>
      <c r="G1628" s="27"/>
      <c r="H1628" s="27"/>
      <c r="I1628" s="28" t="s">
        <v>110</v>
      </c>
      <c r="J1628" s="28" t="s">
        <v>117</v>
      </c>
      <c r="K1628" s="21"/>
      <c r="L1628" s="21"/>
      <c r="M1628" s="28" t="s">
        <v>117</v>
      </c>
      <c r="N1628" s="28" t="s">
        <v>117</v>
      </c>
      <c r="O1628" s="28" t="s">
        <v>117</v>
      </c>
      <c r="P1628" s="21" t="s">
        <v>117</v>
      </c>
      <c r="Q1628" s="21" t="s">
        <v>117</v>
      </c>
      <c r="R1628" s="28" t="s">
        <v>117</v>
      </c>
      <c r="S1628" s="78"/>
      <c r="T1628" s="30"/>
      <c r="U1628" s="52">
        <f t="shared" si="523"/>
        <v>0</v>
      </c>
      <c r="V1628" s="29"/>
      <c r="W1628" s="29" t="s">
        <v>117</v>
      </c>
      <c r="X1628" s="29"/>
      <c r="Y1628" s="29"/>
      <c r="Z1628" s="53" t="str">
        <f t="shared" si="515"/>
        <v/>
      </c>
      <c r="AA1628" s="55" t="str">
        <f t="shared" si="524"/>
        <v/>
      </c>
      <c r="AB1628" s="27"/>
      <c r="AC1628" s="54">
        <f t="shared" si="516"/>
        <v>0</v>
      </c>
      <c r="AD1628" s="78"/>
      <c r="AE1628" s="54">
        <f t="shared" si="517"/>
        <v>0</v>
      </c>
      <c r="AF1628" s="78"/>
      <c r="AG1628" s="54">
        <f t="shared" si="518"/>
        <v>0</v>
      </c>
      <c r="AH1628" s="78"/>
      <c r="AI1628" s="54">
        <f t="shared" si="519"/>
        <v>0</v>
      </c>
      <c r="AJ1628" s="78"/>
      <c r="AK1628" s="54">
        <f t="shared" si="520"/>
        <v>0</v>
      </c>
      <c r="AL1628" s="78"/>
      <c r="AM1628" s="78"/>
      <c r="AN1628" s="53" t="str">
        <f>+IF($A1628="Venta",SUMIF($AC$3:$AM$3,VLOOKUP($R1628,desplegable!$N$3:$Q$8,4,FALSE),$AC1628:$AM1628)*$T1628/VLOOKUP($R1628,desplegable!$N$3:$O$8,2,FALSE),"")</f>
        <v/>
      </c>
      <c r="AO1628" s="53">
        <f t="shared" si="521"/>
        <v>0</v>
      </c>
      <c r="AP1628" s="53" t="str">
        <f>+IF($A1628="Compra",SUMIF($AC$3:$AM$3,VLOOKUP($R1627,desplegable!$N$3:$Q$8,4,FALSE),$AC1628:$AM1628)*$T1628/VLOOKUP($R1627,desplegable!$N$3:$O$8,2,FALSE),"")</f>
        <v/>
      </c>
      <c r="AQ1628" s="55">
        <f>+IFERROR(SUMIF($AC$3:$AM$3,VLOOKUP($R1628,desplegable!$N$3:$Q$8,4,FALSE),$AC1628:$AM1628)/$S1628,0)</f>
        <v>0</v>
      </c>
      <c r="AR1628" s="55">
        <f ca="1">IFERROR((SUMIF($AC$3:$AM$3,VLOOKUP($R1628,desplegable!$N$3:$Q$8,4,FALSE),$AC1628:$AM1628)/($H1628-$G1628))*((TODAY())-$G1628)/$S1628,0)</f>
        <v>0</v>
      </c>
      <c r="AS1628" s="56" t="str">
        <f t="shared" si="525"/>
        <v>-</v>
      </c>
      <c r="AT1628" s="56" t="str">
        <f t="shared" si="526"/>
        <v>-</v>
      </c>
      <c r="AU1628" s="56" t="str">
        <f t="shared" si="527"/>
        <v>-</v>
      </c>
      <c r="AV1628" s="56" t="str">
        <f t="shared" si="528"/>
        <v>-</v>
      </c>
      <c r="AW1628" s="53" t="str">
        <f t="shared" si="529"/>
        <v>-</v>
      </c>
      <c r="AX1628" s="53" t="str">
        <f t="shared" si="530"/>
        <v/>
      </c>
      <c r="AY1628" s="57" t="str">
        <f t="shared" si="531"/>
        <v/>
      </c>
      <c r="AZ1628" s="54">
        <f>+IF(SUMIF($AC$3:$AM$3,VLOOKUP($R1628,desplegable!$N$3:$Q$8,4,FALSE),$AC1628:$AM1628)&gt;=$S1628,$S1628,SUMIF($AC$3:$AM$3,VLOOKUP($R1628,desplegable!$N$3:$Q$8,4,FALSE),$AC1628:$AM1628))</f>
        <v>0</v>
      </c>
      <c r="BA1628" s="78"/>
      <c r="BB1628" s="54">
        <f t="shared" si="532"/>
        <v>0</v>
      </c>
      <c r="BC1628" s="53">
        <f>+IFERROR($BB1628*$T1628/VLOOKUP($R1628,desplegable!$N$3:$O$8,2,FALSE),0)</f>
        <v>0</v>
      </c>
      <c r="BD1628" s="53" t="str">
        <f t="shared" si="522"/>
        <v/>
      </c>
      <c r="BE1628" s="57" t="str">
        <f t="shared" si="533"/>
        <v/>
      </c>
    </row>
    <row r="1629" spans="1:57" ht="15" customHeight="1" x14ac:dyDescent="0.25">
      <c r="A1629" s="26" t="s">
        <v>117</v>
      </c>
      <c r="B1629" s="21"/>
      <c r="C1629" s="21" t="s">
        <v>117</v>
      </c>
      <c r="D1629" s="21"/>
      <c r="E1629" s="21" t="s">
        <v>117</v>
      </c>
      <c r="F1629" s="21"/>
      <c r="G1629" s="27"/>
      <c r="H1629" s="27"/>
      <c r="I1629" s="28" t="s">
        <v>110</v>
      </c>
      <c r="J1629" s="28" t="s">
        <v>117</v>
      </c>
      <c r="K1629" s="21"/>
      <c r="L1629" s="21"/>
      <c r="M1629" s="28" t="s">
        <v>117</v>
      </c>
      <c r="N1629" s="28" t="s">
        <v>117</v>
      </c>
      <c r="O1629" s="28" t="s">
        <v>117</v>
      </c>
      <c r="P1629" s="21" t="s">
        <v>117</v>
      </c>
      <c r="Q1629" s="21" t="s">
        <v>117</v>
      </c>
      <c r="R1629" s="28" t="s">
        <v>117</v>
      </c>
      <c r="S1629" s="78"/>
      <c r="T1629" s="30"/>
      <c r="U1629" s="52">
        <f t="shared" si="523"/>
        <v>0</v>
      </c>
      <c r="V1629" s="29"/>
      <c r="W1629" s="29" t="s">
        <v>117</v>
      </c>
      <c r="X1629" s="29"/>
      <c r="Y1629" s="29"/>
      <c r="Z1629" s="53" t="str">
        <f t="shared" si="515"/>
        <v/>
      </c>
      <c r="AA1629" s="55" t="str">
        <f t="shared" si="524"/>
        <v/>
      </c>
      <c r="AB1629" s="27"/>
      <c r="AC1629" s="54">
        <f t="shared" si="516"/>
        <v>0</v>
      </c>
      <c r="AD1629" s="78"/>
      <c r="AE1629" s="54">
        <f t="shared" si="517"/>
        <v>0</v>
      </c>
      <c r="AF1629" s="78"/>
      <c r="AG1629" s="54">
        <f t="shared" si="518"/>
        <v>0</v>
      </c>
      <c r="AH1629" s="78"/>
      <c r="AI1629" s="54">
        <f t="shared" si="519"/>
        <v>0</v>
      </c>
      <c r="AJ1629" s="78"/>
      <c r="AK1629" s="54">
        <f t="shared" si="520"/>
        <v>0</v>
      </c>
      <c r="AL1629" s="78"/>
      <c r="AM1629" s="78"/>
      <c r="AN1629" s="53" t="str">
        <f>+IF($A1629="Venta",SUMIF($AC$3:$AM$3,VLOOKUP($R1629,desplegable!$N$3:$Q$8,4,FALSE),$AC1629:$AM1629)*$T1629/VLOOKUP($R1629,desplegable!$N$3:$O$8,2,FALSE),"")</f>
        <v/>
      </c>
      <c r="AO1629" s="53">
        <f t="shared" si="521"/>
        <v>0</v>
      </c>
      <c r="AP1629" s="53" t="str">
        <f>+IF($A1629="Compra",SUMIF($AC$3:$AM$3,VLOOKUP($R1628,desplegable!$N$3:$Q$8,4,FALSE),$AC1629:$AM1629)*$T1629/VLOOKUP($R1628,desplegable!$N$3:$O$8,2,FALSE),"")</f>
        <v/>
      </c>
      <c r="AQ1629" s="55">
        <f>+IFERROR(SUMIF($AC$3:$AM$3,VLOOKUP($R1629,desplegable!$N$3:$Q$8,4,FALSE),$AC1629:$AM1629)/$S1629,0)</f>
        <v>0</v>
      </c>
      <c r="AR1629" s="55">
        <f ca="1">IFERROR((SUMIF($AC$3:$AM$3,VLOOKUP($R1629,desplegable!$N$3:$Q$8,4,FALSE),$AC1629:$AM1629)/($H1629-$G1629))*((TODAY())-$G1629)/$S1629,0)</f>
        <v>0</v>
      </c>
      <c r="AS1629" s="56" t="str">
        <f t="shared" si="525"/>
        <v>-</v>
      </c>
      <c r="AT1629" s="56" t="str">
        <f t="shared" si="526"/>
        <v>-</v>
      </c>
      <c r="AU1629" s="56" t="str">
        <f t="shared" si="527"/>
        <v>-</v>
      </c>
      <c r="AV1629" s="56" t="str">
        <f t="shared" si="528"/>
        <v>-</v>
      </c>
      <c r="AW1629" s="53" t="str">
        <f t="shared" si="529"/>
        <v>-</v>
      </c>
      <c r="AX1629" s="53" t="str">
        <f t="shared" si="530"/>
        <v/>
      </c>
      <c r="AY1629" s="57" t="str">
        <f t="shared" si="531"/>
        <v/>
      </c>
      <c r="AZ1629" s="54">
        <f>+IF(SUMIF($AC$3:$AM$3,VLOOKUP($R1629,desplegable!$N$3:$Q$8,4,FALSE),$AC1629:$AM1629)&gt;=$S1629,$S1629,SUMIF($AC$3:$AM$3,VLOOKUP($R1629,desplegable!$N$3:$Q$8,4,FALSE),$AC1629:$AM1629))</f>
        <v>0</v>
      </c>
      <c r="BA1629" s="78"/>
      <c r="BB1629" s="54">
        <f t="shared" si="532"/>
        <v>0</v>
      </c>
      <c r="BC1629" s="53">
        <f>+IFERROR($BB1629*$T1629/VLOOKUP($R1629,desplegable!$N$3:$O$8,2,FALSE),0)</f>
        <v>0</v>
      </c>
      <c r="BD1629" s="53" t="str">
        <f t="shared" si="522"/>
        <v/>
      </c>
      <c r="BE1629" s="57" t="str">
        <f t="shared" si="533"/>
        <v/>
      </c>
    </row>
    <row r="1630" spans="1:57" ht="15" customHeight="1" x14ac:dyDescent="0.25">
      <c r="A1630" s="26" t="s">
        <v>117</v>
      </c>
      <c r="B1630" s="21"/>
      <c r="C1630" s="21" t="s">
        <v>117</v>
      </c>
      <c r="D1630" s="21"/>
      <c r="E1630" s="21" t="s">
        <v>117</v>
      </c>
      <c r="F1630" s="21"/>
      <c r="G1630" s="27"/>
      <c r="H1630" s="27"/>
      <c r="I1630" s="28" t="s">
        <v>110</v>
      </c>
      <c r="J1630" s="28" t="s">
        <v>117</v>
      </c>
      <c r="K1630" s="21"/>
      <c r="L1630" s="21"/>
      <c r="M1630" s="28" t="s">
        <v>117</v>
      </c>
      <c r="N1630" s="28" t="s">
        <v>117</v>
      </c>
      <c r="O1630" s="28" t="s">
        <v>117</v>
      </c>
      <c r="P1630" s="21" t="s">
        <v>117</v>
      </c>
      <c r="Q1630" s="21" t="s">
        <v>117</v>
      </c>
      <c r="R1630" s="28" t="s">
        <v>117</v>
      </c>
      <c r="S1630" s="78"/>
      <c r="T1630" s="30"/>
      <c r="U1630" s="52">
        <f t="shared" si="523"/>
        <v>0</v>
      </c>
      <c r="V1630" s="29"/>
      <c r="W1630" s="29" t="s">
        <v>117</v>
      </c>
      <c r="X1630" s="29"/>
      <c r="Y1630" s="29"/>
      <c r="Z1630" s="53" t="str">
        <f t="shared" si="515"/>
        <v/>
      </c>
      <c r="AA1630" s="55" t="str">
        <f t="shared" si="524"/>
        <v/>
      </c>
      <c r="AB1630" s="27"/>
      <c r="AC1630" s="54">
        <f t="shared" si="516"/>
        <v>0</v>
      </c>
      <c r="AD1630" s="78"/>
      <c r="AE1630" s="54">
        <f t="shared" si="517"/>
        <v>0</v>
      </c>
      <c r="AF1630" s="78"/>
      <c r="AG1630" s="54">
        <f t="shared" si="518"/>
        <v>0</v>
      </c>
      <c r="AH1630" s="78"/>
      <c r="AI1630" s="54">
        <f t="shared" si="519"/>
        <v>0</v>
      </c>
      <c r="AJ1630" s="78"/>
      <c r="AK1630" s="54">
        <f t="shared" si="520"/>
        <v>0</v>
      </c>
      <c r="AL1630" s="78"/>
      <c r="AM1630" s="78"/>
      <c r="AN1630" s="53" t="str">
        <f>+IF($A1630="Venta",SUMIF($AC$3:$AM$3,VLOOKUP($R1630,desplegable!$N$3:$Q$8,4,FALSE),$AC1630:$AM1630)*$T1630/VLOOKUP($R1630,desplegable!$N$3:$O$8,2,FALSE),"")</f>
        <v/>
      </c>
      <c r="AO1630" s="53">
        <f t="shared" si="521"/>
        <v>0</v>
      </c>
      <c r="AP1630" s="53" t="str">
        <f>+IF($A1630="Compra",SUMIF($AC$3:$AM$3,VLOOKUP($R1629,desplegable!$N$3:$Q$8,4,FALSE),$AC1630:$AM1630)*$T1630/VLOOKUP($R1629,desplegable!$N$3:$O$8,2,FALSE),"")</f>
        <v/>
      </c>
      <c r="AQ1630" s="55">
        <f>+IFERROR(SUMIF($AC$3:$AM$3,VLOOKUP($R1630,desplegable!$N$3:$Q$8,4,FALSE),$AC1630:$AM1630)/$S1630,0)</f>
        <v>0</v>
      </c>
      <c r="AR1630" s="55">
        <f ca="1">IFERROR((SUMIF($AC$3:$AM$3,VLOOKUP($R1630,desplegable!$N$3:$Q$8,4,FALSE),$AC1630:$AM1630)/($H1630-$G1630))*((TODAY())-$G1630)/$S1630,0)</f>
        <v>0</v>
      </c>
      <c r="AS1630" s="56" t="str">
        <f t="shared" si="525"/>
        <v>-</v>
      </c>
      <c r="AT1630" s="56" t="str">
        <f t="shared" si="526"/>
        <v>-</v>
      </c>
      <c r="AU1630" s="56" t="str">
        <f t="shared" si="527"/>
        <v>-</v>
      </c>
      <c r="AV1630" s="56" t="str">
        <f t="shared" si="528"/>
        <v>-</v>
      </c>
      <c r="AW1630" s="53" t="str">
        <f t="shared" si="529"/>
        <v>-</v>
      </c>
      <c r="AX1630" s="53" t="str">
        <f t="shared" si="530"/>
        <v/>
      </c>
      <c r="AY1630" s="57" t="str">
        <f t="shared" si="531"/>
        <v/>
      </c>
      <c r="AZ1630" s="54">
        <f>+IF(SUMIF($AC$3:$AM$3,VLOOKUP($R1630,desplegable!$N$3:$Q$8,4,FALSE),$AC1630:$AM1630)&gt;=$S1630,$S1630,SUMIF($AC$3:$AM$3,VLOOKUP($R1630,desplegable!$N$3:$Q$8,4,FALSE),$AC1630:$AM1630))</f>
        <v>0</v>
      </c>
      <c r="BA1630" s="78"/>
      <c r="BB1630" s="54">
        <f t="shared" si="532"/>
        <v>0</v>
      </c>
      <c r="BC1630" s="53">
        <f>+IFERROR($BB1630*$T1630/VLOOKUP($R1630,desplegable!$N$3:$O$8,2,FALSE),0)</f>
        <v>0</v>
      </c>
      <c r="BD1630" s="53" t="str">
        <f t="shared" si="522"/>
        <v/>
      </c>
      <c r="BE1630" s="57" t="str">
        <f t="shared" si="533"/>
        <v/>
      </c>
    </row>
    <row r="1631" spans="1:57" ht="15" customHeight="1" x14ac:dyDescent="0.25">
      <c r="A1631" s="26" t="s">
        <v>117</v>
      </c>
      <c r="B1631" s="21"/>
      <c r="C1631" s="21" t="s">
        <v>117</v>
      </c>
      <c r="D1631" s="21"/>
      <c r="E1631" s="21" t="s">
        <v>117</v>
      </c>
      <c r="F1631" s="21"/>
      <c r="G1631" s="27"/>
      <c r="H1631" s="27"/>
      <c r="I1631" s="28" t="s">
        <v>110</v>
      </c>
      <c r="J1631" s="28" t="s">
        <v>117</v>
      </c>
      <c r="K1631" s="21"/>
      <c r="L1631" s="21"/>
      <c r="M1631" s="28" t="s">
        <v>117</v>
      </c>
      <c r="N1631" s="28" t="s">
        <v>117</v>
      </c>
      <c r="O1631" s="28" t="s">
        <v>117</v>
      </c>
      <c r="P1631" s="21" t="s">
        <v>117</v>
      </c>
      <c r="Q1631" s="21" t="s">
        <v>117</v>
      </c>
      <c r="R1631" s="28" t="s">
        <v>117</v>
      </c>
      <c r="S1631" s="78"/>
      <c r="T1631" s="30"/>
      <c r="U1631" s="52">
        <f t="shared" si="523"/>
        <v>0</v>
      </c>
      <c r="V1631" s="29"/>
      <c r="W1631" s="29" t="s">
        <v>117</v>
      </c>
      <c r="X1631" s="29"/>
      <c r="Y1631" s="29"/>
      <c r="Z1631" s="53" t="str">
        <f t="shared" si="515"/>
        <v/>
      </c>
      <c r="AA1631" s="55" t="str">
        <f t="shared" si="524"/>
        <v/>
      </c>
      <c r="AB1631" s="27"/>
      <c r="AC1631" s="54">
        <f t="shared" si="516"/>
        <v>0</v>
      </c>
      <c r="AD1631" s="78"/>
      <c r="AE1631" s="54">
        <f t="shared" si="517"/>
        <v>0</v>
      </c>
      <c r="AF1631" s="78"/>
      <c r="AG1631" s="54">
        <f t="shared" si="518"/>
        <v>0</v>
      </c>
      <c r="AH1631" s="78"/>
      <c r="AI1631" s="54">
        <f t="shared" si="519"/>
        <v>0</v>
      </c>
      <c r="AJ1631" s="78"/>
      <c r="AK1631" s="54">
        <f t="shared" si="520"/>
        <v>0</v>
      </c>
      <c r="AL1631" s="78"/>
      <c r="AM1631" s="78"/>
      <c r="AN1631" s="53" t="str">
        <f>+IF($A1631="Venta",SUMIF($AC$3:$AM$3,VLOOKUP($R1631,desplegable!$N$3:$Q$8,4,FALSE),$AC1631:$AM1631)*$T1631/VLOOKUP($R1631,desplegable!$N$3:$O$8,2,FALSE),"")</f>
        <v/>
      </c>
      <c r="AO1631" s="53">
        <f t="shared" si="521"/>
        <v>0</v>
      </c>
      <c r="AP1631" s="53" t="str">
        <f>+IF($A1631="Compra",SUMIF($AC$3:$AM$3,VLOOKUP($R1630,desplegable!$N$3:$Q$8,4,FALSE),$AC1631:$AM1631)*$T1631/VLOOKUP($R1630,desplegable!$N$3:$O$8,2,FALSE),"")</f>
        <v/>
      </c>
      <c r="AQ1631" s="55">
        <f>+IFERROR(SUMIF($AC$3:$AM$3,VLOOKUP($R1631,desplegable!$N$3:$Q$8,4,FALSE),$AC1631:$AM1631)/$S1631,0)</f>
        <v>0</v>
      </c>
      <c r="AR1631" s="55">
        <f ca="1">IFERROR((SUMIF($AC$3:$AM$3,VLOOKUP($R1631,desplegable!$N$3:$Q$8,4,FALSE),$AC1631:$AM1631)/($H1631-$G1631))*((TODAY())-$G1631)/$S1631,0)</f>
        <v>0</v>
      </c>
      <c r="AS1631" s="56" t="str">
        <f t="shared" si="525"/>
        <v>-</v>
      </c>
      <c r="AT1631" s="56" t="str">
        <f t="shared" si="526"/>
        <v>-</v>
      </c>
      <c r="AU1631" s="56" t="str">
        <f t="shared" si="527"/>
        <v>-</v>
      </c>
      <c r="AV1631" s="56" t="str">
        <f t="shared" si="528"/>
        <v>-</v>
      </c>
      <c r="AW1631" s="53" t="str">
        <f t="shared" si="529"/>
        <v>-</v>
      </c>
      <c r="AX1631" s="53" t="str">
        <f t="shared" si="530"/>
        <v/>
      </c>
      <c r="AY1631" s="57" t="str">
        <f t="shared" si="531"/>
        <v/>
      </c>
      <c r="AZ1631" s="54">
        <f>+IF(SUMIF($AC$3:$AM$3,VLOOKUP($R1631,desplegable!$N$3:$Q$8,4,FALSE),$AC1631:$AM1631)&gt;=$S1631,$S1631,SUMIF($AC$3:$AM$3,VLOOKUP($R1631,desplegable!$N$3:$Q$8,4,FALSE),$AC1631:$AM1631))</f>
        <v>0</v>
      </c>
      <c r="BA1631" s="78"/>
      <c r="BB1631" s="54">
        <f t="shared" si="532"/>
        <v>0</v>
      </c>
      <c r="BC1631" s="53">
        <f>+IFERROR($BB1631*$T1631/VLOOKUP($R1631,desplegable!$N$3:$O$8,2,FALSE),0)</f>
        <v>0</v>
      </c>
      <c r="BD1631" s="53" t="str">
        <f t="shared" si="522"/>
        <v/>
      </c>
      <c r="BE1631" s="57" t="str">
        <f t="shared" si="533"/>
        <v/>
      </c>
    </row>
    <row r="1632" spans="1:57" ht="15" customHeight="1" x14ac:dyDescent="0.25">
      <c r="A1632" s="26" t="s">
        <v>117</v>
      </c>
      <c r="B1632" s="21"/>
      <c r="C1632" s="21" t="s">
        <v>117</v>
      </c>
      <c r="D1632" s="21"/>
      <c r="E1632" s="21" t="s">
        <v>117</v>
      </c>
      <c r="F1632" s="21"/>
      <c r="G1632" s="27"/>
      <c r="H1632" s="27"/>
      <c r="I1632" s="28" t="s">
        <v>110</v>
      </c>
      <c r="J1632" s="28" t="s">
        <v>117</v>
      </c>
      <c r="K1632" s="21"/>
      <c r="L1632" s="21"/>
      <c r="M1632" s="28" t="s">
        <v>117</v>
      </c>
      <c r="N1632" s="28" t="s">
        <v>117</v>
      </c>
      <c r="O1632" s="28" t="s">
        <v>117</v>
      </c>
      <c r="P1632" s="21" t="s">
        <v>117</v>
      </c>
      <c r="Q1632" s="21" t="s">
        <v>117</v>
      </c>
      <c r="R1632" s="28" t="s">
        <v>117</v>
      </c>
      <c r="S1632" s="78"/>
      <c r="T1632" s="30"/>
      <c r="U1632" s="52">
        <f t="shared" si="523"/>
        <v>0</v>
      </c>
      <c r="V1632" s="29"/>
      <c r="W1632" s="29" t="s">
        <v>117</v>
      </c>
      <c r="X1632" s="29"/>
      <c r="Y1632" s="29"/>
      <c r="Z1632" s="53" t="str">
        <f t="shared" si="515"/>
        <v/>
      </c>
      <c r="AA1632" s="55" t="str">
        <f t="shared" si="524"/>
        <v/>
      </c>
      <c r="AB1632" s="27"/>
      <c r="AC1632" s="54">
        <f t="shared" si="516"/>
        <v>0</v>
      </c>
      <c r="AD1632" s="78"/>
      <c r="AE1632" s="54">
        <f t="shared" si="517"/>
        <v>0</v>
      </c>
      <c r="AF1632" s="78"/>
      <c r="AG1632" s="54">
        <f t="shared" si="518"/>
        <v>0</v>
      </c>
      <c r="AH1632" s="78"/>
      <c r="AI1632" s="54">
        <f t="shared" si="519"/>
        <v>0</v>
      </c>
      <c r="AJ1632" s="78"/>
      <c r="AK1632" s="54">
        <f t="shared" si="520"/>
        <v>0</v>
      </c>
      <c r="AL1632" s="78"/>
      <c r="AM1632" s="78"/>
      <c r="AN1632" s="53" t="str">
        <f>+IF($A1632="Venta",SUMIF($AC$3:$AM$3,VLOOKUP($R1632,desplegable!$N$3:$Q$8,4,FALSE),$AC1632:$AM1632)*$T1632/VLOOKUP($R1632,desplegable!$N$3:$O$8,2,FALSE),"")</f>
        <v/>
      </c>
      <c r="AO1632" s="53">
        <f t="shared" si="521"/>
        <v>0</v>
      </c>
      <c r="AP1632" s="53" t="str">
        <f>+IF($A1632="Compra",SUMIF($AC$3:$AM$3,VLOOKUP($R1631,desplegable!$N$3:$Q$8,4,FALSE),$AC1632:$AM1632)*$T1632/VLOOKUP($R1631,desplegable!$N$3:$O$8,2,FALSE),"")</f>
        <v/>
      </c>
      <c r="AQ1632" s="55">
        <f>+IFERROR(SUMIF($AC$3:$AM$3,VLOOKUP($R1632,desplegable!$N$3:$Q$8,4,FALSE),$AC1632:$AM1632)/$S1632,0)</f>
        <v>0</v>
      </c>
      <c r="AR1632" s="55">
        <f ca="1">IFERROR((SUMIF($AC$3:$AM$3,VLOOKUP($R1632,desplegable!$N$3:$Q$8,4,FALSE),$AC1632:$AM1632)/($H1632-$G1632))*((TODAY())-$G1632)/$S1632,0)</f>
        <v>0</v>
      </c>
      <c r="AS1632" s="56" t="str">
        <f t="shared" si="525"/>
        <v>-</v>
      </c>
      <c r="AT1632" s="56" t="str">
        <f t="shared" si="526"/>
        <v>-</v>
      </c>
      <c r="AU1632" s="56" t="str">
        <f t="shared" si="527"/>
        <v>-</v>
      </c>
      <c r="AV1632" s="56" t="str">
        <f t="shared" si="528"/>
        <v>-</v>
      </c>
      <c r="AW1632" s="53" t="str">
        <f t="shared" si="529"/>
        <v>-</v>
      </c>
      <c r="AX1632" s="53" t="str">
        <f t="shared" si="530"/>
        <v/>
      </c>
      <c r="AY1632" s="57" t="str">
        <f t="shared" si="531"/>
        <v/>
      </c>
      <c r="AZ1632" s="54">
        <f>+IF(SUMIF($AC$3:$AM$3,VLOOKUP($R1632,desplegable!$N$3:$Q$8,4,FALSE),$AC1632:$AM1632)&gt;=$S1632,$S1632,SUMIF($AC$3:$AM$3,VLOOKUP($R1632,desplegable!$N$3:$Q$8,4,FALSE),$AC1632:$AM1632))</f>
        <v>0</v>
      </c>
      <c r="BA1632" s="78"/>
      <c r="BB1632" s="54">
        <f t="shared" si="532"/>
        <v>0</v>
      </c>
      <c r="BC1632" s="53">
        <f>+IFERROR($BB1632*$T1632/VLOOKUP($R1632,desplegable!$N$3:$O$8,2,FALSE),0)</f>
        <v>0</v>
      </c>
      <c r="BD1632" s="53" t="str">
        <f t="shared" si="522"/>
        <v/>
      </c>
      <c r="BE1632" s="57" t="str">
        <f t="shared" si="533"/>
        <v/>
      </c>
    </row>
    <row r="1633" spans="1:57" ht="15" customHeight="1" x14ac:dyDescent="0.25">
      <c r="A1633" s="26" t="s">
        <v>117</v>
      </c>
      <c r="B1633" s="21"/>
      <c r="C1633" s="21" t="s">
        <v>117</v>
      </c>
      <c r="D1633" s="21"/>
      <c r="E1633" s="21" t="s">
        <v>117</v>
      </c>
      <c r="F1633" s="21"/>
      <c r="G1633" s="27"/>
      <c r="H1633" s="27"/>
      <c r="I1633" s="28" t="s">
        <v>110</v>
      </c>
      <c r="J1633" s="28" t="s">
        <v>117</v>
      </c>
      <c r="K1633" s="21"/>
      <c r="L1633" s="21"/>
      <c r="M1633" s="28" t="s">
        <v>117</v>
      </c>
      <c r="N1633" s="28" t="s">
        <v>117</v>
      </c>
      <c r="O1633" s="28" t="s">
        <v>117</v>
      </c>
      <c r="P1633" s="21" t="s">
        <v>117</v>
      </c>
      <c r="Q1633" s="21" t="s">
        <v>117</v>
      </c>
      <c r="R1633" s="28" t="s">
        <v>117</v>
      </c>
      <c r="S1633" s="78"/>
      <c r="T1633" s="30"/>
      <c r="U1633" s="52">
        <f t="shared" si="523"/>
        <v>0</v>
      </c>
      <c r="V1633" s="29"/>
      <c r="W1633" s="29" t="s">
        <v>117</v>
      </c>
      <c r="X1633" s="29"/>
      <c r="Y1633" s="29"/>
      <c r="Z1633" s="53" t="str">
        <f t="shared" si="515"/>
        <v/>
      </c>
      <c r="AA1633" s="55" t="str">
        <f t="shared" si="524"/>
        <v/>
      </c>
      <c r="AB1633" s="27"/>
      <c r="AC1633" s="54">
        <f t="shared" si="516"/>
        <v>0</v>
      </c>
      <c r="AD1633" s="78"/>
      <c r="AE1633" s="54">
        <f t="shared" si="517"/>
        <v>0</v>
      </c>
      <c r="AF1633" s="78"/>
      <c r="AG1633" s="54">
        <f t="shared" si="518"/>
        <v>0</v>
      </c>
      <c r="AH1633" s="78"/>
      <c r="AI1633" s="54">
        <f t="shared" si="519"/>
        <v>0</v>
      </c>
      <c r="AJ1633" s="78"/>
      <c r="AK1633" s="54">
        <f t="shared" si="520"/>
        <v>0</v>
      </c>
      <c r="AL1633" s="78"/>
      <c r="AM1633" s="78"/>
      <c r="AN1633" s="53" t="str">
        <f>+IF($A1633="Venta",SUMIF($AC$3:$AM$3,VLOOKUP($R1633,desplegable!$N$3:$Q$8,4,FALSE),$AC1633:$AM1633)*$T1633/VLOOKUP($R1633,desplegable!$N$3:$O$8,2,FALSE),"")</f>
        <v/>
      </c>
      <c r="AO1633" s="53">
        <f t="shared" si="521"/>
        <v>0</v>
      </c>
      <c r="AP1633" s="53" t="str">
        <f>+IF($A1633="Compra",SUMIF($AC$3:$AM$3,VLOOKUP($R1632,desplegable!$N$3:$Q$8,4,FALSE),$AC1633:$AM1633)*$T1633/VLOOKUP($R1632,desplegable!$N$3:$O$8,2,FALSE),"")</f>
        <v/>
      </c>
      <c r="AQ1633" s="55">
        <f>+IFERROR(SUMIF($AC$3:$AM$3,VLOOKUP($R1633,desplegable!$N$3:$Q$8,4,FALSE),$AC1633:$AM1633)/$S1633,0)</f>
        <v>0</v>
      </c>
      <c r="AR1633" s="55">
        <f ca="1">IFERROR((SUMIF($AC$3:$AM$3,VLOOKUP($R1633,desplegable!$N$3:$Q$8,4,FALSE),$AC1633:$AM1633)/($H1633-$G1633))*((TODAY())-$G1633)/$S1633,0)</f>
        <v>0</v>
      </c>
      <c r="AS1633" s="56" t="str">
        <f t="shared" si="525"/>
        <v>-</v>
      </c>
      <c r="AT1633" s="56" t="str">
        <f t="shared" si="526"/>
        <v>-</v>
      </c>
      <c r="AU1633" s="56" t="str">
        <f t="shared" si="527"/>
        <v>-</v>
      </c>
      <c r="AV1633" s="56" t="str">
        <f t="shared" si="528"/>
        <v>-</v>
      </c>
      <c r="AW1633" s="53" t="str">
        <f t="shared" si="529"/>
        <v>-</v>
      </c>
      <c r="AX1633" s="53" t="str">
        <f t="shared" si="530"/>
        <v/>
      </c>
      <c r="AY1633" s="57" t="str">
        <f t="shared" si="531"/>
        <v/>
      </c>
      <c r="AZ1633" s="54">
        <f>+IF(SUMIF($AC$3:$AM$3,VLOOKUP($R1633,desplegable!$N$3:$Q$8,4,FALSE),$AC1633:$AM1633)&gt;=$S1633,$S1633,SUMIF($AC$3:$AM$3,VLOOKUP($R1633,desplegable!$N$3:$Q$8,4,FALSE),$AC1633:$AM1633))</f>
        <v>0</v>
      </c>
      <c r="BA1633" s="78"/>
      <c r="BB1633" s="54">
        <f t="shared" si="532"/>
        <v>0</v>
      </c>
      <c r="BC1633" s="53">
        <f>+IFERROR($BB1633*$T1633/VLOOKUP($R1633,desplegable!$N$3:$O$8,2,FALSE),0)</f>
        <v>0</v>
      </c>
      <c r="BD1633" s="53" t="str">
        <f t="shared" si="522"/>
        <v/>
      </c>
      <c r="BE1633" s="57" t="str">
        <f t="shared" si="533"/>
        <v/>
      </c>
    </row>
    <row r="1634" spans="1:57" ht="15" customHeight="1" x14ac:dyDescent="0.25">
      <c r="A1634" s="26" t="s">
        <v>117</v>
      </c>
      <c r="B1634" s="21"/>
      <c r="C1634" s="21" t="s">
        <v>117</v>
      </c>
      <c r="D1634" s="21"/>
      <c r="E1634" s="21" t="s">
        <v>117</v>
      </c>
      <c r="F1634" s="21"/>
      <c r="G1634" s="27"/>
      <c r="H1634" s="27"/>
      <c r="I1634" s="28" t="s">
        <v>110</v>
      </c>
      <c r="J1634" s="28" t="s">
        <v>117</v>
      </c>
      <c r="K1634" s="21"/>
      <c r="L1634" s="21"/>
      <c r="M1634" s="28" t="s">
        <v>117</v>
      </c>
      <c r="N1634" s="28" t="s">
        <v>117</v>
      </c>
      <c r="O1634" s="28" t="s">
        <v>117</v>
      </c>
      <c r="P1634" s="21" t="s">
        <v>117</v>
      </c>
      <c r="Q1634" s="21" t="s">
        <v>117</v>
      </c>
      <c r="R1634" s="28" t="s">
        <v>117</v>
      </c>
      <c r="S1634" s="78"/>
      <c r="T1634" s="30"/>
      <c r="U1634" s="52">
        <f t="shared" si="523"/>
        <v>0</v>
      </c>
      <c r="V1634" s="29"/>
      <c r="W1634" s="29" t="s">
        <v>117</v>
      </c>
      <c r="X1634" s="29"/>
      <c r="Y1634" s="29"/>
      <c r="Z1634" s="53" t="str">
        <f t="shared" si="515"/>
        <v/>
      </c>
      <c r="AA1634" s="55" t="str">
        <f t="shared" si="524"/>
        <v/>
      </c>
      <c r="AB1634" s="27"/>
      <c r="AC1634" s="54">
        <f t="shared" si="516"/>
        <v>0</v>
      </c>
      <c r="AD1634" s="78"/>
      <c r="AE1634" s="54">
        <f t="shared" si="517"/>
        <v>0</v>
      </c>
      <c r="AF1634" s="78"/>
      <c r="AG1634" s="54">
        <f t="shared" si="518"/>
        <v>0</v>
      </c>
      <c r="AH1634" s="78"/>
      <c r="AI1634" s="54">
        <f t="shared" si="519"/>
        <v>0</v>
      </c>
      <c r="AJ1634" s="78"/>
      <c r="AK1634" s="54">
        <f t="shared" si="520"/>
        <v>0</v>
      </c>
      <c r="AL1634" s="78"/>
      <c r="AM1634" s="78"/>
      <c r="AN1634" s="53" t="str">
        <f>+IF($A1634="Venta",SUMIF($AC$3:$AM$3,VLOOKUP($R1634,desplegable!$N$3:$Q$8,4,FALSE),$AC1634:$AM1634)*$T1634/VLOOKUP($R1634,desplegable!$N$3:$O$8,2,FALSE),"")</f>
        <v/>
      </c>
      <c r="AO1634" s="53">
        <f t="shared" si="521"/>
        <v>0</v>
      </c>
      <c r="AP1634" s="53" t="str">
        <f>+IF($A1634="Compra",SUMIF($AC$3:$AM$3,VLOOKUP($R1633,desplegable!$N$3:$Q$8,4,FALSE),$AC1634:$AM1634)*$T1634/VLOOKUP($R1633,desplegable!$N$3:$O$8,2,FALSE),"")</f>
        <v/>
      </c>
      <c r="AQ1634" s="55">
        <f>+IFERROR(SUMIF($AC$3:$AM$3,VLOOKUP($R1634,desplegable!$N$3:$Q$8,4,FALSE),$AC1634:$AM1634)/$S1634,0)</f>
        <v>0</v>
      </c>
      <c r="AR1634" s="55">
        <f ca="1">IFERROR((SUMIF($AC$3:$AM$3,VLOOKUP($R1634,desplegable!$N$3:$Q$8,4,FALSE),$AC1634:$AM1634)/($H1634-$G1634))*((TODAY())-$G1634)/$S1634,0)</f>
        <v>0</v>
      </c>
      <c r="AS1634" s="56" t="str">
        <f t="shared" si="525"/>
        <v>-</v>
      </c>
      <c r="AT1634" s="56" t="str">
        <f t="shared" si="526"/>
        <v>-</v>
      </c>
      <c r="AU1634" s="56" t="str">
        <f t="shared" si="527"/>
        <v>-</v>
      </c>
      <c r="AV1634" s="56" t="str">
        <f t="shared" si="528"/>
        <v>-</v>
      </c>
      <c r="AW1634" s="53" t="str">
        <f t="shared" si="529"/>
        <v>-</v>
      </c>
      <c r="AX1634" s="53" t="str">
        <f t="shared" si="530"/>
        <v/>
      </c>
      <c r="AY1634" s="57" t="str">
        <f t="shared" si="531"/>
        <v/>
      </c>
      <c r="AZ1634" s="54">
        <f>+IF(SUMIF($AC$3:$AM$3,VLOOKUP($R1634,desplegable!$N$3:$Q$8,4,FALSE),$AC1634:$AM1634)&gt;=$S1634,$S1634,SUMIF($AC$3:$AM$3,VLOOKUP($R1634,desplegable!$N$3:$Q$8,4,FALSE),$AC1634:$AM1634))</f>
        <v>0</v>
      </c>
      <c r="BA1634" s="78"/>
      <c r="BB1634" s="54">
        <f t="shared" si="532"/>
        <v>0</v>
      </c>
      <c r="BC1634" s="53">
        <f>+IFERROR($BB1634*$T1634/VLOOKUP($R1634,desplegable!$N$3:$O$8,2,FALSE),0)</f>
        <v>0</v>
      </c>
      <c r="BD1634" s="53" t="str">
        <f t="shared" si="522"/>
        <v/>
      </c>
      <c r="BE1634" s="57" t="str">
        <f t="shared" si="533"/>
        <v/>
      </c>
    </row>
    <row r="1635" spans="1:57" ht="15" customHeight="1" x14ac:dyDescent="0.25">
      <c r="A1635" s="26" t="s">
        <v>117</v>
      </c>
      <c r="B1635" s="21"/>
      <c r="C1635" s="21" t="s">
        <v>117</v>
      </c>
      <c r="D1635" s="21"/>
      <c r="E1635" s="21" t="s">
        <v>117</v>
      </c>
      <c r="F1635" s="21"/>
      <c r="G1635" s="27"/>
      <c r="H1635" s="27"/>
      <c r="I1635" s="28" t="s">
        <v>110</v>
      </c>
      <c r="J1635" s="28" t="s">
        <v>117</v>
      </c>
      <c r="K1635" s="21"/>
      <c r="L1635" s="21"/>
      <c r="M1635" s="28" t="s">
        <v>117</v>
      </c>
      <c r="N1635" s="28" t="s">
        <v>117</v>
      </c>
      <c r="O1635" s="28" t="s">
        <v>117</v>
      </c>
      <c r="P1635" s="21" t="s">
        <v>117</v>
      </c>
      <c r="Q1635" s="21" t="s">
        <v>117</v>
      </c>
      <c r="R1635" s="28" t="s">
        <v>117</v>
      </c>
      <c r="S1635" s="78"/>
      <c r="T1635" s="30"/>
      <c r="U1635" s="52">
        <f t="shared" si="523"/>
        <v>0</v>
      </c>
      <c r="V1635" s="29"/>
      <c r="W1635" s="29" t="s">
        <v>117</v>
      </c>
      <c r="X1635" s="29"/>
      <c r="Y1635" s="29"/>
      <c r="Z1635" s="53" t="str">
        <f t="shared" si="515"/>
        <v/>
      </c>
      <c r="AA1635" s="55" t="str">
        <f t="shared" si="524"/>
        <v/>
      </c>
      <c r="AB1635" s="27"/>
      <c r="AC1635" s="54">
        <f t="shared" si="516"/>
        <v>0</v>
      </c>
      <c r="AD1635" s="78"/>
      <c r="AE1635" s="54">
        <f t="shared" si="517"/>
        <v>0</v>
      </c>
      <c r="AF1635" s="78"/>
      <c r="AG1635" s="54">
        <f t="shared" si="518"/>
        <v>0</v>
      </c>
      <c r="AH1635" s="78"/>
      <c r="AI1635" s="54">
        <f t="shared" si="519"/>
        <v>0</v>
      </c>
      <c r="AJ1635" s="78"/>
      <c r="AK1635" s="54">
        <f t="shared" si="520"/>
        <v>0</v>
      </c>
      <c r="AL1635" s="78"/>
      <c r="AM1635" s="78"/>
      <c r="AN1635" s="53" t="str">
        <f>+IF($A1635="Venta",SUMIF($AC$3:$AM$3,VLOOKUP($R1635,desplegable!$N$3:$Q$8,4,FALSE),$AC1635:$AM1635)*$T1635/VLOOKUP($R1635,desplegable!$N$3:$O$8,2,FALSE),"")</f>
        <v/>
      </c>
      <c r="AO1635" s="53">
        <f t="shared" si="521"/>
        <v>0</v>
      </c>
      <c r="AP1635" s="53" t="str">
        <f>+IF($A1635="Compra",SUMIF($AC$3:$AM$3,VLOOKUP($R1634,desplegable!$N$3:$Q$8,4,FALSE),$AC1635:$AM1635)*$T1635/VLOOKUP($R1634,desplegable!$N$3:$O$8,2,FALSE),"")</f>
        <v/>
      </c>
      <c r="AQ1635" s="55">
        <f>+IFERROR(SUMIF($AC$3:$AM$3,VLOOKUP($R1635,desplegable!$N$3:$Q$8,4,FALSE),$AC1635:$AM1635)/$S1635,0)</f>
        <v>0</v>
      </c>
      <c r="AR1635" s="55">
        <f ca="1">IFERROR((SUMIF($AC$3:$AM$3,VLOOKUP($R1635,desplegable!$N$3:$Q$8,4,FALSE),$AC1635:$AM1635)/($H1635-$G1635))*((TODAY())-$G1635)/$S1635,0)</f>
        <v>0</v>
      </c>
      <c r="AS1635" s="56" t="str">
        <f t="shared" si="525"/>
        <v>-</v>
      </c>
      <c r="AT1635" s="56" t="str">
        <f t="shared" si="526"/>
        <v>-</v>
      </c>
      <c r="AU1635" s="56" t="str">
        <f t="shared" si="527"/>
        <v>-</v>
      </c>
      <c r="AV1635" s="56" t="str">
        <f t="shared" si="528"/>
        <v>-</v>
      </c>
      <c r="AW1635" s="53" t="str">
        <f t="shared" si="529"/>
        <v>-</v>
      </c>
      <c r="AX1635" s="53" t="str">
        <f t="shared" si="530"/>
        <v/>
      </c>
      <c r="AY1635" s="57" t="str">
        <f t="shared" si="531"/>
        <v/>
      </c>
      <c r="AZ1635" s="54">
        <f>+IF(SUMIF($AC$3:$AM$3,VLOOKUP($R1635,desplegable!$N$3:$Q$8,4,FALSE),$AC1635:$AM1635)&gt;=$S1635,$S1635,SUMIF($AC$3:$AM$3,VLOOKUP($R1635,desplegable!$N$3:$Q$8,4,FALSE),$AC1635:$AM1635))</f>
        <v>0</v>
      </c>
      <c r="BA1635" s="78"/>
      <c r="BB1635" s="54">
        <f t="shared" si="532"/>
        <v>0</v>
      </c>
      <c r="BC1635" s="53">
        <f>+IFERROR($BB1635*$T1635/VLOOKUP($R1635,desplegable!$N$3:$O$8,2,FALSE),0)</f>
        <v>0</v>
      </c>
      <c r="BD1635" s="53" t="str">
        <f t="shared" si="522"/>
        <v/>
      </c>
      <c r="BE1635" s="57" t="str">
        <f t="shared" si="533"/>
        <v/>
      </c>
    </row>
    <row r="1636" spans="1:57" ht="15" customHeight="1" x14ac:dyDescent="0.25">
      <c r="A1636" s="26" t="s">
        <v>117</v>
      </c>
      <c r="B1636" s="21"/>
      <c r="C1636" s="21" t="s">
        <v>117</v>
      </c>
      <c r="D1636" s="21"/>
      <c r="E1636" s="21" t="s">
        <v>117</v>
      </c>
      <c r="F1636" s="21"/>
      <c r="G1636" s="27"/>
      <c r="H1636" s="27"/>
      <c r="I1636" s="28" t="s">
        <v>110</v>
      </c>
      <c r="J1636" s="28" t="s">
        <v>117</v>
      </c>
      <c r="K1636" s="21"/>
      <c r="L1636" s="21"/>
      <c r="M1636" s="28" t="s">
        <v>117</v>
      </c>
      <c r="N1636" s="28" t="s">
        <v>117</v>
      </c>
      <c r="O1636" s="28" t="s">
        <v>117</v>
      </c>
      <c r="P1636" s="21" t="s">
        <v>117</v>
      </c>
      <c r="Q1636" s="21" t="s">
        <v>117</v>
      </c>
      <c r="R1636" s="28" t="s">
        <v>117</v>
      </c>
      <c r="S1636" s="78"/>
      <c r="T1636" s="30"/>
      <c r="U1636" s="52">
        <f t="shared" si="523"/>
        <v>0</v>
      </c>
      <c r="V1636" s="29"/>
      <c r="W1636" s="29" t="s">
        <v>117</v>
      </c>
      <c r="X1636" s="29"/>
      <c r="Y1636" s="29"/>
      <c r="Z1636" s="53" t="str">
        <f t="shared" si="515"/>
        <v/>
      </c>
      <c r="AA1636" s="55" t="str">
        <f t="shared" si="524"/>
        <v/>
      </c>
      <c r="AB1636" s="27"/>
      <c r="AC1636" s="54">
        <f t="shared" si="516"/>
        <v>0</v>
      </c>
      <c r="AD1636" s="78"/>
      <c r="AE1636" s="54">
        <f t="shared" si="517"/>
        <v>0</v>
      </c>
      <c r="AF1636" s="78"/>
      <c r="AG1636" s="54">
        <f t="shared" si="518"/>
        <v>0</v>
      </c>
      <c r="AH1636" s="78"/>
      <c r="AI1636" s="54">
        <f t="shared" si="519"/>
        <v>0</v>
      </c>
      <c r="AJ1636" s="78"/>
      <c r="AK1636" s="54">
        <f t="shared" si="520"/>
        <v>0</v>
      </c>
      <c r="AL1636" s="78"/>
      <c r="AM1636" s="78"/>
      <c r="AN1636" s="53" t="str">
        <f>+IF($A1636="Venta",SUMIF($AC$3:$AM$3,VLOOKUP($R1636,desplegable!$N$3:$Q$8,4,FALSE),$AC1636:$AM1636)*$T1636/VLOOKUP($R1636,desplegable!$N$3:$O$8,2,FALSE),"")</f>
        <v/>
      </c>
      <c r="AO1636" s="53">
        <f t="shared" si="521"/>
        <v>0</v>
      </c>
      <c r="AP1636" s="53" t="str">
        <f>+IF($A1636="Compra",SUMIF($AC$3:$AM$3,VLOOKUP($R1635,desplegable!$N$3:$Q$8,4,FALSE),$AC1636:$AM1636)*$T1636/VLOOKUP($R1635,desplegable!$N$3:$O$8,2,FALSE),"")</f>
        <v/>
      </c>
      <c r="AQ1636" s="55">
        <f>+IFERROR(SUMIF($AC$3:$AM$3,VLOOKUP($R1636,desplegable!$N$3:$Q$8,4,FALSE),$AC1636:$AM1636)/$S1636,0)</f>
        <v>0</v>
      </c>
      <c r="AR1636" s="55">
        <f ca="1">IFERROR((SUMIF($AC$3:$AM$3,VLOOKUP($R1636,desplegable!$N$3:$Q$8,4,FALSE),$AC1636:$AM1636)/($H1636-$G1636))*((TODAY())-$G1636)/$S1636,0)</f>
        <v>0</v>
      </c>
      <c r="AS1636" s="56" t="str">
        <f t="shared" si="525"/>
        <v>-</v>
      </c>
      <c r="AT1636" s="56" t="str">
        <f t="shared" si="526"/>
        <v>-</v>
      </c>
      <c r="AU1636" s="56" t="str">
        <f t="shared" si="527"/>
        <v>-</v>
      </c>
      <c r="AV1636" s="56" t="str">
        <f t="shared" si="528"/>
        <v>-</v>
      </c>
      <c r="AW1636" s="53" t="str">
        <f t="shared" si="529"/>
        <v>-</v>
      </c>
      <c r="AX1636" s="53" t="str">
        <f t="shared" si="530"/>
        <v/>
      </c>
      <c r="AY1636" s="57" t="str">
        <f t="shared" si="531"/>
        <v/>
      </c>
      <c r="AZ1636" s="54">
        <f>+IF(SUMIF($AC$3:$AM$3,VLOOKUP($R1636,desplegable!$N$3:$Q$8,4,FALSE),$AC1636:$AM1636)&gt;=$S1636,$S1636,SUMIF($AC$3:$AM$3,VLOOKUP($R1636,desplegable!$N$3:$Q$8,4,FALSE),$AC1636:$AM1636))</f>
        <v>0</v>
      </c>
      <c r="BA1636" s="78"/>
      <c r="BB1636" s="54">
        <f t="shared" si="532"/>
        <v>0</v>
      </c>
      <c r="BC1636" s="53">
        <f>+IFERROR($BB1636*$T1636/VLOOKUP($R1636,desplegable!$N$3:$O$8,2,FALSE),0)</f>
        <v>0</v>
      </c>
      <c r="BD1636" s="53" t="str">
        <f t="shared" si="522"/>
        <v/>
      </c>
      <c r="BE1636" s="57" t="str">
        <f t="shared" si="533"/>
        <v/>
      </c>
    </row>
    <row r="1637" spans="1:57" ht="15" customHeight="1" x14ac:dyDescent="0.25">
      <c r="A1637" s="26" t="s">
        <v>117</v>
      </c>
      <c r="B1637" s="21"/>
      <c r="C1637" s="21" t="s">
        <v>117</v>
      </c>
      <c r="D1637" s="21"/>
      <c r="E1637" s="21" t="s">
        <v>117</v>
      </c>
      <c r="F1637" s="21"/>
      <c r="G1637" s="27"/>
      <c r="H1637" s="27"/>
      <c r="I1637" s="28" t="s">
        <v>110</v>
      </c>
      <c r="J1637" s="28" t="s">
        <v>117</v>
      </c>
      <c r="K1637" s="21"/>
      <c r="L1637" s="21"/>
      <c r="M1637" s="28" t="s">
        <v>117</v>
      </c>
      <c r="N1637" s="28" t="s">
        <v>117</v>
      </c>
      <c r="O1637" s="28" t="s">
        <v>117</v>
      </c>
      <c r="P1637" s="21" t="s">
        <v>117</v>
      </c>
      <c r="Q1637" s="21" t="s">
        <v>117</v>
      </c>
      <c r="R1637" s="28" t="s">
        <v>117</v>
      </c>
      <c r="S1637" s="78"/>
      <c r="T1637" s="30"/>
      <c r="U1637" s="52">
        <f t="shared" si="523"/>
        <v>0</v>
      </c>
      <c r="V1637" s="29"/>
      <c r="W1637" s="29" t="s">
        <v>117</v>
      </c>
      <c r="X1637" s="29"/>
      <c r="Y1637" s="29"/>
      <c r="Z1637" s="53" t="str">
        <f t="shared" si="515"/>
        <v/>
      </c>
      <c r="AA1637" s="55" t="str">
        <f t="shared" si="524"/>
        <v/>
      </c>
      <c r="AB1637" s="27"/>
      <c r="AC1637" s="54">
        <f t="shared" si="516"/>
        <v>0</v>
      </c>
      <c r="AD1637" s="78"/>
      <c r="AE1637" s="54">
        <f t="shared" si="517"/>
        <v>0</v>
      </c>
      <c r="AF1637" s="78"/>
      <c r="AG1637" s="54">
        <f t="shared" si="518"/>
        <v>0</v>
      </c>
      <c r="AH1637" s="78"/>
      <c r="AI1637" s="54">
        <f t="shared" si="519"/>
        <v>0</v>
      </c>
      <c r="AJ1637" s="78"/>
      <c r="AK1637" s="54">
        <f t="shared" si="520"/>
        <v>0</v>
      </c>
      <c r="AL1637" s="78"/>
      <c r="AM1637" s="78"/>
      <c r="AN1637" s="53" t="str">
        <f>+IF($A1637="Venta",SUMIF($AC$3:$AM$3,VLOOKUP($R1637,desplegable!$N$3:$Q$8,4,FALSE),$AC1637:$AM1637)*$T1637/VLOOKUP($R1637,desplegable!$N$3:$O$8,2,FALSE),"")</f>
        <v/>
      </c>
      <c r="AO1637" s="53">
        <f t="shared" si="521"/>
        <v>0</v>
      </c>
      <c r="AP1637" s="53" t="str">
        <f>+IF($A1637="Compra",SUMIF($AC$3:$AM$3,VLOOKUP($R1636,desplegable!$N$3:$Q$8,4,FALSE),$AC1637:$AM1637)*$T1637/VLOOKUP($R1636,desplegable!$N$3:$O$8,2,FALSE),"")</f>
        <v/>
      </c>
      <c r="AQ1637" s="55">
        <f>+IFERROR(SUMIF($AC$3:$AM$3,VLOOKUP($R1637,desplegable!$N$3:$Q$8,4,FALSE),$AC1637:$AM1637)/$S1637,0)</f>
        <v>0</v>
      </c>
      <c r="AR1637" s="55">
        <f ca="1">IFERROR((SUMIF($AC$3:$AM$3,VLOOKUP($R1637,desplegable!$N$3:$Q$8,4,FALSE),$AC1637:$AM1637)/($H1637-$G1637))*((TODAY())-$G1637)/$S1637,0)</f>
        <v>0</v>
      </c>
      <c r="AS1637" s="56" t="str">
        <f t="shared" si="525"/>
        <v>-</v>
      </c>
      <c r="AT1637" s="56" t="str">
        <f t="shared" si="526"/>
        <v>-</v>
      </c>
      <c r="AU1637" s="56" t="str">
        <f t="shared" si="527"/>
        <v>-</v>
      </c>
      <c r="AV1637" s="56" t="str">
        <f t="shared" si="528"/>
        <v>-</v>
      </c>
      <c r="AW1637" s="53" t="str">
        <f t="shared" si="529"/>
        <v>-</v>
      </c>
      <c r="AX1637" s="53" t="str">
        <f t="shared" si="530"/>
        <v/>
      </c>
      <c r="AY1637" s="57" t="str">
        <f t="shared" si="531"/>
        <v/>
      </c>
      <c r="AZ1637" s="54">
        <f>+IF(SUMIF($AC$3:$AM$3,VLOOKUP($R1637,desplegable!$N$3:$Q$8,4,FALSE),$AC1637:$AM1637)&gt;=$S1637,$S1637,SUMIF($AC$3:$AM$3,VLOOKUP($R1637,desplegable!$N$3:$Q$8,4,FALSE),$AC1637:$AM1637))</f>
        <v>0</v>
      </c>
      <c r="BA1637" s="78"/>
      <c r="BB1637" s="54">
        <f t="shared" si="532"/>
        <v>0</v>
      </c>
      <c r="BC1637" s="53">
        <f>+IFERROR($BB1637*$T1637/VLOOKUP($R1637,desplegable!$N$3:$O$8,2,FALSE),0)</f>
        <v>0</v>
      </c>
      <c r="BD1637" s="53" t="str">
        <f t="shared" si="522"/>
        <v/>
      </c>
      <c r="BE1637" s="57" t="str">
        <f t="shared" si="533"/>
        <v/>
      </c>
    </row>
    <row r="1638" spans="1:57" ht="15" customHeight="1" x14ac:dyDescent="0.25">
      <c r="A1638" s="26" t="s">
        <v>117</v>
      </c>
      <c r="B1638" s="21"/>
      <c r="C1638" s="21" t="s">
        <v>117</v>
      </c>
      <c r="D1638" s="21"/>
      <c r="E1638" s="21" t="s">
        <v>117</v>
      </c>
      <c r="F1638" s="21"/>
      <c r="G1638" s="27"/>
      <c r="H1638" s="27"/>
      <c r="I1638" s="28" t="s">
        <v>110</v>
      </c>
      <c r="J1638" s="28" t="s">
        <v>117</v>
      </c>
      <c r="K1638" s="21"/>
      <c r="L1638" s="21"/>
      <c r="M1638" s="28" t="s">
        <v>117</v>
      </c>
      <c r="N1638" s="28" t="s">
        <v>117</v>
      </c>
      <c r="O1638" s="28" t="s">
        <v>117</v>
      </c>
      <c r="P1638" s="21" t="s">
        <v>117</v>
      </c>
      <c r="Q1638" s="21" t="s">
        <v>117</v>
      </c>
      <c r="R1638" s="28" t="s">
        <v>117</v>
      </c>
      <c r="S1638" s="78"/>
      <c r="T1638" s="30"/>
      <c r="U1638" s="52">
        <f t="shared" si="523"/>
        <v>0</v>
      </c>
      <c r="V1638" s="29"/>
      <c r="W1638" s="29" t="s">
        <v>117</v>
      </c>
      <c r="X1638" s="29"/>
      <c r="Y1638" s="29"/>
      <c r="Z1638" s="53" t="str">
        <f t="shared" si="515"/>
        <v/>
      </c>
      <c r="AA1638" s="55" t="str">
        <f t="shared" si="524"/>
        <v/>
      </c>
      <c r="AB1638" s="27"/>
      <c r="AC1638" s="54">
        <f t="shared" si="516"/>
        <v>0</v>
      </c>
      <c r="AD1638" s="78"/>
      <c r="AE1638" s="54">
        <f t="shared" si="517"/>
        <v>0</v>
      </c>
      <c r="AF1638" s="78"/>
      <c r="AG1638" s="54">
        <f t="shared" si="518"/>
        <v>0</v>
      </c>
      <c r="AH1638" s="78"/>
      <c r="AI1638" s="54">
        <f t="shared" si="519"/>
        <v>0</v>
      </c>
      <c r="AJ1638" s="78"/>
      <c r="AK1638" s="54">
        <f t="shared" si="520"/>
        <v>0</v>
      </c>
      <c r="AL1638" s="78"/>
      <c r="AM1638" s="78"/>
      <c r="AN1638" s="53" t="str">
        <f>+IF($A1638="Venta",SUMIF($AC$3:$AM$3,VLOOKUP($R1638,desplegable!$N$3:$Q$8,4,FALSE),$AC1638:$AM1638)*$T1638/VLOOKUP($R1638,desplegable!$N$3:$O$8,2,FALSE),"")</f>
        <v/>
      </c>
      <c r="AO1638" s="53">
        <f t="shared" si="521"/>
        <v>0</v>
      </c>
      <c r="AP1638" s="53" t="str">
        <f>+IF($A1638="Compra",SUMIF($AC$3:$AM$3,VLOOKUP($R1637,desplegable!$N$3:$Q$8,4,FALSE),$AC1638:$AM1638)*$T1638/VLOOKUP($R1637,desplegable!$N$3:$O$8,2,FALSE),"")</f>
        <v/>
      </c>
      <c r="AQ1638" s="55">
        <f>+IFERROR(SUMIF($AC$3:$AM$3,VLOOKUP($R1638,desplegable!$N$3:$Q$8,4,FALSE),$AC1638:$AM1638)/$S1638,0)</f>
        <v>0</v>
      </c>
      <c r="AR1638" s="55">
        <f ca="1">IFERROR((SUMIF($AC$3:$AM$3,VLOOKUP($R1638,desplegable!$N$3:$Q$8,4,FALSE),$AC1638:$AM1638)/($H1638-$G1638))*((TODAY())-$G1638)/$S1638,0)</f>
        <v>0</v>
      </c>
      <c r="AS1638" s="56" t="str">
        <f t="shared" si="525"/>
        <v>-</v>
      </c>
      <c r="AT1638" s="56" t="str">
        <f t="shared" si="526"/>
        <v>-</v>
      </c>
      <c r="AU1638" s="56" t="str">
        <f t="shared" si="527"/>
        <v>-</v>
      </c>
      <c r="AV1638" s="56" t="str">
        <f t="shared" si="528"/>
        <v>-</v>
      </c>
      <c r="AW1638" s="53" t="str">
        <f t="shared" si="529"/>
        <v>-</v>
      </c>
      <c r="AX1638" s="53" t="str">
        <f t="shared" si="530"/>
        <v/>
      </c>
      <c r="AY1638" s="57" t="str">
        <f t="shared" si="531"/>
        <v/>
      </c>
      <c r="AZ1638" s="54">
        <f>+IF(SUMIF($AC$3:$AM$3,VLOOKUP($R1638,desplegable!$N$3:$Q$8,4,FALSE),$AC1638:$AM1638)&gt;=$S1638,$S1638,SUMIF($AC$3:$AM$3,VLOOKUP($R1638,desplegable!$N$3:$Q$8,4,FALSE),$AC1638:$AM1638))</f>
        <v>0</v>
      </c>
      <c r="BA1638" s="78"/>
      <c r="BB1638" s="54">
        <f t="shared" si="532"/>
        <v>0</v>
      </c>
      <c r="BC1638" s="53">
        <f>+IFERROR($BB1638*$T1638/VLOOKUP($R1638,desplegable!$N$3:$O$8,2,FALSE),0)</f>
        <v>0</v>
      </c>
      <c r="BD1638" s="53" t="str">
        <f t="shared" si="522"/>
        <v/>
      </c>
      <c r="BE1638" s="57" t="str">
        <f t="shared" si="533"/>
        <v/>
      </c>
    </row>
    <row r="1639" spans="1:57" ht="15" customHeight="1" x14ac:dyDescent="0.25">
      <c r="A1639" s="26" t="s">
        <v>117</v>
      </c>
      <c r="B1639" s="21"/>
      <c r="C1639" s="21" t="s">
        <v>117</v>
      </c>
      <c r="D1639" s="21"/>
      <c r="E1639" s="21" t="s">
        <v>117</v>
      </c>
      <c r="F1639" s="21"/>
      <c r="G1639" s="27"/>
      <c r="H1639" s="27"/>
      <c r="I1639" s="28" t="s">
        <v>110</v>
      </c>
      <c r="J1639" s="28" t="s">
        <v>117</v>
      </c>
      <c r="K1639" s="21"/>
      <c r="L1639" s="21"/>
      <c r="M1639" s="28" t="s">
        <v>117</v>
      </c>
      <c r="N1639" s="28" t="s">
        <v>117</v>
      </c>
      <c r="O1639" s="28" t="s">
        <v>117</v>
      </c>
      <c r="P1639" s="21" t="s">
        <v>117</v>
      </c>
      <c r="Q1639" s="21" t="s">
        <v>117</v>
      </c>
      <c r="R1639" s="28" t="s">
        <v>117</v>
      </c>
      <c r="S1639" s="78"/>
      <c r="T1639" s="30"/>
      <c r="U1639" s="52">
        <f t="shared" si="523"/>
        <v>0</v>
      </c>
      <c r="V1639" s="29"/>
      <c r="W1639" s="29" t="s">
        <v>117</v>
      </c>
      <c r="X1639" s="29"/>
      <c r="Y1639" s="29"/>
      <c r="Z1639" s="53" t="str">
        <f t="shared" si="515"/>
        <v/>
      </c>
      <c r="AA1639" s="55" t="str">
        <f t="shared" si="524"/>
        <v/>
      </c>
      <c r="AB1639" s="27"/>
      <c r="AC1639" s="54">
        <f t="shared" si="516"/>
        <v>0</v>
      </c>
      <c r="AD1639" s="78"/>
      <c r="AE1639" s="54">
        <f t="shared" si="517"/>
        <v>0</v>
      </c>
      <c r="AF1639" s="78"/>
      <c r="AG1639" s="54">
        <f t="shared" si="518"/>
        <v>0</v>
      </c>
      <c r="AH1639" s="78"/>
      <c r="AI1639" s="54">
        <f t="shared" si="519"/>
        <v>0</v>
      </c>
      <c r="AJ1639" s="78"/>
      <c r="AK1639" s="54">
        <f t="shared" si="520"/>
        <v>0</v>
      </c>
      <c r="AL1639" s="78"/>
      <c r="AM1639" s="78"/>
      <c r="AN1639" s="53" t="str">
        <f>+IF($A1639="Venta",SUMIF($AC$3:$AM$3,VLOOKUP($R1639,desplegable!$N$3:$Q$8,4,FALSE),$AC1639:$AM1639)*$T1639/VLOOKUP($R1639,desplegable!$N$3:$O$8,2,FALSE),"")</f>
        <v/>
      </c>
      <c r="AO1639" s="53">
        <f t="shared" si="521"/>
        <v>0</v>
      </c>
      <c r="AP1639" s="53" t="str">
        <f>+IF($A1639="Compra",SUMIF($AC$3:$AM$3,VLOOKUP($R1638,desplegable!$N$3:$Q$8,4,FALSE),$AC1639:$AM1639)*$T1639/VLOOKUP($R1638,desplegable!$N$3:$O$8,2,FALSE),"")</f>
        <v/>
      </c>
      <c r="AQ1639" s="55">
        <f>+IFERROR(SUMIF($AC$3:$AM$3,VLOOKUP($R1639,desplegable!$N$3:$Q$8,4,FALSE),$AC1639:$AM1639)/$S1639,0)</f>
        <v>0</v>
      </c>
      <c r="AR1639" s="55">
        <f ca="1">IFERROR((SUMIF($AC$3:$AM$3,VLOOKUP($R1639,desplegable!$N$3:$Q$8,4,FALSE),$AC1639:$AM1639)/($H1639-$G1639))*((TODAY())-$G1639)/$S1639,0)</f>
        <v>0</v>
      </c>
      <c r="AS1639" s="56" t="str">
        <f t="shared" si="525"/>
        <v>-</v>
      </c>
      <c r="AT1639" s="56" t="str">
        <f t="shared" si="526"/>
        <v>-</v>
      </c>
      <c r="AU1639" s="56" t="str">
        <f t="shared" si="527"/>
        <v>-</v>
      </c>
      <c r="AV1639" s="56" t="str">
        <f t="shared" si="528"/>
        <v>-</v>
      </c>
      <c r="AW1639" s="53" t="str">
        <f t="shared" si="529"/>
        <v>-</v>
      </c>
      <c r="AX1639" s="53" t="str">
        <f t="shared" si="530"/>
        <v/>
      </c>
      <c r="AY1639" s="57" t="str">
        <f t="shared" si="531"/>
        <v/>
      </c>
      <c r="AZ1639" s="54">
        <f>+IF(SUMIF($AC$3:$AM$3,VLOOKUP($R1639,desplegable!$N$3:$Q$8,4,FALSE),$AC1639:$AM1639)&gt;=$S1639,$S1639,SUMIF($AC$3:$AM$3,VLOOKUP($R1639,desplegable!$N$3:$Q$8,4,FALSE),$AC1639:$AM1639))</f>
        <v>0</v>
      </c>
      <c r="BA1639" s="78"/>
      <c r="BB1639" s="54">
        <f t="shared" si="532"/>
        <v>0</v>
      </c>
      <c r="BC1639" s="53">
        <f>+IFERROR($BB1639*$T1639/VLOOKUP($R1639,desplegable!$N$3:$O$8,2,FALSE),0)</f>
        <v>0</v>
      </c>
      <c r="BD1639" s="53" t="str">
        <f t="shared" si="522"/>
        <v/>
      </c>
      <c r="BE1639" s="57" t="str">
        <f t="shared" si="533"/>
        <v/>
      </c>
    </row>
    <row r="1640" spans="1:57" ht="15" customHeight="1" x14ac:dyDescent="0.25">
      <c r="A1640" s="26" t="s">
        <v>117</v>
      </c>
      <c r="B1640" s="21"/>
      <c r="C1640" s="21" t="s">
        <v>117</v>
      </c>
      <c r="D1640" s="21"/>
      <c r="E1640" s="21" t="s">
        <v>117</v>
      </c>
      <c r="F1640" s="21"/>
      <c r="G1640" s="27"/>
      <c r="H1640" s="27"/>
      <c r="I1640" s="28" t="s">
        <v>110</v>
      </c>
      <c r="J1640" s="28" t="s">
        <v>117</v>
      </c>
      <c r="K1640" s="21"/>
      <c r="L1640" s="21"/>
      <c r="M1640" s="28" t="s">
        <v>117</v>
      </c>
      <c r="N1640" s="28" t="s">
        <v>117</v>
      </c>
      <c r="O1640" s="28" t="s">
        <v>117</v>
      </c>
      <c r="P1640" s="21" t="s">
        <v>117</v>
      </c>
      <c r="Q1640" s="21" t="s">
        <v>117</v>
      </c>
      <c r="R1640" s="28" t="s">
        <v>117</v>
      </c>
      <c r="S1640" s="78"/>
      <c r="T1640" s="30"/>
      <c r="U1640" s="52">
        <f t="shared" si="523"/>
        <v>0</v>
      </c>
      <c r="V1640" s="29"/>
      <c r="W1640" s="29" t="s">
        <v>117</v>
      </c>
      <c r="X1640" s="29"/>
      <c r="Y1640" s="29"/>
      <c r="Z1640" s="53" t="str">
        <f t="shared" si="515"/>
        <v/>
      </c>
      <c r="AA1640" s="55" t="str">
        <f t="shared" si="524"/>
        <v/>
      </c>
      <c r="AB1640" s="27"/>
      <c r="AC1640" s="54">
        <f t="shared" si="516"/>
        <v>0</v>
      </c>
      <c r="AD1640" s="78"/>
      <c r="AE1640" s="54">
        <f t="shared" si="517"/>
        <v>0</v>
      </c>
      <c r="AF1640" s="78"/>
      <c r="AG1640" s="54">
        <f t="shared" si="518"/>
        <v>0</v>
      </c>
      <c r="AH1640" s="78"/>
      <c r="AI1640" s="54">
        <f t="shared" si="519"/>
        <v>0</v>
      </c>
      <c r="AJ1640" s="78"/>
      <c r="AK1640" s="54">
        <f t="shared" si="520"/>
        <v>0</v>
      </c>
      <c r="AL1640" s="78"/>
      <c r="AM1640" s="78"/>
      <c r="AN1640" s="53" t="str">
        <f>+IF($A1640="Venta",SUMIF($AC$3:$AM$3,VLOOKUP($R1640,desplegable!$N$3:$Q$8,4,FALSE),$AC1640:$AM1640)*$T1640/VLOOKUP($R1640,desplegable!$N$3:$O$8,2,FALSE),"")</f>
        <v/>
      </c>
      <c r="AO1640" s="53">
        <f t="shared" si="521"/>
        <v>0</v>
      </c>
      <c r="AP1640" s="53" t="str">
        <f>+IF($A1640="Compra",SUMIF($AC$3:$AM$3,VLOOKUP($R1639,desplegable!$N$3:$Q$8,4,FALSE),$AC1640:$AM1640)*$T1640/VLOOKUP($R1639,desplegable!$N$3:$O$8,2,FALSE),"")</f>
        <v/>
      </c>
      <c r="AQ1640" s="55">
        <f>+IFERROR(SUMIF($AC$3:$AM$3,VLOOKUP($R1640,desplegable!$N$3:$Q$8,4,FALSE),$AC1640:$AM1640)/$S1640,0)</f>
        <v>0</v>
      </c>
      <c r="AR1640" s="55">
        <f ca="1">IFERROR((SUMIF($AC$3:$AM$3,VLOOKUP($R1640,desplegable!$N$3:$Q$8,4,FALSE),$AC1640:$AM1640)/($H1640-$G1640))*((TODAY())-$G1640)/$S1640,0)</f>
        <v>0</v>
      </c>
      <c r="AS1640" s="56" t="str">
        <f t="shared" si="525"/>
        <v>-</v>
      </c>
      <c r="AT1640" s="56" t="str">
        <f t="shared" si="526"/>
        <v>-</v>
      </c>
      <c r="AU1640" s="56" t="str">
        <f t="shared" si="527"/>
        <v>-</v>
      </c>
      <c r="AV1640" s="56" t="str">
        <f t="shared" si="528"/>
        <v>-</v>
      </c>
      <c r="AW1640" s="53" t="str">
        <f t="shared" si="529"/>
        <v>-</v>
      </c>
      <c r="AX1640" s="53" t="str">
        <f t="shared" si="530"/>
        <v/>
      </c>
      <c r="AY1640" s="57" t="str">
        <f t="shared" si="531"/>
        <v/>
      </c>
      <c r="AZ1640" s="54">
        <f>+IF(SUMIF($AC$3:$AM$3,VLOOKUP($R1640,desplegable!$N$3:$Q$8,4,FALSE),$AC1640:$AM1640)&gt;=$S1640,$S1640,SUMIF($AC$3:$AM$3,VLOOKUP($R1640,desplegable!$N$3:$Q$8,4,FALSE),$AC1640:$AM1640))</f>
        <v>0</v>
      </c>
      <c r="BA1640" s="78"/>
      <c r="BB1640" s="54">
        <f t="shared" si="532"/>
        <v>0</v>
      </c>
      <c r="BC1640" s="53">
        <f>+IFERROR($BB1640*$T1640/VLOOKUP($R1640,desplegable!$N$3:$O$8,2,FALSE),0)</f>
        <v>0</v>
      </c>
      <c r="BD1640" s="53" t="str">
        <f t="shared" si="522"/>
        <v/>
      </c>
      <c r="BE1640" s="57" t="str">
        <f t="shared" si="533"/>
        <v/>
      </c>
    </row>
    <row r="1641" spans="1:57" ht="15" customHeight="1" x14ac:dyDescent="0.25">
      <c r="A1641" s="26" t="s">
        <v>117</v>
      </c>
      <c r="B1641" s="21"/>
      <c r="C1641" s="21" t="s">
        <v>117</v>
      </c>
      <c r="D1641" s="21"/>
      <c r="E1641" s="21" t="s">
        <v>117</v>
      </c>
      <c r="F1641" s="21"/>
      <c r="G1641" s="27"/>
      <c r="H1641" s="27"/>
      <c r="I1641" s="28" t="s">
        <v>110</v>
      </c>
      <c r="J1641" s="28" t="s">
        <v>117</v>
      </c>
      <c r="K1641" s="21"/>
      <c r="L1641" s="21"/>
      <c r="M1641" s="28" t="s">
        <v>117</v>
      </c>
      <c r="N1641" s="28" t="s">
        <v>117</v>
      </c>
      <c r="O1641" s="28" t="s">
        <v>117</v>
      </c>
      <c r="P1641" s="21" t="s">
        <v>117</v>
      </c>
      <c r="Q1641" s="21" t="s">
        <v>117</v>
      </c>
      <c r="R1641" s="28" t="s">
        <v>117</v>
      </c>
      <c r="S1641" s="78"/>
      <c r="T1641" s="30"/>
      <c r="U1641" s="52">
        <f t="shared" si="523"/>
        <v>0</v>
      </c>
      <c r="V1641" s="29"/>
      <c r="W1641" s="29" t="s">
        <v>117</v>
      </c>
      <c r="X1641" s="29"/>
      <c r="Y1641" s="29"/>
      <c r="Z1641" s="53" t="str">
        <f t="shared" si="515"/>
        <v/>
      </c>
      <c r="AA1641" s="55" t="str">
        <f t="shared" si="524"/>
        <v/>
      </c>
      <c r="AB1641" s="27"/>
      <c r="AC1641" s="54">
        <f t="shared" si="516"/>
        <v>0</v>
      </c>
      <c r="AD1641" s="78"/>
      <c r="AE1641" s="54">
        <f t="shared" si="517"/>
        <v>0</v>
      </c>
      <c r="AF1641" s="78"/>
      <c r="AG1641" s="54">
        <f t="shared" si="518"/>
        <v>0</v>
      </c>
      <c r="AH1641" s="78"/>
      <c r="AI1641" s="54">
        <f t="shared" si="519"/>
        <v>0</v>
      </c>
      <c r="AJ1641" s="78"/>
      <c r="AK1641" s="54">
        <f t="shared" si="520"/>
        <v>0</v>
      </c>
      <c r="AL1641" s="78"/>
      <c r="AM1641" s="78"/>
      <c r="AN1641" s="53" t="str">
        <f>+IF($A1641="Venta",SUMIF($AC$3:$AM$3,VLOOKUP($R1641,desplegable!$N$3:$Q$8,4,FALSE),$AC1641:$AM1641)*$T1641/VLOOKUP($R1641,desplegable!$N$3:$O$8,2,FALSE),"")</f>
        <v/>
      </c>
      <c r="AO1641" s="53">
        <f t="shared" si="521"/>
        <v>0</v>
      </c>
      <c r="AP1641" s="53" t="str">
        <f>+IF($A1641="Compra",SUMIF($AC$3:$AM$3,VLOOKUP($R1640,desplegable!$N$3:$Q$8,4,FALSE),$AC1641:$AM1641)*$T1641/VLOOKUP($R1640,desplegable!$N$3:$O$8,2,FALSE),"")</f>
        <v/>
      </c>
      <c r="AQ1641" s="55">
        <f>+IFERROR(SUMIF($AC$3:$AM$3,VLOOKUP($R1641,desplegable!$N$3:$Q$8,4,FALSE),$AC1641:$AM1641)/$S1641,0)</f>
        <v>0</v>
      </c>
      <c r="AR1641" s="55">
        <f ca="1">IFERROR((SUMIF($AC$3:$AM$3,VLOOKUP($R1641,desplegable!$N$3:$Q$8,4,FALSE),$AC1641:$AM1641)/($H1641-$G1641))*((TODAY())-$G1641)/$S1641,0)</f>
        <v>0</v>
      </c>
      <c r="AS1641" s="56" t="str">
        <f t="shared" si="525"/>
        <v>-</v>
      </c>
      <c r="AT1641" s="56" t="str">
        <f t="shared" si="526"/>
        <v>-</v>
      </c>
      <c r="AU1641" s="56" t="str">
        <f t="shared" si="527"/>
        <v>-</v>
      </c>
      <c r="AV1641" s="56" t="str">
        <f t="shared" si="528"/>
        <v>-</v>
      </c>
      <c r="AW1641" s="53" t="str">
        <f t="shared" si="529"/>
        <v>-</v>
      </c>
      <c r="AX1641" s="53" t="str">
        <f t="shared" si="530"/>
        <v/>
      </c>
      <c r="AY1641" s="57" t="str">
        <f t="shared" si="531"/>
        <v/>
      </c>
      <c r="AZ1641" s="54">
        <f>+IF(SUMIF($AC$3:$AM$3,VLOOKUP($R1641,desplegable!$N$3:$Q$8,4,FALSE),$AC1641:$AM1641)&gt;=$S1641,$S1641,SUMIF($AC$3:$AM$3,VLOOKUP($R1641,desplegable!$N$3:$Q$8,4,FALSE),$AC1641:$AM1641))</f>
        <v>0</v>
      </c>
      <c r="BA1641" s="78"/>
      <c r="BB1641" s="54">
        <f t="shared" si="532"/>
        <v>0</v>
      </c>
      <c r="BC1641" s="53">
        <f>+IFERROR($BB1641*$T1641/VLOOKUP($R1641,desplegable!$N$3:$O$8,2,FALSE),0)</f>
        <v>0</v>
      </c>
      <c r="BD1641" s="53" t="str">
        <f t="shared" si="522"/>
        <v/>
      </c>
      <c r="BE1641" s="57" t="str">
        <f t="shared" si="533"/>
        <v/>
      </c>
    </row>
    <row r="1642" spans="1:57" ht="15" customHeight="1" x14ac:dyDescent="0.25">
      <c r="A1642" s="26" t="s">
        <v>117</v>
      </c>
      <c r="B1642" s="21"/>
      <c r="C1642" s="21" t="s">
        <v>117</v>
      </c>
      <c r="D1642" s="21"/>
      <c r="E1642" s="21" t="s">
        <v>117</v>
      </c>
      <c r="F1642" s="21"/>
      <c r="G1642" s="27"/>
      <c r="H1642" s="27"/>
      <c r="I1642" s="28" t="s">
        <v>110</v>
      </c>
      <c r="J1642" s="28" t="s">
        <v>117</v>
      </c>
      <c r="K1642" s="21"/>
      <c r="L1642" s="21"/>
      <c r="M1642" s="28" t="s">
        <v>117</v>
      </c>
      <c r="N1642" s="28" t="s">
        <v>117</v>
      </c>
      <c r="O1642" s="28" t="s">
        <v>117</v>
      </c>
      <c r="P1642" s="21" t="s">
        <v>117</v>
      </c>
      <c r="Q1642" s="21" t="s">
        <v>117</v>
      </c>
      <c r="R1642" s="28" t="s">
        <v>117</v>
      </c>
      <c r="S1642" s="78"/>
      <c r="T1642" s="30"/>
      <c r="U1642" s="52">
        <f t="shared" si="523"/>
        <v>0</v>
      </c>
      <c r="V1642" s="29"/>
      <c r="W1642" s="29" t="s">
        <v>117</v>
      </c>
      <c r="X1642" s="29"/>
      <c r="Y1642" s="29"/>
      <c r="Z1642" s="53" t="str">
        <f t="shared" si="515"/>
        <v/>
      </c>
      <c r="AA1642" s="55" t="str">
        <f t="shared" si="524"/>
        <v/>
      </c>
      <c r="AB1642" s="27"/>
      <c r="AC1642" s="54">
        <f t="shared" si="516"/>
        <v>0</v>
      </c>
      <c r="AD1642" s="78"/>
      <c r="AE1642" s="54">
        <f t="shared" si="517"/>
        <v>0</v>
      </c>
      <c r="AF1642" s="78"/>
      <c r="AG1642" s="54">
        <f t="shared" si="518"/>
        <v>0</v>
      </c>
      <c r="AH1642" s="78"/>
      <c r="AI1642" s="54">
        <f t="shared" si="519"/>
        <v>0</v>
      </c>
      <c r="AJ1642" s="78"/>
      <c r="AK1642" s="54">
        <f t="shared" si="520"/>
        <v>0</v>
      </c>
      <c r="AL1642" s="78"/>
      <c r="AM1642" s="78"/>
      <c r="AN1642" s="53" t="str">
        <f>+IF($A1642="Venta",SUMIF($AC$3:$AM$3,VLOOKUP($R1642,desplegable!$N$3:$Q$8,4,FALSE),$AC1642:$AM1642)*$T1642/VLOOKUP($R1642,desplegable!$N$3:$O$8,2,FALSE),"")</f>
        <v/>
      </c>
      <c r="AO1642" s="53">
        <f t="shared" si="521"/>
        <v>0</v>
      </c>
      <c r="AP1642" s="53" t="str">
        <f>+IF($A1642="Compra",SUMIF($AC$3:$AM$3,VLOOKUP($R1641,desplegable!$N$3:$Q$8,4,FALSE),$AC1642:$AM1642)*$T1642/VLOOKUP($R1641,desplegable!$N$3:$O$8,2,FALSE),"")</f>
        <v/>
      </c>
      <c r="AQ1642" s="55">
        <f>+IFERROR(SUMIF($AC$3:$AM$3,VLOOKUP($R1642,desplegable!$N$3:$Q$8,4,FALSE),$AC1642:$AM1642)/$S1642,0)</f>
        <v>0</v>
      </c>
      <c r="AR1642" s="55">
        <f ca="1">IFERROR((SUMIF($AC$3:$AM$3,VLOOKUP($R1642,desplegable!$N$3:$Q$8,4,FALSE),$AC1642:$AM1642)/($H1642-$G1642))*((TODAY())-$G1642)/$S1642,0)</f>
        <v>0</v>
      </c>
      <c r="AS1642" s="56" t="str">
        <f t="shared" si="525"/>
        <v>-</v>
      </c>
      <c r="AT1642" s="56" t="str">
        <f t="shared" si="526"/>
        <v>-</v>
      </c>
      <c r="AU1642" s="56" t="str">
        <f t="shared" si="527"/>
        <v>-</v>
      </c>
      <c r="AV1642" s="56" t="str">
        <f t="shared" si="528"/>
        <v>-</v>
      </c>
      <c r="AW1642" s="53" t="str">
        <f t="shared" si="529"/>
        <v>-</v>
      </c>
      <c r="AX1642" s="53" t="str">
        <f t="shared" si="530"/>
        <v/>
      </c>
      <c r="AY1642" s="57" t="str">
        <f t="shared" si="531"/>
        <v/>
      </c>
      <c r="AZ1642" s="54">
        <f>+IF(SUMIF($AC$3:$AM$3,VLOOKUP($R1642,desplegable!$N$3:$Q$8,4,FALSE),$AC1642:$AM1642)&gt;=$S1642,$S1642,SUMIF($AC$3:$AM$3,VLOOKUP($R1642,desplegable!$N$3:$Q$8,4,FALSE),$AC1642:$AM1642))</f>
        <v>0</v>
      </c>
      <c r="BA1642" s="78"/>
      <c r="BB1642" s="54">
        <f t="shared" si="532"/>
        <v>0</v>
      </c>
      <c r="BC1642" s="53">
        <f>+IFERROR($BB1642*$T1642/VLOOKUP($R1642,desplegable!$N$3:$O$8,2,FALSE),0)</f>
        <v>0</v>
      </c>
      <c r="BD1642" s="53" t="str">
        <f t="shared" si="522"/>
        <v/>
      </c>
      <c r="BE1642" s="57" t="str">
        <f t="shared" si="533"/>
        <v/>
      </c>
    </row>
    <row r="1643" spans="1:57" ht="15" customHeight="1" x14ac:dyDescent="0.25">
      <c r="A1643" s="26" t="s">
        <v>117</v>
      </c>
      <c r="B1643" s="21"/>
      <c r="C1643" s="21" t="s">
        <v>117</v>
      </c>
      <c r="D1643" s="21"/>
      <c r="E1643" s="21" t="s">
        <v>117</v>
      </c>
      <c r="F1643" s="21"/>
      <c r="G1643" s="27"/>
      <c r="H1643" s="27"/>
      <c r="I1643" s="28" t="s">
        <v>110</v>
      </c>
      <c r="J1643" s="28" t="s">
        <v>117</v>
      </c>
      <c r="K1643" s="21"/>
      <c r="L1643" s="21"/>
      <c r="M1643" s="28" t="s">
        <v>117</v>
      </c>
      <c r="N1643" s="28" t="s">
        <v>117</v>
      </c>
      <c r="O1643" s="28" t="s">
        <v>117</v>
      </c>
      <c r="P1643" s="21" t="s">
        <v>117</v>
      </c>
      <c r="Q1643" s="21" t="s">
        <v>117</v>
      </c>
      <c r="R1643" s="28" t="s">
        <v>117</v>
      </c>
      <c r="S1643" s="78"/>
      <c r="T1643" s="30"/>
      <c r="U1643" s="52">
        <f t="shared" si="523"/>
        <v>0</v>
      </c>
      <c r="V1643" s="29"/>
      <c r="W1643" s="29" t="s">
        <v>117</v>
      </c>
      <c r="X1643" s="29"/>
      <c r="Y1643" s="29"/>
      <c r="Z1643" s="53" t="str">
        <f t="shared" si="515"/>
        <v/>
      </c>
      <c r="AA1643" s="55" t="str">
        <f t="shared" si="524"/>
        <v/>
      </c>
      <c r="AB1643" s="27"/>
      <c r="AC1643" s="54">
        <f t="shared" si="516"/>
        <v>0</v>
      </c>
      <c r="AD1643" s="78"/>
      <c r="AE1643" s="54">
        <f t="shared" si="517"/>
        <v>0</v>
      </c>
      <c r="AF1643" s="78"/>
      <c r="AG1643" s="54">
        <f t="shared" si="518"/>
        <v>0</v>
      </c>
      <c r="AH1643" s="78"/>
      <c r="AI1643" s="54">
        <f t="shared" si="519"/>
        <v>0</v>
      </c>
      <c r="AJ1643" s="78"/>
      <c r="AK1643" s="54">
        <f t="shared" si="520"/>
        <v>0</v>
      </c>
      <c r="AL1643" s="78"/>
      <c r="AM1643" s="78"/>
      <c r="AN1643" s="53" t="str">
        <f>+IF($A1643="Venta",SUMIF($AC$3:$AM$3,VLOOKUP($R1643,desplegable!$N$3:$Q$8,4,FALSE),$AC1643:$AM1643)*$T1643/VLOOKUP($R1643,desplegable!$N$3:$O$8,2,FALSE),"")</f>
        <v/>
      </c>
      <c r="AO1643" s="53">
        <f t="shared" si="521"/>
        <v>0</v>
      </c>
      <c r="AP1643" s="53" t="str">
        <f>+IF($A1643="Compra",SUMIF($AC$3:$AM$3,VLOOKUP($R1642,desplegable!$N$3:$Q$8,4,FALSE),$AC1643:$AM1643)*$T1643/VLOOKUP($R1642,desplegable!$N$3:$O$8,2,FALSE),"")</f>
        <v/>
      </c>
      <c r="AQ1643" s="55">
        <f>+IFERROR(SUMIF($AC$3:$AM$3,VLOOKUP($R1643,desplegable!$N$3:$Q$8,4,FALSE),$AC1643:$AM1643)/$S1643,0)</f>
        <v>0</v>
      </c>
      <c r="AR1643" s="55">
        <f ca="1">IFERROR((SUMIF($AC$3:$AM$3,VLOOKUP($R1643,desplegable!$N$3:$Q$8,4,FALSE),$AC1643:$AM1643)/($H1643-$G1643))*((TODAY())-$G1643)/$S1643,0)</f>
        <v>0</v>
      </c>
      <c r="AS1643" s="56" t="str">
        <f t="shared" si="525"/>
        <v>-</v>
      </c>
      <c r="AT1643" s="56" t="str">
        <f t="shared" si="526"/>
        <v>-</v>
      </c>
      <c r="AU1643" s="56" t="str">
        <f t="shared" si="527"/>
        <v>-</v>
      </c>
      <c r="AV1643" s="56" t="str">
        <f t="shared" si="528"/>
        <v>-</v>
      </c>
      <c r="AW1643" s="53" t="str">
        <f t="shared" si="529"/>
        <v>-</v>
      </c>
      <c r="AX1643" s="53" t="str">
        <f t="shared" si="530"/>
        <v/>
      </c>
      <c r="AY1643" s="57" t="str">
        <f t="shared" si="531"/>
        <v/>
      </c>
      <c r="AZ1643" s="54">
        <f>+IF(SUMIF($AC$3:$AM$3,VLOOKUP($R1643,desplegable!$N$3:$Q$8,4,FALSE),$AC1643:$AM1643)&gt;=$S1643,$S1643,SUMIF($AC$3:$AM$3,VLOOKUP($R1643,desplegable!$N$3:$Q$8,4,FALSE),$AC1643:$AM1643))</f>
        <v>0</v>
      </c>
      <c r="BA1643" s="78"/>
      <c r="BB1643" s="54">
        <f t="shared" si="532"/>
        <v>0</v>
      </c>
      <c r="BC1643" s="53">
        <f>+IFERROR($BB1643*$T1643/VLOOKUP($R1643,desplegable!$N$3:$O$8,2,FALSE),0)</f>
        <v>0</v>
      </c>
      <c r="BD1643" s="53" t="str">
        <f t="shared" si="522"/>
        <v/>
      </c>
      <c r="BE1643" s="57" t="str">
        <f t="shared" si="533"/>
        <v/>
      </c>
    </row>
    <row r="1644" spans="1:57" ht="15" customHeight="1" x14ac:dyDescent="0.25">
      <c r="A1644" s="26" t="s">
        <v>117</v>
      </c>
      <c r="B1644" s="21"/>
      <c r="C1644" s="21" t="s">
        <v>117</v>
      </c>
      <c r="D1644" s="21"/>
      <c r="E1644" s="21" t="s">
        <v>117</v>
      </c>
      <c r="F1644" s="21"/>
      <c r="G1644" s="27"/>
      <c r="H1644" s="27"/>
      <c r="I1644" s="28" t="s">
        <v>110</v>
      </c>
      <c r="J1644" s="28" t="s">
        <v>117</v>
      </c>
      <c r="K1644" s="21"/>
      <c r="L1644" s="21"/>
      <c r="M1644" s="28" t="s">
        <v>117</v>
      </c>
      <c r="N1644" s="28" t="s">
        <v>117</v>
      </c>
      <c r="O1644" s="28" t="s">
        <v>117</v>
      </c>
      <c r="P1644" s="21" t="s">
        <v>117</v>
      </c>
      <c r="Q1644" s="21" t="s">
        <v>117</v>
      </c>
      <c r="R1644" s="28" t="s">
        <v>117</v>
      </c>
      <c r="S1644" s="78"/>
      <c r="T1644" s="30"/>
      <c r="U1644" s="52">
        <f t="shared" si="523"/>
        <v>0</v>
      </c>
      <c r="V1644" s="29"/>
      <c r="W1644" s="29" t="s">
        <v>117</v>
      </c>
      <c r="X1644" s="29"/>
      <c r="Y1644" s="29"/>
      <c r="Z1644" s="53" t="str">
        <f t="shared" si="515"/>
        <v/>
      </c>
      <c r="AA1644" s="55" t="str">
        <f t="shared" si="524"/>
        <v/>
      </c>
      <c r="AB1644" s="27"/>
      <c r="AC1644" s="54">
        <f t="shared" si="516"/>
        <v>0</v>
      </c>
      <c r="AD1644" s="78"/>
      <c r="AE1644" s="54">
        <f t="shared" si="517"/>
        <v>0</v>
      </c>
      <c r="AF1644" s="78"/>
      <c r="AG1644" s="54">
        <f t="shared" si="518"/>
        <v>0</v>
      </c>
      <c r="AH1644" s="78"/>
      <c r="AI1644" s="54">
        <f t="shared" si="519"/>
        <v>0</v>
      </c>
      <c r="AJ1644" s="78"/>
      <c r="AK1644" s="54">
        <f t="shared" si="520"/>
        <v>0</v>
      </c>
      <c r="AL1644" s="78"/>
      <c r="AM1644" s="78"/>
      <c r="AN1644" s="53" t="str">
        <f>+IF($A1644="Venta",SUMIF($AC$3:$AM$3,VLOOKUP($R1644,desplegable!$N$3:$Q$8,4,FALSE),$AC1644:$AM1644)*$T1644/VLOOKUP($R1644,desplegable!$N$3:$O$8,2,FALSE),"")</f>
        <v/>
      </c>
      <c r="AO1644" s="53">
        <f t="shared" si="521"/>
        <v>0</v>
      </c>
      <c r="AP1644" s="53" t="str">
        <f>+IF($A1644="Compra",SUMIF($AC$3:$AM$3,VLOOKUP($R1643,desplegable!$N$3:$Q$8,4,FALSE),$AC1644:$AM1644)*$T1644/VLOOKUP($R1643,desplegable!$N$3:$O$8,2,FALSE),"")</f>
        <v/>
      </c>
      <c r="AQ1644" s="55">
        <f>+IFERROR(SUMIF($AC$3:$AM$3,VLOOKUP($R1644,desplegable!$N$3:$Q$8,4,FALSE),$AC1644:$AM1644)/$S1644,0)</f>
        <v>0</v>
      </c>
      <c r="AR1644" s="55">
        <f ca="1">IFERROR((SUMIF($AC$3:$AM$3,VLOOKUP($R1644,desplegable!$N$3:$Q$8,4,FALSE),$AC1644:$AM1644)/($H1644-$G1644))*((TODAY())-$G1644)/$S1644,0)</f>
        <v>0</v>
      </c>
      <c r="AS1644" s="56" t="str">
        <f t="shared" si="525"/>
        <v>-</v>
      </c>
      <c r="AT1644" s="56" t="str">
        <f t="shared" si="526"/>
        <v>-</v>
      </c>
      <c r="AU1644" s="56" t="str">
        <f t="shared" si="527"/>
        <v>-</v>
      </c>
      <c r="AV1644" s="56" t="str">
        <f t="shared" si="528"/>
        <v>-</v>
      </c>
      <c r="AW1644" s="53" t="str">
        <f t="shared" si="529"/>
        <v>-</v>
      </c>
      <c r="AX1644" s="53" t="str">
        <f t="shared" si="530"/>
        <v/>
      </c>
      <c r="AY1644" s="57" t="str">
        <f t="shared" si="531"/>
        <v/>
      </c>
      <c r="AZ1644" s="54">
        <f>+IF(SUMIF($AC$3:$AM$3,VLOOKUP($R1644,desplegable!$N$3:$Q$8,4,FALSE),$AC1644:$AM1644)&gt;=$S1644,$S1644,SUMIF($AC$3:$AM$3,VLOOKUP($R1644,desplegable!$N$3:$Q$8,4,FALSE),$AC1644:$AM1644))</f>
        <v>0</v>
      </c>
      <c r="BA1644" s="78"/>
      <c r="BB1644" s="54">
        <f t="shared" si="532"/>
        <v>0</v>
      </c>
      <c r="BC1644" s="53">
        <f>+IFERROR($BB1644*$T1644/VLOOKUP($R1644,desplegable!$N$3:$O$8,2,FALSE),0)</f>
        <v>0</v>
      </c>
      <c r="BD1644" s="53" t="str">
        <f t="shared" si="522"/>
        <v/>
      </c>
      <c r="BE1644" s="57" t="str">
        <f t="shared" si="533"/>
        <v/>
      </c>
    </row>
    <row r="1645" spans="1:57" ht="15" customHeight="1" x14ac:dyDescent="0.25">
      <c r="A1645" s="26" t="s">
        <v>117</v>
      </c>
      <c r="B1645" s="21"/>
      <c r="C1645" s="21" t="s">
        <v>117</v>
      </c>
      <c r="D1645" s="21"/>
      <c r="E1645" s="21" t="s">
        <v>117</v>
      </c>
      <c r="F1645" s="21"/>
      <c r="G1645" s="27"/>
      <c r="H1645" s="27"/>
      <c r="I1645" s="28" t="s">
        <v>110</v>
      </c>
      <c r="J1645" s="28" t="s">
        <v>117</v>
      </c>
      <c r="K1645" s="21"/>
      <c r="L1645" s="21"/>
      <c r="M1645" s="28" t="s">
        <v>117</v>
      </c>
      <c r="N1645" s="28" t="s">
        <v>117</v>
      </c>
      <c r="O1645" s="28" t="s">
        <v>117</v>
      </c>
      <c r="P1645" s="21" t="s">
        <v>117</v>
      </c>
      <c r="Q1645" s="21" t="s">
        <v>117</v>
      </c>
      <c r="R1645" s="28" t="s">
        <v>117</v>
      </c>
      <c r="S1645" s="78"/>
      <c r="T1645" s="30"/>
      <c r="U1645" s="52">
        <f t="shared" si="523"/>
        <v>0</v>
      </c>
      <c r="V1645" s="29"/>
      <c r="W1645" s="29" t="s">
        <v>117</v>
      </c>
      <c r="X1645" s="29"/>
      <c r="Y1645" s="29"/>
      <c r="Z1645" s="53" t="str">
        <f t="shared" si="515"/>
        <v/>
      </c>
      <c r="AA1645" s="55" t="str">
        <f t="shared" si="524"/>
        <v/>
      </c>
      <c r="AB1645" s="27"/>
      <c r="AC1645" s="54">
        <f t="shared" si="516"/>
        <v>0</v>
      </c>
      <c r="AD1645" s="78"/>
      <c r="AE1645" s="54">
        <f t="shared" si="517"/>
        <v>0</v>
      </c>
      <c r="AF1645" s="78"/>
      <c r="AG1645" s="54">
        <f t="shared" si="518"/>
        <v>0</v>
      </c>
      <c r="AH1645" s="78"/>
      <c r="AI1645" s="54">
        <f t="shared" si="519"/>
        <v>0</v>
      </c>
      <c r="AJ1645" s="78"/>
      <c r="AK1645" s="54">
        <f t="shared" si="520"/>
        <v>0</v>
      </c>
      <c r="AL1645" s="78"/>
      <c r="AM1645" s="78"/>
      <c r="AN1645" s="53" t="str">
        <f>+IF($A1645="Venta",SUMIF($AC$3:$AM$3,VLOOKUP($R1645,desplegable!$N$3:$Q$8,4,FALSE),$AC1645:$AM1645)*$T1645/VLOOKUP($R1645,desplegable!$N$3:$O$8,2,FALSE),"")</f>
        <v/>
      </c>
      <c r="AO1645" s="53">
        <f t="shared" si="521"/>
        <v>0</v>
      </c>
      <c r="AP1645" s="53" t="str">
        <f>+IF($A1645="Compra",SUMIF($AC$3:$AM$3,VLOOKUP($R1644,desplegable!$N$3:$Q$8,4,FALSE),$AC1645:$AM1645)*$T1645/VLOOKUP($R1644,desplegable!$N$3:$O$8,2,FALSE),"")</f>
        <v/>
      </c>
      <c r="AQ1645" s="55">
        <f>+IFERROR(SUMIF($AC$3:$AM$3,VLOOKUP($R1645,desplegable!$N$3:$Q$8,4,FALSE),$AC1645:$AM1645)/$S1645,0)</f>
        <v>0</v>
      </c>
      <c r="AR1645" s="55">
        <f ca="1">IFERROR((SUMIF($AC$3:$AM$3,VLOOKUP($R1645,desplegable!$N$3:$Q$8,4,FALSE),$AC1645:$AM1645)/($H1645-$G1645))*((TODAY())-$G1645)/$S1645,0)</f>
        <v>0</v>
      </c>
      <c r="AS1645" s="56" t="str">
        <f t="shared" si="525"/>
        <v>-</v>
      </c>
      <c r="AT1645" s="56" t="str">
        <f t="shared" si="526"/>
        <v>-</v>
      </c>
      <c r="AU1645" s="56" t="str">
        <f t="shared" si="527"/>
        <v>-</v>
      </c>
      <c r="AV1645" s="56" t="str">
        <f t="shared" si="528"/>
        <v>-</v>
      </c>
      <c r="AW1645" s="53" t="str">
        <f t="shared" si="529"/>
        <v>-</v>
      </c>
      <c r="AX1645" s="53" t="str">
        <f t="shared" si="530"/>
        <v/>
      </c>
      <c r="AY1645" s="57" t="str">
        <f t="shared" si="531"/>
        <v/>
      </c>
      <c r="AZ1645" s="54">
        <f>+IF(SUMIF($AC$3:$AM$3,VLOOKUP($R1645,desplegable!$N$3:$Q$8,4,FALSE),$AC1645:$AM1645)&gt;=$S1645,$S1645,SUMIF($AC$3:$AM$3,VLOOKUP($R1645,desplegable!$N$3:$Q$8,4,FALSE),$AC1645:$AM1645))</f>
        <v>0</v>
      </c>
      <c r="BA1645" s="78"/>
      <c r="BB1645" s="54">
        <f t="shared" si="532"/>
        <v>0</v>
      </c>
      <c r="BC1645" s="53">
        <f>+IFERROR($BB1645*$T1645/VLOOKUP($R1645,desplegable!$N$3:$O$8,2,FALSE),0)</f>
        <v>0</v>
      </c>
      <c r="BD1645" s="53" t="str">
        <f t="shared" si="522"/>
        <v/>
      </c>
      <c r="BE1645" s="57" t="str">
        <f t="shared" si="533"/>
        <v/>
      </c>
    </row>
    <row r="1646" spans="1:57" ht="15" customHeight="1" x14ac:dyDescent="0.25">
      <c r="A1646" s="26" t="s">
        <v>117</v>
      </c>
      <c r="B1646" s="21"/>
      <c r="C1646" s="21" t="s">
        <v>117</v>
      </c>
      <c r="D1646" s="21"/>
      <c r="E1646" s="21" t="s">
        <v>117</v>
      </c>
      <c r="F1646" s="21"/>
      <c r="G1646" s="27"/>
      <c r="H1646" s="27"/>
      <c r="I1646" s="28" t="s">
        <v>110</v>
      </c>
      <c r="J1646" s="28" t="s">
        <v>117</v>
      </c>
      <c r="K1646" s="21"/>
      <c r="L1646" s="21"/>
      <c r="M1646" s="28" t="s">
        <v>117</v>
      </c>
      <c r="N1646" s="28" t="s">
        <v>117</v>
      </c>
      <c r="O1646" s="28" t="s">
        <v>117</v>
      </c>
      <c r="P1646" s="21" t="s">
        <v>117</v>
      </c>
      <c r="Q1646" s="21" t="s">
        <v>117</v>
      </c>
      <c r="R1646" s="28" t="s">
        <v>117</v>
      </c>
      <c r="S1646" s="78"/>
      <c r="T1646" s="30"/>
      <c r="U1646" s="52">
        <f t="shared" si="523"/>
        <v>0</v>
      </c>
      <c r="V1646" s="29"/>
      <c r="W1646" s="29" t="s">
        <v>117</v>
      </c>
      <c r="X1646" s="29"/>
      <c r="Y1646" s="29"/>
      <c r="Z1646" s="53" t="str">
        <f t="shared" si="515"/>
        <v/>
      </c>
      <c r="AA1646" s="55" t="str">
        <f t="shared" si="524"/>
        <v/>
      </c>
      <c r="AB1646" s="27"/>
      <c r="AC1646" s="54">
        <f t="shared" si="516"/>
        <v>0</v>
      </c>
      <c r="AD1646" s="78"/>
      <c r="AE1646" s="54">
        <f t="shared" si="517"/>
        <v>0</v>
      </c>
      <c r="AF1646" s="78"/>
      <c r="AG1646" s="54">
        <f t="shared" si="518"/>
        <v>0</v>
      </c>
      <c r="AH1646" s="78"/>
      <c r="AI1646" s="54">
        <f t="shared" si="519"/>
        <v>0</v>
      </c>
      <c r="AJ1646" s="78"/>
      <c r="AK1646" s="54">
        <f t="shared" si="520"/>
        <v>0</v>
      </c>
      <c r="AL1646" s="78"/>
      <c r="AM1646" s="78"/>
      <c r="AN1646" s="53" t="str">
        <f>+IF($A1646="Venta",SUMIF($AC$3:$AM$3,VLOOKUP($R1646,desplegable!$N$3:$Q$8,4,FALSE),$AC1646:$AM1646)*$T1646/VLOOKUP($R1646,desplegable!$N$3:$O$8,2,FALSE),"")</f>
        <v/>
      </c>
      <c r="AO1646" s="53">
        <f t="shared" si="521"/>
        <v>0</v>
      </c>
      <c r="AP1646" s="53" t="str">
        <f>+IF($A1646="Compra",SUMIF($AC$3:$AM$3,VLOOKUP($R1645,desplegable!$N$3:$Q$8,4,FALSE),$AC1646:$AM1646)*$T1646/VLOOKUP($R1645,desplegable!$N$3:$O$8,2,FALSE),"")</f>
        <v/>
      </c>
      <c r="AQ1646" s="55">
        <f>+IFERROR(SUMIF($AC$3:$AM$3,VLOOKUP($R1646,desplegable!$N$3:$Q$8,4,FALSE),$AC1646:$AM1646)/$S1646,0)</f>
        <v>0</v>
      </c>
      <c r="AR1646" s="55">
        <f ca="1">IFERROR((SUMIF($AC$3:$AM$3,VLOOKUP($R1646,desplegable!$N$3:$Q$8,4,FALSE),$AC1646:$AM1646)/($H1646-$G1646))*((TODAY())-$G1646)/$S1646,0)</f>
        <v>0</v>
      </c>
      <c r="AS1646" s="56" t="str">
        <f t="shared" si="525"/>
        <v>-</v>
      </c>
      <c r="AT1646" s="56" t="str">
        <f t="shared" si="526"/>
        <v>-</v>
      </c>
      <c r="AU1646" s="56" t="str">
        <f t="shared" si="527"/>
        <v>-</v>
      </c>
      <c r="AV1646" s="56" t="str">
        <f t="shared" si="528"/>
        <v>-</v>
      </c>
      <c r="AW1646" s="53" t="str">
        <f t="shared" si="529"/>
        <v>-</v>
      </c>
      <c r="AX1646" s="53" t="str">
        <f t="shared" si="530"/>
        <v/>
      </c>
      <c r="AY1646" s="57" t="str">
        <f t="shared" si="531"/>
        <v/>
      </c>
      <c r="AZ1646" s="54">
        <f>+IF(SUMIF($AC$3:$AM$3,VLOOKUP($R1646,desplegable!$N$3:$Q$8,4,FALSE),$AC1646:$AM1646)&gt;=$S1646,$S1646,SUMIF($AC$3:$AM$3,VLOOKUP($R1646,desplegable!$N$3:$Q$8,4,FALSE),$AC1646:$AM1646))</f>
        <v>0</v>
      </c>
      <c r="BA1646" s="78"/>
      <c r="BB1646" s="54">
        <f t="shared" si="532"/>
        <v>0</v>
      </c>
      <c r="BC1646" s="53">
        <f>+IFERROR($BB1646*$T1646/VLOOKUP($R1646,desplegable!$N$3:$O$8,2,FALSE),0)</f>
        <v>0</v>
      </c>
      <c r="BD1646" s="53" t="str">
        <f t="shared" si="522"/>
        <v/>
      </c>
      <c r="BE1646" s="57" t="str">
        <f t="shared" si="533"/>
        <v/>
      </c>
    </row>
    <row r="1647" spans="1:57" ht="15" customHeight="1" x14ac:dyDescent="0.25">
      <c r="A1647" s="26" t="s">
        <v>117</v>
      </c>
      <c r="B1647" s="21"/>
      <c r="C1647" s="21" t="s">
        <v>117</v>
      </c>
      <c r="D1647" s="21"/>
      <c r="E1647" s="21" t="s">
        <v>117</v>
      </c>
      <c r="F1647" s="21"/>
      <c r="G1647" s="27"/>
      <c r="H1647" s="27"/>
      <c r="I1647" s="28" t="s">
        <v>110</v>
      </c>
      <c r="J1647" s="28" t="s">
        <v>117</v>
      </c>
      <c r="K1647" s="21"/>
      <c r="L1647" s="21"/>
      <c r="M1647" s="28" t="s">
        <v>117</v>
      </c>
      <c r="N1647" s="28" t="s">
        <v>117</v>
      </c>
      <c r="O1647" s="28" t="s">
        <v>117</v>
      </c>
      <c r="P1647" s="21" t="s">
        <v>117</v>
      </c>
      <c r="Q1647" s="21" t="s">
        <v>117</v>
      </c>
      <c r="R1647" s="28" t="s">
        <v>117</v>
      </c>
      <c r="S1647" s="78"/>
      <c r="T1647" s="30"/>
      <c r="U1647" s="52">
        <f t="shared" si="523"/>
        <v>0</v>
      </c>
      <c r="V1647" s="29"/>
      <c r="W1647" s="29" t="s">
        <v>117</v>
      </c>
      <c r="X1647" s="29"/>
      <c r="Y1647" s="29"/>
      <c r="Z1647" s="53" t="str">
        <f t="shared" si="515"/>
        <v/>
      </c>
      <c r="AA1647" s="55" t="str">
        <f t="shared" si="524"/>
        <v/>
      </c>
      <c r="AB1647" s="27"/>
      <c r="AC1647" s="54">
        <f t="shared" si="516"/>
        <v>0</v>
      </c>
      <c r="AD1647" s="78"/>
      <c r="AE1647" s="54">
        <f t="shared" si="517"/>
        <v>0</v>
      </c>
      <c r="AF1647" s="78"/>
      <c r="AG1647" s="54">
        <f t="shared" si="518"/>
        <v>0</v>
      </c>
      <c r="AH1647" s="78"/>
      <c r="AI1647" s="54">
        <f t="shared" si="519"/>
        <v>0</v>
      </c>
      <c r="AJ1647" s="78"/>
      <c r="AK1647" s="54">
        <f t="shared" si="520"/>
        <v>0</v>
      </c>
      <c r="AL1647" s="78"/>
      <c r="AM1647" s="78"/>
      <c r="AN1647" s="53" t="str">
        <f>+IF($A1647="Venta",SUMIF($AC$3:$AM$3,VLOOKUP($R1647,desplegable!$N$3:$Q$8,4,FALSE),$AC1647:$AM1647)*$T1647/VLOOKUP($R1647,desplegable!$N$3:$O$8,2,FALSE),"")</f>
        <v/>
      </c>
      <c r="AO1647" s="53">
        <f t="shared" si="521"/>
        <v>0</v>
      </c>
      <c r="AP1647" s="53" t="str">
        <f>+IF($A1647="Compra",SUMIF($AC$3:$AM$3,VLOOKUP($R1646,desplegable!$N$3:$Q$8,4,FALSE),$AC1647:$AM1647)*$T1647/VLOOKUP($R1646,desplegable!$N$3:$O$8,2,FALSE),"")</f>
        <v/>
      </c>
      <c r="AQ1647" s="55">
        <f>+IFERROR(SUMIF($AC$3:$AM$3,VLOOKUP($R1647,desplegable!$N$3:$Q$8,4,FALSE),$AC1647:$AM1647)/$S1647,0)</f>
        <v>0</v>
      </c>
      <c r="AR1647" s="55">
        <f ca="1">IFERROR((SUMIF($AC$3:$AM$3,VLOOKUP($R1647,desplegable!$N$3:$Q$8,4,FALSE),$AC1647:$AM1647)/($H1647-$G1647))*((TODAY())-$G1647)/$S1647,0)</f>
        <v>0</v>
      </c>
      <c r="AS1647" s="56" t="str">
        <f t="shared" si="525"/>
        <v>-</v>
      </c>
      <c r="AT1647" s="56" t="str">
        <f t="shared" si="526"/>
        <v>-</v>
      </c>
      <c r="AU1647" s="56" t="str">
        <f t="shared" si="527"/>
        <v>-</v>
      </c>
      <c r="AV1647" s="56" t="str">
        <f t="shared" si="528"/>
        <v>-</v>
      </c>
      <c r="AW1647" s="53" t="str">
        <f t="shared" si="529"/>
        <v>-</v>
      </c>
      <c r="AX1647" s="53" t="str">
        <f t="shared" si="530"/>
        <v/>
      </c>
      <c r="AY1647" s="57" t="str">
        <f t="shared" si="531"/>
        <v/>
      </c>
      <c r="AZ1647" s="54">
        <f>+IF(SUMIF($AC$3:$AM$3,VLOOKUP($R1647,desplegable!$N$3:$Q$8,4,FALSE),$AC1647:$AM1647)&gt;=$S1647,$S1647,SUMIF($AC$3:$AM$3,VLOOKUP($R1647,desplegable!$N$3:$Q$8,4,FALSE),$AC1647:$AM1647))</f>
        <v>0</v>
      </c>
      <c r="BA1647" s="78"/>
      <c r="BB1647" s="54">
        <f t="shared" si="532"/>
        <v>0</v>
      </c>
      <c r="BC1647" s="53">
        <f>+IFERROR($BB1647*$T1647/VLOOKUP($R1647,desplegable!$N$3:$O$8,2,FALSE),0)</f>
        <v>0</v>
      </c>
      <c r="BD1647" s="53" t="str">
        <f t="shared" si="522"/>
        <v/>
      </c>
      <c r="BE1647" s="57" t="str">
        <f t="shared" si="533"/>
        <v/>
      </c>
    </row>
    <row r="1648" spans="1:57" ht="15" customHeight="1" x14ac:dyDescent="0.25">
      <c r="A1648" s="26" t="s">
        <v>117</v>
      </c>
      <c r="B1648" s="21"/>
      <c r="C1648" s="21" t="s">
        <v>117</v>
      </c>
      <c r="D1648" s="21"/>
      <c r="E1648" s="21" t="s">
        <v>117</v>
      </c>
      <c r="F1648" s="21"/>
      <c r="G1648" s="27"/>
      <c r="H1648" s="27"/>
      <c r="I1648" s="28" t="s">
        <v>110</v>
      </c>
      <c r="J1648" s="28" t="s">
        <v>117</v>
      </c>
      <c r="K1648" s="21"/>
      <c r="L1648" s="21"/>
      <c r="M1648" s="28" t="s">
        <v>117</v>
      </c>
      <c r="N1648" s="28" t="s">
        <v>117</v>
      </c>
      <c r="O1648" s="28" t="s">
        <v>117</v>
      </c>
      <c r="P1648" s="21" t="s">
        <v>117</v>
      </c>
      <c r="Q1648" s="21" t="s">
        <v>117</v>
      </c>
      <c r="R1648" s="28" t="s">
        <v>117</v>
      </c>
      <c r="S1648" s="78"/>
      <c r="T1648" s="30"/>
      <c r="U1648" s="52">
        <f t="shared" si="523"/>
        <v>0</v>
      </c>
      <c r="V1648" s="29"/>
      <c r="W1648" s="29" t="s">
        <v>117</v>
      </c>
      <c r="X1648" s="29"/>
      <c r="Y1648" s="29"/>
      <c r="Z1648" s="53" t="str">
        <f t="shared" si="515"/>
        <v/>
      </c>
      <c r="AA1648" s="55" t="str">
        <f t="shared" si="524"/>
        <v/>
      </c>
      <c r="AB1648" s="27"/>
      <c r="AC1648" s="54">
        <f t="shared" si="516"/>
        <v>0</v>
      </c>
      <c r="AD1648" s="78"/>
      <c r="AE1648" s="54">
        <f t="shared" si="517"/>
        <v>0</v>
      </c>
      <c r="AF1648" s="78"/>
      <c r="AG1648" s="54">
        <f t="shared" si="518"/>
        <v>0</v>
      </c>
      <c r="AH1648" s="78"/>
      <c r="AI1648" s="54">
        <f t="shared" si="519"/>
        <v>0</v>
      </c>
      <c r="AJ1648" s="78"/>
      <c r="AK1648" s="54">
        <f t="shared" si="520"/>
        <v>0</v>
      </c>
      <c r="AL1648" s="78"/>
      <c r="AM1648" s="78"/>
      <c r="AN1648" s="53" t="str">
        <f>+IF($A1648="Venta",SUMIF($AC$3:$AM$3,VLOOKUP($R1648,desplegable!$N$3:$Q$8,4,FALSE),$AC1648:$AM1648)*$T1648/VLOOKUP($R1648,desplegable!$N$3:$O$8,2,FALSE),"")</f>
        <v/>
      </c>
      <c r="AO1648" s="53">
        <f t="shared" si="521"/>
        <v>0</v>
      </c>
      <c r="AP1648" s="53" t="str">
        <f>+IF($A1648="Compra",SUMIF($AC$3:$AM$3,VLOOKUP($R1647,desplegable!$N$3:$Q$8,4,FALSE),$AC1648:$AM1648)*$T1648/VLOOKUP($R1647,desplegable!$N$3:$O$8,2,FALSE),"")</f>
        <v/>
      </c>
      <c r="AQ1648" s="55">
        <f>+IFERROR(SUMIF($AC$3:$AM$3,VLOOKUP($R1648,desplegable!$N$3:$Q$8,4,FALSE),$AC1648:$AM1648)/$S1648,0)</f>
        <v>0</v>
      </c>
      <c r="AR1648" s="55">
        <f ca="1">IFERROR((SUMIF($AC$3:$AM$3,VLOOKUP($R1648,desplegable!$N$3:$Q$8,4,FALSE),$AC1648:$AM1648)/($H1648-$G1648))*((TODAY())-$G1648)/$S1648,0)</f>
        <v>0</v>
      </c>
      <c r="AS1648" s="56" t="str">
        <f t="shared" si="525"/>
        <v>-</v>
      </c>
      <c r="AT1648" s="56" t="str">
        <f t="shared" si="526"/>
        <v>-</v>
      </c>
      <c r="AU1648" s="56" t="str">
        <f t="shared" si="527"/>
        <v>-</v>
      </c>
      <c r="AV1648" s="56" t="str">
        <f t="shared" si="528"/>
        <v>-</v>
      </c>
      <c r="AW1648" s="53" t="str">
        <f t="shared" si="529"/>
        <v>-</v>
      </c>
      <c r="AX1648" s="53" t="str">
        <f t="shared" si="530"/>
        <v/>
      </c>
      <c r="AY1648" s="57" t="str">
        <f t="shared" si="531"/>
        <v/>
      </c>
      <c r="AZ1648" s="54">
        <f>+IF(SUMIF($AC$3:$AM$3,VLOOKUP($R1648,desplegable!$N$3:$Q$8,4,FALSE),$AC1648:$AM1648)&gt;=$S1648,$S1648,SUMIF($AC$3:$AM$3,VLOOKUP($R1648,desplegable!$N$3:$Q$8,4,FALSE),$AC1648:$AM1648))</f>
        <v>0</v>
      </c>
      <c r="BA1648" s="78"/>
      <c r="BB1648" s="54">
        <f t="shared" si="532"/>
        <v>0</v>
      </c>
      <c r="BC1648" s="53">
        <f>+IFERROR($BB1648*$T1648/VLOOKUP($R1648,desplegable!$N$3:$O$8,2,FALSE),0)</f>
        <v>0</v>
      </c>
      <c r="BD1648" s="53" t="str">
        <f t="shared" si="522"/>
        <v/>
      </c>
      <c r="BE1648" s="57" t="str">
        <f t="shared" si="533"/>
        <v/>
      </c>
    </row>
    <row r="1649" spans="1:57" ht="15" customHeight="1" x14ac:dyDescent="0.25">
      <c r="A1649" s="26" t="s">
        <v>117</v>
      </c>
      <c r="B1649" s="21"/>
      <c r="C1649" s="21" t="s">
        <v>117</v>
      </c>
      <c r="D1649" s="21"/>
      <c r="E1649" s="21" t="s">
        <v>117</v>
      </c>
      <c r="F1649" s="21"/>
      <c r="G1649" s="27"/>
      <c r="H1649" s="27"/>
      <c r="I1649" s="28" t="s">
        <v>110</v>
      </c>
      <c r="J1649" s="28" t="s">
        <v>117</v>
      </c>
      <c r="K1649" s="21"/>
      <c r="L1649" s="21"/>
      <c r="M1649" s="28" t="s">
        <v>117</v>
      </c>
      <c r="N1649" s="28" t="s">
        <v>117</v>
      </c>
      <c r="O1649" s="28" t="s">
        <v>117</v>
      </c>
      <c r="P1649" s="21" t="s">
        <v>117</v>
      </c>
      <c r="Q1649" s="21" t="s">
        <v>117</v>
      </c>
      <c r="R1649" s="28" t="s">
        <v>117</v>
      </c>
      <c r="S1649" s="78"/>
      <c r="T1649" s="30"/>
      <c r="U1649" s="52">
        <f t="shared" si="523"/>
        <v>0</v>
      </c>
      <c r="V1649" s="29"/>
      <c r="W1649" s="29" t="s">
        <v>117</v>
      </c>
      <c r="X1649" s="29"/>
      <c r="Y1649" s="29"/>
      <c r="Z1649" s="53" t="str">
        <f t="shared" si="515"/>
        <v/>
      </c>
      <c r="AA1649" s="55" t="str">
        <f t="shared" si="524"/>
        <v/>
      </c>
      <c r="AB1649" s="27"/>
      <c r="AC1649" s="54">
        <f t="shared" si="516"/>
        <v>0</v>
      </c>
      <c r="AD1649" s="78"/>
      <c r="AE1649" s="54">
        <f t="shared" si="517"/>
        <v>0</v>
      </c>
      <c r="AF1649" s="78"/>
      <c r="AG1649" s="54">
        <f t="shared" si="518"/>
        <v>0</v>
      </c>
      <c r="AH1649" s="78"/>
      <c r="AI1649" s="54">
        <f t="shared" si="519"/>
        <v>0</v>
      </c>
      <c r="AJ1649" s="78"/>
      <c r="AK1649" s="54">
        <f t="shared" si="520"/>
        <v>0</v>
      </c>
      <c r="AL1649" s="78"/>
      <c r="AM1649" s="78"/>
      <c r="AN1649" s="53" t="str">
        <f>+IF($A1649="Venta",SUMIF($AC$3:$AM$3,VLOOKUP($R1649,desplegable!$N$3:$Q$8,4,FALSE),$AC1649:$AM1649)*$T1649/VLOOKUP($R1649,desplegable!$N$3:$O$8,2,FALSE),"")</f>
        <v/>
      </c>
      <c r="AO1649" s="53">
        <f t="shared" si="521"/>
        <v>0</v>
      </c>
      <c r="AP1649" s="53" t="str">
        <f>+IF($A1649="Compra",SUMIF($AC$3:$AM$3,VLOOKUP($R1648,desplegable!$N$3:$Q$8,4,FALSE),$AC1649:$AM1649)*$T1649/VLOOKUP($R1648,desplegable!$N$3:$O$8,2,FALSE),"")</f>
        <v/>
      </c>
      <c r="AQ1649" s="55">
        <f>+IFERROR(SUMIF($AC$3:$AM$3,VLOOKUP($R1649,desplegable!$N$3:$Q$8,4,FALSE),$AC1649:$AM1649)/$S1649,0)</f>
        <v>0</v>
      </c>
      <c r="AR1649" s="55">
        <f ca="1">IFERROR((SUMIF($AC$3:$AM$3,VLOOKUP($R1649,desplegable!$N$3:$Q$8,4,FALSE),$AC1649:$AM1649)/($H1649-$G1649))*((TODAY())-$G1649)/$S1649,0)</f>
        <v>0</v>
      </c>
      <c r="AS1649" s="56" t="str">
        <f t="shared" si="525"/>
        <v>-</v>
      </c>
      <c r="AT1649" s="56" t="str">
        <f t="shared" si="526"/>
        <v>-</v>
      </c>
      <c r="AU1649" s="56" t="str">
        <f t="shared" si="527"/>
        <v>-</v>
      </c>
      <c r="AV1649" s="56" t="str">
        <f t="shared" si="528"/>
        <v>-</v>
      </c>
      <c r="AW1649" s="53" t="str">
        <f t="shared" si="529"/>
        <v>-</v>
      </c>
      <c r="AX1649" s="53" t="str">
        <f t="shared" si="530"/>
        <v/>
      </c>
      <c r="AY1649" s="57" t="str">
        <f t="shared" si="531"/>
        <v/>
      </c>
      <c r="AZ1649" s="54">
        <f>+IF(SUMIF($AC$3:$AM$3,VLOOKUP($R1649,desplegable!$N$3:$Q$8,4,FALSE),$AC1649:$AM1649)&gt;=$S1649,$S1649,SUMIF($AC$3:$AM$3,VLOOKUP($R1649,desplegable!$N$3:$Q$8,4,FALSE),$AC1649:$AM1649))</f>
        <v>0</v>
      </c>
      <c r="BA1649" s="78"/>
      <c r="BB1649" s="54">
        <f t="shared" si="532"/>
        <v>0</v>
      </c>
      <c r="BC1649" s="53">
        <f>+IFERROR($BB1649*$T1649/VLOOKUP($R1649,desplegable!$N$3:$O$8,2,FALSE),0)</f>
        <v>0</v>
      </c>
      <c r="BD1649" s="53" t="str">
        <f t="shared" si="522"/>
        <v/>
      </c>
      <c r="BE1649" s="57" t="str">
        <f t="shared" si="533"/>
        <v/>
      </c>
    </row>
    <row r="1650" spans="1:57" ht="15" customHeight="1" x14ac:dyDescent="0.25">
      <c r="A1650" s="26" t="s">
        <v>117</v>
      </c>
      <c r="B1650" s="21"/>
      <c r="C1650" s="21" t="s">
        <v>117</v>
      </c>
      <c r="D1650" s="21"/>
      <c r="E1650" s="21" t="s">
        <v>117</v>
      </c>
      <c r="F1650" s="21"/>
      <c r="G1650" s="27"/>
      <c r="H1650" s="27"/>
      <c r="I1650" s="28" t="s">
        <v>110</v>
      </c>
      <c r="J1650" s="28" t="s">
        <v>117</v>
      </c>
      <c r="K1650" s="21"/>
      <c r="L1650" s="21"/>
      <c r="M1650" s="28" t="s">
        <v>117</v>
      </c>
      <c r="N1650" s="28" t="s">
        <v>117</v>
      </c>
      <c r="O1650" s="28" t="s">
        <v>117</v>
      </c>
      <c r="P1650" s="21" t="s">
        <v>117</v>
      </c>
      <c r="Q1650" s="21" t="s">
        <v>117</v>
      </c>
      <c r="R1650" s="28" t="s">
        <v>117</v>
      </c>
      <c r="S1650" s="78"/>
      <c r="T1650" s="30"/>
      <c r="U1650" s="52">
        <f t="shared" si="523"/>
        <v>0</v>
      </c>
      <c r="V1650" s="29"/>
      <c r="W1650" s="29" t="s">
        <v>117</v>
      </c>
      <c r="X1650" s="29"/>
      <c r="Y1650" s="29"/>
      <c r="Z1650" s="53" t="str">
        <f t="shared" si="515"/>
        <v/>
      </c>
      <c r="AA1650" s="55" t="str">
        <f t="shared" si="524"/>
        <v/>
      </c>
      <c r="AB1650" s="27"/>
      <c r="AC1650" s="54">
        <f t="shared" si="516"/>
        <v>0</v>
      </c>
      <c r="AD1650" s="78"/>
      <c r="AE1650" s="54">
        <f t="shared" si="517"/>
        <v>0</v>
      </c>
      <c r="AF1650" s="78"/>
      <c r="AG1650" s="54">
        <f t="shared" si="518"/>
        <v>0</v>
      </c>
      <c r="AH1650" s="78"/>
      <c r="AI1650" s="54">
        <f t="shared" si="519"/>
        <v>0</v>
      </c>
      <c r="AJ1650" s="78"/>
      <c r="AK1650" s="54">
        <f t="shared" si="520"/>
        <v>0</v>
      </c>
      <c r="AL1650" s="78"/>
      <c r="AM1650" s="78"/>
      <c r="AN1650" s="53" t="str">
        <f>+IF($A1650="Venta",SUMIF($AC$3:$AM$3,VLOOKUP($R1650,desplegable!$N$3:$Q$8,4,FALSE),$AC1650:$AM1650)*$T1650/VLOOKUP($R1650,desplegable!$N$3:$O$8,2,FALSE),"")</f>
        <v/>
      </c>
      <c r="AO1650" s="53">
        <f t="shared" si="521"/>
        <v>0</v>
      </c>
      <c r="AP1650" s="53" t="str">
        <f>+IF($A1650="Compra",SUMIF($AC$3:$AM$3,VLOOKUP($R1649,desplegable!$N$3:$Q$8,4,FALSE),$AC1650:$AM1650)*$T1650/VLOOKUP($R1649,desplegable!$N$3:$O$8,2,FALSE),"")</f>
        <v/>
      </c>
      <c r="AQ1650" s="55">
        <f>+IFERROR(SUMIF($AC$3:$AM$3,VLOOKUP($R1650,desplegable!$N$3:$Q$8,4,FALSE),$AC1650:$AM1650)/$S1650,0)</f>
        <v>0</v>
      </c>
      <c r="AR1650" s="55">
        <f ca="1">IFERROR((SUMIF($AC$3:$AM$3,VLOOKUP($R1650,desplegable!$N$3:$Q$8,4,FALSE),$AC1650:$AM1650)/($H1650-$G1650))*((TODAY())-$G1650)/$S1650,0)</f>
        <v>0</v>
      </c>
      <c r="AS1650" s="56" t="str">
        <f t="shared" si="525"/>
        <v>-</v>
      </c>
      <c r="AT1650" s="56" t="str">
        <f t="shared" si="526"/>
        <v>-</v>
      </c>
      <c r="AU1650" s="56" t="str">
        <f t="shared" si="527"/>
        <v>-</v>
      </c>
      <c r="AV1650" s="56" t="str">
        <f t="shared" si="528"/>
        <v>-</v>
      </c>
      <c r="AW1650" s="53" t="str">
        <f t="shared" si="529"/>
        <v>-</v>
      </c>
      <c r="AX1650" s="53" t="str">
        <f t="shared" si="530"/>
        <v/>
      </c>
      <c r="AY1650" s="57" t="str">
        <f t="shared" si="531"/>
        <v/>
      </c>
      <c r="AZ1650" s="54">
        <f>+IF(SUMIF($AC$3:$AM$3,VLOOKUP($R1650,desplegable!$N$3:$Q$8,4,FALSE),$AC1650:$AM1650)&gt;=$S1650,$S1650,SUMIF($AC$3:$AM$3,VLOOKUP($R1650,desplegable!$N$3:$Q$8,4,FALSE),$AC1650:$AM1650))</f>
        <v>0</v>
      </c>
      <c r="BA1650" s="78"/>
      <c r="BB1650" s="54">
        <f t="shared" si="532"/>
        <v>0</v>
      </c>
      <c r="BC1650" s="53">
        <f>+IFERROR($BB1650*$T1650/VLOOKUP($R1650,desplegable!$N$3:$O$8,2,FALSE),0)</f>
        <v>0</v>
      </c>
      <c r="BD1650" s="53" t="str">
        <f t="shared" si="522"/>
        <v/>
      </c>
      <c r="BE1650" s="57" t="str">
        <f t="shared" si="533"/>
        <v/>
      </c>
    </row>
    <row r="1651" spans="1:57" ht="15" customHeight="1" x14ac:dyDescent="0.25">
      <c r="A1651" s="26" t="s">
        <v>117</v>
      </c>
      <c r="B1651" s="21"/>
      <c r="C1651" s="21" t="s">
        <v>117</v>
      </c>
      <c r="D1651" s="21"/>
      <c r="E1651" s="21" t="s">
        <v>117</v>
      </c>
      <c r="F1651" s="21"/>
      <c r="G1651" s="27"/>
      <c r="H1651" s="27"/>
      <c r="I1651" s="28" t="s">
        <v>110</v>
      </c>
      <c r="J1651" s="28" t="s">
        <v>117</v>
      </c>
      <c r="K1651" s="21"/>
      <c r="L1651" s="21"/>
      <c r="M1651" s="28" t="s">
        <v>117</v>
      </c>
      <c r="N1651" s="28" t="s">
        <v>117</v>
      </c>
      <c r="O1651" s="28" t="s">
        <v>117</v>
      </c>
      <c r="P1651" s="21" t="s">
        <v>117</v>
      </c>
      <c r="Q1651" s="21" t="s">
        <v>117</v>
      </c>
      <c r="R1651" s="28" t="s">
        <v>117</v>
      </c>
      <c r="S1651" s="78"/>
      <c r="T1651" s="30"/>
      <c r="U1651" s="52">
        <f t="shared" si="523"/>
        <v>0</v>
      </c>
      <c r="V1651" s="29"/>
      <c r="W1651" s="29" t="s">
        <v>117</v>
      </c>
      <c r="X1651" s="29"/>
      <c r="Y1651" s="29"/>
      <c r="Z1651" s="53" t="str">
        <f t="shared" si="515"/>
        <v/>
      </c>
      <c r="AA1651" s="55" t="str">
        <f t="shared" si="524"/>
        <v/>
      </c>
      <c r="AB1651" s="27"/>
      <c r="AC1651" s="54">
        <f t="shared" si="516"/>
        <v>0</v>
      </c>
      <c r="AD1651" s="78"/>
      <c r="AE1651" s="54">
        <f t="shared" si="517"/>
        <v>0</v>
      </c>
      <c r="AF1651" s="78"/>
      <c r="AG1651" s="54">
        <f t="shared" si="518"/>
        <v>0</v>
      </c>
      <c r="AH1651" s="78"/>
      <c r="AI1651" s="54">
        <f t="shared" si="519"/>
        <v>0</v>
      </c>
      <c r="AJ1651" s="78"/>
      <c r="AK1651" s="54">
        <f t="shared" si="520"/>
        <v>0</v>
      </c>
      <c r="AL1651" s="78"/>
      <c r="AM1651" s="78"/>
      <c r="AN1651" s="53" t="str">
        <f>+IF($A1651="Venta",SUMIF($AC$3:$AM$3,VLOOKUP($R1651,desplegable!$N$3:$Q$8,4,FALSE),$AC1651:$AM1651)*$T1651/VLOOKUP($R1651,desplegable!$N$3:$O$8,2,FALSE),"")</f>
        <v/>
      </c>
      <c r="AO1651" s="53">
        <f t="shared" si="521"/>
        <v>0</v>
      </c>
      <c r="AP1651" s="53" t="str">
        <f>+IF($A1651="Compra",SUMIF($AC$3:$AM$3,VLOOKUP($R1650,desplegable!$N$3:$Q$8,4,FALSE),$AC1651:$AM1651)*$T1651/VLOOKUP($R1650,desplegable!$N$3:$O$8,2,FALSE),"")</f>
        <v/>
      </c>
      <c r="AQ1651" s="55">
        <f>+IFERROR(SUMIF($AC$3:$AM$3,VLOOKUP($R1651,desplegable!$N$3:$Q$8,4,FALSE),$AC1651:$AM1651)/$S1651,0)</f>
        <v>0</v>
      </c>
      <c r="AR1651" s="55">
        <f ca="1">IFERROR((SUMIF($AC$3:$AM$3,VLOOKUP($R1651,desplegable!$N$3:$Q$8,4,FALSE),$AC1651:$AM1651)/($H1651-$G1651))*((TODAY())-$G1651)/$S1651,0)</f>
        <v>0</v>
      </c>
      <c r="AS1651" s="56" t="str">
        <f t="shared" si="525"/>
        <v>-</v>
      </c>
      <c r="AT1651" s="56" t="str">
        <f t="shared" si="526"/>
        <v>-</v>
      </c>
      <c r="AU1651" s="56" t="str">
        <f t="shared" si="527"/>
        <v>-</v>
      </c>
      <c r="AV1651" s="56" t="str">
        <f t="shared" si="528"/>
        <v>-</v>
      </c>
      <c r="AW1651" s="53" t="str">
        <f t="shared" si="529"/>
        <v>-</v>
      </c>
      <c r="AX1651" s="53" t="str">
        <f t="shared" si="530"/>
        <v/>
      </c>
      <c r="AY1651" s="57" t="str">
        <f t="shared" si="531"/>
        <v/>
      </c>
      <c r="AZ1651" s="54">
        <f>+IF(SUMIF($AC$3:$AM$3,VLOOKUP($R1651,desplegable!$N$3:$Q$8,4,FALSE),$AC1651:$AM1651)&gt;=$S1651,$S1651,SUMIF($AC$3:$AM$3,VLOOKUP($R1651,desplegable!$N$3:$Q$8,4,FALSE),$AC1651:$AM1651))</f>
        <v>0</v>
      </c>
      <c r="BA1651" s="78"/>
      <c r="BB1651" s="54">
        <f t="shared" si="532"/>
        <v>0</v>
      </c>
      <c r="BC1651" s="53">
        <f>+IFERROR($BB1651*$T1651/VLOOKUP($R1651,desplegable!$N$3:$O$8,2,FALSE),0)</f>
        <v>0</v>
      </c>
      <c r="BD1651" s="53" t="str">
        <f t="shared" si="522"/>
        <v/>
      </c>
      <c r="BE1651" s="57" t="str">
        <f t="shared" si="533"/>
        <v/>
      </c>
    </row>
    <row r="1652" spans="1:57" ht="15" customHeight="1" x14ac:dyDescent="0.25">
      <c r="A1652" s="26" t="s">
        <v>117</v>
      </c>
      <c r="B1652" s="21"/>
      <c r="C1652" s="21" t="s">
        <v>117</v>
      </c>
      <c r="D1652" s="21"/>
      <c r="E1652" s="21" t="s">
        <v>117</v>
      </c>
      <c r="F1652" s="21"/>
      <c r="G1652" s="27"/>
      <c r="H1652" s="27"/>
      <c r="I1652" s="28" t="s">
        <v>110</v>
      </c>
      <c r="J1652" s="28" t="s">
        <v>117</v>
      </c>
      <c r="K1652" s="21"/>
      <c r="L1652" s="21"/>
      <c r="M1652" s="28" t="s">
        <v>117</v>
      </c>
      <c r="N1652" s="28" t="s">
        <v>117</v>
      </c>
      <c r="O1652" s="28" t="s">
        <v>117</v>
      </c>
      <c r="P1652" s="21" t="s">
        <v>117</v>
      </c>
      <c r="Q1652" s="21" t="s">
        <v>117</v>
      </c>
      <c r="R1652" s="28" t="s">
        <v>117</v>
      </c>
      <c r="S1652" s="78"/>
      <c r="T1652" s="30"/>
      <c r="U1652" s="52">
        <f t="shared" si="523"/>
        <v>0</v>
      </c>
      <c r="V1652" s="29"/>
      <c r="W1652" s="29" t="s">
        <v>117</v>
      </c>
      <c r="X1652" s="29"/>
      <c r="Y1652" s="29"/>
      <c r="Z1652" s="53" t="str">
        <f t="shared" si="515"/>
        <v/>
      </c>
      <c r="AA1652" s="55" t="str">
        <f t="shared" si="524"/>
        <v/>
      </c>
      <c r="AB1652" s="27"/>
      <c r="AC1652" s="54">
        <f t="shared" si="516"/>
        <v>0</v>
      </c>
      <c r="AD1652" s="78"/>
      <c r="AE1652" s="54">
        <f t="shared" si="517"/>
        <v>0</v>
      </c>
      <c r="AF1652" s="78"/>
      <c r="AG1652" s="54">
        <f t="shared" si="518"/>
        <v>0</v>
      </c>
      <c r="AH1652" s="78"/>
      <c r="AI1652" s="54">
        <f t="shared" si="519"/>
        <v>0</v>
      </c>
      <c r="AJ1652" s="78"/>
      <c r="AK1652" s="54">
        <f t="shared" si="520"/>
        <v>0</v>
      </c>
      <c r="AL1652" s="78"/>
      <c r="AM1652" s="78"/>
      <c r="AN1652" s="53" t="str">
        <f>+IF($A1652="Venta",SUMIF($AC$3:$AM$3,VLOOKUP($R1652,desplegable!$N$3:$Q$8,4,FALSE),$AC1652:$AM1652)*$T1652/VLOOKUP($R1652,desplegable!$N$3:$O$8,2,FALSE),"")</f>
        <v/>
      </c>
      <c r="AO1652" s="53">
        <f t="shared" si="521"/>
        <v>0</v>
      </c>
      <c r="AP1652" s="53" t="str">
        <f>+IF($A1652="Compra",SUMIF($AC$3:$AM$3,VLOOKUP($R1651,desplegable!$N$3:$Q$8,4,FALSE),$AC1652:$AM1652)*$T1652/VLOOKUP($R1651,desplegable!$N$3:$O$8,2,FALSE),"")</f>
        <v/>
      </c>
      <c r="AQ1652" s="55">
        <f>+IFERROR(SUMIF($AC$3:$AM$3,VLOOKUP($R1652,desplegable!$N$3:$Q$8,4,FALSE),$AC1652:$AM1652)/$S1652,0)</f>
        <v>0</v>
      </c>
      <c r="AR1652" s="55">
        <f ca="1">IFERROR((SUMIF($AC$3:$AM$3,VLOOKUP($R1652,desplegable!$N$3:$Q$8,4,FALSE),$AC1652:$AM1652)/($H1652-$G1652))*((TODAY())-$G1652)/$S1652,0)</f>
        <v>0</v>
      </c>
      <c r="AS1652" s="56" t="str">
        <f t="shared" si="525"/>
        <v>-</v>
      </c>
      <c r="AT1652" s="56" t="str">
        <f t="shared" si="526"/>
        <v>-</v>
      </c>
      <c r="AU1652" s="56" t="str">
        <f t="shared" si="527"/>
        <v>-</v>
      </c>
      <c r="AV1652" s="56" t="str">
        <f t="shared" si="528"/>
        <v>-</v>
      </c>
      <c r="AW1652" s="53" t="str">
        <f t="shared" si="529"/>
        <v>-</v>
      </c>
      <c r="AX1652" s="53" t="str">
        <f t="shared" si="530"/>
        <v/>
      </c>
      <c r="AY1652" s="57" t="str">
        <f t="shared" si="531"/>
        <v/>
      </c>
      <c r="AZ1652" s="54">
        <f>+IF(SUMIF($AC$3:$AM$3,VLOOKUP($R1652,desplegable!$N$3:$Q$8,4,FALSE),$AC1652:$AM1652)&gt;=$S1652,$S1652,SUMIF($AC$3:$AM$3,VLOOKUP($R1652,desplegable!$N$3:$Q$8,4,FALSE),$AC1652:$AM1652))</f>
        <v>0</v>
      </c>
      <c r="BA1652" s="78"/>
      <c r="BB1652" s="54">
        <f t="shared" si="532"/>
        <v>0</v>
      </c>
      <c r="BC1652" s="53">
        <f>+IFERROR($BB1652*$T1652/VLOOKUP($R1652,desplegable!$N$3:$O$8,2,FALSE),0)</f>
        <v>0</v>
      </c>
      <c r="BD1652" s="53" t="str">
        <f t="shared" si="522"/>
        <v/>
      </c>
      <c r="BE1652" s="57" t="str">
        <f t="shared" si="533"/>
        <v/>
      </c>
    </row>
    <row r="1653" spans="1:57" ht="15" customHeight="1" x14ac:dyDescent="0.25">
      <c r="A1653" s="26" t="s">
        <v>117</v>
      </c>
      <c r="B1653" s="21"/>
      <c r="C1653" s="21" t="s">
        <v>117</v>
      </c>
      <c r="D1653" s="21"/>
      <c r="E1653" s="21" t="s">
        <v>117</v>
      </c>
      <c r="F1653" s="21"/>
      <c r="G1653" s="27"/>
      <c r="H1653" s="27"/>
      <c r="I1653" s="28" t="s">
        <v>110</v>
      </c>
      <c r="J1653" s="28" t="s">
        <v>117</v>
      </c>
      <c r="K1653" s="21"/>
      <c r="L1653" s="21"/>
      <c r="M1653" s="28" t="s">
        <v>117</v>
      </c>
      <c r="N1653" s="28" t="s">
        <v>117</v>
      </c>
      <c r="O1653" s="28" t="s">
        <v>117</v>
      </c>
      <c r="P1653" s="21" t="s">
        <v>117</v>
      </c>
      <c r="Q1653" s="21" t="s">
        <v>117</v>
      </c>
      <c r="R1653" s="28" t="s">
        <v>117</v>
      </c>
      <c r="S1653" s="78"/>
      <c r="T1653" s="30"/>
      <c r="U1653" s="52">
        <f t="shared" si="523"/>
        <v>0</v>
      </c>
      <c r="V1653" s="29"/>
      <c r="W1653" s="29" t="s">
        <v>117</v>
      </c>
      <c r="X1653" s="29"/>
      <c r="Y1653" s="29"/>
      <c r="Z1653" s="53" t="str">
        <f t="shared" si="515"/>
        <v/>
      </c>
      <c r="AA1653" s="55" t="str">
        <f t="shared" si="524"/>
        <v/>
      </c>
      <c r="AB1653" s="27"/>
      <c r="AC1653" s="54">
        <f t="shared" si="516"/>
        <v>0</v>
      </c>
      <c r="AD1653" s="78"/>
      <c r="AE1653" s="54">
        <f t="shared" si="517"/>
        <v>0</v>
      </c>
      <c r="AF1653" s="78"/>
      <c r="AG1653" s="54">
        <f t="shared" si="518"/>
        <v>0</v>
      </c>
      <c r="AH1653" s="78"/>
      <c r="AI1653" s="54">
        <f t="shared" si="519"/>
        <v>0</v>
      </c>
      <c r="AJ1653" s="78"/>
      <c r="AK1653" s="54">
        <f t="shared" si="520"/>
        <v>0</v>
      </c>
      <c r="AL1653" s="78"/>
      <c r="AM1653" s="78"/>
      <c r="AN1653" s="53" t="str">
        <f>+IF($A1653="Venta",SUMIF($AC$3:$AM$3,VLOOKUP($R1653,desplegable!$N$3:$Q$8,4,FALSE),$AC1653:$AM1653)*$T1653/VLOOKUP($R1653,desplegable!$N$3:$O$8,2,FALSE),"")</f>
        <v/>
      </c>
      <c r="AO1653" s="53">
        <f t="shared" si="521"/>
        <v>0</v>
      </c>
      <c r="AP1653" s="53" t="str">
        <f>+IF($A1653="Compra",SUMIF($AC$3:$AM$3,VLOOKUP($R1652,desplegable!$N$3:$Q$8,4,FALSE),$AC1653:$AM1653)*$T1653/VLOOKUP($R1652,desplegable!$N$3:$O$8,2,FALSE),"")</f>
        <v/>
      </c>
      <c r="AQ1653" s="55">
        <f>+IFERROR(SUMIF($AC$3:$AM$3,VLOOKUP($R1653,desplegable!$N$3:$Q$8,4,FALSE),$AC1653:$AM1653)/$S1653,0)</f>
        <v>0</v>
      </c>
      <c r="AR1653" s="55">
        <f ca="1">IFERROR((SUMIF($AC$3:$AM$3,VLOOKUP($R1653,desplegable!$N$3:$Q$8,4,FALSE),$AC1653:$AM1653)/($H1653-$G1653))*((TODAY())-$G1653)/$S1653,0)</f>
        <v>0</v>
      </c>
      <c r="AS1653" s="56" t="str">
        <f t="shared" si="525"/>
        <v>-</v>
      </c>
      <c r="AT1653" s="56" t="str">
        <f t="shared" si="526"/>
        <v>-</v>
      </c>
      <c r="AU1653" s="56" t="str">
        <f t="shared" si="527"/>
        <v>-</v>
      </c>
      <c r="AV1653" s="56" t="str">
        <f t="shared" si="528"/>
        <v>-</v>
      </c>
      <c r="AW1653" s="53" t="str">
        <f t="shared" si="529"/>
        <v>-</v>
      </c>
      <c r="AX1653" s="53" t="str">
        <f t="shared" si="530"/>
        <v/>
      </c>
      <c r="AY1653" s="57" t="str">
        <f t="shared" si="531"/>
        <v/>
      </c>
      <c r="AZ1653" s="54">
        <f>+IF(SUMIF($AC$3:$AM$3,VLOOKUP($R1653,desplegable!$N$3:$Q$8,4,FALSE),$AC1653:$AM1653)&gt;=$S1653,$S1653,SUMIF($AC$3:$AM$3,VLOOKUP($R1653,desplegable!$N$3:$Q$8,4,FALSE),$AC1653:$AM1653))</f>
        <v>0</v>
      </c>
      <c r="BA1653" s="78"/>
      <c r="BB1653" s="54">
        <f t="shared" si="532"/>
        <v>0</v>
      </c>
      <c r="BC1653" s="53">
        <f>+IFERROR($BB1653*$T1653/VLOOKUP($R1653,desplegable!$N$3:$O$8,2,FALSE),0)</f>
        <v>0</v>
      </c>
      <c r="BD1653" s="53" t="str">
        <f t="shared" si="522"/>
        <v/>
      </c>
      <c r="BE1653" s="57" t="str">
        <f t="shared" si="533"/>
        <v/>
      </c>
    </row>
    <row r="1654" spans="1:57" ht="15" customHeight="1" x14ac:dyDescent="0.25">
      <c r="A1654" s="26" t="s">
        <v>117</v>
      </c>
      <c r="B1654" s="21"/>
      <c r="C1654" s="21" t="s">
        <v>117</v>
      </c>
      <c r="D1654" s="21"/>
      <c r="E1654" s="21" t="s">
        <v>117</v>
      </c>
      <c r="F1654" s="21"/>
      <c r="G1654" s="27"/>
      <c r="H1654" s="27"/>
      <c r="I1654" s="28" t="s">
        <v>110</v>
      </c>
      <c r="J1654" s="28" t="s">
        <v>117</v>
      </c>
      <c r="K1654" s="21"/>
      <c r="L1654" s="21"/>
      <c r="M1654" s="28" t="s">
        <v>117</v>
      </c>
      <c r="N1654" s="28" t="s">
        <v>117</v>
      </c>
      <c r="O1654" s="28" t="s">
        <v>117</v>
      </c>
      <c r="P1654" s="21" t="s">
        <v>117</v>
      </c>
      <c r="Q1654" s="21" t="s">
        <v>117</v>
      </c>
      <c r="R1654" s="28" t="s">
        <v>117</v>
      </c>
      <c r="S1654" s="78"/>
      <c r="T1654" s="30"/>
      <c r="U1654" s="52">
        <f t="shared" si="523"/>
        <v>0</v>
      </c>
      <c r="V1654" s="29"/>
      <c r="W1654" s="29" t="s">
        <v>117</v>
      </c>
      <c r="X1654" s="29"/>
      <c r="Y1654" s="29"/>
      <c r="Z1654" s="53" t="str">
        <f t="shared" si="515"/>
        <v/>
      </c>
      <c r="AA1654" s="55" t="str">
        <f t="shared" si="524"/>
        <v/>
      </c>
      <c r="AB1654" s="27"/>
      <c r="AC1654" s="54">
        <f t="shared" si="516"/>
        <v>0</v>
      </c>
      <c r="AD1654" s="78"/>
      <c r="AE1654" s="54">
        <f t="shared" si="517"/>
        <v>0</v>
      </c>
      <c r="AF1654" s="78"/>
      <c r="AG1654" s="54">
        <f t="shared" si="518"/>
        <v>0</v>
      </c>
      <c r="AH1654" s="78"/>
      <c r="AI1654" s="54">
        <f t="shared" si="519"/>
        <v>0</v>
      </c>
      <c r="AJ1654" s="78"/>
      <c r="AK1654" s="54">
        <f t="shared" si="520"/>
        <v>0</v>
      </c>
      <c r="AL1654" s="78"/>
      <c r="AM1654" s="78"/>
      <c r="AN1654" s="53" t="str">
        <f>+IF($A1654="Venta",SUMIF($AC$3:$AM$3,VLOOKUP($R1654,desplegable!$N$3:$Q$8,4,FALSE),$AC1654:$AM1654)*$T1654/VLOOKUP($R1654,desplegable!$N$3:$O$8,2,FALSE),"")</f>
        <v/>
      </c>
      <c r="AO1654" s="53">
        <f t="shared" si="521"/>
        <v>0</v>
      </c>
      <c r="AP1654" s="53" t="str">
        <f>+IF($A1654="Compra",SUMIF($AC$3:$AM$3,VLOOKUP($R1653,desplegable!$N$3:$Q$8,4,FALSE),$AC1654:$AM1654)*$T1654/VLOOKUP($R1653,desplegable!$N$3:$O$8,2,FALSE),"")</f>
        <v/>
      </c>
      <c r="AQ1654" s="55">
        <f>+IFERROR(SUMIF($AC$3:$AM$3,VLOOKUP($R1654,desplegable!$N$3:$Q$8,4,FALSE),$AC1654:$AM1654)/$S1654,0)</f>
        <v>0</v>
      </c>
      <c r="AR1654" s="55">
        <f ca="1">IFERROR((SUMIF($AC$3:$AM$3,VLOOKUP($R1654,desplegable!$N$3:$Q$8,4,FALSE),$AC1654:$AM1654)/($H1654-$G1654))*((TODAY())-$G1654)/$S1654,0)</f>
        <v>0</v>
      </c>
      <c r="AS1654" s="56" t="str">
        <f t="shared" si="525"/>
        <v>-</v>
      </c>
      <c r="AT1654" s="56" t="str">
        <f t="shared" si="526"/>
        <v>-</v>
      </c>
      <c r="AU1654" s="56" t="str">
        <f t="shared" si="527"/>
        <v>-</v>
      </c>
      <c r="AV1654" s="56" t="str">
        <f t="shared" si="528"/>
        <v>-</v>
      </c>
      <c r="AW1654" s="53" t="str">
        <f t="shared" si="529"/>
        <v>-</v>
      </c>
      <c r="AX1654" s="53" t="str">
        <f t="shared" si="530"/>
        <v/>
      </c>
      <c r="AY1654" s="57" t="str">
        <f t="shared" si="531"/>
        <v/>
      </c>
      <c r="AZ1654" s="54">
        <f>+IF(SUMIF($AC$3:$AM$3,VLOOKUP($R1654,desplegable!$N$3:$Q$8,4,FALSE),$AC1654:$AM1654)&gt;=$S1654,$S1654,SUMIF($AC$3:$AM$3,VLOOKUP($R1654,desplegable!$N$3:$Q$8,4,FALSE),$AC1654:$AM1654))</f>
        <v>0</v>
      </c>
      <c r="BA1654" s="78"/>
      <c r="BB1654" s="54">
        <f t="shared" si="532"/>
        <v>0</v>
      </c>
      <c r="BC1654" s="53">
        <f>+IFERROR($BB1654*$T1654/VLOOKUP($R1654,desplegable!$N$3:$O$8,2,FALSE),0)</f>
        <v>0</v>
      </c>
      <c r="BD1654" s="53" t="str">
        <f t="shared" si="522"/>
        <v/>
      </c>
      <c r="BE1654" s="57" t="str">
        <f t="shared" si="533"/>
        <v/>
      </c>
    </row>
    <row r="1655" spans="1:57" ht="15" customHeight="1" x14ac:dyDescent="0.25">
      <c r="A1655" s="26" t="s">
        <v>117</v>
      </c>
      <c r="B1655" s="21"/>
      <c r="C1655" s="21" t="s">
        <v>117</v>
      </c>
      <c r="D1655" s="21"/>
      <c r="E1655" s="21" t="s">
        <v>117</v>
      </c>
      <c r="F1655" s="21"/>
      <c r="G1655" s="27"/>
      <c r="H1655" s="27"/>
      <c r="I1655" s="28" t="s">
        <v>110</v>
      </c>
      <c r="J1655" s="28" t="s">
        <v>117</v>
      </c>
      <c r="K1655" s="21"/>
      <c r="L1655" s="21"/>
      <c r="M1655" s="28" t="s">
        <v>117</v>
      </c>
      <c r="N1655" s="28" t="s">
        <v>117</v>
      </c>
      <c r="O1655" s="28" t="s">
        <v>117</v>
      </c>
      <c r="P1655" s="21" t="s">
        <v>117</v>
      </c>
      <c r="Q1655" s="21" t="s">
        <v>117</v>
      </c>
      <c r="R1655" s="28" t="s">
        <v>117</v>
      </c>
      <c r="S1655" s="78"/>
      <c r="T1655" s="30"/>
      <c r="U1655" s="52">
        <f t="shared" si="523"/>
        <v>0</v>
      </c>
      <c r="V1655" s="29"/>
      <c r="W1655" s="29" t="s">
        <v>117</v>
      </c>
      <c r="X1655" s="29"/>
      <c r="Y1655" s="29"/>
      <c r="Z1655" s="53" t="str">
        <f t="shared" si="515"/>
        <v/>
      </c>
      <c r="AA1655" s="55" t="str">
        <f t="shared" si="524"/>
        <v/>
      </c>
      <c r="AB1655" s="27"/>
      <c r="AC1655" s="54">
        <f t="shared" si="516"/>
        <v>0</v>
      </c>
      <c r="AD1655" s="78"/>
      <c r="AE1655" s="54">
        <f t="shared" si="517"/>
        <v>0</v>
      </c>
      <c r="AF1655" s="78"/>
      <c r="AG1655" s="54">
        <f t="shared" si="518"/>
        <v>0</v>
      </c>
      <c r="AH1655" s="78"/>
      <c r="AI1655" s="54">
        <f t="shared" si="519"/>
        <v>0</v>
      </c>
      <c r="AJ1655" s="78"/>
      <c r="AK1655" s="54">
        <f t="shared" si="520"/>
        <v>0</v>
      </c>
      <c r="AL1655" s="78"/>
      <c r="AM1655" s="78"/>
      <c r="AN1655" s="53" t="str">
        <f>+IF($A1655="Venta",SUMIF($AC$3:$AM$3,VLOOKUP($R1655,desplegable!$N$3:$Q$8,4,FALSE),$AC1655:$AM1655)*$T1655/VLOOKUP($R1655,desplegable!$N$3:$O$8,2,FALSE),"")</f>
        <v/>
      </c>
      <c r="AO1655" s="53">
        <f t="shared" si="521"/>
        <v>0</v>
      </c>
      <c r="AP1655" s="53" t="str">
        <f>+IF($A1655="Compra",SUMIF($AC$3:$AM$3,VLOOKUP($R1654,desplegable!$N$3:$Q$8,4,FALSE),$AC1655:$AM1655)*$T1655/VLOOKUP($R1654,desplegable!$N$3:$O$8,2,FALSE),"")</f>
        <v/>
      </c>
      <c r="AQ1655" s="55">
        <f>+IFERROR(SUMIF($AC$3:$AM$3,VLOOKUP($R1655,desplegable!$N$3:$Q$8,4,FALSE),$AC1655:$AM1655)/$S1655,0)</f>
        <v>0</v>
      </c>
      <c r="AR1655" s="55">
        <f ca="1">IFERROR((SUMIF($AC$3:$AM$3,VLOOKUP($R1655,desplegable!$N$3:$Q$8,4,FALSE),$AC1655:$AM1655)/($H1655-$G1655))*((TODAY())-$G1655)/$S1655,0)</f>
        <v>0</v>
      </c>
      <c r="AS1655" s="56" t="str">
        <f t="shared" si="525"/>
        <v>-</v>
      </c>
      <c r="AT1655" s="56" t="str">
        <f t="shared" si="526"/>
        <v>-</v>
      </c>
      <c r="AU1655" s="56" t="str">
        <f t="shared" si="527"/>
        <v>-</v>
      </c>
      <c r="AV1655" s="56" t="str">
        <f t="shared" si="528"/>
        <v>-</v>
      </c>
      <c r="AW1655" s="53" t="str">
        <f t="shared" si="529"/>
        <v>-</v>
      </c>
      <c r="AX1655" s="53" t="str">
        <f t="shared" si="530"/>
        <v/>
      </c>
      <c r="AY1655" s="57" t="str">
        <f t="shared" si="531"/>
        <v/>
      </c>
      <c r="AZ1655" s="54">
        <f>+IF(SUMIF($AC$3:$AM$3,VLOOKUP($R1655,desplegable!$N$3:$Q$8,4,FALSE),$AC1655:$AM1655)&gt;=$S1655,$S1655,SUMIF($AC$3:$AM$3,VLOOKUP($R1655,desplegable!$N$3:$Q$8,4,FALSE),$AC1655:$AM1655))</f>
        <v>0</v>
      </c>
      <c r="BA1655" s="78"/>
      <c r="BB1655" s="54">
        <f t="shared" si="532"/>
        <v>0</v>
      </c>
      <c r="BC1655" s="53">
        <f>+IFERROR($BB1655*$T1655/VLOOKUP($R1655,desplegable!$N$3:$O$8,2,FALSE),0)</f>
        <v>0</v>
      </c>
      <c r="BD1655" s="53" t="str">
        <f t="shared" si="522"/>
        <v/>
      </c>
      <c r="BE1655" s="57" t="str">
        <f t="shared" si="533"/>
        <v/>
      </c>
    </row>
    <row r="1656" spans="1:57" ht="15" customHeight="1" x14ac:dyDescent="0.25">
      <c r="A1656" s="26" t="s">
        <v>117</v>
      </c>
      <c r="B1656" s="21"/>
      <c r="C1656" s="21" t="s">
        <v>117</v>
      </c>
      <c r="D1656" s="21"/>
      <c r="E1656" s="21" t="s">
        <v>117</v>
      </c>
      <c r="F1656" s="21"/>
      <c r="G1656" s="27"/>
      <c r="H1656" s="27"/>
      <c r="I1656" s="28" t="s">
        <v>110</v>
      </c>
      <c r="J1656" s="28" t="s">
        <v>117</v>
      </c>
      <c r="K1656" s="21"/>
      <c r="L1656" s="21"/>
      <c r="M1656" s="28" t="s">
        <v>117</v>
      </c>
      <c r="N1656" s="28" t="s">
        <v>117</v>
      </c>
      <c r="O1656" s="28" t="s">
        <v>117</v>
      </c>
      <c r="P1656" s="21" t="s">
        <v>117</v>
      </c>
      <c r="Q1656" s="21" t="s">
        <v>117</v>
      </c>
      <c r="R1656" s="28" t="s">
        <v>117</v>
      </c>
      <c r="S1656" s="78"/>
      <c r="T1656" s="30"/>
      <c r="U1656" s="52">
        <f t="shared" si="523"/>
        <v>0</v>
      </c>
      <c r="V1656" s="29"/>
      <c r="W1656" s="29" t="s">
        <v>117</v>
      </c>
      <c r="X1656" s="29"/>
      <c r="Y1656" s="29"/>
      <c r="Z1656" s="53" t="str">
        <f t="shared" si="515"/>
        <v/>
      </c>
      <c r="AA1656" s="55" t="str">
        <f t="shared" si="524"/>
        <v/>
      </c>
      <c r="AB1656" s="27"/>
      <c r="AC1656" s="54">
        <f t="shared" si="516"/>
        <v>0</v>
      </c>
      <c r="AD1656" s="78"/>
      <c r="AE1656" s="54">
        <f t="shared" si="517"/>
        <v>0</v>
      </c>
      <c r="AF1656" s="78"/>
      <c r="AG1656" s="54">
        <f t="shared" si="518"/>
        <v>0</v>
      </c>
      <c r="AH1656" s="78"/>
      <c r="AI1656" s="54">
        <f t="shared" si="519"/>
        <v>0</v>
      </c>
      <c r="AJ1656" s="78"/>
      <c r="AK1656" s="54">
        <f t="shared" si="520"/>
        <v>0</v>
      </c>
      <c r="AL1656" s="78"/>
      <c r="AM1656" s="78"/>
      <c r="AN1656" s="53" t="str">
        <f>+IF($A1656="Venta",SUMIF($AC$3:$AM$3,VLOOKUP($R1656,desplegable!$N$3:$Q$8,4,FALSE),$AC1656:$AM1656)*$T1656/VLOOKUP($R1656,desplegable!$N$3:$O$8,2,FALSE),"")</f>
        <v/>
      </c>
      <c r="AO1656" s="53">
        <f t="shared" si="521"/>
        <v>0</v>
      </c>
      <c r="AP1656" s="53" t="str">
        <f>+IF($A1656="Compra",SUMIF($AC$3:$AM$3,VLOOKUP($R1655,desplegable!$N$3:$Q$8,4,FALSE),$AC1656:$AM1656)*$T1656/VLOOKUP($R1655,desplegable!$N$3:$O$8,2,FALSE),"")</f>
        <v/>
      </c>
      <c r="AQ1656" s="55">
        <f>+IFERROR(SUMIF($AC$3:$AM$3,VLOOKUP($R1656,desplegable!$N$3:$Q$8,4,FALSE),$AC1656:$AM1656)/$S1656,0)</f>
        <v>0</v>
      </c>
      <c r="AR1656" s="55">
        <f ca="1">IFERROR((SUMIF($AC$3:$AM$3,VLOOKUP($R1656,desplegable!$N$3:$Q$8,4,FALSE),$AC1656:$AM1656)/($H1656-$G1656))*((TODAY())-$G1656)/$S1656,0)</f>
        <v>0</v>
      </c>
      <c r="AS1656" s="56" t="str">
        <f t="shared" si="525"/>
        <v>-</v>
      </c>
      <c r="AT1656" s="56" t="str">
        <f t="shared" si="526"/>
        <v>-</v>
      </c>
      <c r="AU1656" s="56" t="str">
        <f t="shared" si="527"/>
        <v>-</v>
      </c>
      <c r="AV1656" s="56" t="str">
        <f t="shared" si="528"/>
        <v>-</v>
      </c>
      <c r="AW1656" s="53" t="str">
        <f t="shared" si="529"/>
        <v>-</v>
      </c>
      <c r="AX1656" s="53" t="str">
        <f t="shared" si="530"/>
        <v/>
      </c>
      <c r="AY1656" s="57" t="str">
        <f t="shared" si="531"/>
        <v/>
      </c>
      <c r="AZ1656" s="54">
        <f>+IF(SUMIF($AC$3:$AM$3,VLOOKUP($R1656,desplegable!$N$3:$Q$8,4,FALSE),$AC1656:$AM1656)&gt;=$S1656,$S1656,SUMIF($AC$3:$AM$3,VLOOKUP($R1656,desplegable!$N$3:$Q$8,4,FALSE),$AC1656:$AM1656))</f>
        <v>0</v>
      </c>
      <c r="BA1656" s="78"/>
      <c r="BB1656" s="54">
        <f t="shared" si="532"/>
        <v>0</v>
      </c>
      <c r="BC1656" s="53">
        <f>+IFERROR($BB1656*$T1656/VLOOKUP($R1656,desplegable!$N$3:$O$8,2,FALSE),0)</f>
        <v>0</v>
      </c>
      <c r="BD1656" s="53" t="str">
        <f t="shared" si="522"/>
        <v/>
      </c>
      <c r="BE1656" s="57" t="str">
        <f t="shared" si="533"/>
        <v/>
      </c>
    </row>
    <row r="1657" spans="1:57" ht="15" customHeight="1" x14ac:dyDescent="0.25">
      <c r="A1657" s="26" t="s">
        <v>117</v>
      </c>
      <c r="B1657" s="21"/>
      <c r="C1657" s="21" t="s">
        <v>117</v>
      </c>
      <c r="D1657" s="21"/>
      <c r="E1657" s="21" t="s">
        <v>117</v>
      </c>
      <c r="F1657" s="21"/>
      <c r="G1657" s="27"/>
      <c r="H1657" s="27"/>
      <c r="I1657" s="28" t="s">
        <v>110</v>
      </c>
      <c r="J1657" s="28" t="s">
        <v>117</v>
      </c>
      <c r="K1657" s="21"/>
      <c r="L1657" s="21"/>
      <c r="M1657" s="28" t="s">
        <v>117</v>
      </c>
      <c r="N1657" s="28" t="s">
        <v>117</v>
      </c>
      <c r="O1657" s="28" t="s">
        <v>117</v>
      </c>
      <c r="P1657" s="21" t="s">
        <v>117</v>
      </c>
      <c r="Q1657" s="21" t="s">
        <v>117</v>
      </c>
      <c r="R1657" s="28" t="s">
        <v>117</v>
      </c>
      <c r="S1657" s="78"/>
      <c r="T1657" s="30"/>
      <c r="U1657" s="52">
        <f t="shared" si="523"/>
        <v>0</v>
      </c>
      <c r="V1657" s="29"/>
      <c r="W1657" s="29" t="s">
        <v>117</v>
      </c>
      <c r="X1657" s="29"/>
      <c r="Y1657" s="29"/>
      <c r="Z1657" s="53" t="str">
        <f t="shared" si="515"/>
        <v/>
      </c>
      <c r="AA1657" s="55" t="str">
        <f t="shared" si="524"/>
        <v/>
      </c>
      <c r="AB1657" s="27"/>
      <c r="AC1657" s="54">
        <f t="shared" si="516"/>
        <v>0</v>
      </c>
      <c r="AD1657" s="78"/>
      <c r="AE1657" s="54">
        <f t="shared" si="517"/>
        <v>0</v>
      </c>
      <c r="AF1657" s="78"/>
      <c r="AG1657" s="54">
        <f t="shared" si="518"/>
        <v>0</v>
      </c>
      <c r="AH1657" s="78"/>
      <c r="AI1657" s="54">
        <f t="shared" si="519"/>
        <v>0</v>
      </c>
      <c r="AJ1657" s="78"/>
      <c r="AK1657" s="54">
        <f t="shared" si="520"/>
        <v>0</v>
      </c>
      <c r="AL1657" s="78"/>
      <c r="AM1657" s="78"/>
      <c r="AN1657" s="53" t="str">
        <f>+IF($A1657="Venta",SUMIF($AC$3:$AM$3,VLOOKUP($R1657,desplegable!$N$3:$Q$8,4,FALSE),$AC1657:$AM1657)*$T1657/VLOOKUP($R1657,desplegable!$N$3:$O$8,2,FALSE),"")</f>
        <v/>
      </c>
      <c r="AO1657" s="53">
        <f t="shared" si="521"/>
        <v>0</v>
      </c>
      <c r="AP1657" s="53" t="str">
        <f>+IF($A1657="Compra",SUMIF($AC$3:$AM$3,VLOOKUP($R1656,desplegable!$N$3:$Q$8,4,FALSE),$AC1657:$AM1657)*$T1657/VLOOKUP($R1656,desplegable!$N$3:$O$8,2,FALSE),"")</f>
        <v/>
      </c>
      <c r="AQ1657" s="55">
        <f>+IFERROR(SUMIF($AC$3:$AM$3,VLOOKUP($R1657,desplegable!$N$3:$Q$8,4,FALSE),$AC1657:$AM1657)/$S1657,0)</f>
        <v>0</v>
      </c>
      <c r="AR1657" s="55">
        <f ca="1">IFERROR((SUMIF($AC$3:$AM$3,VLOOKUP($R1657,desplegable!$N$3:$Q$8,4,FALSE),$AC1657:$AM1657)/($H1657-$G1657))*((TODAY())-$G1657)/$S1657,0)</f>
        <v>0</v>
      </c>
      <c r="AS1657" s="56" t="str">
        <f t="shared" si="525"/>
        <v>-</v>
      </c>
      <c r="AT1657" s="56" t="str">
        <f t="shared" si="526"/>
        <v>-</v>
      </c>
      <c r="AU1657" s="56" t="str">
        <f t="shared" si="527"/>
        <v>-</v>
      </c>
      <c r="AV1657" s="56" t="str">
        <f t="shared" si="528"/>
        <v>-</v>
      </c>
      <c r="AW1657" s="53" t="str">
        <f t="shared" si="529"/>
        <v>-</v>
      </c>
      <c r="AX1657" s="53" t="str">
        <f t="shared" si="530"/>
        <v/>
      </c>
      <c r="AY1657" s="57" t="str">
        <f t="shared" si="531"/>
        <v/>
      </c>
      <c r="AZ1657" s="54">
        <f>+IF(SUMIF($AC$3:$AM$3,VLOOKUP($R1657,desplegable!$N$3:$Q$8,4,FALSE),$AC1657:$AM1657)&gt;=$S1657,$S1657,SUMIF($AC$3:$AM$3,VLOOKUP($R1657,desplegable!$N$3:$Q$8,4,FALSE),$AC1657:$AM1657))</f>
        <v>0</v>
      </c>
      <c r="BA1657" s="78"/>
      <c r="BB1657" s="54">
        <f t="shared" si="532"/>
        <v>0</v>
      </c>
      <c r="BC1657" s="53">
        <f>+IFERROR($BB1657*$T1657/VLOOKUP($R1657,desplegable!$N$3:$O$8,2,FALSE),0)</f>
        <v>0</v>
      </c>
      <c r="BD1657" s="53" t="str">
        <f t="shared" si="522"/>
        <v/>
      </c>
      <c r="BE1657" s="57" t="str">
        <f t="shared" si="533"/>
        <v/>
      </c>
    </row>
    <row r="1658" spans="1:57" ht="15" customHeight="1" x14ac:dyDescent="0.25">
      <c r="A1658" s="26" t="s">
        <v>117</v>
      </c>
      <c r="B1658" s="21"/>
      <c r="C1658" s="21" t="s">
        <v>117</v>
      </c>
      <c r="D1658" s="21"/>
      <c r="E1658" s="21" t="s">
        <v>117</v>
      </c>
      <c r="F1658" s="21"/>
      <c r="G1658" s="27"/>
      <c r="H1658" s="27"/>
      <c r="I1658" s="28" t="s">
        <v>110</v>
      </c>
      <c r="J1658" s="28" t="s">
        <v>117</v>
      </c>
      <c r="K1658" s="21"/>
      <c r="L1658" s="21"/>
      <c r="M1658" s="28" t="s">
        <v>117</v>
      </c>
      <c r="N1658" s="28" t="s">
        <v>117</v>
      </c>
      <c r="O1658" s="28" t="s">
        <v>117</v>
      </c>
      <c r="P1658" s="21" t="s">
        <v>117</v>
      </c>
      <c r="Q1658" s="21" t="s">
        <v>117</v>
      </c>
      <c r="R1658" s="28" t="s">
        <v>117</v>
      </c>
      <c r="S1658" s="78"/>
      <c r="T1658" s="30"/>
      <c r="U1658" s="52">
        <f t="shared" si="523"/>
        <v>0</v>
      </c>
      <c r="V1658" s="29"/>
      <c r="W1658" s="29" t="s">
        <v>117</v>
      </c>
      <c r="X1658" s="29"/>
      <c r="Y1658" s="29"/>
      <c r="Z1658" s="53" t="str">
        <f t="shared" si="515"/>
        <v/>
      </c>
      <c r="AA1658" s="55" t="str">
        <f t="shared" si="524"/>
        <v/>
      </c>
      <c r="AB1658" s="27"/>
      <c r="AC1658" s="54">
        <f t="shared" si="516"/>
        <v>0</v>
      </c>
      <c r="AD1658" s="78"/>
      <c r="AE1658" s="54">
        <f t="shared" si="517"/>
        <v>0</v>
      </c>
      <c r="AF1658" s="78"/>
      <c r="AG1658" s="54">
        <f t="shared" si="518"/>
        <v>0</v>
      </c>
      <c r="AH1658" s="78"/>
      <c r="AI1658" s="54">
        <f t="shared" si="519"/>
        <v>0</v>
      </c>
      <c r="AJ1658" s="78"/>
      <c r="AK1658" s="54">
        <f t="shared" si="520"/>
        <v>0</v>
      </c>
      <c r="AL1658" s="78"/>
      <c r="AM1658" s="78"/>
      <c r="AN1658" s="53" t="str">
        <f>+IF($A1658="Venta",SUMIF($AC$3:$AM$3,VLOOKUP($R1658,desplegable!$N$3:$Q$8,4,FALSE),$AC1658:$AM1658)*$T1658/VLOOKUP($R1658,desplegable!$N$3:$O$8,2,FALSE),"")</f>
        <v/>
      </c>
      <c r="AO1658" s="53">
        <f t="shared" si="521"/>
        <v>0</v>
      </c>
      <c r="AP1658" s="53" t="str">
        <f>+IF($A1658="Compra",SUMIF($AC$3:$AM$3,VLOOKUP($R1657,desplegable!$N$3:$Q$8,4,FALSE),$AC1658:$AM1658)*$T1658/VLOOKUP($R1657,desplegable!$N$3:$O$8,2,FALSE),"")</f>
        <v/>
      </c>
      <c r="AQ1658" s="55">
        <f>+IFERROR(SUMIF($AC$3:$AM$3,VLOOKUP($R1658,desplegable!$N$3:$Q$8,4,FALSE),$AC1658:$AM1658)/$S1658,0)</f>
        <v>0</v>
      </c>
      <c r="AR1658" s="55">
        <f ca="1">IFERROR((SUMIF($AC$3:$AM$3,VLOOKUP($R1658,desplegable!$N$3:$Q$8,4,FALSE),$AC1658:$AM1658)/($H1658-$G1658))*((TODAY())-$G1658)/$S1658,0)</f>
        <v>0</v>
      </c>
      <c r="AS1658" s="56" t="str">
        <f t="shared" si="525"/>
        <v>-</v>
      </c>
      <c r="AT1658" s="56" t="str">
        <f t="shared" si="526"/>
        <v>-</v>
      </c>
      <c r="AU1658" s="56" t="str">
        <f t="shared" si="527"/>
        <v>-</v>
      </c>
      <c r="AV1658" s="56" t="str">
        <f t="shared" si="528"/>
        <v>-</v>
      </c>
      <c r="AW1658" s="53" t="str">
        <f t="shared" si="529"/>
        <v>-</v>
      </c>
      <c r="AX1658" s="53" t="str">
        <f t="shared" si="530"/>
        <v/>
      </c>
      <c r="AY1658" s="57" t="str">
        <f t="shared" si="531"/>
        <v/>
      </c>
      <c r="AZ1658" s="54">
        <f>+IF(SUMIF($AC$3:$AM$3,VLOOKUP($R1658,desplegable!$N$3:$Q$8,4,FALSE),$AC1658:$AM1658)&gt;=$S1658,$S1658,SUMIF($AC$3:$AM$3,VLOOKUP($R1658,desplegable!$N$3:$Q$8,4,FALSE),$AC1658:$AM1658))</f>
        <v>0</v>
      </c>
      <c r="BA1658" s="78"/>
      <c r="BB1658" s="54">
        <f t="shared" si="532"/>
        <v>0</v>
      </c>
      <c r="BC1658" s="53">
        <f>+IFERROR($BB1658*$T1658/VLOOKUP($R1658,desplegable!$N$3:$O$8,2,FALSE),0)</f>
        <v>0</v>
      </c>
      <c r="BD1658" s="53" t="str">
        <f t="shared" si="522"/>
        <v/>
      </c>
      <c r="BE1658" s="57" t="str">
        <f t="shared" si="533"/>
        <v/>
      </c>
    </row>
    <row r="1659" spans="1:57" ht="15" customHeight="1" x14ac:dyDescent="0.25">
      <c r="A1659" s="26" t="s">
        <v>117</v>
      </c>
      <c r="B1659" s="21"/>
      <c r="C1659" s="21" t="s">
        <v>117</v>
      </c>
      <c r="D1659" s="21"/>
      <c r="E1659" s="21" t="s">
        <v>117</v>
      </c>
      <c r="F1659" s="21"/>
      <c r="G1659" s="27"/>
      <c r="H1659" s="27"/>
      <c r="I1659" s="28" t="s">
        <v>110</v>
      </c>
      <c r="J1659" s="28" t="s">
        <v>117</v>
      </c>
      <c r="K1659" s="21"/>
      <c r="L1659" s="21"/>
      <c r="M1659" s="28" t="s">
        <v>117</v>
      </c>
      <c r="N1659" s="28" t="s">
        <v>117</v>
      </c>
      <c r="O1659" s="28" t="s">
        <v>117</v>
      </c>
      <c r="P1659" s="21" t="s">
        <v>117</v>
      </c>
      <c r="Q1659" s="21" t="s">
        <v>117</v>
      </c>
      <c r="R1659" s="28" t="s">
        <v>117</v>
      </c>
      <c r="S1659" s="78"/>
      <c r="T1659" s="30"/>
      <c r="U1659" s="52">
        <f t="shared" si="523"/>
        <v>0</v>
      </c>
      <c r="V1659" s="29"/>
      <c r="W1659" s="29" t="s">
        <v>117</v>
      </c>
      <c r="X1659" s="29"/>
      <c r="Y1659" s="29"/>
      <c r="Z1659" s="53" t="str">
        <f t="shared" si="515"/>
        <v/>
      </c>
      <c r="AA1659" s="55" t="str">
        <f t="shared" si="524"/>
        <v/>
      </c>
      <c r="AB1659" s="27"/>
      <c r="AC1659" s="54">
        <f t="shared" si="516"/>
        <v>0</v>
      </c>
      <c r="AD1659" s="78"/>
      <c r="AE1659" s="54">
        <f t="shared" si="517"/>
        <v>0</v>
      </c>
      <c r="AF1659" s="78"/>
      <c r="AG1659" s="54">
        <f t="shared" si="518"/>
        <v>0</v>
      </c>
      <c r="AH1659" s="78"/>
      <c r="AI1659" s="54">
        <f t="shared" si="519"/>
        <v>0</v>
      </c>
      <c r="AJ1659" s="78"/>
      <c r="AK1659" s="54">
        <f t="shared" si="520"/>
        <v>0</v>
      </c>
      <c r="AL1659" s="78"/>
      <c r="AM1659" s="78"/>
      <c r="AN1659" s="53" t="str">
        <f>+IF($A1659="Venta",SUMIF($AC$3:$AM$3,VLOOKUP($R1659,desplegable!$N$3:$Q$8,4,FALSE),$AC1659:$AM1659)*$T1659/VLOOKUP($R1659,desplegable!$N$3:$O$8,2,FALSE),"")</f>
        <v/>
      </c>
      <c r="AO1659" s="53">
        <f t="shared" si="521"/>
        <v>0</v>
      </c>
      <c r="AP1659" s="53" t="str">
        <f>+IF($A1659="Compra",SUMIF($AC$3:$AM$3,VLOOKUP($R1658,desplegable!$N$3:$Q$8,4,FALSE),$AC1659:$AM1659)*$T1659/VLOOKUP($R1658,desplegable!$N$3:$O$8,2,FALSE),"")</f>
        <v/>
      </c>
      <c r="AQ1659" s="55">
        <f>+IFERROR(SUMIF($AC$3:$AM$3,VLOOKUP($R1659,desplegable!$N$3:$Q$8,4,FALSE),$AC1659:$AM1659)/$S1659,0)</f>
        <v>0</v>
      </c>
      <c r="AR1659" s="55">
        <f ca="1">IFERROR((SUMIF($AC$3:$AM$3,VLOOKUP($R1659,desplegable!$N$3:$Q$8,4,FALSE),$AC1659:$AM1659)/($H1659-$G1659))*((TODAY())-$G1659)/$S1659,0)</f>
        <v>0</v>
      </c>
      <c r="AS1659" s="56" t="str">
        <f t="shared" si="525"/>
        <v>-</v>
      </c>
      <c r="AT1659" s="56" t="str">
        <f t="shared" si="526"/>
        <v>-</v>
      </c>
      <c r="AU1659" s="56" t="str">
        <f t="shared" si="527"/>
        <v>-</v>
      </c>
      <c r="AV1659" s="56" t="str">
        <f t="shared" si="528"/>
        <v>-</v>
      </c>
      <c r="AW1659" s="53" t="str">
        <f t="shared" si="529"/>
        <v>-</v>
      </c>
      <c r="AX1659" s="53" t="str">
        <f t="shared" si="530"/>
        <v/>
      </c>
      <c r="AY1659" s="57" t="str">
        <f t="shared" si="531"/>
        <v/>
      </c>
      <c r="AZ1659" s="54">
        <f>+IF(SUMIF($AC$3:$AM$3,VLOOKUP($R1659,desplegable!$N$3:$Q$8,4,FALSE),$AC1659:$AM1659)&gt;=$S1659,$S1659,SUMIF($AC$3:$AM$3,VLOOKUP($R1659,desplegable!$N$3:$Q$8,4,FALSE),$AC1659:$AM1659))</f>
        <v>0</v>
      </c>
      <c r="BA1659" s="78"/>
      <c r="BB1659" s="54">
        <f t="shared" si="532"/>
        <v>0</v>
      </c>
      <c r="BC1659" s="53">
        <f>+IFERROR($BB1659*$T1659/VLOOKUP($R1659,desplegable!$N$3:$O$8,2,FALSE),0)</f>
        <v>0</v>
      </c>
      <c r="BD1659" s="53" t="str">
        <f t="shared" si="522"/>
        <v/>
      </c>
      <c r="BE1659" s="57" t="str">
        <f t="shared" si="533"/>
        <v/>
      </c>
    </row>
    <row r="1660" spans="1:57" ht="15" customHeight="1" x14ac:dyDescent="0.25">
      <c r="A1660" s="26" t="s">
        <v>117</v>
      </c>
      <c r="B1660" s="21"/>
      <c r="C1660" s="21" t="s">
        <v>117</v>
      </c>
      <c r="D1660" s="21"/>
      <c r="E1660" s="21" t="s">
        <v>117</v>
      </c>
      <c r="F1660" s="21"/>
      <c r="G1660" s="27"/>
      <c r="H1660" s="27"/>
      <c r="I1660" s="28" t="s">
        <v>110</v>
      </c>
      <c r="J1660" s="28" t="s">
        <v>117</v>
      </c>
      <c r="K1660" s="21"/>
      <c r="L1660" s="21"/>
      <c r="M1660" s="28" t="s">
        <v>117</v>
      </c>
      <c r="N1660" s="28" t="s">
        <v>117</v>
      </c>
      <c r="O1660" s="28" t="s">
        <v>117</v>
      </c>
      <c r="P1660" s="21" t="s">
        <v>117</v>
      </c>
      <c r="Q1660" s="21" t="s">
        <v>117</v>
      </c>
      <c r="R1660" s="28" t="s">
        <v>117</v>
      </c>
      <c r="S1660" s="78"/>
      <c r="T1660" s="30"/>
      <c r="U1660" s="52">
        <f t="shared" si="523"/>
        <v>0</v>
      </c>
      <c r="V1660" s="29"/>
      <c r="W1660" s="29" t="s">
        <v>117</v>
      </c>
      <c r="X1660" s="29"/>
      <c r="Y1660" s="29"/>
      <c r="Z1660" s="53" t="str">
        <f t="shared" si="515"/>
        <v/>
      </c>
      <c r="AA1660" s="55" t="str">
        <f t="shared" si="524"/>
        <v/>
      </c>
      <c r="AB1660" s="27"/>
      <c r="AC1660" s="54">
        <f t="shared" si="516"/>
        <v>0</v>
      </c>
      <c r="AD1660" s="78"/>
      <c r="AE1660" s="54">
        <f t="shared" si="517"/>
        <v>0</v>
      </c>
      <c r="AF1660" s="78"/>
      <c r="AG1660" s="54">
        <f t="shared" si="518"/>
        <v>0</v>
      </c>
      <c r="AH1660" s="78"/>
      <c r="AI1660" s="54">
        <f t="shared" si="519"/>
        <v>0</v>
      </c>
      <c r="AJ1660" s="78"/>
      <c r="AK1660" s="54">
        <f t="shared" si="520"/>
        <v>0</v>
      </c>
      <c r="AL1660" s="78"/>
      <c r="AM1660" s="78"/>
      <c r="AN1660" s="53" t="str">
        <f>+IF($A1660="Venta",SUMIF($AC$3:$AM$3,VLOOKUP($R1660,desplegable!$N$3:$Q$8,4,FALSE),$AC1660:$AM1660)*$T1660/VLOOKUP($R1660,desplegable!$N$3:$O$8,2,FALSE),"")</f>
        <v/>
      </c>
      <c r="AO1660" s="53">
        <f t="shared" si="521"/>
        <v>0</v>
      </c>
      <c r="AP1660" s="53" t="str">
        <f>+IF($A1660="Compra",SUMIF($AC$3:$AM$3,VLOOKUP($R1659,desplegable!$N$3:$Q$8,4,FALSE),$AC1660:$AM1660)*$T1660/VLOOKUP($R1659,desplegable!$N$3:$O$8,2,FALSE),"")</f>
        <v/>
      </c>
      <c r="AQ1660" s="55">
        <f>+IFERROR(SUMIF($AC$3:$AM$3,VLOOKUP($R1660,desplegable!$N$3:$Q$8,4,FALSE),$AC1660:$AM1660)/$S1660,0)</f>
        <v>0</v>
      </c>
      <c r="AR1660" s="55">
        <f ca="1">IFERROR((SUMIF($AC$3:$AM$3,VLOOKUP($R1660,desplegable!$N$3:$Q$8,4,FALSE),$AC1660:$AM1660)/($H1660-$G1660))*((TODAY())-$G1660)/$S1660,0)</f>
        <v>0</v>
      </c>
      <c r="AS1660" s="56" t="str">
        <f t="shared" si="525"/>
        <v>-</v>
      </c>
      <c r="AT1660" s="56" t="str">
        <f t="shared" si="526"/>
        <v>-</v>
      </c>
      <c r="AU1660" s="56" t="str">
        <f t="shared" si="527"/>
        <v>-</v>
      </c>
      <c r="AV1660" s="56" t="str">
        <f t="shared" si="528"/>
        <v>-</v>
      </c>
      <c r="AW1660" s="53" t="str">
        <f t="shared" si="529"/>
        <v>-</v>
      </c>
      <c r="AX1660" s="53" t="str">
        <f t="shared" si="530"/>
        <v/>
      </c>
      <c r="AY1660" s="57" t="str">
        <f t="shared" si="531"/>
        <v/>
      </c>
      <c r="AZ1660" s="54">
        <f>+IF(SUMIF($AC$3:$AM$3,VLOOKUP($R1660,desplegable!$N$3:$Q$8,4,FALSE),$AC1660:$AM1660)&gt;=$S1660,$S1660,SUMIF($AC$3:$AM$3,VLOOKUP($R1660,desplegable!$N$3:$Q$8,4,FALSE),$AC1660:$AM1660))</f>
        <v>0</v>
      </c>
      <c r="BA1660" s="78"/>
      <c r="BB1660" s="54">
        <f t="shared" si="532"/>
        <v>0</v>
      </c>
      <c r="BC1660" s="53">
        <f>+IFERROR($BB1660*$T1660/VLOOKUP($R1660,desplegable!$N$3:$O$8,2,FALSE),0)</f>
        <v>0</v>
      </c>
      <c r="BD1660" s="53" t="str">
        <f t="shared" si="522"/>
        <v/>
      </c>
      <c r="BE1660" s="57" t="str">
        <f t="shared" si="533"/>
        <v/>
      </c>
    </row>
    <row r="1661" spans="1:57" ht="15" customHeight="1" x14ac:dyDescent="0.25">
      <c r="A1661" s="26" t="s">
        <v>117</v>
      </c>
      <c r="B1661" s="21"/>
      <c r="C1661" s="21" t="s">
        <v>117</v>
      </c>
      <c r="D1661" s="21"/>
      <c r="E1661" s="21" t="s">
        <v>117</v>
      </c>
      <c r="F1661" s="21"/>
      <c r="G1661" s="27"/>
      <c r="H1661" s="27"/>
      <c r="I1661" s="28" t="s">
        <v>110</v>
      </c>
      <c r="J1661" s="28" t="s">
        <v>117</v>
      </c>
      <c r="K1661" s="21"/>
      <c r="L1661" s="21"/>
      <c r="M1661" s="28" t="s">
        <v>117</v>
      </c>
      <c r="N1661" s="28" t="s">
        <v>117</v>
      </c>
      <c r="O1661" s="28" t="s">
        <v>117</v>
      </c>
      <c r="P1661" s="21" t="s">
        <v>117</v>
      </c>
      <c r="Q1661" s="21" t="s">
        <v>117</v>
      </c>
      <c r="R1661" s="28" t="s">
        <v>117</v>
      </c>
      <c r="S1661" s="78"/>
      <c r="T1661" s="30"/>
      <c r="U1661" s="52">
        <f t="shared" si="523"/>
        <v>0</v>
      </c>
      <c r="V1661" s="29"/>
      <c r="W1661" s="29" t="s">
        <v>117</v>
      </c>
      <c r="X1661" s="29"/>
      <c r="Y1661" s="29"/>
      <c r="Z1661" s="53" t="str">
        <f t="shared" si="515"/>
        <v/>
      </c>
      <c r="AA1661" s="55" t="str">
        <f t="shared" si="524"/>
        <v/>
      </c>
      <c r="AB1661" s="27"/>
      <c r="AC1661" s="54">
        <f t="shared" si="516"/>
        <v>0</v>
      </c>
      <c r="AD1661" s="78"/>
      <c r="AE1661" s="54">
        <f t="shared" si="517"/>
        <v>0</v>
      </c>
      <c r="AF1661" s="78"/>
      <c r="AG1661" s="54">
        <f t="shared" si="518"/>
        <v>0</v>
      </c>
      <c r="AH1661" s="78"/>
      <c r="AI1661" s="54">
        <f t="shared" si="519"/>
        <v>0</v>
      </c>
      <c r="AJ1661" s="78"/>
      <c r="AK1661" s="54">
        <f t="shared" si="520"/>
        <v>0</v>
      </c>
      <c r="AL1661" s="78"/>
      <c r="AM1661" s="78"/>
      <c r="AN1661" s="53" t="str">
        <f>+IF($A1661="Venta",SUMIF($AC$3:$AM$3,VLOOKUP($R1661,desplegable!$N$3:$Q$8,4,FALSE),$AC1661:$AM1661)*$T1661/VLOOKUP($R1661,desplegable!$N$3:$O$8,2,FALSE),"")</f>
        <v/>
      </c>
      <c r="AO1661" s="53">
        <f t="shared" si="521"/>
        <v>0</v>
      </c>
      <c r="AP1661" s="53" t="str">
        <f>+IF($A1661="Compra",SUMIF($AC$3:$AM$3,VLOOKUP($R1660,desplegable!$N$3:$Q$8,4,FALSE),$AC1661:$AM1661)*$T1661/VLOOKUP($R1660,desplegable!$N$3:$O$8,2,FALSE),"")</f>
        <v/>
      </c>
      <c r="AQ1661" s="55">
        <f>+IFERROR(SUMIF($AC$3:$AM$3,VLOOKUP($R1661,desplegable!$N$3:$Q$8,4,FALSE),$AC1661:$AM1661)/$S1661,0)</f>
        <v>0</v>
      </c>
      <c r="AR1661" s="55">
        <f ca="1">IFERROR((SUMIF($AC$3:$AM$3,VLOOKUP($R1661,desplegable!$N$3:$Q$8,4,FALSE),$AC1661:$AM1661)/($H1661-$G1661))*((TODAY())-$G1661)/$S1661,0)</f>
        <v>0</v>
      </c>
      <c r="AS1661" s="56" t="str">
        <f t="shared" si="525"/>
        <v>-</v>
      </c>
      <c r="AT1661" s="56" t="str">
        <f t="shared" si="526"/>
        <v>-</v>
      </c>
      <c r="AU1661" s="56" t="str">
        <f t="shared" si="527"/>
        <v>-</v>
      </c>
      <c r="AV1661" s="56" t="str">
        <f t="shared" si="528"/>
        <v>-</v>
      </c>
      <c r="AW1661" s="53" t="str">
        <f t="shared" si="529"/>
        <v>-</v>
      </c>
      <c r="AX1661" s="53" t="str">
        <f t="shared" si="530"/>
        <v/>
      </c>
      <c r="AY1661" s="57" t="str">
        <f t="shared" si="531"/>
        <v/>
      </c>
      <c r="AZ1661" s="54">
        <f>+IF(SUMIF($AC$3:$AM$3,VLOOKUP($R1661,desplegable!$N$3:$Q$8,4,FALSE),$AC1661:$AM1661)&gt;=$S1661,$S1661,SUMIF($AC$3:$AM$3,VLOOKUP($R1661,desplegable!$N$3:$Q$8,4,FALSE),$AC1661:$AM1661))</f>
        <v>0</v>
      </c>
      <c r="BA1661" s="78"/>
      <c r="BB1661" s="54">
        <f t="shared" si="532"/>
        <v>0</v>
      </c>
      <c r="BC1661" s="53">
        <f>+IFERROR($BB1661*$T1661/VLOOKUP($R1661,desplegable!$N$3:$O$8,2,FALSE),0)</f>
        <v>0</v>
      </c>
      <c r="BD1661" s="53" t="str">
        <f t="shared" si="522"/>
        <v/>
      </c>
      <c r="BE1661" s="57" t="str">
        <f t="shared" si="533"/>
        <v/>
      </c>
    </row>
    <row r="1662" spans="1:57" ht="15" customHeight="1" x14ac:dyDescent="0.25">
      <c r="A1662" s="26" t="s">
        <v>117</v>
      </c>
      <c r="B1662" s="21"/>
      <c r="C1662" s="21" t="s">
        <v>117</v>
      </c>
      <c r="D1662" s="21"/>
      <c r="E1662" s="21" t="s">
        <v>117</v>
      </c>
      <c r="F1662" s="21"/>
      <c r="G1662" s="27"/>
      <c r="H1662" s="27"/>
      <c r="I1662" s="28" t="s">
        <v>110</v>
      </c>
      <c r="J1662" s="28" t="s">
        <v>117</v>
      </c>
      <c r="K1662" s="21"/>
      <c r="L1662" s="21"/>
      <c r="M1662" s="28" t="s">
        <v>117</v>
      </c>
      <c r="N1662" s="28" t="s">
        <v>117</v>
      </c>
      <c r="O1662" s="28" t="s">
        <v>117</v>
      </c>
      <c r="P1662" s="21" t="s">
        <v>117</v>
      </c>
      <c r="Q1662" s="21" t="s">
        <v>117</v>
      </c>
      <c r="R1662" s="28" t="s">
        <v>117</v>
      </c>
      <c r="S1662" s="78"/>
      <c r="T1662" s="30"/>
      <c r="U1662" s="52">
        <f t="shared" si="523"/>
        <v>0</v>
      </c>
      <c r="V1662" s="29"/>
      <c r="W1662" s="29" t="s">
        <v>117</v>
      </c>
      <c r="X1662" s="29"/>
      <c r="Y1662" s="29"/>
      <c r="Z1662" s="53" t="str">
        <f t="shared" si="515"/>
        <v/>
      </c>
      <c r="AA1662" s="55" t="str">
        <f t="shared" si="524"/>
        <v/>
      </c>
      <c r="AB1662" s="27"/>
      <c r="AC1662" s="54">
        <f t="shared" si="516"/>
        <v>0</v>
      </c>
      <c r="AD1662" s="78"/>
      <c r="AE1662" s="54">
        <f t="shared" si="517"/>
        <v>0</v>
      </c>
      <c r="AF1662" s="78"/>
      <c r="AG1662" s="54">
        <f t="shared" si="518"/>
        <v>0</v>
      </c>
      <c r="AH1662" s="78"/>
      <c r="AI1662" s="54">
        <f t="shared" si="519"/>
        <v>0</v>
      </c>
      <c r="AJ1662" s="78"/>
      <c r="AK1662" s="54">
        <f t="shared" si="520"/>
        <v>0</v>
      </c>
      <c r="AL1662" s="78"/>
      <c r="AM1662" s="78"/>
      <c r="AN1662" s="53" t="str">
        <f>+IF($A1662="Venta",SUMIF($AC$3:$AM$3,VLOOKUP($R1662,desplegable!$N$3:$Q$8,4,FALSE),$AC1662:$AM1662)*$T1662/VLOOKUP($R1662,desplegable!$N$3:$O$8,2,FALSE),"")</f>
        <v/>
      </c>
      <c r="AO1662" s="53">
        <f t="shared" si="521"/>
        <v>0</v>
      </c>
      <c r="AP1662" s="53" t="str">
        <f>+IF($A1662="Compra",SUMIF($AC$3:$AM$3,VLOOKUP($R1661,desplegable!$N$3:$Q$8,4,FALSE),$AC1662:$AM1662)*$T1662/VLOOKUP($R1661,desplegable!$N$3:$O$8,2,FALSE),"")</f>
        <v/>
      </c>
      <c r="AQ1662" s="55">
        <f>+IFERROR(SUMIF($AC$3:$AM$3,VLOOKUP($R1662,desplegable!$N$3:$Q$8,4,FALSE),$AC1662:$AM1662)/$S1662,0)</f>
        <v>0</v>
      </c>
      <c r="AR1662" s="55">
        <f ca="1">IFERROR((SUMIF($AC$3:$AM$3,VLOOKUP($R1662,desplegable!$N$3:$Q$8,4,FALSE),$AC1662:$AM1662)/($H1662-$G1662))*((TODAY())-$G1662)/$S1662,0)</f>
        <v>0</v>
      </c>
      <c r="AS1662" s="56" t="str">
        <f t="shared" si="525"/>
        <v>-</v>
      </c>
      <c r="AT1662" s="56" t="str">
        <f t="shared" si="526"/>
        <v>-</v>
      </c>
      <c r="AU1662" s="56" t="str">
        <f t="shared" si="527"/>
        <v>-</v>
      </c>
      <c r="AV1662" s="56" t="str">
        <f t="shared" si="528"/>
        <v>-</v>
      </c>
      <c r="AW1662" s="53" t="str">
        <f t="shared" si="529"/>
        <v>-</v>
      </c>
      <c r="AX1662" s="53" t="str">
        <f t="shared" si="530"/>
        <v/>
      </c>
      <c r="AY1662" s="57" t="str">
        <f t="shared" si="531"/>
        <v/>
      </c>
      <c r="AZ1662" s="54">
        <f>+IF(SUMIF($AC$3:$AM$3,VLOOKUP($R1662,desplegable!$N$3:$Q$8,4,FALSE),$AC1662:$AM1662)&gt;=$S1662,$S1662,SUMIF($AC$3:$AM$3,VLOOKUP($R1662,desplegable!$N$3:$Q$8,4,FALSE),$AC1662:$AM1662))</f>
        <v>0</v>
      </c>
      <c r="BA1662" s="78"/>
      <c r="BB1662" s="54">
        <f t="shared" si="532"/>
        <v>0</v>
      </c>
      <c r="BC1662" s="53">
        <f>+IFERROR($BB1662*$T1662/VLOOKUP($R1662,desplegable!$N$3:$O$8,2,FALSE),0)</f>
        <v>0</v>
      </c>
      <c r="BD1662" s="53" t="str">
        <f t="shared" si="522"/>
        <v/>
      </c>
      <c r="BE1662" s="57" t="str">
        <f t="shared" si="533"/>
        <v/>
      </c>
    </row>
    <row r="1663" spans="1:57" ht="15" customHeight="1" x14ac:dyDescent="0.25">
      <c r="A1663" s="26" t="s">
        <v>117</v>
      </c>
      <c r="B1663" s="21"/>
      <c r="C1663" s="21" t="s">
        <v>117</v>
      </c>
      <c r="D1663" s="21"/>
      <c r="E1663" s="21" t="s">
        <v>117</v>
      </c>
      <c r="F1663" s="21"/>
      <c r="G1663" s="27"/>
      <c r="H1663" s="27"/>
      <c r="I1663" s="28" t="s">
        <v>110</v>
      </c>
      <c r="J1663" s="28" t="s">
        <v>117</v>
      </c>
      <c r="K1663" s="21"/>
      <c r="L1663" s="21"/>
      <c r="M1663" s="28" t="s">
        <v>117</v>
      </c>
      <c r="N1663" s="28" t="s">
        <v>117</v>
      </c>
      <c r="O1663" s="28" t="s">
        <v>117</v>
      </c>
      <c r="P1663" s="21" t="s">
        <v>117</v>
      </c>
      <c r="Q1663" s="21" t="s">
        <v>117</v>
      </c>
      <c r="R1663" s="28" t="s">
        <v>117</v>
      </c>
      <c r="S1663" s="78"/>
      <c r="T1663" s="30"/>
      <c r="U1663" s="52">
        <f t="shared" si="523"/>
        <v>0</v>
      </c>
      <c r="V1663" s="29"/>
      <c r="W1663" s="29" t="s">
        <v>117</v>
      </c>
      <c r="X1663" s="29"/>
      <c r="Y1663" s="29"/>
      <c r="Z1663" s="53" t="str">
        <f t="shared" si="515"/>
        <v/>
      </c>
      <c r="AA1663" s="55" t="str">
        <f t="shared" si="524"/>
        <v/>
      </c>
      <c r="AB1663" s="27"/>
      <c r="AC1663" s="54">
        <f t="shared" si="516"/>
        <v>0</v>
      </c>
      <c r="AD1663" s="78"/>
      <c r="AE1663" s="54">
        <f t="shared" si="517"/>
        <v>0</v>
      </c>
      <c r="AF1663" s="78"/>
      <c r="AG1663" s="54">
        <f t="shared" si="518"/>
        <v>0</v>
      </c>
      <c r="AH1663" s="78"/>
      <c r="AI1663" s="54">
        <f t="shared" si="519"/>
        <v>0</v>
      </c>
      <c r="AJ1663" s="78"/>
      <c r="AK1663" s="54">
        <f t="shared" si="520"/>
        <v>0</v>
      </c>
      <c r="AL1663" s="78"/>
      <c r="AM1663" s="78"/>
      <c r="AN1663" s="53" t="str">
        <f>+IF($A1663="Venta",SUMIF($AC$3:$AM$3,VLOOKUP($R1663,desplegable!$N$3:$Q$8,4,FALSE),$AC1663:$AM1663)*$T1663/VLOOKUP($R1663,desplegable!$N$3:$O$8,2,FALSE),"")</f>
        <v/>
      </c>
      <c r="AO1663" s="53">
        <f t="shared" si="521"/>
        <v>0</v>
      </c>
      <c r="AP1663" s="53" t="str">
        <f>+IF($A1663="Compra",SUMIF($AC$3:$AM$3,VLOOKUP($R1662,desplegable!$N$3:$Q$8,4,FALSE),$AC1663:$AM1663)*$T1663/VLOOKUP($R1662,desplegable!$N$3:$O$8,2,FALSE),"")</f>
        <v/>
      </c>
      <c r="AQ1663" s="55">
        <f>+IFERROR(SUMIF($AC$3:$AM$3,VLOOKUP($R1663,desplegable!$N$3:$Q$8,4,FALSE),$AC1663:$AM1663)/$S1663,0)</f>
        <v>0</v>
      </c>
      <c r="AR1663" s="55">
        <f ca="1">IFERROR((SUMIF($AC$3:$AM$3,VLOOKUP($R1663,desplegable!$N$3:$Q$8,4,FALSE),$AC1663:$AM1663)/($H1663-$G1663))*((TODAY())-$G1663)/$S1663,0)</f>
        <v>0</v>
      </c>
      <c r="AS1663" s="56" t="str">
        <f t="shared" si="525"/>
        <v>-</v>
      </c>
      <c r="AT1663" s="56" t="str">
        <f t="shared" si="526"/>
        <v>-</v>
      </c>
      <c r="AU1663" s="56" t="str">
        <f t="shared" si="527"/>
        <v>-</v>
      </c>
      <c r="AV1663" s="56" t="str">
        <f t="shared" si="528"/>
        <v>-</v>
      </c>
      <c r="AW1663" s="53" t="str">
        <f t="shared" si="529"/>
        <v>-</v>
      </c>
      <c r="AX1663" s="53" t="str">
        <f t="shared" si="530"/>
        <v/>
      </c>
      <c r="AY1663" s="57" t="str">
        <f t="shared" si="531"/>
        <v/>
      </c>
      <c r="AZ1663" s="54">
        <f>+IF(SUMIF($AC$3:$AM$3,VLOOKUP($R1663,desplegable!$N$3:$Q$8,4,FALSE),$AC1663:$AM1663)&gt;=$S1663,$S1663,SUMIF($AC$3:$AM$3,VLOOKUP($R1663,desplegable!$N$3:$Q$8,4,FALSE),$AC1663:$AM1663))</f>
        <v>0</v>
      </c>
      <c r="BA1663" s="78"/>
      <c r="BB1663" s="54">
        <f t="shared" si="532"/>
        <v>0</v>
      </c>
      <c r="BC1663" s="53">
        <f>+IFERROR($BB1663*$T1663/VLOOKUP($R1663,desplegable!$N$3:$O$8,2,FALSE),0)</f>
        <v>0</v>
      </c>
      <c r="BD1663" s="53" t="str">
        <f t="shared" si="522"/>
        <v/>
      </c>
      <c r="BE1663" s="57" t="str">
        <f t="shared" si="533"/>
        <v/>
      </c>
    </row>
    <row r="1664" spans="1:57" ht="15" customHeight="1" x14ac:dyDescent="0.25">
      <c r="A1664" s="26" t="s">
        <v>117</v>
      </c>
      <c r="B1664" s="21"/>
      <c r="C1664" s="21" t="s">
        <v>117</v>
      </c>
      <c r="D1664" s="21"/>
      <c r="E1664" s="21" t="s">
        <v>117</v>
      </c>
      <c r="F1664" s="21"/>
      <c r="G1664" s="27"/>
      <c r="H1664" s="27"/>
      <c r="I1664" s="28" t="s">
        <v>110</v>
      </c>
      <c r="J1664" s="28" t="s">
        <v>117</v>
      </c>
      <c r="K1664" s="21"/>
      <c r="L1664" s="21"/>
      <c r="M1664" s="28" t="s">
        <v>117</v>
      </c>
      <c r="N1664" s="28" t="s">
        <v>117</v>
      </c>
      <c r="O1664" s="28" t="s">
        <v>117</v>
      </c>
      <c r="P1664" s="21" t="s">
        <v>117</v>
      </c>
      <c r="Q1664" s="21" t="s">
        <v>117</v>
      </c>
      <c r="R1664" s="28" t="s">
        <v>117</v>
      </c>
      <c r="S1664" s="78"/>
      <c r="T1664" s="30"/>
      <c r="U1664" s="52">
        <f t="shared" si="523"/>
        <v>0</v>
      </c>
      <c r="V1664" s="29"/>
      <c r="W1664" s="29" t="s">
        <v>117</v>
      </c>
      <c r="X1664" s="29"/>
      <c r="Y1664" s="29"/>
      <c r="Z1664" s="53" t="str">
        <f t="shared" si="515"/>
        <v/>
      </c>
      <c r="AA1664" s="55" t="str">
        <f t="shared" si="524"/>
        <v/>
      </c>
      <c r="AB1664" s="27"/>
      <c r="AC1664" s="54">
        <f t="shared" si="516"/>
        <v>0</v>
      </c>
      <c r="AD1664" s="78"/>
      <c r="AE1664" s="54">
        <f t="shared" si="517"/>
        <v>0</v>
      </c>
      <c r="AF1664" s="78"/>
      <c r="AG1664" s="54">
        <f t="shared" si="518"/>
        <v>0</v>
      </c>
      <c r="AH1664" s="78"/>
      <c r="AI1664" s="54">
        <f t="shared" si="519"/>
        <v>0</v>
      </c>
      <c r="AJ1664" s="78"/>
      <c r="AK1664" s="54">
        <f t="shared" si="520"/>
        <v>0</v>
      </c>
      <c r="AL1664" s="78"/>
      <c r="AM1664" s="78"/>
      <c r="AN1664" s="53" t="str">
        <f>+IF($A1664="Venta",SUMIF($AC$3:$AM$3,VLOOKUP($R1664,desplegable!$N$3:$Q$8,4,FALSE),$AC1664:$AM1664)*$T1664/VLOOKUP($R1664,desplegable!$N$3:$O$8,2,FALSE),"")</f>
        <v/>
      </c>
      <c r="AO1664" s="53">
        <f t="shared" si="521"/>
        <v>0</v>
      </c>
      <c r="AP1664" s="53" t="str">
        <f>+IF($A1664="Compra",SUMIF($AC$3:$AM$3,VLOOKUP($R1663,desplegable!$N$3:$Q$8,4,FALSE),$AC1664:$AM1664)*$T1664/VLOOKUP($R1663,desplegable!$N$3:$O$8,2,FALSE),"")</f>
        <v/>
      </c>
      <c r="AQ1664" s="55">
        <f>+IFERROR(SUMIF($AC$3:$AM$3,VLOOKUP($R1664,desplegable!$N$3:$Q$8,4,FALSE),$AC1664:$AM1664)/$S1664,0)</f>
        <v>0</v>
      </c>
      <c r="AR1664" s="55">
        <f ca="1">IFERROR((SUMIF($AC$3:$AM$3,VLOOKUP($R1664,desplegable!$N$3:$Q$8,4,FALSE),$AC1664:$AM1664)/($H1664-$G1664))*((TODAY())-$G1664)/$S1664,0)</f>
        <v>0</v>
      </c>
      <c r="AS1664" s="56" t="str">
        <f t="shared" si="525"/>
        <v>-</v>
      </c>
      <c r="AT1664" s="56" t="str">
        <f t="shared" si="526"/>
        <v>-</v>
      </c>
      <c r="AU1664" s="56" t="str">
        <f t="shared" si="527"/>
        <v>-</v>
      </c>
      <c r="AV1664" s="56" t="str">
        <f t="shared" si="528"/>
        <v>-</v>
      </c>
      <c r="AW1664" s="53" t="str">
        <f t="shared" si="529"/>
        <v>-</v>
      </c>
      <c r="AX1664" s="53" t="str">
        <f t="shared" si="530"/>
        <v/>
      </c>
      <c r="AY1664" s="57" t="str">
        <f t="shared" si="531"/>
        <v/>
      </c>
      <c r="AZ1664" s="54">
        <f>+IF(SUMIF($AC$3:$AM$3,VLOOKUP($R1664,desplegable!$N$3:$Q$8,4,FALSE),$AC1664:$AM1664)&gt;=$S1664,$S1664,SUMIF($AC$3:$AM$3,VLOOKUP($R1664,desplegable!$N$3:$Q$8,4,FALSE),$AC1664:$AM1664))</f>
        <v>0</v>
      </c>
      <c r="BA1664" s="78"/>
      <c r="BB1664" s="54">
        <f t="shared" si="532"/>
        <v>0</v>
      </c>
      <c r="BC1664" s="53">
        <f>+IFERROR($BB1664*$T1664/VLOOKUP($R1664,desplegable!$N$3:$O$8,2,FALSE),0)</f>
        <v>0</v>
      </c>
      <c r="BD1664" s="53" t="str">
        <f t="shared" si="522"/>
        <v/>
      </c>
      <c r="BE1664" s="57" t="str">
        <f t="shared" si="533"/>
        <v/>
      </c>
    </row>
    <row r="1665" spans="1:57" ht="15" customHeight="1" x14ac:dyDescent="0.25">
      <c r="A1665" s="26" t="s">
        <v>117</v>
      </c>
      <c r="B1665" s="21"/>
      <c r="C1665" s="21" t="s">
        <v>117</v>
      </c>
      <c r="D1665" s="21"/>
      <c r="E1665" s="21" t="s">
        <v>117</v>
      </c>
      <c r="F1665" s="21"/>
      <c r="G1665" s="27"/>
      <c r="H1665" s="27"/>
      <c r="I1665" s="28" t="s">
        <v>110</v>
      </c>
      <c r="J1665" s="28" t="s">
        <v>117</v>
      </c>
      <c r="K1665" s="21"/>
      <c r="L1665" s="21"/>
      <c r="M1665" s="28" t="s">
        <v>117</v>
      </c>
      <c r="N1665" s="28" t="s">
        <v>117</v>
      </c>
      <c r="O1665" s="28" t="s">
        <v>117</v>
      </c>
      <c r="P1665" s="21" t="s">
        <v>117</v>
      </c>
      <c r="Q1665" s="21" t="s">
        <v>117</v>
      </c>
      <c r="R1665" s="28" t="s">
        <v>117</v>
      </c>
      <c r="S1665" s="78"/>
      <c r="T1665" s="30"/>
      <c r="U1665" s="52">
        <f t="shared" si="523"/>
        <v>0</v>
      </c>
      <c r="V1665" s="29"/>
      <c r="W1665" s="29" t="s">
        <v>117</v>
      </c>
      <c r="X1665" s="29"/>
      <c r="Y1665" s="29"/>
      <c r="Z1665" s="53" t="str">
        <f t="shared" si="515"/>
        <v/>
      </c>
      <c r="AA1665" s="55" t="str">
        <f t="shared" si="524"/>
        <v/>
      </c>
      <c r="AB1665" s="27"/>
      <c r="AC1665" s="54">
        <f t="shared" si="516"/>
        <v>0</v>
      </c>
      <c r="AD1665" s="78"/>
      <c r="AE1665" s="54">
        <f t="shared" si="517"/>
        <v>0</v>
      </c>
      <c r="AF1665" s="78"/>
      <c r="AG1665" s="54">
        <f t="shared" si="518"/>
        <v>0</v>
      </c>
      <c r="AH1665" s="78"/>
      <c r="AI1665" s="54">
        <f t="shared" si="519"/>
        <v>0</v>
      </c>
      <c r="AJ1665" s="78"/>
      <c r="AK1665" s="54">
        <f t="shared" si="520"/>
        <v>0</v>
      </c>
      <c r="AL1665" s="78"/>
      <c r="AM1665" s="78"/>
      <c r="AN1665" s="53" t="str">
        <f>+IF($A1665="Venta",SUMIF($AC$3:$AM$3,VLOOKUP($R1665,desplegable!$N$3:$Q$8,4,FALSE),$AC1665:$AM1665)*$T1665/VLOOKUP($R1665,desplegable!$N$3:$O$8,2,FALSE),"")</f>
        <v/>
      </c>
      <c r="AO1665" s="53">
        <f t="shared" si="521"/>
        <v>0</v>
      </c>
      <c r="AP1665" s="53" t="str">
        <f>+IF($A1665="Compra",SUMIF($AC$3:$AM$3,VLOOKUP($R1664,desplegable!$N$3:$Q$8,4,FALSE),$AC1665:$AM1665)*$T1665/VLOOKUP($R1664,desplegable!$N$3:$O$8,2,FALSE),"")</f>
        <v/>
      </c>
      <c r="AQ1665" s="55">
        <f>+IFERROR(SUMIF($AC$3:$AM$3,VLOOKUP($R1665,desplegable!$N$3:$Q$8,4,FALSE),$AC1665:$AM1665)/$S1665,0)</f>
        <v>0</v>
      </c>
      <c r="AR1665" s="55">
        <f ca="1">IFERROR((SUMIF($AC$3:$AM$3,VLOOKUP($R1665,desplegable!$N$3:$Q$8,4,FALSE),$AC1665:$AM1665)/($H1665-$G1665))*((TODAY())-$G1665)/$S1665,0)</f>
        <v>0</v>
      </c>
      <c r="AS1665" s="56" t="str">
        <f t="shared" si="525"/>
        <v>-</v>
      </c>
      <c r="AT1665" s="56" t="str">
        <f t="shared" si="526"/>
        <v>-</v>
      </c>
      <c r="AU1665" s="56" t="str">
        <f t="shared" si="527"/>
        <v>-</v>
      </c>
      <c r="AV1665" s="56" t="str">
        <f t="shared" si="528"/>
        <v>-</v>
      </c>
      <c r="AW1665" s="53" t="str">
        <f t="shared" si="529"/>
        <v>-</v>
      </c>
      <c r="AX1665" s="53" t="str">
        <f t="shared" si="530"/>
        <v/>
      </c>
      <c r="AY1665" s="57" t="str">
        <f t="shared" si="531"/>
        <v/>
      </c>
      <c r="AZ1665" s="54">
        <f>+IF(SUMIF($AC$3:$AM$3,VLOOKUP($R1665,desplegable!$N$3:$Q$8,4,FALSE),$AC1665:$AM1665)&gt;=$S1665,$S1665,SUMIF($AC$3:$AM$3,VLOOKUP($R1665,desplegable!$N$3:$Q$8,4,FALSE),$AC1665:$AM1665))</f>
        <v>0</v>
      </c>
      <c r="BA1665" s="78"/>
      <c r="BB1665" s="54">
        <f t="shared" si="532"/>
        <v>0</v>
      </c>
      <c r="BC1665" s="53">
        <f>+IFERROR($BB1665*$T1665/VLOOKUP($R1665,desplegable!$N$3:$O$8,2,FALSE),0)</f>
        <v>0</v>
      </c>
      <c r="BD1665" s="53" t="str">
        <f t="shared" si="522"/>
        <v/>
      </c>
      <c r="BE1665" s="57" t="str">
        <f t="shared" si="533"/>
        <v/>
      </c>
    </row>
    <row r="1666" spans="1:57" ht="15" customHeight="1" x14ac:dyDescent="0.25">
      <c r="A1666" s="26" t="s">
        <v>117</v>
      </c>
      <c r="B1666" s="21"/>
      <c r="C1666" s="21" t="s">
        <v>117</v>
      </c>
      <c r="D1666" s="21"/>
      <c r="E1666" s="21" t="s">
        <v>117</v>
      </c>
      <c r="F1666" s="21"/>
      <c r="G1666" s="27"/>
      <c r="H1666" s="27"/>
      <c r="I1666" s="28" t="s">
        <v>110</v>
      </c>
      <c r="J1666" s="28" t="s">
        <v>117</v>
      </c>
      <c r="K1666" s="21"/>
      <c r="L1666" s="21"/>
      <c r="M1666" s="28" t="s">
        <v>117</v>
      </c>
      <c r="N1666" s="28" t="s">
        <v>117</v>
      </c>
      <c r="O1666" s="28" t="s">
        <v>117</v>
      </c>
      <c r="P1666" s="21" t="s">
        <v>117</v>
      </c>
      <c r="Q1666" s="21" t="s">
        <v>117</v>
      </c>
      <c r="R1666" s="28" t="s">
        <v>117</v>
      </c>
      <c r="S1666" s="78"/>
      <c r="T1666" s="30"/>
      <c r="U1666" s="52">
        <f t="shared" si="523"/>
        <v>0</v>
      </c>
      <c r="V1666" s="29"/>
      <c r="W1666" s="29" t="s">
        <v>117</v>
      </c>
      <c r="X1666" s="29"/>
      <c r="Y1666" s="29"/>
      <c r="Z1666" s="53" t="str">
        <f t="shared" si="515"/>
        <v/>
      </c>
      <c r="AA1666" s="55" t="str">
        <f t="shared" si="524"/>
        <v/>
      </c>
      <c r="AB1666" s="27"/>
      <c r="AC1666" s="54">
        <f t="shared" si="516"/>
        <v>0</v>
      </c>
      <c r="AD1666" s="78"/>
      <c r="AE1666" s="54">
        <f t="shared" si="517"/>
        <v>0</v>
      </c>
      <c r="AF1666" s="78"/>
      <c r="AG1666" s="54">
        <f t="shared" si="518"/>
        <v>0</v>
      </c>
      <c r="AH1666" s="78"/>
      <c r="AI1666" s="54">
        <f t="shared" si="519"/>
        <v>0</v>
      </c>
      <c r="AJ1666" s="78"/>
      <c r="AK1666" s="54">
        <f t="shared" si="520"/>
        <v>0</v>
      </c>
      <c r="AL1666" s="78"/>
      <c r="AM1666" s="78"/>
      <c r="AN1666" s="53" t="str">
        <f>+IF($A1666="Venta",SUMIF($AC$3:$AM$3,VLOOKUP($R1666,desplegable!$N$3:$Q$8,4,FALSE),$AC1666:$AM1666)*$T1666/VLOOKUP($R1666,desplegable!$N$3:$O$8,2,FALSE),"")</f>
        <v/>
      </c>
      <c r="AO1666" s="53">
        <f t="shared" si="521"/>
        <v>0</v>
      </c>
      <c r="AP1666" s="53" t="str">
        <f>+IF($A1666="Compra",SUMIF($AC$3:$AM$3,VLOOKUP($R1665,desplegable!$N$3:$Q$8,4,FALSE),$AC1666:$AM1666)*$T1666/VLOOKUP($R1665,desplegable!$N$3:$O$8,2,FALSE),"")</f>
        <v/>
      </c>
      <c r="AQ1666" s="55">
        <f>+IFERROR(SUMIF($AC$3:$AM$3,VLOOKUP($R1666,desplegable!$N$3:$Q$8,4,FALSE),$AC1666:$AM1666)/$S1666,0)</f>
        <v>0</v>
      </c>
      <c r="AR1666" s="55">
        <f ca="1">IFERROR((SUMIF($AC$3:$AM$3,VLOOKUP($R1666,desplegable!$N$3:$Q$8,4,FALSE),$AC1666:$AM1666)/($H1666-$G1666))*((TODAY())-$G1666)/$S1666,0)</f>
        <v>0</v>
      </c>
      <c r="AS1666" s="56" t="str">
        <f t="shared" si="525"/>
        <v>-</v>
      </c>
      <c r="AT1666" s="56" t="str">
        <f t="shared" si="526"/>
        <v>-</v>
      </c>
      <c r="AU1666" s="56" t="str">
        <f t="shared" si="527"/>
        <v>-</v>
      </c>
      <c r="AV1666" s="56" t="str">
        <f t="shared" si="528"/>
        <v>-</v>
      </c>
      <c r="AW1666" s="53" t="str">
        <f t="shared" si="529"/>
        <v>-</v>
      </c>
      <c r="AX1666" s="53" t="str">
        <f t="shared" si="530"/>
        <v/>
      </c>
      <c r="AY1666" s="57" t="str">
        <f t="shared" si="531"/>
        <v/>
      </c>
      <c r="AZ1666" s="54">
        <f>+IF(SUMIF($AC$3:$AM$3,VLOOKUP($R1666,desplegable!$N$3:$Q$8,4,FALSE),$AC1666:$AM1666)&gt;=$S1666,$S1666,SUMIF($AC$3:$AM$3,VLOOKUP($R1666,desplegable!$N$3:$Q$8,4,FALSE),$AC1666:$AM1666))</f>
        <v>0</v>
      </c>
      <c r="BA1666" s="78"/>
      <c r="BB1666" s="54">
        <f t="shared" si="532"/>
        <v>0</v>
      </c>
      <c r="BC1666" s="53">
        <f>+IFERROR($BB1666*$T1666/VLOOKUP($R1666,desplegable!$N$3:$O$8,2,FALSE),0)</f>
        <v>0</v>
      </c>
      <c r="BD1666" s="53" t="str">
        <f t="shared" si="522"/>
        <v/>
      </c>
      <c r="BE1666" s="57" t="str">
        <f t="shared" si="533"/>
        <v/>
      </c>
    </row>
    <row r="1667" spans="1:57" ht="15" customHeight="1" x14ac:dyDescent="0.25">
      <c r="A1667" s="26" t="s">
        <v>117</v>
      </c>
      <c r="B1667" s="21"/>
      <c r="C1667" s="21" t="s">
        <v>117</v>
      </c>
      <c r="D1667" s="21"/>
      <c r="E1667" s="21" t="s">
        <v>117</v>
      </c>
      <c r="F1667" s="21"/>
      <c r="G1667" s="27"/>
      <c r="H1667" s="27"/>
      <c r="I1667" s="28" t="s">
        <v>110</v>
      </c>
      <c r="J1667" s="28" t="s">
        <v>117</v>
      </c>
      <c r="K1667" s="21"/>
      <c r="L1667" s="21"/>
      <c r="M1667" s="28" t="s">
        <v>117</v>
      </c>
      <c r="N1667" s="28" t="s">
        <v>117</v>
      </c>
      <c r="O1667" s="28" t="s">
        <v>117</v>
      </c>
      <c r="P1667" s="21" t="s">
        <v>117</v>
      </c>
      <c r="Q1667" s="21" t="s">
        <v>117</v>
      </c>
      <c r="R1667" s="28" t="s">
        <v>117</v>
      </c>
      <c r="S1667" s="78"/>
      <c r="T1667" s="30"/>
      <c r="U1667" s="52">
        <f t="shared" si="523"/>
        <v>0</v>
      </c>
      <c r="V1667" s="29"/>
      <c r="W1667" s="29" t="s">
        <v>117</v>
      </c>
      <c r="X1667" s="29"/>
      <c r="Y1667" s="29"/>
      <c r="Z1667" s="53" t="str">
        <f t="shared" si="515"/>
        <v/>
      </c>
      <c r="AA1667" s="55" t="str">
        <f t="shared" si="524"/>
        <v/>
      </c>
      <c r="AB1667" s="27"/>
      <c r="AC1667" s="54">
        <f t="shared" si="516"/>
        <v>0</v>
      </c>
      <c r="AD1667" s="78"/>
      <c r="AE1667" s="54">
        <f t="shared" si="517"/>
        <v>0</v>
      </c>
      <c r="AF1667" s="78"/>
      <c r="AG1667" s="54">
        <f t="shared" si="518"/>
        <v>0</v>
      </c>
      <c r="AH1667" s="78"/>
      <c r="AI1667" s="54">
        <f t="shared" si="519"/>
        <v>0</v>
      </c>
      <c r="AJ1667" s="78"/>
      <c r="AK1667" s="54">
        <f t="shared" si="520"/>
        <v>0</v>
      </c>
      <c r="AL1667" s="78"/>
      <c r="AM1667" s="78"/>
      <c r="AN1667" s="53" t="str">
        <f>+IF($A1667="Venta",SUMIF($AC$3:$AM$3,VLOOKUP($R1667,desplegable!$N$3:$Q$8,4,FALSE),$AC1667:$AM1667)*$T1667/VLOOKUP($R1667,desplegable!$N$3:$O$8,2,FALSE),"")</f>
        <v/>
      </c>
      <c r="AO1667" s="53">
        <f t="shared" si="521"/>
        <v>0</v>
      </c>
      <c r="AP1667" s="53" t="str">
        <f>+IF($A1667="Compra",SUMIF($AC$3:$AM$3,VLOOKUP($R1666,desplegable!$N$3:$Q$8,4,FALSE),$AC1667:$AM1667)*$T1667/VLOOKUP($R1666,desplegable!$N$3:$O$8,2,FALSE),"")</f>
        <v/>
      </c>
      <c r="AQ1667" s="55">
        <f>+IFERROR(SUMIF($AC$3:$AM$3,VLOOKUP($R1667,desplegable!$N$3:$Q$8,4,FALSE),$AC1667:$AM1667)/$S1667,0)</f>
        <v>0</v>
      </c>
      <c r="AR1667" s="55">
        <f ca="1">IFERROR((SUMIF($AC$3:$AM$3,VLOOKUP($R1667,desplegable!$N$3:$Q$8,4,FALSE),$AC1667:$AM1667)/($H1667-$G1667))*((TODAY())-$G1667)/$S1667,0)</f>
        <v>0</v>
      </c>
      <c r="AS1667" s="56" t="str">
        <f t="shared" si="525"/>
        <v>-</v>
      </c>
      <c r="AT1667" s="56" t="str">
        <f t="shared" si="526"/>
        <v>-</v>
      </c>
      <c r="AU1667" s="56" t="str">
        <f t="shared" si="527"/>
        <v>-</v>
      </c>
      <c r="AV1667" s="56" t="str">
        <f t="shared" si="528"/>
        <v>-</v>
      </c>
      <c r="AW1667" s="53" t="str">
        <f t="shared" si="529"/>
        <v>-</v>
      </c>
      <c r="AX1667" s="53" t="str">
        <f t="shared" si="530"/>
        <v/>
      </c>
      <c r="AY1667" s="57" t="str">
        <f t="shared" si="531"/>
        <v/>
      </c>
      <c r="AZ1667" s="54">
        <f>+IF(SUMIF($AC$3:$AM$3,VLOOKUP($R1667,desplegable!$N$3:$Q$8,4,FALSE),$AC1667:$AM1667)&gt;=$S1667,$S1667,SUMIF($AC$3:$AM$3,VLOOKUP($R1667,desplegable!$N$3:$Q$8,4,FALSE),$AC1667:$AM1667))</f>
        <v>0</v>
      </c>
      <c r="BA1667" s="78"/>
      <c r="BB1667" s="54">
        <f t="shared" si="532"/>
        <v>0</v>
      </c>
      <c r="BC1667" s="53">
        <f>+IFERROR($BB1667*$T1667/VLOOKUP($R1667,desplegable!$N$3:$O$8,2,FALSE),0)</f>
        <v>0</v>
      </c>
      <c r="BD1667" s="53" t="str">
        <f t="shared" si="522"/>
        <v/>
      </c>
      <c r="BE1667" s="57" t="str">
        <f t="shared" si="533"/>
        <v/>
      </c>
    </row>
    <row r="1668" spans="1:57" ht="15" customHeight="1" x14ac:dyDescent="0.25">
      <c r="A1668" s="26" t="s">
        <v>117</v>
      </c>
      <c r="B1668" s="21"/>
      <c r="C1668" s="21" t="s">
        <v>117</v>
      </c>
      <c r="D1668" s="21"/>
      <c r="E1668" s="21" t="s">
        <v>117</v>
      </c>
      <c r="F1668" s="21"/>
      <c r="G1668" s="27"/>
      <c r="H1668" s="27"/>
      <c r="I1668" s="28" t="s">
        <v>110</v>
      </c>
      <c r="J1668" s="28" t="s">
        <v>117</v>
      </c>
      <c r="K1668" s="21"/>
      <c r="L1668" s="21"/>
      <c r="M1668" s="28" t="s">
        <v>117</v>
      </c>
      <c r="N1668" s="28" t="s">
        <v>117</v>
      </c>
      <c r="O1668" s="28" t="s">
        <v>117</v>
      </c>
      <c r="P1668" s="21" t="s">
        <v>117</v>
      </c>
      <c r="Q1668" s="21" t="s">
        <v>117</v>
      </c>
      <c r="R1668" s="28" t="s">
        <v>117</v>
      </c>
      <c r="S1668" s="78"/>
      <c r="T1668" s="30"/>
      <c r="U1668" s="52">
        <f t="shared" si="523"/>
        <v>0</v>
      </c>
      <c r="V1668" s="29"/>
      <c r="W1668" s="29" t="s">
        <v>117</v>
      </c>
      <c r="X1668" s="29"/>
      <c r="Y1668" s="29"/>
      <c r="Z1668" s="53" t="str">
        <f t="shared" ref="Z1668:Z1731" si="534">IF($A1668="Venta",$U1668-SUMIFS($U:$U,$K:$K,$K1668,$L:$L,$L1668,$M:$M,$M1668,$N:$N,$N1668,$A:$A,"Compra"),IF($A1668="Compra","",""))</f>
        <v/>
      </c>
      <c r="AA1668" s="55" t="str">
        <f t="shared" si="524"/>
        <v/>
      </c>
      <c r="AB1668" s="27"/>
      <c r="AC1668" s="54">
        <f t="shared" ref="AC1668:AC1731" si="535">+IF($A1668="Venta",SUMIFS($AD:$AD,$K:$K,$K1668,$L:$L,$L1668,$M:$M,$M1668,$N:$N,$N1668),IF($A1668="Compra",$AD1668,0))</f>
        <v>0</v>
      </c>
      <c r="AD1668" s="78"/>
      <c r="AE1668" s="54">
        <f t="shared" ref="AE1668:AE1731" si="536">+IF($A1668="Venta",SUMIFS($AF:$AF,$K:$K,$K1668,$L:$L,$L1668,$M:$M,$M1668,$N:$N,$N1668),IF($A1668="Compra",$AF1668,0))</f>
        <v>0</v>
      </c>
      <c r="AF1668" s="78"/>
      <c r="AG1668" s="54">
        <f t="shared" ref="AG1668:AG1731" si="537">+IF($A1668="Venta",SUMIFS($AH:$AH,$K:$K,$K1668,$L:$L,$L1668,$M:$M,$M1668,$N:$N,$N1668),IF($A1668="Compra",$AH1668,0))</f>
        <v>0</v>
      </c>
      <c r="AH1668" s="78"/>
      <c r="AI1668" s="54">
        <f t="shared" ref="AI1668:AI1731" si="538">+IF($A1668="Venta",SUMIFS($AJ:$AJ,$K:$K,$K1668,$L:$L,$L1668,$M:$M,$M1668,$N:$N,$N1668),IF($A1668="Compra",$AJ1668,0))</f>
        <v>0</v>
      </c>
      <c r="AJ1668" s="78"/>
      <c r="AK1668" s="54">
        <f t="shared" ref="AK1668:AK1731" si="539">+IF($A1668="Venta",SUMIFS($AL:$AL,$K:$K,$K1668,$L:$L,$L1668,$M:$M,$M1668,$N:$N,$N1668),IF($A1668="Compra",$AL1668,0))</f>
        <v>0</v>
      </c>
      <c r="AL1668" s="78"/>
      <c r="AM1668" s="78"/>
      <c r="AN1668" s="53" t="str">
        <f>+IF($A1668="Venta",SUMIF($AC$3:$AM$3,VLOOKUP($R1668,desplegable!$N$3:$Q$8,4,FALSE),$AC1668:$AM1668)*$T1668/VLOOKUP($R1668,desplegable!$N$3:$O$8,2,FALSE),"")</f>
        <v/>
      </c>
      <c r="AO1668" s="53">
        <f t="shared" ref="AO1668:AO1731" si="540">+IF($A1668="Venta",SUMIFS($AP:$AP,$K:$K,$K1668,$L:$L,$L1668,$M:$M,$M1668,$N:$N,$N1668),IF($A1668="Compra",$AP1668,0))</f>
        <v>0</v>
      </c>
      <c r="AP1668" s="53" t="str">
        <f>+IF($A1668="Compra",SUMIF($AC$3:$AM$3,VLOOKUP($R1667,desplegable!$N$3:$Q$8,4,FALSE),$AC1668:$AM1668)*$T1668/VLOOKUP($R1667,desplegable!$N$3:$O$8,2,FALSE),"")</f>
        <v/>
      </c>
      <c r="AQ1668" s="55">
        <f>+IFERROR(SUMIF($AC$3:$AM$3,VLOOKUP($R1668,desplegable!$N$3:$Q$8,4,FALSE),$AC1668:$AM1668)/$S1668,0)</f>
        <v>0</v>
      </c>
      <c r="AR1668" s="55">
        <f ca="1">IFERROR((SUMIF($AC$3:$AM$3,VLOOKUP($R1668,desplegable!$N$3:$Q$8,4,FALSE),$AC1668:$AM1668)/($H1668-$G1668))*((TODAY())-$G1668)/$S1668,0)</f>
        <v>0</v>
      </c>
      <c r="AS1668" s="56" t="str">
        <f t="shared" si="525"/>
        <v>-</v>
      </c>
      <c r="AT1668" s="56" t="str">
        <f t="shared" si="526"/>
        <v>-</v>
      </c>
      <c r="AU1668" s="56" t="str">
        <f t="shared" si="527"/>
        <v>-</v>
      </c>
      <c r="AV1668" s="56" t="str">
        <f t="shared" si="528"/>
        <v>-</v>
      </c>
      <c r="AW1668" s="53" t="str">
        <f t="shared" si="529"/>
        <v>-</v>
      </c>
      <c r="AX1668" s="53" t="str">
        <f t="shared" si="530"/>
        <v/>
      </c>
      <c r="AY1668" s="57" t="str">
        <f t="shared" si="531"/>
        <v/>
      </c>
      <c r="AZ1668" s="54">
        <f>+IF(SUMIF($AC$3:$AM$3,VLOOKUP($R1668,desplegable!$N$3:$Q$8,4,FALSE),$AC1668:$AM1668)&gt;=$S1668,$S1668,SUMIF($AC$3:$AM$3,VLOOKUP($R1668,desplegable!$N$3:$Q$8,4,FALSE),$AC1668:$AM1668))</f>
        <v>0</v>
      </c>
      <c r="BA1668" s="78"/>
      <c r="BB1668" s="54">
        <f t="shared" si="532"/>
        <v>0</v>
      </c>
      <c r="BC1668" s="53">
        <f>+IFERROR($BB1668*$T1668/VLOOKUP($R1668,desplegable!$N$3:$O$8,2,FALSE),0)</f>
        <v>0</v>
      </c>
      <c r="BD1668" s="53" t="str">
        <f t="shared" ref="BD1668:BD1731" si="541">+IF($A1668="Venta",$BC1668-SUMIFS($BC:$BC,$K:$K,$K1668,$L:$L,$L1668,$M:$M,$M1668,$N:$N,$N1668,$A:$A,"Compra"),"")</f>
        <v/>
      </c>
      <c r="BE1668" s="57" t="str">
        <f t="shared" si="533"/>
        <v/>
      </c>
    </row>
    <row r="1669" spans="1:57" ht="15" customHeight="1" x14ac:dyDescent="0.25">
      <c r="A1669" s="26" t="s">
        <v>117</v>
      </c>
      <c r="B1669" s="21"/>
      <c r="C1669" s="21" t="s">
        <v>117</v>
      </c>
      <c r="D1669" s="21"/>
      <c r="E1669" s="21" t="s">
        <v>117</v>
      </c>
      <c r="F1669" s="21"/>
      <c r="G1669" s="27"/>
      <c r="H1669" s="27"/>
      <c r="I1669" s="28" t="s">
        <v>110</v>
      </c>
      <c r="J1669" s="28" t="s">
        <v>117</v>
      </c>
      <c r="K1669" s="21"/>
      <c r="L1669" s="21"/>
      <c r="M1669" s="28" t="s">
        <v>117</v>
      </c>
      <c r="N1669" s="28" t="s">
        <v>117</v>
      </c>
      <c r="O1669" s="28" t="s">
        <v>117</v>
      </c>
      <c r="P1669" s="21" t="s">
        <v>117</v>
      </c>
      <c r="Q1669" s="21" t="s">
        <v>117</v>
      </c>
      <c r="R1669" s="28" t="s">
        <v>117</v>
      </c>
      <c r="S1669" s="78"/>
      <c r="T1669" s="30"/>
      <c r="U1669" s="52">
        <f t="shared" ref="U1669:U1732" si="542">IF($R1669="CPM",$S1669/1000*$T1669,$S1669*$T1669)</f>
        <v>0</v>
      </c>
      <c r="V1669" s="29"/>
      <c r="W1669" s="29" t="s">
        <v>117</v>
      </c>
      <c r="X1669" s="29"/>
      <c r="Y1669" s="29"/>
      <c r="Z1669" s="53" t="str">
        <f t="shared" si="534"/>
        <v/>
      </c>
      <c r="AA1669" s="55" t="str">
        <f t="shared" si="524"/>
        <v/>
      </c>
      <c r="AB1669" s="27"/>
      <c r="AC1669" s="54">
        <f t="shared" si="535"/>
        <v>0</v>
      </c>
      <c r="AD1669" s="78"/>
      <c r="AE1669" s="54">
        <f t="shared" si="536"/>
        <v>0</v>
      </c>
      <c r="AF1669" s="78"/>
      <c r="AG1669" s="54">
        <f t="shared" si="537"/>
        <v>0</v>
      </c>
      <c r="AH1669" s="78"/>
      <c r="AI1669" s="54">
        <f t="shared" si="538"/>
        <v>0</v>
      </c>
      <c r="AJ1669" s="78"/>
      <c r="AK1669" s="54">
        <f t="shared" si="539"/>
        <v>0</v>
      </c>
      <c r="AL1669" s="78"/>
      <c r="AM1669" s="78"/>
      <c r="AN1669" s="53" t="str">
        <f>+IF($A1669="Venta",SUMIF($AC$3:$AM$3,VLOOKUP($R1669,desplegable!$N$3:$Q$8,4,FALSE),$AC1669:$AM1669)*$T1669/VLOOKUP($R1669,desplegable!$N$3:$O$8,2,FALSE),"")</f>
        <v/>
      </c>
      <c r="AO1669" s="53">
        <f t="shared" si="540"/>
        <v>0</v>
      </c>
      <c r="AP1669" s="53" t="str">
        <f>+IF($A1669="Compra",SUMIF($AC$3:$AM$3,VLOOKUP($R1668,desplegable!$N$3:$Q$8,4,FALSE),$AC1669:$AM1669)*$T1669/VLOOKUP($R1668,desplegable!$N$3:$O$8,2,FALSE),"")</f>
        <v/>
      </c>
      <c r="AQ1669" s="55">
        <f>+IFERROR(SUMIF($AC$3:$AM$3,VLOOKUP($R1669,desplegable!$N$3:$Q$8,4,FALSE),$AC1669:$AM1669)/$S1669,0)</f>
        <v>0</v>
      </c>
      <c r="AR1669" s="55">
        <f ca="1">IFERROR((SUMIF($AC$3:$AM$3,VLOOKUP($R1669,desplegable!$N$3:$Q$8,4,FALSE),$AC1669:$AM1669)/($H1669-$G1669))*((TODAY())-$G1669)/$S1669,0)</f>
        <v>0</v>
      </c>
      <c r="AS1669" s="56" t="str">
        <f t="shared" si="525"/>
        <v>-</v>
      </c>
      <c r="AT1669" s="56" t="str">
        <f t="shared" si="526"/>
        <v>-</v>
      </c>
      <c r="AU1669" s="56" t="str">
        <f t="shared" si="527"/>
        <v>-</v>
      </c>
      <c r="AV1669" s="56" t="str">
        <f t="shared" si="528"/>
        <v>-</v>
      </c>
      <c r="AW1669" s="53" t="str">
        <f t="shared" si="529"/>
        <v>-</v>
      </c>
      <c r="AX1669" s="53" t="str">
        <f t="shared" si="530"/>
        <v/>
      </c>
      <c r="AY1669" s="57" t="str">
        <f t="shared" si="531"/>
        <v/>
      </c>
      <c r="AZ1669" s="54">
        <f>+IF(SUMIF($AC$3:$AM$3,VLOOKUP($R1669,desplegable!$N$3:$Q$8,4,FALSE),$AC1669:$AM1669)&gt;=$S1669,$S1669,SUMIF($AC$3:$AM$3,VLOOKUP($R1669,desplegable!$N$3:$Q$8,4,FALSE),$AC1669:$AM1669))</f>
        <v>0</v>
      </c>
      <c r="BA1669" s="78"/>
      <c r="BB1669" s="54">
        <f t="shared" si="532"/>
        <v>0</v>
      </c>
      <c r="BC1669" s="53">
        <f>+IFERROR($BB1669*$T1669/VLOOKUP($R1669,desplegable!$N$3:$O$8,2,FALSE),0)</f>
        <v>0</v>
      </c>
      <c r="BD1669" s="53" t="str">
        <f t="shared" si="541"/>
        <v/>
      </c>
      <c r="BE1669" s="57" t="str">
        <f t="shared" si="533"/>
        <v/>
      </c>
    </row>
    <row r="1670" spans="1:57" ht="15" customHeight="1" x14ac:dyDescent="0.25">
      <c r="A1670" s="26" t="s">
        <v>117</v>
      </c>
      <c r="B1670" s="21"/>
      <c r="C1670" s="21" t="s">
        <v>117</v>
      </c>
      <c r="D1670" s="21"/>
      <c r="E1670" s="21" t="s">
        <v>117</v>
      </c>
      <c r="F1670" s="21"/>
      <c r="G1670" s="27"/>
      <c r="H1670" s="27"/>
      <c r="I1670" s="28" t="s">
        <v>110</v>
      </c>
      <c r="J1670" s="28" t="s">
        <v>117</v>
      </c>
      <c r="K1670" s="21"/>
      <c r="L1670" s="21"/>
      <c r="M1670" s="28" t="s">
        <v>117</v>
      </c>
      <c r="N1670" s="28" t="s">
        <v>117</v>
      </c>
      <c r="O1670" s="28" t="s">
        <v>117</v>
      </c>
      <c r="P1670" s="21" t="s">
        <v>117</v>
      </c>
      <c r="Q1670" s="21" t="s">
        <v>117</v>
      </c>
      <c r="R1670" s="28" t="s">
        <v>117</v>
      </c>
      <c r="S1670" s="78"/>
      <c r="T1670" s="30"/>
      <c r="U1670" s="52">
        <f t="shared" si="542"/>
        <v>0</v>
      </c>
      <c r="V1670" s="29"/>
      <c r="W1670" s="29" t="s">
        <v>117</v>
      </c>
      <c r="X1670" s="29"/>
      <c r="Y1670" s="29"/>
      <c r="Z1670" s="53" t="str">
        <f t="shared" si="534"/>
        <v/>
      </c>
      <c r="AA1670" s="55" t="str">
        <f t="shared" si="524"/>
        <v/>
      </c>
      <c r="AB1670" s="27"/>
      <c r="AC1670" s="54">
        <f t="shared" si="535"/>
        <v>0</v>
      </c>
      <c r="AD1670" s="78"/>
      <c r="AE1670" s="54">
        <f t="shared" si="536"/>
        <v>0</v>
      </c>
      <c r="AF1670" s="78"/>
      <c r="AG1670" s="54">
        <f t="shared" si="537"/>
        <v>0</v>
      </c>
      <c r="AH1670" s="78"/>
      <c r="AI1670" s="54">
        <f t="shared" si="538"/>
        <v>0</v>
      </c>
      <c r="AJ1670" s="78"/>
      <c r="AK1670" s="54">
        <f t="shared" si="539"/>
        <v>0</v>
      </c>
      <c r="AL1670" s="78"/>
      <c r="AM1670" s="78"/>
      <c r="AN1670" s="53" t="str">
        <f>+IF($A1670="Venta",SUMIF($AC$3:$AM$3,VLOOKUP($R1670,desplegable!$N$3:$Q$8,4,FALSE),$AC1670:$AM1670)*$T1670/VLOOKUP($R1670,desplegable!$N$3:$O$8,2,FALSE),"")</f>
        <v/>
      </c>
      <c r="AO1670" s="53">
        <f t="shared" si="540"/>
        <v>0</v>
      </c>
      <c r="AP1670" s="53" t="str">
        <f>+IF($A1670="Compra",SUMIF($AC$3:$AM$3,VLOOKUP($R1669,desplegable!$N$3:$Q$8,4,FALSE),$AC1670:$AM1670)*$T1670/VLOOKUP($R1669,desplegable!$N$3:$O$8,2,FALSE),"")</f>
        <v/>
      </c>
      <c r="AQ1670" s="55">
        <f>+IFERROR(SUMIF($AC$3:$AM$3,VLOOKUP($R1670,desplegable!$N$3:$Q$8,4,FALSE),$AC1670:$AM1670)/$S1670,0)</f>
        <v>0</v>
      </c>
      <c r="AR1670" s="55">
        <f ca="1">IFERROR((SUMIF($AC$3:$AM$3,VLOOKUP($R1670,desplegable!$N$3:$Q$8,4,FALSE),$AC1670:$AM1670)/($H1670-$G1670))*((TODAY())-$G1670)/$S1670,0)</f>
        <v>0</v>
      </c>
      <c r="AS1670" s="56" t="str">
        <f t="shared" si="525"/>
        <v>-</v>
      </c>
      <c r="AT1670" s="56" t="str">
        <f t="shared" si="526"/>
        <v>-</v>
      </c>
      <c r="AU1670" s="56" t="str">
        <f t="shared" si="527"/>
        <v>-</v>
      </c>
      <c r="AV1670" s="56" t="str">
        <f t="shared" si="528"/>
        <v>-</v>
      </c>
      <c r="AW1670" s="53" t="str">
        <f t="shared" si="529"/>
        <v>-</v>
      </c>
      <c r="AX1670" s="53" t="str">
        <f t="shared" si="530"/>
        <v/>
      </c>
      <c r="AY1670" s="57" t="str">
        <f t="shared" si="531"/>
        <v/>
      </c>
      <c r="AZ1670" s="54">
        <f>+IF(SUMIF($AC$3:$AM$3,VLOOKUP($R1670,desplegable!$N$3:$Q$8,4,FALSE),$AC1670:$AM1670)&gt;=$S1670,$S1670,SUMIF($AC$3:$AM$3,VLOOKUP($R1670,desplegable!$N$3:$Q$8,4,FALSE),$AC1670:$AM1670))</f>
        <v>0</v>
      </c>
      <c r="BA1670" s="78"/>
      <c r="BB1670" s="54">
        <f t="shared" si="532"/>
        <v>0</v>
      </c>
      <c r="BC1670" s="53">
        <f>+IFERROR($BB1670*$T1670/VLOOKUP($R1670,desplegable!$N$3:$O$8,2,FALSE),0)</f>
        <v>0</v>
      </c>
      <c r="BD1670" s="53" t="str">
        <f t="shared" si="541"/>
        <v/>
      </c>
      <c r="BE1670" s="57" t="str">
        <f t="shared" si="533"/>
        <v/>
      </c>
    </row>
    <row r="1671" spans="1:57" ht="15" customHeight="1" x14ac:dyDescent="0.25">
      <c r="A1671" s="26" t="s">
        <v>117</v>
      </c>
      <c r="B1671" s="21"/>
      <c r="C1671" s="21" t="s">
        <v>117</v>
      </c>
      <c r="D1671" s="21"/>
      <c r="E1671" s="21" t="s">
        <v>117</v>
      </c>
      <c r="F1671" s="21"/>
      <c r="G1671" s="27"/>
      <c r="H1671" s="27"/>
      <c r="I1671" s="28" t="s">
        <v>110</v>
      </c>
      <c r="J1671" s="28" t="s">
        <v>117</v>
      </c>
      <c r="K1671" s="21"/>
      <c r="L1671" s="21"/>
      <c r="M1671" s="28" t="s">
        <v>117</v>
      </c>
      <c r="N1671" s="28" t="s">
        <v>117</v>
      </c>
      <c r="O1671" s="28" t="s">
        <v>117</v>
      </c>
      <c r="P1671" s="21" t="s">
        <v>117</v>
      </c>
      <c r="Q1671" s="21" t="s">
        <v>117</v>
      </c>
      <c r="R1671" s="28" t="s">
        <v>117</v>
      </c>
      <c r="S1671" s="78"/>
      <c r="T1671" s="30"/>
      <c r="U1671" s="52">
        <f t="shared" si="542"/>
        <v>0</v>
      </c>
      <c r="V1671" s="29"/>
      <c r="W1671" s="29" t="s">
        <v>117</v>
      </c>
      <c r="X1671" s="29"/>
      <c r="Y1671" s="29"/>
      <c r="Z1671" s="53" t="str">
        <f t="shared" si="534"/>
        <v/>
      </c>
      <c r="AA1671" s="55" t="str">
        <f t="shared" si="524"/>
        <v/>
      </c>
      <c r="AB1671" s="27"/>
      <c r="AC1671" s="54">
        <f t="shared" si="535"/>
        <v>0</v>
      </c>
      <c r="AD1671" s="78"/>
      <c r="AE1671" s="54">
        <f t="shared" si="536"/>
        <v>0</v>
      </c>
      <c r="AF1671" s="78"/>
      <c r="AG1671" s="54">
        <f t="shared" si="537"/>
        <v>0</v>
      </c>
      <c r="AH1671" s="78"/>
      <c r="AI1671" s="54">
        <f t="shared" si="538"/>
        <v>0</v>
      </c>
      <c r="AJ1671" s="78"/>
      <c r="AK1671" s="54">
        <f t="shared" si="539"/>
        <v>0</v>
      </c>
      <c r="AL1671" s="78"/>
      <c r="AM1671" s="78"/>
      <c r="AN1671" s="53" t="str">
        <f>+IF($A1671="Venta",SUMIF($AC$3:$AM$3,VLOOKUP($R1671,desplegable!$N$3:$Q$8,4,FALSE),$AC1671:$AM1671)*$T1671/VLOOKUP($R1671,desplegable!$N$3:$O$8,2,FALSE),"")</f>
        <v/>
      </c>
      <c r="AO1671" s="53">
        <f t="shared" si="540"/>
        <v>0</v>
      </c>
      <c r="AP1671" s="53" t="str">
        <f>+IF($A1671="Compra",SUMIF($AC$3:$AM$3,VLOOKUP($R1670,desplegable!$N$3:$Q$8,4,FALSE),$AC1671:$AM1671)*$T1671/VLOOKUP($R1670,desplegable!$N$3:$O$8,2,FALSE),"")</f>
        <v/>
      </c>
      <c r="AQ1671" s="55">
        <f>+IFERROR(SUMIF($AC$3:$AM$3,VLOOKUP($R1671,desplegable!$N$3:$Q$8,4,FALSE),$AC1671:$AM1671)/$S1671,0)</f>
        <v>0</v>
      </c>
      <c r="AR1671" s="55">
        <f ca="1">IFERROR((SUMIF($AC$3:$AM$3,VLOOKUP($R1671,desplegable!$N$3:$Q$8,4,FALSE),$AC1671:$AM1671)/($H1671-$G1671))*((TODAY())-$G1671)/$S1671,0)</f>
        <v>0</v>
      </c>
      <c r="AS1671" s="56" t="str">
        <f t="shared" si="525"/>
        <v>-</v>
      </c>
      <c r="AT1671" s="56" t="str">
        <f t="shared" si="526"/>
        <v>-</v>
      </c>
      <c r="AU1671" s="56" t="str">
        <f t="shared" si="527"/>
        <v>-</v>
      </c>
      <c r="AV1671" s="56" t="str">
        <f t="shared" si="528"/>
        <v>-</v>
      </c>
      <c r="AW1671" s="53" t="str">
        <f t="shared" si="529"/>
        <v>-</v>
      </c>
      <c r="AX1671" s="53" t="str">
        <f t="shared" si="530"/>
        <v/>
      </c>
      <c r="AY1671" s="57" t="str">
        <f t="shared" si="531"/>
        <v/>
      </c>
      <c r="AZ1671" s="54">
        <f>+IF(SUMIF($AC$3:$AM$3,VLOOKUP($R1671,desplegable!$N$3:$Q$8,4,FALSE),$AC1671:$AM1671)&gt;=$S1671,$S1671,SUMIF($AC$3:$AM$3,VLOOKUP($R1671,desplegable!$N$3:$Q$8,4,FALSE),$AC1671:$AM1671))</f>
        <v>0</v>
      </c>
      <c r="BA1671" s="78"/>
      <c r="BB1671" s="54">
        <f t="shared" si="532"/>
        <v>0</v>
      </c>
      <c r="BC1671" s="53">
        <f>+IFERROR($BB1671*$T1671/VLOOKUP($R1671,desplegable!$N$3:$O$8,2,FALSE),0)</f>
        <v>0</v>
      </c>
      <c r="BD1671" s="53" t="str">
        <f t="shared" si="541"/>
        <v/>
      </c>
      <c r="BE1671" s="57" t="str">
        <f t="shared" si="533"/>
        <v/>
      </c>
    </row>
    <row r="1672" spans="1:57" ht="15" customHeight="1" x14ac:dyDescent="0.25">
      <c r="A1672" s="26" t="s">
        <v>117</v>
      </c>
      <c r="B1672" s="21"/>
      <c r="C1672" s="21" t="s">
        <v>117</v>
      </c>
      <c r="D1672" s="21"/>
      <c r="E1672" s="21" t="s">
        <v>117</v>
      </c>
      <c r="F1672" s="21"/>
      <c r="G1672" s="27"/>
      <c r="H1672" s="27"/>
      <c r="I1672" s="28" t="s">
        <v>110</v>
      </c>
      <c r="J1672" s="28" t="s">
        <v>117</v>
      </c>
      <c r="K1672" s="21"/>
      <c r="L1672" s="21"/>
      <c r="M1672" s="28" t="s">
        <v>117</v>
      </c>
      <c r="N1672" s="28" t="s">
        <v>117</v>
      </c>
      <c r="O1672" s="28" t="s">
        <v>117</v>
      </c>
      <c r="P1672" s="21" t="s">
        <v>117</v>
      </c>
      <c r="Q1672" s="21" t="s">
        <v>117</v>
      </c>
      <c r="R1672" s="28" t="s">
        <v>117</v>
      </c>
      <c r="S1672" s="78"/>
      <c r="T1672" s="30"/>
      <c r="U1672" s="52">
        <f t="shared" si="542"/>
        <v>0</v>
      </c>
      <c r="V1672" s="29"/>
      <c r="W1672" s="29" t="s">
        <v>117</v>
      </c>
      <c r="X1672" s="29"/>
      <c r="Y1672" s="29"/>
      <c r="Z1672" s="53" t="str">
        <f t="shared" si="534"/>
        <v/>
      </c>
      <c r="AA1672" s="55" t="str">
        <f t="shared" si="524"/>
        <v/>
      </c>
      <c r="AB1672" s="27"/>
      <c r="AC1672" s="54">
        <f t="shared" si="535"/>
        <v>0</v>
      </c>
      <c r="AD1672" s="78"/>
      <c r="AE1672" s="54">
        <f t="shared" si="536"/>
        <v>0</v>
      </c>
      <c r="AF1672" s="78"/>
      <c r="AG1672" s="54">
        <f t="shared" si="537"/>
        <v>0</v>
      </c>
      <c r="AH1672" s="78"/>
      <c r="AI1672" s="54">
        <f t="shared" si="538"/>
        <v>0</v>
      </c>
      <c r="AJ1672" s="78"/>
      <c r="AK1672" s="54">
        <f t="shared" si="539"/>
        <v>0</v>
      </c>
      <c r="AL1672" s="78"/>
      <c r="AM1672" s="78"/>
      <c r="AN1672" s="53" t="str">
        <f>+IF($A1672="Venta",SUMIF($AC$3:$AM$3,VLOOKUP($R1672,desplegable!$N$3:$Q$8,4,FALSE),$AC1672:$AM1672)*$T1672/VLOOKUP($R1672,desplegable!$N$3:$O$8,2,FALSE),"")</f>
        <v/>
      </c>
      <c r="AO1672" s="53">
        <f t="shared" si="540"/>
        <v>0</v>
      </c>
      <c r="AP1672" s="53" t="str">
        <f>+IF($A1672="Compra",SUMIF($AC$3:$AM$3,VLOOKUP($R1671,desplegable!$N$3:$Q$8,4,FALSE),$AC1672:$AM1672)*$T1672/VLOOKUP($R1671,desplegable!$N$3:$O$8,2,FALSE),"")</f>
        <v/>
      </c>
      <c r="AQ1672" s="55">
        <f>+IFERROR(SUMIF($AC$3:$AM$3,VLOOKUP($R1672,desplegable!$N$3:$Q$8,4,FALSE),$AC1672:$AM1672)/$S1672,0)</f>
        <v>0</v>
      </c>
      <c r="AR1672" s="55">
        <f ca="1">IFERROR((SUMIF($AC$3:$AM$3,VLOOKUP($R1672,desplegable!$N$3:$Q$8,4,FALSE),$AC1672:$AM1672)/($H1672-$G1672))*((TODAY())-$G1672)/$S1672,0)</f>
        <v>0</v>
      </c>
      <c r="AS1672" s="56" t="str">
        <f t="shared" si="525"/>
        <v>-</v>
      </c>
      <c r="AT1672" s="56" t="str">
        <f t="shared" si="526"/>
        <v>-</v>
      </c>
      <c r="AU1672" s="56" t="str">
        <f t="shared" si="527"/>
        <v>-</v>
      </c>
      <c r="AV1672" s="56" t="str">
        <f t="shared" si="528"/>
        <v>-</v>
      </c>
      <c r="AW1672" s="53" t="str">
        <f t="shared" si="529"/>
        <v>-</v>
      </c>
      <c r="AX1672" s="53" t="str">
        <f t="shared" si="530"/>
        <v/>
      </c>
      <c r="AY1672" s="57" t="str">
        <f t="shared" si="531"/>
        <v/>
      </c>
      <c r="AZ1672" s="54">
        <f>+IF(SUMIF($AC$3:$AM$3,VLOOKUP($R1672,desplegable!$N$3:$Q$8,4,FALSE),$AC1672:$AM1672)&gt;=$S1672,$S1672,SUMIF($AC$3:$AM$3,VLOOKUP($R1672,desplegable!$N$3:$Q$8,4,FALSE),$AC1672:$AM1672))</f>
        <v>0</v>
      </c>
      <c r="BA1672" s="78"/>
      <c r="BB1672" s="54">
        <f t="shared" si="532"/>
        <v>0</v>
      </c>
      <c r="BC1672" s="53">
        <f>+IFERROR($BB1672*$T1672/VLOOKUP($R1672,desplegable!$N$3:$O$8,2,FALSE),0)</f>
        <v>0</v>
      </c>
      <c r="BD1672" s="53" t="str">
        <f t="shared" si="541"/>
        <v/>
      </c>
      <c r="BE1672" s="57" t="str">
        <f t="shared" si="533"/>
        <v/>
      </c>
    </row>
    <row r="1673" spans="1:57" ht="15" customHeight="1" x14ac:dyDescent="0.25">
      <c r="A1673" s="26" t="s">
        <v>117</v>
      </c>
      <c r="B1673" s="21"/>
      <c r="C1673" s="21" t="s">
        <v>117</v>
      </c>
      <c r="D1673" s="21"/>
      <c r="E1673" s="21" t="s">
        <v>117</v>
      </c>
      <c r="F1673" s="21"/>
      <c r="G1673" s="27"/>
      <c r="H1673" s="27"/>
      <c r="I1673" s="28" t="s">
        <v>110</v>
      </c>
      <c r="J1673" s="28" t="s">
        <v>117</v>
      </c>
      <c r="K1673" s="21"/>
      <c r="L1673" s="21"/>
      <c r="M1673" s="28" t="s">
        <v>117</v>
      </c>
      <c r="N1673" s="28" t="s">
        <v>117</v>
      </c>
      <c r="O1673" s="28" t="s">
        <v>117</v>
      </c>
      <c r="P1673" s="21" t="s">
        <v>117</v>
      </c>
      <c r="Q1673" s="21" t="s">
        <v>117</v>
      </c>
      <c r="R1673" s="28" t="s">
        <v>117</v>
      </c>
      <c r="S1673" s="78"/>
      <c r="T1673" s="30"/>
      <c r="U1673" s="52">
        <f t="shared" si="542"/>
        <v>0</v>
      </c>
      <c r="V1673" s="29"/>
      <c r="W1673" s="29" t="s">
        <v>117</v>
      </c>
      <c r="X1673" s="29"/>
      <c r="Y1673" s="29"/>
      <c r="Z1673" s="53" t="str">
        <f t="shared" si="534"/>
        <v/>
      </c>
      <c r="AA1673" s="55" t="str">
        <f t="shared" si="524"/>
        <v/>
      </c>
      <c r="AB1673" s="27"/>
      <c r="AC1673" s="54">
        <f t="shared" si="535"/>
        <v>0</v>
      </c>
      <c r="AD1673" s="78"/>
      <c r="AE1673" s="54">
        <f t="shared" si="536"/>
        <v>0</v>
      </c>
      <c r="AF1673" s="78"/>
      <c r="AG1673" s="54">
        <f t="shared" si="537"/>
        <v>0</v>
      </c>
      <c r="AH1673" s="78"/>
      <c r="AI1673" s="54">
        <f t="shared" si="538"/>
        <v>0</v>
      </c>
      <c r="AJ1673" s="78"/>
      <c r="AK1673" s="54">
        <f t="shared" si="539"/>
        <v>0</v>
      </c>
      <c r="AL1673" s="78"/>
      <c r="AM1673" s="78"/>
      <c r="AN1673" s="53" t="str">
        <f>+IF($A1673="Venta",SUMIF($AC$3:$AM$3,VLOOKUP($R1673,desplegable!$N$3:$Q$8,4,FALSE),$AC1673:$AM1673)*$T1673/VLOOKUP($R1673,desplegable!$N$3:$O$8,2,FALSE),"")</f>
        <v/>
      </c>
      <c r="AO1673" s="53">
        <f t="shared" si="540"/>
        <v>0</v>
      </c>
      <c r="AP1673" s="53" t="str">
        <f>+IF($A1673="Compra",SUMIF($AC$3:$AM$3,VLOOKUP($R1672,desplegable!$N$3:$Q$8,4,FALSE),$AC1673:$AM1673)*$T1673/VLOOKUP($R1672,desplegable!$N$3:$O$8,2,FALSE),"")</f>
        <v/>
      </c>
      <c r="AQ1673" s="55">
        <f>+IFERROR(SUMIF($AC$3:$AM$3,VLOOKUP($R1673,desplegable!$N$3:$Q$8,4,FALSE),$AC1673:$AM1673)/$S1673,0)</f>
        <v>0</v>
      </c>
      <c r="AR1673" s="55">
        <f ca="1">IFERROR((SUMIF($AC$3:$AM$3,VLOOKUP($R1673,desplegable!$N$3:$Q$8,4,FALSE),$AC1673:$AM1673)/($H1673-$G1673))*((TODAY())-$G1673)/$S1673,0)</f>
        <v>0</v>
      </c>
      <c r="AS1673" s="56" t="str">
        <f t="shared" si="525"/>
        <v>-</v>
      </c>
      <c r="AT1673" s="56" t="str">
        <f t="shared" si="526"/>
        <v>-</v>
      </c>
      <c r="AU1673" s="56" t="str">
        <f t="shared" si="527"/>
        <v>-</v>
      </c>
      <c r="AV1673" s="56" t="str">
        <f t="shared" si="528"/>
        <v>-</v>
      </c>
      <c r="AW1673" s="53" t="str">
        <f t="shared" si="529"/>
        <v>-</v>
      </c>
      <c r="AX1673" s="53" t="str">
        <f t="shared" si="530"/>
        <v/>
      </c>
      <c r="AY1673" s="57" t="str">
        <f t="shared" si="531"/>
        <v/>
      </c>
      <c r="AZ1673" s="54">
        <f>+IF(SUMIF($AC$3:$AM$3,VLOOKUP($R1673,desplegable!$N$3:$Q$8,4,FALSE),$AC1673:$AM1673)&gt;=$S1673,$S1673,SUMIF($AC$3:$AM$3,VLOOKUP($R1673,desplegable!$N$3:$Q$8,4,FALSE),$AC1673:$AM1673))</f>
        <v>0</v>
      </c>
      <c r="BA1673" s="78"/>
      <c r="BB1673" s="54">
        <f t="shared" si="532"/>
        <v>0</v>
      </c>
      <c r="BC1673" s="53">
        <f>+IFERROR($BB1673*$T1673/VLOOKUP($R1673,desplegable!$N$3:$O$8,2,FALSE),0)</f>
        <v>0</v>
      </c>
      <c r="BD1673" s="53" t="str">
        <f t="shared" si="541"/>
        <v/>
      </c>
      <c r="BE1673" s="57" t="str">
        <f t="shared" si="533"/>
        <v/>
      </c>
    </row>
    <row r="1674" spans="1:57" ht="15" customHeight="1" x14ac:dyDescent="0.25">
      <c r="A1674" s="26" t="s">
        <v>117</v>
      </c>
      <c r="B1674" s="21"/>
      <c r="C1674" s="21" t="s">
        <v>117</v>
      </c>
      <c r="D1674" s="21"/>
      <c r="E1674" s="21" t="s">
        <v>117</v>
      </c>
      <c r="F1674" s="21"/>
      <c r="G1674" s="27"/>
      <c r="H1674" s="27"/>
      <c r="I1674" s="28" t="s">
        <v>110</v>
      </c>
      <c r="J1674" s="28" t="s">
        <v>117</v>
      </c>
      <c r="K1674" s="21"/>
      <c r="L1674" s="21"/>
      <c r="M1674" s="28" t="s">
        <v>117</v>
      </c>
      <c r="N1674" s="28" t="s">
        <v>117</v>
      </c>
      <c r="O1674" s="28" t="s">
        <v>117</v>
      </c>
      <c r="P1674" s="21" t="s">
        <v>117</v>
      </c>
      <c r="Q1674" s="21" t="s">
        <v>117</v>
      </c>
      <c r="R1674" s="28" t="s">
        <v>117</v>
      </c>
      <c r="S1674" s="78"/>
      <c r="T1674" s="30"/>
      <c r="U1674" s="52">
        <f t="shared" si="542"/>
        <v>0</v>
      </c>
      <c r="V1674" s="29"/>
      <c r="W1674" s="29" t="s">
        <v>117</v>
      </c>
      <c r="X1674" s="29"/>
      <c r="Y1674" s="29"/>
      <c r="Z1674" s="53" t="str">
        <f t="shared" si="534"/>
        <v/>
      </c>
      <c r="AA1674" s="55" t="str">
        <f t="shared" si="524"/>
        <v/>
      </c>
      <c r="AB1674" s="27"/>
      <c r="AC1674" s="54">
        <f t="shared" si="535"/>
        <v>0</v>
      </c>
      <c r="AD1674" s="78"/>
      <c r="AE1674" s="54">
        <f t="shared" si="536"/>
        <v>0</v>
      </c>
      <c r="AF1674" s="78"/>
      <c r="AG1674" s="54">
        <f t="shared" si="537"/>
        <v>0</v>
      </c>
      <c r="AH1674" s="78"/>
      <c r="AI1674" s="54">
        <f t="shared" si="538"/>
        <v>0</v>
      </c>
      <c r="AJ1674" s="78"/>
      <c r="AK1674" s="54">
        <f t="shared" si="539"/>
        <v>0</v>
      </c>
      <c r="AL1674" s="78"/>
      <c r="AM1674" s="78"/>
      <c r="AN1674" s="53" t="str">
        <f>+IF($A1674="Venta",SUMIF($AC$3:$AM$3,VLOOKUP($R1674,desplegable!$N$3:$Q$8,4,FALSE),$AC1674:$AM1674)*$T1674/VLOOKUP($R1674,desplegable!$N$3:$O$8,2,FALSE),"")</f>
        <v/>
      </c>
      <c r="AO1674" s="53">
        <f t="shared" si="540"/>
        <v>0</v>
      </c>
      <c r="AP1674" s="53" t="str">
        <f>+IF($A1674="Compra",SUMIF($AC$3:$AM$3,VLOOKUP($R1673,desplegable!$N$3:$Q$8,4,FALSE),$AC1674:$AM1674)*$T1674/VLOOKUP($R1673,desplegable!$N$3:$O$8,2,FALSE),"")</f>
        <v/>
      </c>
      <c r="AQ1674" s="55">
        <f>+IFERROR(SUMIF($AC$3:$AM$3,VLOOKUP($R1674,desplegable!$N$3:$Q$8,4,FALSE),$AC1674:$AM1674)/$S1674,0)</f>
        <v>0</v>
      </c>
      <c r="AR1674" s="55">
        <f ca="1">IFERROR((SUMIF($AC$3:$AM$3,VLOOKUP($R1674,desplegable!$N$3:$Q$8,4,FALSE),$AC1674:$AM1674)/($H1674-$G1674))*((TODAY())-$G1674)/$S1674,0)</f>
        <v>0</v>
      </c>
      <c r="AS1674" s="56" t="str">
        <f t="shared" si="525"/>
        <v>-</v>
      </c>
      <c r="AT1674" s="56" t="str">
        <f t="shared" si="526"/>
        <v>-</v>
      </c>
      <c r="AU1674" s="56" t="str">
        <f t="shared" si="527"/>
        <v>-</v>
      </c>
      <c r="AV1674" s="56" t="str">
        <f t="shared" si="528"/>
        <v>-</v>
      </c>
      <c r="AW1674" s="53" t="str">
        <f t="shared" si="529"/>
        <v>-</v>
      </c>
      <c r="AX1674" s="53" t="str">
        <f t="shared" si="530"/>
        <v/>
      </c>
      <c r="AY1674" s="57" t="str">
        <f t="shared" si="531"/>
        <v/>
      </c>
      <c r="AZ1674" s="54">
        <f>+IF(SUMIF($AC$3:$AM$3,VLOOKUP($R1674,desplegable!$N$3:$Q$8,4,FALSE),$AC1674:$AM1674)&gt;=$S1674,$S1674,SUMIF($AC$3:$AM$3,VLOOKUP($R1674,desplegable!$N$3:$Q$8,4,FALSE),$AC1674:$AM1674))</f>
        <v>0</v>
      </c>
      <c r="BA1674" s="78"/>
      <c r="BB1674" s="54">
        <f t="shared" si="532"/>
        <v>0</v>
      </c>
      <c r="BC1674" s="53">
        <f>+IFERROR($BB1674*$T1674/VLOOKUP($R1674,desplegable!$N$3:$O$8,2,FALSE),0)</f>
        <v>0</v>
      </c>
      <c r="BD1674" s="53" t="str">
        <f t="shared" si="541"/>
        <v/>
      </c>
      <c r="BE1674" s="57" t="str">
        <f t="shared" si="533"/>
        <v/>
      </c>
    </row>
    <row r="1675" spans="1:57" ht="15" customHeight="1" x14ac:dyDescent="0.25">
      <c r="A1675" s="26" t="s">
        <v>117</v>
      </c>
      <c r="B1675" s="21"/>
      <c r="C1675" s="21" t="s">
        <v>117</v>
      </c>
      <c r="D1675" s="21"/>
      <c r="E1675" s="21" t="s">
        <v>117</v>
      </c>
      <c r="F1675" s="21"/>
      <c r="G1675" s="27"/>
      <c r="H1675" s="27"/>
      <c r="I1675" s="28" t="s">
        <v>110</v>
      </c>
      <c r="J1675" s="28" t="s">
        <v>117</v>
      </c>
      <c r="K1675" s="21"/>
      <c r="L1675" s="21"/>
      <c r="M1675" s="28" t="s">
        <v>117</v>
      </c>
      <c r="N1675" s="28" t="s">
        <v>117</v>
      </c>
      <c r="O1675" s="28" t="s">
        <v>117</v>
      </c>
      <c r="P1675" s="21" t="s">
        <v>117</v>
      </c>
      <c r="Q1675" s="21" t="s">
        <v>117</v>
      </c>
      <c r="R1675" s="28" t="s">
        <v>117</v>
      </c>
      <c r="S1675" s="78"/>
      <c r="T1675" s="30"/>
      <c r="U1675" s="52">
        <f t="shared" si="542"/>
        <v>0</v>
      </c>
      <c r="V1675" s="29"/>
      <c r="W1675" s="29" t="s">
        <v>117</v>
      </c>
      <c r="X1675" s="29"/>
      <c r="Y1675" s="29"/>
      <c r="Z1675" s="53" t="str">
        <f t="shared" si="534"/>
        <v/>
      </c>
      <c r="AA1675" s="55" t="str">
        <f t="shared" si="524"/>
        <v/>
      </c>
      <c r="AB1675" s="27"/>
      <c r="AC1675" s="54">
        <f t="shared" si="535"/>
        <v>0</v>
      </c>
      <c r="AD1675" s="78"/>
      <c r="AE1675" s="54">
        <f t="shared" si="536"/>
        <v>0</v>
      </c>
      <c r="AF1675" s="78"/>
      <c r="AG1675" s="54">
        <f t="shared" si="537"/>
        <v>0</v>
      </c>
      <c r="AH1675" s="78"/>
      <c r="AI1675" s="54">
        <f t="shared" si="538"/>
        <v>0</v>
      </c>
      <c r="AJ1675" s="78"/>
      <c r="AK1675" s="54">
        <f t="shared" si="539"/>
        <v>0</v>
      </c>
      <c r="AL1675" s="78"/>
      <c r="AM1675" s="78"/>
      <c r="AN1675" s="53" t="str">
        <f>+IF($A1675="Venta",SUMIF($AC$3:$AM$3,VLOOKUP($R1675,desplegable!$N$3:$Q$8,4,FALSE),$AC1675:$AM1675)*$T1675/VLOOKUP($R1675,desplegable!$N$3:$O$8,2,FALSE),"")</f>
        <v/>
      </c>
      <c r="AO1675" s="53">
        <f t="shared" si="540"/>
        <v>0</v>
      </c>
      <c r="AP1675" s="53" t="str">
        <f>+IF($A1675="Compra",SUMIF($AC$3:$AM$3,VLOOKUP($R1674,desplegable!$N$3:$Q$8,4,FALSE),$AC1675:$AM1675)*$T1675/VLOOKUP($R1674,desplegable!$N$3:$O$8,2,FALSE),"")</f>
        <v/>
      </c>
      <c r="AQ1675" s="55">
        <f>+IFERROR(SUMIF($AC$3:$AM$3,VLOOKUP($R1675,desplegable!$N$3:$Q$8,4,FALSE),$AC1675:$AM1675)/$S1675,0)</f>
        <v>0</v>
      </c>
      <c r="AR1675" s="55">
        <f ca="1">IFERROR((SUMIF($AC$3:$AM$3,VLOOKUP($R1675,desplegable!$N$3:$Q$8,4,FALSE),$AC1675:$AM1675)/($H1675-$G1675))*((TODAY())-$G1675)/$S1675,0)</f>
        <v>0</v>
      </c>
      <c r="AS1675" s="56" t="str">
        <f t="shared" si="525"/>
        <v>-</v>
      </c>
      <c r="AT1675" s="56" t="str">
        <f t="shared" si="526"/>
        <v>-</v>
      </c>
      <c r="AU1675" s="56" t="str">
        <f t="shared" si="527"/>
        <v>-</v>
      </c>
      <c r="AV1675" s="56" t="str">
        <f t="shared" si="528"/>
        <v>-</v>
      </c>
      <c r="AW1675" s="53" t="str">
        <f t="shared" si="529"/>
        <v>-</v>
      </c>
      <c r="AX1675" s="53" t="str">
        <f t="shared" si="530"/>
        <v/>
      </c>
      <c r="AY1675" s="57" t="str">
        <f t="shared" si="531"/>
        <v/>
      </c>
      <c r="AZ1675" s="54">
        <f>+IF(SUMIF($AC$3:$AM$3,VLOOKUP($R1675,desplegable!$N$3:$Q$8,4,FALSE),$AC1675:$AM1675)&gt;=$S1675,$S1675,SUMIF($AC$3:$AM$3,VLOOKUP($R1675,desplegable!$N$3:$Q$8,4,FALSE),$AC1675:$AM1675))</f>
        <v>0</v>
      </c>
      <c r="BA1675" s="78"/>
      <c r="BB1675" s="54">
        <f t="shared" si="532"/>
        <v>0</v>
      </c>
      <c r="BC1675" s="53">
        <f>+IFERROR($BB1675*$T1675/VLOOKUP($R1675,desplegable!$N$3:$O$8,2,FALSE),0)</f>
        <v>0</v>
      </c>
      <c r="BD1675" s="53" t="str">
        <f t="shared" si="541"/>
        <v/>
      </c>
      <c r="BE1675" s="57" t="str">
        <f t="shared" si="533"/>
        <v/>
      </c>
    </row>
    <row r="1676" spans="1:57" ht="15" customHeight="1" x14ac:dyDescent="0.25">
      <c r="A1676" s="26" t="s">
        <v>117</v>
      </c>
      <c r="B1676" s="21"/>
      <c r="C1676" s="21" t="s">
        <v>117</v>
      </c>
      <c r="D1676" s="21"/>
      <c r="E1676" s="21" t="s">
        <v>117</v>
      </c>
      <c r="F1676" s="21"/>
      <c r="G1676" s="27"/>
      <c r="H1676" s="27"/>
      <c r="I1676" s="28" t="s">
        <v>110</v>
      </c>
      <c r="J1676" s="28" t="s">
        <v>117</v>
      </c>
      <c r="K1676" s="21"/>
      <c r="L1676" s="21"/>
      <c r="M1676" s="28" t="s">
        <v>117</v>
      </c>
      <c r="N1676" s="28" t="s">
        <v>117</v>
      </c>
      <c r="O1676" s="28" t="s">
        <v>117</v>
      </c>
      <c r="P1676" s="21" t="s">
        <v>117</v>
      </c>
      <c r="Q1676" s="21" t="s">
        <v>117</v>
      </c>
      <c r="R1676" s="28" t="s">
        <v>117</v>
      </c>
      <c r="S1676" s="78"/>
      <c r="T1676" s="30"/>
      <c r="U1676" s="52">
        <f t="shared" si="542"/>
        <v>0</v>
      </c>
      <c r="V1676" s="29"/>
      <c r="W1676" s="29" t="s">
        <v>117</v>
      </c>
      <c r="X1676" s="29"/>
      <c r="Y1676" s="29"/>
      <c r="Z1676" s="53" t="str">
        <f t="shared" si="534"/>
        <v/>
      </c>
      <c r="AA1676" s="55" t="str">
        <f t="shared" si="524"/>
        <v/>
      </c>
      <c r="AB1676" s="27"/>
      <c r="AC1676" s="54">
        <f t="shared" si="535"/>
        <v>0</v>
      </c>
      <c r="AD1676" s="78"/>
      <c r="AE1676" s="54">
        <f t="shared" si="536"/>
        <v>0</v>
      </c>
      <c r="AF1676" s="78"/>
      <c r="AG1676" s="54">
        <f t="shared" si="537"/>
        <v>0</v>
      </c>
      <c r="AH1676" s="78"/>
      <c r="AI1676" s="54">
        <f t="shared" si="538"/>
        <v>0</v>
      </c>
      <c r="AJ1676" s="78"/>
      <c r="AK1676" s="54">
        <f t="shared" si="539"/>
        <v>0</v>
      </c>
      <c r="AL1676" s="78"/>
      <c r="AM1676" s="78"/>
      <c r="AN1676" s="53" t="str">
        <f>+IF($A1676="Venta",SUMIF($AC$3:$AM$3,VLOOKUP($R1676,desplegable!$N$3:$Q$8,4,FALSE),$AC1676:$AM1676)*$T1676/VLOOKUP($R1676,desplegable!$N$3:$O$8,2,FALSE),"")</f>
        <v/>
      </c>
      <c r="AO1676" s="53">
        <f t="shared" si="540"/>
        <v>0</v>
      </c>
      <c r="AP1676" s="53" t="str">
        <f>+IF($A1676="Compra",SUMIF($AC$3:$AM$3,VLOOKUP($R1675,desplegable!$N$3:$Q$8,4,FALSE),$AC1676:$AM1676)*$T1676/VLOOKUP($R1675,desplegable!$N$3:$O$8,2,FALSE),"")</f>
        <v/>
      </c>
      <c r="AQ1676" s="55">
        <f>+IFERROR(SUMIF($AC$3:$AM$3,VLOOKUP($R1676,desplegable!$N$3:$Q$8,4,FALSE),$AC1676:$AM1676)/$S1676,0)</f>
        <v>0</v>
      </c>
      <c r="AR1676" s="55">
        <f ca="1">IFERROR((SUMIF($AC$3:$AM$3,VLOOKUP($R1676,desplegable!$N$3:$Q$8,4,FALSE),$AC1676:$AM1676)/($H1676-$G1676))*((TODAY())-$G1676)/$S1676,0)</f>
        <v>0</v>
      </c>
      <c r="AS1676" s="56" t="str">
        <f t="shared" si="525"/>
        <v>-</v>
      </c>
      <c r="AT1676" s="56" t="str">
        <f t="shared" si="526"/>
        <v>-</v>
      </c>
      <c r="AU1676" s="56" t="str">
        <f t="shared" si="527"/>
        <v>-</v>
      </c>
      <c r="AV1676" s="56" t="str">
        <f t="shared" si="528"/>
        <v>-</v>
      </c>
      <c r="AW1676" s="53" t="str">
        <f t="shared" si="529"/>
        <v>-</v>
      </c>
      <c r="AX1676" s="53" t="str">
        <f t="shared" si="530"/>
        <v/>
      </c>
      <c r="AY1676" s="57" t="str">
        <f t="shared" si="531"/>
        <v/>
      </c>
      <c r="AZ1676" s="54">
        <f>+IF(SUMIF($AC$3:$AM$3,VLOOKUP($R1676,desplegable!$N$3:$Q$8,4,FALSE),$AC1676:$AM1676)&gt;=$S1676,$S1676,SUMIF($AC$3:$AM$3,VLOOKUP($R1676,desplegable!$N$3:$Q$8,4,FALSE),$AC1676:$AM1676))</f>
        <v>0</v>
      </c>
      <c r="BA1676" s="78"/>
      <c r="BB1676" s="54">
        <f t="shared" si="532"/>
        <v>0</v>
      </c>
      <c r="BC1676" s="53">
        <f>+IFERROR($BB1676*$T1676/VLOOKUP($R1676,desplegable!$N$3:$O$8,2,FALSE),0)</f>
        <v>0</v>
      </c>
      <c r="BD1676" s="53" t="str">
        <f t="shared" si="541"/>
        <v/>
      </c>
      <c r="BE1676" s="57" t="str">
        <f t="shared" si="533"/>
        <v/>
      </c>
    </row>
    <row r="1677" spans="1:57" ht="15" customHeight="1" x14ac:dyDescent="0.25">
      <c r="A1677" s="26" t="s">
        <v>117</v>
      </c>
      <c r="B1677" s="21"/>
      <c r="C1677" s="21" t="s">
        <v>117</v>
      </c>
      <c r="D1677" s="21"/>
      <c r="E1677" s="21" t="s">
        <v>117</v>
      </c>
      <c r="F1677" s="21"/>
      <c r="G1677" s="27"/>
      <c r="H1677" s="27"/>
      <c r="I1677" s="28" t="s">
        <v>110</v>
      </c>
      <c r="J1677" s="28" t="s">
        <v>117</v>
      </c>
      <c r="K1677" s="21"/>
      <c r="L1677" s="21"/>
      <c r="M1677" s="28" t="s">
        <v>117</v>
      </c>
      <c r="N1677" s="28" t="s">
        <v>117</v>
      </c>
      <c r="O1677" s="28" t="s">
        <v>117</v>
      </c>
      <c r="P1677" s="21" t="s">
        <v>117</v>
      </c>
      <c r="Q1677" s="21" t="s">
        <v>117</v>
      </c>
      <c r="R1677" s="28" t="s">
        <v>117</v>
      </c>
      <c r="S1677" s="78"/>
      <c r="T1677" s="30"/>
      <c r="U1677" s="52">
        <f t="shared" si="542"/>
        <v>0</v>
      </c>
      <c r="V1677" s="29"/>
      <c r="W1677" s="29" t="s">
        <v>117</v>
      </c>
      <c r="X1677" s="29"/>
      <c r="Y1677" s="29"/>
      <c r="Z1677" s="53" t="str">
        <f t="shared" si="534"/>
        <v/>
      </c>
      <c r="AA1677" s="55" t="str">
        <f t="shared" si="524"/>
        <v/>
      </c>
      <c r="AB1677" s="27"/>
      <c r="AC1677" s="54">
        <f t="shared" si="535"/>
        <v>0</v>
      </c>
      <c r="AD1677" s="78"/>
      <c r="AE1677" s="54">
        <f t="shared" si="536"/>
        <v>0</v>
      </c>
      <c r="AF1677" s="78"/>
      <c r="AG1677" s="54">
        <f t="shared" si="537"/>
        <v>0</v>
      </c>
      <c r="AH1677" s="78"/>
      <c r="AI1677" s="54">
        <f t="shared" si="538"/>
        <v>0</v>
      </c>
      <c r="AJ1677" s="78"/>
      <c r="AK1677" s="54">
        <f t="shared" si="539"/>
        <v>0</v>
      </c>
      <c r="AL1677" s="78"/>
      <c r="AM1677" s="78"/>
      <c r="AN1677" s="53" t="str">
        <f>+IF($A1677="Venta",SUMIF($AC$3:$AM$3,VLOOKUP($R1677,desplegable!$N$3:$Q$8,4,FALSE),$AC1677:$AM1677)*$T1677/VLOOKUP($R1677,desplegable!$N$3:$O$8,2,FALSE),"")</f>
        <v/>
      </c>
      <c r="AO1677" s="53">
        <f t="shared" si="540"/>
        <v>0</v>
      </c>
      <c r="AP1677" s="53" t="str">
        <f>+IF($A1677="Compra",SUMIF($AC$3:$AM$3,VLOOKUP($R1676,desplegable!$N$3:$Q$8,4,FALSE),$AC1677:$AM1677)*$T1677/VLOOKUP($R1676,desplegable!$N$3:$O$8,2,FALSE),"")</f>
        <v/>
      </c>
      <c r="AQ1677" s="55">
        <f>+IFERROR(SUMIF($AC$3:$AM$3,VLOOKUP($R1677,desplegable!$N$3:$Q$8,4,FALSE),$AC1677:$AM1677)/$S1677,0)</f>
        <v>0</v>
      </c>
      <c r="AR1677" s="55">
        <f ca="1">IFERROR((SUMIF($AC$3:$AM$3,VLOOKUP($R1677,desplegable!$N$3:$Q$8,4,FALSE),$AC1677:$AM1677)/($H1677-$G1677))*((TODAY())-$G1677)/$S1677,0)</f>
        <v>0</v>
      </c>
      <c r="AS1677" s="56" t="str">
        <f t="shared" si="525"/>
        <v>-</v>
      </c>
      <c r="AT1677" s="56" t="str">
        <f t="shared" si="526"/>
        <v>-</v>
      </c>
      <c r="AU1677" s="56" t="str">
        <f t="shared" si="527"/>
        <v>-</v>
      </c>
      <c r="AV1677" s="56" t="str">
        <f t="shared" si="528"/>
        <v>-</v>
      </c>
      <c r="AW1677" s="53" t="str">
        <f t="shared" si="529"/>
        <v>-</v>
      </c>
      <c r="AX1677" s="53" t="str">
        <f t="shared" si="530"/>
        <v/>
      </c>
      <c r="AY1677" s="57" t="str">
        <f t="shared" si="531"/>
        <v/>
      </c>
      <c r="AZ1677" s="54">
        <f>+IF(SUMIF($AC$3:$AM$3,VLOOKUP($R1677,desplegable!$N$3:$Q$8,4,FALSE),$AC1677:$AM1677)&gt;=$S1677,$S1677,SUMIF($AC$3:$AM$3,VLOOKUP($R1677,desplegable!$N$3:$Q$8,4,FALSE),$AC1677:$AM1677))</f>
        <v>0</v>
      </c>
      <c r="BA1677" s="78"/>
      <c r="BB1677" s="54">
        <f t="shared" si="532"/>
        <v>0</v>
      </c>
      <c r="BC1677" s="53">
        <f>+IFERROR($BB1677*$T1677/VLOOKUP($R1677,desplegable!$N$3:$O$8,2,FALSE),0)</f>
        <v>0</v>
      </c>
      <c r="BD1677" s="53" t="str">
        <f t="shared" si="541"/>
        <v/>
      </c>
      <c r="BE1677" s="57" t="str">
        <f t="shared" si="533"/>
        <v/>
      </c>
    </row>
    <row r="1678" spans="1:57" ht="15" customHeight="1" x14ac:dyDescent="0.25">
      <c r="A1678" s="26" t="s">
        <v>117</v>
      </c>
      <c r="B1678" s="21"/>
      <c r="C1678" s="21" t="s">
        <v>117</v>
      </c>
      <c r="D1678" s="21"/>
      <c r="E1678" s="21" t="s">
        <v>117</v>
      </c>
      <c r="F1678" s="21"/>
      <c r="G1678" s="27"/>
      <c r="H1678" s="27"/>
      <c r="I1678" s="28" t="s">
        <v>110</v>
      </c>
      <c r="J1678" s="28" t="s">
        <v>117</v>
      </c>
      <c r="K1678" s="21"/>
      <c r="L1678" s="21"/>
      <c r="M1678" s="28" t="s">
        <v>117</v>
      </c>
      <c r="N1678" s="28" t="s">
        <v>117</v>
      </c>
      <c r="O1678" s="28" t="s">
        <v>117</v>
      </c>
      <c r="P1678" s="21" t="s">
        <v>117</v>
      </c>
      <c r="Q1678" s="21" t="s">
        <v>117</v>
      </c>
      <c r="R1678" s="28" t="s">
        <v>117</v>
      </c>
      <c r="S1678" s="78"/>
      <c r="T1678" s="30"/>
      <c r="U1678" s="52">
        <f t="shared" si="542"/>
        <v>0</v>
      </c>
      <c r="V1678" s="29"/>
      <c r="W1678" s="29" t="s">
        <v>117</v>
      </c>
      <c r="X1678" s="29"/>
      <c r="Y1678" s="29"/>
      <c r="Z1678" s="53" t="str">
        <f t="shared" si="534"/>
        <v/>
      </c>
      <c r="AA1678" s="55" t="str">
        <f t="shared" si="524"/>
        <v/>
      </c>
      <c r="AB1678" s="27"/>
      <c r="AC1678" s="54">
        <f t="shared" si="535"/>
        <v>0</v>
      </c>
      <c r="AD1678" s="78"/>
      <c r="AE1678" s="54">
        <f t="shared" si="536"/>
        <v>0</v>
      </c>
      <c r="AF1678" s="78"/>
      <c r="AG1678" s="54">
        <f t="shared" si="537"/>
        <v>0</v>
      </c>
      <c r="AH1678" s="78"/>
      <c r="AI1678" s="54">
        <f t="shared" si="538"/>
        <v>0</v>
      </c>
      <c r="AJ1678" s="78"/>
      <c r="AK1678" s="54">
        <f t="shared" si="539"/>
        <v>0</v>
      </c>
      <c r="AL1678" s="78"/>
      <c r="AM1678" s="78"/>
      <c r="AN1678" s="53" t="str">
        <f>+IF($A1678="Venta",SUMIF($AC$3:$AM$3,VLOOKUP($R1678,desplegable!$N$3:$Q$8,4,FALSE),$AC1678:$AM1678)*$T1678/VLOOKUP($R1678,desplegable!$N$3:$O$8,2,FALSE),"")</f>
        <v/>
      </c>
      <c r="AO1678" s="53">
        <f t="shared" si="540"/>
        <v>0</v>
      </c>
      <c r="AP1678" s="53" t="str">
        <f>+IF($A1678="Compra",SUMIF($AC$3:$AM$3,VLOOKUP($R1677,desplegable!$N$3:$Q$8,4,FALSE),$AC1678:$AM1678)*$T1678/VLOOKUP($R1677,desplegable!$N$3:$O$8,2,FALSE),"")</f>
        <v/>
      </c>
      <c r="AQ1678" s="55">
        <f>+IFERROR(SUMIF($AC$3:$AM$3,VLOOKUP($R1678,desplegable!$N$3:$Q$8,4,FALSE),$AC1678:$AM1678)/$S1678,0)</f>
        <v>0</v>
      </c>
      <c r="AR1678" s="55">
        <f ca="1">IFERROR((SUMIF($AC$3:$AM$3,VLOOKUP($R1678,desplegable!$N$3:$Q$8,4,FALSE),$AC1678:$AM1678)/($H1678-$G1678))*((TODAY())-$G1678)/$S1678,0)</f>
        <v>0</v>
      </c>
      <c r="AS1678" s="56" t="str">
        <f t="shared" si="525"/>
        <v>-</v>
      </c>
      <c r="AT1678" s="56" t="str">
        <f t="shared" si="526"/>
        <v>-</v>
      </c>
      <c r="AU1678" s="56" t="str">
        <f t="shared" si="527"/>
        <v>-</v>
      </c>
      <c r="AV1678" s="56" t="str">
        <f t="shared" si="528"/>
        <v>-</v>
      </c>
      <c r="AW1678" s="53" t="str">
        <f t="shared" si="529"/>
        <v>-</v>
      </c>
      <c r="AX1678" s="53" t="str">
        <f t="shared" si="530"/>
        <v/>
      </c>
      <c r="AY1678" s="57" t="str">
        <f t="shared" si="531"/>
        <v/>
      </c>
      <c r="AZ1678" s="54">
        <f>+IF(SUMIF($AC$3:$AM$3,VLOOKUP($R1678,desplegable!$N$3:$Q$8,4,FALSE),$AC1678:$AM1678)&gt;=$S1678,$S1678,SUMIF($AC$3:$AM$3,VLOOKUP($R1678,desplegable!$N$3:$Q$8,4,FALSE),$AC1678:$AM1678))</f>
        <v>0</v>
      </c>
      <c r="BA1678" s="78"/>
      <c r="BB1678" s="54">
        <f t="shared" si="532"/>
        <v>0</v>
      </c>
      <c r="BC1678" s="53">
        <f>+IFERROR($BB1678*$T1678/VLOOKUP($R1678,desplegable!$N$3:$O$8,2,FALSE),0)</f>
        <v>0</v>
      </c>
      <c r="BD1678" s="53" t="str">
        <f t="shared" si="541"/>
        <v/>
      </c>
      <c r="BE1678" s="57" t="str">
        <f t="shared" si="533"/>
        <v/>
      </c>
    </row>
    <row r="1679" spans="1:57" ht="15" customHeight="1" x14ac:dyDescent="0.25">
      <c r="A1679" s="26" t="s">
        <v>117</v>
      </c>
      <c r="B1679" s="21"/>
      <c r="C1679" s="21" t="s">
        <v>117</v>
      </c>
      <c r="D1679" s="21"/>
      <c r="E1679" s="21" t="s">
        <v>117</v>
      </c>
      <c r="F1679" s="21"/>
      <c r="G1679" s="27"/>
      <c r="H1679" s="27"/>
      <c r="I1679" s="28" t="s">
        <v>110</v>
      </c>
      <c r="J1679" s="28" t="s">
        <v>117</v>
      </c>
      <c r="K1679" s="21"/>
      <c r="L1679" s="21"/>
      <c r="M1679" s="28" t="s">
        <v>117</v>
      </c>
      <c r="N1679" s="28" t="s">
        <v>117</v>
      </c>
      <c r="O1679" s="28" t="s">
        <v>117</v>
      </c>
      <c r="P1679" s="21" t="s">
        <v>117</v>
      </c>
      <c r="Q1679" s="21" t="s">
        <v>117</v>
      </c>
      <c r="R1679" s="28" t="s">
        <v>117</v>
      </c>
      <c r="S1679" s="78"/>
      <c r="T1679" s="30"/>
      <c r="U1679" s="52">
        <f t="shared" si="542"/>
        <v>0</v>
      </c>
      <c r="V1679" s="29"/>
      <c r="W1679" s="29" t="s">
        <v>117</v>
      </c>
      <c r="X1679" s="29"/>
      <c r="Y1679" s="29"/>
      <c r="Z1679" s="53" t="str">
        <f t="shared" si="534"/>
        <v/>
      </c>
      <c r="AA1679" s="55" t="str">
        <f t="shared" si="524"/>
        <v/>
      </c>
      <c r="AB1679" s="27"/>
      <c r="AC1679" s="54">
        <f t="shared" si="535"/>
        <v>0</v>
      </c>
      <c r="AD1679" s="78"/>
      <c r="AE1679" s="54">
        <f t="shared" si="536"/>
        <v>0</v>
      </c>
      <c r="AF1679" s="78"/>
      <c r="AG1679" s="54">
        <f t="shared" si="537"/>
        <v>0</v>
      </c>
      <c r="AH1679" s="78"/>
      <c r="AI1679" s="54">
        <f t="shared" si="538"/>
        <v>0</v>
      </c>
      <c r="AJ1679" s="78"/>
      <c r="AK1679" s="54">
        <f t="shared" si="539"/>
        <v>0</v>
      </c>
      <c r="AL1679" s="78"/>
      <c r="AM1679" s="78"/>
      <c r="AN1679" s="53" t="str">
        <f>+IF($A1679="Venta",SUMIF($AC$3:$AM$3,VLOOKUP($R1679,desplegable!$N$3:$Q$8,4,FALSE),$AC1679:$AM1679)*$T1679/VLOOKUP($R1679,desplegable!$N$3:$O$8,2,FALSE),"")</f>
        <v/>
      </c>
      <c r="AO1679" s="53">
        <f t="shared" si="540"/>
        <v>0</v>
      </c>
      <c r="AP1679" s="53" t="str">
        <f>+IF($A1679="Compra",SUMIF($AC$3:$AM$3,VLOOKUP($R1678,desplegable!$N$3:$Q$8,4,FALSE),$AC1679:$AM1679)*$T1679/VLOOKUP($R1678,desplegable!$N$3:$O$8,2,FALSE),"")</f>
        <v/>
      </c>
      <c r="AQ1679" s="55">
        <f>+IFERROR(SUMIF($AC$3:$AM$3,VLOOKUP($R1679,desplegable!$N$3:$Q$8,4,FALSE),$AC1679:$AM1679)/$S1679,0)</f>
        <v>0</v>
      </c>
      <c r="AR1679" s="55">
        <f ca="1">IFERROR((SUMIF($AC$3:$AM$3,VLOOKUP($R1679,desplegable!$N$3:$Q$8,4,FALSE),$AC1679:$AM1679)/($H1679-$G1679))*((TODAY())-$G1679)/$S1679,0)</f>
        <v>0</v>
      </c>
      <c r="AS1679" s="56" t="str">
        <f t="shared" si="525"/>
        <v>-</v>
      </c>
      <c r="AT1679" s="56" t="str">
        <f t="shared" si="526"/>
        <v>-</v>
      </c>
      <c r="AU1679" s="56" t="str">
        <f t="shared" si="527"/>
        <v>-</v>
      </c>
      <c r="AV1679" s="56" t="str">
        <f t="shared" si="528"/>
        <v>-</v>
      </c>
      <c r="AW1679" s="53" t="str">
        <f t="shared" si="529"/>
        <v>-</v>
      </c>
      <c r="AX1679" s="53" t="str">
        <f t="shared" si="530"/>
        <v/>
      </c>
      <c r="AY1679" s="57" t="str">
        <f t="shared" si="531"/>
        <v/>
      </c>
      <c r="AZ1679" s="54">
        <f>+IF(SUMIF($AC$3:$AM$3,VLOOKUP($R1679,desplegable!$N$3:$Q$8,4,FALSE),$AC1679:$AM1679)&gt;=$S1679,$S1679,SUMIF($AC$3:$AM$3,VLOOKUP($R1679,desplegable!$N$3:$Q$8,4,FALSE),$AC1679:$AM1679))</f>
        <v>0</v>
      </c>
      <c r="BA1679" s="78"/>
      <c r="BB1679" s="54">
        <f t="shared" si="532"/>
        <v>0</v>
      </c>
      <c r="BC1679" s="53">
        <f>+IFERROR($BB1679*$T1679/VLOOKUP($R1679,desplegable!$N$3:$O$8,2,FALSE),0)</f>
        <v>0</v>
      </c>
      <c r="BD1679" s="53" t="str">
        <f t="shared" si="541"/>
        <v/>
      </c>
      <c r="BE1679" s="57" t="str">
        <f t="shared" si="533"/>
        <v/>
      </c>
    </row>
    <row r="1680" spans="1:57" ht="15" customHeight="1" x14ac:dyDescent="0.25">
      <c r="A1680" s="26" t="s">
        <v>117</v>
      </c>
      <c r="B1680" s="21"/>
      <c r="C1680" s="21" t="s">
        <v>117</v>
      </c>
      <c r="D1680" s="21"/>
      <c r="E1680" s="21" t="s">
        <v>117</v>
      </c>
      <c r="F1680" s="21"/>
      <c r="G1680" s="27"/>
      <c r="H1680" s="27"/>
      <c r="I1680" s="28" t="s">
        <v>110</v>
      </c>
      <c r="J1680" s="28" t="s">
        <v>117</v>
      </c>
      <c r="K1680" s="21"/>
      <c r="L1680" s="21"/>
      <c r="M1680" s="28" t="s">
        <v>117</v>
      </c>
      <c r="N1680" s="28" t="s">
        <v>117</v>
      </c>
      <c r="O1680" s="28" t="s">
        <v>117</v>
      </c>
      <c r="P1680" s="21" t="s">
        <v>117</v>
      </c>
      <c r="Q1680" s="21" t="s">
        <v>117</v>
      </c>
      <c r="R1680" s="28" t="s">
        <v>117</v>
      </c>
      <c r="S1680" s="78"/>
      <c r="T1680" s="30"/>
      <c r="U1680" s="52">
        <f t="shared" si="542"/>
        <v>0</v>
      </c>
      <c r="V1680" s="29"/>
      <c r="W1680" s="29" t="s">
        <v>117</v>
      </c>
      <c r="X1680" s="29"/>
      <c r="Y1680" s="29"/>
      <c r="Z1680" s="53" t="str">
        <f t="shared" si="534"/>
        <v/>
      </c>
      <c r="AA1680" s="55" t="str">
        <f t="shared" si="524"/>
        <v/>
      </c>
      <c r="AB1680" s="27"/>
      <c r="AC1680" s="54">
        <f t="shared" si="535"/>
        <v>0</v>
      </c>
      <c r="AD1680" s="78"/>
      <c r="AE1680" s="54">
        <f t="shared" si="536"/>
        <v>0</v>
      </c>
      <c r="AF1680" s="78"/>
      <c r="AG1680" s="54">
        <f t="shared" si="537"/>
        <v>0</v>
      </c>
      <c r="AH1680" s="78"/>
      <c r="AI1680" s="54">
        <f t="shared" si="538"/>
        <v>0</v>
      </c>
      <c r="AJ1680" s="78"/>
      <c r="AK1680" s="54">
        <f t="shared" si="539"/>
        <v>0</v>
      </c>
      <c r="AL1680" s="78"/>
      <c r="AM1680" s="78"/>
      <c r="AN1680" s="53" t="str">
        <f>+IF($A1680="Venta",SUMIF($AC$3:$AM$3,VLOOKUP($R1680,desplegable!$N$3:$Q$8,4,FALSE),$AC1680:$AM1680)*$T1680/VLOOKUP($R1680,desplegable!$N$3:$O$8,2,FALSE),"")</f>
        <v/>
      </c>
      <c r="AO1680" s="53">
        <f t="shared" si="540"/>
        <v>0</v>
      </c>
      <c r="AP1680" s="53" t="str">
        <f>+IF($A1680="Compra",SUMIF($AC$3:$AM$3,VLOOKUP($R1679,desplegable!$N$3:$Q$8,4,FALSE),$AC1680:$AM1680)*$T1680/VLOOKUP($R1679,desplegable!$N$3:$O$8,2,FALSE),"")</f>
        <v/>
      </c>
      <c r="AQ1680" s="55">
        <f>+IFERROR(SUMIF($AC$3:$AM$3,VLOOKUP($R1680,desplegable!$N$3:$Q$8,4,FALSE),$AC1680:$AM1680)/$S1680,0)</f>
        <v>0</v>
      </c>
      <c r="AR1680" s="55">
        <f ca="1">IFERROR((SUMIF($AC$3:$AM$3,VLOOKUP($R1680,desplegable!$N$3:$Q$8,4,FALSE),$AC1680:$AM1680)/($H1680-$G1680))*((TODAY())-$G1680)/$S1680,0)</f>
        <v>0</v>
      </c>
      <c r="AS1680" s="56" t="str">
        <f t="shared" si="525"/>
        <v>-</v>
      </c>
      <c r="AT1680" s="56" t="str">
        <f t="shared" si="526"/>
        <v>-</v>
      </c>
      <c r="AU1680" s="56" t="str">
        <f t="shared" si="527"/>
        <v>-</v>
      </c>
      <c r="AV1680" s="56" t="str">
        <f t="shared" si="528"/>
        <v>-</v>
      </c>
      <c r="AW1680" s="53" t="str">
        <f t="shared" si="529"/>
        <v>-</v>
      </c>
      <c r="AX1680" s="53" t="str">
        <f t="shared" si="530"/>
        <v/>
      </c>
      <c r="AY1680" s="57" t="str">
        <f t="shared" si="531"/>
        <v/>
      </c>
      <c r="AZ1680" s="54">
        <f>+IF(SUMIF($AC$3:$AM$3,VLOOKUP($R1680,desplegable!$N$3:$Q$8,4,FALSE),$AC1680:$AM1680)&gt;=$S1680,$S1680,SUMIF($AC$3:$AM$3,VLOOKUP($R1680,desplegable!$N$3:$Q$8,4,FALSE),$AC1680:$AM1680))</f>
        <v>0</v>
      </c>
      <c r="BA1680" s="78"/>
      <c r="BB1680" s="54">
        <f t="shared" si="532"/>
        <v>0</v>
      </c>
      <c r="BC1680" s="53">
        <f>+IFERROR($BB1680*$T1680/VLOOKUP($R1680,desplegable!$N$3:$O$8,2,FALSE),0)</f>
        <v>0</v>
      </c>
      <c r="BD1680" s="53" t="str">
        <f t="shared" si="541"/>
        <v/>
      </c>
      <c r="BE1680" s="57" t="str">
        <f t="shared" si="533"/>
        <v/>
      </c>
    </row>
    <row r="1681" spans="1:57" ht="15" customHeight="1" x14ac:dyDescent="0.25">
      <c r="A1681" s="26" t="s">
        <v>117</v>
      </c>
      <c r="B1681" s="21"/>
      <c r="C1681" s="21" t="s">
        <v>117</v>
      </c>
      <c r="D1681" s="21"/>
      <c r="E1681" s="21" t="s">
        <v>117</v>
      </c>
      <c r="F1681" s="21"/>
      <c r="G1681" s="27"/>
      <c r="H1681" s="27"/>
      <c r="I1681" s="28" t="s">
        <v>110</v>
      </c>
      <c r="J1681" s="28" t="s">
        <v>117</v>
      </c>
      <c r="K1681" s="21"/>
      <c r="L1681" s="21"/>
      <c r="M1681" s="28" t="s">
        <v>117</v>
      </c>
      <c r="N1681" s="28" t="s">
        <v>117</v>
      </c>
      <c r="O1681" s="28" t="s">
        <v>117</v>
      </c>
      <c r="P1681" s="21" t="s">
        <v>117</v>
      </c>
      <c r="Q1681" s="21" t="s">
        <v>117</v>
      </c>
      <c r="R1681" s="28" t="s">
        <v>117</v>
      </c>
      <c r="S1681" s="78"/>
      <c r="T1681" s="30"/>
      <c r="U1681" s="52">
        <f t="shared" si="542"/>
        <v>0</v>
      </c>
      <c r="V1681" s="29"/>
      <c r="W1681" s="29" t="s">
        <v>117</v>
      </c>
      <c r="X1681" s="29"/>
      <c r="Y1681" s="29"/>
      <c r="Z1681" s="53" t="str">
        <f t="shared" si="534"/>
        <v/>
      </c>
      <c r="AA1681" s="55" t="str">
        <f t="shared" si="524"/>
        <v/>
      </c>
      <c r="AB1681" s="27"/>
      <c r="AC1681" s="54">
        <f t="shared" si="535"/>
        <v>0</v>
      </c>
      <c r="AD1681" s="78"/>
      <c r="AE1681" s="54">
        <f t="shared" si="536"/>
        <v>0</v>
      </c>
      <c r="AF1681" s="78"/>
      <c r="AG1681" s="54">
        <f t="shared" si="537"/>
        <v>0</v>
      </c>
      <c r="AH1681" s="78"/>
      <c r="AI1681" s="54">
        <f t="shared" si="538"/>
        <v>0</v>
      </c>
      <c r="AJ1681" s="78"/>
      <c r="AK1681" s="54">
        <f t="shared" si="539"/>
        <v>0</v>
      </c>
      <c r="AL1681" s="78"/>
      <c r="AM1681" s="78"/>
      <c r="AN1681" s="53" t="str">
        <f>+IF($A1681="Venta",SUMIF($AC$3:$AM$3,VLOOKUP($R1681,desplegable!$N$3:$Q$8,4,FALSE),$AC1681:$AM1681)*$T1681/VLOOKUP($R1681,desplegable!$N$3:$O$8,2,FALSE),"")</f>
        <v/>
      </c>
      <c r="AO1681" s="53">
        <f t="shared" si="540"/>
        <v>0</v>
      </c>
      <c r="AP1681" s="53" t="str">
        <f>+IF($A1681="Compra",SUMIF($AC$3:$AM$3,VLOOKUP($R1680,desplegable!$N$3:$Q$8,4,FALSE),$AC1681:$AM1681)*$T1681/VLOOKUP($R1680,desplegable!$N$3:$O$8,2,FALSE),"")</f>
        <v/>
      </c>
      <c r="AQ1681" s="55">
        <f>+IFERROR(SUMIF($AC$3:$AM$3,VLOOKUP($R1681,desplegable!$N$3:$Q$8,4,FALSE),$AC1681:$AM1681)/$S1681,0)</f>
        <v>0</v>
      </c>
      <c r="AR1681" s="55">
        <f ca="1">IFERROR((SUMIF($AC$3:$AM$3,VLOOKUP($R1681,desplegable!$N$3:$Q$8,4,FALSE),$AC1681:$AM1681)/($H1681-$G1681))*((TODAY())-$G1681)/$S1681,0)</f>
        <v>0</v>
      </c>
      <c r="AS1681" s="56" t="str">
        <f t="shared" si="525"/>
        <v>-</v>
      </c>
      <c r="AT1681" s="56" t="str">
        <f t="shared" si="526"/>
        <v>-</v>
      </c>
      <c r="AU1681" s="56" t="str">
        <f t="shared" si="527"/>
        <v>-</v>
      </c>
      <c r="AV1681" s="56" t="str">
        <f t="shared" si="528"/>
        <v>-</v>
      </c>
      <c r="AW1681" s="53" t="str">
        <f t="shared" si="529"/>
        <v>-</v>
      </c>
      <c r="AX1681" s="53" t="str">
        <f t="shared" si="530"/>
        <v/>
      </c>
      <c r="AY1681" s="57" t="str">
        <f t="shared" si="531"/>
        <v/>
      </c>
      <c r="AZ1681" s="54">
        <f>+IF(SUMIF($AC$3:$AM$3,VLOOKUP($R1681,desplegable!$N$3:$Q$8,4,FALSE),$AC1681:$AM1681)&gt;=$S1681,$S1681,SUMIF($AC$3:$AM$3,VLOOKUP($R1681,desplegable!$N$3:$Q$8,4,FALSE),$AC1681:$AM1681))</f>
        <v>0</v>
      </c>
      <c r="BA1681" s="78"/>
      <c r="BB1681" s="54">
        <f t="shared" si="532"/>
        <v>0</v>
      </c>
      <c r="BC1681" s="53">
        <f>+IFERROR($BB1681*$T1681/VLOOKUP($R1681,desplegable!$N$3:$O$8,2,FALSE),0)</f>
        <v>0</v>
      </c>
      <c r="BD1681" s="53" t="str">
        <f t="shared" si="541"/>
        <v/>
      </c>
      <c r="BE1681" s="57" t="str">
        <f t="shared" si="533"/>
        <v/>
      </c>
    </row>
    <row r="1682" spans="1:57" ht="15" customHeight="1" x14ac:dyDescent="0.25">
      <c r="A1682" s="26" t="s">
        <v>117</v>
      </c>
      <c r="B1682" s="21"/>
      <c r="C1682" s="21" t="s">
        <v>117</v>
      </c>
      <c r="D1682" s="21"/>
      <c r="E1682" s="21" t="s">
        <v>117</v>
      </c>
      <c r="F1682" s="21"/>
      <c r="G1682" s="27"/>
      <c r="H1682" s="27"/>
      <c r="I1682" s="28" t="s">
        <v>110</v>
      </c>
      <c r="J1682" s="28" t="s">
        <v>117</v>
      </c>
      <c r="K1682" s="21"/>
      <c r="L1682" s="21"/>
      <c r="M1682" s="28" t="s">
        <v>117</v>
      </c>
      <c r="N1682" s="28" t="s">
        <v>117</v>
      </c>
      <c r="O1682" s="28" t="s">
        <v>117</v>
      </c>
      <c r="P1682" s="21" t="s">
        <v>117</v>
      </c>
      <c r="Q1682" s="21" t="s">
        <v>117</v>
      </c>
      <c r="R1682" s="28" t="s">
        <v>117</v>
      </c>
      <c r="S1682" s="78"/>
      <c r="T1682" s="30"/>
      <c r="U1682" s="52">
        <f t="shared" si="542"/>
        <v>0</v>
      </c>
      <c r="V1682" s="29"/>
      <c r="W1682" s="29" t="s">
        <v>117</v>
      </c>
      <c r="X1682" s="29"/>
      <c r="Y1682" s="29"/>
      <c r="Z1682" s="53" t="str">
        <f t="shared" si="534"/>
        <v/>
      </c>
      <c r="AA1682" s="55" t="str">
        <f t="shared" ref="AA1682:AA1745" si="543">+IF($A1682="Venta",IFERROR($Z1682/$U1682,0),IF($A1682="Compra","",""))</f>
        <v/>
      </c>
      <c r="AB1682" s="27"/>
      <c r="AC1682" s="54">
        <f t="shared" si="535"/>
        <v>0</v>
      </c>
      <c r="AD1682" s="78"/>
      <c r="AE1682" s="54">
        <f t="shared" si="536"/>
        <v>0</v>
      </c>
      <c r="AF1682" s="78"/>
      <c r="AG1682" s="54">
        <f t="shared" si="537"/>
        <v>0</v>
      </c>
      <c r="AH1682" s="78"/>
      <c r="AI1682" s="54">
        <f t="shared" si="538"/>
        <v>0</v>
      </c>
      <c r="AJ1682" s="78"/>
      <c r="AK1682" s="54">
        <f t="shared" si="539"/>
        <v>0</v>
      </c>
      <c r="AL1682" s="78"/>
      <c r="AM1682" s="78"/>
      <c r="AN1682" s="53" t="str">
        <f>+IF($A1682="Venta",SUMIF($AC$3:$AM$3,VLOOKUP($R1682,desplegable!$N$3:$Q$8,4,FALSE),$AC1682:$AM1682)*$T1682/VLOOKUP($R1682,desplegable!$N$3:$O$8,2,FALSE),"")</f>
        <v/>
      </c>
      <c r="AO1682" s="53">
        <f t="shared" si="540"/>
        <v>0</v>
      </c>
      <c r="AP1682" s="53" t="str">
        <f>+IF($A1682="Compra",SUMIF($AC$3:$AM$3,VLOOKUP($R1681,desplegable!$N$3:$Q$8,4,FALSE),$AC1682:$AM1682)*$T1682/VLOOKUP($R1681,desplegable!$N$3:$O$8,2,FALSE),"")</f>
        <v/>
      </c>
      <c r="AQ1682" s="55">
        <f>+IFERROR(SUMIF($AC$3:$AM$3,VLOOKUP($R1682,desplegable!$N$3:$Q$8,4,FALSE),$AC1682:$AM1682)/$S1682,0)</f>
        <v>0</v>
      </c>
      <c r="AR1682" s="55">
        <f ca="1">IFERROR((SUMIF($AC$3:$AM$3,VLOOKUP($R1682,desplegable!$N$3:$Q$8,4,FALSE),$AC1682:$AM1682)/($H1682-$G1682))*((TODAY())-$G1682)/$S1682,0)</f>
        <v>0</v>
      </c>
      <c r="AS1682" s="56" t="str">
        <f t="shared" si="525"/>
        <v>-</v>
      </c>
      <c r="AT1682" s="56" t="str">
        <f t="shared" si="526"/>
        <v>-</v>
      </c>
      <c r="AU1682" s="56" t="str">
        <f t="shared" si="527"/>
        <v>-</v>
      </c>
      <c r="AV1682" s="56" t="str">
        <f t="shared" si="528"/>
        <v>-</v>
      </c>
      <c r="AW1682" s="53" t="str">
        <f t="shared" si="529"/>
        <v>-</v>
      </c>
      <c r="AX1682" s="53" t="str">
        <f t="shared" si="530"/>
        <v/>
      </c>
      <c r="AY1682" s="57" t="str">
        <f t="shared" si="531"/>
        <v/>
      </c>
      <c r="AZ1682" s="54">
        <f>+IF(SUMIF($AC$3:$AM$3,VLOOKUP($R1682,desplegable!$N$3:$Q$8,4,FALSE),$AC1682:$AM1682)&gt;=$S1682,$S1682,SUMIF($AC$3:$AM$3,VLOOKUP($R1682,desplegable!$N$3:$Q$8,4,FALSE),$AC1682:$AM1682))</f>
        <v>0</v>
      </c>
      <c r="BA1682" s="78"/>
      <c r="BB1682" s="54">
        <f t="shared" si="532"/>
        <v>0</v>
      </c>
      <c r="BC1682" s="53">
        <f>+IFERROR($BB1682*$T1682/VLOOKUP($R1682,desplegable!$N$3:$O$8,2,FALSE),0)</f>
        <v>0</v>
      </c>
      <c r="BD1682" s="53" t="str">
        <f t="shared" si="541"/>
        <v/>
      </c>
      <c r="BE1682" s="57" t="str">
        <f t="shared" si="533"/>
        <v/>
      </c>
    </row>
    <row r="1683" spans="1:57" ht="15" customHeight="1" x14ac:dyDescent="0.25">
      <c r="A1683" s="26" t="s">
        <v>117</v>
      </c>
      <c r="B1683" s="21"/>
      <c r="C1683" s="21" t="s">
        <v>117</v>
      </c>
      <c r="D1683" s="21"/>
      <c r="E1683" s="21" t="s">
        <v>117</v>
      </c>
      <c r="F1683" s="21"/>
      <c r="G1683" s="27"/>
      <c r="H1683" s="27"/>
      <c r="I1683" s="28" t="s">
        <v>110</v>
      </c>
      <c r="J1683" s="28" t="s">
        <v>117</v>
      </c>
      <c r="K1683" s="21"/>
      <c r="L1683" s="21"/>
      <c r="M1683" s="28" t="s">
        <v>117</v>
      </c>
      <c r="N1683" s="28" t="s">
        <v>117</v>
      </c>
      <c r="O1683" s="28" t="s">
        <v>117</v>
      </c>
      <c r="P1683" s="21" t="s">
        <v>117</v>
      </c>
      <c r="Q1683" s="21" t="s">
        <v>117</v>
      </c>
      <c r="R1683" s="28" t="s">
        <v>117</v>
      </c>
      <c r="S1683" s="78"/>
      <c r="T1683" s="30"/>
      <c r="U1683" s="52">
        <f t="shared" si="542"/>
        <v>0</v>
      </c>
      <c r="V1683" s="29"/>
      <c r="W1683" s="29" t="s">
        <v>117</v>
      </c>
      <c r="X1683" s="29"/>
      <c r="Y1683" s="29"/>
      <c r="Z1683" s="53" t="str">
        <f t="shared" si="534"/>
        <v/>
      </c>
      <c r="AA1683" s="55" t="str">
        <f t="shared" si="543"/>
        <v/>
      </c>
      <c r="AB1683" s="27"/>
      <c r="AC1683" s="54">
        <f t="shared" si="535"/>
        <v>0</v>
      </c>
      <c r="AD1683" s="78"/>
      <c r="AE1683" s="54">
        <f t="shared" si="536"/>
        <v>0</v>
      </c>
      <c r="AF1683" s="78"/>
      <c r="AG1683" s="54">
        <f t="shared" si="537"/>
        <v>0</v>
      </c>
      <c r="AH1683" s="78"/>
      <c r="AI1683" s="54">
        <f t="shared" si="538"/>
        <v>0</v>
      </c>
      <c r="AJ1683" s="78"/>
      <c r="AK1683" s="54">
        <f t="shared" si="539"/>
        <v>0</v>
      </c>
      <c r="AL1683" s="78"/>
      <c r="AM1683" s="78"/>
      <c r="AN1683" s="53" t="str">
        <f>+IF($A1683="Venta",SUMIF($AC$3:$AM$3,VLOOKUP($R1683,desplegable!$N$3:$Q$8,4,FALSE),$AC1683:$AM1683)*$T1683/VLOOKUP($R1683,desplegable!$N$3:$O$8,2,FALSE),"")</f>
        <v/>
      </c>
      <c r="AO1683" s="53">
        <f t="shared" si="540"/>
        <v>0</v>
      </c>
      <c r="AP1683" s="53" t="str">
        <f>+IF($A1683="Compra",SUMIF($AC$3:$AM$3,VLOOKUP($R1682,desplegable!$N$3:$Q$8,4,FALSE),$AC1683:$AM1683)*$T1683/VLOOKUP($R1682,desplegable!$N$3:$O$8,2,FALSE),"")</f>
        <v/>
      </c>
      <c r="AQ1683" s="55">
        <f>+IFERROR(SUMIF($AC$3:$AM$3,VLOOKUP($R1683,desplegable!$N$3:$Q$8,4,FALSE),$AC1683:$AM1683)/$S1683,0)</f>
        <v>0</v>
      </c>
      <c r="AR1683" s="55">
        <f ca="1">IFERROR((SUMIF($AC$3:$AM$3,VLOOKUP($R1683,desplegable!$N$3:$Q$8,4,FALSE),$AC1683:$AM1683)/($H1683-$G1683))*((TODAY())-$G1683)/$S1683,0)</f>
        <v>0</v>
      </c>
      <c r="AS1683" s="56" t="str">
        <f t="shared" si="525"/>
        <v>-</v>
      </c>
      <c r="AT1683" s="56" t="str">
        <f t="shared" si="526"/>
        <v>-</v>
      </c>
      <c r="AU1683" s="56" t="str">
        <f t="shared" si="527"/>
        <v>-</v>
      </c>
      <c r="AV1683" s="56" t="str">
        <f t="shared" si="528"/>
        <v>-</v>
      </c>
      <c r="AW1683" s="53" t="str">
        <f t="shared" si="529"/>
        <v>-</v>
      </c>
      <c r="AX1683" s="53" t="str">
        <f t="shared" si="530"/>
        <v/>
      </c>
      <c r="AY1683" s="57" t="str">
        <f t="shared" si="531"/>
        <v/>
      </c>
      <c r="AZ1683" s="54">
        <f>+IF(SUMIF($AC$3:$AM$3,VLOOKUP($R1683,desplegable!$N$3:$Q$8,4,FALSE),$AC1683:$AM1683)&gt;=$S1683,$S1683,SUMIF($AC$3:$AM$3,VLOOKUP($R1683,desplegable!$N$3:$Q$8,4,FALSE),$AC1683:$AM1683))</f>
        <v>0</v>
      </c>
      <c r="BA1683" s="78"/>
      <c r="BB1683" s="54">
        <f t="shared" si="532"/>
        <v>0</v>
      </c>
      <c r="BC1683" s="53">
        <f>+IFERROR($BB1683*$T1683/VLOOKUP($R1683,desplegable!$N$3:$O$8,2,FALSE),0)</f>
        <v>0</v>
      </c>
      <c r="BD1683" s="53" t="str">
        <f t="shared" si="541"/>
        <v/>
      </c>
      <c r="BE1683" s="57" t="str">
        <f t="shared" si="533"/>
        <v/>
      </c>
    </row>
    <row r="1684" spans="1:57" ht="15" customHeight="1" x14ac:dyDescent="0.25">
      <c r="A1684" s="26" t="s">
        <v>117</v>
      </c>
      <c r="B1684" s="21"/>
      <c r="C1684" s="21" t="s">
        <v>117</v>
      </c>
      <c r="D1684" s="21"/>
      <c r="E1684" s="21" t="s">
        <v>117</v>
      </c>
      <c r="F1684" s="21"/>
      <c r="G1684" s="27"/>
      <c r="H1684" s="27"/>
      <c r="I1684" s="28" t="s">
        <v>110</v>
      </c>
      <c r="J1684" s="28" t="s">
        <v>117</v>
      </c>
      <c r="K1684" s="21"/>
      <c r="L1684" s="21"/>
      <c r="M1684" s="28" t="s">
        <v>117</v>
      </c>
      <c r="N1684" s="28" t="s">
        <v>117</v>
      </c>
      <c r="O1684" s="28" t="s">
        <v>117</v>
      </c>
      <c r="P1684" s="21" t="s">
        <v>117</v>
      </c>
      <c r="Q1684" s="21" t="s">
        <v>117</v>
      </c>
      <c r="R1684" s="28" t="s">
        <v>117</v>
      </c>
      <c r="S1684" s="78"/>
      <c r="T1684" s="30"/>
      <c r="U1684" s="52">
        <f t="shared" si="542"/>
        <v>0</v>
      </c>
      <c r="V1684" s="29"/>
      <c r="W1684" s="29" t="s">
        <v>117</v>
      </c>
      <c r="X1684" s="29"/>
      <c r="Y1684" s="29"/>
      <c r="Z1684" s="53" t="str">
        <f t="shared" si="534"/>
        <v/>
      </c>
      <c r="AA1684" s="55" t="str">
        <f t="shared" si="543"/>
        <v/>
      </c>
      <c r="AB1684" s="27"/>
      <c r="AC1684" s="54">
        <f t="shared" si="535"/>
        <v>0</v>
      </c>
      <c r="AD1684" s="78"/>
      <c r="AE1684" s="54">
        <f t="shared" si="536"/>
        <v>0</v>
      </c>
      <c r="AF1684" s="78"/>
      <c r="AG1684" s="54">
        <f t="shared" si="537"/>
        <v>0</v>
      </c>
      <c r="AH1684" s="78"/>
      <c r="AI1684" s="54">
        <f t="shared" si="538"/>
        <v>0</v>
      </c>
      <c r="AJ1684" s="78"/>
      <c r="AK1684" s="54">
        <f t="shared" si="539"/>
        <v>0</v>
      </c>
      <c r="AL1684" s="78"/>
      <c r="AM1684" s="78"/>
      <c r="AN1684" s="53" t="str">
        <f>+IF($A1684="Venta",SUMIF($AC$3:$AM$3,VLOOKUP($R1684,desplegable!$N$3:$Q$8,4,FALSE),$AC1684:$AM1684)*$T1684/VLOOKUP($R1684,desplegable!$N$3:$O$8,2,FALSE),"")</f>
        <v/>
      </c>
      <c r="AO1684" s="53">
        <f t="shared" si="540"/>
        <v>0</v>
      </c>
      <c r="AP1684" s="53" t="str">
        <f>+IF($A1684="Compra",SUMIF($AC$3:$AM$3,VLOOKUP($R1683,desplegable!$N$3:$Q$8,4,FALSE),$AC1684:$AM1684)*$T1684/VLOOKUP($R1683,desplegable!$N$3:$O$8,2,FALSE),"")</f>
        <v/>
      </c>
      <c r="AQ1684" s="55">
        <f>+IFERROR(SUMIF($AC$3:$AM$3,VLOOKUP($R1684,desplegable!$N$3:$Q$8,4,FALSE),$AC1684:$AM1684)/$S1684,0)</f>
        <v>0</v>
      </c>
      <c r="AR1684" s="55">
        <f ca="1">IFERROR((SUMIF($AC$3:$AM$3,VLOOKUP($R1684,desplegable!$N$3:$Q$8,4,FALSE),$AC1684:$AM1684)/($H1684-$G1684))*((TODAY())-$G1684)/$S1684,0)</f>
        <v>0</v>
      </c>
      <c r="AS1684" s="56" t="str">
        <f t="shared" si="525"/>
        <v>-</v>
      </c>
      <c r="AT1684" s="56" t="str">
        <f t="shared" si="526"/>
        <v>-</v>
      </c>
      <c r="AU1684" s="56" t="str">
        <f t="shared" si="527"/>
        <v>-</v>
      </c>
      <c r="AV1684" s="56" t="str">
        <f t="shared" si="528"/>
        <v>-</v>
      </c>
      <c r="AW1684" s="53" t="str">
        <f t="shared" si="529"/>
        <v>-</v>
      </c>
      <c r="AX1684" s="53" t="str">
        <f t="shared" si="530"/>
        <v/>
      </c>
      <c r="AY1684" s="57" t="str">
        <f t="shared" si="531"/>
        <v/>
      </c>
      <c r="AZ1684" s="54">
        <f>+IF(SUMIF($AC$3:$AM$3,VLOOKUP($R1684,desplegable!$N$3:$Q$8,4,FALSE),$AC1684:$AM1684)&gt;=$S1684,$S1684,SUMIF($AC$3:$AM$3,VLOOKUP($R1684,desplegable!$N$3:$Q$8,4,FALSE),$AC1684:$AM1684))</f>
        <v>0</v>
      </c>
      <c r="BA1684" s="78"/>
      <c r="BB1684" s="54">
        <f t="shared" si="532"/>
        <v>0</v>
      </c>
      <c r="BC1684" s="53">
        <f>+IFERROR($BB1684*$T1684/VLOOKUP($R1684,desplegable!$N$3:$O$8,2,FALSE),0)</f>
        <v>0</v>
      </c>
      <c r="BD1684" s="53" t="str">
        <f t="shared" si="541"/>
        <v/>
      </c>
      <c r="BE1684" s="57" t="str">
        <f t="shared" si="533"/>
        <v/>
      </c>
    </row>
    <row r="1685" spans="1:57" ht="15" customHeight="1" x14ac:dyDescent="0.25">
      <c r="A1685" s="26" t="s">
        <v>117</v>
      </c>
      <c r="B1685" s="21"/>
      <c r="C1685" s="21" t="s">
        <v>117</v>
      </c>
      <c r="D1685" s="21"/>
      <c r="E1685" s="21" t="s">
        <v>117</v>
      </c>
      <c r="F1685" s="21"/>
      <c r="G1685" s="27"/>
      <c r="H1685" s="27"/>
      <c r="I1685" s="28" t="s">
        <v>110</v>
      </c>
      <c r="J1685" s="28" t="s">
        <v>117</v>
      </c>
      <c r="K1685" s="21"/>
      <c r="L1685" s="21"/>
      <c r="M1685" s="28" t="s">
        <v>117</v>
      </c>
      <c r="N1685" s="28" t="s">
        <v>117</v>
      </c>
      <c r="O1685" s="28" t="s">
        <v>117</v>
      </c>
      <c r="P1685" s="21" t="s">
        <v>117</v>
      </c>
      <c r="Q1685" s="21" t="s">
        <v>117</v>
      </c>
      <c r="R1685" s="28" t="s">
        <v>117</v>
      </c>
      <c r="S1685" s="78"/>
      <c r="T1685" s="30"/>
      <c r="U1685" s="52">
        <f t="shared" si="542"/>
        <v>0</v>
      </c>
      <c r="V1685" s="29"/>
      <c r="W1685" s="29" t="s">
        <v>117</v>
      </c>
      <c r="X1685" s="29"/>
      <c r="Y1685" s="29"/>
      <c r="Z1685" s="53" t="str">
        <f t="shared" si="534"/>
        <v/>
      </c>
      <c r="AA1685" s="55" t="str">
        <f t="shared" si="543"/>
        <v/>
      </c>
      <c r="AB1685" s="27"/>
      <c r="AC1685" s="54">
        <f t="shared" si="535"/>
        <v>0</v>
      </c>
      <c r="AD1685" s="78"/>
      <c r="AE1685" s="54">
        <f t="shared" si="536"/>
        <v>0</v>
      </c>
      <c r="AF1685" s="78"/>
      <c r="AG1685" s="54">
        <f t="shared" si="537"/>
        <v>0</v>
      </c>
      <c r="AH1685" s="78"/>
      <c r="AI1685" s="54">
        <f t="shared" si="538"/>
        <v>0</v>
      </c>
      <c r="AJ1685" s="78"/>
      <c r="AK1685" s="54">
        <f t="shared" si="539"/>
        <v>0</v>
      </c>
      <c r="AL1685" s="78"/>
      <c r="AM1685" s="78"/>
      <c r="AN1685" s="53" t="str">
        <f>+IF($A1685="Venta",SUMIF($AC$3:$AM$3,VLOOKUP($R1685,desplegable!$N$3:$Q$8,4,FALSE),$AC1685:$AM1685)*$T1685/VLOOKUP($R1685,desplegable!$N$3:$O$8,2,FALSE),"")</f>
        <v/>
      </c>
      <c r="AO1685" s="53">
        <f t="shared" si="540"/>
        <v>0</v>
      </c>
      <c r="AP1685" s="53" t="str">
        <f>+IF($A1685="Compra",SUMIF($AC$3:$AM$3,VLOOKUP($R1684,desplegable!$N$3:$Q$8,4,FALSE),$AC1685:$AM1685)*$T1685/VLOOKUP($R1684,desplegable!$N$3:$O$8,2,FALSE),"")</f>
        <v/>
      </c>
      <c r="AQ1685" s="55">
        <f>+IFERROR(SUMIF($AC$3:$AM$3,VLOOKUP($R1685,desplegable!$N$3:$Q$8,4,FALSE),$AC1685:$AM1685)/$S1685,0)</f>
        <v>0</v>
      </c>
      <c r="AR1685" s="55">
        <f ca="1">IFERROR((SUMIF($AC$3:$AM$3,VLOOKUP($R1685,desplegable!$N$3:$Q$8,4,FALSE),$AC1685:$AM1685)/($H1685-$G1685))*((TODAY())-$G1685)/$S1685,0)</f>
        <v>0</v>
      </c>
      <c r="AS1685" s="56" t="str">
        <f t="shared" ref="AS1685:AS1748" si="544">+IFERROR(IF($AE1685=0,"-",$AE1685/$AC1685),"-")</f>
        <v>-</v>
      </c>
      <c r="AT1685" s="56" t="str">
        <f t="shared" ref="AT1685:AT1748" si="545">+IFERROR(IF($AG1685=0,"-",$AG1685/$AC1685),"-")</f>
        <v>-</v>
      </c>
      <c r="AU1685" s="56" t="str">
        <f t="shared" ref="AU1685:AU1748" si="546">+IFERROR(IF($AI1685=0,"-",$AI1685/$AC1685),"-")</f>
        <v>-</v>
      </c>
      <c r="AV1685" s="56" t="str">
        <f t="shared" ref="AV1685:AV1748" si="547">+IFERROR(IF($AK1685=0,"-",$AK1685/$AC1685),"-")</f>
        <v>-</v>
      </c>
      <c r="AW1685" s="53" t="str">
        <f t="shared" ref="AW1685:AW1748" si="548">+IF($A1685="Venta",IFERROR($AN1685/$AK1685,"-"),IFERROR($AO1685/$AK1685,"-"))</f>
        <v>-</v>
      </c>
      <c r="AX1685" s="53" t="str">
        <f t="shared" ref="AX1685:AX1748" si="549">IF($A1685="Venta",$AN1685-$AO1685,IF($A1685="Compra","",""))</f>
        <v/>
      </c>
      <c r="AY1685" s="57" t="str">
        <f t="shared" ref="AY1685:AY1748" si="550">+IF($A1685="Venta",IFERROR($AX1685/$AN1685,0),IF($A1685="Compra","",""))</f>
        <v/>
      </c>
      <c r="AZ1685" s="54">
        <f>+IF(SUMIF($AC$3:$AM$3,VLOOKUP($R1685,desplegable!$N$3:$Q$8,4,FALSE),$AC1685:$AM1685)&gt;=$S1685,$S1685,SUMIF($AC$3:$AM$3,VLOOKUP($R1685,desplegable!$N$3:$Q$8,4,FALSE),$AC1685:$AM1685))</f>
        <v>0</v>
      </c>
      <c r="BA1685" s="78"/>
      <c r="BB1685" s="54">
        <f t="shared" ref="BB1685:BB1748" si="551">+IF($BA1685=0,$AZ1685,$BA1685)</f>
        <v>0</v>
      </c>
      <c r="BC1685" s="53">
        <f>+IFERROR($BB1685*$T1685/VLOOKUP($R1685,desplegable!$N$3:$O$8,2,FALSE),0)</f>
        <v>0</v>
      </c>
      <c r="BD1685" s="53" t="str">
        <f t="shared" si="541"/>
        <v/>
      </c>
      <c r="BE1685" s="57" t="str">
        <f t="shared" ref="BE1685:BE1748" si="552">+IF($A1685="Venta",IFERROR($BD1685/$BC1685,0),IF($A1685="Compra","",""))</f>
        <v/>
      </c>
    </row>
    <row r="1686" spans="1:57" ht="15" customHeight="1" x14ac:dyDescent="0.25">
      <c r="A1686" s="26" t="s">
        <v>117</v>
      </c>
      <c r="B1686" s="21"/>
      <c r="C1686" s="21" t="s">
        <v>117</v>
      </c>
      <c r="D1686" s="21"/>
      <c r="E1686" s="21" t="s">
        <v>117</v>
      </c>
      <c r="F1686" s="21"/>
      <c r="G1686" s="27"/>
      <c r="H1686" s="27"/>
      <c r="I1686" s="28" t="s">
        <v>110</v>
      </c>
      <c r="J1686" s="28" t="s">
        <v>117</v>
      </c>
      <c r="K1686" s="21"/>
      <c r="L1686" s="21"/>
      <c r="M1686" s="28" t="s">
        <v>117</v>
      </c>
      <c r="N1686" s="28" t="s">
        <v>117</v>
      </c>
      <c r="O1686" s="28" t="s">
        <v>117</v>
      </c>
      <c r="P1686" s="21" t="s">
        <v>117</v>
      </c>
      <c r="Q1686" s="21" t="s">
        <v>117</v>
      </c>
      <c r="R1686" s="28" t="s">
        <v>117</v>
      </c>
      <c r="S1686" s="78"/>
      <c r="T1686" s="30"/>
      <c r="U1686" s="52">
        <f t="shared" si="542"/>
        <v>0</v>
      </c>
      <c r="V1686" s="29"/>
      <c r="W1686" s="29" t="s">
        <v>117</v>
      </c>
      <c r="X1686" s="29"/>
      <c r="Y1686" s="29"/>
      <c r="Z1686" s="53" t="str">
        <f t="shared" si="534"/>
        <v/>
      </c>
      <c r="AA1686" s="55" t="str">
        <f t="shared" si="543"/>
        <v/>
      </c>
      <c r="AB1686" s="27"/>
      <c r="AC1686" s="54">
        <f t="shared" si="535"/>
        <v>0</v>
      </c>
      <c r="AD1686" s="78"/>
      <c r="AE1686" s="54">
        <f t="shared" si="536"/>
        <v>0</v>
      </c>
      <c r="AF1686" s="78"/>
      <c r="AG1686" s="54">
        <f t="shared" si="537"/>
        <v>0</v>
      </c>
      <c r="AH1686" s="78"/>
      <c r="AI1686" s="54">
        <f t="shared" si="538"/>
        <v>0</v>
      </c>
      <c r="AJ1686" s="78"/>
      <c r="AK1686" s="54">
        <f t="shared" si="539"/>
        <v>0</v>
      </c>
      <c r="AL1686" s="78"/>
      <c r="AM1686" s="78"/>
      <c r="AN1686" s="53" t="str">
        <f>+IF($A1686="Venta",SUMIF($AC$3:$AM$3,VLOOKUP($R1686,desplegable!$N$3:$Q$8,4,FALSE),$AC1686:$AM1686)*$T1686/VLOOKUP($R1686,desplegable!$N$3:$O$8,2,FALSE),"")</f>
        <v/>
      </c>
      <c r="AO1686" s="53">
        <f t="shared" si="540"/>
        <v>0</v>
      </c>
      <c r="AP1686" s="53" t="str">
        <f>+IF($A1686="Compra",SUMIF($AC$3:$AM$3,VLOOKUP($R1685,desplegable!$N$3:$Q$8,4,FALSE),$AC1686:$AM1686)*$T1686/VLOOKUP($R1685,desplegable!$N$3:$O$8,2,FALSE),"")</f>
        <v/>
      </c>
      <c r="AQ1686" s="55">
        <f>+IFERROR(SUMIF($AC$3:$AM$3,VLOOKUP($R1686,desplegable!$N$3:$Q$8,4,FALSE),$AC1686:$AM1686)/$S1686,0)</f>
        <v>0</v>
      </c>
      <c r="AR1686" s="55">
        <f ca="1">IFERROR((SUMIF($AC$3:$AM$3,VLOOKUP($R1686,desplegable!$N$3:$Q$8,4,FALSE),$AC1686:$AM1686)/($H1686-$G1686))*((TODAY())-$G1686)/$S1686,0)</f>
        <v>0</v>
      </c>
      <c r="AS1686" s="56" t="str">
        <f t="shared" si="544"/>
        <v>-</v>
      </c>
      <c r="AT1686" s="56" t="str">
        <f t="shared" si="545"/>
        <v>-</v>
      </c>
      <c r="AU1686" s="56" t="str">
        <f t="shared" si="546"/>
        <v>-</v>
      </c>
      <c r="AV1686" s="56" t="str">
        <f t="shared" si="547"/>
        <v>-</v>
      </c>
      <c r="AW1686" s="53" t="str">
        <f t="shared" si="548"/>
        <v>-</v>
      </c>
      <c r="AX1686" s="53" t="str">
        <f t="shared" si="549"/>
        <v/>
      </c>
      <c r="AY1686" s="57" t="str">
        <f t="shared" si="550"/>
        <v/>
      </c>
      <c r="AZ1686" s="54">
        <f>+IF(SUMIF($AC$3:$AM$3,VLOOKUP($R1686,desplegable!$N$3:$Q$8,4,FALSE),$AC1686:$AM1686)&gt;=$S1686,$S1686,SUMIF($AC$3:$AM$3,VLOOKUP($R1686,desplegable!$N$3:$Q$8,4,FALSE),$AC1686:$AM1686))</f>
        <v>0</v>
      </c>
      <c r="BA1686" s="78"/>
      <c r="BB1686" s="54">
        <f t="shared" si="551"/>
        <v>0</v>
      </c>
      <c r="BC1686" s="53">
        <f>+IFERROR($BB1686*$T1686/VLOOKUP($R1686,desplegable!$N$3:$O$8,2,FALSE),0)</f>
        <v>0</v>
      </c>
      <c r="BD1686" s="53" t="str">
        <f t="shared" si="541"/>
        <v/>
      </c>
      <c r="BE1686" s="57" t="str">
        <f t="shared" si="552"/>
        <v/>
      </c>
    </row>
    <row r="1687" spans="1:57" ht="15" customHeight="1" x14ac:dyDescent="0.25">
      <c r="A1687" s="26" t="s">
        <v>117</v>
      </c>
      <c r="B1687" s="21"/>
      <c r="C1687" s="21" t="s">
        <v>117</v>
      </c>
      <c r="D1687" s="21"/>
      <c r="E1687" s="21" t="s">
        <v>117</v>
      </c>
      <c r="F1687" s="21"/>
      <c r="G1687" s="27"/>
      <c r="H1687" s="27"/>
      <c r="I1687" s="28" t="s">
        <v>110</v>
      </c>
      <c r="J1687" s="28" t="s">
        <v>117</v>
      </c>
      <c r="K1687" s="21"/>
      <c r="L1687" s="21"/>
      <c r="M1687" s="28" t="s">
        <v>117</v>
      </c>
      <c r="N1687" s="28" t="s">
        <v>117</v>
      </c>
      <c r="O1687" s="28" t="s">
        <v>117</v>
      </c>
      <c r="P1687" s="21" t="s">
        <v>117</v>
      </c>
      <c r="Q1687" s="21" t="s">
        <v>117</v>
      </c>
      <c r="R1687" s="28" t="s">
        <v>117</v>
      </c>
      <c r="S1687" s="78"/>
      <c r="T1687" s="30"/>
      <c r="U1687" s="52">
        <f t="shared" si="542"/>
        <v>0</v>
      </c>
      <c r="V1687" s="29"/>
      <c r="W1687" s="29" t="s">
        <v>117</v>
      </c>
      <c r="X1687" s="29"/>
      <c r="Y1687" s="29"/>
      <c r="Z1687" s="53" t="str">
        <f t="shared" si="534"/>
        <v/>
      </c>
      <c r="AA1687" s="55" t="str">
        <f t="shared" si="543"/>
        <v/>
      </c>
      <c r="AB1687" s="27"/>
      <c r="AC1687" s="54">
        <f t="shared" si="535"/>
        <v>0</v>
      </c>
      <c r="AD1687" s="78"/>
      <c r="AE1687" s="54">
        <f t="shared" si="536"/>
        <v>0</v>
      </c>
      <c r="AF1687" s="78"/>
      <c r="AG1687" s="54">
        <f t="shared" si="537"/>
        <v>0</v>
      </c>
      <c r="AH1687" s="78"/>
      <c r="AI1687" s="54">
        <f t="shared" si="538"/>
        <v>0</v>
      </c>
      <c r="AJ1687" s="78"/>
      <c r="AK1687" s="54">
        <f t="shared" si="539"/>
        <v>0</v>
      </c>
      <c r="AL1687" s="78"/>
      <c r="AM1687" s="78"/>
      <c r="AN1687" s="53" t="str">
        <f>+IF($A1687="Venta",SUMIF($AC$3:$AM$3,VLOOKUP($R1687,desplegable!$N$3:$Q$8,4,FALSE),$AC1687:$AM1687)*$T1687/VLOOKUP($R1687,desplegable!$N$3:$O$8,2,FALSE),"")</f>
        <v/>
      </c>
      <c r="AO1687" s="53">
        <f t="shared" si="540"/>
        <v>0</v>
      </c>
      <c r="AP1687" s="53" t="str">
        <f>+IF($A1687="Compra",SUMIF($AC$3:$AM$3,VLOOKUP($R1686,desplegable!$N$3:$Q$8,4,FALSE),$AC1687:$AM1687)*$T1687/VLOOKUP($R1686,desplegable!$N$3:$O$8,2,FALSE),"")</f>
        <v/>
      </c>
      <c r="AQ1687" s="55">
        <f>+IFERROR(SUMIF($AC$3:$AM$3,VLOOKUP($R1687,desplegable!$N$3:$Q$8,4,FALSE),$AC1687:$AM1687)/$S1687,0)</f>
        <v>0</v>
      </c>
      <c r="AR1687" s="55">
        <f ca="1">IFERROR((SUMIF($AC$3:$AM$3,VLOOKUP($R1687,desplegable!$N$3:$Q$8,4,FALSE),$AC1687:$AM1687)/($H1687-$G1687))*((TODAY())-$G1687)/$S1687,0)</f>
        <v>0</v>
      </c>
      <c r="AS1687" s="56" t="str">
        <f t="shared" si="544"/>
        <v>-</v>
      </c>
      <c r="AT1687" s="56" t="str">
        <f t="shared" si="545"/>
        <v>-</v>
      </c>
      <c r="AU1687" s="56" t="str">
        <f t="shared" si="546"/>
        <v>-</v>
      </c>
      <c r="AV1687" s="56" t="str">
        <f t="shared" si="547"/>
        <v>-</v>
      </c>
      <c r="AW1687" s="53" t="str">
        <f t="shared" si="548"/>
        <v>-</v>
      </c>
      <c r="AX1687" s="53" t="str">
        <f t="shared" si="549"/>
        <v/>
      </c>
      <c r="AY1687" s="57" t="str">
        <f t="shared" si="550"/>
        <v/>
      </c>
      <c r="AZ1687" s="54">
        <f>+IF(SUMIF($AC$3:$AM$3,VLOOKUP($R1687,desplegable!$N$3:$Q$8,4,FALSE),$AC1687:$AM1687)&gt;=$S1687,$S1687,SUMIF($AC$3:$AM$3,VLOOKUP($R1687,desplegable!$N$3:$Q$8,4,FALSE),$AC1687:$AM1687))</f>
        <v>0</v>
      </c>
      <c r="BA1687" s="78"/>
      <c r="BB1687" s="54">
        <f t="shared" si="551"/>
        <v>0</v>
      </c>
      <c r="BC1687" s="53">
        <f>+IFERROR($BB1687*$T1687/VLOOKUP($R1687,desplegable!$N$3:$O$8,2,FALSE),0)</f>
        <v>0</v>
      </c>
      <c r="BD1687" s="53" t="str">
        <f t="shared" si="541"/>
        <v/>
      </c>
      <c r="BE1687" s="57" t="str">
        <f t="shared" si="552"/>
        <v/>
      </c>
    </row>
    <row r="1688" spans="1:57" ht="15" customHeight="1" x14ac:dyDescent="0.25">
      <c r="A1688" s="26" t="s">
        <v>117</v>
      </c>
      <c r="B1688" s="21"/>
      <c r="C1688" s="21" t="s">
        <v>117</v>
      </c>
      <c r="D1688" s="21"/>
      <c r="E1688" s="21" t="s">
        <v>117</v>
      </c>
      <c r="F1688" s="21"/>
      <c r="G1688" s="27"/>
      <c r="H1688" s="27"/>
      <c r="I1688" s="28" t="s">
        <v>110</v>
      </c>
      <c r="J1688" s="28" t="s">
        <v>117</v>
      </c>
      <c r="K1688" s="21"/>
      <c r="L1688" s="21"/>
      <c r="M1688" s="28" t="s">
        <v>117</v>
      </c>
      <c r="N1688" s="28" t="s">
        <v>117</v>
      </c>
      <c r="O1688" s="28" t="s">
        <v>117</v>
      </c>
      <c r="P1688" s="21" t="s">
        <v>117</v>
      </c>
      <c r="Q1688" s="21" t="s">
        <v>117</v>
      </c>
      <c r="R1688" s="28" t="s">
        <v>117</v>
      </c>
      <c r="S1688" s="78"/>
      <c r="T1688" s="30"/>
      <c r="U1688" s="52">
        <f t="shared" si="542"/>
        <v>0</v>
      </c>
      <c r="V1688" s="29"/>
      <c r="W1688" s="29" t="s">
        <v>117</v>
      </c>
      <c r="X1688" s="29"/>
      <c r="Y1688" s="29"/>
      <c r="Z1688" s="53" t="str">
        <f t="shared" si="534"/>
        <v/>
      </c>
      <c r="AA1688" s="55" t="str">
        <f t="shared" si="543"/>
        <v/>
      </c>
      <c r="AB1688" s="27"/>
      <c r="AC1688" s="54">
        <f t="shared" si="535"/>
        <v>0</v>
      </c>
      <c r="AD1688" s="78"/>
      <c r="AE1688" s="54">
        <f t="shared" si="536"/>
        <v>0</v>
      </c>
      <c r="AF1688" s="78"/>
      <c r="AG1688" s="54">
        <f t="shared" si="537"/>
        <v>0</v>
      </c>
      <c r="AH1688" s="78"/>
      <c r="AI1688" s="54">
        <f t="shared" si="538"/>
        <v>0</v>
      </c>
      <c r="AJ1688" s="78"/>
      <c r="AK1688" s="54">
        <f t="shared" si="539"/>
        <v>0</v>
      </c>
      <c r="AL1688" s="78"/>
      <c r="AM1688" s="78"/>
      <c r="AN1688" s="53" t="str">
        <f>+IF($A1688="Venta",SUMIF($AC$3:$AM$3,VLOOKUP($R1688,desplegable!$N$3:$Q$8,4,FALSE),$AC1688:$AM1688)*$T1688/VLOOKUP($R1688,desplegable!$N$3:$O$8,2,FALSE),"")</f>
        <v/>
      </c>
      <c r="AO1688" s="53">
        <f t="shared" si="540"/>
        <v>0</v>
      </c>
      <c r="AP1688" s="53" t="str">
        <f>+IF($A1688="Compra",SUMIF($AC$3:$AM$3,VLOOKUP($R1687,desplegable!$N$3:$Q$8,4,FALSE),$AC1688:$AM1688)*$T1688/VLOOKUP($R1687,desplegable!$N$3:$O$8,2,FALSE),"")</f>
        <v/>
      </c>
      <c r="AQ1688" s="55">
        <f>+IFERROR(SUMIF($AC$3:$AM$3,VLOOKUP($R1688,desplegable!$N$3:$Q$8,4,FALSE),$AC1688:$AM1688)/$S1688,0)</f>
        <v>0</v>
      </c>
      <c r="AR1688" s="55">
        <f ca="1">IFERROR((SUMIF($AC$3:$AM$3,VLOOKUP($R1688,desplegable!$N$3:$Q$8,4,FALSE),$AC1688:$AM1688)/($H1688-$G1688))*((TODAY())-$G1688)/$S1688,0)</f>
        <v>0</v>
      </c>
      <c r="AS1688" s="56" t="str">
        <f t="shared" si="544"/>
        <v>-</v>
      </c>
      <c r="AT1688" s="56" t="str">
        <f t="shared" si="545"/>
        <v>-</v>
      </c>
      <c r="AU1688" s="56" t="str">
        <f t="shared" si="546"/>
        <v>-</v>
      </c>
      <c r="AV1688" s="56" t="str">
        <f t="shared" si="547"/>
        <v>-</v>
      </c>
      <c r="AW1688" s="53" t="str">
        <f t="shared" si="548"/>
        <v>-</v>
      </c>
      <c r="AX1688" s="53" t="str">
        <f t="shared" si="549"/>
        <v/>
      </c>
      <c r="AY1688" s="57" t="str">
        <f t="shared" si="550"/>
        <v/>
      </c>
      <c r="AZ1688" s="54">
        <f>+IF(SUMIF($AC$3:$AM$3,VLOOKUP($R1688,desplegable!$N$3:$Q$8,4,FALSE),$AC1688:$AM1688)&gt;=$S1688,$S1688,SUMIF($AC$3:$AM$3,VLOOKUP($R1688,desplegable!$N$3:$Q$8,4,FALSE),$AC1688:$AM1688))</f>
        <v>0</v>
      </c>
      <c r="BA1688" s="78"/>
      <c r="BB1688" s="54">
        <f t="shared" si="551"/>
        <v>0</v>
      </c>
      <c r="BC1688" s="53">
        <f>+IFERROR($BB1688*$T1688/VLOOKUP($R1688,desplegable!$N$3:$O$8,2,FALSE),0)</f>
        <v>0</v>
      </c>
      <c r="BD1688" s="53" t="str">
        <f t="shared" si="541"/>
        <v/>
      </c>
      <c r="BE1688" s="57" t="str">
        <f t="shared" si="552"/>
        <v/>
      </c>
    </row>
    <row r="1689" spans="1:57" ht="15" customHeight="1" x14ac:dyDescent="0.25">
      <c r="A1689" s="26" t="s">
        <v>117</v>
      </c>
      <c r="B1689" s="21"/>
      <c r="C1689" s="21" t="s">
        <v>117</v>
      </c>
      <c r="D1689" s="21"/>
      <c r="E1689" s="21" t="s">
        <v>117</v>
      </c>
      <c r="F1689" s="21"/>
      <c r="G1689" s="27"/>
      <c r="H1689" s="27"/>
      <c r="I1689" s="28" t="s">
        <v>110</v>
      </c>
      <c r="J1689" s="28" t="s">
        <v>117</v>
      </c>
      <c r="K1689" s="21"/>
      <c r="L1689" s="21"/>
      <c r="M1689" s="28" t="s">
        <v>117</v>
      </c>
      <c r="N1689" s="28" t="s">
        <v>117</v>
      </c>
      <c r="O1689" s="28" t="s">
        <v>117</v>
      </c>
      <c r="P1689" s="21" t="s">
        <v>117</v>
      </c>
      <c r="Q1689" s="21" t="s">
        <v>117</v>
      </c>
      <c r="R1689" s="28" t="s">
        <v>117</v>
      </c>
      <c r="S1689" s="78"/>
      <c r="T1689" s="30"/>
      <c r="U1689" s="52">
        <f t="shared" si="542"/>
        <v>0</v>
      </c>
      <c r="V1689" s="29"/>
      <c r="W1689" s="29" t="s">
        <v>117</v>
      </c>
      <c r="X1689" s="29"/>
      <c r="Y1689" s="29"/>
      <c r="Z1689" s="53" t="str">
        <f t="shared" si="534"/>
        <v/>
      </c>
      <c r="AA1689" s="55" t="str">
        <f t="shared" si="543"/>
        <v/>
      </c>
      <c r="AB1689" s="27"/>
      <c r="AC1689" s="54">
        <f t="shared" si="535"/>
        <v>0</v>
      </c>
      <c r="AD1689" s="78"/>
      <c r="AE1689" s="54">
        <f t="shared" si="536"/>
        <v>0</v>
      </c>
      <c r="AF1689" s="78"/>
      <c r="AG1689" s="54">
        <f t="shared" si="537"/>
        <v>0</v>
      </c>
      <c r="AH1689" s="78"/>
      <c r="AI1689" s="54">
        <f t="shared" si="538"/>
        <v>0</v>
      </c>
      <c r="AJ1689" s="78"/>
      <c r="AK1689" s="54">
        <f t="shared" si="539"/>
        <v>0</v>
      </c>
      <c r="AL1689" s="78"/>
      <c r="AM1689" s="78"/>
      <c r="AN1689" s="53" t="str">
        <f>+IF($A1689="Venta",SUMIF($AC$3:$AM$3,VLOOKUP($R1689,desplegable!$N$3:$Q$8,4,FALSE),$AC1689:$AM1689)*$T1689/VLOOKUP($R1689,desplegable!$N$3:$O$8,2,FALSE),"")</f>
        <v/>
      </c>
      <c r="AO1689" s="53">
        <f t="shared" si="540"/>
        <v>0</v>
      </c>
      <c r="AP1689" s="53" t="str">
        <f>+IF($A1689="Compra",SUMIF($AC$3:$AM$3,VLOOKUP(#REF!,desplegable!$N$3:$Q$8,4,FALSE),$AC1689:$AM1689)*$T1689/VLOOKUP(#REF!,desplegable!$N$3:$O$8,2,FALSE),"")</f>
        <v/>
      </c>
      <c r="AQ1689" s="55">
        <f>+IFERROR(SUMIF($AC$3:$AM$3,VLOOKUP($R1689,desplegable!$N$3:$Q$8,4,FALSE),$AC1689:$AM1689)/$S1689,0)</f>
        <v>0</v>
      </c>
      <c r="AR1689" s="55">
        <f ca="1">IFERROR((SUMIF($AC$3:$AM$3,VLOOKUP($R1689,desplegable!$N$3:$Q$8,4,FALSE),$AC1689:$AM1689)/($H1689-$G1689))*((TODAY())-$G1689)/$S1689,0)</f>
        <v>0</v>
      </c>
      <c r="AS1689" s="56" t="str">
        <f t="shared" si="544"/>
        <v>-</v>
      </c>
      <c r="AT1689" s="56" t="str">
        <f t="shared" si="545"/>
        <v>-</v>
      </c>
      <c r="AU1689" s="56" t="str">
        <f t="shared" si="546"/>
        <v>-</v>
      </c>
      <c r="AV1689" s="56" t="str">
        <f t="shared" si="547"/>
        <v>-</v>
      </c>
      <c r="AW1689" s="53" t="str">
        <f t="shared" si="548"/>
        <v>-</v>
      </c>
      <c r="AX1689" s="53" t="str">
        <f t="shared" si="549"/>
        <v/>
      </c>
      <c r="AY1689" s="57" t="str">
        <f t="shared" si="550"/>
        <v/>
      </c>
      <c r="AZ1689" s="54">
        <f>+IF(SUMIF($AC$3:$AM$3,VLOOKUP($R1689,desplegable!$N$3:$Q$8,4,FALSE),$AC1689:$AM1689)&gt;=$S1689,$S1689,SUMIF($AC$3:$AM$3,VLOOKUP($R1689,desplegable!$N$3:$Q$8,4,FALSE),$AC1689:$AM1689))</f>
        <v>0</v>
      </c>
      <c r="BA1689" s="78"/>
      <c r="BB1689" s="54">
        <f t="shared" si="551"/>
        <v>0</v>
      </c>
      <c r="BC1689" s="53">
        <f>+IFERROR($BB1689*$T1689/VLOOKUP($R1689,desplegable!$N$3:$O$8,2,FALSE),0)</f>
        <v>0</v>
      </c>
      <c r="BD1689" s="53" t="str">
        <f t="shared" si="541"/>
        <v/>
      </c>
      <c r="BE1689" s="57" t="str">
        <f t="shared" si="552"/>
        <v/>
      </c>
    </row>
    <row r="1690" spans="1:57" ht="15" customHeight="1" x14ac:dyDescent="0.25">
      <c r="A1690" s="26" t="s">
        <v>117</v>
      </c>
      <c r="B1690" s="21"/>
      <c r="C1690" s="21" t="s">
        <v>117</v>
      </c>
      <c r="D1690" s="21"/>
      <c r="E1690" s="21" t="s">
        <v>117</v>
      </c>
      <c r="F1690" s="21"/>
      <c r="G1690" s="27"/>
      <c r="H1690" s="27"/>
      <c r="I1690" s="28" t="s">
        <v>110</v>
      </c>
      <c r="J1690" s="28" t="s">
        <v>117</v>
      </c>
      <c r="K1690" s="21"/>
      <c r="L1690" s="21"/>
      <c r="M1690" s="28" t="s">
        <v>117</v>
      </c>
      <c r="N1690" s="28" t="s">
        <v>117</v>
      </c>
      <c r="O1690" s="28" t="s">
        <v>117</v>
      </c>
      <c r="P1690" s="21" t="s">
        <v>117</v>
      </c>
      <c r="Q1690" s="21" t="s">
        <v>117</v>
      </c>
      <c r="R1690" s="28" t="s">
        <v>117</v>
      </c>
      <c r="S1690" s="78"/>
      <c r="T1690" s="30"/>
      <c r="U1690" s="52">
        <f t="shared" si="542"/>
        <v>0</v>
      </c>
      <c r="V1690" s="29"/>
      <c r="W1690" s="29" t="s">
        <v>117</v>
      </c>
      <c r="X1690" s="29"/>
      <c r="Y1690" s="29"/>
      <c r="Z1690" s="53" t="str">
        <f t="shared" si="534"/>
        <v/>
      </c>
      <c r="AA1690" s="55" t="str">
        <f t="shared" si="543"/>
        <v/>
      </c>
      <c r="AB1690" s="27"/>
      <c r="AC1690" s="54">
        <f t="shared" si="535"/>
        <v>0</v>
      </c>
      <c r="AD1690" s="78"/>
      <c r="AE1690" s="54">
        <f t="shared" si="536"/>
        <v>0</v>
      </c>
      <c r="AF1690" s="78"/>
      <c r="AG1690" s="54">
        <f t="shared" si="537"/>
        <v>0</v>
      </c>
      <c r="AH1690" s="78"/>
      <c r="AI1690" s="54">
        <f t="shared" si="538"/>
        <v>0</v>
      </c>
      <c r="AJ1690" s="78"/>
      <c r="AK1690" s="54">
        <f t="shared" si="539"/>
        <v>0</v>
      </c>
      <c r="AL1690" s="78"/>
      <c r="AM1690" s="78"/>
      <c r="AN1690" s="53" t="str">
        <f>+IF($A1690="Venta",SUMIF($AC$3:$AM$3,VLOOKUP($R1690,desplegable!$N$3:$Q$8,4,FALSE),$AC1690:$AM1690)*$T1690/VLOOKUP($R1690,desplegable!$N$3:$O$8,2,FALSE),"")</f>
        <v/>
      </c>
      <c r="AO1690" s="53">
        <f t="shared" si="540"/>
        <v>0</v>
      </c>
      <c r="AP1690" s="53" t="str">
        <f>+IF($A1690="Compra",SUMIF($AC$3:$AM$3,VLOOKUP($R1689,desplegable!$N$3:$Q$8,4,FALSE),$AC1690:$AM1690)*$T1690/VLOOKUP($R1689,desplegable!$N$3:$O$8,2,FALSE),"")</f>
        <v/>
      </c>
      <c r="AQ1690" s="55">
        <f>+IFERROR(SUMIF($AC$3:$AM$3,VLOOKUP($R1690,desplegable!$N$3:$Q$8,4,FALSE),$AC1690:$AM1690)/$S1690,0)</f>
        <v>0</v>
      </c>
      <c r="AR1690" s="55">
        <f ca="1">IFERROR((SUMIF($AC$3:$AM$3,VLOOKUP($R1690,desplegable!$N$3:$Q$8,4,FALSE),$AC1690:$AM1690)/($H1690-$G1690))*((TODAY())-$G1690)/$S1690,0)</f>
        <v>0</v>
      </c>
      <c r="AS1690" s="56" t="str">
        <f t="shared" si="544"/>
        <v>-</v>
      </c>
      <c r="AT1690" s="56" t="str">
        <f t="shared" si="545"/>
        <v>-</v>
      </c>
      <c r="AU1690" s="56" t="str">
        <f t="shared" si="546"/>
        <v>-</v>
      </c>
      <c r="AV1690" s="56" t="str">
        <f t="shared" si="547"/>
        <v>-</v>
      </c>
      <c r="AW1690" s="53" t="str">
        <f t="shared" si="548"/>
        <v>-</v>
      </c>
      <c r="AX1690" s="53" t="str">
        <f t="shared" si="549"/>
        <v/>
      </c>
      <c r="AY1690" s="57" t="str">
        <f t="shared" si="550"/>
        <v/>
      </c>
      <c r="AZ1690" s="54">
        <f>+IF(SUMIF($AC$3:$AM$3,VLOOKUP($R1690,desplegable!$N$3:$Q$8,4,FALSE),$AC1690:$AM1690)&gt;=$S1690,$S1690,SUMIF($AC$3:$AM$3,VLOOKUP($R1690,desplegable!$N$3:$Q$8,4,FALSE),$AC1690:$AM1690))</f>
        <v>0</v>
      </c>
      <c r="BA1690" s="78"/>
      <c r="BB1690" s="54">
        <f t="shared" si="551"/>
        <v>0</v>
      </c>
      <c r="BC1690" s="53">
        <f>+IFERROR($BB1690*$T1690/VLOOKUP($R1690,desplegable!$N$3:$O$8,2,FALSE),0)</f>
        <v>0</v>
      </c>
      <c r="BD1690" s="53" t="str">
        <f t="shared" si="541"/>
        <v/>
      </c>
      <c r="BE1690" s="57" t="str">
        <f t="shared" si="552"/>
        <v/>
      </c>
    </row>
    <row r="1691" spans="1:57" ht="15" customHeight="1" x14ac:dyDescent="0.25">
      <c r="A1691" s="26" t="s">
        <v>117</v>
      </c>
      <c r="B1691" s="21"/>
      <c r="C1691" s="21" t="s">
        <v>117</v>
      </c>
      <c r="D1691" s="21"/>
      <c r="E1691" s="21" t="s">
        <v>117</v>
      </c>
      <c r="F1691" s="21"/>
      <c r="G1691" s="27"/>
      <c r="H1691" s="27"/>
      <c r="I1691" s="28" t="s">
        <v>110</v>
      </c>
      <c r="J1691" s="28" t="s">
        <v>117</v>
      </c>
      <c r="K1691" s="21"/>
      <c r="L1691" s="21"/>
      <c r="M1691" s="28" t="s">
        <v>117</v>
      </c>
      <c r="N1691" s="28" t="s">
        <v>117</v>
      </c>
      <c r="O1691" s="28" t="s">
        <v>117</v>
      </c>
      <c r="P1691" s="21" t="s">
        <v>117</v>
      </c>
      <c r="Q1691" s="21" t="s">
        <v>117</v>
      </c>
      <c r="R1691" s="28" t="s">
        <v>117</v>
      </c>
      <c r="S1691" s="78"/>
      <c r="T1691" s="30"/>
      <c r="U1691" s="52">
        <f t="shared" si="542"/>
        <v>0</v>
      </c>
      <c r="V1691" s="29"/>
      <c r="W1691" s="29" t="s">
        <v>117</v>
      </c>
      <c r="X1691" s="29"/>
      <c r="Y1691" s="29"/>
      <c r="Z1691" s="53" t="str">
        <f t="shared" si="534"/>
        <v/>
      </c>
      <c r="AA1691" s="55" t="str">
        <f t="shared" si="543"/>
        <v/>
      </c>
      <c r="AB1691" s="27"/>
      <c r="AC1691" s="54">
        <f t="shared" si="535"/>
        <v>0</v>
      </c>
      <c r="AD1691" s="78"/>
      <c r="AE1691" s="54">
        <f t="shared" si="536"/>
        <v>0</v>
      </c>
      <c r="AF1691" s="78"/>
      <c r="AG1691" s="54">
        <f t="shared" si="537"/>
        <v>0</v>
      </c>
      <c r="AH1691" s="78"/>
      <c r="AI1691" s="54">
        <f t="shared" si="538"/>
        <v>0</v>
      </c>
      <c r="AJ1691" s="78"/>
      <c r="AK1691" s="54">
        <f t="shared" si="539"/>
        <v>0</v>
      </c>
      <c r="AL1691" s="78"/>
      <c r="AM1691" s="78"/>
      <c r="AN1691" s="53" t="str">
        <f>+IF($A1691="Venta",SUMIF($AC$3:$AM$3,VLOOKUP($R1691,desplegable!$N$3:$Q$8,4,FALSE),$AC1691:$AM1691)*$T1691/VLOOKUP($R1691,desplegable!$N$3:$O$8,2,FALSE),"")</f>
        <v/>
      </c>
      <c r="AO1691" s="53">
        <f t="shared" si="540"/>
        <v>0</v>
      </c>
      <c r="AP1691" s="53" t="str">
        <f>+IF($A1691="Compra",SUMIF($AC$3:$AM$3,VLOOKUP($R1690,desplegable!$N$3:$Q$8,4,FALSE),$AC1691:$AM1691)*$T1691/VLOOKUP($R1690,desplegable!$N$3:$O$8,2,FALSE),"")</f>
        <v/>
      </c>
      <c r="AQ1691" s="55">
        <f>+IFERROR(SUMIF($AC$3:$AM$3,VLOOKUP($R1691,desplegable!$N$3:$Q$8,4,FALSE),$AC1691:$AM1691)/$S1691,0)</f>
        <v>0</v>
      </c>
      <c r="AR1691" s="55">
        <f ca="1">IFERROR((SUMIF($AC$3:$AM$3,VLOOKUP($R1691,desplegable!$N$3:$Q$8,4,FALSE),$AC1691:$AM1691)/($H1691-$G1691))*((TODAY())-$G1691)/$S1691,0)</f>
        <v>0</v>
      </c>
      <c r="AS1691" s="56" t="str">
        <f t="shared" si="544"/>
        <v>-</v>
      </c>
      <c r="AT1691" s="56" t="str">
        <f t="shared" si="545"/>
        <v>-</v>
      </c>
      <c r="AU1691" s="56" t="str">
        <f t="shared" si="546"/>
        <v>-</v>
      </c>
      <c r="AV1691" s="56" t="str">
        <f t="shared" si="547"/>
        <v>-</v>
      </c>
      <c r="AW1691" s="53" t="str">
        <f t="shared" si="548"/>
        <v>-</v>
      </c>
      <c r="AX1691" s="53" t="str">
        <f t="shared" si="549"/>
        <v/>
      </c>
      <c r="AY1691" s="57" t="str">
        <f t="shared" si="550"/>
        <v/>
      </c>
      <c r="AZ1691" s="54">
        <f>+IF(SUMIF($AC$3:$AM$3,VLOOKUP($R1691,desplegable!$N$3:$Q$8,4,FALSE),$AC1691:$AM1691)&gt;=$S1691,$S1691,SUMIF($AC$3:$AM$3,VLOOKUP($R1691,desplegable!$N$3:$Q$8,4,FALSE),$AC1691:$AM1691))</f>
        <v>0</v>
      </c>
      <c r="BA1691" s="78"/>
      <c r="BB1691" s="54">
        <f t="shared" si="551"/>
        <v>0</v>
      </c>
      <c r="BC1691" s="53">
        <f>+IFERROR($BB1691*$T1691/VLOOKUP($R1691,desplegable!$N$3:$O$8,2,FALSE),0)</f>
        <v>0</v>
      </c>
      <c r="BD1691" s="53" t="str">
        <f t="shared" si="541"/>
        <v/>
      </c>
      <c r="BE1691" s="57" t="str">
        <f t="shared" si="552"/>
        <v/>
      </c>
    </row>
    <row r="1692" spans="1:57" ht="15" customHeight="1" x14ac:dyDescent="0.25">
      <c r="A1692" s="26" t="s">
        <v>117</v>
      </c>
      <c r="B1692" s="21"/>
      <c r="C1692" s="21" t="s">
        <v>117</v>
      </c>
      <c r="D1692" s="21"/>
      <c r="E1692" s="21" t="s">
        <v>117</v>
      </c>
      <c r="F1692" s="21"/>
      <c r="G1692" s="27"/>
      <c r="H1692" s="27"/>
      <c r="I1692" s="28" t="s">
        <v>110</v>
      </c>
      <c r="J1692" s="28" t="s">
        <v>117</v>
      </c>
      <c r="K1692" s="21"/>
      <c r="L1692" s="21"/>
      <c r="M1692" s="28" t="s">
        <v>117</v>
      </c>
      <c r="N1692" s="28" t="s">
        <v>117</v>
      </c>
      <c r="O1692" s="28" t="s">
        <v>117</v>
      </c>
      <c r="P1692" s="21" t="s">
        <v>117</v>
      </c>
      <c r="Q1692" s="21" t="s">
        <v>117</v>
      </c>
      <c r="R1692" s="28" t="s">
        <v>117</v>
      </c>
      <c r="S1692" s="78"/>
      <c r="T1692" s="30"/>
      <c r="U1692" s="52">
        <f t="shared" si="542"/>
        <v>0</v>
      </c>
      <c r="V1692" s="29"/>
      <c r="W1692" s="29" t="s">
        <v>117</v>
      </c>
      <c r="X1692" s="29"/>
      <c r="Y1692" s="29"/>
      <c r="Z1692" s="53" t="str">
        <f t="shared" si="534"/>
        <v/>
      </c>
      <c r="AA1692" s="55" t="str">
        <f t="shared" si="543"/>
        <v/>
      </c>
      <c r="AB1692" s="27"/>
      <c r="AC1692" s="54">
        <f t="shared" si="535"/>
        <v>0</v>
      </c>
      <c r="AD1692" s="78"/>
      <c r="AE1692" s="54">
        <f t="shared" si="536"/>
        <v>0</v>
      </c>
      <c r="AF1692" s="78"/>
      <c r="AG1692" s="54">
        <f t="shared" si="537"/>
        <v>0</v>
      </c>
      <c r="AH1692" s="78"/>
      <c r="AI1692" s="54">
        <f t="shared" si="538"/>
        <v>0</v>
      </c>
      <c r="AJ1692" s="78"/>
      <c r="AK1692" s="54">
        <f t="shared" si="539"/>
        <v>0</v>
      </c>
      <c r="AL1692" s="78"/>
      <c r="AM1692" s="78"/>
      <c r="AN1692" s="53" t="str">
        <f>+IF($A1692="Venta",SUMIF($AC$3:$AM$3,VLOOKUP($R1692,desplegable!$N$3:$Q$8,4,FALSE),$AC1692:$AM1692)*$T1692/VLOOKUP($R1692,desplegable!$N$3:$O$8,2,FALSE),"")</f>
        <v/>
      </c>
      <c r="AO1692" s="53">
        <f t="shared" si="540"/>
        <v>0</v>
      </c>
      <c r="AP1692" s="53" t="str">
        <f>+IF($A1692="Compra",SUMIF($AC$3:$AM$3,VLOOKUP($R1691,desplegable!$N$3:$Q$8,4,FALSE),$AC1692:$AM1692)*$T1692/VLOOKUP($R1691,desplegable!$N$3:$O$8,2,FALSE),"")</f>
        <v/>
      </c>
      <c r="AQ1692" s="55">
        <f>+IFERROR(SUMIF($AC$3:$AM$3,VLOOKUP($R1692,desplegable!$N$3:$Q$8,4,FALSE),$AC1692:$AM1692)/$S1692,0)</f>
        <v>0</v>
      </c>
      <c r="AR1692" s="55">
        <f ca="1">IFERROR((SUMIF($AC$3:$AM$3,VLOOKUP($R1692,desplegable!$N$3:$Q$8,4,FALSE),$AC1692:$AM1692)/($H1692-$G1692))*((TODAY())-$G1692)/$S1692,0)</f>
        <v>0</v>
      </c>
      <c r="AS1692" s="56" t="str">
        <f t="shared" si="544"/>
        <v>-</v>
      </c>
      <c r="AT1692" s="56" t="str">
        <f t="shared" si="545"/>
        <v>-</v>
      </c>
      <c r="AU1692" s="56" t="str">
        <f t="shared" si="546"/>
        <v>-</v>
      </c>
      <c r="AV1692" s="56" t="str">
        <f t="shared" si="547"/>
        <v>-</v>
      </c>
      <c r="AW1692" s="53" t="str">
        <f t="shared" si="548"/>
        <v>-</v>
      </c>
      <c r="AX1692" s="53" t="str">
        <f t="shared" si="549"/>
        <v/>
      </c>
      <c r="AY1692" s="57" t="str">
        <f t="shared" si="550"/>
        <v/>
      </c>
      <c r="AZ1692" s="54">
        <f>+IF(SUMIF($AC$3:$AM$3,VLOOKUP($R1692,desplegable!$N$3:$Q$8,4,FALSE),$AC1692:$AM1692)&gt;=$S1692,$S1692,SUMIF($AC$3:$AM$3,VLOOKUP($R1692,desplegable!$N$3:$Q$8,4,FALSE),$AC1692:$AM1692))</f>
        <v>0</v>
      </c>
      <c r="BA1692" s="78"/>
      <c r="BB1692" s="54">
        <f t="shared" si="551"/>
        <v>0</v>
      </c>
      <c r="BC1692" s="53">
        <f>+IFERROR($BB1692*$T1692/VLOOKUP($R1692,desplegable!$N$3:$O$8,2,FALSE),0)</f>
        <v>0</v>
      </c>
      <c r="BD1692" s="53" t="str">
        <f t="shared" si="541"/>
        <v/>
      </c>
      <c r="BE1692" s="57" t="str">
        <f t="shared" si="552"/>
        <v/>
      </c>
    </row>
    <row r="1693" spans="1:57" ht="15" customHeight="1" x14ac:dyDescent="0.25">
      <c r="A1693" s="26" t="s">
        <v>117</v>
      </c>
      <c r="B1693" s="21"/>
      <c r="C1693" s="21" t="s">
        <v>117</v>
      </c>
      <c r="D1693" s="21"/>
      <c r="E1693" s="21" t="s">
        <v>117</v>
      </c>
      <c r="F1693" s="21"/>
      <c r="G1693" s="27"/>
      <c r="H1693" s="27"/>
      <c r="I1693" s="28" t="s">
        <v>110</v>
      </c>
      <c r="J1693" s="28" t="s">
        <v>117</v>
      </c>
      <c r="K1693" s="21"/>
      <c r="L1693" s="21"/>
      <c r="M1693" s="28" t="s">
        <v>117</v>
      </c>
      <c r="N1693" s="28" t="s">
        <v>117</v>
      </c>
      <c r="O1693" s="28" t="s">
        <v>117</v>
      </c>
      <c r="P1693" s="21" t="s">
        <v>117</v>
      </c>
      <c r="Q1693" s="21" t="s">
        <v>117</v>
      </c>
      <c r="R1693" s="28" t="s">
        <v>117</v>
      </c>
      <c r="S1693" s="78"/>
      <c r="T1693" s="30"/>
      <c r="U1693" s="52">
        <f t="shared" si="542"/>
        <v>0</v>
      </c>
      <c r="V1693" s="29"/>
      <c r="W1693" s="29" t="s">
        <v>117</v>
      </c>
      <c r="X1693" s="29"/>
      <c r="Y1693" s="29"/>
      <c r="Z1693" s="53" t="str">
        <f t="shared" si="534"/>
        <v/>
      </c>
      <c r="AA1693" s="55" t="str">
        <f t="shared" si="543"/>
        <v/>
      </c>
      <c r="AB1693" s="27"/>
      <c r="AC1693" s="54">
        <f t="shared" si="535"/>
        <v>0</v>
      </c>
      <c r="AD1693" s="78"/>
      <c r="AE1693" s="54">
        <f t="shared" si="536"/>
        <v>0</v>
      </c>
      <c r="AF1693" s="78"/>
      <c r="AG1693" s="54">
        <f t="shared" si="537"/>
        <v>0</v>
      </c>
      <c r="AH1693" s="78"/>
      <c r="AI1693" s="54">
        <f t="shared" si="538"/>
        <v>0</v>
      </c>
      <c r="AJ1693" s="78"/>
      <c r="AK1693" s="54">
        <f t="shared" si="539"/>
        <v>0</v>
      </c>
      <c r="AL1693" s="78"/>
      <c r="AM1693" s="78"/>
      <c r="AN1693" s="53" t="str">
        <f>+IF($A1693="Venta",SUMIF($AC$3:$AM$3,VLOOKUP($R1693,desplegable!$N$3:$Q$8,4,FALSE),$AC1693:$AM1693)*$T1693/VLOOKUP($R1693,desplegable!$N$3:$O$8,2,FALSE),"")</f>
        <v/>
      </c>
      <c r="AO1693" s="53">
        <f t="shared" si="540"/>
        <v>0</v>
      </c>
      <c r="AP1693" s="53" t="str">
        <f>+IF($A1693="Compra",SUMIF($AC$3:$AM$3,VLOOKUP($R1692,desplegable!$N$3:$Q$8,4,FALSE),$AC1693:$AM1693)*$T1693/VLOOKUP($R1692,desplegable!$N$3:$O$8,2,FALSE),"")</f>
        <v/>
      </c>
      <c r="AQ1693" s="55">
        <f>+IFERROR(SUMIF($AC$3:$AM$3,VLOOKUP($R1693,desplegable!$N$3:$Q$8,4,FALSE),$AC1693:$AM1693)/$S1693,0)</f>
        <v>0</v>
      </c>
      <c r="AR1693" s="55">
        <f ca="1">IFERROR((SUMIF($AC$3:$AM$3,VLOOKUP($R1693,desplegable!$N$3:$Q$8,4,FALSE),$AC1693:$AM1693)/($H1693-$G1693))*((TODAY())-$G1693)/$S1693,0)</f>
        <v>0</v>
      </c>
      <c r="AS1693" s="56" t="str">
        <f t="shared" si="544"/>
        <v>-</v>
      </c>
      <c r="AT1693" s="56" t="str">
        <f t="shared" si="545"/>
        <v>-</v>
      </c>
      <c r="AU1693" s="56" t="str">
        <f t="shared" si="546"/>
        <v>-</v>
      </c>
      <c r="AV1693" s="56" t="str">
        <f t="shared" si="547"/>
        <v>-</v>
      </c>
      <c r="AW1693" s="53" t="str">
        <f t="shared" si="548"/>
        <v>-</v>
      </c>
      <c r="AX1693" s="53" t="str">
        <f t="shared" si="549"/>
        <v/>
      </c>
      <c r="AY1693" s="57" t="str">
        <f t="shared" si="550"/>
        <v/>
      </c>
      <c r="AZ1693" s="54">
        <f>+IF(SUMIF($AC$3:$AM$3,VLOOKUP($R1693,desplegable!$N$3:$Q$8,4,FALSE),$AC1693:$AM1693)&gt;=$S1693,$S1693,SUMIF($AC$3:$AM$3,VLOOKUP($R1693,desplegable!$N$3:$Q$8,4,FALSE),$AC1693:$AM1693))</f>
        <v>0</v>
      </c>
      <c r="BA1693" s="78"/>
      <c r="BB1693" s="54">
        <f t="shared" si="551"/>
        <v>0</v>
      </c>
      <c r="BC1693" s="53">
        <f>+IFERROR($BB1693*$T1693/VLOOKUP($R1693,desplegable!$N$3:$O$8,2,FALSE),0)</f>
        <v>0</v>
      </c>
      <c r="BD1693" s="53" t="str">
        <f t="shared" si="541"/>
        <v/>
      </c>
      <c r="BE1693" s="57" t="str">
        <f t="shared" si="552"/>
        <v/>
      </c>
    </row>
    <row r="1694" spans="1:57" ht="15" customHeight="1" x14ac:dyDescent="0.25">
      <c r="A1694" s="26" t="s">
        <v>117</v>
      </c>
      <c r="B1694" s="21"/>
      <c r="C1694" s="21" t="s">
        <v>117</v>
      </c>
      <c r="D1694" s="21"/>
      <c r="E1694" s="21" t="s">
        <v>117</v>
      </c>
      <c r="F1694" s="21"/>
      <c r="G1694" s="27"/>
      <c r="H1694" s="27"/>
      <c r="I1694" s="28" t="s">
        <v>110</v>
      </c>
      <c r="J1694" s="28" t="s">
        <v>117</v>
      </c>
      <c r="K1694" s="21"/>
      <c r="L1694" s="21"/>
      <c r="M1694" s="28" t="s">
        <v>117</v>
      </c>
      <c r="N1694" s="28" t="s">
        <v>117</v>
      </c>
      <c r="O1694" s="28" t="s">
        <v>117</v>
      </c>
      <c r="P1694" s="21" t="s">
        <v>117</v>
      </c>
      <c r="Q1694" s="21" t="s">
        <v>117</v>
      </c>
      <c r="R1694" s="28" t="s">
        <v>117</v>
      </c>
      <c r="S1694" s="78"/>
      <c r="T1694" s="30"/>
      <c r="U1694" s="52">
        <f t="shared" si="542"/>
        <v>0</v>
      </c>
      <c r="V1694" s="29"/>
      <c r="W1694" s="29" t="s">
        <v>117</v>
      </c>
      <c r="X1694" s="29"/>
      <c r="Y1694" s="29"/>
      <c r="Z1694" s="53" t="str">
        <f t="shared" si="534"/>
        <v/>
      </c>
      <c r="AA1694" s="55" t="str">
        <f t="shared" si="543"/>
        <v/>
      </c>
      <c r="AB1694" s="27"/>
      <c r="AC1694" s="54">
        <f t="shared" si="535"/>
        <v>0</v>
      </c>
      <c r="AD1694" s="78"/>
      <c r="AE1694" s="54">
        <f t="shared" si="536"/>
        <v>0</v>
      </c>
      <c r="AF1694" s="78"/>
      <c r="AG1694" s="54">
        <f t="shared" si="537"/>
        <v>0</v>
      </c>
      <c r="AH1694" s="78"/>
      <c r="AI1694" s="54">
        <f t="shared" si="538"/>
        <v>0</v>
      </c>
      <c r="AJ1694" s="78"/>
      <c r="AK1694" s="54">
        <f t="shared" si="539"/>
        <v>0</v>
      </c>
      <c r="AL1694" s="78"/>
      <c r="AM1694" s="78"/>
      <c r="AN1694" s="53" t="str">
        <f>+IF($A1694="Venta",SUMIF($AC$3:$AM$3,VLOOKUP($R1694,desplegable!$N$3:$Q$8,4,FALSE),$AC1694:$AM1694)*$T1694/VLOOKUP($R1694,desplegable!$N$3:$O$8,2,FALSE),"")</f>
        <v/>
      </c>
      <c r="AO1694" s="53">
        <f t="shared" si="540"/>
        <v>0</v>
      </c>
      <c r="AP1694" s="53" t="str">
        <f>+IF($A1694="Compra",SUMIF($AC$3:$AM$3,VLOOKUP($R1693,desplegable!$N$3:$Q$8,4,FALSE),$AC1694:$AM1694)*$T1694/VLOOKUP($R1693,desplegable!$N$3:$O$8,2,FALSE),"")</f>
        <v/>
      </c>
      <c r="AQ1694" s="55">
        <f>+IFERROR(SUMIF($AC$3:$AM$3,VLOOKUP($R1694,desplegable!$N$3:$Q$8,4,FALSE),$AC1694:$AM1694)/$S1694,0)</f>
        <v>0</v>
      </c>
      <c r="AR1694" s="55">
        <f ca="1">IFERROR((SUMIF($AC$3:$AM$3,VLOOKUP($R1694,desplegable!$N$3:$Q$8,4,FALSE),$AC1694:$AM1694)/($H1694-$G1694))*((TODAY())-$G1694)/$S1694,0)</f>
        <v>0</v>
      </c>
      <c r="AS1694" s="56" t="str">
        <f t="shared" si="544"/>
        <v>-</v>
      </c>
      <c r="AT1694" s="56" t="str">
        <f t="shared" si="545"/>
        <v>-</v>
      </c>
      <c r="AU1694" s="56" t="str">
        <f t="shared" si="546"/>
        <v>-</v>
      </c>
      <c r="AV1694" s="56" t="str">
        <f t="shared" si="547"/>
        <v>-</v>
      </c>
      <c r="AW1694" s="53" t="str">
        <f t="shared" si="548"/>
        <v>-</v>
      </c>
      <c r="AX1694" s="53" t="str">
        <f t="shared" si="549"/>
        <v/>
      </c>
      <c r="AY1694" s="57" t="str">
        <f t="shared" si="550"/>
        <v/>
      </c>
      <c r="AZ1694" s="54">
        <f>+IF(SUMIF($AC$3:$AM$3,VLOOKUP($R1694,desplegable!$N$3:$Q$8,4,FALSE),$AC1694:$AM1694)&gt;=$S1694,$S1694,SUMIF($AC$3:$AM$3,VLOOKUP($R1694,desplegable!$N$3:$Q$8,4,FALSE),$AC1694:$AM1694))</f>
        <v>0</v>
      </c>
      <c r="BA1694" s="78"/>
      <c r="BB1694" s="54">
        <f t="shared" si="551"/>
        <v>0</v>
      </c>
      <c r="BC1694" s="53">
        <f>+IFERROR($BB1694*$T1694/VLOOKUP($R1694,desplegable!$N$3:$O$8,2,FALSE),0)</f>
        <v>0</v>
      </c>
      <c r="BD1694" s="53" t="str">
        <f t="shared" si="541"/>
        <v/>
      </c>
      <c r="BE1694" s="57" t="str">
        <f t="shared" si="552"/>
        <v/>
      </c>
    </row>
    <row r="1695" spans="1:57" ht="15" customHeight="1" x14ac:dyDescent="0.25">
      <c r="A1695" s="26" t="s">
        <v>117</v>
      </c>
      <c r="B1695" s="21"/>
      <c r="C1695" s="21" t="s">
        <v>117</v>
      </c>
      <c r="D1695" s="21"/>
      <c r="E1695" s="21" t="s">
        <v>117</v>
      </c>
      <c r="F1695" s="21"/>
      <c r="G1695" s="27"/>
      <c r="H1695" s="27"/>
      <c r="I1695" s="28" t="s">
        <v>110</v>
      </c>
      <c r="J1695" s="28" t="s">
        <v>117</v>
      </c>
      <c r="K1695" s="21"/>
      <c r="L1695" s="21"/>
      <c r="M1695" s="28" t="s">
        <v>117</v>
      </c>
      <c r="N1695" s="28" t="s">
        <v>117</v>
      </c>
      <c r="O1695" s="28" t="s">
        <v>117</v>
      </c>
      <c r="P1695" s="21" t="s">
        <v>117</v>
      </c>
      <c r="Q1695" s="21" t="s">
        <v>117</v>
      </c>
      <c r="R1695" s="28" t="s">
        <v>117</v>
      </c>
      <c r="S1695" s="78"/>
      <c r="T1695" s="30"/>
      <c r="U1695" s="52">
        <f t="shared" si="542"/>
        <v>0</v>
      </c>
      <c r="V1695" s="29"/>
      <c r="W1695" s="29" t="s">
        <v>117</v>
      </c>
      <c r="X1695" s="29"/>
      <c r="Y1695" s="29"/>
      <c r="Z1695" s="53" t="str">
        <f t="shared" si="534"/>
        <v/>
      </c>
      <c r="AA1695" s="55" t="str">
        <f t="shared" si="543"/>
        <v/>
      </c>
      <c r="AB1695" s="27"/>
      <c r="AC1695" s="54">
        <f t="shared" si="535"/>
        <v>0</v>
      </c>
      <c r="AD1695" s="78"/>
      <c r="AE1695" s="54">
        <f t="shared" si="536"/>
        <v>0</v>
      </c>
      <c r="AF1695" s="78"/>
      <c r="AG1695" s="54">
        <f t="shared" si="537"/>
        <v>0</v>
      </c>
      <c r="AH1695" s="78"/>
      <c r="AI1695" s="54">
        <f t="shared" si="538"/>
        <v>0</v>
      </c>
      <c r="AJ1695" s="78"/>
      <c r="AK1695" s="54">
        <f t="shared" si="539"/>
        <v>0</v>
      </c>
      <c r="AL1695" s="78"/>
      <c r="AM1695" s="78"/>
      <c r="AN1695" s="53" t="str">
        <f>+IF($A1695="Venta",SUMIF($AC$3:$AM$3,VLOOKUP($R1695,desplegable!$N$3:$Q$8,4,FALSE),$AC1695:$AM1695)*$T1695/VLOOKUP($R1695,desplegable!$N$3:$O$8,2,FALSE),"")</f>
        <v/>
      </c>
      <c r="AO1695" s="53">
        <f t="shared" si="540"/>
        <v>0</v>
      </c>
      <c r="AP1695" s="53" t="str">
        <f>+IF($A1695="Compra",SUMIF($AC$3:$AM$3,VLOOKUP($R1694,desplegable!$N$3:$Q$8,4,FALSE),$AC1695:$AM1695)*$T1695/VLOOKUP($R1694,desplegable!$N$3:$O$8,2,FALSE),"")</f>
        <v/>
      </c>
      <c r="AQ1695" s="55">
        <f>+IFERROR(SUMIF($AC$3:$AM$3,VLOOKUP($R1695,desplegable!$N$3:$Q$8,4,FALSE),$AC1695:$AM1695)/$S1695,0)</f>
        <v>0</v>
      </c>
      <c r="AR1695" s="55">
        <f ca="1">IFERROR((SUMIF($AC$3:$AM$3,VLOOKUP($R1695,desplegable!$N$3:$Q$8,4,FALSE),$AC1695:$AM1695)/($H1695-$G1695))*((TODAY())-$G1695)/$S1695,0)</f>
        <v>0</v>
      </c>
      <c r="AS1695" s="56" t="str">
        <f t="shared" si="544"/>
        <v>-</v>
      </c>
      <c r="AT1695" s="56" t="str">
        <f t="shared" si="545"/>
        <v>-</v>
      </c>
      <c r="AU1695" s="56" t="str">
        <f t="shared" si="546"/>
        <v>-</v>
      </c>
      <c r="AV1695" s="56" t="str">
        <f t="shared" si="547"/>
        <v>-</v>
      </c>
      <c r="AW1695" s="53" t="str">
        <f t="shared" si="548"/>
        <v>-</v>
      </c>
      <c r="AX1695" s="53" t="str">
        <f t="shared" si="549"/>
        <v/>
      </c>
      <c r="AY1695" s="57" t="str">
        <f t="shared" si="550"/>
        <v/>
      </c>
      <c r="AZ1695" s="54">
        <f>+IF(SUMIF($AC$3:$AM$3,VLOOKUP($R1695,desplegable!$N$3:$Q$8,4,FALSE),$AC1695:$AM1695)&gt;=$S1695,$S1695,SUMIF($AC$3:$AM$3,VLOOKUP($R1695,desplegable!$N$3:$Q$8,4,FALSE),$AC1695:$AM1695))</f>
        <v>0</v>
      </c>
      <c r="BA1695" s="78"/>
      <c r="BB1695" s="54">
        <f t="shared" si="551"/>
        <v>0</v>
      </c>
      <c r="BC1695" s="53">
        <f>+IFERROR($BB1695*$T1695/VLOOKUP($R1695,desplegable!$N$3:$O$8,2,FALSE),0)</f>
        <v>0</v>
      </c>
      <c r="BD1695" s="53" t="str">
        <f t="shared" si="541"/>
        <v/>
      </c>
      <c r="BE1695" s="57" t="str">
        <f t="shared" si="552"/>
        <v/>
      </c>
    </row>
    <row r="1696" spans="1:57" ht="15" customHeight="1" x14ac:dyDescent="0.25">
      <c r="A1696" s="26" t="s">
        <v>117</v>
      </c>
      <c r="B1696" s="21"/>
      <c r="C1696" s="21" t="s">
        <v>117</v>
      </c>
      <c r="D1696" s="21"/>
      <c r="E1696" s="21" t="s">
        <v>117</v>
      </c>
      <c r="F1696" s="21"/>
      <c r="G1696" s="27"/>
      <c r="H1696" s="27"/>
      <c r="I1696" s="28" t="s">
        <v>110</v>
      </c>
      <c r="J1696" s="28" t="s">
        <v>117</v>
      </c>
      <c r="K1696" s="21"/>
      <c r="L1696" s="21"/>
      <c r="M1696" s="28" t="s">
        <v>117</v>
      </c>
      <c r="N1696" s="28" t="s">
        <v>117</v>
      </c>
      <c r="O1696" s="28" t="s">
        <v>117</v>
      </c>
      <c r="P1696" s="21" t="s">
        <v>117</v>
      </c>
      <c r="Q1696" s="21" t="s">
        <v>117</v>
      </c>
      <c r="R1696" s="28" t="s">
        <v>117</v>
      </c>
      <c r="S1696" s="78"/>
      <c r="T1696" s="30"/>
      <c r="U1696" s="52">
        <f t="shared" si="542"/>
        <v>0</v>
      </c>
      <c r="V1696" s="29"/>
      <c r="W1696" s="29" t="s">
        <v>117</v>
      </c>
      <c r="X1696" s="29"/>
      <c r="Y1696" s="29"/>
      <c r="Z1696" s="53" t="str">
        <f t="shared" si="534"/>
        <v/>
      </c>
      <c r="AA1696" s="55" t="str">
        <f t="shared" si="543"/>
        <v/>
      </c>
      <c r="AB1696" s="27"/>
      <c r="AC1696" s="54">
        <f t="shared" si="535"/>
        <v>0</v>
      </c>
      <c r="AD1696" s="78"/>
      <c r="AE1696" s="54">
        <f t="shared" si="536"/>
        <v>0</v>
      </c>
      <c r="AF1696" s="78"/>
      <c r="AG1696" s="54">
        <f t="shared" si="537"/>
        <v>0</v>
      </c>
      <c r="AH1696" s="78"/>
      <c r="AI1696" s="54">
        <f t="shared" si="538"/>
        <v>0</v>
      </c>
      <c r="AJ1696" s="78"/>
      <c r="AK1696" s="54">
        <f t="shared" si="539"/>
        <v>0</v>
      </c>
      <c r="AL1696" s="78"/>
      <c r="AM1696" s="78"/>
      <c r="AN1696" s="53" t="str">
        <f>+IF($A1696="Venta",SUMIF($AC$3:$AM$3,VLOOKUP($R1696,desplegable!$N$3:$Q$8,4,FALSE),$AC1696:$AM1696)*$T1696/VLOOKUP($R1696,desplegable!$N$3:$O$8,2,FALSE),"")</f>
        <v/>
      </c>
      <c r="AO1696" s="53">
        <f t="shared" si="540"/>
        <v>0</v>
      </c>
      <c r="AP1696" s="53" t="str">
        <f>+IF($A1696="Compra",SUMIF($AC$3:$AM$3,VLOOKUP($R1695,desplegable!$N$3:$Q$8,4,FALSE),$AC1696:$AM1696)*$T1696/VLOOKUP($R1695,desplegable!$N$3:$O$8,2,FALSE),"")</f>
        <v/>
      </c>
      <c r="AQ1696" s="55">
        <f>+IFERROR(SUMIF($AC$3:$AM$3,VLOOKUP($R1696,desplegable!$N$3:$Q$8,4,FALSE),$AC1696:$AM1696)/$S1696,0)</f>
        <v>0</v>
      </c>
      <c r="AR1696" s="55">
        <f ca="1">IFERROR((SUMIF($AC$3:$AM$3,VLOOKUP($R1696,desplegable!$N$3:$Q$8,4,FALSE),$AC1696:$AM1696)/($H1696-$G1696))*((TODAY())-$G1696)/$S1696,0)</f>
        <v>0</v>
      </c>
      <c r="AS1696" s="56" t="str">
        <f t="shared" si="544"/>
        <v>-</v>
      </c>
      <c r="AT1696" s="56" t="str">
        <f t="shared" si="545"/>
        <v>-</v>
      </c>
      <c r="AU1696" s="56" t="str">
        <f t="shared" si="546"/>
        <v>-</v>
      </c>
      <c r="AV1696" s="56" t="str">
        <f t="shared" si="547"/>
        <v>-</v>
      </c>
      <c r="AW1696" s="53" t="str">
        <f t="shared" si="548"/>
        <v>-</v>
      </c>
      <c r="AX1696" s="53" t="str">
        <f t="shared" si="549"/>
        <v/>
      </c>
      <c r="AY1696" s="57" t="str">
        <f t="shared" si="550"/>
        <v/>
      </c>
      <c r="AZ1696" s="54">
        <f>+IF(SUMIF($AC$3:$AM$3,VLOOKUP($R1696,desplegable!$N$3:$Q$8,4,FALSE),$AC1696:$AM1696)&gt;=$S1696,$S1696,SUMIF($AC$3:$AM$3,VLOOKUP($R1696,desplegable!$N$3:$Q$8,4,FALSE),$AC1696:$AM1696))</f>
        <v>0</v>
      </c>
      <c r="BA1696" s="78"/>
      <c r="BB1696" s="54">
        <f t="shared" si="551"/>
        <v>0</v>
      </c>
      <c r="BC1696" s="53">
        <f>+IFERROR($BB1696*$T1696/VLOOKUP($R1696,desplegable!$N$3:$O$8,2,FALSE),0)</f>
        <v>0</v>
      </c>
      <c r="BD1696" s="53" t="str">
        <f t="shared" si="541"/>
        <v/>
      </c>
      <c r="BE1696" s="57" t="str">
        <f t="shared" si="552"/>
        <v/>
      </c>
    </row>
    <row r="1697" spans="1:57" ht="15" customHeight="1" x14ac:dyDescent="0.25">
      <c r="A1697" s="26" t="s">
        <v>117</v>
      </c>
      <c r="B1697" s="21"/>
      <c r="C1697" s="21" t="s">
        <v>117</v>
      </c>
      <c r="D1697" s="21"/>
      <c r="E1697" s="21" t="s">
        <v>117</v>
      </c>
      <c r="F1697" s="21"/>
      <c r="G1697" s="27"/>
      <c r="H1697" s="27"/>
      <c r="I1697" s="28" t="s">
        <v>110</v>
      </c>
      <c r="J1697" s="28" t="s">
        <v>117</v>
      </c>
      <c r="K1697" s="21"/>
      <c r="L1697" s="21"/>
      <c r="M1697" s="28" t="s">
        <v>117</v>
      </c>
      <c r="N1697" s="28" t="s">
        <v>117</v>
      </c>
      <c r="O1697" s="28" t="s">
        <v>117</v>
      </c>
      <c r="P1697" s="21" t="s">
        <v>117</v>
      </c>
      <c r="Q1697" s="21" t="s">
        <v>117</v>
      </c>
      <c r="R1697" s="28" t="s">
        <v>117</v>
      </c>
      <c r="S1697" s="78"/>
      <c r="T1697" s="30"/>
      <c r="U1697" s="52">
        <f t="shared" si="542"/>
        <v>0</v>
      </c>
      <c r="V1697" s="29"/>
      <c r="W1697" s="29" t="s">
        <v>117</v>
      </c>
      <c r="X1697" s="29"/>
      <c r="Y1697" s="29"/>
      <c r="Z1697" s="53" t="str">
        <f t="shared" si="534"/>
        <v/>
      </c>
      <c r="AA1697" s="55" t="str">
        <f t="shared" si="543"/>
        <v/>
      </c>
      <c r="AB1697" s="27"/>
      <c r="AC1697" s="54">
        <f t="shared" si="535"/>
        <v>0</v>
      </c>
      <c r="AD1697" s="78"/>
      <c r="AE1697" s="54">
        <f t="shared" si="536"/>
        <v>0</v>
      </c>
      <c r="AF1697" s="78"/>
      <c r="AG1697" s="54">
        <f t="shared" si="537"/>
        <v>0</v>
      </c>
      <c r="AH1697" s="78"/>
      <c r="AI1697" s="54">
        <f t="shared" si="538"/>
        <v>0</v>
      </c>
      <c r="AJ1697" s="78"/>
      <c r="AK1697" s="54">
        <f t="shared" si="539"/>
        <v>0</v>
      </c>
      <c r="AL1697" s="78"/>
      <c r="AM1697" s="78"/>
      <c r="AN1697" s="53" t="str">
        <f>+IF($A1697="Venta",SUMIF($AC$3:$AM$3,VLOOKUP($R1697,desplegable!$N$3:$Q$8,4,FALSE),$AC1697:$AM1697)*$T1697/VLOOKUP($R1697,desplegable!$N$3:$O$8,2,FALSE),"")</f>
        <v/>
      </c>
      <c r="AO1697" s="53">
        <f t="shared" si="540"/>
        <v>0</v>
      </c>
      <c r="AP1697" s="53" t="str">
        <f>+IF($A1697="Compra",SUMIF($AC$3:$AM$3,VLOOKUP($R1696,desplegable!$N$3:$Q$8,4,FALSE),$AC1697:$AM1697)*$T1697/VLOOKUP($R1696,desplegable!$N$3:$O$8,2,FALSE),"")</f>
        <v/>
      </c>
      <c r="AQ1697" s="55">
        <f>+IFERROR(SUMIF($AC$3:$AM$3,VLOOKUP($R1697,desplegable!$N$3:$Q$8,4,FALSE),$AC1697:$AM1697)/$S1697,0)</f>
        <v>0</v>
      </c>
      <c r="AR1697" s="55">
        <f ca="1">IFERROR((SUMIF($AC$3:$AM$3,VLOOKUP($R1697,desplegable!$N$3:$Q$8,4,FALSE),$AC1697:$AM1697)/($H1697-$G1697))*((TODAY())-$G1697)/$S1697,0)</f>
        <v>0</v>
      </c>
      <c r="AS1697" s="56" t="str">
        <f t="shared" si="544"/>
        <v>-</v>
      </c>
      <c r="AT1697" s="56" t="str">
        <f t="shared" si="545"/>
        <v>-</v>
      </c>
      <c r="AU1697" s="56" t="str">
        <f t="shared" si="546"/>
        <v>-</v>
      </c>
      <c r="AV1697" s="56" t="str">
        <f t="shared" si="547"/>
        <v>-</v>
      </c>
      <c r="AW1697" s="53" t="str">
        <f t="shared" si="548"/>
        <v>-</v>
      </c>
      <c r="AX1697" s="53" t="str">
        <f t="shared" si="549"/>
        <v/>
      </c>
      <c r="AY1697" s="57" t="str">
        <f t="shared" si="550"/>
        <v/>
      </c>
      <c r="AZ1697" s="54">
        <f>+IF(SUMIF($AC$3:$AM$3,VLOOKUP($R1697,desplegable!$N$3:$Q$8,4,FALSE),$AC1697:$AM1697)&gt;=$S1697,$S1697,SUMIF($AC$3:$AM$3,VLOOKUP($R1697,desplegable!$N$3:$Q$8,4,FALSE),$AC1697:$AM1697))</f>
        <v>0</v>
      </c>
      <c r="BA1697" s="78"/>
      <c r="BB1697" s="54">
        <f t="shared" si="551"/>
        <v>0</v>
      </c>
      <c r="BC1697" s="53">
        <f>+IFERROR($BB1697*$T1697/VLOOKUP($R1697,desplegable!$N$3:$O$8,2,FALSE),0)</f>
        <v>0</v>
      </c>
      <c r="BD1697" s="53" t="str">
        <f t="shared" si="541"/>
        <v/>
      </c>
      <c r="BE1697" s="57" t="str">
        <f t="shared" si="552"/>
        <v/>
      </c>
    </row>
    <row r="1698" spans="1:57" ht="15" customHeight="1" x14ac:dyDescent="0.25">
      <c r="A1698" s="26" t="s">
        <v>117</v>
      </c>
      <c r="B1698" s="21"/>
      <c r="C1698" s="21" t="s">
        <v>117</v>
      </c>
      <c r="D1698" s="21"/>
      <c r="E1698" s="21" t="s">
        <v>117</v>
      </c>
      <c r="F1698" s="21"/>
      <c r="G1698" s="27"/>
      <c r="H1698" s="27"/>
      <c r="I1698" s="28" t="s">
        <v>110</v>
      </c>
      <c r="J1698" s="28" t="s">
        <v>117</v>
      </c>
      <c r="K1698" s="21"/>
      <c r="L1698" s="21"/>
      <c r="M1698" s="28" t="s">
        <v>117</v>
      </c>
      <c r="N1698" s="28" t="s">
        <v>117</v>
      </c>
      <c r="O1698" s="28" t="s">
        <v>117</v>
      </c>
      <c r="P1698" s="21" t="s">
        <v>117</v>
      </c>
      <c r="Q1698" s="21" t="s">
        <v>117</v>
      </c>
      <c r="R1698" s="28" t="s">
        <v>117</v>
      </c>
      <c r="S1698" s="78"/>
      <c r="T1698" s="30"/>
      <c r="U1698" s="52">
        <f t="shared" si="542"/>
        <v>0</v>
      </c>
      <c r="V1698" s="29"/>
      <c r="W1698" s="29" t="s">
        <v>117</v>
      </c>
      <c r="X1698" s="29"/>
      <c r="Y1698" s="29"/>
      <c r="Z1698" s="53" t="str">
        <f t="shared" si="534"/>
        <v/>
      </c>
      <c r="AA1698" s="55" t="str">
        <f t="shared" si="543"/>
        <v/>
      </c>
      <c r="AB1698" s="27"/>
      <c r="AC1698" s="54">
        <f t="shared" si="535"/>
        <v>0</v>
      </c>
      <c r="AD1698" s="78"/>
      <c r="AE1698" s="54">
        <f t="shared" si="536"/>
        <v>0</v>
      </c>
      <c r="AF1698" s="78"/>
      <c r="AG1698" s="54">
        <f t="shared" si="537"/>
        <v>0</v>
      </c>
      <c r="AH1698" s="78"/>
      <c r="AI1698" s="54">
        <f t="shared" si="538"/>
        <v>0</v>
      </c>
      <c r="AJ1698" s="78"/>
      <c r="AK1698" s="54">
        <f t="shared" si="539"/>
        <v>0</v>
      </c>
      <c r="AL1698" s="78"/>
      <c r="AM1698" s="78"/>
      <c r="AN1698" s="53" t="str">
        <f>+IF($A1698="Venta",SUMIF($AC$3:$AM$3,VLOOKUP($R1698,desplegable!$N$3:$Q$8,4,FALSE),$AC1698:$AM1698)*$T1698/VLOOKUP($R1698,desplegable!$N$3:$O$8,2,FALSE),"")</f>
        <v/>
      </c>
      <c r="AO1698" s="53">
        <f t="shared" si="540"/>
        <v>0</v>
      </c>
      <c r="AP1698" s="53" t="str">
        <f>+IF($A1698="Compra",SUMIF($AC$3:$AM$3,VLOOKUP($R1697,desplegable!$N$3:$Q$8,4,FALSE),$AC1698:$AM1698)*$T1698/VLOOKUP($R1697,desplegable!$N$3:$O$8,2,FALSE),"")</f>
        <v/>
      </c>
      <c r="AQ1698" s="55">
        <f>+IFERROR(SUMIF($AC$3:$AM$3,VLOOKUP($R1698,desplegable!$N$3:$Q$8,4,FALSE),$AC1698:$AM1698)/$S1698,0)</f>
        <v>0</v>
      </c>
      <c r="AR1698" s="55">
        <f ca="1">IFERROR((SUMIF($AC$3:$AM$3,VLOOKUP($R1698,desplegable!$N$3:$Q$8,4,FALSE),$AC1698:$AM1698)/($H1698-$G1698))*((TODAY())-$G1698)/$S1698,0)</f>
        <v>0</v>
      </c>
      <c r="AS1698" s="56" t="str">
        <f t="shared" si="544"/>
        <v>-</v>
      </c>
      <c r="AT1698" s="56" t="str">
        <f t="shared" si="545"/>
        <v>-</v>
      </c>
      <c r="AU1698" s="56" t="str">
        <f t="shared" si="546"/>
        <v>-</v>
      </c>
      <c r="AV1698" s="56" t="str">
        <f t="shared" si="547"/>
        <v>-</v>
      </c>
      <c r="AW1698" s="53" t="str">
        <f t="shared" si="548"/>
        <v>-</v>
      </c>
      <c r="AX1698" s="53" t="str">
        <f t="shared" si="549"/>
        <v/>
      </c>
      <c r="AY1698" s="57" t="str">
        <f t="shared" si="550"/>
        <v/>
      </c>
      <c r="AZ1698" s="54">
        <f>+IF(SUMIF($AC$3:$AM$3,VLOOKUP($R1698,desplegable!$N$3:$Q$8,4,FALSE),$AC1698:$AM1698)&gt;=$S1698,$S1698,SUMIF($AC$3:$AM$3,VLOOKUP($R1698,desplegable!$N$3:$Q$8,4,FALSE),$AC1698:$AM1698))</f>
        <v>0</v>
      </c>
      <c r="BA1698" s="78"/>
      <c r="BB1698" s="54">
        <f t="shared" si="551"/>
        <v>0</v>
      </c>
      <c r="BC1698" s="53">
        <f>+IFERROR($BB1698*$T1698/VLOOKUP($R1698,desplegable!$N$3:$O$8,2,FALSE),0)</f>
        <v>0</v>
      </c>
      <c r="BD1698" s="53" t="str">
        <f t="shared" si="541"/>
        <v/>
      </c>
      <c r="BE1698" s="57" t="str">
        <f t="shared" si="552"/>
        <v/>
      </c>
    </row>
    <row r="1699" spans="1:57" ht="15" customHeight="1" x14ac:dyDescent="0.25">
      <c r="A1699" s="26" t="s">
        <v>117</v>
      </c>
      <c r="B1699" s="21"/>
      <c r="C1699" s="21" t="s">
        <v>117</v>
      </c>
      <c r="D1699" s="21"/>
      <c r="E1699" s="21" t="s">
        <v>117</v>
      </c>
      <c r="F1699" s="21"/>
      <c r="G1699" s="27"/>
      <c r="H1699" s="27"/>
      <c r="I1699" s="28" t="s">
        <v>110</v>
      </c>
      <c r="J1699" s="28" t="s">
        <v>117</v>
      </c>
      <c r="K1699" s="21"/>
      <c r="L1699" s="21"/>
      <c r="M1699" s="28" t="s">
        <v>117</v>
      </c>
      <c r="N1699" s="28" t="s">
        <v>117</v>
      </c>
      <c r="O1699" s="28" t="s">
        <v>117</v>
      </c>
      <c r="P1699" s="21" t="s">
        <v>117</v>
      </c>
      <c r="Q1699" s="21" t="s">
        <v>117</v>
      </c>
      <c r="R1699" s="28" t="s">
        <v>117</v>
      </c>
      <c r="S1699" s="78"/>
      <c r="T1699" s="30"/>
      <c r="U1699" s="52">
        <f t="shared" si="542"/>
        <v>0</v>
      </c>
      <c r="V1699" s="29"/>
      <c r="W1699" s="29" t="s">
        <v>117</v>
      </c>
      <c r="X1699" s="29"/>
      <c r="Y1699" s="29"/>
      <c r="Z1699" s="53" t="str">
        <f t="shared" si="534"/>
        <v/>
      </c>
      <c r="AA1699" s="55" t="str">
        <f t="shared" si="543"/>
        <v/>
      </c>
      <c r="AB1699" s="27"/>
      <c r="AC1699" s="54">
        <f t="shared" si="535"/>
        <v>0</v>
      </c>
      <c r="AD1699" s="78"/>
      <c r="AE1699" s="54">
        <f t="shared" si="536"/>
        <v>0</v>
      </c>
      <c r="AF1699" s="78"/>
      <c r="AG1699" s="54">
        <f t="shared" si="537"/>
        <v>0</v>
      </c>
      <c r="AH1699" s="78"/>
      <c r="AI1699" s="54">
        <f t="shared" si="538"/>
        <v>0</v>
      </c>
      <c r="AJ1699" s="78"/>
      <c r="AK1699" s="54">
        <f t="shared" si="539"/>
        <v>0</v>
      </c>
      <c r="AL1699" s="78"/>
      <c r="AM1699" s="78"/>
      <c r="AN1699" s="53" t="str">
        <f>+IF($A1699="Venta",SUMIF($AC$3:$AM$3,VLOOKUP($R1699,desplegable!$N$3:$Q$8,4,FALSE),$AC1699:$AM1699)*$T1699/VLOOKUP($R1699,desplegable!$N$3:$O$8,2,FALSE),"")</f>
        <v/>
      </c>
      <c r="AO1699" s="53">
        <f t="shared" si="540"/>
        <v>0</v>
      </c>
      <c r="AP1699" s="53" t="str">
        <f>+IF($A1699="Compra",SUMIF($AC$3:$AM$3,VLOOKUP($R1698,desplegable!$N$3:$Q$8,4,FALSE),$AC1699:$AM1699)*$T1699/VLOOKUP($R1698,desplegable!$N$3:$O$8,2,FALSE),"")</f>
        <v/>
      </c>
      <c r="AQ1699" s="55">
        <f>+IFERROR(SUMIF($AC$3:$AM$3,VLOOKUP($R1699,desplegable!$N$3:$Q$8,4,FALSE),$AC1699:$AM1699)/$S1699,0)</f>
        <v>0</v>
      </c>
      <c r="AR1699" s="55">
        <f ca="1">IFERROR((SUMIF($AC$3:$AM$3,VLOOKUP($R1699,desplegable!$N$3:$Q$8,4,FALSE),$AC1699:$AM1699)/($H1699-$G1699))*((TODAY())-$G1699)/$S1699,0)</f>
        <v>0</v>
      </c>
      <c r="AS1699" s="56" t="str">
        <f t="shared" si="544"/>
        <v>-</v>
      </c>
      <c r="AT1699" s="56" t="str">
        <f t="shared" si="545"/>
        <v>-</v>
      </c>
      <c r="AU1699" s="56" t="str">
        <f t="shared" si="546"/>
        <v>-</v>
      </c>
      <c r="AV1699" s="56" t="str">
        <f t="shared" si="547"/>
        <v>-</v>
      </c>
      <c r="AW1699" s="53" t="str">
        <f t="shared" si="548"/>
        <v>-</v>
      </c>
      <c r="AX1699" s="53" t="str">
        <f t="shared" si="549"/>
        <v/>
      </c>
      <c r="AY1699" s="57" t="str">
        <f t="shared" si="550"/>
        <v/>
      </c>
      <c r="AZ1699" s="54">
        <f>+IF(SUMIF($AC$3:$AM$3,VLOOKUP($R1699,desplegable!$N$3:$Q$8,4,FALSE),$AC1699:$AM1699)&gt;=$S1699,$S1699,SUMIF($AC$3:$AM$3,VLOOKUP($R1699,desplegable!$N$3:$Q$8,4,FALSE),$AC1699:$AM1699))</f>
        <v>0</v>
      </c>
      <c r="BA1699" s="78"/>
      <c r="BB1699" s="54">
        <f t="shared" si="551"/>
        <v>0</v>
      </c>
      <c r="BC1699" s="53">
        <f>+IFERROR($BB1699*$T1699/VLOOKUP($R1699,desplegable!$N$3:$O$8,2,FALSE),0)</f>
        <v>0</v>
      </c>
      <c r="BD1699" s="53" t="str">
        <f t="shared" si="541"/>
        <v/>
      </c>
      <c r="BE1699" s="57" t="str">
        <f t="shared" si="552"/>
        <v/>
      </c>
    </row>
    <row r="1700" spans="1:57" ht="15" customHeight="1" x14ac:dyDescent="0.25">
      <c r="A1700" s="26" t="s">
        <v>117</v>
      </c>
      <c r="B1700" s="21"/>
      <c r="C1700" s="21" t="s">
        <v>117</v>
      </c>
      <c r="D1700" s="21"/>
      <c r="E1700" s="21" t="s">
        <v>117</v>
      </c>
      <c r="F1700" s="21"/>
      <c r="G1700" s="27"/>
      <c r="H1700" s="27"/>
      <c r="I1700" s="28" t="s">
        <v>110</v>
      </c>
      <c r="J1700" s="28" t="s">
        <v>117</v>
      </c>
      <c r="K1700" s="21"/>
      <c r="L1700" s="21"/>
      <c r="M1700" s="28" t="s">
        <v>117</v>
      </c>
      <c r="N1700" s="28" t="s">
        <v>117</v>
      </c>
      <c r="O1700" s="28" t="s">
        <v>117</v>
      </c>
      <c r="P1700" s="21" t="s">
        <v>117</v>
      </c>
      <c r="Q1700" s="21" t="s">
        <v>117</v>
      </c>
      <c r="R1700" s="28" t="s">
        <v>117</v>
      </c>
      <c r="S1700" s="78"/>
      <c r="T1700" s="30"/>
      <c r="U1700" s="52">
        <f t="shared" si="542"/>
        <v>0</v>
      </c>
      <c r="V1700" s="29"/>
      <c r="W1700" s="29" t="s">
        <v>117</v>
      </c>
      <c r="X1700" s="29"/>
      <c r="Y1700" s="29"/>
      <c r="Z1700" s="53" t="str">
        <f t="shared" si="534"/>
        <v/>
      </c>
      <c r="AA1700" s="55" t="str">
        <f t="shared" si="543"/>
        <v/>
      </c>
      <c r="AB1700" s="27"/>
      <c r="AC1700" s="54">
        <f t="shared" si="535"/>
        <v>0</v>
      </c>
      <c r="AD1700" s="78"/>
      <c r="AE1700" s="54">
        <f t="shared" si="536"/>
        <v>0</v>
      </c>
      <c r="AF1700" s="78"/>
      <c r="AG1700" s="54">
        <f t="shared" si="537"/>
        <v>0</v>
      </c>
      <c r="AH1700" s="78"/>
      <c r="AI1700" s="54">
        <f t="shared" si="538"/>
        <v>0</v>
      </c>
      <c r="AJ1700" s="78"/>
      <c r="AK1700" s="54">
        <f t="shared" si="539"/>
        <v>0</v>
      </c>
      <c r="AL1700" s="78"/>
      <c r="AM1700" s="78"/>
      <c r="AN1700" s="53" t="str">
        <f>+IF($A1700="Venta",SUMIF($AC$3:$AM$3,VLOOKUP($R1700,desplegable!$N$3:$Q$8,4,FALSE),$AC1700:$AM1700)*$T1700/VLOOKUP($R1700,desplegable!$N$3:$O$8,2,FALSE),"")</f>
        <v/>
      </c>
      <c r="AO1700" s="53">
        <f t="shared" si="540"/>
        <v>0</v>
      </c>
      <c r="AP1700" s="53" t="str">
        <f>+IF($A1700="Compra",SUMIF($AC$3:$AM$3,VLOOKUP($R1699,desplegable!$N$3:$Q$8,4,FALSE),$AC1700:$AM1700)*$T1700/VLOOKUP($R1699,desplegable!$N$3:$O$8,2,FALSE),"")</f>
        <v/>
      </c>
      <c r="AQ1700" s="55">
        <f>+IFERROR(SUMIF($AC$3:$AM$3,VLOOKUP($R1700,desplegable!$N$3:$Q$8,4,FALSE),$AC1700:$AM1700)/$S1700,0)</f>
        <v>0</v>
      </c>
      <c r="AR1700" s="55">
        <f ca="1">IFERROR((SUMIF($AC$3:$AM$3,VLOOKUP($R1700,desplegable!$N$3:$Q$8,4,FALSE),$AC1700:$AM1700)/($H1700-$G1700))*((TODAY())-$G1700)/$S1700,0)</f>
        <v>0</v>
      </c>
      <c r="AS1700" s="56" t="str">
        <f t="shared" si="544"/>
        <v>-</v>
      </c>
      <c r="AT1700" s="56" t="str">
        <f t="shared" si="545"/>
        <v>-</v>
      </c>
      <c r="AU1700" s="56" t="str">
        <f t="shared" si="546"/>
        <v>-</v>
      </c>
      <c r="AV1700" s="56" t="str">
        <f t="shared" si="547"/>
        <v>-</v>
      </c>
      <c r="AW1700" s="53" t="str">
        <f t="shared" si="548"/>
        <v>-</v>
      </c>
      <c r="AX1700" s="53" t="str">
        <f t="shared" si="549"/>
        <v/>
      </c>
      <c r="AY1700" s="57" t="str">
        <f t="shared" si="550"/>
        <v/>
      </c>
      <c r="AZ1700" s="54">
        <f>+IF(SUMIF($AC$3:$AM$3,VLOOKUP($R1700,desplegable!$N$3:$Q$8,4,FALSE),$AC1700:$AM1700)&gt;=$S1700,$S1700,SUMIF($AC$3:$AM$3,VLOOKUP($R1700,desplegable!$N$3:$Q$8,4,FALSE),$AC1700:$AM1700))</f>
        <v>0</v>
      </c>
      <c r="BA1700" s="78"/>
      <c r="BB1700" s="54">
        <f t="shared" si="551"/>
        <v>0</v>
      </c>
      <c r="BC1700" s="53">
        <f>+IFERROR($BB1700*$T1700/VLOOKUP($R1700,desplegable!$N$3:$O$8,2,FALSE),0)</f>
        <v>0</v>
      </c>
      <c r="BD1700" s="53" t="str">
        <f t="shared" si="541"/>
        <v/>
      </c>
      <c r="BE1700" s="57" t="str">
        <f t="shared" si="552"/>
        <v/>
      </c>
    </row>
    <row r="1701" spans="1:57" ht="15" customHeight="1" x14ac:dyDescent="0.25">
      <c r="A1701" s="26" t="s">
        <v>117</v>
      </c>
      <c r="B1701" s="21"/>
      <c r="C1701" s="21" t="s">
        <v>117</v>
      </c>
      <c r="D1701" s="21"/>
      <c r="E1701" s="21" t="s">
        <v>117</v>
      </c>
      <c r="F1701" s="21"/>
      <c r="G1701" s="27"/>
      <c r="H1701" s="27"/>
      <c r="I1701" s="28" t="s">
        <v>110</v>
      </c>
      <c r="J1701" s="28" t="s">
        <v>117</v>
      </c>
      <c r="K1701" s="21"/>
      <c r="L1701" s="21"/>
      <c r="M1701" s="28" t="s">
        <v>117</v>
      </c>
      <c r="N1701" s="28" t="s">
        <v>117</v>
      </c>
      <c r="O1701" s="28" t="s">
        <v>117</v>
      </c>
      <c r="P1701" s="21" t="s">
        <v>117</v>
      </c>
      <c r="Q1701" s="21" t="s">
        <v>117</v>
      </c>
      <c r="R1701" s="28" t="s">
        <v>117</v>
      </c>
      <c r="S1701" s="78"/>
      <c r="T1701" s="30"/>
      <c r="U1701" s="52">
        <f t="shared" si="542"/>
        <v>0</v>
      </c>
      <c r="V1701" s="29"/>
      <c r="W1701" s="29" t="s">
        <v>117</v>
      </c>
      <c r="X1701" s="29"/>
      <c r="Y1701" s="29"/>
      <c r="Z1701" s="53" t="str">
        <f t="shared" si="534"/>
        <v/>
      </c>
      <c r="AA1701" s="55" t="str">
        <f t="shared" si="543"/>
        <v/>
      </c>
      <c r="AB1701" s="27"/>
      <c r="AC1701" s="54">
        <f t="shared" si="535"/>
        <v>0</v>
      </c>
      <c r="AD1701" s="78"/>
      <c r="AE1701" s="54">
        <f t="shared" si="536"/>
        <v>0</v>
      </c>
      <c r="AF1701" s="78"/>
      <c r="AG1701" s="54">
        <f t="shared" si="537"/>
        <v>0</v>
      </c>
      <c r="AH1701" s="78"/>
      <c r="AI1701" s="54">
        <f t="shared" si="538"/>
        <v>0</v>
      </c>
      <c r="AJ1701" s="78"/>
      <c r="AK1701" s="54">
        <f t="shared" si="539"/>
        <v>0</v>
      </c>
      <c r="AL1701" s="78"/>
      <c r="AM1701" s="78"/>
      <c r="AN1701" s="53" t="str">
        <f>+IF($A1701="Venta",SUMIF($AC$3:$AM$3,VLOOKUP($R1701,desplegable!$N$3:$Q$8,4,FALSE),$AC1701:$AM1701)*$T1701/VLOOKUP($R1701,desplegable!$N$3:$O$8,2,FALSE),"")</f>
        <v/>
      </c>
      <c r="AO1701" s="53">
        <f t="shared" si="540"/>
        <v>0</v>
      </c>
      <c r="AP1701" s="53" t="str">
        <f>+IF($A1701="Compra",SUMIF($AC$3:$AM$3,VLOOKUP($R1700,desplegable!$N$3:$Q$8,4,FALSE),$AC1701:$AM1701)*$T1701/VLOOKUP($R1700,desplegable!$N$3:$O$8,2,FALSE),"")</f>
        <v/>
      </c>
      <c r="AQ1701" s="55">
        <f>+IFERROR(SUMIF($AC$3:$AM$3,VLOOKUP($R1701,desplegable!$N$3:$Q$8,4,FALSE),$AC1701:$AM1701)/$S1701,0)</f>
        <v>0</v>
      </c>
      <c r="AR1701" s="55">
        <f ca="1">IFERROR((SUMIF($AC$3:$AM$3,VLOOKUP($R1701,desplegable!$N$3:$Q$8,4,FALSE),$AC1701:$AM1701)/($H1701-$G1701))*((TODAY())-$G1701)/$S1701,0)</f>
        <v>0</v>
      </c>
      <c r="AS1701" s="56" t="str">
        <f t="shared" si="544"/>
        <v>-</v>
      </c>
      <c r="AT1701" s="56" t="str">
        <f t="shared" si="545"/>
        <v>-</v>
      </c>
      <c r="AU1701" s="56" t="str">
        <f t="shared" si="546"/>
        <v>-</v>
      </c>
      <c r="AV1701" s="56" t="str">
        <f t="shared" si="547"/>
        <v>-</v>
      </c>
      <c r="AW1701" s="53" t="str">
        <f t="shared" si="548"/>
        <v>-</v>
      </c>
      <c r="AX1701" s="53" t="str">
        <f t="shared" si="549"/>
        <v/>
      </c>
      <c r="AY1701" s="57" t="str">
        <f t="shared" si="550"/>
        <v/>
      </c>
      <c r="AZ1701" s="54">
        <f>+IF(SUMIF($AC$3:$AM$3,VLOOKUP($R1701,desplegable!$N$3:$Q$8,4,FALSE),$AC1701:$AM1701)&gt;=$S1701,$S1701,SUMIF($AC$3:$AM$3,VLOOKUP($R1701,desplegable!$N$3:$Q$8,4,FALSE),$AC1701:$AM1701))</f>
        <v>0</v>
      </c>
      <c r="BA1701" s="78"/>
      <c r="BB1701" s="54">
        <f t="shared" si="551"/>
        <v>0</v>
      </c>
      <c r="BC1701" s="53">
        <f>+IFERROR($BB1701*$T1701/VLOOKUP($R1701,desplegable!$N$3:$O$8,2,FALSE),0)</f>
        <v>0</v>
      </c>
      <c r="BD1701" s="53" t="str">
        <f t="shared" si="541"/>
        <v/>
      </c>
      <c r="BE1701" s="57" t="str">
        <f t="shared" si="552"/>
        <v/>
      </c>
    </row>
    <row r="1702" spans="1:57" ht="15" customHeight="1" x14ac:dyDescent="0.25">
      <c r="A1702" s="26" t="s">
        <v>117</v>
      </c>
      <c r="B1702" s="21"/>
      <c r="C1702" s="21" t="s">
        <v>117</v>
      </c>
      <c r="D1702" s="21"/>
      <c r="E1702" s="21" t="s">
        <v>117</v>
      </c>
      <c r="F1702" s="21"/>
      <c r="G1702" s="27"/>
      <c r="H1702" s="27"/>
      <c r="I1702" s="28" t="s">
        <v>110</v>
      </c>
      <c r="J1702" s="28" t="s">
        <v>117</v>
      </c>
      <c r="K1702" s="21"/>
      <c r="L1702" s="21"/>
      <c r="M1702" s="28" t="s">
        <v>117</v>
      </c>
      <c r="N1702" s="28" t="s">
        <v>117</v>
      </c>
      <c r="O1702" s="28" t="s">
        <v>117</v>
      </c>
      <c r="P1702" s="21" t="s">
        <v>117</v>
      </c>
      <c r="Q1702" s="21" t="s">
        <v>117</v>
      </c>
      <c r="R1702" s="28" t="s">
        <v>117</v>
      </c>
      <c r="S1702" s="78"/>
      <c r="T1702" s="30"/>
      <c r="U1702" s="52">
        <f t="shared" si="542"/>
        <v>0</v>
      </c>
      <c r="V1702" s="29"/>
      <c r="W1702" s="29" t="s">
        <v>117</v>
      </c>
      <c r="X1702" s="29"/>
      <c r="Y1702" s="29"/>
      <c r="Z1702" s="53" t="str">
        <f t="shared" si="534"/>
        <v/>
      </c>
      <c r="AA1702" s="55" t="str">
        <f t="shared" si="543"/>
        <v/>
      </c>
      <c r="AB1702" s="27"/>
      <c r="AC1702" s="54">
        <f t="shared" si="535"/>
        <v>0</v>
      </c>
      <c r="AD1702" s="78"/>
      <c r="AE1702" s="54">
        <f t="shared" si="536"/>
        <v>0</v>
      </c>
      <c r="AF1702" s="78"/>
      <c r="AG1702" s="54">
        <f t="shared" si="537"/>
        <v>0</v>
      </c>
      <c r="AH1702" s="78"/>
      <c r="AI1702" s="54">
        <f t="shared" si="538"/>
        <v>0</v>
      </c>
      <c r="AJ1702" s="78"/>
      <c r="AK1702" s="54">
        <f t="shared" si="539"/>
        <v>0</v>
      </c>
      <c r="AL1702" s="78"/>
      <c r="AM1702" s="78"/>
      <c r="AN1702" s="53" t="str">
        <f>+IF($A1702="Venta",SUMIF($AC$3:$AM$3,VLOOKUP($R1702,desplegable!$N$3:$Q$8,4,FALSE),$AC1702:$AM1702)*$T1702/VLOOKUP($R1702,desplegable!$N$3:$O$8,2,FALSE),"")</f>
        <v/>
      </c>
      <c r="AO1702" s="53">
        <f t="shared" si="540"/>
        <v>0</v>
      </c>
      <c r="AP1702" s="53" t="str">
        <f>+IF($A1702="Compra",SUMIF($AC$3:$AM$3,VLOOKUP($R1701,desplegable!$N$3:$Q$8,4,FALSE),$AC1702:$AM1702)*$T1702/VLOOKUP($R1701,desplegable!$N$3:$O$8,2,FALSE),"")</f>
        <v/>
      </c>
      <c r="AQ1702" s="55">
        <f>+IFERROR(SUMIF($AC$3:$AM$3,VLOOKUP($R1702,desplegable!$N$3:$Q$8,4,FALSE),$AC1702:$AM1702)/$S1702,0)</f>
        <v>0</v>
      </c>
      <c r="AR1702" s="55">
        <f ca="1">IFERROR((SUMIF($AC$3:$AM$3,VLOOKUP($R1702,desplegable!$N$3:$Q$8,4,FALSE),$AC1702:$AM1702)/($H1702-$G1702))*((TODAY())-$G1702)/$S1702,0)</f>
        <v>0</v>
      </c>
      <c r="AS1702" s="56" t="str">
        <f t="shared" si="544"/>
        <v>-</v>
      </c>
      <c r="AT1702" s="56" t="str">
        <f t="shared" si="545"/>
        <v>-</v>
      </c>
      <c r="AU1702" s="56" t="str">
        <f t="shared" si="546"/>
        <v>-</v>
      </c>
      <c r="AV1702" s="56" t="str">
        <f t="shared" si="547"/>
        <v>-</v>
      </c>
      <c r="AW1702" s="53" t="str">
        <f t="shared" si="548"/>
        <v>-</v>
      </c>
      <c r="AX1702" s="53" t="str">
        <f t="shared" si="549"/>
        <v/>
      </c>
      <c r="AY1702" s="57" t="str">
        <f t="shared" si="550"/>
        <v/>
      </c>
      <c r="AZ1702" s="54">
        <f>+IF(SUMIF($AC$3:$AM$3,VLOOKUP($R1702,desplegable!$N$3:$Q$8,4,FALSE),$AC1702:$AM1702)&gt;=$S1702,$S1702,SUMIF($AC$3:$AM$3,VLOOKUP($R1702,desplegable!$N$3:$Q$8,4,FALSE),$AC1702:$AM1702))</f>
        <v>0</v>
      </c>
      <c r="BA1702" s="78"/>
      <c r="BB1702" s="54">
        <f t="shared" si="551"/>
        <v>0</v>
      </c>
      <c r="BC1702" s="53">
        <f>+IFERROR($BB1702*$T1702/VLOOKUP($R1702,desplegable!$N$3:$O$8,2,FALSE),0)</f>
        <v>0</v>
      </c>
      <c r="BD1702" s="53" t="str">
        <f t="shared" si="541"/>
        <v/>
      </c>
      <c r="BE1702" s="57" t="str">
        <f t="shared" si="552"/>
        <v/>
      </c>
    </row>
    <row r="1703" spans="1:57" ht="15" customHeight="1" x14ac:dyDescent="0.25">
      <c r="A1703" s="26" t="s">
        <v>117</v>
      </c>
      <c r="B1703" s="21"/>
      <c r="C1703" s="21" t="s">
        <v>117</v>
      </c>
      <c r="D1703" s="21"/>
      <c r="E1703" s="21" t="s">
        <v>117</v>
      </c>
      <c r="F1703" s="21"/>
      <c r="G1703" s="27"/>
      <c r="H1703" s="27"/>
      <c r="I1703" s="28" t="s">
        <v>110</v>
      </c>
      <c r="J1703" s="28" t="s">
        <v>117</v>
      </c>
      <c r="K1703" s="21"/>
      <c r="L1703" s="21"/>
      <c r="M1703" s="28" t="s">
        <v>117</v>
      </c>
      <c r="N1703" s="28" t="s">
        <v>117</v>
      </c>
      <c r="O1703" s="28" t="s">
        <v>117</v>
      </c>
      <c r="P1703" s="21" t="s">
        <v>117</v>
      </c>
      <c r="Q1703" s="21" t="s">
        <v>117</v>
      </c>
      <c r="R1703" s="28" t="s">
        <v>117</v>
      </c>
      <c r="S1703" s="78"/>
      <c r="T1703" s="30"/>
      <c r="U1703" s="52">
        <f t="shared" si="542"/>
        <v>0</v>
      </c>
      <c r="V1703" s="29"/>
      <c r="W1703" s="29" t="s">
        <v>117</v>
      </c>
      <c r="X1703" s="29"/>
      <c r="Y1703" s="29"/>
      <c r="Z1703" s="53" t="str">
        <f t="shared" si="534"/>
        <v/>
      </c>
      <c r="AA1703" s="55" t="str">
        <f t="shared" si="543"/>
        <v/>
      </c>
      <c r="AB1703" s="27"/>
      <c r="AC1703" s="54">
        <f t="shared" si="535"/>
        <v>0</v>
      </c>
      <c r="AD1703" s="78"/>
      <c r="AE1703" s="54">
        <f t="shared" si="536"/>
        <v>0</v>
      </c>
      <c r="AF1703" s="78"/>
      <c r="AG1703" s="54">
        <f t="shared" si="537"/>
        <v>0</v>
      </c>
      <c r="AH1703" s="78"/>
      <c r="AI1703" s="54">
        <f t="shared" si="538"/>
        <v>0</v>
      </c>
      <c r="AJ1703" s="78"/>
      <c r="AK1703" s="54">
        <f t="shared" si="539"/>
        <v>0</v>
      </c>
      <c r="AL1703" s="78"/>
      <c r="AM1703" s="78"/>
      <c r="AN1703" s="53" t="str">
        <f>+IF($A1703="Venta",SUMIF($AC$3:$AM$3,VLOOKUP($R1703,desplegable!$N$3:$Q$8,4,FALSE),$AC1703:$AM1703)*$T1703/VLOOKUP($R1703,desplegable!$N$3:$O$8,2,FALSE),"")</f>
        <v/>
      </c>
      <c r="AO1703" s="53">
        <f t="shared" si="540"/>
        <v>0</v>
      </c>
      <c r="AP1703" s="53" t="str">
        <f>+IF($A1703="Compra",SUMIF($AC$3:$AM$3,VLOOKUP($R1702,desplegable!$N$3:$Q$8,4,FALSE),$AC1703:$AM1703)*$T1703/VLOOKUP($R1702,desplegable!$N$3:$O$8,2,FALSE),"")</f>
        <v/>
      </c>
      <c r="AQ1703" s="55">
        <f>+IFERROR(SUMIF($AC$3:$AM$3,VLOOKUP($R1703,desplegable!$N$3:$Q$8,4,FALSE),$AC1703:$AM1703)/$S1703,0)</f>
        <v>0</v>
      </c>
      <c r="AR1703" s="55">
        <f ca="1">IFERROR((SUMIF($AC$3:$AM$3,VLOOKUP($R1703,desplegable!$N$3:$Q$8,4,FALSE),$AC1703:$AM1703)/($H1703-$G1703))*((TODAY())-$G1703)/$S1703,0)</f>
        <v>0</v>
      </c>
      <c r="AS1703" s="56" t="str">
        <f t="shared" si="544"/>
        <v>-</v>
      </c>
      <c r="AT1703" s="56" t="str">
        <f t="shared" si="545"/>
        <v>-</v>
      </c>
      <c r="AU1703" s="56" t="str">
        <f t="shared" si="546"/>
        <v>-</v>
      </c>
      <c r="AV1703" s="56" t="str">
        <f t="shared" si="547"/>
        <v>-</v>
      </c>
      <c r="AW1703" s="53" t="str">
        <f t="shared" si="548"/>
        <v>-</v>
      </c>
      <c r="AX1703" s="53" t="str">
        <f t="shared" si="549"/>
        <v/>
      </c>
      <c r="AY1703" s="57" t="str">
        <f t="shared" si="550"/>
        <v/>
      </c>
      <c r="AZ1703" s="54">
        <f>+IF(SUMIF($AC$3:$AM$3,VLOOKUP($R1703,desplegable!$N$3:$Q$8,4,FALSE),$AC1703:$AM1703)&gt;=$S1703,$S1703,SUMIF($AC$3:$AM$3,VLOOKUP($R1703,desplegable!$N$3:$Q$8,4,FALSE),$AC1703:$AM1703))</f>
        <v>0</v>
      </c>
      <c r="BA1703" s="78"/>
      <c r="BB1703" s="54">
        <f t="shared" si="551"/>
        <v>0</v>
      </c>
      <c r="BC1703" s="53">
        <f>+IFERROR($BB1703*$T1703/VLOOKUP($R1703,desplegable!$N$3:$O$8,2,FALSE),0)</f>
        <v>0</v>
      </c>
      <c r="BD1703" s="53" t="str">
        <f t="shared" si="541"/>
        <v/>
      </c>
      <c r="BE1703" s="57" t="str">
        <f t="shared" si="552"/>
        <v/>
      </c>
    </row>
    <row r="1704" spans="1:57" ht="15" customHeight="1" x14ac:dyDescent="0.25">
      <c r="A1704" s="26" t="s">
        <v>117</v>
      </c>
      <c r="B1704" s="21"/>
      <c r="C1704" s="21" t="s">
        <v>117</v>
      </c>
      <c r="D1704" s="21"/>
      <c r="E1704" s="21" t="s">
        <v>117</v>
      </c>
      <c r="F1704" s="21"/>
      <c r="G1704" s="27"/>
      <c r="H1704" s="27"/>
      <c r="I1704" s="28" t="s">
        <v>110</v>
      </c>
      <c r="J1704" s="28" t="s">
        <v>117</v>
      </c>
      <c r="K1704" s="21"/>
      <c r="L1704" s="21"/>
      <c r="M1704" s="28" t="s">
        <v>117</v>
      </c>
      <c r="N1704" s="28" t="s">
        <v>117</v>
      </c>
      <c r="O1704" s="28" t="s">
        <v>117</v>
      </c>
      <c r="P1704" s="21" t="s">
        <v>117</v>
      </c>
      <c r="Q1704" s="21" t="s">
        <v>117</v>
      </c>
      <c r="R1704" s="28" t="s">
        <v>117</v>
      </c>
      <c r="S1704" s="78"/>
      <c r="T1704" s="30"/>
      <c r="U1704" s="52">
        <f t="shared" si="542"/>
        <v>0</v>
      </c>
      <c r="V1704" s="29"/>
      <c r="W1704" s="29" t="s">
        <v>117</v>
      </c>
      <c r="X1704" s="29"/>
      <c r="Y1704" s="29"/>
      <c r="Z1704" s="53" t="str">
        <f t="shared" si="534"/>
        <v/>
      </c>
      <c r="AA1704" s="55" t="str">
        <f t="shared" si="543"/>
        <v/>
      </c>
      <c r="AB1704" s="27"/>
      <c r="AC1704" s="54">
        <f t="shared" si="535"/>
        <v>0</v>
      </c>
      <c r="AD1704" s="78"/>
      <c r="AE1704" s="54">
        <f t="shared" si="536"/>
        <v>0</v>
      </c>
      <c r="AF1704" s="78"/>
      <c r="AG1704" s="54">
        <f t="shared" si="537"/>
        <v>0</v>
      </c>
      <c r="AH1704" s="78"/>
      <c r="AI1704" s="54">
        <f t="shared" si="538"/>
        <v>0</v>
      </c>
      <c r="AJ1704" s="78"/>
      <c r="AK1704" s="54">
        <f t="shared" si="539"/>
        <v>0</v>
      </c>
      <c r="AL1704" s="78"/>
      <c r="AM1704" s="78"/>
      <c r="AN1704" s="53" t="str">
        <f>+IF($A1704="Venta",SUMIF($AC$3:$AM$3,VLOOKUP($R1704,desplegable!$N$3:$Q$8,4,FALSE),$AC1704:$AM1704)*$T1704/VLOOKUP($R1704,desplegable!$N$3:$O$8,2,FALSE),"")</f>
        <v/>
      </c>
      <c r="AO1704" s="53">
        <f t="shared" si="540"/>
        <v>0</v>
      </c>
      <c r="AP1704" s="53" t="str">
        <f>+IF($A1704="Compra",SUMIF($AC$3:$AM$3,VLOOKUP($R1703,desplegable!$N$3:$Q$8,4,FALSE),$AC1704:$AM1704)*$T1704/VLOOKUP($R1703,desplegable!$N$3:$O$8,2,FALSE),"")</f>
        <v/>
      </c>
      <c r="AQ1704" s="55">
        <f>+IFERROR(SUMIF($AC$3:$AM$3,VLOOKUP($R1704,desplegable!$N$3:$Q$8,4,FALSE),$AC1704:$AM1704)/$S1704,0)</f>
        <v>0</v>
      </c>
      <c r="AR1704" s="55">
        <f ca="1">IFERROR((SUMIF($AC$3:$AM$3,VLOOKUP($R1704,desplegable!$N$3:$Q$8,4,FALSE),$AC1704:$AM1704)/($H1704-$G1704))*((TODAY())-$G1704)/$S1704,0)</f>
        <v>0</v>
      </c>
      <c r="AS1704" s="56" t="str">
        <f t="shared" si="544"/>
        <v>-</v>
      </c>
      <c r="AT1704" s="56" t="str">
        <f t="shared" si="545"/>
        <v>-</v>
      </c>
      <c r="AU1704" s="56" t="str">
        <f t="shared" si="546"/>
        <v>-</v>
      </c>
      <c r="AV1704" s="56" t="str">
        <f t="shared" si="547"/>
        <v>-</v>
      </c>
      <c r="AW1704" s="53" t="str">
        <f t="shared" si="548"/>
        <v>-</v>
      </c>
      <c r="AX1704" s="53" t="str">
        <f t="shared" si="549"/>
        <v/>
      </c>
      <c r="AY1704" s="57" t="str">
        <f t="shared" si="550"/>
        <v/>
      </c>
      <c r="AZ1704" s="54">
        <f>+IF(SUMIF($AC$3:$AM$3,VLOOKUP($R1704,desplegable!$N$3:$Q$8,4,FALSE),$AC1704:$AM1704)&gt;=$S1704,$S1704,SUMIF($AC$3:$AM$3,VLOOKUP($R1704,desplegable!$N$3:$Q$8,4,FALSE),$AC1704:$AM1704))</f>
        <v>0</v>
      </c>
      <c r="BA1704" s="78"/>
      <c r="BB1704" s="54">
        <f t="shared" si="551"/>
        <v>0</v>
      </c>
      <c r="BC1704" s="53">
        <f>+IFERROR($BB1704*$T1704/VLOOKUP($R1704,desplegable!$N$3:$O$8,2,FALSE),0)</f>
        <v>0</v>
      </c>
      <c r="BD1704" s="53" t="str">
        <f t="shared" si="541"/>
        <v/>
      </c>
      <c r="BE1704" s="57" t="str">
        <f t="shared" si="552"/>
        <v/>
      </c>
    </row>
    <row r="1705" spans="1:57" ht="15" customHeight="1" x14ac:dyDescent="0.25">
      <c r="A1705" s="26" t="s">
        <v>117</v>
      </c>
      <c r="B1705" s="21"/>
      <c r="C1705" s="21" t="s">
        <v>117</v>
      </c>
      <c r="D1705" s="21"/>
      <c r="E1705" s="21" t="s">
        <v>117</v>
      </c>
      <c r="F1705" s="21"/>
      <c r="G1705" s="27"/>
      <c r="H1705" s="27"/>
      <c r="I1705" s="28" t="s">
        <v>110</v>
      </c>
      <c r="J1705" s="28" t="s">
        <v>117</v>
      </c>
      <c r="K1705" s="21"/>
      <c r="L1705" s="21"/>
      <c r="M1705" s="28" t="s">
        <v>117</v>
      </c>
      <c r="N1705" s="28" t="s">
        <v>117</v>
      </c>
      <c r="O1705" s="28" t="s">
        <v>117</v>
      </c>
      <c r="P1705" s="21" t="s">
        <v>117</v>
      </c>
      <c r="Q1705" s="21" t="s">
        <v>117</v>
      </c>
      <c r="R1705" s="28" t="s">
        <v>117</v>
      </c>
      <c r="S1705" s="78"/>
      <c r="T1705" s="30"/>
      <c r="U1705" s="52">
        <f t="shared" si="542"/>
        <v>0</v>
      </c>
      <c r="V1705" s="29"/>
      <c r="W1705" s="29" t="s">
        <v>117</v>
      </c>
      <c r="X1705" s="29"/>
      <c r="Y1705" s="29"/>
      <c r="Z1705" s="53" t="str">
        <f t="shared" si="534"/>
        <v/>
      </c>
      <c r="AA1705" s="55" t="str">
        <f t="shared" si="543"/>
        <v/>
      </c>
      <c r="AB1705" s="27"/>
      <c r="AC1705" s="54">
        <f t="shared" si="535"/>
        <v>0</v>
      </c>
      <c r="AD1705" s="78"/>
      <c r="AE1705" s="54">
        <f t="shared" si="536"/>
        <v>0</v>
      </c>
      <c r="AF1705" s="78"/>
      <c r="AG1705" s="54">
        <f t="shared" si="537"/>
        <v>0</v>
      </c>
      <c r="AH1705" s="78"/>
      <c r="AI1705" s="54">
        <f t="shared" si="538"/>
        <v>0</v>
      </c>
      <c r="AJ1705" s="78"/>
      <c r="AK1705" s="54">
        <f t="shared" si="539"/>
        <v>0</v>
      </c>
      <c r="AL1705" s="78"/>
      <c r="AM1705" s="78"/>
      <c r="AN1705" s="53" t="str">
        <f>+IF($A1705="Venta",SUMIF($AC$3:$AM$3,VLOOKUP($R1705,desplegable!$N$3:$Q$8,4,FALSE),$AC1705:$AM1705)*$T1705/VLOOKUP($R1705,desplegable!$N$3:$O$8,2,FALSE),"")</f>
        <v/>
      </c>
      <c r="AO1705" s="53">
        <f t="shared" si="540"/>
        <v>0</v>
      </c>
      <c r="AP1705" s="53" t="str">
        <f>+IF($A1705="Compra",SUMIF($AC$3:$AM$3,VLOOKUP($R1704,desplegable!$N$3:$Q$8,4,FALSE),$AC1705:$AM1705)*$T1705/VLOOKUP($R1704,desplegable!$N$3:$O$8,2,FALSE),"")</f>
        <v/>
      </c>
      <c r="AQ1705" s="55">
        <f>+IFERROR(SUMIF($AC$3:$AM$3,VLOOKUP($R1705,desplegable!$N$3:$Q$8,4,FALSE),$AC1705:$AM1705)/$S1705,0)</f>
        <v>0</v>
      </c>
      <c r="AR1705" s="55">
        <f ca="1">IFERROR((SUMIF($AC$3:$AM$3,VLOOKUP($R1705,desplegable!$N$3:$Q$8,4,FALSE),$AC1705:$AM1705)/($H1705-$G1705))*((TODAY())-$G1705)/$S1705,0)</f>
        <v>0</v>
      </c>
      <c r="AS1705" s="56" t="str">
        <f t="shared" si="544"/>
        <v>-</v>
      </c>
      <c r="AT1705" s="56" t="str">
        <f t="shared" si="545"/>
        <v>-</v>
      </c>
      <c r="AU1705" s="56" t="str">
        <f t="shared" si="546"/>
        <v>-</v>
      </c>
      <c r="AV1705" s="56" t="str">
        <f t="shared" si="547"/>
        <v>-</v>
      </c>
      <c r="AW1705" s="53" t="str">
        <f t="shared" si="548"/>
        <v>-</v>
      </c>
      <c r="AX1705" s="53" t="str">
        <f t="shared" si="549"/>
        <v/>
      </c>
      <c r="AY1705" s="57" t="str">
        <f t="shared" si="550"/>
        <v/>
      </c>
      <c r="AZ1705" s="54">
        <f>+IF(SUMIF($AC$3:$AM$3,VLOOKUP($R1705,desplegable!$N$3:$Q$8,4,FALSE),$AC1705:$AM1705)&gt;=$S1705,$S1705,SUMIF($AC$3:$AM$3,VLOOKUP($R1705,desplegable!$N$3:$Q$8,4,FALSE),$AC1705:$AM1705))</f>
        <v>0</v>
      </c>
      <c r="BA1705" s="78"/>
      <c r="BB1705" s="54">
        <f t="shared" si="551"/>
        <v>0</v>
      </c>
      <c r="BC1705" s="53">
        <f>+IFERROR($BB1705*$T1705/VLOOKUP($R1705,desplegable!$N$3:$O$8,2,FALSE),0)</f>
        <v>0</v>
      </c>
      <c r="BD1705" s="53" t="str">
        <f t="shared" si="541"/>
        <v/>
      </c>
      <c r="BE1705" s="57" t="str">
        <f t="shared" si="552"/>
        <v/>
      </c>
    </row>
    <row r="1706" spans="1:57" ht="15" customHeight="1" x14ac:dyDescent="0.25">
      <c r="A1706" s="26" t="s">
        <v>117</v>
      </c>
      <c r="B1706" s="21"/>
      <c r="C1706" s="21" t="s">
        <v>117</v>
      </c>
      <c r="D1706" s="21"/>
      <c r="E1706" s="21" t="s">
        <v>117</v>
      </c>
      <c r="F1706" s="21"/>
      <c r="G1706" s="27"/>
      <c r="H1706" s="27"/>
      <c r="I1706" s="28" t="s">
        <v>110</v>
      </c>
      <c r="J1706" s="28" t="s">
        <v>117</v>
      </c>
      <c r="K1706" s="21"/>
      <c r="L1706" s="21"/>
      <c r="M1706" s="28" t="s">
        <v>117</v>
      </c>
      <c r="N1706" s="28" t="s">
        <v>117</v>
      </c>
      <c r="O1706" s="28" t="s">
        <v>117</v>
      </c>
      <c r="P1706" s="21" t="s">
        <v>117</v>
      </c>
      <c r="Q1706" s="21" t="s">
        <v>117</v>
      </c>
      <c r="R1706" s="28" t="s">
        <v>117</v>
      </c>
      <c r="S1706" s="78"/>
      <c r="T1706" s="30"/>
      <c r="U1706" s="52">
        <f t="shared" si="542"/>
        <v>0</v>
      </c>
      <c r="V1706" s="29"/>
      <c r="W1706" s="29" t="s">
        <v>117</v>
      </c>
      <c r="X1706" s="29"/>
      <c r="Y1706" s="29"/>
      <c r="Z1706" s="53" t="str">
        <f t="shared" si="534"/>
        <v/>
      </c>
      <c r="AA1706" s="55" t="str">
        <f t="shared" si="543"/>
        <v/>
      </c>
      <c r="AB1706" s="27"/>
      <c r="AC1706" s="54">
        <f t="shared" si="535"/>
        <v>0</v>
      </c>
      <c r="AD1706" s="78"/>
      <c r="AE1706" s="54">
        <f t="shared" si="536"/>
        <v>0</v>
      </c>
      <c r="AF1706" s="78"/>
      <c r="AG1706" s="54">
        <f t="shared" si="537"/>
        <v>0</v>
      </c>
      <c r="AH1706" s="78"/>
      <c r="AI1706" s="54">
        <f t="shared" si="538"/>
        <v>0</v>
      </c>
      <c r="AJ1706" s="78"/>
      <c r="AK1706" s="54">
        <f t="shared" si="539"/>
        <v>0</v>
      </c>
      <c r="AL1706" s="78"/>
      <c r="AM1706" s="78"/>
      <c r="AN1706" s="53" t="str">
        <f>+IF($A1706="Venta",SUMIF($AC$3:$AM$3,VLOOKUP($R1706,desplegable!$N$3:$Q$8,4,FALSE),$AC1706:$AM1706)*$T1706/VLOOKUP($R1706,desplegable!$N$3:$O$8,2,FALSE),"")</f>
        <v/>
      </c>
      <c r="AO1706" s="53">
        <f t="shared" si="540"/>
        <v>0</v>
      </c>
      <c r="AP1706" s="53" t="str">
        <f>+IF($A1706="Compra",SUMIF($AC$3:$AM$3,VLOOKUP($R1705,desplegable!$N$3:$Q$8,4,FALSE),$AC1706:$AM1706)*$T1706/VLOOKUP($R1705,desplegable!$N$3:$O$8,2,FALSE),"")</f>
        <v/>
      </c>
      <c r="AQ1706" s="55">
        <f>+IFERROR(SUMIF($AC$3:$AM$3,VLOOKUP($R1706,desplegable!$N$3:$Q$8,4,FALSE),$AC1706:$AM1706)/$S1706,0)</f>
        <v>0</v>
      </c>
      <c r="AR1706" s="55">
        <f ca="1">IFERROR((SUMIF($AC$3:$AM$3,VLOOKUP($R1706,desplegable!$N$3:$Q$8,4,FALSE),$AC1706:$AM1706)/($H1706-$G1706))*((TODAY())-$G1706)/$S1706,0)</f>
        <v>0</v>
      </c>
      <c r="AS1706" s="56" t="str">
        <f t="shared" si="544"/>
        <v>-</v>
      </c>
      <c r="AT1706" s="56" t="str">
        <f t="shared" si="545"/>
        <v>-</v>
      </c>
      <c r="AU1706" s="56" t="str">
        <f t="shared" si="546"/>
        <v>-</v>
      </c>
      <c r="AV1706" s="56" t="str">
        <f t="shared" si="547"/>
        <v>-</v>
      </c>
      <c r="AW1706" s="53" t="str">
        <f t="shared" si="548"/>
        <v>-</v>
      </c>
      <c r="AX1706" s="53" t="str">
        <f t="shared" si="549"/>
        <v/>
      </c>
      <c r="AY1706" s="57" t="str">
        <f t="shared" si="550"/>
        <v/>
      </c>
      <c r="AZ1706" s="54">
        <f>+IF(SUMIF($AC$3:$AM$3,VLOOKUP($R1706,desplegable!$N$3:$Q$8,4,FALSE),$AC1706:$AM1706)&gt;=$S1706,$S1706,SUMIF($AC$3:$AM$3,VLOOKUP($R1706,desplegable!$N$3:$Q$8,4,FALSE),$AC1706:$AM1706))</f>
        <v>0</v>
      </c>
      <c r="BA1706" s="78"/>
      <c r="BB1706" s="54">
        <f t="shared" si="551"/>
        <v>0</v>
      </c>
      <c r="BC1706" s="53">
        <f>+IFERROR($BB1706*$T1706/VLOOKUP($R1706,desplegable!$N$3:$O$8,2,FALSE),0)</f>
        <v>0</v>
      </c>
      <c r="BD1706" s="53" t="str">
        <f t="shared" si="541"/>
        <v/>
      </c>
      <c r="BE1706" s="57" t="str">
        <f t="shared" si="552"/>
        <v/>
      </c>
    </row>
    <row r="1707" spans="1:57" ht="15" customHeight="1" x14ac:dyDescent="0.25">
      <c r="A1707" s="26" t="s">
        <v>117</v>
      </c>
      <c r="B1707" s="21"/>
      <c r="C1707" s="21" t="s">
        <v>117</v>
      </c>
      <c r="D1707" s="21"/>
      <c r="E1707" s="21" t="s">
        <v>117</v>
      </c>
      <c r="F1707" s="21"/>
      <c r="G1707" s="27"/>
      <c r="H1707" s="27"/>
      <c r="I1707" s="28" t="s">
        <v>110</v>
      </c>
      <c r="J1707" s="28" t="s">
        <v>117</v>
      </c>
      <c r="K1707" s="21"/>
      <c r="L1707" s="21"/>
      <c r="M1707" s="28" t="s">
        <v>117</v>
      </c>
      <c r="N1707" s="28" t="s">
        <v>117</v>
      </c>
      <c r="O1707" s="28" t="s">
        <v>117</v>
      </c>
      <c r="P1707" s="21" t="s">
        <v>117</v>
      </c>
      <c r="Q1707" s="21" t="s">
        <v>117</v>
      </c>
      <c r="R1707" s="28" t="s">
        <v>117</v>
      </c>
      <c r="S1707" s="78"/>
      <c r="T1707" s="30"/>
      <c r="U1707" s="52">
        <f t="shared" si="542"/>
        <v>0</v>
      </c>
      <c r="V1707" s="29"/>
      <c r="W1707" s="29" t="s">
        <v>117</v>
      </c>
      <c r="X1707" s="29"/>
      <c r="Y1707" s="29"/>
      <c r="Z1707" s="53" t="str">
        <f t="shared" si="534"/>
        <v/>
      </c>
      <c r="AA1707" s="55" t="str">
        <f t="shared" si="543"/>
        <v/>
      </c>
      <c r="AB1707" s="27"/>
      <c r="AC1707" s="54">
        <f t="shared" si="535"/>
        <v>0</v>
      </c>
      <c r="AD1707" s="78"/>
      <c r="AE1707" s="54">
        <f t="shared" si="536"/>
        <v>0</v>
      </c>
      <c r="AF1707" s="78"/>
      <c r="AG1707" s="54">
        <f t="shared" si="537"/>
        <v>0</v>
      </c>
      <c r="AH1707" s="78"/>
      <c r="AI1707" s="54">
        <f t="shared" si="538"/>
        <v>0</v>
      </c>
      <c r="AJ1707" s="78"/>
      <c r="AK1707" s="54">
        <f t="shared" si="539"/>
        <v>0</v>
      </c>
      <c r="AL1707" s="78"/>
      <c r="AM1707" s="78"/>
      <c r="AN1707" s="53" t="str">
        <f>+IF($A1707="Venta",SUMIF($AC$3:$AM$3,VLOOKUP($R1707,desplegable!$N$3:$Q$8,4,FALSE),$AC1707:$AM1707)*$T1707/VLOOKUP($R1707,desplegable!$N$3:$O$8,2,FALSE),"")</f>
        <v/>
      </c>
      <c r="AO1707" s="53">
        <f t="shared" si="540"/>
        <v>0</v>
      </c>
      <c r="AP1707" s="53" t="str">
        <f>+IF($A1707="Compra",SUMIF($AC$3:$AM$3,VLOOKUP($R1706,desplegable!$N$3:$Q$8,4,FALSE),$AC1707:$AM1707)*$T1707/VLOOKUP($R1706,desplegable!$N$3:$O$8,2,FALSE),"")</f>
        <v/>
      </c>
      <c r="AQ1707" s="55">
        <f>+IFERROR(SUMIF($AC$3:$AM$3,VLOOKUP($R1707,desplegable!$N$3:$Q$8,4,FALSE),$AC1707:$AM1707)/$S1707,0)</f>
        <v>0</v>
      </c>
      <c r="AR1707" s="55">
        <f ca="1">IFERROR((SUMIF($AC$3:$AM$3,VLOOKUP($R1707,desplegable!$N$3:$Q$8,4,FALSE),$AC1707:$AM1707)/($H1707-$G1707))*((TODAY())-$G1707)/$S1707,0)</f>
        <v>0</v>
      </c>
      <c r="AS1707" s="56" t="str">
        <f t="shared" si="544"/>
        <v>-</v>
      </c>
      <c r="AT1707" s="56" t="str">
        <f t="shared" si="545"/>
        <v>-</v>
      </c>
      <c r="AU1707" s="56" t="str">
        <f t="shared" si="546"/>
        <v>-</v>
      </c>
      <c r="AV1707" s="56" t="str">
        <f t="shared" si="547"/>
        <v>-</v>
      </c>
      <c r="AW1707" s="53" t="str">
        <f t="shared" si="548"/>
        <v>-</v>
      </c>
      <c r="AX1707" s="53" t="str">
        <f t="shared" si="549"/>
        <v/>
      </c>
      <c r="AY1707" s="57" t="str">
        <f t="shared" si="550"/>
        <v/>
      </c>
      <c r="AZ1707" s="54">
        <f>+IF(SUMIF($AC$3:$AM$3,VLOOKUP($R1707,desplegable!$N$3:$Q$8,4,FALSE),$AC1707:$AM1707)&gt;=$S1707,$S1707,SUMIF($AC$3:$AM$3,VLOOKUP($R1707,desplegable!$N$3:$Q$8,4,FALSE),$AC1707:$AM1707))</f>
        <v>0</v>
      </c>
      <c r="BA1707" s="78"/>
      <c r="BB1707" s="54">
        <f t="shared" si="551"/>
        <v>0</v>
      </c>
      <c r="BC1707" s="53">
        <f>+IFERROR($BB1707*$T1707/VLOOKUP($R1707,desplegable!$N$3:$O$8,2,FALSE),0)</f>
        <v>0</v>
      </c>
      <c r="BD1707" s="53" t="str">
        <f t="shared" si="541"/>
        <v/>
      </c>
      <c r="BE1707" s="57" t="str">
        <f t="shared" si="552"/>
        <v/>
      </c>
    </row>
    <row r="1708" spans="1:57" ht="15" customHeight="1" x14ac:dyDescent="0.25">
      <c r="A1708" s="26" t="s">
        <v>117</v>
      </c>
      <c r="B1708" s="21"/>
      <c r="C1708" s="21" t="s">
        <v>117</v>
      </c>
      <c r="D1708" s="21"/>
      <c r="E1708" s="21" t="s">
        <v>117</v>
      </c>
      <c r="F1708" s="21"/>
      <c r="G1708" s="27"/>
      <c r="H1708" s="27"/>
      <c r="I1708" s="28" t="s">
        <v>110</v>
      </c>
      <c r="J1708" s="28" t="s">
        <v>117</v>
      </c>
      <c r="K1708" s="21"/>
      <c r="L1708" s="21"/>
      <c r="M1708" s="28" t="s">
        <v>117</v>
      </c>
      <c r="N1708" s="28" t="s">
        <v>117</v>
      </c>
      <c r="O1708" s="28" t="s">
        <v>117</v>
      </c>
      <c r="P1708" s="21" t="s">
        <v>117</v>
      </c>
      <c r="Q1708" s="21" t="s">
        <v>117</v>
      </c>
      <c r="R1708" s="28" t="s">
        <v>117</v>
      </c>
      <c r="S1708" s="78"/>
      <c r="T1708" s="30"/>
      <c r="U1708" s="52">
        <f t="shared" si="542"/>
        <v>0</v>
      </c>
      <c r="V1708" s="29"/>
      <c r="W1708" s="29" t="s">
        <v>117</v>
      </c>
      <c r="X1708" s="29"/>
      <c r="Y1708" s="29"/>
      <c r="Z1708" s="53" t="str">
        <f t="shared" si="534"/>
        <v/>
      </c>
      <c r="AA1708" s="55" t="str">
        <f t="shared" si="543"/>
        <v/>
      </c>
      <c r="AB1708" s="27"/>
      <c r="AC1708" s="54">
        <f t="shared" si="535"/>
        <v>0</v>
      </c>
      <c r="AD1708" s="78"/>
      <c r="AE1708" s="54">
        <f t="shared" si="536"/>
        <v>0</v>
      </c>
      <c r="AF1708" s="78"/>
      <c r="AG1708" s="54">
        <f t="shared" si="537"/>
        <v>0</v>
      </c>
      <c r="AH1708" s="78"/>
      <c r="AI1708" s="54">
        <f t="shared" si="538"/>
        <v>0</v>
      </c>
      <c r="AJ1708" s="78"/>
      <c r="AK1708" s="54">
        <f t="shared" si="539"/>
        <v>0</v>
      </c>
      <c r="AL1708" s="78"/>
      <c r="AM1708" s="78"/>
      <c r="AN1708" s="53" t="str">
        <f>+IF($A1708="Venta",SUMIF($AC$3:$AM$3,VLOOKUP($R1708,desplegable!$N$3:$Q$8,4,FALSE),$AC1708:$AM1708)*$T1708/VLOOKUP($R1708,desplegable!$N$3:$O$8,2,FALSE),"")</f>
        <v/>
      </c>
      <c r="AO1708" s="53">
        <f t="shared" si="540"/>
        <v>0</v>
      </c>
      <c r="AP1708" s="53" t="str">
        <f>+IF($A1708="Compra",SUMIF($AC$3:$AM$3,VLOOKUP($R1707,desplegable!$N$3:$Q$8,4,FALSE),$AC1708:$AM1708)*$T1708/VLOOKUP($R1707,desplegable!$N$3:$O$8,2,FALSE),"")</f>
        <v/>
      </c>
      <c r="AQ1708" s="55">
        <f>+IFERROR(SUMIF($AC$3:$AM$3,VLOOKUP($R1708,desplegable!$N$3:$Q$8,4,FALSE),$AC1708:$AM1708)/$S1708,0)</f>
        <v>0</v>
      </c>
      <c r="AR1708" s="55">
        <f ca="1">IFERROR((SUMIF($AC$3:$AM$3,VLOOKUP($R1708,desplegable!$N$3:$Q$8,4,FALSE),$AC1708:$AM1708)/($H1708-$G1708))*((TODAY())-$G1708)/$S1708,0)</f>
        <v>0</v>
      </c>
      <c r="AS1708" s="56" t="str">
        <f t="shared" si="544"/>
        <v>-</v>
      </c>
      <c r="AT1708" s="56" t="str">
        <f t="shared" si="545"/>
        <v>-</v>
      </c>
      <c r="AU1708" s="56" t="str">
        <f t="shared" si="546"/>
        <v>-</v>
      </c>
      <c r="AV1708" s="56" t="str">
        <f t="shared" si="547"/>
        <v>-</v>
      </c>
      <c r="AW1708" s="53" t="str">
        <f t="shared" si="548"/>
        <v>-</v>
      </c>
      <c r="AX1708" s="53" t="str">
        <f t="shared" si="549"/>
        <v/>
      </c>
      <c r="AY1708" s="57" t="str">
        <f t="shared" si="550"/>
        <v/>
      </c>
      <c r="AZ1708" s="54">
        <f>+IF(SUMIF($AC$3:$AM$3,VLOOKUP($R1708,desplegable!$N$3:$Q$8,4,FALSE),$AC1708:$AM1708)&gt;=$S1708,$S1708,SUMIF($AC$3:$AM$3,VLOOKUP($R1708,desplegable!$N$3:$Q$8,4,FALSE),$AC1708:$AM1708))</f>
        <v>0</v>
      </c>
      <c r="BA1708" s="78"/>
      <c r="BB1708" s="54">
        <f t="shared" si="551"/>
        <v>0</v>
      </c>
      <c r="BC1708" s="53">
        <f>+IFERROR($BB1708*$T1708/VLOOKUP($R1708,desplegable!$N$3:$O$8,2,FALSE),0)</f>
        <v>0</v>
      </c>
      <c r="BD1708" s="53" t="str">
        <f t="shared" si="541"/>
        <v/>
      </c>
      <c r="BE1708" s="57" t="str">
        <f t="shared" si="552"/>
        <v/>
      </c>
    </row>
    <row r="1709" spans="1:57" ht="15" customHeight="1" x14ac:dyDescent="0.25">
      <c r="A1709" s="26" t="s">
        <v>117</v>
      </c>
      <c r="B1709" s="21"/>
      <c r="C1709" s="21" t="s">
        <v>117</v>
      </c>
      <c r="D1709" s="21"/>
      <c r="E1709" s="21" t="s">
        <v>117</v>
      </c>
      <c r="F1709" s="21"/>
      <c r="G1709" s="27"/>
      <c r="H1709" s="27"/>
      <c r="I1709" s="28" t="s">
        <v>110</v>
      </c>
      <c r="J1709" s="28" t="s">
        <v>117</v>
      </c>
      <c r="K1709" s="21"/>
      <c r="L1709" s="21"/>
      <c r="M1709" s="28" t="s">
        <v>117</v>
      </c>
      <c r="N1709" s="28" t="s">
        <v>117</v>
      </c>
      <c r="O1709" s="28" t="s">
        <v>117</v>
      </c>
      <c r="P1709" s="21" t="s">
        <v>117</v>
      </c>
      <c r="Q1709" s="21" t="s">
        <v>117</v>
      </c>
      <c r="R1709" s="28" t="s">
        <v>117</v>
      </c>
      <c r="S1709" s="78"/>
      <c r="T1709" s="30"/>
      <c r="U1709" s="52">
        <f t="shared" si="542"/>
        <v>0</v>
      </c>
      <c r="V1709" s="29"/>
      <c r="W1709" s="29" t="s">
        <v>117</v>
      </c>
      <c r="X1709" s="29"/>
      <c r="Y1709" s="29"/>
      <c r="Z1709" s="53" t="str">
        <f t="shared" si="534"/>
        <v/>
      </c>
      <c r="AA1709" s="55" t="str">
        <f t="shared" si="543"/>
        <v/>
      </c>
      <c r="AB1709" s="27"/>
      <c r="AC1709" s="54">
        <f t="shared" si="535"/>
        <v>0</v>
      </c>
      <c r="AD1709" s="78"/>
      <c r="AE1709" s="54">
        <f t="shared" si="536"/>
        <v>0</v>
      </c>
      <c r="AF1709" s="78"/>
      <c r="AG1709" s="54">
        <f t="shared" si="537"/>
        <v>0</v>
      </c>
      <c r="AH1709" s="78"/>
      <c r="AI1709" s="54">
        <f t="shared" si="538"/>
        <v>0</v>
      </c>
      <c r="AJ1709" s="78"/>
      <c r="AK1709" s="54">
        <f t="shared" si="539"/>
        <v>0</v>
      </c>
      <c r="AL1709" s="78"/>
      <c r="AM1709" s="78"/>
      <c r="AN1709" s="53" t="str">
        <f>+IF($A1709="Venta",SUMIF($AC$3:$AM$3,VLOOKUP($R1709,desplegable!$N$3:$Q$8,4,FALSE),$AC1709:$AM1709)*$T1709/VLOOKUP($R1709,desplegable!$N$3:$O$8,2,FALSE),"")</f>
        <v/>
      </c>
      <c r="AO1709" s="53">
        <f t="shared" si="540"/>
        <v>0</v>
      </c>
      <c r="AP1709" s="53" t="str">
        <f>+IF($A1709="Compra",SUMIF($AC$3:$AM$3,VLOOKUP($R1708,desplegable!$N$3:$Q$8,4,FALSE),$AC1709:$AM1709)*$T1709/VLOOKUP($R1708,desplegable!$N$3:$O$8,2,FALSE),"")</f>
        <v/>
      </c>
      <c r="AQ1709" s="55">
        <f>+IFERROR(SUMIF($AC$3:$AM$3,VLOOKUP($R1709,desplegable!$N$3:$Q$8,4,FALSE),$AC1709:$AM1709)/$S1709,0)</f>
        <v>0</v>
      </c>
      <c r="AR1709" s="55">
        <f ca="1">IFERROR((SUMIF($AC$3:$AM$3,VLOOKUP($R1709,desplegable!$N$3:$Q$8,4,FALSE),$AC1709:$AM1709)/($H1709-$G1709))*((TODAY())-$G1709)/$S1709,0)</f>
        <v>0</v>
      </c>
      <c r="AS1709" s="56" t="str">
        <f t="shared" si="544"/>
        <v>-</v>
      </c>
      <c r="AT1709" s="56" t="str">
        <f t="shared" si="545"/>
        <v>-</v>
      </c>
      <c r="AU1709" s="56" t="str">
        <f t="shared" si="546"/>
        <v>-</v>
      </c>
      <c r="AV1709" s="56" t="str">
        <f t="shared" si="547"/>
        <v>-</v>
      </c>
      <c r="AW1709" s="53" t="str">
        <f t="shared" si="548"/>
        <v>-</v>
      </c>
      <c r="AX1709" s="53" t="str">
        <f t="shared" si="549"/>
        <v/>
      </c>
      <c r="AY1709" s="57" t="str">
        <f t="shared" si="550"/>
        <v/>
      </c>
      <c r="AZ1709" s="54">
        <f>+IF(SUMIF($AC$3:$AM$3,VLOOKUP($R1709,desplegable!$N$3:$Q$8,4,FALSE),$AC1709:$AM1709)&gt;=$S1709,$S1709,SUMIF($AC$3:$AM$3,VLOOKUP($R1709,desplegable!$N$3:$Q$8,4,FALSE),$AC1709:$AM1709))</f>
        <v>0</v>
      </c>
      <c r="BA1709" s="78"/>
      <c r="BB1709" s="54">
        <f t="shared" si="551"/>
        <v>0</v>
      </c>
      <c r="BC1709" s="53">
        <f>+IFERROR($BB1709*$T1709/VLOOKUP($R1709,desplegable!$N$3:$O$8,2,FALSE),0)</f>
        <v>0</v>
      </c>
      <c r="BD1709" s="53" t="str">
        <f t="shared" si="541"/>
        <v/>
      </c>
      <c r="BE1709" s="57" t="str">
        <f t="shared" si="552"/>
        <v/>
      </c>
    </row>
    <row r="1710" spans="1:57" ht="15" customHeight="1" x14ac:dyDescent="0.25">
      <c r="A1710" s="26" t="s">
        <v>117</v>
      </c>
      <c r="B1710" s="21"/>
      <c r="C1710" s="21" t="s">
        <v>117</v>
      </c>
      <c r="D1710" s="21"/>
      <c r="E1710" s="21" t="s">
        <v>117</v>
      </c>
      <c r="F1710" s="21"/>
      <c r="G1710" s="27"/>
      <c r="H1710" s="27"/>
      <c r="I1710" s="28" t="s">
        <v>110</v>
      </c>
      <c r="J1710" s="28" t="s">
        <v>117</v>
      </c>
      <c r="K1710" s="21"/>
      <c r="L1710" s="21"/>
      <c r="M1710" s="28" t="s">
        <v>117</v>
      </c>
      <c r="N1710" s="28" t="s">
        <v>117</v>
      </c>
      <c r="O1710" s="28" t="s">
        <v>117</v>
      </c>
      <c r="P1710" s="21" t="s">
        <v>117</v>
      </c>
      <c r="Q1710" s="21" t="s">
        <v>117</v>
      </c>
      <c r="R1710" s="28" t="s">
        <v>117</v>
      </c>
      <c r="S1710" s="78"/>
      <c r="T1710" s="30"/>
      <c r="U1710" s="52">
        <f t="shared" si="542"/>
        <v>0</v>
      </c>
      <c r="V1710" s="29"/>
      <c r="W1710" s="29" t="s">
        <v>117</v>
      </c>
      <c r="X1710" s="29"/>
      <c r="Y1710" s="29"/>
      <c r="Z1710" s="53" t="str">
        <f t="shared" si="534"/>
        <v/>
      </c>
      <c r="AA1710" s="55" t="str">
        <f t="shared" si="543"/>
        <v/>
      </c>
      <c r="AB1710" s="27"/>
      <c r="AC1710" s="54">
        <f t="shared" si="535"/>
        <v>0</v>
      </c>
      <c r="AD1710" s="78"/>
      <c r="AE1710" s="54">
        <f t="shared" si="536"/>
        <v>0</v>
      </c>
      <c r="AF1710" s="78"/>
      <c r="AG1710" s="54">
        <f t="shared" si="537"/>
        <v>0</v>
      </c>
      <c r="AH1710" s="78"/>
      <c r="AI1710" s="54">
        <f t="shared" si="538"/>
        <v>0</v>
      </c>
      <c r="AJ1710" s="78"/>
      <c r="AK1710" s="54">
        <f t="shared" si="539"/>
        <v>0</v>
      </c>
      <c r="AL1710" s="78"/>
      <c r="AM1710" s="78"/>
      <c r="AN1710" s="53" t="str">
        <f>+IF($A1710="Venta",SUMIF($AC$3:$AM$3,VLOOKUP($R1710,desplegable!$N$3:$Q$8,4,FALSE),$AC1710:$AM1710)*$T1710/VLOOKUP($R1710,desplegable!$N$3:$O$8,2,FALSE),"")</f>
        <v/>
      </c>
      <c r="AO1710" s="53">
        <f t="shared" si="540"/>
        <v>0</v>
      </c>
      <c r="AP1710" s="53" t="str">
        <f>+IF($A1710="Compra",SUMIF($AC$3:$AM$3,VLOOKUP($R1709,desplegable!$N$3:$Q$8,4,FALSE),$AC1710:$AM1710)*$T1710/VLOOKUP($R1709,desplegable!$N$3:$O$8,2,FALSE),"")</f>
        <v/>
      </c>
      <c r="AQ1710" s="55">
        <f>+IFERROR(SUMIF($AC$3:$AM$3,VLOOKUP($R1710,desplegable!$N$3:$Q$8,4,FALSE),$AC1710:$AM1710)/$S1710,0)</f>
        <v>0</v>
      </c>
      <c r="AR1710" s="55">
        <f ca="1">IFERROR((SUMIF($AC$3:$AM$3,VLOOKUP($R1710,desplegable!$N$3:$Q$8,4,FALSE),$AC1710:$AM1710)/($H1710-$G1710))*((TODAY())-$G1710)/$S1710,0)</f>
        <v>0</v>
      </c>
      <c r="AS1710" s="56" t="str">
        <f t="shared" si="544"/>
        <v>-</v>
      </c>
      <c r="AT1710" s="56" t="str">
        <f t="shared" si="545"/>
        <v>-</v>
      </c>
      <c r="AU1710" s="56" t="str">
        <f t="shared" si="546"/>
        <v>-</v>
      </c>
      <c r="AV1710" s="56" t="str">
        <f t="shared" si="547"/>
        <v>-</v>
      </c>
      <c r="AW1710" s="53" t="str">
        <f t="shared" si="548"/>
        <v>-</v>
      </c>
      <c r="AX1710" s="53" t="str">
        <f t="shared" si="549"/>
        <v/>
      </c>
      <c r="AY1710" s="57" t="str">
        <f t="shared" si="550"/>
        <v/>
      </c>
      <c r="AZ1710" s="54">
        <f>+IF(SUMIF($AC$3:$AM$3,VLOOKUP($R1710,desplegable!$N$3:$Q$8,4,FALSE),$AC1710:$AM1710)&gt;=$S1710,$S1710,SUMIF($AC$3:$AM$3,VLOOKUP($R1710,desplegable!$N$3:$Q$8,4,FALSE),$AC1710:$AM1710))</f>
        <v>0</v>
      </c>
      <c r="BA1710" s="78"/>
      <c r="BB1710" s="54">
        <f t="shared" si="551"/>
        <v>0</v>
      </c>
      <c r="BC1710" s="53">
        <f>+IFERROR($BB1710*$T1710/VLOOKUP($R1710,desplegable!$N$3:$O$8,2,FALSE),0)</f>
        <v>0</v>
      </c>
      <c r="BD1710" s="53" t="str">
        <f t="shared" si="541"/>
        <v/>
      </c>
      <c r="BE1710" s="57" t="str">
        <f t="shared" si="552"/>
        <v/>
      </c>
    </row>
    <row r="1711" spans="1:57" ht="15" customHeight="1" x14ac:dyDescent="0.25">
      <c r="A1711" s="26" t="s">
        <v>117</v>
      </c>
      <c r="B1711" s="21"/>
      <c r="C1711" s="21" t="s">
        <v>117</v>
      </c>
      <c r="D1711" s="21"/>
      <c r="E1711" s="21" t="s">
        <v>117</v>
      </c>
      <c r="F1711" s="21"/>
      <c r="G1711" s="27"/>
      <c r="H1711" s="27"/>
      <c r="I1711" s="28" t="s">
        <v>110</v>
      </c>
      <c r="J1711" s="28" t="s">
        <v>117</v>
      </c>
      <c r="K1711" s="21"/>
      <c r="L1711" s="21"/>
      <c r="M1711" s="28" t="s">
        <v>117</v>
      </c>
      <c r="N1711" s="28" t="s">
        <v>117</v>
      </c>
      <c r="O1711" s="28" t="s">
        <v>117</v>
      </c>
      <c r="P1711" s="21" t="s">
        <v>117</v>
      </c>
      <c r="Q1711" s="21" t="s">
        <v>117</v>
      </c>
      <c r="R1711" s="28" t="s">
        <v>117</v>
      </c>
      <c r="S1711" s="78"/>
      <c r="T1711" s="30"/>
      <c r="U1711" s="52">
        <f t="shared" si="542"/>
        <v>0</v>
      </c>
      <c r="V1711" s="29"/>
      <c r="W1711" s="29" t="s">
        <v>117</v>
      </c>
      <c r="X1711" s="29"/>
      <c r="Y1711" s="29"/>
      <c r="Z1711" s="53" t="str">
        <f t="shared" si="534"/>
        <v/>
      </c>
      <c r="AA1711" s="55" t="str">
        <f t="shared" si="543"/>
        <v/>
      </c>
      <c r="AB1711" s="27"/>
      <c r="AC1711" s="54">
        <f t="shared" si="535"/>
        <v>0</v>
      </c>
      <c r="AD1711" s="78"/>
      <c r="AE1711" s="54">
        <f t="shared" si="536"/>
        <v>0</v>
      </c>
      <c r="AF1711" s="78"/>
      <c r="AG1711" s="54">
        <f t="shared" si="537"/>
        <v>0</v>
      </c>
      <c r="AH1711" s="78"/>
      <c r="AI1711" s="54">
        <f t="shared" si="538"/>
        <v>0</v>
      </c>
      <c r="AJ1711" s="78"/>
      <c r="AK1711" s="54">
        <f t="shared" si="539"/>
        <v>0</v>
      </c>
      <c r="AL1711" s="78"/>
      <c r="AM1711" s="78"/>
      <c r="AN1711" s="53" t="str">
        <f>+IF($A1711="Venta",SUMIF($AC$3:$AM$3,VLOOKUP($R1711,desplegable!$N$3:$Q$8,4,FALSE),$AC1711:$AM1711)*$T1711/VLOOKUP($R1711,desplegable!$N$3:$O$8,2,FALSE),"")</f>
        <v/>
      </c>
      <c r="AO1711" s="53">
        <f t="shared" si="540"/>
        <v>0</v>
      </c>
      <c r="AP1711" s="53" t="str">
        <f>+IF($A1711="Compra",SUMIF($AC$3:$AM$3,VLOOKUP($R1710,desplegable!$N$3:$Q$8,4,FALSE),$AC1711:$AM1711)*$T1711/VLOOKUP($R1710,desplegable!$N$3:$O$8,2,FALSE),"")</f>
        <v/>
      </c>
      <c r="AQ1711" s="55">
        <f>+IFERROR(SUMIF($AC$3:$AM$3,VLOOKUP($R1711,desplegable!$N$3:$Q$8,4,FALSE),$AC1711:$AM1711)/$S1711,0)</f>
        <v>0</v>
      </c>
      <c r="AR1711" s="55">
        <f ca="1">IFERROR((SUMIF($AC$3:$AM$3,VLOOKUP($R1711,desplegable!$N$3:$Q$8,4,FALSE),$AC1711:$AM1711)/($H1711-$G1711))*((TODAY())-$G1711)/$S1711,0)</f>
        <v>0</v>
      </c>
      <c r="AS1711" s="56" t="str">
        <f t="shared" si="544"/>
        <v>-</v>
      </c>
      <c r="AT1711" s="56" t="str">
        <f t="shared" si="545"/>
        <v>-</v>
      </c>
      <c r="AU1711" s="56" t="str">
        <f t="shared" si="546"/>
        <v>-</v>
      </c>
      <c r="AV1711" s="56" t="str">
        <f t="shared" si="547"/>
        <v>-</v>
      </c>
      <c r="AW1711" s="53" t="str">
        <f t="shared" si="548"/>
        <v>-</v>
      </c>
      <c r="AX1711" s="53" t="str">
        <f t="shared" si="549"/>
        <v/>
      </c>
      <c r="AY1711" s="57" t="str">
        <f t="shared" si="550"/>
        <v/>
      </c>
      <c r="AZ1711" s="54">
        <f>+IF(SUMIF($AC$3:$AM$3,VLOOKUP($R1711,desplegable!$N$3:$Q$8,4,FALSE),$AC1711:$AM1711)&gt;=$S1711,$S1711,SUMIF($AC$3:$AM$3,VLOOKUP($R1711,desplegable!$N$3:$Q$8,4,FALSE),$AC1711:$AM1711))</f>
        <v>0</v>
      </c>
      <c r="BA1711" s="78"/>
      <c r="BB1711" s="54">
        <f t="shared" si="551"/>
        <v>0</v>
      </c>
      <c r="BC1711" s="53">
        <f>+IFERROR($BB1711*$T1711/VLOOKUP($R1711,desplegable!$N$3:$O$8,2,FALSE),0)</f>
        <v>0</v>
      </c>
      <c r="BD1711" s="53" t="str">
        <f t="shared" si="541"/>
        <v/>
      </c>
      <c r="BE1711" s="57" t="str">
        <f t="shared" si="552"/>
        <v/>
      </c>
    </row>
    <row r="1712" spans="1:57" ht="15" customHeight="1" x14ac:dyDescent="0.25">
      <c r="A1712" s="26" t="s">
        <v>117</v>
      </c>
      <c r="B1712" s="21"/>
      <c r="C1712" s="21" t="s">
        <v>117</v>
      </c>
      <c r="D1712" s="21"/>
      <c r="E1712" s="21" t="s">
        <v>117</v>
      </c>
      <c r="F1712" s="21"/>
      <c r="G1712" s="27"/>
      <c r="H1712" s="27"/>
      <c r="I1712" s="28" t="s">
        <v>110</v>
      </c>
      <c r="J1712" s="28" t="s">
        <v>117</v>
      </c>
      <c r="K1712" s="21"/>
      <c r="L1712" s="21"/>
      <c r="M1712" s="28" t="s">
        <v>117</v>
      </c>
      <c r="N1712" s="28" t="s">
        <v>117</v>
      </c>
      <c r="O1712" s="28" t="s">
        <v>117</v>
      </c>
      <c r="P1712" s="21" t="s">
        <v>117</v>
      </c>
      <c r="Q1712" s="21" t="s">
        <v>117</v>
      </c>
      <c r="R1712" s="28" t="s">
        <v>117</v>
      </c>
      <c r="S1712" s="78"/>
      <c r="T1712" s="30"/>
      <c r="U1712" s="52">
        <f t="shared" si="542"/>
        <v>0</v>
      </c>
      <c r="V1712" s="29"/>
      <c r="W1712" s="29" t="s">
        <v>117</v>
      </c>
      <c r="X1712" s="29"/>
      <c r="Y1712" s="29"/>
      <c r="Z1712" s="53" t="str">
        <f t="shared" si="534"/>
        <v/>
      </c>
      <c r="AA1712" s="55" t="str">
        <f t="shared" si="543"/>
        <v/>
      </c>
      <c r="AB1712" s="27"/>
      <c r="AC1712" s="54">
        <f t="shared" si="535"/>
        <v>0</v>
      </c>
      <c r="AD1712" s="78"/>
      <c r="AE1712" s="54">
        <f t="shared" si="536"/>
        <v>0</v>
      </c>
      <c r="AF1712" s="78"/>
      <c r="AG1712" s="54">
        <f t="shared" si="537"/>
        <v>0</v>
      </c>
      <c r="AH1712" s="78"/>
      <c r="AI1712" s="54">
        <f t="shared" si="538"/>
        <v>0</v>
      </c>
      <c r="AJ1712" s="78"/>
      <c r="AK1712" s="54">
        <f t="shared" si="539"/>
        <v>0</v>
      </c>
      <c r="AL1712" s="78"/>
      <c r="AM1712" s="78"/>
      <c r="AN1712" s="53" t="str">
        <f>+IF($A1712="Venta",SUMIF($AC$3:$AM$3,VLOOKUP($R1712,desplegable!$N$3:$Q$8,4,FALSE),$AC1712:$AM1712)*$T1712/VLOOKUP($R1712,desplegable!$N$3:$O$8,2,FALSE),"")</f>
        <v/>
      </c>
      <c r="AO1712" s="53">
        <f t="shared" si="540"/>
        <v>0</v>
      </c>
      <c r="AP1712" s="53" t="str">
        <f>+IF($A1712="Compra",SUMIF($AC$3:$AM$3,VLOOKUP($R1711,desplegable!$N$3:$Q$8,4,FALSE),$AC1712:$AM1712)*$T1712/VLOOKUP($R1711,desplegable!$N$3:$O$8,2,FALSE),"")</f>
        <v/>
      </c>
      <c r="AQ1712" s="55">
        <f>+IFERROR(SUMIF($AC$3:$AM$3,VLOOKUP($R1712,desplegable!$N$3:$Q$8,4,FALSE),$AC1712:$AM1712)/$S1712,0)</f>
        <v>0</v>
      </c>
      <c r="AR1712" s="55">
        <f ca="1">IFERROR((SUMIF($AC$3:$AM$3,VLOOKUP($R1712,desplegable!$N$3:$Q$8,4,FALSE),$AC1712:$AM1712)/($H1712-$G1712))*((TODAY())-$G1712)/$S1712,0)</f>
        <v>0</v>
      </c>
      <c r="AS1712" s="56" t="str">
        <f t="shared" si="544"/>
        <v>-</v>
      </c>
      <c r="AT1712" s="56" t="str">
        <f t="shared" si="545"/>
        <v>-</v>
      </c>
      <c r="AU1712" s="56" t="str">
        <f t="shared" si="546"/>
        <v>-</v>
      </c>
      <c r="AV1712" s="56" t="str">
        <f t="shared" si="547"/>
        <v>-</v>
      </c>
      <c r="AW1712" s="53" t="str">
        <f t="shared" si="548"/>
        <v>-</v>
      </c>
      <c r="AX1712" s="53" t="str">
        <f t="shared" si="549"/>
        <v/>
      </c>
      <c r="AY1712" s="57" t="str">
        <f t="shared" si="550"/>
        <v/>
      </c>
      <c r="AZ1712" s="54">
        <f>+IF(SUMIF($AC$3:$AM$3,VLOOKUP($R1712,desplegable!$N$3:$Q$8,4,FALSE),$AC1712:$AM1712)&gt;=$S1712,$S1712,SUMIF($AC$3:$AM$3,VLOOKUP($R1712,desplegable!$N$3:$Q$8,4,FALSE),$AC1712:$AM1712))</f>
        <v>0</v>
      </c>
      <c r="BA1712" s="78"/>
      <c r="BB1712" s="54">
        <f t="shared" si="551"/>
        <v>0</v>
      </c>
      <c r="BC1712" s="53">
        <f>+IFERROR($BB1712*$T1712/VLOOKUP($R1712,desplegable!$N$3:$O$8,2,FALSE),0)</f>
        <v>0</v>
      </c>
      <c r="BD1712" s="53" t="str">
        <f t="shared" si="541"/>
        <v/>
      </c>
      <c r="BE1712" s="57" t="str">
        <f t="shared" si="552"/>
        <v/>
      </c>
    </row>
    <row r="1713" spans="1:57" ht="15" customHeight="1" x14ac:dyDescent="0.25">
      <c r="A1713" s="26" t="s">
        <v>117</v>
      </c>
      <c r="B1713" s="21"/>
      <c r="C1713" s="21" t="s">
        <v>117</v>
      </c>
      <c r="D1713" s="21"/>
      <c r="E1713" s="21" t="s">
        <v>117</v>
      </c>
      <c r="F1713" s="21"/>
      <c r="G1713" s="27"/>
      <c r="H1713" s="27"/>
      <c r="I1713" s="28" t="s">
        <v>110</v>
      </c>
      <c r="J1713" s="28" t="s">
        <v>117</v>
      </c>
      <c r="K1713" s="21"/>
      <c r="L1713" s="21"/>
      <c r="M1713" s="28" t="s">
        <v>117</v>
      </c>
      <c r="N1713" s="28" t="s">
        <v>117</v>
      </c>
      <c r="O1713" s="28" t="s">
        <v>117</v>
      </c>
      <c r="P1713" s="21" t="s">
        <v>117</v>
      </c>
      <c r="Q1713" s="21" t="s">
        <v>117</v>
      </c>
      <c r="R1713" s="28" t="s">
        <v>117</v>
      </c>
      <c r="S1713" s="78"/>
      <c r="T1713" s="30"/>
      <c r="U1713" s="52">
        <f t="shared" si="542"/>
        <v>0</v>
      </c>
      <c r="V1713" s="29"/>
      <c r="W1713" s="29" t="s">
        <v>117</v>
      </c>
      <c r="X1713" s="29"/>
      <c r="Y1713" s="29"/>
      <c r="Z1713" s="53" t="str">
        <f t="shared" si="534"/>
        <v/>
      </c>
      <c r="AA1713" s="55" t="str">
        <f t="shared" si="543"/>
        <v/>
      </c>
      <c r="AB1713" s="27"/>
      <c r="AC1713" s="54">
        <f t="shared" si="535"/>
        <v>0</v>
      </c>
      <c r="AD1713" s="78"/>
      <c r="AE1713" s="54">
        <f t="shared" si="536"/>
        <v>0</v>
      </c>
      <c r="AF1713" s="78"/>
      <c r="AG1713" s="54">
        <f t="shared" si="537"/>
        <v>0</v>
      </c>
      <c r="AH1713" s="78"/>
      <c r="AI1713" s="54">
        <f t="shared" si="538"/>
        <v>0</v>
      </c>
      <c r="AJ1713" s="78"/>
      <c r="AK1713" s="54">
        <f t="shared" si="539"/>
        <v>0</v>
      </c>
      <c r="AL1713" s="78"/>
      <c r="AM1713" s="78"/>
      <c r="AN1713" s="53" t="str">
        <f>+IF($A1713="Venta",SUMIF($AC$3:$AM$3,VLOOKUP($R1713,desplegable!$N$3:$Q$8,4,FALSE),$AC1713:$AM1713)*$T1713/VLOOKUP($R1713,desplegable!$N$3:$O$8,2,FALSE),"")</f>
        <v/>
      </c>
      <c r="AO1713" s="53">
        <f t="shared" si="540"/>
        <v>0</v>
      </c>
      <c r="AP1713" s="53" t="str">
        <f>+IF($A1713="Compra",SUMIF($AC$3:$AM$3,VLOOKUP($R1712,desplegable!$N$3:$Q$8,4,FALSE),$AC1713:$AM1713)*$T1713/VLOOKUP($R1712,desplegable!$N$3:$O$8,2,FALSE),"")</f>
        <v/>
      </c>
      <c r="AQ1713" s="55">
        <f>+IFERROR(SUMIF($AC$3:$AM$3,VLOOKUP($R1713,desplegable!$N$3:$Q$8,4,FALSE),$AC1713:$AM1713)/$S1713,0)</f>
        <v>0</v>
      </c>
      <c r="AR1713" s="55">
        <f ca="1">IFERROR((SUMIF($AC$3:$AM$3,VLOOKUP($R1713,desplegable!$N$3:$Q$8,4,FALSE),$AC1713:$AM1713)/($H1713-$G1713))*((TODAY())-$G1713)/$S1713,0)</f>
        <v>0</v>
      </c>
      <c r="AS1713" s="56" t="str">
        <f t="shared" si="544"/>
        <v>-</v>
      </c>
      <c r="AT1713" s="56" t="str">
        <f t="shared" si="545"/>
        <v>-</v>
      </c>
      <c r="AU1713" s="56" t="str">
        <f t="shared" si="546"/>
        <v>-</v>
      </c>
      <c r="AV1713" s="56" t="str">
        <f t="shared" si="547"/>
        <v>-</v>
      </c>
      <c r="AW1713" s="53" t="str">
        <f t="shared" si="548"/>
        <v>-</v>
      </c>
      <c r="AX1713" s="53" t="str">
        <f t="shared" si="549"/>
        <v/>
      </c>
      <c r="AY1713" s="57" t="str">
        <f t="shared" si="550"/>
        <v/>
      </c>
      <c r="AZ1713" s="54">
        <f>+IF(SUMIF($AC$3:$AM$3,VLOOKUP($R1713,desplegable!$N$3:$Q$8,4,FALSE),$AC1713:$AM1713)&gt;=$S1713,$S1713,SUMIF($AC$3:$AM$3,VLOOKUP($R1713,desplegable!$N$3:$Q$8,4,FALSE),$AC1713:$AM1713))</f>
        <v>0</v>
      </c>
      <c r="BA1713" s="78"/>
      <c r="BB1713" s="54">
        <f t="shared" si="551"/>
        <v>0</v>
      </c>
      <c r="BC1713" s="53">
        <f>+IFERROR($BB1713*$T1713/VLOOKUP($R1713,desplegable!$N$3:$O$8,2,FALSE),0)</f>
        <v>0</v>
      </c>
      <c r="BD1713" s="53" t="str">
        <f t="shared" si="541"/>
        <v/>
      </c>
      <c r="BE1713" s="57" t="str">
        <f t="shared" si="552"/>
        <v/>
      </c>
    </row>
    <row r="1714" spans="1:57" ht="15" customHeight="1" x14ac:dyDescent="0.25">
      <c r="A1714" s="26" t="s">
        <v>117</v>
      </c>
      <c r="B1714" s="21"/>
      <c r="C1714" s="21" t="s">
        <v>117</v>
      </c>
      <c r="D1714" s="21"/>
      <c r="E1714" s="21" t="s">
        <v>117</v>
      </c>
      <c r="F1714" s="21"/>
      <c r="G1714" s="27"/>
      <c r="H1714" s="27"/>
      <c r="I1714" s="28" t="s">
        <v>110</v>
      </c>
      <c r="J1714" s="28" t="s">
        <v>117</v>
      </c>
      <c r="K1714" s="21"/>
      <c r="L1714" s="21"/>
      <c r="M1714" s="28" t="s">
        <v>117</v>
      </c>
      <c r="N1714" s="28" t="s">
        <v>117</v>
      </c>
      <c r="O1714" s="28" t="s">
        <v>117</v>
      </c>
      <c r="P1714" s="21" t="s">
        <v>117</v>
      </c>
      <c r="Q1714" s="21" t="s">
        <v>117</v>
      </c>
      <c r="R1714" s="28" t="s">
        <v>117</v>
      </c>
      <c r="S1714" s="78"/>
      <c r="T1714" s="30"/>
      <c r="U1714" s="52">
        <f t="shared" si="542"/>
        <v>0</v>
      </c>
      <c r="V1714" s="29"/>
      <c r="W1714" s="29" t="s">
        <v>117</v>
      </c>
      <c r="X1714" s="29"/>
      <c r="Y1714" s="29"/>
      <c r="Z1714" s="53" t="str">
        <f t="shared" si="534"/>
        <v/>
      </c>
      <c r="AA1714" s="55" t="str">
        <f t="shared" si="543"/>
        <v/>
      </c>
      <c r="AB1714" s="27"/>
      <c r="AC1714" s="54">
        <f t="shared" si="535"/>
        <v>0</v>
      </c>
      <c r="AD1714" s="78"/>
      <c r="AE1714" s="54">
        <f t="shared" si="536"/>
        <v>0</v>
      </c>
      <c r="AF1714" s="78"/>
      <c r="AG1714" s="54">
        <f t="shared" si="537"/>
        <v>0</v>
      </c>
      <c r="AH1714" s="78"/>
      <c r="AI1714" s="54">
        <f t="shared" si="538"/>
        <v>0</v>
      </c>
      <c r="AJ1714" s="78"/>
      <c r="AK1714" s="54">
        <f t="shared" si="539"/>
        <v>0</v>
      </c>
      <c r="AL1714" s="78"/>
      <c r="AM1714" s="78"/>
      <c r="AN1714" s="53" t="str">
        <f>+IF($A1714="Venta",SUMIF($AC$3:$AM$3,VLOOKUP($R1714,desplegable!$N$3:$Q$8,4,FALSE),$AC1714:$AM1714)*$T1714/VLOOKUP($R1714,desplegable!$N$3:$O$8,2,FALSE),"")</f>
        <v/>
      </c>
      <c r="AO1714" s="53">
        <f t="shared" si="540"/>
        <v>0</v>
      </c>
      <c r="AP1714" s="53" t="str">
        <f>+IF($A1714="Compra",SUMIF($AC$3:$AM$3,VLOOKUP($R1713,desplegable!$N$3:$Q$8,4,FALSE),$AC1714:$AM1714)*$T1714/VLOOKUP($R1713,desplegable!$N$3:$O$8,2,FALSE),"")</f>
        <v/>
      </c>
      <c r="AQ1714" s="55">
        <f>+IFERROR(SUMIF($AC$3:$AM$3,VLOOKUP($R1714,desplegable!$N$3:$Q$8,4,FALSE),$AC1714:$AM1714)/$S1714,0)</f>
        <v>0</v>
      </c>
      <c r="AR1714" s="55">
        <f ca="1">IFERROR((SUMIF($AC$3:$AM$3,VLOOKUP($R1714,desplegable!$N$3:$Q$8,4,FALSE),$AC1714:$AM1714)/($H1714-$G1714))*((TODAY())-$G1714)/$S1714,0)</f>
        <v>0</v>
      </c>
      <c r="AS1714" s="56" t="str">
        <f t="shared" si="544"/>
        <v>-</v>
      </c>
      <c r="AT1714" s="56" t="str">
        <f t="shared" si="545"/>
        <v>-</v>
      </c>
      <c r="AU1714" s="56" t="str">
        <f t="shared" si="546"/>
        <v>-</v>
      </c>
      <c r="AV1714" s="56" t="str">
        <f t="shared" si="547"/>
        <v>-</v>
      </c>
      <c r="AW1714" s="53" t="str">
        <f t="shared" si="548"/>
        <v>-</v>
      </c>
      <c r="AX1714" s="53" t="str">
        <f t="shared" si="549"/>
        <v/>
      </c>
      <c r="AY1714" s="57" t="str">
        <f t="shared" si="550"/>
        <v/>
      </c>
      <c r="AZ1714" s="54">
        <f>+IF(SUMIF($AC$3:$AM$3,VLOOKUP($R1714,desplegable!$N$3:$Q$8,4,FALSE),$AC1714:$AM1714)&gt;=$S1714,$S1714,SUMIF($AC$3:$AM$3,VLOOKUP($R1714,desplegable!$N$3:$Q$8,4,FALSE),$AC1714:$AM1714))</f>
        <v>0</v>
      </c>
      <c r="BA1714" s="78"/>
      <c r="BB1714" s="54">
        <f t="shared" si="551"/>
        <v>0</v>
      </c>
      <c r="BC1714" s="53">
        <f>+IFERROR($BB1714*$T1714/VLOOKUP($R1714,desplegable!$N$3:$O$8,2,FALSE),0)</f>
        <v>0</v>
      </c>
      <c r="BD1714" s="53" t="str">
        <f t="shared" si="541"/>
        <v/>
      </c>
      <c r="BE1714" s="57" t="str">
        <f t="shared" si="552"/>
        <v/>
      </c>
    </row>
    <row r="1715" spans="1:57" ht="15" customHeight="1" x14ac:dyDescent="0.25">
      <c r="A1715" s="26" t="s">
        <v>117</v>
      </c>
      <c r="B1715" s="21"/>
      <c r="C1715" s="21" t="s">
        <v>117</v>
      </c>
      <c r="D1715" s="21"/>
      <c r="E1715" s="21" t="s">
        <v>117</v>
      </c>
      <c r="F1715" s="21"/>
      <c r="G1715" s="27"/>
      <c r="H1715" s="27"/>
      <c r="I1715" s="28" t="s">
        <v>110</v>
      </c>
      <c r="J1715" s="28" t="s">
        <v>117</v>
      </c>
      <c r="K1715" s="21"/>
      <c r="L1715" s="21"/>
      <c r="M1715" s="28" t="s">
        <v>117</v>
      </c>
      <c r="N1715" s="28" t="s">
        <v>117</v>
      </c>
      <c r="O1715" s="28" t="s">
        <v>117</v>
      </c>
      <c r="P1715" s="21" t="s">
        <v>117</v>
      </c>
      <c r="Q1715" s="21" t="s">
        <v>117</v>
      </c>
      <c r="R1715" s="28" t="s">
        <v>117</v>
      </c>
      <c r="S1715" s="78"/>
      <c r="T1715" s="30"/>
      <c r="U1715" s="52">
        <f t="shared" si="542"/>
        <v>0</v>
      </c>
      <c r="V1715" s="29"/>
      <c r="W1715" s="29" t="s">
        <v>117</v>
      </c>
      <c r="X1715" s="29"/>
      <c r="Y1715" s="29"/>
      <c r="Z1715" s="53" t="str">
        <f t="shared" si="534"/>
        <v/>
      </c>
      <c r="AA1715" s="55" t="str">
        <f t="shared" si="543"/>
        <v/>
      </c>
      <c r="AB1715" s="27"/>
      <c r="AC1715" s="54">
        <f t="shared" si="535"/>
        <v>0</v>
      </c>
      <c r="AD1715" s="78"/>
      <c r="AE1715" s="54">
        <f t="shared" si="536"/>
        <v>0</v>
      </c>
      <c r="AF1715" s="78"/>
      <c r="AG1715" s="54">
        <f t="shared" si="537"/>
        <v>0</v>
      </c>
      <c r="AH1715" s="78"/>
      <c r="AI1715" s="54">
        <f t="shared" si="538"/>
        <v>0</v>
      </c>
      <c r="AJ1715" s="78"/>
      <c r="AK1715" s="54">
        <f t="shared" si="539"/>
        <v>0</v>
      </c>
      <c r="AL1715" s="78"/>
      <c r="AM1715" s="78"/>
      <c r="AN1715" s="53" t="str">
        <f>+IF($A1715="Venta",SUMIF($AC$3:$AM$3,VLOOKUP($R1715,desplegable!$N$3:$Q$8,4,FALSE),$AC1715:$AM1715)*$T1715/VLOOKUP($R1715,desplegable!$N$3:$O$8,2,FALSE),"")</f>
        <v/>
      </c>
      <c r="AO1715" s="53">
        <f t="shared" si="540"/>
        <v>0</v>
      </c>
      <c r="AP1715" s="53" t="str">
        <f>+IF($A1715="Compra",SUMIF($AC$3:$AM$3,VLOOKUP($R1714,desplegable!$N$3:$Q$8,4,FALSE),$AC1715:$AM1715)*$T1715/VLOOKUP($R1714,desplegable!$N$3:$O$8,2,FALSE),"")</f>
        <v/>
      </c>
      <c r="AQ1715" s="55">
        <f>+IFERROR(SUMIF($AC$3:$AM$3,VLOOKUP($R1715,desplegable!$N$3:$Q$8,4,FALSE),$AC1715:$AM1715)/$S1715,0)</f>
        <v>0</v>
      </c>
      <c r="AR1715" s="55">
        <f ca="1">IFERROR((SUMIF($AC$3:$AM$3,VLOOKUP($R1715,desplegable!$N$3:$Q$8,4,FALSE),$AC1715:$AM1715)/($H1715-$G1715))*((TODAY())-$G1715)/$S1715,0)</f>
        <v>0</v>
      </c>
      <c r="AS1715" s="56" t="str">
        <f t="shared" si="544"/>
        <v>-</v>
      </c>
      <c r="AT1715" s="56" t="str">
        <f t="shared" si="545"/>
        <v>-</v>
      </c>
      <c r="AU1715" s="56" t="str">
        <f t="shared" si="546"/>
        <v>-</v>
      </c>
      <c r="AV1715" s="56" t="str">
        <f t="shared" si="547"/>
        <v>-</v>
      </c>
      <c r="AW1715" s="53" t="str">
        <f t="shared" si="548"/>
        <v>-</v>
      </c>
      <c r="AX1715" s="53" t="str">
        <f t="shared" si="549"/>
        <v/>
      </c>
      <c r="AY1715" s="57" t="str">
        <f t="shared" si="550"/>
        <v/>
      </c>
      <c r="AZ1715" s="54">
        <f>+IF(SUMIF($AC$3:$AM$3,VLOOKUP($R1715,desplegable!$N$3:$Q$8,4,FALSE),$AC1715:$AM1715)&gt;=$S1715,$S1715,SUMIF($AC$3:$AM$3,VLOOKUP($R1715,desplegable!$N$3:$Q$8,4,FALSE),$AC1715:$AM1715))</f>
        <v>0</v>
      </c>
      <c r="BA1715" s="78"/>
      <c r="BB1715" s="54">
        <f t="shared" si="551"/>
        <v>0</v>
      </c>
      <c r="BC1715" s="53">
        <f>+IFERROR($BB1715*$T1715/VLOOKUP($R1715,desplegable!$N$3:$O$8,2,FALSE),0)</f>
        <v>0</v>
      </c>
      <c r="BD1715" s="53" t="str">
        <f t="shared" si="541"/>
        <v/>
      </c>
      <c r="BE1715" s="57" t="str">
        <f t="shared" si="552"/>
        <v/>
      </c>
    </row>
    <row r="1716" spans="1:57" ht="15" customHeight="1" x14ac:dyDescent="0.25">
      <c r="A1716" s="26" t="s">
        <v>117</v>
      </c>
      <c r="B1716" s="21"/>
      <c r="C1716" s="21" t="s">
        <v>117</v>
      </c>
      <c r="D1716" s="21"/>
      <c r="E1716" s="21" t="s">
        <v>117</v>
      </c>
      <c r="F1716" s="21"/>
      <c r="G1716" s="27"/>
      <c r="H1716" s="27"/>
      <c r="I1716" s="28" t="s">
        <v>110</v>
      </c>
      <c r="J1716" s="28" t="s">
        <v>117</v>
      </c>
      <c r="K1716" s="21"/>
      <c r="L1716" s="21"/>
      <c r="M1716" s="28" t="s">
        <v>117</v>
      </c>
      <c r="N1716" s="28" t="s">
        <v>117</v>
      </c>
      <c r="O1716" s="28" t="s">
        <v>117</v>
      </c>
      <c r="P1716" s="21" t="s">
        <v>117</v>
      </c>
      <c r="Q1716" s="21" t="s">
        <v>117</v>
      </c>
      <c r="R1716" s="28" t="s">
        <v>117</v>
      </c>
      <c r="S1716" s="78"/>
      <c r="T1716" s="30"/>
      <c r="U1716" s="52">
        <f t="shared" si="542"/>
        <v>0</v>
      </c>
      <c r="V1716" s="29"/>
      <c r="W1716" s="29" t="s">
        <v>117</v>
      </c>
      <c r="X1716" s="29"/>
      <c r="Y1716" s="29"/>
      <c r="Z1716" s="53" t="str">
        <f t="shared" si="534"/>
        <v/>
      </c>
      <c r="AA1716" s="55" t="str">
        <f t="shared" si="543"/>
        <v/>
      </c>
      <c r="AB1716" s="27"/>
      <c r="AC1716" s="54">
        <f t="shared" si="535"/>
        <v>0</v>
      </c>
      <c r="AD1716" s="78"/>
      <c r="AE1716" s="54">
        <f t="shared" si="536"/>
        <v>0</v>
      </c>
      <c r="AF1716" s="78"/>
      <c r="AG1716" s="54">
        <f t="shared" si="537"/>
        <v>0</v>
      </c>
      <c r="AH1716" s="78"/>
      <c r="AI1716" s="54">
        <f t="shared" si="538"/>
        <v>0</v>
      </c>
      <c r="AJ1716" s="78"/>
      <c r="AK1716" s="54">
        <f t="shared" si="539"/>
        <v>0</v>
      </c>
      <c r="AL1716" s="78"/>
      <c r="AM1716" s="78"/>
      <c r="AN1716" s="53" t="str">
        <f>+IF($A1716="Venta",SUMIF($AC$3:$AM$3,VLOOKUP($R1716,desplegable!$N$3:$Q$8,4,FALSE),$AC1716:$AM1716)*$T1716/VLOOKUP($R1716,desplegable!$N$3:$O$8,2,FALSE),"")</f>
        <v/>
      </c>
      <c r="AO1716" s="53">
        <f t="shared" si="540"/>
        <v>0</v>
      </c>
      <c r="AP1716" s="53" t="str">
        <f>+IF($A1716="Compra",SUMIF($AC$3:$AM$3,VLOOKUP($R1715,desplegable!$N$3:$Q$8,4,FALSE),$AC1716:$AM1716)*$T1716/VLOOKUP($R1715,desplegable!$N$3:$O$8,2,FALSE),"")</f>
        <v/>
      </c>
      <c r="AQ1716" s="55">
        <f>+IFERROR(SUMIF($AC$3:$AM$3,VLOOKUP($R1716,desplegable!$N$3:$Q$8,4,FALSE),$AC1716:$AM1716)/$S1716,0)</f>
        <v>0</v>
      </c>
      <c r="AR1716" s="55">
        <f ca="1">IFERROR((SUMIF($AC$3:$AM$3,VLOOKUP($R1716,desplegable!$N$3:$Q$8,4,FALSE),$AC1716:$AM1716)/($H1716-$G1716))*((TODAY())-$G1716)/$S1716,0)</f>
        <v>0</v>
      </c>
      <c r="AS1716" s="56" t="str">
        <f t="shared" si="544"/>
        <v>-</v>
      </c>
      <c r="AT1716" s="56" t="str">
        <f t="shared" si="545"/>
        <v>-</v>
      </c>
      <c r="AU1716" s="56" t="str">
        <f t="shared" si="546"/>
        <v>-</v>
      </c>
      <c r="AV1716" s="56" t="str">
        <f t="shared" si="547"/>
        <v>-</v>
      </c>
      <c r="AW1716" s="53" t="str">
        <f t="shared" si="548"/>
        <v>-</v>
      </c>
      <c r="AX1716" s="53" t="str">
        <f t="shared" si="549"/>
        <v/>
      </c>
      <c r="AY1716" s="57" t="str">
        <f t="shared" si="550"/>
        <v/>
      </c>
      <c r="AZ1716" s="54">
        <f>+IF(SUMIF($AC$3:$AM$3,VLOOKUP($R1716,desplegable!$N$3:$Q$8,4,FALSE),$AC1716:$AM1716)&gt;=$S1716,$S1716,SUMIF($AC$3:$AM$3,VLOOKUP($R1716,desplegable!$N$3:$Q$8,4,FALSE),$AC1716:$AM1716))</f>
        <v>0</v>
      </c>
      <c r="BA1716" s="78"/>
      <c r="BB1716" s="54">
        <f t="shared" si="551"/>
        <v>0</v>
      </c>
      <c r="BC1716" s="53">
        <f>+IFERROR($BB1716*$T1716/VLOOKUP($R1716,desplegable!$N$3:$O$8,2,FALSE),0)</f>
        <v>0</v>
      </c>
      <c r="BD1716" s="53" t="str">
        <f t="shared" si="541"/>
        <v/>
      </c>
      <c r="BE1716" s="57" t="str">
        <f t="shared" si="552"/>
        <v/>
      </c>
    </row>
    <row r="1717" spans="1:57" ht="15" customHeight="1" x14ac:dyDescent="0.25">
      <c r="A1717" s="26" t="s">
        <v>117</v>
      </c>
      <c r="B1717" s="21"/>
      <c r="C1717" s="21" t="s">
        <v>117</v>
      </c>
      <c r="D1717" s="21"/>
      <c r="E1717" s="21" t="s">
        <v>117</v>
      </c>
      <c r="F1717" s="21"/>
      <c r="G1717" s="27"/>
      <c r="H1717" s="27"/>
      <c r="I1717" s="28" t="s">
        <v>110</v>
      </c>
      <c r="J1717" s="28" t="s">
        <v>117</v>
      </c>
      <c r="K1717" s="21"/>
      <c r="L1717" s="21"/>
      <c r="M1717" s="28" t="s">
        <v>117</v>
      </c>
      <c r="N1717" s="28" t="s">
        <v>117</v>
      </c>
      <c r="O1717" s="28" t="s">
        <v>117</v>
      </c>
      <c r="P1717" s="21" t="s">
        <v>117</v>
      </c>
      <c r="Q1717" s="21" t="s">
        <v>117</v>
      </c>
      <c r="R1717" s="28" t="s">
        <v>117</v>
      </c>
      <c r="S1717" s="78"/>
      <c r="T1717" s="30"/>
      <c r="U1717" s="52">
        <f t="shared" si="542"/>
        <v>0</v>
      </c>
      <c r="V1717" s="29"/>
      <c r="W1717" s="29" t="s">
        <v>117</v>
      </c>
      <c r="X1717" s="29"/>
      <c r="Y1717" s="29"/>
      <c r="Z1717" s="53" t="str">
        <f t="shared" si="534"/>
        <v/>
      </c>
      <c r="AA1717" s="55" t="str">
        <f t="shared" si="543"/>
        <v/>
      </c>
      <c r="AB1717" s="27"/>
      <c r="AC1717" s="54">
        <f t="shared" si="535"/>
        <v>0</v>
      </c>
      <c r="AD1717" s="78"/>
      <c r="AE1717" s="54">
        <f t="shared" si="536"/>
        <v>0</v>
      </c>
      <c r="AF1717" s="78"/>
      <c r="AG1717" s="54">
        <f t="shared" si="537"/>
        <v>0</v>
      </c>
      <c r="AH1717" s="78"/>
      <c r="AI1717" s="54">
        <f t="shared" si="538"/>
        <v>0</v>
      </c>
      <c r="AJ1717" s="78"/>
      <c r="AK1717" s="54">
        <f t="shared" si="539"/>
        <v>0</v>
      </c>
      <c r="AL1717" s="78"/>
      <c r="AM1717" s="78"/>
      <c r="AN1717" s="53" t="str">
        <f>+IF($A1717="Venta",SUMIF($AC$3:$AM$3,VLOOKUP($R1717,desplegable!$N$3:$Q$8,4,FALSE),$AC1717:$AM1717)*$T1717/VLOOKUP($R1717,desplegable!$N$3:$O$8,2,FALSE),"")</f>
        <v/>
      </c>
      <c r="AO1717" s="53">
        <f t="shared" si="540"/>
        <v>0</v>
      </c>
      <c r="AP1717" s="53" t="str">
        <f>+IF($A1717="Compra",SUMIF($AC$3:$AM$3,VLOOKUP($R1716,desplegable!$N$3:$Q$8,4,FALSE),$AC1717:$AM1717)*$T1717/VLOOKUP($R1716,desplegable!$N$3:$O$8,2,FALSE),"")</f>
        <v/>
      </c>
      <c r="AQ1717" s="55">
        <f>+IFERROR(SUMIF($AC$3:$AM$3,VLOOKUP($R1717,desplegable!$N$3:$Q$8,4,FALSE),$AC1717:$AM1717)/$S1717,0)</f>
        <v>0</v>
      </c>
      <c r="AR1717" s="55">
        <f ca="1">IFERROR((SUMIF($AC$3:$AM$3,VLOOKUP($R1717,desplegable!$N$3:$Q$8,4,FALSE),$AC1717:$AM1717)/($H1717-$G1717))*((TODAY())-$G1717)/$S1717,0)</f>
        <v>0</v>
      </c>
      <c r="AS1717" s="56" t="str">
        <f t="shared" si="544"/>
        <v>-</v>
      </c>
      <c r="AT1717" s="56" t="str">
        <f t="shared" si="545"/>
        <v>-</v>
      </c>
      <c r="AU1717" s="56" t="str">
        <f t="shared" si="546"/>
        <v>-</v>
      </c>
      <c r="AV1717" s="56" t="str">
        <f t="shared" si="547"/>
        <v>-</v>
      </c>
      <c r="AW1717" s="53" t="str">
        <f t="shared" si="548"/>
        <v>-</v>
      </c>
      <c r="AX1717" s="53" t="str">
        <f t="shared" si="549"/>
        <v/>
      </c>
      <c r="AY1717" s="57" t="str">
        <f t="shared" si="550"/>
        <v/>
      </c>
      <c r="AZ1717" s="54">
        <f>+IF(SUMIF($AC$3:$AM$3,VLOOKUP($R1717,desplegable!$N$3:$Q$8,4,FALSE),$AC1717:$AM1717)&gt;=$S1717,$S1717,SUMIF($AC$3:$AM$3,VLOOKUP($R1717,desplegable!$N$3:$Q$8,4,FALSE),$AC1717:$AM1717))</f>
        <v>0</v>
      </c>
      <c r="BA1717" s="78"/>
      <c r="BB1717" s="54">
        <f t="shared" si="551"/>
        <v>0</v>
      </c>
      <c r="BC1717" s="53">
        <f>+IFERROR($BB1717*$T1717/VLOOKUP($R1717,desplegable!$N$3:$O$8,2,FALSE),0)</f>
        <v>0</v>
      </c>
      <c r="BD1717" s="53" t="str">
        <f t="shared" si="541"/>
        <v/>
      </c>
      <c r="BE1717" s="57" t="str">
        <f t="shared" si="552"/>
        <v/>
      </c>
    </row>
    <row r="1718" spans="1:57" ht="15" customHeight="1" x14ac:dyDescent="0.25">
      <c r="A1718" s="26" t="s">
        <v>117</v>
      </c>
      <c r="B1718" s="21"/>
      <c r="C1718" s="21" t="s">
        <v>117</v>
      </c>
      <c r="D1718" s="21"/>
      <c r="E1718" s="21" t="s">
        <v>117</v>
      </c>
      <c r="F1718" s="21"/>
      <c r="G1718" s="27"/>
      <c r="H1718" s="27"/>
      <c r="I1718" s="28" t="s">
        <v>110</v>
      </c>
      <c r="J1718" s="28" t="s">
        <v>117</v>
      </c>
      <c r="K1718" s="21"/>
      <c r="L1718" s="21"/>
      <c r="M1718" s="28" t="s">
        <v>117</v>
      </c>
      <c r="N1718" s="28" t="s">
        <v>117</v>
      </c>
      <c r="O1718" s="28" t="s">
        <v>117</v>
      </c>
      <c r="P1718" s="21" t="s">
        <v>117</v>
      </c>
      <c r="Q1718" s="21" t="s">
        <v>117</v>
      </c>
      <c r="R1718" s="28" t="s">
        <v>117</v>
      </c>
      <c r="S1718" s="78"/>
      <c r="T1718" s="30"/>
      <c r="U1718" s="52">
        <f t="shared" si="542"/>
        <v>0</v>
      </c>
      <c r="V1718" s="29"/>
      <c r="W1718" s="29" t="s">
        <v>117</v>
      </c>
      <c r="X1718" s="29"/>
      <c r="Y1718" s="29"/>
      <c r="Z1718" s="53" t="str">
        <f t="shared" si="534"/>
        <v/>
      </c>
      <c r="AA1718" s="55" t="str">
        <f t="shared" si="543"/>
        <v/>
      </c>
      <c r="AB1718" s="27"/>
      <c r="AC1718" s="54">
        <f t="shared" si="535"/>
        <v>0</v>
      </c>
      <c r="AD1718" s="78"/>
      <c r="AE1718" s="54">
        <f t="shared" si="536"/>
        <v>0</v>
      </c>
      <c r="AF1718" s="78"/>
      <c r="AG1718" s="54">
        <f t="shared" si="537"/>
        <v>0</v>
      </c>
      <c r="AH1718" s="78"/>
      <c r="AI1718" s="54">
        <f t="shared" si="538"/>
        <v>0</v>
      </c>
      <c r="AJ1718" s="78"/>
      <c r="AK1718" s="54">
        <f t="shared" si="539"/>
        <v>0</v>
      </c>
      <c r="AL1718" s="78"/>
      <c r="AM1718" s="78"/>
      <c r="AN1718" s="53" t="str">
        <f>+IF($A1718="Venta",SUMIF($AC$3:$AM$3,VLOOKUP($R1718,desplegable!$N$3:$Q$8,4,FALSE),$AC1718:$AM1718)*$T1718/VLOOKUP($R1718,desplegable!$N$3:$O$8,2,FALSE),"")</f>
        <v/>
      </c>
      <c r="AO1718" s="53">
        <f t="shared" si="540"/>
        <v>0</v>
      </c>
      <c r="AP1718" s="53" t="str">
        <f>+IF($A1718="Compra",SUMIF($AC$3:$AM$3,VLOOKUP($R1717,desplegable!$N$3:$Q$8,4,FALSE),$AC1718:$AM1718)*$T1718/VLOOKUP($R1717,desplegable!$N$3:$O$8,2,FALSE),"")</f>
        <v/>
      </c>
      <c r="AQ1718" s="55">
        <f>+IFERROR(SUMIF($AC$3:$AM$3,VLOOKUP($R1718,desplegable!$N$3:$Q$8,4,FALSE),$AC1718:$AM1718)/$S1718,0)</f>
        <v>0</v>
      </c>
      <c r="AR1718" s="55">
        <f ca="1">IFERROR((SUMIF($AC$3:$AM$3,VLOOKUP($R1718,desplegable!$N$3:$Q$8,4,FALSE),$AC1718:$AM1718)/($H1718-$G1718))*((TODAY())-$G1718)/$S1718,0)</f>
        <v>0</v>
      </c>
      <c r="AS1718" s="56" t="str">
        <f t="shared" si="544"/>
        <v>-</v>
      </c>
      <c r="AT1718" s="56" t="str">
        <f t="shared" si="545"/>
        <v>-</v>
      </c>
      <c r="AU1718" s="56" t="str">
        <f t="shared" si="546"/>
        <v>-</v>
      </c>
      <c r="AV1718" s="56" t="str">
        <f t="shared" si="547"/>
        <v>-</v>
      </c>
      <c r="AW1718" s="53" t="str">
        <f t="shared" si="548"/>
        <v>-</v>
      </c>
      <c r="AX1718" s="53" t="str">
        <f t="shared" si="549"/>
        <v/>
      </c>
      <c r="AY1718" s="57" t="str">
        <f t="shared" si="550"/>
        <v/>
      </c>
      <c r="AZ1718" s="54">
        <f>+IF(SUMIF($AC$3:$AM$3,VLOOKUP($R1718,desplegable!$N$3:$Q$8,4,FALSE),$AC1718:$AM1718)&gt;=$S1718,$S1718,SUMIF($AC$3:$AM$3,VLOOKUP($R1718,desplegable!$N$3:$Q$8,4,FALSE),$AC1718:$AM1718))</f>
        <v>0</v>
      </c>
      <c r="BA1718" s="78"/>
      <c r="BB1718" s="54">
        <f t="shared" si="551"/>
        <v>0</v>
      </c>
      <c r="BC1718" s="53">
        <f>+IFERROR($BB1718*$T1718/VLOOKUP($R1718,desplegable!$N$3:$O$8,2,FALSE),0)</f>
        <v>0</v>
      </c>
      <c r="BD1718" s="53" t="str">
        <f t="shared" si="541"/>
        <v/>
      </c>
      <c r="BE1718" s="57" t="str">
        <f t="shared" si="552"/>
        <v/>
      </c>
    </row>
    <row r="1719" spans="1:57" ht="15" customHeight="1" x14ac:dyDescent="0.25">
      <c r="A1719" s="26" t="s">
        <v>117</v>
      </c>
      <c r="B1719" s="21"/>
      <c r="C1719" s="21" t="s">
        <v>117</v>
      </c>
      <c r="D1719" s="21"/>
      <c r="E1719" s="21" t="s">
        <v>117</v>
      </c>
      <c r="F1719" s="21"/>
      <c r="G1719" s="27"/>
      <c r="H1719" s="27"/>
      <c r="I1719" s="28" t="s">
        <v>110</v>
      </c>
      <c r="J1719" s="28" t="s">
        <v>117</v>
      </c>
      <c r="K1719" s="21"/>
      <c r="L1719" s="21"/>
      <c r="M1719" s="28" t="s">
        <v>117</v>
      </c>
      <c r="N1719" s="28" t="s">
        <v>117</v>
      </c>
      <c r="O1719" s="28" t="s">
        <v>117</v>
      </c>
      <c r="P1719" s="21" t="s">
        <v>117</v>
      </c>
      <c r="Q1719" s="21" t="s">
        <v>117</v>
      </c>
      <c r="R1719" s="28" t="s">
        <v>117</v>
      </c>
      <c r="S1719" s="78"/>
      <c r="T1719" s="30"/>
      <c r="U1719" s="52">
        <f t="shared" si="542"/>
        <v>0</v>
      </c>
      <c r="V1719" s="29"/>
      <c r="W1719" s="29" t="s">
        <v>117</v>
      </c>
      <c r="X1719" s="29"/>
      <c r="Y1719" s="29"/>
      <c r="Z1719" s="53" t="str">
        <f t="shared" si="534"/>
        <v/>
      </c>
      <c r="AA1719" s="55" t="str">
        <f t="shared" si="543"/>
        <v/>
      </c>
      <c r="AB1719" s="27"/>
      <c r="AC1719" s="54">
        <f t="shared" si="535"/>
        <v>0</v>
      </c>
      <c r="AD1719" s="78"/>
      <c r="AE1719" s="54">
        <f t="shared" si="536"/>
        <v>0</v>
      </c>
      <c r="AF1719" s="78"/>
      <c r="AG1719" s="54">
        <f t="shared" si="537"/>
        <v>0</v>
      </c>
      <c r="AH1719" s="78"/>
      <c r="AI1719" s="54">
        <f t="shared" si="538"/>
        <v>0</v>
      </c>
      <c r="AJ1719" s="78"/>
      <c r="AK1719" s="54">
        <f t="shared" si="539"/>
        <v>0</v>
      </c>
      <c r="AL1719" s="78"/>
      <c r="AM1719" s="78"/>
      <c r="AN1719" s="53" t="str">
        <f>+IF($A1719="Venta",SUMIF($AC$3:$AM$3,VLOOKUP($R1719,desplegable!$N$3:$Q$8,4,FALSE),$AC1719:$AM1719)*$T1719/VLOOKUP($R1719,desplegable!$N$3:$O$8,2,FALSE),"")</f>
        <v/>
      </c>
      <c r="AO1719" s="53">
        <f t="shared" si="540"/>
        <v>0</v>
      </c>
      <c r="AP1719" s="53" t="str">
        <f>+IF($A1719="Compra",SUMIF($AC$3:$AM$3,VLOOKUP($R1718,desplegable!$N$3:$Q$8,4,FALSE),$AC1719:$AM1719)*$T1719/VLOOKUP($R1718,desplegable!$N$3:$O$8,2,FALSE),"")</f>
        <v/>
      </c>
      <c r="AQ1719" s="55">
        <f>+IFERROR(SUMIF($AC$3:$AM$3,VLOOKUP($R1719,desplegable!$N$3:$Q$8,4,FALSE),$AC1719:$AM1719)/$S1719,0)</f>
        <v>0</v>
      </c>
      <c r="AR1719" s="55">
        <f ca="1">IFERROR((SUMIF($AC$3:$AM$3,VLOOKUP($R1719,desplegable!$N$3:$Q$8,4,FALSE),$AC1719:$AM1719)/($H1719-$G1719))*((TODAY())-$G1719)/$S1719,0)</f>
        <v>0</v>
      </c>
      <c r="AS1719" s="56" t="str">
        <f t="shared" si="544"/>
        <v>-</v>
      </c>
      <c r="AT1719" s="56" t="str">
        <f t="shared" si="545"/>
        <v>-</v>
      </c>
      <c r="AU1719" s="56" t="str">
        <f t="shared" si="546"/>
        <v>-</v>
      </c>
      <c r="AV1719" s="56" t="str">
        <f t="shared" si="547"/>
        <v>-</v>
      </c>
      <c r="AW1719" s="53" t="str">
        <f t="shared" si="548"/>
        <v>-</v>
      </c>
      <c r="AX1719" s="53" t="str">
        <f t="shared" si="549"/>
        <v/>
      </c>
      <c r="AY1719" s="57" t="str">
        <f t="shared" si="550"/>
        <v/>
      </c>
      <c r="AZ1719" s="54">
        <f>+IF(SUMIF($AC$3:$AM$3,VLOOKUP($R1719,desplegable!$N$3:$Q$8,4,FALSE),$AC1719:$AM1719)&gt;=$S1719,$S1719,SUMIF($AC$3:$AM$3,VLOOKUP($R1719,desplegable!$N$3:$Q$8,4,FALSE),$AC1719:$AM1719))</f>
        <v>0</v>
      </c>
      <c r="BA1719" s="78"/>
      <c r="BB1719" s="54">
        <f t="shared" si="551"/>
        <v>0</v>
      </c>
      <c r="BC1719" s="53">
        <f>+IFERROR($BB1719*$T1719/VLOOKUP($R1719,desplegable!$N$3:$O$8,2,FALSE),0)</f>
        <v>0</v>
      </c>
      <c r="BD1719" s="53" t="str">
        <f t="shared" si="541"/>
        <v/>
      </c>
      <c r="BE1719" s="57" t="str">
        <f t="shared" si="552"/>
        <v/>
      </c>
    </row>
    <row r="1720" spans="1:57" ht="15" customHeight="1" x14ac:dyDescent="0.25">
      <c r="A1720" s="26" t="s">
        <v>117</v>
      </c>
      <c r="B1720" s="21"/>
      <c r="C1720" s="21" t="s">
        <v>117</v>
      </c>
      <c r="D1720" s="21"/>
      <c r="E1720" s="21" t="s">
        <v>117</v>
      </c>
      <c r="F1720" s="21"/>
      <c r="G1720" s="27"/>
      <c r="H1720" s="27"/>
      <c r="I1720" s="28" t="s">
        <v>110</v>
      </c>
      <c r="J1720" s="28" t="s">
        <v>117</v>
      </c>
      <c r="K1720" s="21"/>
      <c r="L1720" s="21"/>
      <c r="M1720" s="28" t="s">
        <v>117</v>
      </c>
      <c r="N1720" s="28" t="s">
        <v>117</v>
      </c>
      <c r="O1720" s="28" t="s">
        <v>117</v>
      </c>
      <c r="P1720" s="21" t="s">
        <v>117</v>
      </c>
      <c r="Q1720" s="21" t="s">
        <v>117</v>
      </c>
      <c r="R1720" s="28" t="s">
        <v>117</v>
      </c>
      <c r="S1720" s="78"/>
      <c r="T1720" s="30"/>
      <c r="U1720" s="52">
        <f t="shared" si="542"/>
        <v>0</v>
      </c>
      <c r="V1720" s="29"/>
      <c r="W1720" s="29" t="s">
        <v>117</v>
      </c>
      <c r="X1720" s="29"/>
      <c r="Y1720" s="29"/>
      <c r="Z1720" s="53" t="str">
        <f t="shared" si="534"/>
        <v/>
      </c>
      <c r="AA1720" s="55" t="str">
        <f t="shared" si="543"/>
        <v/>
      </c>
      <c r="AB1720" s="27"/>
      <c r="AC1720" s="54">
        <f t="shared" si="535"/>
        <v>0</v>
      </c>
      <c r="AD1720" s="78"/>
      <c r="AE1720" s="54">
        <f t="shared" si="536"/>
        <v>0</v>
      </c>
      <c r="AF1720" s="78"/>
      <c r="AG1720" s="54">
        <f t="shared" si="537"/>
        <v>0</v>
      </c>
      <c r="AH1720" s="78"/>
      <c r="AI1720" s="54">
        <f t="shared" si="538"/>
        <v>0</v>
      </c>
      <c r="AJ1720" s="78"/>
      <c r="AK1720" s="54">
        <f t="shared" si="539"/>
        <v>0</v>
      </c>
      <c r="AL1720" s="78"/>
      <c r="AM1720" s="78"/>
      <c r="AN1720" s="53" t="str">
        <f>+IF($A1720="Venta",SUMIF($AC$3:$AM$3,VLOOKUP($R1720,desplegable!$N$3:$Q$8,4,FALSE),$AC1720:$AM1720)*$T1720/VLOOKUP($R1720,desplegable!$N$3:$O$8,2,FALSE),"")</f>
        <v/>
      </c>
      <c r="AO1720" s="53">
        <f t="shared" si="540"/>
        <v>0</v>
      </c>
      <c r="AP1720" s="53" t="str">
        <f>+IF($A1720="Compra",SUMIF($AC$3:$AM$3,VLOOKUP($R1719,desplegable!$N$3:$Q$8,4,FALSE),$AC1720:$AM1720)*$T1720/VLOOKUP($R1719,desplegable!$N$3:$O$8,2,FALSE),"")</f>
        <v/>
      </c>
      <c r="AQ1720" s="55">
        <f>+IFERROR(SUMIF($AC$3:$AM$3,VLOOKUP($R1720,desplegable!$N$3:$Q$8,4,FALSE),$AC1720:$AM1720)/$S1720,0)</f>
        <v>0</v>
      </c>
      <c r="AR1720" s="55">
        <f ca="1">IFERROR((SUMIF($AC$3:$AM$3,VLOOKUP($R1720,desplegable!$N$3:$Q$8,4,FALSE),$AC1720:$AM1720)/($H1720-$G1720))*((TODAY())-$G1720)/$S1720,0)</f>
        <v>0</v>
      </c>
      <c r="AS1720" s="56" t="str">
        <f t="shared" si="544"/>
        <v>-</v>
      </c>
      <c r="AT1720" s="56" t="str">
        <f t="shared" si="545"/>
        <v>-</v>
      </c>
      <c r="AU1720" s="56" t="str">
        <f t="shared" si="546"/>
        <v>-</v>
      </c>
      <c r="AV1720" s="56" t="str">
        <f t="shared" si="547"/>
        <v>-</v>
      </c>
      <c r="AW1720" s="53" t="str">
        <f t="shared" si="548"/>
        <v>-</v>
      </c>
      <c r="AX1720" s="53" t="str">
        <f t="shared" si="549"/>
        <v/>
      </c>
      <c r="AY1720" s="57" t="str">
        <f t="shared" si="550"/>
        <v/>
      </c>
      <c r="AZ1720" s="54">
        <f>+IF(SUMIF($AC$3:$AM$3,VLOOKUP($R1720,desplegable!$N$3:$Q$8,4,FALSE),$AC1720:$AM1720)&gt;=$S1720,$S1720,SUMIF($AC$3:$AM$3,VLOOKUP($R1720,desplegable!$N$3:$Q$8,4,FALSE),$AC1720:$AM1720))</f>
        <v>0</v>
      </c>
      <c r="BA1720" s="78"/>
      <c r="BB1720" s="54">
        <f t="shared" si="551"/>
        <v>0</v>
      </c>
      <c r="BC1720" s="53">
        <f>+IFERROR($BB1720*$T1720/VLOOKUP($R1720,desplegable!$N$3:$O$8,2,FALSE),0)</f>
        <v>0</v>
      </c>
      <c r="BD1720" s="53" t="str">
        <f t="shared" si="541"/>
        <v/>
      </c>
      <c r="BE1720" s="57" t="str">
        <f t="shared" si="552"/>
        <v/>
      </c>
    </row>
    <row r="1721" spans="1:57" ht="15" customHeight="1" x14ac:dyDescent="0.25">
      <c r="A1721" s="26" t="s">
        <v>117</v>
      </c>
      <c r="B1721" s="21"/>
      <c r="C1721" s="21" t="s">
        <v>117</v>
      </c>
      <c r="D1721" s="21"/>
      <c r="E1721" s="21" t="s">
        <v>117</v>
      </c>
      <c r="F1721" s="21"/>
      <c r="G1721" s="27"/>
      <c r="H1721" s="27"/>
      <c r="I1721" s="28" t="s">
        <v>110</v>
      </c>
      <c r="J1721" s="28" t="s">
        <v>117</v>
      </c>
      <c r="K1721" s="21"/>
      <c r="L1721" s="21"/>
      <c r="M1721" s="28" t="s">
        <v>117</v>
      </c>
      <c r="N1721" s="28" t="s">
        <v>117</v>
      </c>
      <c r="O1721" s="28" t="s">
        <v>117</v>
      </c>
      <c r="P1721" s="21" t="s">
        <v>117</v>
      </c>
      <c r="Q1721" s="21" t="s">
        <v>117</v>
      </c>
      <c r="R1721" s="28" t="s">
        <v>117</v>
      </c>
      <c r="S1721" s="78"/>
      <c r="T1721" s="30"/>
      <c r="U1721" s="52">
        <f t="shared" si="542"/>
        <v>0</v>
      </c>
      <c r="V1721" s="29"/>
      <c r="W1721" s="29" t="s">
        <v>117</v>
      </c>
      <c r="X1721" s="29"/>
      <c r="Y1721" s="29"/>
      <c r="Z1721" s="53" t="str">
        <f t="shared" si="534"/>
        <v/>
      </c>
      <c r="AA1721" s="55" t="str">
        <f t="shared" si="543"/>
        <v/>
      </c>
      <c r="AB1721" s="27"/>
      <c r="AC1721" s="54">
        <f t="shared" si="535"/>
        <v>0</v>
      </c>
      <c r="AD1721" s="78"/>
      <c r="AE1721" s="54">
        <f t="shared" si="536"/>
        <v>0</v>
      </c>
      <c r="AF1721" s="78"/>
      <c r="AG1721" s="54">
        <f t="shared" si="537"/>
        <v>0</v>
      </c>
      <c r="AH1721" s="78"/>
      <c r="AI1721" s="54">
        <f t="shared" si="538"/>
        <v>0</v>
      </c>
      <c r="AJ1721" s="78"/>
      <c r="AK1721" s="54">
        <f t="shared" si="539"/>
        <v>0</v>
      </c>
      <c r="AL1721" s="78"/>
      <c r="AM1721" s="78"/>
      <c r="AN1721" s="53" t="str">
        <f>+IF($A1721="Venta",SUMIF($AC$3:$AM$3,VLOOKUP($R1721,desplegable!$N$3:$Q$8,4,FALSE),$AC1721:$AM1721)*$T1721/VLOOKUP($R1721,desplegable!$N$3:$O$8,2,FALSE),"")</f>
        <v/>
      </c>
      <c r="AO1721" s="53">
        <f t="shared" si="540"/>
        <v>0</v>
      </c>
      <c r="AP1721" s="53" t="str">
        <f>+IF($A1721="Compra",SUMIF($AC$3:$AM$3,VLOOKUP($R1720,desplegable!$N$3:$Q$8,4,FALSE),$AC1721:$AM1721)*$T1721/VLOOKUP($R1720,desplegable!$N$3:$O$8,2,FALSE),"")</f>
        <v/>
      </c>
      <c r="AQ1721" s="55">
        <f>+IFERROR(SUMIF($AC$3:$AM$3,VLOOKUP($R1721,desplegable!$N$3:$Q$8,4,FALSE),$AC1721:$AM1721)/$S1721,0)</f>
        <v>0</v>
      </c>
      <c r="AR1721" s="55">
        <f ca="1">IFERROR((SUMIF($AC$3:$AM$3,VLOOKUP($R1721,desplegable!$N$3:$Q$8,4,FALSE),$AC1721:$AM1721)/($H1721-$G1721))*((TODAY())-$G1721)/$S1721,0)</f>
        <v>0</v>
      </c>
      <c r="AS1721" s="56" t="str">
        <f t="shared" si="544"/>
        <v>-</v>
      </c>
      <c r="AT1721" s="56" t="str">
        <f t="shared" si="545"/>
        <v>-</v>
      </c>
      <c r="AU1721" s="56" t="str">
        <f t="shared" si="546"/>
        <v>-</v>
      </c>
      <c r="AV1721" s="56" t="str">
        <f t="shared" si="547"/>
        <v>-</v>
      </c>
      <c r="AW1721" s="53" t="str">
        <f t="shared" si="548"/>
        <v>-</v>
      </c>
      <c r="AX1721" s="53" t="str">
        <f t="shared" si="549"/>
        <v/>
      </c>
      <c r="AY1721" s="57" t="str">
        <f t="shared" si="550"/>
        <v/>
      </c>
      <c r="AZ1721" s="54">
        <f>+IF(SUMIF($AC$3:$AM$3,VLOOKUP($R1721,desplegable!$N$3:$Q$8,4,FALSE),$AC1721:$AM1721)&gt;=$S1721,$S1721,SUMIF($AC$3:$AM$3,VLOOKUP($R1721,desplegable!$N$3:$Q$8,4,FALSE),$AC1721:$AM1721))</f>
        <v>0</v>
      </c>
      <c r="BA1721" s="78"/>
      <c r="BB1721" s="54">
        <f t="shared" si="551"/>
        <v>0</v>
      </c>
      <c r="BC1721" s="53">
        <f>+IFERROR($BB1721*$T1721/VLOOKUP($R1721,desplegable!$N$3:$O$8,2,FALSE),0)</f>
        <v>0</v>
      </c>
      <c r="BD1721" s="53" t="str">
        <f t="shared" si="541"/>
        <v/>
      </c>
      <c r="BE1721" s="57" t="str">
        <f t="shared" si="552"/>
        <v/>
      </c>
    </row>
    <row r="1722" spans="1:57" ht="15" customHeight="1" x14ac:dyDescent="0.25">
      <c r="A1722" s="26" t="s">
        <v>117</v>
      </c>
      <c r="B1722" s="21"/>
      <c r="C1722" s="21" t="s">
        <v>117</v>
      </c>
      <c r="D1722" s="21"/>
      <c r="E1722" s="21" t="s">
        <v>117</v>
      </c>
      <c r="F1722" s="21"/>
      <c r="G1722" s="27"/>
      <c r="H1722" s="27"/>
      <c r="I1722" s="28" t="s">
        <v>110</v>
      </c>
      <c r="J1722" s="28" t="s">
        <v>117</v>
      </c>
      <c r="K1722" s="21"/>
      <c r="L1722" s="21"/>
      <c r="M1722" s="28" t="s">
        <v>117</v>
      </c>
      <c r="N1722" s="28" t="s">
        <v>117</v>
      </c>
      <c r="O1722" s="28" t="s">
        <v>117</v>
      </c>
      <c r="P1722" s="21" t="s">
        <v>117</v>
      </c>
      <c r="Q1722" s="21" t="s">
        <v>117</v>
      </c>
      <c r="R1722" s="28" t="s">
        <v>117</v>
      </c>
      <c r="S1722" s="78"/>
      <c r="T1722" s="30"/>
      <c r="U1722" s="52">
        <f t="shared" si="542"/>
        <v>0</v>
      </c>
      <c r="V1722" s="29"/>
      <c r="W1722" s="29" t="s">
        <v>117</v>
      </c>
      <c r="X1722" s="29"/>
      <c r="Y1722" s="29"/>
      <c r="Z1722" s="53" t="str">
        <f t="shared" si="534"/>
        <v/>
      </c>
      <c r="AA1722" s="55" t="str">
        <f t="shared" si="543"/>
        <v/>
      </c>
      <c r="AB1722" s="27"/>
      <c r="AC1722" s="54">
        <f t="shared" si="535"/>
        <v>0</v>
      </c>
      <c r="AD1722" s="78"/>
      <c r="AE1722" s="54">
        <f t="shared" si="536"/>
        <v>0</v>
      </c>
      <c r="AF1722" s="78"/>
      <c r="AG1722" s="54">
        <f t="shared" si="537"/>
        <v>0</v>
      </c>
      <c r="AH1722" s="78"/>
      <c r="AI1722" s="54">
        <f t="shared" si="538"/>
        <v>0</v>
      </c>
      <c r="AJ1722" s="78"/>
      <c r="AK1722" s="54">
        <f t="shared" si="539"/>
        <v>0</v>
      </c>
      <c r="AL1722" s="78"/>
      <c r="AM1722" s="78"/>
      <c r="AN1722" s="53" t="str">
        <f>+IF($A1722="Venta",SUMIF($AC$3:$AM$3,VLOOKUP($R1722,desplegable!$N$3:$Q$8,4,FALSE),$AC1722:$AM1722)*$T1722/VLOOKUP($R1722,desplegable!$N$3:$O$8,2,FALSE),"")</f>
        <v/>
      </c>
      <c r="AO1722" s="53">
        <f t="shared" si="540"/>
        <v>0</v>
      </c>
      <c r="AP1722" s="53" t="str">
        <f>+IF($A1722="Compra",SUMIF($AC$3:$AM$3,VLOOKUP($R1721,desplegable!$N$3:$Q$8,4,FALSE),$AC1722:$AM1722)*$T1722/VLOOKUP($R1721,desplegable!$N$3:$O$8,2,FALSE),"")</f>
        <v/>
      </c>
      <c r="AQ1722" s="55">
        <f>+IFERROR(SUMIF($AC$3:$AM$3,VLOOKUP($R1722,desplegable!$N$3:$Q$8,4,FALSE),$AC1722:$AM1722)/$S1722,0)</f>
        <v>0</v>
      </c>
      <c r="AR1722" s="55">
        <f ca="1">IFERROR((SUMIF($AC$3:$AM$3,VLOOKUP($R1722,desplegable!$N$3:$Q$8,4,FALSE),$AC1722:$AM1722)/($H1722-$G1722))*((TODAY())-$G1722)/$S1722,0)</f>
        <v>0</v>
      </c>
      <c r="AS1722" s="56" t="str">
        <f t="shared" si="544"/>
        <v>-</v>
      </c>
      <c r="AT1722" s="56" t="str">
        <f t="shared" si="545"/>
        <v>-</v>
      </c>
      <c r="AU1722" s="56" t="str">
        <f t="shared" si="546"/>
        <v>-</v>
      </c>
      <c r="AV1722" s="56" t="str">
        <f t="shared" si="547"/>
        <v>-</v>
      </c>
      <c r="AW1722" s="53" t="str">
        <f t="shared" si="548"/>
        <v>-</v>
      </c>
      <c r="AX1722" s="53" t="str">
        <f t="shared" si="549"/>
        <v/>
      </c>
      <c r="AY1722" s="57" t="str">
        <f t="shared" si="550"/>
        <v/>
      </c>
      <c r="AZ1722" s="54">
        <f>+IF(SUMIF($AC$3:$AM$3,VLOOKUP($R1722,desplegable!$N$3:$Q$8,4,FALSE),$AC1722:$AM1722)&gt;=$S1722,$S1722,SUMIF($AC$3:$AM$3,VLOOKUP($R1722,desplegable!$N$3:$Q$8,4,FALSE),$AC1722:$AM1722))</f>
        <v>0</v>
      </c>
      <c r="BA1722" s="78"/>
      <c r="BB1722" s="54">
        <f t="shared" si="551"/>
        <v>0</v>
      </c>
      <c r="BC1722" s="53">
        <f>+IFERROR($BB1722*$T1722/VLOOKUP($R1722,desplegable!$N$3:$O$8,2,FALSE),0)</f>
        <v>0</v>
      </c>
      <c r="BD1722" s="53" t="str">
        <f t="shared" si="541"/>
        <v/>
      </c>
      <c r="BE1722" s="57" t="str">
        <f t="shared" si="552"/>
        <v/>
      </c>
    </row>
    <row r="1723" spans="1:57" ht="15" customHeight="1" x14ac:dyDescent="0.25">
      <c r="A1723" s="26" t="s">
        <v>117</v>
      </c>
      <c r="B1723" s="21"/>
      <c r="C1723" s="21" t="s">
        <v>117</v>
      </c>
      <c r="D1723" s="21"/>
      <c r="E1723" s="21" t="s">
        <v>117</v>
      </c>
      <c r="F1723" s="21"/>
      <c r="G1723" s="27"/>
      <c r="H1723" s="27"/>
      <c r="I1723" s="28" t="s">
        <v>110</v>
      </c>
      <c r="J1723" s="28" t="s">
        <v>117</v>
      </c>
      <c r="K1723" s="21"/>
      <c r="L1723" s="21"/>
      <c r="M1723" s="28" t="s">
        <v>117</v>
      </c>
      <c r="N1723" s="28" t="s">
        <v>117</v>
      </c>
      <c r="O1723" s="28" t="s">
        <v>117</v>
      </c>
      <c r="P1723" s="21" t="s">
        <v>117</v>
      </c>
      <c r="Q1723" s="21" t="s">
        <v>117</v>
      </c>
      <c r="R1723" s="28" t="s">
        <v>117</v>
      </c>
      <c r="S1723" s="78"/>
      <c r="T1723" s="30"/>
      <c r="U1723" s="52">
        <f t="shared" si="542"/>
        <v>0</v>
      </c>
      <c r="V1723" s="29"/>
      <c r="W1723" s="29" t="s">
        <v>117</v>
      </c>
      <c r="X1723" s="29"/>
      <c r="Y1723" s="29"/>
      <c r="Z1723" s="53" t="str">
        <f t="shared" si="534"/>
        <v/>
      </c>
      <c r="AA1723" s="55" t="str">
        <f t="shared" si="543"/>
        <v/>
      </c>
      <c r="AB1723" s="27"/>
      <c r="AC1723" s="54">
        <f t="shared" si="535"/>
        <v>0</v>
      </c>
      <c r="AD1723" s="78"/>
      <c r="AE1723" s="54">
        <f t="shared" si="536"/>
        <v>0</v>
      </c>
      <c r="AF1723" s="78"/>
      <c r="AG1723" s="54">
        <f t="shared" si="537"/>
        <v>0</v>
      </c>
      <c r="AH1723" s="78"/>
      <c r="AI1723" s="54">
        <f t="shared" si="538"/>
        <v>0</v>
      </c>
      <c r="AJ1723" s="78"/>
      <c r="AK1723" s="54">
        <f t="shared" si="539"/>
        <v>0</v>
      </c>
      <c r="AL1723" s="78"/>
      <c r="AM1723" s="78"/>
      <c r="AN1723" s="53" t="str">
        <f>+IF($A1723="Venta",SUMIF($AC$3:$AM$3,VLOOKUP($R1723,desplegable!$N$3:$Q$8,4,FALSE),$AC1723:$AM1723)*$T1723/VLOOKUP($R1723,desplegable!$N$3:$O$8,2,FALSE),"")</f>
        <v/>
      </c>
      <c r="AO1723" s="53">
        <f t="shared" si="540"/>
        <v>0</v>
      </c>
      <c r="AP1723" s="53" t="str">
        <f>+IF($A1723="Compra",SUMIF($AC$3:$AM$3,VLOOKUP($R1722,desplegable!$N$3:$Q$8,4,FALSE),$AC1723:$AM1723)*$T1723/VLOOKUP($R1722,desplegable!$N$3:$O$8,2,FALSE),"")</f>
        <v/>
      </c>
      <c r="AQ1723" s="55">
        <f>+IFERROR(SUMIF($AC$3:$AM$3,VLOOKUP($R1723,desplegable!$N$3:$Q$8,4,FALSE),$AC1723:$AM1723)/$S1723,0)</f>
        <v>0</v>
      </c>
      <c r="AR1723" s="55">
        <f ca="1">IFERROR((SUMIF($AC$3:$AM$3,VLOOKUP($R1723,desplegable!$N$3:$Q$8,4,FALSE),$AC1723:$AM1723)/($H1723-$G1723))*((TODAY())-$G1723)/$S1723,0)</f>
        <v>0</v>
      </c>
      <c r="AS1723" s="56" t="str">
        <f t="shared" si="544"/>
        <v>-</v>
      </c>
      <c r="AT1723" s="56" t="str">
        <f t="shared" si="545"/>
        <v>-</v>
      </c>
      <c r="AU1723" s="56" t="str">
        <f t="shared" si="546"/>
        <v>-</v>
      </c>
      <c r="AV1723" s="56" t="str">
        <f t="shared" si="547"/>
        <v>-</v>
      </c>
      <c r="AW1723" s="53" t="str">
        <f t="shared" si="548"/>
        <v>-</v>
      </c>
      <c r="AX1723" s="53" t="str">
        <f t="shared" si="549"/>
        <v/>
      </c>
      <c r="AY1723" s="57" t="str">
        <f t="shared" si="550"/>
        <v/>
      </c>
      <c r="AZ1723" s="54">
        <f>+IF(SUMIF($AC$3:$AM$3,VLOOKUP($R1723,desplegable!$N$3:$Q$8,4,FALSE),$AC1723:$AM1723)&gt;=$S1723,$S1723,SUMIF($AC$3:$AM$3,VLOOKUP($R1723,desplegable!$N$3:$Q$8,4,FALSE),$AC1723:$AM1723))</f>
        <v>0</v>
      </c>
      <c r="BA1723" s="78"/>
      <c r="BB1723" s="54">
        <f t="shared" si="551"/>
        <v>0</v>
      </c>
      <c r="BC1723" s="53">
        <f>+IFERROR($BB1723*$T1723/VLOOKUP($R1723,desplegable!$N$3:$O$8,2,FALSE),0)</f>
        <v>0</v>
      </c>
      <c r="BD1723" s="53" t="str">
        <f t="shared" si="541"/>
        <v/>
      </c>
      <c r="BE1723" s="57" t="str">
        <f t="shared" si="552"/>
        <v/>
      </c>
    </row>
    <row r="1724" spans="1:57" ht="15" customHeight="1" x14ac:dyDescent="0.25">
      <c r="A1724" s="26" t="s">
        <v>117</v>
      </c>
      <c r="B1724" s="21"/>
      <c r="C1724" s="21" t="s">
        <v>117</v>
      </c>
      <c r="D1724" s="21"/>
      <c r="E1724" s="21" t="s">
        <v>117</v>
      </c>
      <c r="F1724" s="21"/>
      <c r="G1724" s="27"/>
      <c r="H1724" s="27"/>
      <c r="I1724" s="28" t="s">
        <v>110</v>
      </c>
      <c r="J1724" s="28" t="s">
        <v>117</v>
      </c>
      <c r="K1724" s="21"/>
      <c r="L1724" s="21"/>
      <c r="M1724" s="28" t="s">
        <v>117</v>
      </c>
      <c r="N1724" s="28" t="s">
        <v>117</v>
      </c>
      <c r="O1724" s="28" t="s">
        <v>117</v>
      </c>
      <c r="P1724" s="21" t="s">
        <v>117</v>
      </c>
      <c r="Q1724" s="21" t="s">
        <v>117</v>
      </c>
      <c r="R1724" s="28" t="s">
        <v>117</v>
      </c>
      <c r="S1724" s="78"/>
      <c r="T1724" s="30"/>
      <c r="U1724" s="52">
        <f t="shared" si="542"/>
        <v>0</v>
      </c>
      <c r="V1724" s="29"/>
      <c r="W1724" s="29" t="s">
        <v>117</v>
      </c>
      <c r="X1724" s="29"/>
      <c r="Y1724" s="29"/>
      <c r="Z1724" s="53" t="str">
        <f t="shared" si="534"/>
        <v/>
      </c>
      <c r="AA1724" s="55" t="str">
        <f t="shared" si="543"/>
        <v/>
      </c>
      <c r="AB1724" s="27"/>
      <c r="AC1724" s="54">
        <f t="shared" si="535"/>
        <v>0</v>
      </c>
      <c r="AD1724" s="78"/>
      <c r="AE1724" s="54">
        <f t="shared" si="536"/>
        <v>0</v>
      </c>
      <c r="AF1724" s="78"/>
      <c r="AG1724" s="54">
        <f t="shared" si="537"/>
        <v>0</v>
      </c>
      <c r="AH1724" s="78"/>
      <c r="AI1724" s="54">
        <f t="shared" si="538"/>
        <v>0</v>
      </c>
      <c r="AJ1724" s="78"/>
      <c r="AK1724" s="54">
        <f t="shared" si="539"/>
        <v>0</v>
      </c>
      <c r="AL1724" s="78"/>
      <c r="AM1724" s="78"/>
      <c r="AN1724" s="53" t="str">
        <f>+IF($A1724="Venta",SUMIF($AC$3:$AM$3,VLOOKUP($R1724,desplegable!$N$3:$Q$8,4,FALSE),$AC1724:$AM1724)*$T1724/VLOOKUP($R1724,desplegable!$N$3:$O$8,2,FALSE),"")</f>
        <v/>
      </c>
      <c r="AO1724" s="53">
        <f t="shared" si="540"/>
        <v>0</v>
      </c>
      <c r="AP1724" s="53" t="str">
        <f>+IF($A1724="Compra",SUMIF($AC$3:$AM$3,VLOOKUP($R1723,desplegable!$N$3:$Q$8,4,FALSE),$AC1724:$AM1724)*$T1724/VLOOKUP($R1723,desplegable!$N$3:$O$8,2,FALSE),"")</f>
        <v/>
      </c>
      <c r="AQ1724" s="55">
        <f>+IFERROR(SUMIF($AC$3:$AM$3,VLOOKUP($R1724,desplegable!$N$3:$Q$8,4,FALSE),$AC1724:$AM1724)/$S1724,0)</f>
        <v>0</v>
      </c>
      <c r="AR1724" s="55">
        <f ca="1">IFERROR((SUMIF($AC$3:$AM$3,VLOOKUP($R1724,desplegable!$N$3:$Q$8,4,FALSE),$AC1724:$AM1724)/($H1724-$G1724))*((TODAY())-$G1724)/$S1724,0)</f>
        <v>0</v>
      </c>
      <c r="AS1724" s="56" t="str">
        <f t="shared" si="544"/>
        <v>-</v>
      </c>
      <c r="AT1724" s="56" t="str">
        <f t="shared" si="545"/>
        <v>-</v>
      </c>
      <c r="AU1724" s="56" t="str">
        <f t="shared" si="546"/>
        <v>-</v>
      </c>
      <c r="AV1724" s="56" t="str">
        <f t="shared" si="547"/>
        <v>-</v>
      </c>
      <c r="AW1724" s="53" t="str">
        <f t="shared" si="548"/>
        <v>-</v>
      </c>
      <c r="AX1724" s="53" t="str">
        <f t="shared" si="549"/>
        <v/>
      </c>
      <c r="AY1724" s="57" t="str">
        <f t="shared" si="550"/>
        <v/>
      </c>
      <c r="AZ1724" s="54">
        <f>+IF(SUMIF($AC$3:$AM$3,VLOOKUP($R1724,desplegable!$N$3:$Q$8,4,FALSE),$AC1724:$AM1724)&gt;=$S1724,$S1724,SUMIF($AC$3:$AM$3,VLOOKUP($R1724,desplegable!$N$3:$Q$8,4,FALSE),$AC1724:$AM1724))</f>
        <v>0</v>
      </c>
      <c r="BA1724" s="78"/>
      <c r="BB1724" s="54">
        <f t="shared" si="551"/>
        <v>0</v>
      </c>
      <c r="BC1724" s="53">
        <f>+IFERROR($BB1724*$T1724/VLOOKUP($R1724,desplegable!$N$3:$O$8,2,FALSE),0)</f>
        <v>0</v>
      </c>
      <c r="BD1724" s="53" t="str">
        <f t="shared" si="541"/>
        <v/>
      </c>
      <c r="BE1724" s="57" t="str">
        <f t="shared" si="552"/>
        <v/>
      </c>
    </row>
    <row r="1725" spans="1:57" ht="15" customHeight="1" x14ac:dyDescent="0.25">
      <c r="A1725" s="26" t="s">
        <v>117</v>
      </c>
      <c r="B1725" s="21"/>
      <c r="C1725" s="21" t="s">
        <v>117</v>
      </c>
      <c r="D1725" s="21"/>
      <c r="E1725" s="21" t="s">
        <v>117</v>
      </c>
      <c r="F1725" s="21"/>
      <c r="G1725" s="27"/>
      <c r="H1725" s="27"/>
      <c r="I1725" s="28" t="s">
        <v>110</v>
      </c>
      <c r="J1725" s="28" t="s">
        <v>117</v>
      </c>
      <c r="K1725" s="21"/>
      <c r="L1725" s="21"/>
      <c r="M1725" s="28" t="s">
        <v>117</v>
      </c>
      <c r="N1725" s="28" t="s">
        <v>117</v>
      </c>
      <c r="O1725" s="28" t="s">
        <v>117</v>
      </c>
      <c r="P1725" s="21" t="s">
        <v>117</v>
      </c>
      <c r="Q1725" s="21" t="s">
        <v>117</v>
      </c>
      <c r="R1725" s="28" t="s">
        <v>117</v>
      </c>
      <c r="S1725" s="78"/>
      <c r="T1725" s="30"/>
      <c r="U1725" s="52">
        <f t="shared" si="542"/>
        <v>0</v>
      </c>
      <c r="V1725" s="29"/>
      <c r="W1725" s="29" t="s">
        <v>117</v>
      </c>
      <c r="X1725" s="29"/>
      <c r="Y1725" s="29"/>
      <c r="Z1725" s="53" t="str">
        <f t="shared" si="534"/>
        <v/>
      </c>
      <c r="AA1725" s="55" t="str">
        <f t="shared" si="543"/>
        <v/>
      </c>
      <c r="AB1725" s="27"/>
      <c r="AC1725" s="54">
        <f t="shared" si="535"/>
        <v>0</v>
      </c>
      <c r="AD1725" s="78"/>
      <c r="AE1725" s="54">
        <f t="shared" si="536"/>
        <v>0</v>
      </c>
      <c r="AF1725" s="78"/>
      <c r="AG1725" s="54">
        <f t="shared" si="537"/>
        <v>0</v>
      </c>
      <c r="AH1725" s="78"/>
      <c r="AI1725" s="54">
        <f t="shared" si="538"/>
        <v>0</v>
      </c>
      <c r="AJ1725" s="78"/>
      <c r="AK1725" s="54">
        <f t="shared" si="539"/>
        <v>0</v>
      </c>
      <c r="AL1725" s="78"/>
      <c r="AM1725" s="78"/>
      <c r="AN1725" s="53" t="str">
        <f>+IF($A1725="Venta",SUMIF($AC$3:$AM$3,VLOOKUP($R1725,desplegable!$N$3:$Q$8,4,FALSE),$AC1725:$AM1725)*$T1725/VLOOKUP($R1725,desplegable!$N$3:$O$8,2,FALSE),"")</f>
        <v/>
      </c>
      <c r="AO1725" s="53">
        <f t="shared" si="540"/>
        <v>0</v>
      </c>
      <c r="AP1725" s="53" t="str">
        <f>+IF($A1725="Compra",SUMIF($AC$3:$AM$3,VLOOKUP($R1724,desplegable!$N$3:$Q$8,4,FALSE),$AC1725:$AM1725)*$T1725/VLOOKUP($R1724,desplegable!$N$3:$O$8,2,FALSE),"")</f>
        <v/>
      </c>
      <c r="AQ1725" s="55">
        <f>+IFERROR(SUMIF($AC$3:$AM$3,VLOOKUP($R1725,desplegable!$N$3:$Q$8,4,FALSE),$AC1725:$AM1725)/$S1725,0)</f>
        <v>0</v>
      </c>
      <c r="AR1725" s="55">
        <f ca="1">IFERROR((SUMIF($AC$3:$AM$3,VLOOKUP($R1725,desplegable!$N$3:$Q$8,4,FALSE),$AC1725:$AM1725)/($H1725-$G1725))*((TODAY())-$G1725)/$S1725,0)</f>
        <v>0</v>
      </c>
      <c r="AS1725" s="56" t="str">
        <f t="shared" si="544"/>
        <v>-</v>
      </c>
      <c r="AT1725" s="56" t="str">
        <f t="shared" si="545"/>
        <v>-</v>
      </c>
      <c r="AU1725" s="56" t="str">
        <f t="shared" si="546"/>
        <v>-</v>
      </c>
      <c r="AV1725" s="56" t="str">
        <f t="shared" si="547"/>
        <v>-</v>
      </c>
      <c r="AW1725" s="53" t="str">
        <f t="shared" si="548"/>
        <v>-</v>
      </c>
      <c r="AX1725" s="53" t="str">
        <f t="shared" si="549"/>
        <v/>
      </c>
      <c r="AY1725" s="57" t="str">
        <f t="shared" si="550"/>
        <v/>
      </c>
      <c r="AZ1725" s="54">
        <f>+IF(SUMIF($AC$3:$AM$3,VLOOKUP($R1725,desplegable!$N$3:$Q$8,4,FALSE),$AC1725:$AM1725)&gt;=$S1725,$S1725,SUMIF($AC$3:$AM$3,VLOOKUP($R1725,desplegable!$N$3:$Q$8,4,FALSE),$AC1725:$AM1725))</f>
        <v>0</v>
      </c>
      <c r="BA1725" s="78"/>
      <c r="BB1725" s="54">
        <f t="shared" si="551"/>
        <v>0</v>
      </c>
      <c r="BC1725" s="53">
        <f>+IFERROR($BB1725*$T1725/VLOOKUP($R1725,desplegable!$N$3:$O$8,2,FALSE),0)</f>
        <v>0</v>
      </c>
      <c r="BD1725" s="53" t="str">
        <f t="shared" si="541"/>
        <v/>
      </c>
      <c r="BE1725" s="57" t="str">
        <f t="shared" si="552"/>
        <v/>
      </c>
    </row>
    <row r="1726" spans="1:57" ht="15" customHeight="1" x14ac:dyDescent="0.25">
      <c r="A1726" s="26" t="s">
        <v>117</v>
      </c>
      <c r="B1726" s="21"/>
      <c r="C1726" s="21" t="s">
        <v>117</v>
      </c>
      <c r="D1726" s="21"/>
      <c r="E1726" s="21" t="s">
        <v>117</v>
      </c>
      <c r="F1726" s="21"/>
      <c r="G1726" s="27"/>
      <c r="H1726" s="27"/>
      <c r="I1726" s="28" t="s">
        <v>110</v>
      </c>
      <c r="J1726" s="28" t="s">
        <v>117</v>
      </c>
      <c r="K1726" s="21"/>
      <c r="L1726" s="21"/>
      <c r="M1726" s="28" t="s">
        <v>117</v>
      </c>
      <c r="N1726" s="28" t="s">
        <v>117</v>
      </c>
      <c r="O1726" s="28" t="s">
        <v>117</v>
      </c>
      <c r="P1726" s="21" t="s">
        <v>117</v>
      </c>
      <c r="Q1726" s="21" t="s">
        <v>117</v>
      </c>
      <c r="R1726" s="28" t="s">
        <v>117</v>
      </c>
      <c r="S1726" s="78"/>
      <c r="T1726" s="30"/>
      <c r="U1726" s="52">
        <f t="shared" si="542"/>
        <v>0</v>
      </c>
      <c r="V1726" s="29"/>
      <c r="W1726" s="29" t="s">
        <v>117</v>
      </c>
      <c r="X1726" s="29"/>
      <c r="Y1726" s="29"/>
      <c r="Z1726" s="53" t="str">
        <f t="shared" si="534"/>
        <v/>
      </c>
      <c r="AA1726" s="55" t="str">
        <f t="shared" si="543"/>
        <v/>
      </c>
      <c r="AB1726" s="27"/>
      <c r="AC1726" s="54">
        <f t="shared" si="535"/>
        <v>0</v>
      </c>
      <c r="AD1726" s="78"/>
      <c r="AE1726" s="54">
        <f t="shared" si="536"/>
        <v>0</v>
      </c>
      <c r="AF1726" s="78"/>
      <c r="AG1726" s="54">
        <f t="shared" si="537"/>
        <v>0</v>
      </c>
      <c r="AH1726" s="78"/>
      <c r="AI1726" s="54">
        <f t="shared" si="538"/>
        <v>0</v>
      </c>
      <c r="AJ1726" s="78"/>
      <c r="AK1726" s="54">
        <f t="shared" si="539"/>
        <v>0</v>
      </c>
      <c r="AL1726" s="78"/>
      <c r="AM1726" s="78"/>
      <c r="AN1726" s="53" t="str">
        <f>+IF($A1726="Venta",SUMIF($AC$3:$AM$3,VLOOKUP($R1726,desplegable!$N$3:$Q$8,4,FALSE),$AC1726:$AM1726)*$T1726/VLOOKUP($R1726,desplegable!$N$3:$O$8,2,FALSE),"")</f>
        <v/>
      </c>
      <c r="AO1726" s="53">
        <f t="shared" si="540"/>
        <v>0</v>
      </c>
      <c r="AP1726" s="53" t="str">
        <f>+IF($A1726="Compra",SUMIF($AC$3:$AM$3,VLOOKUP($R1725,desplegable!$N$3:$Q$8,4,FALSE),$AC1726:$AM1726)*$T1726/VLOOKUP($R1725,desplegable!$N$3:$O$8,2,FALSE),"")</f>
        <v/>
      </c>
      <c r="AQ1726" s="55">
        <f>+IFERROR(SUMIF($AC$3:$AM$3,VLOOKUP($R1726,desplegable!$N$3:$Q$8,4,FALSE),$AC1726:$AM1726)/$S1726,0)</f>
        <v>0</v>
      </c>
      <c r="AR1726" s="55">
        <f ca="1">IFERROR((SUMIF($AC$3:$AM$3,VLOOKUP($R1726,desplegable!$N$3:$Q$8,4,FALSE),$AC1726:$AM1726)/($H1726-$G1726))*((TODAY())-$G1726)/$S1726,0)</f>
        <v>0</v>
      </c>
      <c r="AS1726" s="56" t="str">
        <f t="shared" si="544"/>
        <v>-</v>
      </c>
      <c r="AT1726" s="56" t="str">
        <f t="shared" si="545"/>
        <v>-</v>
      </c>
      <c r="AU1726" s="56" t="str">
        <f t="shared" si="546"/>
        <v>-</v>
      </c>
      <c r="AV1726" s="56" t="str">
        <f t="shared" si="547"/>
        <v>-</v>
      </c>
      <c r="AW1726" s="53" t="str">
        <f t="shared" si="548"/>
        <v>-</v>
      </c>
      <c r="AX1726" s="53" t="str">
        <f t="shared" si="549"/>
        <v/>
      </c>
      <c r="AY1726" s="57" t="str">
        <f t="shared" si="550"/>
        <v/>
      </c>
      <c r="AZ1726" s="54">
        <f>+IF(SUMIF($AC$3:$AM$3,VLOOKUP($R1726,desplegable!$N$3:$Q$8,4,FALSE),$AC1726:$AM1726)&gt;=$S1726,$S1726,SUMIF($AC$3:$AM$3,VLOOKUP($R1726,desplegable!$N$3:$Q$8,4,FALSE),$AC1726:$AM1726))</f>
        <v>0</v>
      </c>
      <c r="BA1726" s="78"/>
      <c r="BB1726" s="54">
        <f t="shared" si="551"/>
        <v>0</v>
      </c>
      <c r="BC1726" s="53">
        <f>+IFERROR($BB1726*$T1726/VLOOKUP($R1726,desplegable!$N$3:$O$8,2,FALSE),0)</f>
        <v>0</v>
      </c>
      <c r="BD1726" s="53" t="str">
        <f t="shared" si="541"/>
        <v/>
      </c>
      <c r="BE1726" s="57" t="str">
        <f t="shared" si="552"/>
        <v/>
      </c>
    </row>
    <row r="1727" spans="1:57" ht="15" customHeight="1" x14ac:dyDescent="0.25">
      <c r="A1727" s="26" t="s">
        <v>117</v>
      </c>
      <c r="B1727" s="21"/>
      <c r="C1727" s="21" t="s">
        <v>117</v>
      </c>
      <c r="D1727" s="21"/>
      <c r="E1727" s="21" t="s">
        <v>117</v>
      </c>
      <c r="F1727" s="21"/>
      <c r="G1727" s="27"/>
      <c r="H1727" s="27"/>
      <c r="I1727" s="28" t="s">
        <v>110</v>
      </c>
      <c r="J1727" s="28" t="s">
        <v>117</v>
      </c>
      <c r="K1727" s="21"/>
      <c r="L1727" s="21"/>
      <c r="M1727" s="28" t="s">
        <v>117</v>
      </c>
      <c r="N1727" s="28" t="s">
        <v>117</v>
      </c>
      <c r="O1727" s="28" t="s">
        <v>117</v>
      </c>
      <c r="P1727" s="21" t="s">
        <v>117</v>
      </c>
      <c r="Q1727" s="21" t="s">
        <v>117</v>
      </c>
      <c r="R1727" s="28" t="s">
        <v>117</v>
      </c>
      <c r="S1727" s="78"/>
      <c r="T1727" s="30"/>
      <c r="U1727" s="52">
        <f t="shared" si="542"/>
        <v>0</v>
      </c>
      <c r="V1727" s="29"/>
      <c r="W1727" s="29" t="s">
        <v>117</v>
      </c>
      <c r="X1727" s="29"/>
      <c r="Y1727" s="29"/>
      <c r="Z1727" s="53" t="str">
        <f t="shared" si="534"/>
        <v/>
      </c>
      <c r="AA1727" s="55" t="str">
        <f t="shared" si="543"/>
        <v/>
      </c>
      <c r="AB1727" s="27"/>
      <c r="AC1727" s="54">
        <f t="shared" si="535"/>
        <v>0</v>
      </c>
      <c r="AD1727" s="78"/>
      <c r="AE1727" s="54">
        <f t="shared" si="536"/>
        <v>0</v>
      </c>
      <c r="AF1727" s="78"/>
      <c r="AG1727" s="54">
        <f t="shared" si="537"/>
        <v>0</v>
      </c>
      <c r="AH1727" s="78"/>
      <c r="AI1727" s="54">
        <f t="shared" si="538"/>
        <v>0</v>
      </c>
      <c r="AJ1727" s="78"/>
      <c r="AK1727" s="54">
        <f t="shared" si="539"/>
        <v>0</v>
      </c>
      <c r="AL1727" s="78"/>
      <c r="AM1727" s="78"/>
      <c r="AN1727" s="53" t="str">
        <f>+IF($A1727="Venta",SUMIF($AC$3:$AM$3,VLOOKUP($R1727,desplegable!$N$3:$Q$8,4,FALSE),$AC1727:$AM1727)*$T1727/VLOOKUP($R1727,desplegable!$N$3:$O$8,2,FALSE),"")</f>
        <v/>
      </c>
      <c r="AO1727" s="53">
        <f t="shared" si="540"/>
        <v>0</v>
      </c>
      <c r="AP1727" s="53" t="str">
        <f>+IF($A1727="Compra",SUMIF($AC$3:$AM$3,VLOOKUP($R1726,desplegable!$N$3:$Q$8,4,FALSE),$AC1727:$AM1727)*$T1727/VLOOKUP($R1726,desplegable!$N$3:$O$8,2,FALSE),"")</f>
        <v/>
      </c>
      <c r="AQ1727" s="55">
        <f>+IFERROR(SUMIF($AC$3:$AM$3,VLOOKUP($R1727,desplegable!$N$3:$Q$8,4,FALSE),$AC1727:$AM1727)/$S1727,0)</f>
        <v>0</v>
      </c>
      <c r="AR1727" s="55">
        <f ca="1">IFERROR((SUMIF($AC$3:$AM$3,VLOOKUP($R1727,desplegable!$N$3:$Q$8,4,FALSE),$AC1727:$AM1727)/($H1727-$G1727))*((TODAY())-$G1727)/$S1727,0)</f>
        <v>0</v>
      </c>
      <c r="AS1727" s="56" t="str">
        <f t="shared" si="544"/>
        <v>-</v>
      </c>
      <c r="AT1727" s="56" t="str">
        <f t="shared" si="545"/>
        <v>-</v>
      </c>
      <c r="AU1727" s="56" t="str">
        <f t="shared" si="546"/>
        <v>-</v>
      </c>
      <c r="AV1727" s="56" t="str">
        <f t="shared" si="547"/>
        <v>-</v>
      </c>
      <c r="AW1727" s="53" t="str">
        <f t="shared" si="548"/>
        <v>-</v>
      </c>
      <c r="AX1727" s="53" t="str">
        <f t="shared" si="549"/>
        <v/>
      </c>
      <c r="AY1727" s="57" t="str">
        <f t="shared" si="550"/>
        <v/>
      </c>
      <c r="AZ1727" s="54">
        <f>+IF(SUMIF($AC$3:$AM$3,VLOOKUP($R1727,desplegable!$N$3:$Q$8,4,FALSE),$AC1727:$AM1727)&gt;=$S1727,$S1727,SUMIF($AC$3:$AM$3,VLOOKUP($R1727,desplegable!$N$3:$Q$8,4,FALSE),$AC1727:$AM1727))</f>
        <v>0</v>
      </c>
      <c r="BA1727" s="78"/>
      <c r="BB1727" s="54">
        <f t="shared" si="551"/>
        <v>0</v>
      </c>
      <c r="BC1727" s="53">
        <f>+IFERROR($BB1727*$T1727/VLOOKUP($R1727,desplegable!$N$3:$O$8,2,FALSE),0)</f>
        <v>0</v>
      </c>
      <c r="BD1727" s="53" t="str">
        <f t="shared" si="541"/>
        <v/>
      </c>
      <c r="BE1727" s="57" t="str">
        <f t="shared" si="552"/>
        <v/>
      </c>
    </row>
    <row r="1728" spans="1:57" ht="15" customHeight="1" x14ac:dyDescent="0.25">
      <c r="A1728" s="26" t="s">
        <v>117</v>
      </c>
      <c r="B1728" s="21"/>
      <c r="C1728" s="21" t="s">
        <v>117</v>
      </c>
      <c r="D1728" s="21"/>
      <c r="E1728" s="21" t="s">
        <v>117</v>
      </c>
      <c r="F1728" s="21"/>
      <c r="G1728" s="27"/>
      <c r="H1728" s="27"/>
      <c r="I1728" s="28" t="s">
        <v>110</v>
      </c>
      <c r="J1728" s="28" t="s">
        <v>117</v>
      </c>
      <c r="K1728" s="21"/>
      <c r="L1728" s="21"/>
      <c r="M1728" s="28" t="s">
        <v>117</v>
      </c>
      <c r="N1728" s="28" t="s">
        <v>117</v>
      </c>
      <c r="O1728" s="28" t="s">
        <v>117</v>
      </c>
      <c r="P1728" s="21" t="s">
        <v>117</v>
      </c>
      <c r="Q1728" s="21" t="s">
        <v>117</v>
      </c>
      <c r="R1728" s="28" t="s">
        <v>117</v>
      </c>
      <c r="S1728" s="78"/>
      <c r="T1728" s="30"/>
      <c r="U1728" s="52">
        <f t="shared" si="542"/>
        <v>0</v>
      </c>
      <c r="V1728" s="29"/>
      <c r="W1728" s="29" t="s">
        <v>117</v>
      </c>
      <c r="X1728" s="29"/>
      <c r="Y1728" s="29"/>
      <c r="Z1728" s="53" t="str">
        <f t="shared" si="534"/>
        <v/>
      </c>
      <c r="AA1728" s="55" t="str">
        <f t="shared" si="543"/>
        <v/>
      </c>
      <c r="AB1728" s="27"/>
      <c r="AC1728" s="54">
        <f t="shared" si="535"/>
        <v>0</v>
      </c>
      <c r="AD1728" s="78"/>
      <c r="AE1728" s="54">
        <f t="shared" si="536"/>
        <v>0</v>
      </c>
      <c r="AF1728" s="78"/>
      <c r="AG1728" s="54">
        <f t="shared" si="537"/>
        <v>0</v>
      </c>
      <c r="AH1728" s="78"/>
      <c r="AI1728" s="54">
        <f t="shared" si="538"/>
        <v>0</v>
      </c>
      <c r="AJ1728" s="78"/>
      <c r="AK1728" s="54">
        <f t="shared" si="539"/>
        <v>0</v>
      </c>
      <c r="AL1728" s="78"/>
      <c r="AM1728" s="78"/>
      <c r="AN1728" s="53" t="str">
        <f>+IF($A1728="Venta",SUMIF($AC$3:$AM$3,VLOOKUP($R1728,desplegable!$N$3:$Q$8,4,FALSE),$AC1728:$AM1728)*$T1728/VLOOKUP($R1728,desplegable!$N$3:$O$8,2,FALSE),"")</f>
        <v/>
      </c>
      <c r="AO1728" s="53">
        <f t="shared" si="540"/>
        <v>0</v>
      </c>
      <c r="AP1728" s="53" t="str">
        <f>+IF($A1728="Compra",SUMIF($AC$3:$AM$3,VLOOKUP($R1727,desplegable!$N$3:$Q$8,4,FALSE),$AC1728:$AM1728)*$T1728/VLOOKUP($R1727,desplegable!$N$3:$O$8,2,FALSE),"")</f>
        <v/>
      </c>
      <c r="AQ1728" s="55">
        <f>+IFERROR(SUMIF($AC$3:$AM$3,VLOOKUP($R1728,desplegable!$N$3:$Q$8,4,FALSE),$AC1728:$AM1728)/$S1728,0)</f>
        <v>0</v>
      </c>
      <c r="AR1728" s="55">
        <f ca="1">IFERROR((SUMIF($AC$3:$AM$3,VLOOKUP($R1728,desplegable!$N$3:$Q$8,4,FALSE),$AC1728:$AM1728)/($H1728-$G1728))*((TODAY())-$G1728)/$S1728,0)</f>
        <v>0</v>
      </c>
      <c r="AS1728" s="56" t="str">
        <f t="shared" si="544"/>
        <v>-</v>
      </c>
      <c r="AT1728" s="56" t="str">
        <f t="shared" si="545"/>
        <v>-</v>
      </c>
      <c r="AU1728" s="56" t="str">
        <f t="shared" si="546"/>
        <v>-</v>
      </c>
      <c r="AV1728" s="56" t="str">
        <f t="shared" si="547"/>
        <v>-</v>
      </c>
      <c r="AW1728" s="53" t="str">
        <f t="shared" si="548"/>
        <v>-</v>
      </c>
      <c r="AX1728" s="53" t="str">
        <f t="shared" si="549"/>
        <v/>
      </c>
      <c r="AY1728" s="57" t="str">
        <f t="shared" si="550"/>
        <v/>
      </c>
      <c r="AZ1728" s="54">
        <f>+IF(SUMIF($AC$3:$AM$3,VLOOKUP($R1728,desplegable!$N$3:$Q$8,4,FALSE),$AC1728:$AM1728)&gt;=$S1728,$S1728,SUMIF($AC$3:$AM$3,VLOOKUP($R1728,desplegable!$N$3:$Q$8,4,FALSE),$AC1728:$AM1728))</f>
        <v>0</v>
      </c>
      <c r="BA1728" s="78"/>
      <c r="BB1728" s="54">
        <f t="shared" si="551"/>
        <v>0</v>
      </c>
      <c r="BC1728" s="53">
        <f>+IFERROR($BB1728*$T1728/VLOOKUP($R1728,desplegable!$N$3:$O$8,2,FALSE),0)</f>
        <v>0</v>
      </c>
      <c r="BD1728" s="53" t="str">
        <f t="shared" si="541"/>
        <v/>
      </c>
      <c r="BE1728" s="57" t="str">
        <f t="shared" si="552"/>
        <v/>
      </c>
    </row>
    <row r="1729" spans="1:57" ht="15" customHeight="1" x14ac:dyDescent="0.25">
      <c r="A1729" s="26" t="s">
        <v>117</v>
      </c>
      <c r="B1729" s="21"/>
      <c r="C1729" s="21" t="s">
        <v>117</v>
      </c>
      <c r="D1729" s="21"/>
      <c r="E1729" s="21" t="s">
        <v>117</v>
      </c>
      <c r="F1729" s="21"/>
      <c r="G1729" s="27"/>
      <c r="H1729" s="27"/>
      <c r="I1729" s="28" t="s">
        <v>110</v>
      </c>
      <c r="J1729" s="28" t="s">
        <v>117</v>
      </c>
      <c r="K1729" s="21"/>
      <c r="L1729" s="21"/>
      <c r="M1729" s="28" t="s">
        <v>117</v>
      </c>
      <c r="N1729" s="28" t="s">
        <v>117</v>
      </c>
      <c r="O1729" s="28" t="s">
        <v>117</v>
      </c>
      <c r="P1729" s="21" t="s">
        <v>117</v>
      </c>
      <c r="Q1729" s="21" t="s">
        <v>117</v>
      </c>
      <c r="R1729" s="28" t="s">
        <v>117</v>
      </c>
      <c r="S1729" s="78"/>
      <c r="T1729" s="30"/>
      <c r="U1729" s="52">
        <f t="shared" si="542"/>
        <v>0</v>
      </c>
      <c r="V1729" s="29"/>
      <c r="W1729" s="29" t="s">
        <v>117</v>
      </c>
      <c r="X1729" s="29"/>
      <c r="Y1729" s="29"/>
      <c r="Z1729" s="53" t="str">
        <f t="shared" si="534"/>
        <v/>
      </c>
      <c r="AA1729" s="55" t="str">
        <f t="shared" si="543"/>
        <v/>
      </c>
      <c r="AB1729" s="27"/>
      <c r="AC1729" s="54">
        <f t="shared" si="535"/>
        <v>0</v>
      </c>
      <c r="AD1729" s="78"/>
      <c r="AE1729" s="54">
        <f t="shared" si="536"/>
        <v>0</v>
      </c>
      <c r="AF1729" s="78"/>
      <c r="AG1729" s="54">
        <f t="shared" si="537"/>
        <v>0</v>
      </c>
      <c r="AH1729" s="78"/>
      <c r="AI1729" s="54">
        <f t="shared" si="538"/>
        <v>0</v>
      </c>
      <c r="AJ1729" s="78"/>
      <c r="AK1729" s="54">
        <f t="shared" si="539"/>
        <v>0</v>
      </c>
      <c r="AL1729" s="78"/>
      <c r="AM1729" s="78"/>
      <c r="AN1729" s="53" t="str">
        <f>+IF($A1729="Venta",SUMIF($AC$3:$AM$3,VLOOKUP($R1729,desplegable!$N$3:$Q$8,4,FALSE),$AC1729:$AM1729)*$T1729/VLOOKUP($R1729,desplegable!$N$3:$O$8,2,FALSE),"")</f>
        <v/>
      </c>
      <c r="AO1729" s="53">
        <f t="shared" si="540"/>
        <v>0</v>
      </c>
      <c r="AP1729" s="53" t="str">
        <f>+IF($A1729="Compra",SUMIF($AC$3:$AM$3,VLOOKUP($R1728,desplegable!$N$3:$Q$8,4,FALSE),$AC1729:$AM1729)*$T1729/VLOOKUP($R1728,desplegable!$N$3:$O$8,2,FALSE),"")</f>
        <v/>
      </c>
      <c r="AQ1729" s="55">
        <f>+IFERROR(SUMIF($AC$3:$AM$3,VLOOKUP($R1729,desplegable!$N$3:$Q$8,4,FALSE),$AC1729:$AM1729)/$S1729,0)</f>
        <v>0</v>
      </c>
      <c r="AR1729" s="55">
        <f ca="1">IFERROR((SUMIF($AC$3:$AM$3,VLOOKUP($R1729,desplegable!$N$3:$Q$8,4,FALSE),$AC1729:$AM1729)/($H1729-$G1729))*((TODAY())-$G1729)/$S1729,0)</f>
        <v>0</v>
      </c>
      <c r="AS1729" s="56" t="str">
        <f t="shared" si="544"/>
        <v>-</v>
      </c>
      <c r="AT1729" s="56" t="str">
        <f t="shared" si="545"/>
        <v>-</v>
      </c>
      <c r="AU1729" s="56" t="str">
        <f t="shared" si="546"/>
        <v>-</v>
      </c>
      <c r="AV1729" s="56" t="str">
        <f t="shared" si="547"/>
        <v>-</v>
      </c>
      <c r="AW1729" s="53" t="str">
        <f t="shared" si="548"/>
        <v>-</v>
      </c>
      <c r="AX1729" s="53" t="str">
        <f t="shared" si="549"/>
        <v/>
      </c>
      <c r="AY1729" s="57" t="str">
        <f t="shared" si="550"/>
        <v/>
      </c>
      <c r="AZ1729" s="54">
        <f>+IF(SUMIF($AC$3:$AM$3,VLOOKUP($R1729,desplegable!$N$3:$Q$8,4,FALSE),$AC1729:$AM1729)&gt;=$S1729,$S1729,SUMIF($AC$3:$AM$3,VLOOKUP($R1729,desplegable!$N$3:$Q$8,4,FALSE),$AC1729:$AM1729))</f>
        <v>0</v>
      </c>
      <c r="BA1729" s="78"/>
      <c r="BB1729" s="54">
        <f t="shared" si="551"/>
        <v>0</v>
      </c>
      <c r="BC1729" s="53">
        <f>+IFERROR($BB1729*$T1729/VLOOKUP($R1729,desplegable!$N$3:$O$8,2,FALSE),0)</f>
        <v>0</v>
      </c>
      <c r="BD1729" s="53" t="str">
        <f t="shared" si="541"/>
        <v/>
      </c>
      <c r="BE1729" s="57" t="str">
        <f t="shared" si="552"/>
        <v/>
      </c>
    </row>
    <row r="1730" spans="1:57" ht="15" customHeight="1" x14ac:dyDescent="0.25">
      <c r="A1730" s="26" t="s">
        <v>117</v>
      </c>
      <c r="B1730" s="21"/>
      <c r="C1730" s="21" t="s">
        <v>117</v>
      </c>
      <c r="D1730" s="21"/>
      <c r="E1730" s="21" t="s">
        <v>117</v>
      </c>
      <c r="F1730" s="21"/>
      <c r="G1730" s="27"/>
      <c r="H1730" s="27"/>
      <c r="I1730" s="28" t="s">
        <v>110</v>
      </c>
      <c r="J1730" s="28" t="s">
        <v>117</v>
      </c>
      <c r="K1730" s="21"/>
      <c r="L1730" s="21"/>
      <c r="M1730" s="28" t="s">
        <v>117</v>
      </c>
      <c r="N1730" s="28" t="s">
        <v>117</v>
      </c>
      <c r="O1730" s="28" t="s">
        <v>117</v>
      </c>
      <c r="P1730" s="21" t="s">
        <v>117</v>
      </c>
      <c r="Q1730" s="21" t="s">
        <v>117</v>
      </c>
      <c r="R1730" s="28" t="s">
        <v>117</v>
      </c>
      <c r="S1730" s="78"/>
      <c r="T1730" s="30"/>
      <c r="U1730" s="52">
        <f t="shared" si="542"/>
        <v>0</v>
      </c>
      <c r="V1730" s="29"/>
      <c r="W1730" s="29" t="s">
        <v>117</v>
      </c>
      <c r="X1730" s="29"/>
      <c r="Y1730" s="29"/>
      <c r="Z1730" s="53" t="str">
        <f t="shared" si="534"/>
        <v/>
      </c>
      <c r="AA1730" s="55" t="str">
        <f t="shared" si="543"/>
        <v/>
      </c>
      <c r="AB1730" s="27"/>
      <c r="AC1730" s="54">
        <f t="shared" si="535"/>
        <v>0</v>
      </c>
      <c r="AD1730" s="78"/>
      <c r="AE1730" s="54">
        <f t="shared" si="536"/>
        <v>0</v>
      </c>
      <c r="AF1730" s="78"/>
      <c r="AG1730" s="54">
        <f t="shared" si="537"/>
        <v>0</v>
      </c>
      <c r="AH1730" s="78"/>
      <c r="AI1730" s="54">
        <f t="shared" si="538"/>
        <v>0</v>
      </c>
      <c r="AJ1730" s="78"/>
      <c r="AK1730" s="54">
        <f t="shared" si="539"/>
        <v>0</v>
      </c>
      <c r="AL1730" s="78"/>
      <c r="AM1730" s="78"/>
      <c r="AN1730" s="53" t="str">
        <f>+IF($A1730="Venta",SUMIF($AC$3:$AM$3,VLOOKUP($R1730,desplegable!$N$3:$Q$8,4,FALSE),$AC1730:$AM1730)*$T1730/VLOOKUP($R1730,desplegable!$N$3:$O$8,2,FALSE),"")</f>
        <v/>
      </c>
      <c r="AO1730" s="53">
        <f t="shared" si="540"/>
        <v>0</v>
      </c>
      <c r="AP1730" s="53" t="str">
        <f>+IF($A1730="Compra",SUMIF($AC$3:$AM$3,VLOOKUP($R1729,desplegable!$N$3:$Q$8,4,FALSE),$AC1730:$AM1730)*$T1730/VLOOKUP($R1729,desplegable!$N$3:$O$8,2,FALSE),"")</f>
        <v/>
      </c>
      <c r="AQ1730" s="55">
        <f>+IFERROR(SUMIF($AC$3:$AM$3,VLOOKUP($R1730,desplegable!$N$3:$Q$8,4,FALSE),$AC1730:$AM1730)/$S1730,0)</f>
        <v>0</v>
      </c>
      <c r="AR1730" s="55">
        <f ca="1">IFERROR((SUMIF($AC$3:$AM$3,VLOOKUP($R1730,desplegable!$N$3:$Q$8,4,FALSE),$AC1730:$AM1730)/($H1730-$G1730))*((TODAY())-$G1730)/$S1730,0)</f>
        <v>0</v>
      </c>
      <c r="AS1730" s="56" t="str">
        <f t="shared" si="544"/>
        <v>-</v>
      </c>
      <c r="AT1730" s="56" t="str">
        <f t="shared" si="545"/>
        <v>-</v>
      </c>
      <c r="AU1730" s="56" t="str">
        <f t="shared" si="546"/>
        <v>-</v>
      </c>
      <c r="AV1730" s="56" t="str">
        <f t="shared" si="547"/>
        <v>-</v>
      </c>
      <c r="AW1730" s="53" t="str">
        <f t="shared" si="548"/>
        <v>-</v>
      </c>
      <c r="AX1730" s="53" t="str">
        <f t="shared" si="549"/>
        <v/>
      </c>
      <c r="AY1730" s="57" t="str">
        <f t="shared" si="550"/>
        <v/>
      </c>
      <c r="AZ1730" s="54">
        <f>+IF(SUMIF($AC$3:$AM$3,VLOOKUP($R1730,desplegable!$N$3:$Q$8,4,FALSE),$AC1730:$AM1730)&gt;=$S1730,$S1730,SUMIF($AC$3:$AM$3,VLOOKUP($R1730,desplegable!$N$3:$Q$8,4,FALSE),$AC1730:$AM1730))</f>
        <v>0</v>
      </c>
      <c r="BA1730" s="78"/>
      <c r="BB1730" s="54">
        <f t="shared" si="551"/>
        <v>0</v>
      </c>
      <c r="BC1730" s="53">
        <f>+IFERROR($BB1730*$T1730/VLOOKUP($R1730,desplegable!$N$3:$O$8,2,FALSE),0)</f>
        <v>0</v>
      </c>
      <c r="BD1730" s="53" t="str">
        <f t="shared" si="541"/>
        <v/>
      </c>
      <c r="BE1730" s="57" t="str">
        <f t="shared" si="552"/>
        <v/>
      </c>
    </row>
    <row r="1731" spans="1:57" ht="15" customHeight="1" x14ac:dyDescent="0.25">
      <c r="A1731" s="26" t="s">
        <v>117</v>
      </c>
      <c r="B1731" s="21"/>
      <c r="C1731" s="21" t="s">
        <v>117</v>
      </c>
      <c r="D1731" s="21"/>
      <c r="E1731" s="21" t="s">
        <v>117</v>
      </c>
      <c r="F1731" s="21"/>
      <c r="G1731" s="27"/>
      <c r="H1731" s="27"/>
      <c r="I1731" s="28" t="s">
        <v>110</v>
      </c>
      <c r="J1731" s="28" t="s">
        <v>117</v>
      </c>
      <c r="K1731" s="21"/>
      <c r="L1731" s="21"/>
      <c r="M1731" s="28" t="s">
        <v>117</v>
      </c>
      <c r="N1731" s="28" t="s">
        <v>117</v>
      </c>
      <c r="O1731" s="28" t="s">
        <v>117</v>
      </c>
      <c r="P1731" s="21" t="s">
        <v>117</v>
      </c>
      <c r="Q1731" s="21" t="s">
        <v>117</v>
      </c>
      <c r="R1731" s="28" t="s">
        <v>117</v>
      </c>
      <c r="S1731" s="78"/>
      <c r="T1731" s="30"/>
      <c r="U1731" s="52">
        <f t="shared" si="542"/>
        <v>0</v>
      </c>
      <c r="V1731" s="29"/>
      <c r="W1731" s="29" t="s">
        <v>117</v>
      </c>
      <c r="X1731" s="29"/>
      <c r="Y1731" s="29"/>
      <c r="Z1731" s="53" t="str">
        <f t="shared" si="534"/>
        <v/>
      </c>
      <c r="AA1731" s="55" t="str">
        <f t="shared" si="543"/>
        <v/>
      </c>
      <c r="AB1731" s="27"/>
      <c r="AC1731" s="54">
        <f t="shared" si="535"/>
        <v>0</v>
      </c>
      <c r="AD1731" s="78"/>
      <c r="AE1731" s="54">
        <f t="shared" si="536"/>
        <v>0</v>
      </c>
      <c r="AF1731" s="78"/>
      <c r="AG1731" s="54">
        <f t="shared" si="537"/>
        <v>0</v>
      </c>
      <c r="AH1731" s="78"/>
      <c r="AI1731" s="54">
        <f t="shared" si="538"/>
        <v>0</v>
      </c>
      <c r="AJ1731" s="78"/>
      <c r="AK1731" s="54">
        <f t="shared" si="539"/>
        <v>0</v>
      </c>
      <c r="AL1731" s="78"/>
      <c r="AM1731" s="78"/>
      <c r="AN1731" s="53" t="str">
        <f>+IF($A1731="Venta",SUMIF($AC$3:$AM$3,VLOOKUP($R1731,desplegable!$N$3:$Q$8,4,FALSE),$AC1731:$AM1731)*$T1731/VLOOKUP($R1731,desplegable!$N$3:$O$8,2,FALSE),"")</f>
        <v/>
      </c>
      <c r="AO1731" s="53">
        <f t="shared" si="540"/>
        <v>0</v>
      </c>
      <c r="AP1731" s="53" t="str">
        <f>+IF($A1731="Compra",SUMIF($AC$3:$AM$3,VLOOKUP($R1730,desplegable!$N$3:$Q$8,4,FALSE),$AC1731:$AM1731)*$T1731/VLOOKUP($R1730,desplegable!$N$3:$O$8,2,FALSE),"")</f>
        <v/>
      </c>
      <c r="AQ1731" s="55">
        <f>+IFERROR(SUMIF($AC$3:$AM$3,VLOOKUP($R1731,desplegable!$N$3:$Q$8,4,FALSE),$AC1731:$AM1731)/$S1731,0)</f>
        <v>0</v>
      </c>
      <c r="AR1731" s="55">
        <f ca="1">IFERROR((SUMIF($AC$3:$AM$3,VLOOKUP($R1731,desplegable!$N$3:$Q$8,4,FALSE),$AC1731:$AM1731)/($H1731-$G1731))*((TODAY())-$G1731)/$S1731,0)</f>
        <v>0</v>
      </c>
      <c r="AS1731" s="56" t="str">
        <f t="shared" si="544"/>
        <v>-</v>
      </c>
      <c r="AT1731" s="56" t="str">
        <f t="shared" si="545"/>
        <v>-</v>
      </c>
      <c r="AU1731" s="56" t="str">
        <f t="shared" si="546"/>
        <v>-</v>
      </c>
      <c r="AV1731" s="56" t="str">
        <f t="shared" si="547"/>
        <v>-</v>
      </c>
      <c r="AW1731" s="53" t="str">
        <f t="shared" si="548"/>
        <v>-</v>
      </c>
      <c r="AX1731" s="53" t="str">
        <f t="shared" si="549"/>
        <v/>
      </c>
      <c r="AY1731" s="57" t="str">
        <f t="shared" si="550"/>
        <v/>
      </c>
      <c r="AZ1731" s="54">
        <f>+IF(SUMIF($AC$3:$AM$3,VLOOKUP($R1731,desplegable!$N$3:$Q$8,4,FALSE),$AC1731:$AM1731)&gt;=$S1731,$S1731,SUMIF($AC$3:$AM$3,VLOOKUP($R1731,desplegable!$N$3:$Q$8,4,FALSE),$AC1731:$AM1731))</f>
        <v>0</v>
      </c>
      <c r="BA1731" s="78"/>
      <c r="BB1731" s="54">
        <f t="shared" si="551"/>
        <v>0</v>
      </c>
      <c r="BC1731" s="53">
        <f>+IFERROR($BB1731*$T1731/VLOOKUP($R1731,desplegable!$N$3:$O$8,2,FALSE),0)</f>
        <v>0</v>
      </c>
      <c r="BD1731" s="53" t="str">
        <f t="shared" si="541"/>
        <v/>
      </c>
      <c r="BE1731" s="57" t="str">
        <f t="shared" si="552"/>
        <v/>
      </c>
    </row>
    <row r="1732" spans="1:57" ht="15" customHeight="1" x14ac:dyDescent="0.25">
      <c r="A1732" s="26" t="s">
        <v>117</v>
      </c>
      <c r="B1732" s="21"/>
      <c r="C1732" s="21" t="s">
        <v>117</v>
      </c>
      <c r="D1732" s="21"/>
      <c r="E1732" s="21" t="s">
        <v>117</v>
      </c>
      <c r="F1732" s="21"/>
      <c r="G1732" s="27"/>
      <c r="H1732" s="27"/>
      <c r="I1732" s="28" t="s">
        <v>110</v>
      </c>
      <c r="J1732" s="28" t="s">
        <v>117</v>
      </c>
      <c r="K1732" s="21"/>
      <c r="L1732" s="21"/>
      <c r="M1732" s="28" t="s">
        <v>117</v>
      </c>
      <c r="N1732" s="28" t="s">
        <v>117</v>
      </c>
      <c r="O1732" s="28" t="s">
        <v>117</v>
      </c>
      <c r="P1732" s="21" t="s">
        <v>117</v>
      </c>
      <c r="Q1732" s="21" t="s">
        <v>117</v>
      </c>
      <c r="R1732" s="28" t="s">
        <v>117</v>
      </c>
      <c r="S1732" s="78"/>
      <c r="T1732" s="30"/>
      <c r="U1732" s="52">
        <f t="shared" si="542"/>
        <v>0</v>
      </c>
      <c r="V1732" s="29"/>
      <c r="W1732" s="29" t="s">
        <v>117</v>
      </c>
      <c r="X1732" s="29"/>
      <c r="Y1732" s="29"/>
      <c r="Z1732" s="53" t="str">
        <f t="shared" ref="Z1732:Z1795" si="553">IF($A1732="Venta",$U1732-SUMIFS($U:$U,$K:$K,$K1732,$L:$L,$L1732,$M:$M,$M1732,$N:$N,$N1732,$A:$A,"Compra"),IF($A1732="Compra","",""))</f>
        <v/>
      </c>
      <c r="AA1732" s="55" t="str">
        <f t="shared" si="543"/>
        <v/>
      </c>
      <c r="AB1732" s="27"/>
      <c r="AC1732" s="54">
        <f t="shared" ref="AC1732:AC1795" si="554">+IF($A1732="Venta",SUMIFS($AD:$AD,$K:$K,$K1732,$L:$L,$L1732,$M:$M,$M1732,$N:$N,$N1732),IF($A1732="Compra",$AD1732,0))</f>
        <v>0</v>
      </c>
      <c r="AD1732" s="78"/>
      <c r="AE1732" s="54">
        <f t="shared" ref="AE1732:AE1795" si="555">+IF($A1732="Venta",SUMIFS($AF:$AF,$K:$K,$K1732,$L:$L,$L1732,$M:$M,$M1732,$N:$N,$N1732),IF($A1732="Compra",$AF1732,0))</f>
        <v>0</v>
      </c>
      <c r="AF1732" s="78"/>
      <c r="AG1732" s="54">
        <f t="shared" ref="AG1732:AG1795" si="556">+IF($A1732="Venta",SUMIFS($AH:$AH,$K:$K,$K1732,$L:$L,$L1732,$M:$M,$M1732,$N:$N,$N1732),IF($A1732="Compra",$AH1732,0))</f>
        <v>0</v>
      </c>
      <c r="AH1732" s="78"/>
      <c r="AI1732" s="54">
        <f t="shared" ref="AI1732:AI1795" si="557">+IF($A1732="Venta",SUMIFS($AJ:$AJ,$K:$K,$K1732,$L:$L,$L1732,$M:$M,$M1732,$N:$N,$N1732),IF($A1732="Compra",$AJ1732,0))</f>
        <v>0</v>
      </c>
      <c r="AJ1732" s="78"/>
      <c r="AK1732" s="54">
        <f t="shared" ref="AK1732:AK1795" si="558">+IF($A1732="Venta",SUMIFS($AL:$AL,$K:$K,$K1732,$L:$L,$L1732,$M:$M,$M1732,$N:$N,$N1732),IF($A1732="Compra",$AL1732,0))</f>
        <v>0</v>
      </c>
      <c r="AL1732" s="78"/>
      <c r="AM1732" s="78"/>
      <c r="AN1732" s="53" t="str">
        <f>+IF($A1732="Venta",SUMIF($AC$3:$AM$3,VLOOKUP($R1732,desplegable!$N$3:$Q$8,4,FALSE),$AC1732:$AM1732)*$T1732/VLOOKUP($R1732,desplegable!$N$3:$O$8,2,FALSE),"")</f>
        <v/>
      </c>
      <c r="AO1732" s="53">
        <f t="shared" ref="AO1732:AO1795" si="559">+IF($A1732="Venta",SUMIFS($AP:$AP,$K:$K,$K1732,$L:$L,$L1732,$M:$M,$M1732,$N:$N,$N1732),IF($A1732="Compra",$AP1732,0))</f>
        <v>0</v>
      </c>
      <c r="AP1732" s="53" t="str">
        <f>+IF($A1732="Compra",SUMIF($AC$3:$AM$3,VLOOKUP($R1731,desplegable!$N$3:$Q$8,4,FALSE),$AC1732:$AM1732)*$T1732/VLOOKUP($R1731,desplegable!$N$3:$O$8,2,FALSE),"")</f>
        <v/>
      </c>
      <c r="AQ1732" s="55">
        <f>+IFERROR(SUMIF($AC$3:$AM$3,VLOOKUP($R1732,desplegable!$N$3:$Q$8,4,FALSE),$AC1732:$AM1732)/$S1732,0)</f>
        <v>0</v>
      </c>
      <c r="AR1732" s="55">
        <f ca="1">IFERROR((SUMIF($AC$3:$AM$3,VLOOKUP($R1732,desplegable!$N$3:$Q$8,4,FALSE),$AC1732:$AM1732)/($H1732-$G1732))*((TODAY())-$G1732)/$S1732,0)</f>
        <v>0</v>
      </c>
      <c r="AS1732" s="56" t="str">
        <f t="shared" si="544"/>
        <v>-</v>
      </c>
      <c r="AT1732" s="56" t="str">
        <f t="shared" si="545"/>
        <v>-</v>
      </c>
      <c r="AU1732" s="56" t="str">
        <f t="shared" si="546"/>
        <v>-</v>
      </c>
      <c r="AV1732" s="56" t="str">
        <f t="shared" si="547"/>
        <v>-</v>
      </c>
      <c r="AW1732" s="53" t="str">
        <f t="shared" si="548"/>
        <v>-</v>
      </c>
      <c r="AX1732" s="53" t="str">
        <f t="shared" si="549"/>
        <v/>
      </c>
      <c r="AY1732" s="57" t="str">
        <f t="shared" si="550"/>
        <v/>
      </c>
      <c r="AZ1732" s="54">
        <f>+IF(SUMIF($AC$3:$AM$3,VLOOKUP($R1732,desplegable!$N$3:$Q$8,4,FALSE),$AC1732:$AM1732)&gt;=$S1732,$S1732,SUMIF($AC$3:$AM$3,VLOOKUP($R1732,desplegable!$N$3:$Q$8,4,FALSE),$AC1732:$AM1732))</f>
        <v>0</v>
      </c>
      <c r="BA1732" s="78"/>
      <c r="BB1732" s="54">
        <f t="shared" si="551"/>
        <v>0</v>
      </c>
      <c r="BC1732" s="53">
        <f>+IFERROR($BB1732*$T1732/VLOOKUP($R1732,desplegable!$N$3:$O$8,2,FALSE),0)</f>
        <v>0</v>
      </c>
      <c r="BD1732" s="53" t="str">
        <f t="shared" ref="BD1732:BD1795" si="560">+IF($A1732="Venta",$BC1732-SUMIFS($BC:$BC,$K:$K,$K1732,$L:$L,$L1732,$M:$M,$M1732,$N:$N,$N1732,$A:$A,"Compra"),"")</f>
        <v/>
      </c>
      <c r="BE1732" s="57" t="str">
        <f t="shared" si="552"/>
        <v/>
      </c>
    </row>
    <row r="1733" spans="1:57" ht="15" customHeight="1" x14ac:dyDescent="0.25">
      <c r="A1733" s="26" t="s">
        <v>117</v>
      </c>
      <c r="B1733" s="21"/>
      <c r="C1733" s="21" t="s">
        <v>117</v>
      </c>
      <c r="D1733" s="21"/>
      <c r="E1733" s="21" t="s">
        <v>117</v>
      </c>
      <c r="F1733" s="21"/>
      <c r="G1733" s="27"/>
      <c r="H1733" s="27"/>
      <c r="I1733" s="28" t="s">
        <v>110</v>
      </c>
      <c r="J1733" s="28" t="s">
        <v>117</v>
      </c>
      <c r="K1733" s="21"/>
      <c r="L1733" s="21"/>
      <c r="M1733" s="28" t="s">
        <v>117</v>
      </c>
      <c r="N1733" s="28" t="s">
        <v>117</v>
      </c>
      <c r="O1733" s="28" t="s">
        <v>117</v>
      </c>
      <c r="P1733" s="21" t="s">
        <v>117</v>
      </c>
      <c r="Q1733" s="21" t="s">
        <v>117</v>
      </c>
      <c r="R1733" s="28" t="s">
        <v>117</v>
      </c>
      <c r="S1733" s="78"/>
      <c r="T1733" s="30"/>
      <c r="U1733" s="52">
        <f t="shared" ref="U1733:U1796" si="561">IF($R1733="CPM",$S1733/1000*$T1733,$S1733*$T1733)</f>
        <v>0</v>
      </c>
      <c r="V1733" s="29"/>
      <c r="W1733" s="29" t="s">
        <v>117</v>
      </c>
      <c r="X1733" s="29"/>
      <c r="Y1733" s="29"/>
      <c r="Z1733" s="53" t="str">
        <f t="shared" si="553"/>
        <v/>
      </c>
      <c r="AA1733" s="55" t="str">
        <f t="shared" si="543"/>
        <v/>
      </c>
      <c r="AB1733" s="27"/>
      <c r="AC1733" s="54">
        <f t="shared" si="554"/>
        <v>0</v>
      </c>
      <c r="AD1733" s="78"/>
      <c r="AE1733" s="54">
        <f t="shared" si="555"/>
        <v>0</v>
      </c>
      <c r="AF1733" s="78"/>
      <c r="AG1733" s="54">
        <f t="shared" si="556"/>
        <v>0</v>
      </c>
      <c r="AH1733" s="78"/>
      <c r="AI1733" s="54">
        <f t="shared" si="557"/>
        <v>0</v>
      </c>
      <c r="AJ1733" s="78"/>
      <c r="AK1733" s="54">
        <f t="shared" si="558"/>
        <v>0</v>
      </c>
      <c r="AL1733" s="78"/>
      <c r="AM1733" s="78"/>
      <c r="AN1733" s="53" t="str">
        <f>+IF($A1733="Venta",SUMIF($AC$3:$AM$3,VLOOKUP($R1733,desplegable!$N$3:$Q$8,4,FALSE),$AC1733:$AM1733)*$T1733/VLOOKUP($R1733,desplegable!$N$3:$O$8,2,FALSE),"")</f>
        <v/>
      </c>
      <c r="AO1733" s="53">
        <f t="shared" si="559"/>
        <v>0</v>
      </c>
      <c r="AP1733" s="53" t="str">
        <f>+IF($A1733="Compra",SUMIF($AC$3:$AM$3,VLOOKUP($R1732,desplegable!$N$3:$Q$8,4,FALSE),$AC1733:$AM1733)*$T1733/VLOOKUP($R1732,desplegable!$N$3:$O$8,2,FALSE),"")</f>
        <v/>
      </c>
      <c r="AQ1733" s="55">
        <f>+IFERROR(SUMIF($AC$3:$AM$3,VLOOKUP($R1733,desplegable!$N$3:$Q$8,4,FALSE),$AC1733:$AM1733)/$S1733,0)</f>
        <v>0</v>
      </c>
      <c r="AR1733" s="55">
        <f ca="1">IFERROR((SUMIF($AC$3:$AM$3,VLOOKUP($R1733,desplegable!$N$3:$Q$8,4,FALSE),$AC1733:$AM1733)/($H1733-$G1733))*((TODAY())-$G1733)/$S1733,0)</f>
        <v>0</v>
      </c>
      <c r="AS1733" s="56" t="str">
        <f t="shared" si="544"/>
        <v>-</v>
      </c>
      <c r="AT1733" s="56" t="str">
        <f t="shared" si="545"/>
        <v>-</v>
      </c>
      <c r="AU1733" s="56" t="str">
        <f t="shared" si="546"/>
        <v>-</v>
      </c>
      <c r="AV1733" s="56" t="str">
        <f t="shared" si="547"/>
        <v>-</v>
      </c>
      <c r="AW1733" s="53" t="str">
        <f t="shared" si="548"/>
        <v>-</v>
      </c>
      <c r="AX1733" s="53" t="str">
        <f t="shared" si="549"/>
        <v/>
      </c>
      <c r="AY1733" s="57" t="str">
        <f t="shared" si="550"/>
        <v/>
      </c>
      <c r="AZ1733" s="54">
        <f>+IF(SUMIF($AC$3:$AM$3,VLOOKUP($R1733,desplegable!$N$3:$Q$8,4,FALSE),$AC1733:$AM1733)&gt;=$S1733,$S1733,SUMIF($AC$3:$AM$3,VLOOKUP($R1733,desplegable!$N$3:$Q$8,4,FALSE),$AC1733:$AM1733))</f>
        <v>0</v>
      </c>
      <c r="BA1733" s="78"/>
      <c r="BB1733" s="54">
        <f t="shared" si="551"/>
        <v>0</v>
      </c>
      <c r="BC1733" s="53">
        <f>+IFERROR($BB1733*$T1733/VLOOKUP($R1733,desplegable!$N$3:$O$8,2,FALSE),0)</f>
        <v>0</v>
      </c>
      <c r="BD1733" s="53" t="str">
        <f t="shared" si="560"/>
        <v/>
      </c>
      <c r="BE1733" s="57" t="str">
        <f t="shared" si="552"/>
        <v/>
      </c>
    </row>
    <row r="1734" spans="1:57" ht="15" customHeight="1" x14ac:dyDescent="0.25">
      <c r="A1734" s="26" t="s">
        <v>117</v>
      </c>
      <c r="B1734" s="21"/>
      <c r="C1734" s="21" t="s">
        <v>117</v>
      </c>
      <c r="D1734" s="21"/>
      <c r="E1734" s="21" t="s">
        <v>117</v>
      </c>
      <c r="F1734" s="21"/>
      <c r="G1734" s="27"/>
      <c r="H1734" s="27"/>
      <c r="I1734" s="28" t="s">
        <v>110</v>
      </c>
      <c r="J1734" s="28" t="s">
        <v>117</v>
      </c>
      <c r="K1734" s="21"/>
      <c r="L1734" s="21"/>
      <c r="M1734" s="28" t="s">
        <v>117</v>
      </c>
      <c r="N1734" s="28" t="s">
        <v>117</v>
      </c>
      <c r="O1734" s="28" t="s">
        <v>117</v>
      </c>
      <c r="P1734" s="21" t="s">
        <v>117</v>
      </c>
      <c r="Q1734" s="21" t="s">
        <v>117</v>
      </c>
      <c r="R1734" s="28" t="s">
        <v>117</v>
      </c>
      <c r="S1734" s="78"/>
      <c r="T1734" s="30"/>
      <c r="U1734" s="52">
        <f t="shared" si="561"/>
        <v>0</v>
      </c>
      <c r="V1734" s="29"/>
      <c r="W1734" s="29" t="s">
        <v>117</v>
      </c>
      <c r="X1734" s="29"/>
      <c r="Y1734" s="29"/>
      <c r="Z1734" s="53" t="str">
        <f t="shared" si="553"/>
        <v/>
      </c>
      <c r="AA1734" s="55" t="str">
        <f t="shared" si="543"/>
        <v/>
      </c>
      <c r="AB1734" s="27"/>
      <c r="AC1734" s="54">
        <f t="shared" si="554"/>
        <v>0</v>
      </c>
      <c r="AD1734" s="78"/>
      <c r="AE1734" s="54">
        <f t="shared" si="555"/>
        <v>0</v>
      </c>
      <c r="AF1734" s="78"/>
      <c r="AG1734" s="54">
        <f t="shared" si="556"/>
        <v>0</v>
      </c>
      <c r="AH1734" s="78"/>
      <c r="AI1734" s="54">
        <f t="shared" si="557"/>
        <v>0</v>
      </c>
      <c r="AJ1734" s="78"/>
      <c r="AK1734" s="54">
        <f t="shared" si="558"/>
        <v>0</v>
      </c>
      <c r="AL1734" s="78"/>
      <c r="AM1734" s="78"/>
      <c r="AN1734" s="53" t="str">
        <f>+IF($A1734="Venta",SUMIF($AC$3:$AM$3,VLOOKUP($R1734,desplegable!$N$3:$Q$8,4,FALSE),$AC1734:$AM1734)*$T1734/VLOOKUP($R1734,desplegable!$N$3:$O$8,2,FALSE),"")</f>
        <v/>
      </c>
      <c r="AO1734" s="53">
        <f t="shared" si="559"/>
        <v>0</v>
      </c>
      <c r="AP1734" s="53" t="str">
        <f>+IF($A1734="Compra",SUMIF($AC$3:$AM$3,VLOOKUP($R1733,desplegable!$N$3:$Q$8,4,FALSE),$AC1734:$AM1734)*$T1734/VLOOKUP($R1733,desplegable!$N$3:$O$8,2,FALSE),"")</f>
        <v/>
      </c>
      <c r="AQ1734" s="55">
        <f>+IFERROR(SUMIF($AC$3:$AM$3,VLOOKUP($R1734,desplegable!$N$3:$Q$8,4,FALSE),$AC1734:$AM1734)/$S1734,0)</f>
        <v>0</v>
      </c>
      <c r="AR1734" s="55">
        <f ca="1">IFERROR((SUMIF($AC$3:$AM$3,VLOOKUP($R1734,desplegable!$N$3:$Q$8,4,FALSE),$AC1734:$AM1734)/($H1734-$G1734))*((TODAY())-$G1734)/$S1734,0)</f>
        <v>0</v>
      </c>
      <c r="AS1734" s="56" t="str">
        <f t="shared" si="544"/>
        <v>-</v>
      </c>
      <c r="AT1734" s="56" t="str">
        <f t="shared" si="545"/>
        <v>-</v>
      </c>
      <c r="AU1734" s="56" t="str">
        <f t="shared" si="546"/>
        <v>-</v>
      </c>
      <c r="AV1734" s="56" t="str">
        <f t="shared" si="547"/>
        <v>-</v>
      </c>
      <c r="AW1734" s="53" t="str">
        <f t="shared" si="548"/>
        <v>-</v>
      </c>
      <c r="AX1734" s="53" t="str">
        <f t="shared" si="549"/>
        <v/>
      </c>
      <c r="AY1734" s="57" t="str">
        <f t="shared" si="550"/>
        <v/>
      </c>
      <c r="AZ1734" s="54">
        <f>+IF(SUMIF($AC$3:$AM$3,VLOOKUP($R1734,desplegable!$N$3:$Q$8,4,FALSE),$AC1734:$AM1734)&gt;=$S1734,$S1734,SUMIF($AC$3:$AM$3,VLOOKUP($R1734,desplegable!$N$3:$Q$8,4,FALSE),$AC1734:$AM1734))</f>
        <v>0</v>
      </c>
      <c r="BA1734" s="78"/>
      <c r="BB1734" s="54">
        <f t="shared" si="551"/>
        <v>0</v>
      </c>
      <c r="BC1734" s="53">
        <f>+IFERROR($BB1734*$T1734/VLOOKUP($R1734,desplegable!$N$3:$O$8,2,FALSE),0)</f>
        <v>0</v>
      </c>
      <c r="BD1734" s="53" t="str">
        <f t="shared" si="560"/>
        <v/>
      </c>
      <c r="BE1734" s="57" t="str">
        <f t="shared" si="552"/>
        <v/>
      </c>
    </row>
    <row r="1735" spans="1:57" ht="15" customHeight="1" x14ac:dyDescent="0.25">
      <c r="A1735" s="26" t="s">
        <v>117</v>
      </c>
      <c r="B1735" s="21"/>
      <c r="C1735" s="21" t="s">
        <v>117</v>
      </c>
      <c r="D1735" s="21"/>
      <c r="E1735" s="21" t="s">
        <v>117</v>
      </c>
      <c r="F1735" s="21"/>
      <c r="G1735" s="27"/>
      <c r="H1735" s="27"/>
      <c r="I1735" s="28" t="s">
        <v>110</v>
      </c>
      <c r="J1735" s="28" t="s">
        <v>117</v>
      </c>
      <c r="K1735" s="21"/>
      <c r="L1735" s="21"/>
      <c r="M1735" s="28" t="s">
        <v>117</v>
      </c>
      <c r="N1735" s="28" t="s">
        <v>117</v>
      </c>
      <c r="O1735" s="28" t="s">
        <v>117</v>
      </c>
      <c r="P1735" s="21" t="s">
        <v>117</v>
      </c>
      <c r="Q1735" s="21" t="s">
        <v>117</v>
      </c>
      <c r="R1735" s="28" t="s">
        <v>117</v>
      </c>
      <c r="S1735" s="78"/>
      <c r="T1735" s="30"/>
      <c r="U1735" s="52">
        <f t="shared" si="561"/>
        <v>0</v>
      </c>
      <c r="V1735" s="29"/>
      <c r="W1735" s="29" t="s">
        <v>117</v>
      </c>
      <c r="X1735" s="29"/>
      <c r="Y1735" s="29"/>
      <c r="Z1735" s="53" t="str">
        <f t="shared" si="553"/>
        <v/>
      </c>
      <c r="AA1735" s="55" t="str">
        <f t="shared" si="543"/>
        <v/>
      </c>
      <c r="AB1735" s="27"/>
      <c r="AC1735" s="54">
        <f t="shared" si="554"/>
        <v>0</v>
      </c>
      <c r="AD1735" s="78"/>
      <c r="AE1735" s="54">
        <f t="shared" si="555"/>
        <v>0</v>
      </c>
      <c r="AF1735" s="78"/>
      <c r="AG1735" s="54">
        <f t="shared" si="556"/>
        <v>0</v>
      </c>
      <c r="AH1735" s="78"/>
      <c r="AI1735" s="54">
        <f t="shared" si="557"/>
        <v>0</v>
      </c>
      <c r="AJ1735" s="78"/>
      <c r="AK1735" s="54">
        <f t="shared" si="558"/>
        <v>0</v>
      </c>
      <c r="AL1735" s="78"/>
      <c r="AM1735" s="78"/>
      <c r="AN1735" s="53" t="str">
        <f>+IF($A1735="Venta",SUMIF($AC$3:$AM$3,VLOOKUP($R1735,desplegable!$N$3:$Q$8,4,FALSE),$AC1735:$AM1735)*$T1735/VLOOKUP($R1735,desplegable!$N$3:$O$8,2,FALSE),"")</f>
        <v/>
      </c>
      <c r="AO1735" s="53">
        <f t="shared" si="559"/>
        <v>0</v>
      </c>
      <c r="AP1735" s="53" t="str">
        <f>+IF($A1735="Compra",SUMIF($AC$3:$AM$3,VLOOKUP($R1734,desplegable!$N$3:$Q$8,4,FALSE),$AC1735:$AM1735)*$T1735/VLOOKUP($R1734,desplegable!$N$3:$O$8,2,FALSE),"")</f>
        <v/>
      </c>
      <c r="AQ1735" s="55">
        <f>+IFERROR(SUMIF($AC$3:$AM$3,VLOOKUP($R1735,desplegable!$N$3:$Q$8,4,FALSE),$AC1735:$AM1735)/$S1735,0)</f>
        <v>0</v>
      </c>
      <c r="AR1735" s="55">
        <f ca="1">IFERROR((SUMIF($AC$3:$AM$3,VLOOKUP($R1735,desplegable!$N$3:$Q$8,4,FALSE),$AC1735:$AM1735)/($H1735-$G1735))*((TODAY())-$G1735)/$S1735,0)</f>
        <v>0</v>
      </c>
      <c r="AS1735" s="56" t="str">
        <f t="shared" si="544"/>
        <v>-</v>
      </c>
      <c r="AT1735" s="56" t="str">
        <f t="shared" si="545"/>
        <v>-</v>
      </c>
      <c r="AU1735" s="56" t="str">
        <f t="shared" si="546"/>
        <v>-</v>
      </c>
      <c r="AV1735" s="56" t="str">
        <f t="shared" si="547"/>
        <v>-</v>
      </c>
      <c r="AW1735" s="53" t="str">
        <f t="shared" si="548"/>
        <v>-</v>
      </c>
      <c r="AX1735" s="53" t="str">
        <f t="shared" si="549"/>
        <v/>
      </c>
      <c r="AY1735" s="57" t="str">
        <f t="shared" si="550"/>
        <v/>
      </c>
      <c r="AZ1735" s="54">
        <f>+IF(SUMIF($AC$3:$AM$3,VLOOKUP($R1735,desplegable!$N$3:$Q$8,4,FALSE),$AC1735:$AM1735)&gt;=$S1735,$S1735,SUMIF($AC$3:$AM$3,VLOOKUP($R1735,desplegable!$N$3:$Q$8,4,FALSE),$AC1735:$AM1735))</f>
        <v>0</v>
      </c>
      <c r="BA1735" s="78"/>
      <c r="BB1735" s="54">
        <f t="shared" si="551"/>
        <v>0</v>
      </c>
      <c r="BC1735" s="53">
        <f>+IFERROR($BB1735*$T1735/VLOOKUP($R1735,desplegable!$N$3:$O$8,2,FALSE),0)</f>
        <v>0</v>
      </c>
      <c r="BD1735" s="53" t="str">
        <f t="shared" si="560"/>
        <v/>
      </c>
      <c r="BE1735" s="57" t="str">
        <f t="shared" si="552"/>
        <v/>
      </c>
    </row>
    <row r="1736" spans="1:57" ht="15" customHeight="1" x14ac:dyDescent="0.25">
      <c r="A1736" s="26" t="s">
        <v>117</v>
      </c>
      <c r="B1736" s="21"/>
      <c r="C1736" s="21" t="s">
        <v>117</v>
      </c>
      <c r="D1736" s="21"/>
      <c r="E1736" s="21" t="s">
        <v>117</v>
      </c>
      <c r="F1736" s="21"/>
      <c r="G1736" s="27"/>
      <c r="H1736" s="27"/>
      <c r="I1736" s="28" t="s">
        <v>110</v>
      </c>
      <c r="J1736" s="28" t="s">
        <v>117</v>
      </c>
      <c r="K1736" s="21"/>
      <c r="L1736" s="21"/>
      <c r="M1736" s="28" t="s">
        <v>117</v>
      </c>
      <c r="N1736" s="28" t="s">
        <v>117</v>
      </c>
      <c r="O1736" s="28" t="s">
        <v>117</v>
      </c>
      <c r="P1736" s="21" t="s">
        <v>117</v>
      </c>
      <c r="Q1736" s="21" t="s">
        <v>117</v>
      </c>
      <c r="R1736" s="28" t="s">
        <v>117</v>
      </c>
      <c r="S1736" s="78"/>
      <c r="T1736" s="30"/>
      <c r="U1736" s="52">
        <f t="shared" si="561"/>
        <v>0</v>
      </c>
      <c r="V1736" s="29"/>
      <c r="W1736" s="29" t="s">
        <v>117</v>
      </c>
      <c r="X1736" s="29"/>
      <c r="Y1736" s="29"/>
      <c r="Z1736" s="53" t="str">
        <f t="shared" si="553"/>
        <v/>
      </c>
      <c r="AA1736" s="55" t="str">
        <f t="shared" si="543"/>
        <v/>
      </c>
      <c r="AB1736" s="27"/>
      <c r="AC1736" s="54">
        <f t="shared" si="554"/>
        <v>0</v>
      </c>
      <c r="AD1736" s="78"/>
      <c r="AE1736" s="54">
        <f t="shared" si="555"/>
        <v>0</v>
      </c>
      <c r="AF1736" s="78"/>
      <c r="AG1736" s="54">
        <f t="shared" si="556"/>
        <v>0</v>
      </c>
      <c r="AH1736" s="78"/>
      <c r="AI1736" s="54">
        <f t="shared" si="557"/>
        <v>0</v>
      </c>
      <c r="AJ1736" s="78"/>
      <c r="AK1736" s="54">
        <f t="shared" si="558"/>
        <v>0</v>
      </c>
      <c r="AL1736" s="78"/>
      <c r="AM1736" s="78"/>
      <c r="AN1736" s="53" t="str">
        <f>+IF($A1736="Venta",SUMIF($AC$3:$AM$3,VLOOKUP($R1736,desplegable!$N$3:$Q$8,4,FALSE),$AC1736:$AM1736)*$T1736/VLOOKUP($R1736,desplegable!$N$3:$O$8,2,FALSE),"")</f>
        <v/>
      </c>
      <c r="AO1736" s="53">
        <f t="shared" si="559"/>
        <v>0</v>
      </c>
      <c r="AP1736" s="53" t="str">
        <f>+IF($A1736="Compra",SUMIF($AC$3:$AM$3,VLOOKUP($R1735,desplegable!$N$3:$Q$8,4,FALSE),$AC1736:$AM1736)*$T1736/VLOOKUP($R1735,desplegable!$N$3:$O$8,2,FALSE),"")</f>
        <v/>
      </c>
      <c r="AQ1736" s="55">
        <f>+IFERROR(SUMIF($AC$3:$AM$3,VLOOKUP($R1736,desplegable!$N$3:$Q$8,4,FALSE),$AC1736:$AM1736)/$S1736,0)</f>
        <v>0</v>
      </c>
      <c r="AR1736" s="55">
        <f ca="1">IFERROR((SUMIF($AC$3:$AM$3,VLOOKUP($R1736,desplegable!$N$3:$Q$8,4,FALSE),$AC1736:$AM1736)/($H1736-$G1736))*((TODAY())-$G1736)/$S1736,0)</f>
        <v>0</v>
      </c>
      <c r="AS1736" s="56" t="str">
        <f t="shared" si="544"/>
        <v>-</v>
      </c>
      <c r="AT1736" s="56" t="str">
        <f t="shared" si="545"/>
        <v>-</v>
      </c>
      <c r="AU1736" s="56" t="str">
        <f t="shared" si="546"/>
        <v>-</v>
      </c>
      <c r="AV1736" s="56" t="str">
        <f t="shared" si="547"/>
        <v>-</v>
      </c>
      <c r="AW1736" s="53" t="str">
        <f t="shared" si="548"/>
        <v>-</v>
      </c>
      <c r="AX1736" s="53" t="str">
        <f t="shared" si="549"/>
        <v/>
      </c>
      <c r="AY1736" s="57" t="str">
        <f t="shared" si="550"/>
        <v/>
      </c>
      <c r="AZ1736" s="54">
        <f>+IF(SUMIF($AC$3:$AM$3,VLOOKUP($R1736,desplegable!$N$3:$Q$8,4,FALSE),$AC1736:$AM1736)&gt;=$S1736,$S1736,SUMIF($AC$3:$AM$3,VLOOKUP($R1736,desplegable!$N$3:$Q$8,4,FALSE),$AC1736:$AM1736))</f>
        <v>0</v>
      </c>
      <c r="BA1736" s="78"/>
      <c r="BB1736" s="54">
        <f t="shared" si="551"/>
        <v>0</v>
      </c>
      <c r="BC1736" s="53">
        <f>+IFERROR($BB1736*$T1736/VLOOKUP($R1736,desplegable!$N$3:$O$8,2,FALSE),0)</f>
        <v>0</v>
      </c>
      <c r="BD1736" s="53" t="str">
        <f t="shared" si="560"/>
        <v/>
      </c>
      <c r="BE1736" s="57" t="str">
        <f t="shared" si="552"/>
        <v/>
      </c>
    </row>
    <row r="1737" spans="1:57" ht="15" customHeight="1" x14ac:dyDescent="0.25">
      <c r="A1737" s="26" t="s">
        <v>117</v>
      </c>
      <c r="B1737" s="21"/>
      <c r="C1737" s="21" t="s">
        <v>117</v>
      </c>
      <c r="D1737" s="21"/>
      <c r="E1737" s="21" t="s">
        <v>117</v>
      </c>
      <c r="F1737" s="21"/>
      <c r="G1737" s="27"/>
      <c r="H1737" s="27"/>
      <c r="I1737" s="28" t="s">
        <v>110</v>
      </c>
      <c r="J1737" s="28" t="s">
        <v>117</v>
      </c>
      <c r="K1737" s="21"/>
      <c r="L1737" s="21"/>
      <c r="M1737" s="28" t="s">
        <v>117</v>
      </c>
      <c r="N1737" s="28" t="s">
        <v>117</v>
      </c>
      <c r="O1737" s="28" t="s">
        <v>117</v>
      </c>
      <c r="P1737" s="21" t="s">
        <v>117</v>
      </c>
      <c r="Q1737" s="21" t="s">
        <v>117</v>
      </c>
      <c r="R1737" s="28" t="s">
        <v>117</v>
      </c>
      <c r="S1737" s="78"/>
      <c r="T1737" s="30"/>
      <c r="U1737" s="52">
        <f t="shared" si="561"/>
        <v>0</v>
      </c>
      <c r="V1737" s="29"/>
      <c r="W1737" s="29" t="s">
        <v>117</v>
      </c>
      <c r="X1737" s="29"/>
      <c r="Y1737" s="29"/>
      <c r="Z1737" s="53" t="str">
        <f t="shared" si="553"/>
        <v/>
      </c>
      <c r="AA1737" s="55" t="str">
        <f t="shared" si="543"/>
        <v/>
      </c>
      <c r="AB1737" s="27"/>
      <c r="AC1737" s="54">
        <f t="shared" si="554"/>
        <v>0</v>
      </c>
      <c r="AD1737" s="78"/>
      <c r="AE1737" s="54">
        <f t="shared" si="555"/>
        <v>0</v>
      </c>
      <c r="AF1737" s="78"/>
      <c r="AG1737" s="54">
        <f t="shared" si="556"/>
        <v>0</v>
      </c>
      <c r="AH1737" s="78"/>
      <c r="AI1737" s="54">
        <f t="shared" si="557"/>
        <v>0</v>
      </c>
      <c r="AJ1737" s="78"/>
      <c r="AK1737" s="54">
        <f t="shared" si="558"/>
        <v>0</v>
      </c>
      <c r="AL1737" s="78"/>
      <c r="AM1737" s="78"/>
      <c r="AN1737" s="53" t="str">
        <f>+IF($A1737="Venta",SUMIF($AC$3:$AM$3,VLOOKUP($R1737,desplegable!$N$3:$Q$8,4,FALSE),$AC1737:$AM1737)*$T1737/VLOOKUP($R1737,desplegable!$N$3:$O$8,2,FALSE),"")</f>
        <v/>
      </c>
      <c r="AO1737" s="53">
        <f t="shared" si="559"/>
        <v>0</v>
      </c>
      <c r="AP1737" s="53" t="str">
        <f>+IF($A1737="Compra",SUMIF($AC$3:$AM$3,VLOOKUP($R1736,desplegable!$N$3:$Q$8,4,FALSE),$AC1737:$AM1737)*$T1737/VLOOKUP($R1736,desplegable!$N$3:$O$8,2,FALSE),"")</f>
        <v/>
      </c>
      <c r="AQ1737" s="55">
        <f>+IFERROR(SUMIF($AC$3:$AM$3,VLOOKUP($R1737,desplegable!$N$3:$Q$8,4,FALSE),$AC1737:$AM1737)/$S1737,0)</f>
        <v>0</v>
      </c>
      <c r="AR1737" s="55">
        <f ca="1">IFERROR((SUMIF($AC$3:$AM$3,VLOOKUP($R1737,desplegable!$N$3:$Q$8,4,FALSE),$AC1737:$AM1737)/($H1737-$G1737))*((TODAY())-$G1737)/$S1737,0)</f>
        <v>0</v>
      </c>
      <c r="AS1737" s="56" t="str">
        <f t="shared" si="544"/>
        <v>-</v>
      </c>
      <c r="AT1737" s="56" t="str">
        <f t="shared" si="545"/>
        <v>-</v>
      </c>
      <c r="AU1737" s="56" t="str">
        <f t="shared" si="546"/>
        <v>-</v>
      </c>
      <c r="AV1737" s="56" t="str">
        <f t="shared" si="547"/>
        <v>-</v>
      </c>
      <c r="AW1737" s="53" t="str">
        <f t="shared" si="548"/>
        <v>-</v>
      </c>
      <c r="AX1737" s="53" t="str">
        <f t="shared" si="549"/>
        <v/>
      </c>
      <c r="AY1737" s="57" t="str">
        <f t="shared" si="550"/>
        <v/>
      </c>
      <c r="AZ1737" s="54">
        <f>+IF(SUMIF($AC$3:$AM$3,VLOOKUP($R1737,desplegable!$N$3:$Q$8,4,FALSE),$AC1737:$AM1737)&gt;=$S1737,$S1737,SUMIF($AC$3:$AM$3,VLOOKUP($R1737,desplegable!$N$3:$Q$8,4,FALSE),$AC1737:$AM1737))</f>
        <v>0</v>
      </c>
      <c r="BA1737" s="78"/>
      <c r="BB1737" s="54">
        <f t="shared" si="551"/>
        <v>0</v>
      </c>
      <c r="BC1737" s="53">
        <f>+IFERROR($BB1737*$T1737/VLOOKUP($R1737,desplegable!$N$3:$O$8,2,FALSE),0)</f>
        <v>0</v>
      </c>
      <c r="BD1737" s="53" t="str">
        <f t="shared" si="560"/>
        <v/>
      </c>
      <c r="BE1737" s="57" t="str">
        <f t="shared" si="552"/>
        <v/>
      </c>
    </row>
    <row r="1738" spans="1:57" ht="15" customHeight="1" x14ac:dyDescent="0.25">
      <c r="A1738" s="26" t="s">
        <v>117</v>
      </c>
      <c r="B1738" s="21"/>
      <c r="C1738" s="21" t="s">
        <v>117</v>
      </c>
      <c r="D1738" s="21"/>
      <c r="E1738" s="21" t="s">
        <v>117</v>
      </c>
      <c r="F1738" s="21"/>
      <c r="G1738" s="27"/>
      <c r="H1738" s="27"/>
      <c r="I1738" s="28" t="s">
        <v>110</v>
      </c>
      <c r="J1738" s="28" t="s">
        <v>117</v>
      </c>
      <c r="K1738" s="21"/>
      <c r="L1738" s="21"/>
      <c r="M1738" s="28" t="s">
        <v>117</v>
      </c>
      <c r="N1738" s="28" t="s">
        <v>117</v>
      </c>
      <c r="O1738" s="28" t="s">
        <v>117</v>
      </c>
      <c r="P1738" s="21" t="s">
        <v>117</v>
      </c>
      <c r="Q1738" s="21" t="s">
        <v>117</v>
      </c>
      <c r="R1738" s="28" t="s">
        <v>117</v>
      </c>
      <c r="S1738" s="78"/>
      <c r="T1738" s="30"/>
      <c r="U1738" s="52">
        <f t="shared" si="561"/>
        <v>0</v>
      </c>
      <c r="V1738" s="29"/>
      <c r="W1738" s="29" t="s">
        <v>117</v>
      </c>
      <c r="X1738" s="29"/>
      <c r="Y1738" s="29"/>
      <c r="Z1738" s="53" t="str">
        <f t="shared" si="553"/>
        <v/>
      </c>
      <c r="AA1738" s="55" t="str">
        <f t="shared" si="543"/>
        <v/>
      </c>
      <c r="AB1738" s="27"/>
      <c r="AC1738" s="54">
        <f t="shared" si="554"/>
        <v>0</v>
      </c>
      <c r="AD1738" s="78"/>
      <c r="AE1738" s="54">
        <f t="shared" si="555"/>
        <v>0</v>
      </c>
      <c r="AF1738" s="78"/>
      <c r="AG1738" s="54">
        <f t="shared" si="556"/>
        <v>0</v>
      </c>
      <c r="AH1738" s="78"/>
      <c r="AI1738" s="54">
        <f t="shared" si="557"/>
        <v>0</v>
      </c>
      <c r="AJ1738" s="78"/>
      <c r="AK1738" s="54">
        <f t="shared" si="558"/>
        <v>0</v>
      </c>
      <c r="AL1738" s="78"/>
      <c r="AM1738" s="78"/>
      <c r="AN1738" s="53" t="str">
        <f>+IF($A1738="Venta",SUMIF($AC$3:$AM$3,VLOOKUP($R1738,desplegable!$N$3:$Q$8,4,FALSE),$AC1738:$AM1738)*$T1738/VLOOKUP($R1738,desplegable!$N$3:$O$8,2,FALSE),"")</f>
        <v/>
      </c>
      <c r="AO1738" s="53">
        <f t="shared" si="559"/>
        <v>0</v>
      </c>
      <c r="AP1738" s="53" t="str">
        <f>+IF($A1738="Compra",SUMIF($AC$3:$AM$3,VLOOKUP($R1737,desplegable!$N$3:$Q$8,4,FALSE),$AC1738:$AM1738)*$T1738/VLOOKUP($R1737,desplegable!$N$3:$O$8,2,FALSE),"")</f>
        <v/>
      </c>
      <c r="AQ1738" s="55">
        <f>+IFERROR(SUMIF($AC$3:$AM$3,VLOOKUP($R1738,desplegable!$N$3:$Q$8,4,FALSE),$AC1738:$AM1738)/$S1738,0)</f>
        <v>0</v>
      </c>
      <c r="AR1738" s="55">
        <f ca="1">IFERROR((SUMIF($AC$3:$AM$3,VLOOKUP($R1738,desplegable!$N$3:$Q$8,4,FALSE),$AC1738:$AM1738)/($H1738-$G1738))*((TODAY())-$G1738)/$S1738,0)</f>
        <v>0</v>
      </c>
      <c r="AS1738" s="56" t="str">
        <f t="shared" si="544"/>
        <v>-</v>
      </c>
      <c r="AT1738" s="56" t="str">
        <f t="shared" si="545"/>
        <v>-</v>
      </c>
      <c r="AU1738" s="56" t="str">
        <f t="shared" si="546"/>
        <v>-</v>
      </c>
      <c r="AV1738" s="56" t="str">
        <f t="shared" si="547"/>
        <v>-</v>
      </c>
      <c r="AW1738" s="53" t="str">
        <f t="shared" si="548"/>
        <v>-</v>
      </c>
      <c r="AX1738" s="53" t="str">
        <f t="shared" si="549"/>
        <v/>
      </c>
      <c r="AY1738" s="57" t="str">
        <f t="shared" si="550"/>
        <v/>
      </c>
      <c r="AZ1738" s="54">
        <f>+IF(SUMIF($AC$3:$AM$3,VLOOKUP($R1738,desplegable!$N$3:$Q$8,4,FALSE),$AC1738:$AM1738)&gt;=$S1738,$S1738,SUMIF($AC$3:$AM$3,VLOOKUP($R1738,desplegable!$N$3:$Q$8,4,FALSE),$AC1738:$AM1738))</f>
        <v>0</v>
      </c>
      <c r="BA1738" s="78"/>
      <c r="BB1738" s="54">
        <f t="shared" si="551"/>
        <v>0</v>
      </c>
      <c r="BC1738" s="53">
        <f>+IFERROR($BB1738*$T1738/VLOOKUP($R1738,desplegable!$N$3:$O$8,2,FALSE),0)</f>
        <v>0</v>
      </c>
      <c r="BD1738" s="53" t="str">
        <f t="shared" si="560"/>
        <v/>
      </c>
      <c r="BE1738" s="57" t="str">
        <f t="shared" si="552"/>
        <v/>
      </c>
    </row>
    <row r="1739" spans="1:57" ht="15" customHeight="1" x14ac:dyDescent="0.25">
      <c r="A1739" s="26" t="s">
        <v>117</v>
      </c>
      <c r="B1739" s="21"/>
      <c r="C1739" s="21" t="s">
        <v>117</v>
      </c>
      <c r="D1739" s="21"/>
      <c r="E1739" s="21" t="s">
        <v>117</v>
      </c>
      <c r="F1739" s="21"/>
      <c r="G1739" s="27"/>
      <c r="H1739" s="27"/>
      <c r="I1739" s="28" t="s">
        <v>110</v>
      </c>
      <c r="J1739" s="28" t="s">
        <v>117</v>
      </c>
      <c r="K1739" s="21"/>
      <c r="L1739" s="21"/>
      <c r="M1739" s="28" t="s">
        <v>117</v>
      </c>
      <c r="N1739" s="28" t="s">
        <v>117</v>
      </c>
      <c r="O1739" s="28" t="s">
        <v>117</v>
      </c>
      <c r="P1739" s="21" t="s">
        <v>117</v>
      </c>
      <c r="Q1739" s="21" t="s">
        <v>117</v>
      </c>
      <c r="R1739" s="28" t="s">
        <v>117</v>
      </c>
      <c r="S1739" s="78"/>
      <c r="T1739" s="30"/>
      <c r="U1739" s="52">
        <f t="shared" si="561"/>
        <v>0</v>
      </c>
      <c r="V1739" s="29"/>
      <c r="W1739" s="29" t="s">
        <v>117</v>
      </c>
      <c r="X1739" s="29"/>
      <c r="Y1739" s="29"/>
      <c r="Z1739" s="53" t="str">
        <f t="shared" si="553"/>
        <v/>
      </c>
      <c r="AA1739" s="55" t="str">
        <f t="shared" si="543"/>
        <v/>
      </c>
      <c r="AB1739" s="27"/>
      <c r="AC1739" s="54">
        <f t="shared" si="554"/>
        <v>0</v>
      </c>
      <c r="AD1739" s="78"/>
      <c r="AE1739" s="54">
        <f t="shared" si="555"/>
        <v>0</v>
      </c>
      <c r="AF1739" s="78"/>
      <c r="AG1739" s="54">
        <f t="shared" si="556"/>
        <v>0</v>
      </c>
      <c r="AH1739" s="78"/>
      <c r="AI1739" s="54">
        <f t="shared" si="557"/>
        <v>0</v>
      </c>
      <c r="AJ1739" s="78"/>
      <c r="AK1739" s="54">
        <f t="shared" si="558"/>
        <v>0</v>
      </c>
      <c r="AL1739" s="78"/>
      <c r="AM1739" s="78"/>
      <c r="AN1739" s="53" t="str">
        <f>+IF($A1739="Venta",SUMIF($AC$3:$AM$3,VLOOKUP($R1739,desplegable!$N$3:$Q$8,4,FALSE),$AC1739:$AM1739)*$T1739/VLOOKUP($R1739,desplegable!$N$3:$O$8,2,FALSE),"")</f>
        <v/>
      </c>
      <c r="AO1739" s="53">
        <f t="shared" si="559"/>
        <v>0</v>
      </c>
      <c r="AP1739" s="53" t="str">
        <f>+IF($A1739="Compra",SUMIF($AC$3:$AM$3,VLOOKUP($R1738,desplegable!$N$3:$Q$8,4,FALSE),$AC1739:$AM1739)*$T1739/VLOOKUP($R1738,desplegable!$N$3:$O$8,2,FALSE),"")</f>
        <v/>
      </c>
      <c r="AQ1739" s="55">
        <f>+IFERROR(SUMIF($AC$3:$AM$3,VLOOKUP($R1739,desplegable!$N$3:$Q$8,4,FALSE),$AC1739:$AM1739)/$S1739,0)</f>
        <v>0</v>
      </c>
      <c r="AR1739" s="55">
        <f ca="1">IFERROR((SUMIF($AC$3:$AM$3,VLOOKUP($R1739,desplegable!$N$3:$Q$8,4,FALSE),$AC1739:$AM1739)/($H1739-$G1739))*((TODAY())-$G1739)/$S1739,0)</f>
        <v>0</v>
      </c>
      <c r="AS1739" s="56" t="str">
        <f t="shared" si="544"/>
        <v>-</v>
      </c>
      <c r="AT1739" s="56" t="str">
        <f t="shared" si="545"/>
        <v>-</v>
      </c>
      <c r="AU1739" s="56" t="str">
        <f t="shared" si="546"/>
        <v>-</v>
      </c>
      <c r="AV1739" s="56" t="str">
        <f t="shared" si="547"/>
        <v>-</v>
      </c>
      <c r="AW1739" s="53" t="str">
        <f t="shared" si="548"/>
        <v>-</v>
      </c>
      <c r="AX1739" s="53" t="str">
        <f t="shared" si="549"/>
        <v/>
      </c>
      <c r="AY1739" s="57" t="str">
        <f t="shared" si="550"/>
        <v/>
      </c>
      <c r="AZ1739" s="54">
        <f>+IF(SUMIF($AC$3:$AM$3,VLOOKUP($R1739,desplegable!$N$3:$Q$8,4,FALSE),$AC1739:$AM1739)&gt;=$S1739,$S1739,SUMIF($AC$3:$AM$3,VLOOKUP($R1739,desplegable!$N$3:$Q$8,4,FALSE),$AC1739:$AM1739))</f>
        <v>0</v>
      </c>
      <c r="BA1739" s="78"/>
      <c r="BB1739" s="54">
        <f t="shared" si="551"/>
        <v>0</v>
      </c>
      <c r="BC1739" s="53">
        <f>+IFERROR($BB1739*$T1739/VLOOKUP($R1739,desplegable!$N$3:$O$8,2,FALSE),0)</f>
        <v>0</v>
      </c>
      <c r="BD1739" s="53" t="str">
        <f t="shared" si="560"/>
        <v/>
      </c>
      <c r="BE1739" s="57" t="str">
        <f t="shared" si="552"/>
        <v/>
      </c>
    </row>
    <row r="1740" spans="1:57" ht="15" customHeight="1" x14ac:dyDescent="0.25">
      <c r="A1740" s="26" t="s">
        <v>117</v>
      </c>
      <c r="B1740" s="21"/>
      <c r="C1740" s="21" t="s">
        <v>117</v>
      </c>
      <c r="D1740" s="21"/>
      <c r="E1740" s="21" t="s">
        <v>117</v>
      </c>
      <c r="F1740" s="21"/>
      <c r="G1740" s="27"/>
      <c r="H1740" s="27"/>
      <c r="I1740" s="28" t="s">
        <v>110</v>
      </c>
      <c r="J1740" s="28" t="s">
        <v>117</v>
      </c>
      <c r="K1740" s="21"/>
      <c r="L1740" s="21"/>
      <c r="M1740" s="28" t="s">
        <v>117</v>
      </c>
      <c r="N1740" s="28" t="s">
        <v>117</v>
      </c>
      <c r="O1740" s="28" t="s">
        <v>117</v>
      </c>
      <c r="P1740" s="21" t="s">
        <v>117</v>
      </c>
      <c r="Q1740" s="21" t="s">
        <v>117</v>
      </c>
      <c r="R1740" s="28" t="s">
        <v>117</v>
      </c>
      <c r="S1740" s="78"/>
      <c r="T1740" s="30"/>
      <c r="U1740" s="52">
        <f t="shared" si="561"/>
        <v>0</v>
      </c>
      <c r="V1740" s="29"/>
      <c r="W1740" s="29" t="s">
        <v>117</v>
      </c>
      <c r="X1740" s="29"/>
      <c r="Y1740" s="29"/>
      <c r="Z1740" s="53" t="str">
        <f t="shared" si="553"/>
        <v/>
      </c>
      <c r="AA1740" s="55" t="str">
        <f t="shared" si="543"/>
        <v/>
      </c>
      <c r="AB1740" s="27"/>
      <c r="AC1740" s="54">
        <f t="shared" si="554"/>
        <v>0</v>
      </c>
      <c r="AD1740" s="78"/>
      <c r="AE1740" s="54">
        <f t="shared" si="555"/>
        <v>0</v>
      </c>
      <c r="AF1740" s="78"/>
      <c r="AG1740" s="54">
        <f t="shared" si="556"/>
        <v>0</v>
      </c>
      <c r="AH1740" s="78"/>
      <c r="AI1740" s="54">
        <f t="shared" si="557"/>
        <v>0</v>
      </c>
      <c r="AJ1740" s="78"/>
      <c r="AK1740" s="54">
        <f t="shared" si="558"/>
        <v>0</v>
      </c>
      <c r="AL1740" s="78"/>
      <c r="AM1740" s="78"/>
      <c r="AN1740" s="53" t="str">
        <f>+IF($A1740="Venta",SUMIF($AC$3:$AM$3,VLOOKUP($R1740,desplegable!$N$3:$Q$8,4,FALSE),$AC1740:$AM1740)*$T1740/VLOOKUP($R1740,desplegable!$N$3:$O$8,2,FALSE),"")</f>
        <v/>
      </c>
      <c r="AO1740" s="53">
        <f t="shared" si="559"/>
        <v>0</v>
      </c>
      <c r="AP1740" s="53" t="str">
        <f>+IF($A1740="Compra",SUMIF($AC$3:$AM$3,VLOOKUP($R1739,desplegable!$N$3:$Q$8,4,FALSE),$AC1740:$AM1740)*$T1740/VLOOKUP($R1739,desplegable!$N$3:$O$8,2,FALSE),"")</f>
        <v/>
      </c>
      <c r="AQ1740" s="55">
        <f>+IFERROR(SUMIF($AC$3:$AM$3,VLOOKUP($R1740,desplegable!$N$3:$Q$8,4,FALSE),$AC1740:$AM1740)/$S1740,0)</f>
        <v>0</v>
      </c>
      <c r="AR1740" s="55">
        <f ca="1">IFERROR((SUMIF($AC$3:$AM$3,VLOOKUP($R1740,desplegable!$N$3:$Q$8,4,FALSE),$AC1740:$AM1740)/($H1740-$G1740))*((TODAY())-$G1740)/$S1740,0)</f>
        <v>0</v>
      </c>
      <c r="AS1740" s="56" t="str">
        <f t="shared" si="544"/>
        <v>-</v>
      </c>
      <c r="AT1740" s="56" t="str">
        <f t="shared" si="545"/>
        <v>-</v>
      </c>
      <c r="AU1740" s="56" t="str">
        <f t="shared" si="546"/>
        <v>-</v>
      </c>
      <c r="AV1740" s="56" t="str">
        <f t="shared" si="547"/>
        <v>-</v>
      </c>
      <c r="AW1740" s="53" t="str">
        <f t="shared" si="548"/>
        <v>-</v>
      </c>
      <c r="AX1740" s="53" t="str">
        <f t="shared" si="549"/>
        <v/>
      </c>
      <c r="AY1740" s="57" t="str">
        <f t="shared" si="550"/>
        <v/>
      </c>
      <c r="AZ1740" s="54">
        <f>+IF(SUMIF($AC$3:$AM$3,VLOOKUP($R1740,desplegable!$N$3:$Q$8,4,FALSE),$AC1740:$AM1740)&gt;=$S1740,$S1740,SUMIF($AC$3:$AM$3,VLOOKUP($R1740,desplegable!$N$3:$Q$8,4,FALSE),$AC1740:$AM1740))</f>
        <v>0</v>
      </c>
      <c r="BA1740" s="78"/>
      <c r="BB1740" s="54">
        <f t="shared" si="551"/>
        <v>0</v>
      </c>
      <c r="BC1740" s="53">
        <f>+IFERROR($BB1740*$T1740/VLOOKUP($R1740,desplegable!$N$3:$O$8,2,FALSE),0)</f>
        <v>0</v>
      </c>
      <c r="BD1740" s="53" t="str">
        <f t="shared" si="560"/>
        <v/>
      </c>
      <c r="BE1740" s="57" t="str">
        <f t="shared" si="552"/>
        <v/>
      </c>
    </row>
    <row r="1741" spans="1:57" ht="15" customHeight="1" x14ac:dyDescent="0.25">
      <c r="A1741" s="26" t="s">
        <v>117</v>
      </c>
      <c r="B1741" s="21"/>
      <c r="C1741" s="21" t="s">
        <v>117</v>
      </c>
      <c r="D1741" s="21"/>
      <c r="E1741" s="21" t="s">
        <v>117</v>
      </c>
      <c r="F1741" s="21"/>
      <c r="G1741" s="27"/>
      <c r="H1741" s="27"/>
      <c r="I1741" s="28" t="s">
        <v>110</v>
      </c>
      <c r="J1741" s="28" t="s">
        <v>117</v>
      </c>
      <c r="K1741" s="21"/>
      <c r="L1741" s="21"/>
      <c r="M1741" s="28" t="s">
        <v>117</v>
      </c>
      <c r="N1741" s="28" t="s">
        <v>117</v>
      </c>
      <c r="O1741" s="28" t="s">
        <v>117</v>
      </c>
      <c r="P1741" s="21" t="s">
        <v>117</v>
      </c>
      <c r="Q1741" s="21" t="s">
        <v>117</v>
      </c>
      <c r="R1741" s="28" t="s">
        <v>117</v>
      </c>
      <c r="S1741" s="78"/>
      <c r="T1741" s="30"/>
      <c r="U1741" s="52">
        <f t="shared" si="561"/>
        <v>0</v>
      </c>
      <c r="V1741" s="29"/>
      <c r="W1741" s="29" t="s">
        <v>117</v>
      </c>
      <c r="X1741" s="29"/>
      <c r="Y1741" s="29"/>
      <c r="Z1741" s="53" t="str">
        <f t="shared" si="553"/>
        <v/>
      </c>
      <c r="AA1741" s="55" t="str">
        <f t="shared" si="543"/>
        <v/>
      </c>
      <c r="AB1741" s="27"/>
      <c r="AC1741" s="54">
        <f t="shared" si="554"/>
        <v>0</v>
      </c>
      <c r="AD1741" s="78"/>
      <c r="AE1741" s="54">
        <f t="shared" si="555"/>
        <v>0</v>
      </c>
      <c r="AF1741" s="78"/>
      <c r="AG1741" s="54">
        <f t="shared" si="556"/>
        <v>0</v>
      </c>
      <c r="AH1741" s="78"/>
      <c r="AI1741" s="54">
        <f t="shared" si="557"/>
        <v>0</v>
      </c>
      <c r="AJ1741" s="78"/>
      <c r="AK1741" s="54">
        <f t="shared" si="558"/>
        <v>0</v>
      </c>
      <c r="AL1741" s="78"/>
      <c r="AM1741" s="78"/>
      <c r="AN1741" s="53" t="str">
        <f>+IF($A1741="Venta",SUMIF($AC$3:$AM$3,VLOOKUP($R1741,desplegable!$N$3:$Q$8,4,FALSE),$AC1741:$AM1741)*$T1741/VLOOKUP($R1741,desplegable!$N$3:$O$8,2,FALSE),"")</f>
        <v/>
      </c>
      <c r="AO1741" s="53">
        <f t="shared" si="559"/>
        <v>0</v>
      </c>
      <c r="AP1741" s="53" t="str">
        <f>+IF($A1741="Compra",SUMIF($AC$3:$AM$3,VLOOKUP($R1740,desplegable!$N$3:$Q$8,4,FALSE),$AC1741:$AM1741)*$T1741/VLOOKUP($R1740,desplegable!$N$3:$O$8,2,FALSE),"")</f>
        <v/>
      </c>
      <c r="AQ1741" s="55">
        <f>+IFERROR(SUMIF($AC$3:$AM$3,VLOOKUP($R1741,desplegable!$N$3:$Q$8,4,FALSE),$AC1741:$AM1741)/$S1741,0)</f>
        <v>0</v>
      </c>
      <c r="AR1741" s="55">
        <f ca="1">IFERROR((SUMIF($AC$3:$AM$3,VLOOKUP($R1741,desplegable!$N$3:$Q$8,4,FALSE),$AC1741:$AM1741)/($H1741-$G1741))*((TODAY())-$G1741)/$S1741,0)</f>
        <v>0</v>
      </c>
      <c r="AS1741" s="56" t="str">
        <f t="shared" si="544"/>
        <v>-</v>
      </c>
      <c r="AT1741" s="56" t="str">
        <f t="shared" si="545"/>
        <v>-</v>
      </c>
      <c r="AU1741" s="56" t="str">
        <f t="shared" si="546"/>
        <v>-</v>
      </c>
      <c r="AV1741" s="56" t="str">
        <f t="shared" si="547"/>
        <v>-</v>
      </c>
      <c r="AW1741" s="53" t="str">
        <f t="shared" si="548"/>
        <v>-</v>
      </c>
      <c r="AX1741" s="53" t="str">
        <f t="shared" si="549"/>
        <v/>
      </c>
      <c r="AY1741" s="57" t="str">
        <f t="shared" si="550"/>
        <v/>
      </c>
      <c r="AZ1741" s="54">
        <f>+IF(SUMIF($AC$3:$AM$3,VLOOKUP($R1741,desplegable!$N$3:$Q$8,4,FALSE),$AC1741:$AM1741)&gt;=$S1741,$S1741,SUMIF($AC$3:$AM$3,VLOOKUP($R1741,desplegable!$N$3:$Q$8,4,FALSE),$AC1741:$AM1741))</f>
        <v>0</v>
      </c>
      <c r="BA1741" s="78"/>
      <c r="BB1741" s="54">
        <f t="shared" si="551"/>
        <v>0</v>
      </c>
      <c r="BC1741" s="53">
        <f>+IFERROR($BB1741*$T1741/VLOOKUP($R1741,desplegable!$N$3:$O$8,2,FALSE),0)</f>
        <v>0</v>
      </c>
      <c r="BD1741" s="53" t="str">
        <f t="shared" si="560"/>
        <v/>
      </c>
      <c r="BE1741" s="57" t="str">
        <f t="shared" si="552"/>
        <v/>
      </c>
    </row>
    <row r="1742" spans="1:57" ht="15" customHeight="1" x14ac:dyDescent="0.25">
      <c r="A1742" s="26" t="s">
        <v>117</v>
      </c>
      <c r="B1742" s="21"/>
      <c r="C1742" s="21" t="s">
        <v>117</v>
      </c>
      <c r="D1742" s="21"/>
      <c r="E1742" s="21" t="s">
        <v>117</v>
      </c>
      <c r="F1742" s="21"/>
      <c r="G1742" s="27"/>
      <c r="H1742" s="27"/>
      <c r="I1742" s="28" t="s">
        <v>110</v>
      </c>
      <c r="J1742" s="28" t="s">
        <v>117</v>
      </c>
      <c r="K1742" s="21"/>
      <c r="L1742" s="21"/>
      <c r="M1742" s="28" t="s">
        <v>117</v>
      </c>
      <c r="N1742" s="28" t="s">
        <v>117</v>
      </c>
      <c r="O1742" s="28" t="s">
        <v>117</v>
      </c>
      <c r="P1742" s="21" t="s">
        <v>117</v>
      </c>
      <c r="Q1742" s="21" t="s">
        <v>117</v>
      </c>
      <c r="R1742" s="28" t="s">
        <v>117</v>
      </c>
      <c r="S1742" s="78"/>
      <c r="T1742" s="30"/>
      <c r="U1742" s="52">
        <f t="shared" si="561"/>
        <v>0</v>
      </c>
      <c r="V1742" s="29"/>
      <c r="W1742" s="29" t="s">
        <v>117</v>
      </c>
      <c r="X1742" s="29"/>
      <c r="Y1742" s="29"/>
      <c r="Z1742" s="53" t="str">
        <f t="shared" si="553"/>
        <v/>
      </c>
      <c r="AA1742" s="55" t="str">
        <f t="shared" si="543"/>
        <v/>
      </c>
      <c r="AB1742" s="27"/>
      <c r="AC1742" s="54">
        <f t="shared" si="554"/>
        <v>0</v>
      </c>
      <c r="AD1742" s="78"/>
      <c r="AE1742" s="54">
        <f t="shared" si="555"/>
        <v>0</v>
      </c>
      <c r="AF1742" s="78"/>
      <c r="AG1742" s="54">
        <f t="shared" si="556"/>
        <v>0</v>
      </c>
      <c r="AH1742" s="78"/>
      <c r="AI1742" s="54">
        <f t="shared" si="557"/>
        <v>0</v>
      </c>
      <c r="AJ1742" s="78"/>
      <c r="AK1742" s="54">
        <f t="shared" si="558"/>
        <v>0</v>
      </c>
      <c r="AL1742" s="78"/>
      <c r="AM1742" s="78"/>
      <c r="AN1742" s="53" t="str">
        <f>+IF($A1742="Venta",SUMIF($AC$3:$AM$3,VLOOKUP($R1742,desplegable!$N$3:$Q$8,4,FALSE),$AC1742:$AM1742)*$T1742/VLOOKUP($R1742,desplegable!$N$3:$O$8,2,FALSE),"")</f>
        <v/>
      </c>
      <c r="AO1742" s="53">
        <f t="shared" si="559"/>
        <v>0</v>
      </c>
      <c r="AP1742" s="53" t="str">
        <f>+IF($A1742="Compra",SUMIF($AC$3:$AM$3,VLOOKUP($R1741,desplegable!$N$3:$Q$8,4,FALSE),$AC1742:$AM1742)*$T1742/VLOOKUP($R1741,desplegable!$N$3:$O$8,2,FALSE),"")</f>
        <v/>
      </c>
      <c r="AQ1742" s="55">
        <f>+IFERROR(SUMIF($AC$3:$AM$3,VLOOKUP($R1742,desplegable!$N$3:$Q$8,4,FALSE),$AC1742:$AM1742)/$S1742,0)</f>
        <v>0</v>
      </c>
      <c r="AR1742" s="55">
        <f ca="1">IFERROR((SUMIF($AC$3:$AM$3,VLOOKUP($R1742,desplegable!$N$3:$Q$8,4,FALSE),$AC1742:$AM1742)/($H1742-$G1742))*((TODAY())-$G1742)/$S1742,0)</f>
        <v>0</v>
      </c>
      <c r="AS1742" s="56" t="str">
        <f t="shared" si="544"/>
        <v>-</v>
      </c>
      <c r="AT1742" s="56" t="str">
        <f t="shared" si="545"/>
        <v>-</v>
      </c>
      <c r="AU1742" s="56" t="str">
        <f t="shared" si="546"/>
        <v>-</v>
      </c>
      <c r="AV1742" s="56" t="str">
        <f t="shared" si="547"/>
        <v>-</v>
      </c>
      <c r="AW1742" s="53" t="str">
        <f t="shared" si="548"/>
        <v>-</v>
      </c>
      <c r="AX1742" s="53" t="str">
        <f t="shared" si="549"/>
        <v/>
      </c>
      <c r="AY1742" s="57" t="str">
        <f t="shared" si="550"/>
        <v/>
      </c>
      <c r="AZ1742" s="54">
        <f>+IF(SUMIF($AC$3:$AM$3,VLOOKUP($R1742,desplegable!$N$3:$Q$8,4,FALSE),$AC1742:$AM1742)&gt;=$S1742,$S1742,SUMIF($AC$3:$AM$3,VLOOKUP($R1742,desplegable!$N$3:$Q$8,4,FALSE),$AC1742:$AM1742))</f>
        <v>0</v>
      </c>
      <c r="BA1742" s="78"/>
      <c r="BB1742" s="54">
        <f t="shared" si="551"/>
        <v>0</v>
      </c>
      <c r="BC1742" s="53">
        <f>+IFERROR($BB1742*$T1742/VLOOKUP($R1742,desplegable!$N$3:$O$8,2,FALSE),0)</f>
        <v>0</v>
      </c>
      <c r="BD1742" s="53" t="str">
        <f t="shared" si="560"/>
        <v/>
      </c>
      <c r="BE1742" s="57" t="str">
        <f t="shared" si="552"/>
        <v/>
      </c>
    </row>
    <row r="1743" spans="1:57" ht="15" customHeight="1" x14ac:dyDescent="0.25">
      <c r="A1743" s="26" t="s">
        <v>117</v>
      </c>
      <c r="B1743" s="21"/>
      <c r="C1743" s="21" t="s">
        <v>117</v>
      </c>
      <c r="D1743" s="21"/>
      <c r="E1743" s="21" t="s">
        <v>117</v>
      </c>
      <c r="F1743" s="21"/>
      <c r="G1743" s="27"/>
      <c r="H1743" s="27"/>
      <c r="I1743" s="28" t="s">
        <v>110</v>
      </c>
      <c r="J1743" s="28" t="s">
        <v>117</v>
      </c>
      <c r="K1743" s="21"/>
      <c r="L1743" s="21"/>
      <c r="M1743" s="28" t="s">
        <v>117</v>
      </c>
      <c r="N1743" s="28" t="s">
        <v>117</v>
      </c>
      <c r="O1743" s="28" t="s">
        <v>117</v>
      </c>
      <c r="P1743" s="21" t="s">
        <v>117</v>
      </c>
      <c r="Q1743" s="21" t="s">
        <v>117</v>
      </c>
      <c r="R1743" s="28" t="s">
        <v>117</v>
      </c>
      <c r="S1743" s="78"/>
      <c r="T1743" s="30"/>
      <c r="U1743" s="52">
        <f t="shared" si="561"/>
        <v>0</v>
      </c>
      <c r="V1743" s="29"/>
      <c r="W1743" s="29" t="s">
        <v>117</v>
      </c>
      <c r="X1743" s="29"/>
      <c r="Y1743" s="29"/>
      <c r="Z1743" s="53" t="str">
        <f t="shared" si="553"/>
        <v/>
      </c>
      <c r="AA1743" s="55" t="str">
        <f t="shared" si="543"/>
        <v/>
      </c>
      <c r="AB1743" s="27"/>
      <c r="AC1743" s="54">
        <f t="shared" si="554"/>
        <v>0</v>
      </c>
      <c r="AD1743" s="78"/>
      <c r="AE1743" s="54">
        <f t="shared" si="555"/>
        <v>0</v>
      </c>
      <c r="AF1743" s="78"/>
      <c r="AG1743" s="54">
        <f t="shared" si="556"/>
        <v>0</v>
      </c>
      <c r="AH1743" s="78"/>
      <c r="AI1743" s="54">
        <f t="shared" si="557"/>
        <v>0</v>
      </c>
      <c r="AJ1743" s="78"/>
      <c r="AK1743" s="54">
        <f t="shared" si="558"/>
        <v>0</v>
      </c>
      <c r="AL1743" s="78"/>
      <c r="AM1743" s="78"/>
      <c r="AN1743" s="53" t="str">
        <f>+IF($A1743="Venta",SUMIF($AC$3:$AM$3,VLOOKUP($R1743,desplegable!$N$3:$Q$8,4,FALSE),$AC1743:$AM1743)*$T1743/VLOOKUP($R1743,desplegable!$N$3:$O$8,2,FALSE),"")</f>
        <v/>
      </c>
      <c r="AO1743" s="53">
        <f t="shared" si="559"/>
        <v>0</v>
      </c>
      <c r="AP1743" s="53" t="str">
        <f>+IF($A1743="Compra",SUMIF($AC$3:$AM$3,VLOOKUP($R1742,desplegable!$N$3:$Q$8,4,FALSE),$AC1743:$AM1743)*$T1743/VLOOKUP($R1742,desplegable!$N$3:$O$8,2,FALSE),"")</f>
        <v/>
      </c>
      <c r="AQ1743" s="55">
        <f>+IFERROR(SUMIF($AC$3:$AM$3,VLOOKUP($R1743,desplegable!$N$3:$Q$8,4,FALSE),$AC1743:$AM1743)/$S1743,0)</f>
        <v>0</v>
      </c>
      <c r="AR1743" s="55">
        <f ca="1">IFERROR((SUMIF($AC$3:$AM$3,VLOOKUP($R1743,desplegable!$N$3:$Q$8,4,FALSE),$AC1743:$AM1743)/($H1743-$G1743))*((TODAY())-$G1743)/$S1743,0)</f>
        <v>0</v>
      </c>
      <c r="AS1743" s="56" t="str">
        <f t="shared" si="544"/>
        <v>-</v>
      </c>
      <c r="AT1743" s="56" t="str">
        <f t="shared" si="545"/>
        <v>-</v>
      </c>
      <c r="AU1743" s="56" t="str">
        <f t="shared" si="546"/>
        <v>-</v>
      </c>
      <c r="AV1743" s="56" t="str">
        <f t="shared" si="547"/>
        <v>-</v>
      </c>
      <c r="AW1743" s="53" t="str">
        <f t="shared" si="548"/>
        <v>-</v>
      </c>
      <c r="AX1743" s="53" t="str">
        <f t="shared" si="549"/>
        <v/>
      </c>
      <c r="AY1743" s="57" t="str">
        <f t="shared" si="550"/>
        <v/>
      </c>
      <c r="AZ1743" s="54">
        <f>+IF(SUMIF($AC$3:$AM$3,VLOOKUP($R1743,desplegable!$N$3:$Q$8,4,FALSE),$AC1743:$AM1743)&gt;=$S1743,$S1743,SUMIF($AC$3:$AM$3,VLOOKUP($R1743,desplegable!$N$3:$Q$8,4,FALSE),$AC1743:$AM1743))</f>
        <v>0</v>
      </c>
      <c r="BA1743" s="78"/>
      <c r="BB1743" s="54">
        <f t="shared" si="551"/>
        <v>0</v>
      </c>
      <c r="BC1743" s="53">
        <f>+IFERROR($BB1743*$T1743/VLOOKUP($R1743,desplegable!$N$3:$O$8,2,FALSE),0)</f>
        <v>0</v>
      </c>
      <c r="BD1743" s="53" t="str">
        <f t="shared" si="560"/>
        <v/>
      </c>
      <c r="BE1743" s="57" t="str">
        <f t="shared" si="552"/>
        <v/>
      </c>
    </row>
    <row r="1744" spans="1:57" ht="15" customHeight="1" x14ac:dyDescent="0.25">
      <c r="A1744" s="26" t="s">
        <v>117</v>
      </c>
      <c r="B1744" s="21"/>
      <c r="C1744" s="21" t="s">
        <v>117</v>
      </c>
      <c r="D1744" s="21"/>
      <c r="E1744" s="21" t="s">
        <v>117</v>
      </c>
      <c r="F1744" s="21"/>
      <c r="G1744" s="27"/>
      <c r="H1744" s="27"/>
      <c r="I1744" s="28" t="s">
        <v>110</v>
      </c>
      <c r="J1744" s="28" t="s">
        <v>117</v>
      </c>
      <c r="K1744" s="21"/>
      <c r="L1744" s="21"/>
      <c r="M1744" s="28" t="s">
        <v>117</v>
      </c>
      <c r="N1744" s="28" t="s">
        <v>117</v>
      </c>
      <c r="O1744" s="28" t="s">
        <v>117</v>
      </c>
      <c r="P1744" s="21" t="s">
        <v>117</v>
      </c>
      <c r="Q1744" s="21" t="s">
        <v>117</v>
      </c>
      <c r="R1744" s="28" t="s">
        <v>117</v>
      </c>
      <c r="S1744" s="78"/>
      <c r="T1744" s="30"/>
      <c r="U1744" s="52">
        <f t="shared" si="561"/>
        <v>0</v>
      </c>
      <c r="V1744" s="29"/>
      <c r="W1744" s="29" t="s">
        <v>117</v>
      </c>
      <c r="X1744" s="29"/>
      <c r="Y1744" s="29"/>
      <c r="Z1744" s="53" t="str">
        <f t="shared" si="553"/>
        <v/>
      </c>
      <c r="AA1744" s="55" t="str">
        <f t="shared" si="543"/>
        <v/>
      </c>
      <c r="AB1744" s="27"/>
      <c r="AC1744" s="54">
        <f t="shared" si="554"/>
        <v>0</v>
      </c>
      <c r="AD1744" s="78"/>
      <c r="AE1744" s="54">
        <f t="shared" si="555"/>
        <v>0</v>
      </c>
      <c r="AF1744" s="78"/>
      <c r="AG1744" s="54">
        <f t="shared" si="556"/>
        <v>0</v>
      </c>
      <c r="AH1744" s="78"/>
      <c r="AI1744" s="54">
        <f t="shared" si="557"/>
        <v>0</v>
      </c>
      <c r="AJ1744" s="78"/>
      <c r="AK1744" s="54">
        <f t="shared" si="558"/>
        <v>0</v>
      </c>
      <c r="AL1744" s="78"/>
      <c r="AM1744" s="78"/>
      <c r="AN1744" s="53" t="str">
        <f>+IF($A1744="Venta",SUMIF($AC$3:$AM$3,VLOOKUP($R1744,desplegable!$N$3:$Q$8,4,FALSE),$AC1744:$AM1744)*$T1744/VLOOKUP($R1744,desplegable!$N$3:$O$8,2,FALSE),"")</f>
        <v/>
      </c>
      <c r="AO1744" s="53">
        <f t="shared" si="559"/>
        <v>0</v>
      </c>
      <c r="AP1744" s="53" t="str">
        <f>+IF($A1744="Compra",SUMIF($AC$3:$AM$3,VLOOKUP($R1743,desplegable!$N$3:$Q$8,4,FALSE),$AC1744:$AM1744)*$T1744/VLOOKUP($R1743,desplegable!$N$3:$O$8,2,FALSE),"")</f>
        <v/>
      </c>
      <c r="AQ1744" s="55">
        <f>+IFERROR(SUMIF($AC$3:$AM$3,VLOOKUP($R1744,desplegable!$N$3:$Q$8,4,FALSE),$AC1744:$AM1744)/$S1744,0)</f>
        <v>0</v>
      </c>
      <c r="AR1744" s="55">
        <f ca="1">IFERROR((SUMIF($AC$3:$AM$3,VLOOKUP($R1744,desplegable!$N$3:$Q$8,4,FALSE),$AC1744:$AM1744)/($H1744-$G1744))*((TODAY())-$G1744)/$S1744,0)</f>
        <v>0</v>
      </c>
      <c r="AS1744" s="56" t="str">
        <f t="shared" si="544"/>
        <v>-</v>
      </c>
      <c r="AT1744" s="56" t="str">
        <f t="shared" si="545"/>
        <v>-</v>
      </c>
      <c r="AU1744" s="56" t="str">
        <f t="shared" si="546"/>
        <v>-</v>
      </c>
      <c r="AV1744" s="56" t="str">
        <f t="shared" si="547"/>
        <v>-</v>
      </c>
      <c r="AW1744" s="53" t="str">
        <f t="shared" si="548"/>
        <v>-</v>
      </c>
      <c r="AX1744" s="53" t="str">
        <f t="shared" si="549"/>
        <v/>
      </c>
      <c r="AY1744" s="57" t="str">
        <f t="shared" si="550"/>
        <v/>
      </c>
      <c r="AZ1744" s="54">
        <f>+IF(SUMIF($AC$3:$AM$3,VLOOKUP($R1744,desplegable!$N$3:$Q$8,4,FALSE),$AC1744:$AM1744)&gt;=$S1744,$S1744,SUMIF($AC$3:$AM$3,VLOOKUP($R1744,desplegable!$N$3:$Q$8,4,FALSE),$AC1744:$AM1744))</f>
        <v>0</v>
      </c>
      <c r="BA1744" s="78"/>
      <c r="BB1744" s="54">
        <f t="shared" si="551"/>
        <v>0</v>
      </c>
      <c r="BC1744" s="53">
        <f>+IFERROR($BB1744*$T1744/VLOOKUP($R1744,desplegable!$N$3:$O$8,2,FALSE),0)</f>
        <v>0</v>
      </c>
      <c r="BD1744" s="53" t="str">
        <f t="shared" si="560"/>
        <v/>
      </c>
      <c r="BE1744" s="57" t="str">
        <f t="shared" si="552"/>
        <v/>
      </c>
    </row>
    <row r="1745" spans="1:57" ht="15" customHeight="1" x14ac:dyDescent="0.25">
      <c r="A1745" s="26" t="s">
        <v>117</v>
      </c>
      <c r="B1745" s="21"/>
      <c r="C1745" s="21" t="s">
        <v>117</v>
      </c>
      <c r="D1745" s="21"/>
      <c r="E1745" s="21" t="s">
        <v>117</v>
      </c>
      <c r="F1745" s="21"/>
      <c r="G1745" s="27"/>
      <c r="H1745" s="27"/>
      <c r="I1745" s="28" t="s">
        <v>110</v>
      </c>
      <c r="J1745" s="28" t="s">
        <v>117</v>
      </c>
      <c r="K1745" s="21"/>
      <c r="L1745" s="21"/>
      <c r="M1745" s="28" t="s">
        <v>117</v>
      </c>
      <c r="N1745" s="28" t="s">
        <v>117</v>
      </c>
      <c r="O1745" s="28" t="s">
        <v>117</v>
      </c>
      <c r="P1745" s="21" t="s">
        <v>117</v>
      </c>
      <c r="Q1745" s="21" t="s">
        <v>117</v>
      </c>
      <c r="R1745" s="28" t="s">
        <v>117</v>
      </c>
      <c r="S1745" s="78"/>
      <c r="T1745" s="30"/>
      <c r="U1745" s="52">
        <f t="shared" si="561"/>
        <v>0</v>
      </c>
      <c r="V1745" s="29"/>
      <c r="W1745" s="29" t="s">
        <v>117</v>
      </c>
      <c r="X1745" s="29"/>
      <c r="Y1745" s="29"/>
      <c r="Z1745" s="53" t="str">
        <f t="shared" si="553"/>
        <v/>
      </c>
      <c r="AA1745" s="55" t="str">
        <f t="shared" si="543"/>
        <v/>
      </c>
      <c r="AB1745" s="27"/>
      <c r="AC1745" s="54">
        <f t="shared" si="554"/>
        <v>0</v>
      </c>
      <c r="AD1745" s="78"/>
      <c r="AE1745" s="54">
        <f t="shared" si="555"/>
        <v>0</v>
      </c>
      <c r="AF1745" s="78"/>
      <c r="AG1745" s="54">
        <f t="shared" si="556"/>
        <v>0</v>
      </c>
      <c r="AH1745" s="78"/>
      <c r="AI1745" s="54">
        <f t="shared" si="557"/>
        <v>0</v>
      </c>
      <c r="AJ1745" s="78"/>
      <c r="AK1745" s="54">
        <f t="shared" si="558"/>
        <v>0</v>
      </c>
      <c r="AL1745" s="78"/>
      <c r="AM1745" s="78"/>
      <c r="AN1745" s="53" t="str">
        <f>+IF($A1745="Venta",SUMIF($AC$3:$AM$3,VLOOKUP($R1745,desplegable!$N$3:$Q$8,4,FALSE),$AC1745:$AM1745)*$T1745/VLOOKUP($R1745,desplegable!$N$3:$O$8,2,FALSE),"")</f>
        <v/>
      </c>
      <c r="AO1745" s="53">
        <f t="shared" si="559"/>
        <v>0</v>
      </c>
      <c r="AP1745" s="53" t="str">
        <f>+IF($A1745="Compra",SUMIF($AC$3:$AM$3,VLOOKUP($R1744,desplegable!$N$3:$Q$8,4,FALSE),$AC1745:$AM1745)*$T1745/VLOOKUP($R1744,desplegable!$N$3:$O$8,2,FALSE),"")</f>
        <v/>
      </c>
      <c r="AQ1745" s="55">
        <f>+IFERROR(SUMIF($AC$3:$AM$3,VLOOKUP($R1745,desplegable!$N$3:$Q$8,4,FALSE),$AC1745:$AM1745)/$S1745,0)</f>
        <v>0</v>
      </c>
      <c r="AR1745" s="55">
        <f ca="1">IFERROR((SUMIF($AC$3:$AM$3,VLOOKUP($R1745,desplegable!$N$3:$Q$8,4,FALSE),$AC1745:$AM1745)/($H1745-$G1745))*((TODAY())-$G1745)/$S1745,0)</f>
        <v>0</v>
      </c>
      <c r="AS1745" s="56" t="str">
        <f t="shared" si="544"/>
        <v>-</v>
      </c>
      <c r="AT1745" s="56" t="str">
        <f t="shared" si="545"/>
        <v>-</v>
      </c>
      <c r="AU1745" s="56" t="str">
        <f t="shared" si="546"/>
        <v>-</v>
      </c>
      <c r="AV1745" s="56" t="str">
        <f t="shared" si="547"/>
        <v>-</v>
      </c>
      <c r="AW1745" s="53" t="str">
        <f t="shared" si="548"/>
        <v>-</v>
      </c>
      <c r="AX1745" s="53" t="str">
        <f t="shared" si="549"/>
        <v/>
      </c>
      <c r="AY1745" s="57" t="str">
        <f t="shared" si="550"/>
        <v/>
      </c>
      <c r="AZ1745" s="54">
        <f>+IF(SUMIF($AC$3:$AM$3,VLOOKUP($R1745,desplegable!$N$3:$Q$8,4,FALSE),$AC1745:$AM1745)&gt;=$S1745,$S1745,SUMIF($AC$3:$AM$3,VLOOKUP($R1745,desplegable!$N$3:$Q$8,4,FALSE),$AC1745:$AM1745))</f>
        <v>0</v>
      </c>
      <c r="BA1745" s="78"/>
      <c r="BB1745" s="54">
        <f t="shared" si="551"/>
        <v>0</v>
      </c>
      <c r="BC1745" s="53">
        <f>+IFERROR($BB1745*$T1745/VLOOKUP($R1745,desplegable!$N$3:$O$8,2,FALSE),0)</f>
        <v>0</v>
      </c>
      <c r="BD1745" s="53" t="str">
        <f t="shared" si="560"/>
        <v/>
      </c>
      <c r="BE1745" s="57" t="str">
        <f t="shared" si="552"/>
        <v/>
      </c>
    </row>
    <row r="1746" spans="1:57" ht="15" customHeight="1" x14ac:dyDescent="0.25">
      <c r="A1746" s="26" t="s">
        <v>117</v>
      </c>
      <c r="B1746" s="21"/>
      <c r="C1746" s="21" t="s">
        <v>117</v>
      </c>
      <c r="D1746" s="21"/>
      <c r="E1746" s="21" t="s">
        <v>117</v>
      </c>
      <c r="F1746" s="21"/>
      <c r="G1746" s="27"/>
      <c r="H1746" s="27"/>
      <c r="I1746" s="28" t="s">
        <v>110</v>
      </c>
      <c r="J1746" s="28" t="s">
        <v>117</v>
      </c>
      <c r="K1746" s="21"/>
      <c r="L1746" s="21"/>
      <c r="M1746" s="28" t="s">
        <v>117</v>
      </c>
      <c r="N1746" s="28" t="s">
        <v>117</v>
      </c>
      <c r="O1746" s="28" t="s">
        <v>117</v>
      </c>
      <c r="P1746" s="21" t="s">
        <v>117</v>
      </c>
      <c r="Q1746" s="21" t="s">
        <v>117</v>
      </c>
      <c r="R1746" s="28" t="s">
        <v>117</v>
      </c>
      <c r="S1746" s="78"/>
      <c r="T1746" s="30"/>
      <c r="U1746" s="52">
        <f t="shared" si="561"/>
        <v>0</v>
      </c>
      <c r="V1746" s="29"/>
      <c r="W1746" s="29" t="s">
        <v>117</v>
      </c>
      <c r="X1746" s="29"/>
      <c r="Y1746" s="29"/>
      <c r="Z1746" s="53" t="str">
        <f t="shared" si="553"/>
        <v/>
      </c>
      <c r="AA1746" s="55" t="str">
        <f t="shared" ref="AA1746:AA1809" si="562">+IF($A1746="Venta",IFERROR($Z1746/$U1746,0),IF($A1746="Compra","",""))</f>
        <v/>
      </c>
      <c r="AB1746" s="27"/>
      <c r="AC1746" s="54">
        <f t="shared" si="554"/>
        <v>0</v>
      </c>
      <c r="AD1746" s="78"/>
      <c r="AE1746" s="54">
        <f t="shared" si="555"/>
        <v>0</v>
      </c>
      <c r="AF1746" s="78"/>
      <c r="AG1746" s="54">
        <f t="shared" si="556"/>
        <v>0</v>
      </c>
      <c r="AH1746" s="78"/>
      <c r="AI1746" s="54">
        <f t="shared" si="557"/>
        <v>0</v>
      </c>
      <c r="AJ1746" s="78"/>
      <c r="AK1746" s="54">
        <f t="shared" si="558"/>
        <v>0</v>
      </c>
      <c r="AL1746" s="78"/>
      <c r="AM1746" s="78"/>
      <c r="AN1746" s="53" t="str">
        <f>+IF($A1746="Venta",SUMIF($AC$3:$AM$3,VLOOKUP($R1746,desplegable!$N$3:$Q$8,4,FALSE),$AC1746:$AM1746)*$T1746/VLOOKUP($R1746,desplegable!$N$3:$O$8,2,FALSE),"")</f>
        <v/>
      </c>
      <c r="AO1746" s="53">
        <f t="shared" si="559"/>
        <v>0</v>
      </c>
      <c r="AP1746" s="53" t="str">
        <f>+IF($A1746="Compra",SUMIF($AC$3:$AM$3,VLOOKUP($R1745,desplegable!$N$3:$Q$8,4,FALSE),$AC1746:$AM1746)*$T1746/VLOOKUP($R1745,desplegable!$N$3:$O$8,2,FALSE),"")</f>
        <v/>
      </c>
      <c r="AQ1746" s="55">
        <f>+IFERROR(SUMIF($AC$3:$AM$3,VLOOKUP($R1746,desplegable!$N$3:$Q$8,4,FALSE),$AC1746:$AM1746)/$S1746,0)</f>
        <v>0</v>
      </c>
      <c r="AR1746" s="55">
        <f ca="1">IFERROR((SUMIF($AC$3:$AM$3,VLOOKUP($R1746,desplegable!$N$3:$Q$8,4,FALSE),$AC1746:$AM1746)/($H1746-$G1746))*((TODAY())-$G1746)/$S1746,0)</f>
        <v>0</v>
      </c>
      <c r="AS1746" s="56" t="str">
        <f t="shared" si="544"/>
        <v>-</v>
      </c>
      <c r="AT1746" s="56" t="str">
        <f t="shared" si="545"/>
        <v>-</v>
      </c>
      <c r="AU1746" s="56" t="str">
        <f t="shared" si="546"/>
        <v>-</v>
      </c>
      <c r="AV1746" s="56" t="str">
        <f t="shared" si="547"/>
        <v>-</v>
      </c>
      <c r="AW1746" s="53" t="str">
        <f t="shared" si="548"/>
        <v>-</v>
      </c>
      <c r="AX1746" s="53" t="str">
        <f t="shared" si="549"/>
        <v/>
      </c>
      <c r="AY1746" s="57" t="str">
        <f t="shared" si="550"/>
        <v/>
      </c>
      <c r="AZ1746" s="54">
        <f>+IF(SUMIF($AC$3:$AM$3,VLOOKUP($R1746,desplegable!$N$3:$Q$8,4,FALSE),$AC1746:$AM1746)&gt;=$S1746,$S1746,SUMIF($AC$3:$AM$3,VLOOKUP($R1746,desplegable!$N$3:$Q$8,4,FALSE),$AC1746:$AM1746))</f>
        <v>0</v>
      </c>
      <c r="BA1746" s="78"/>
      <c r="BB1746" s="54">
        <f t="shared" si="551"/>
        <v>0</v>
      </c>
      <c r="BC1746" s="53">
        <f>+IFERROR($BB1746*$T1746/VLOOKUP($R1746,desplegable!$N$3:$O$8,2,FALSE),0)</f>
        <v>0</v>
      </c>
      <c r="BD1746" s="53" t="str">
        <f t="shared" si="560"/>
        <v/>
      </c>
      <c r="BE1746" s="57" t="str">
        <f t="shared" si="552"/>
        <v/>
      </c>
    </row>
    <row r="1747" spans="1:57" ht="15" customHeight="1" x14ac:dyDescent="0.25">
      <c r="A1747" s="26" t="s">
        <v>117</v>
      </c>
      <c r="B1747" s="21"/>
      <c r="C1747" s="21" t="s">
        <v>117</v>
      </c>
      <c r="D1747" s="21"/>
      <c r="E1747" s="21" t="s">
        <v>117</v>
      </c>
      <c r="F1747" s="21"/>
      <c r="G1747" s="27"/>
      <c r="H1747" s="27"/>
      <c r="I1747" s="28" t="s">
        <v>110</v>
      </c>
      <c r="J1747" s="28" t="s">
        <v>117</v>
      </c>
      <c r="K1747" s="21"/>
      <c r="L1747" s="21"/>
      <c r="M1747" s="28" t="s">
        <v>117</v>
      </c>
      <c r="N1747" s="28" t="s">
        <v>117</v>
      </c>
      <c r="O1747" s="28" t="s">
        <v>117</v>
      </c>
      <c r="P1747" s="21" t="s">
        <v>117</v>
      </c>
      <c r="Q1747" s="21" t="s">
        <v>117</v>
      </c>
      <c r="R1747" s="28" t="s">
        <v>117</v>
      </c>
      <c r="S1747" s="78"/>
      <c r="T1747" s="30"/>
      <c r="U1747" s="52">
        <f t="shared" si="561"/>
        <v>0</v>
      </c>
      <c r="V1747" s="29"/>
      <c r="W1747" s="29" t="s">
        <v>117</v>
      </c>
      <c r="X1747" s="29"/>
      <c r="Y1747" s="29"/>
      <c r="Z1747" s="53" t="str">
        <f t="shared" si="553"/>
        <v/>
      </c>
      <c r="AA1747" s="55" t="str">
        <f t="shared" si="562"/>
        <v/>
      </c>
      <c r="AB1747" s="27"/>
      <c r="AC1747" s="54">
        <f t="shared" si="554"/>
        <v>0</v>
      </c>
      <c r="AD1747" s="78"/>
      <c r="AE1747" s="54">
        <f t="shared" si="555"/>
        <v>0</v>
      </c>
      <c r="AF1747" s="78"/>
      <c r="AG1747" s="54">
        <f t="shared" si="556"/>
        <v>0</v>
      </c>
      <c r="AH1747" s="78"/>
      <c r="AI1747" s="54">
        <f t="shared" si="557"/>
        <v>0</v>
      </c>
      <c r="AJ1747" s="78"/>
      <c r="AK1747" s="54">
        <f t="shared" si="558"/>
        <v>0</v>
      </c>
      <c r="AL1747" s="78"/>
      <c r="AM1747" s="78"/>
      <c r="AN1747" s="53" t="str">
        <f>+IF($A1747="Venta",SUMIF($AC$3:$AM$3,VLOOKUP($R1747,desplegable!$N$3:$Q$8,4,FALSE),$AC1747:$AM1747)*$T1747/VLOOKUP($R1747,desplegable!$N$3:$O$8,2,FALSE),"")</f>
        <v/>
      </c>
      <c r="AO1747" s="53">
        <f t="shared" si="559"/>
        <v>0</v>
      </c>
      <c r="AP1747" s="53" t="str">
        <f>+IF($A1747="Compra",SUMIF($AC$3:$AM$3,VLOOKUP($R1746,desplegable!$N$3:$Q$8,4,FALSE),$AC1747:$AM1747)*$T1747/VLOOKUP($R1746,desplegable!$N$3:$O$8,2,FALSE),"")</f>
        <v/>
      </c>
      <c r="AQ1747" s="55">
        <f>+IFERROR(SUMIF($AC$3:$AM$3,VLOOKUP($R1747,desplegable!$N$3:$Q$8,4,FALSE),$AC1747:$AM1747)/$S1747,0)</f>
        <v>0</v>
      </c>
      <c r="AR1747" s="55">
        <f ca="1">IFERROR((SUMIF($AC$3:$AM$3,VLOOKUP($R1747,desplegable!$N$3:$Q$8,4,FALSE),$AC1747:$AM1747)/($H1747-$G1747))*((TODAY())-$G1747)/$S1747,0)</f>
        <v>0</v>
      </c>
      <c r="AS1747" s="56" t="str">
        <f t="shared" si="544"/>
        <v>-</v>
      </c>
      <c r="AT1747" s="56" t="str">
        <f t="shared" si="545"/>
        <v>-</v>
      </c>
      <c r="AU1747" s="56" t="str">
        <f t="shared" si="546"/>
        <v>-</v>
      </c>
      <c r="AV1747" s="56" t="str">
        <f t="shared" si="547"/>
        <v>-</v>
      </c>
      <c r="AW1747" s="53" t="str">
        <f t="shared" si="548"/>
        <v>-</v>
      </c>
      <c r="AX1747" s="53" t="str">
        <f t="shared" si="549"/>
        <v/>
      </c>
      <c r="AY1747" s="57" t="str">
        <f t="shared" si="550"/>
        <v/>
      </c>
      <c r="AZ1747" s="54">
        <f>+IF(SUMIF($AC$3:$AM$3,VLOOKUP($R1747,desplegable!$N$3:$Q$8,4,FALSE),$AC1747:$AM1747)&gt;=$S1747,$S1747,SUMIF($AC$3:$AM$3,VLOOKUP($R1747,desplegable!$N$3:$Q$8,4,FALSE),$AC1747:$AM1747))</f>
        <v>0</v>
      </c>
      <c r="BA1747" s="78"/>
      <c r="BB1747" s="54">
        <f t="shared" si="551"/>
        <v>0</v>
      </c>
      <c r="BC1747" s="53">
        <f>+IFERROR($BB1747*$T1747/VLOOKUP($R1747,desplegable!$N$3:$O$8,2,FALSE),0)</f>
        <v>0</v>
      </c>
      <c r="BD1747" s="53" t="str">
        <f t="shared" si="560"/>
        <v/>
      </c>
      <c r="BE1747" s="57" t="str">
        <f t="shared" si="552"/>
        <v/>
      </c>
    </row>
    <row r="1748" spans="1:57" ht="15" customHeight="1" x14ac:dyDescent="0.25">
      <c r="A1748" s="26" t="s">
        <v>117</v>
      </c>
      <c r="B1748" s="21"/>
      <c r="C1748" s="21" t="s">
        <v>117</v>
      </c>
      <c r="D1748" s="21"/>
      <c r="E1748" s="21" t="s">
        <v>117</v>
      </c>
      <c r="F1748" s="21"/>
      <c r="G1748" s="27"/>
      <c r="H1748" s="27"/>
      <c r="I1748" s="28" t="s">
        <v>110</v>
      </c>
      <c r="J1748" s="28" t="s">
        <v>117</v>
      </c>
      <c r="K1748" s="21"/>
      <c r="L1748" s="21"/>
      <c r="M1748" s="28" t="s">
        <v>117</v>
      </c>
      <c r="N1748" s="28" t="s">
        <v>117</v>
      </c>
      <c r="O1748" s="28" t="s">
        <v>117</v>
      </c>
      <c r="P1748" s="21" t="s">
        <v>117</v>
      </c>
      <c r="Q1748" s="21" t="s">
        <v>117</v>
      </c>
      <c r="R1748" s="28" t="s">
        <v>117</v>
      </c>
      <c r="S1748" s="78"/>
      <c r="T1748" s="30"/>
      <c r="U1748" s="52">
        <f t="shared" si="561"/>
        <v>0</v>
      </c>
      <c r="V1748" s="29"/>
      <c r="W1748" s="29" t="s">
        <v>117</v>
      </c>
      <c r="X1748" s="29"/>
      <c r="Y1748" s="29"/>
      <c r="Z1748" s="53" t="str">
        <f t="shared" si="553"/>
        <v/>
      </c>
      <c r="AA1748" s="55" t="str">
        <f t="shared" si="562"/>
        <v/>
      </c>
      <c r="AB1748" s="27"/>
      <c r="AC1748" s="54">
        <f t="shared" si="554"/>
        <v>0</v>
      </c>
      <c r="AD1748" s="78"/>
      <c r="AE1748" s="54">
        <f t="shared" si="555"/>
        <v>0</v>
      </c>
      <c r="AF1748" s="78"/>
      <c r="AG1748" s="54">
        <f t="shared" si="556"/>
        <v>0</v>
      </c>
      <c r="AH1748" s="78"/>
      <c r="AI1748" s="54">
        <f t="shared" si="557"/>
        <v>0</v>
      </c>
      <c r="AJ1748" s="78"/>
      <c r="AK1748" s="54">
        <f t="shared" si="558"/>
        <v>0</v>
      </c>
      <c r="AL1748" s="78"/>
      <c r="AM1748" s="78"/>
      <c r="AN1748" s="53" t="str">
        <f>+IF($A1748="Venta",SUMIF($AC$3:$AM$3,VLOOKUP($R1748,desplegable!$N$3:$Q$8,4,FALSE),$AC1748:$AM1748)*$T1748/VLOOKUP($R1748,desplegable!$N$3:$O$8,2,FALSE),"")</f>
        <v/>
      </c>
      <c r="AO1748" s="53">
        <f t="shared" si="559"/>
        <v>0</v>
      </c>
      <c r="AP1748" s="53" t="str">
        <f>+IF($A1748="Compra",SUMIF($AC$3:$AM$3,VLOOKUP($R1747,desplegable!$N$3:$Q$8,4,FALSE),$AC1748:$AM1748)*$T1748/VLOOKUP($R1747,desplegable!$N$3:$O$8,2,FALSE),"")</f>
        <v/>
      </c>
      <c r="AQ1748" s="55">
        <f>+IFERROR(SUMIF($AC$3:$AM$3,VLOOKUP($R1748,desplegable!$N$3:$Q$8,4,FALSE),$AC1748:$AM1748)/$S1748,0)</f>
        <v>0</v>
      </c>
      <c r="AR1748" s="55">
        <f ca="1">IFERROR((SUMIF($AC$3:$AM$3,VLOOKUP($R1748,desplegable!$N$3:$Q$8,4,FALSE),$AC1748:$AM1748)/($H1748-$G1748))*((TODAY())-$G1748)/$S1748,0)</f>
        <v>0</v>
      </c>
      <c r="AS1748" s="56" t="str">
        <f t="shared" si="544"/>
        <v>-</v>
      </c>
      <c r="AT1748" s="56" t="str">
        <f t="shared" si="545"/>
        <v>-</v>
      </c>
      <c r="AU1748" s="56" t="str">
        <f t="shared" si="546"/>
        <v>-</v>
      </c>
      <c r="AV1748" s="56" t="str">
        <f t="shared" si="547"/>
        <v>-</v>
      </c>
      <c r="AW1748" s="53" t="str">
        <f t="shared" si="548"/>
        <v>-</v>
      </c>
      <c r="AX1748" s="53" t="str">
        <f t="shared" si="549"/>
        <v/>
      </c>
      <c r="AY1748" s="57" t="str">
        <f t="shared" si="550"/>
        <v/>
      </c>
      <c r="AZ1748" s="54">
        <f>+IF(SUMIF($AC$3:$AM$3,VLOOKUP($R1748,desplegable!$N$3:$Q$8,4,FALSE),$AC1748:$AM1748)&gt;=$S1748,$S1748,SUMIF($AC$3:$AM$3,VLOOKUP($R1748,desplegable!$N$3:$Q$8,4,FALSE),$AC1748:$AM1748))</f>
        <v>0</v>
      </c>
      <c r="BA1748" s="78"/>
      <c r="BB1748" s="54">
        <f t="shared" si="551"/>
        <v>0</v>
      </c>
      <c r="BC1748" s="53">
        <f>+IFERROR($BB1748*$T1748/VLOOKUP($R1748,desplegable!$N$3:$O$8,2,FALSE),0)</f>
        <v>0</v>
      </c>
      <c r="BD1748" s="53" t="str">
        <f t="shared" si="560"/>
        <v/>
      </c>
      <c r="BE1748" s="57" t="str">
        <f t="shared" si="552"/>
        <v/>
      </c>
    </row>
    <row r="1749" spans="1:57" ht="15" customHeight="1" x14ac:dyDescent="0.25">
      <c r="A1749" s="26" t="s">
        <v>117</v>
      </c>
      <c r="B1749" s="21"/>
      <c r="C1749" s="21" t="s">
        <v>117</v>
      </c>
      <c r="D1749" s="21"/>
      <c r="E1749" s="21" t="s">
        <v>117</v>
      </c>
      <c r="F1749" s="21"/>
      <c r="G1749" s="27"/>
      <c r="H1749" s="27"/>
      <c r="I1749" s="28" t="s">
        <v>110</v>
      </c>
      <c r="J1749" s="28" t="s">
        <v>117</v>
      </c>
      <c r="K1749" s="21"/>
      <c r="L1749" s="21"/>
      <c r="M1749" s="28" t="s">
        <v>117</v>
      </c>
      <c r="N1749" s="28" t="s">
        <v>117</v>
      </c>
      <c r="O1749" s="28" t="s">
        <v>117</v>
      </c>
      <c r="P1749" s="21" t="s">
        <v>117</v>
      </c>
      <c r="Q1749" s="21" t="s">
        <v>117</v>
      </c>
      <c r="R1749" s="28" t="s">
        <v>117</v>
      </c>
      <c r="S1749" s="78"/>
      <c r="T1749" s="30"/>
      <c r="U1749" s="52">
        <f t="shared" si="561"/>
        <v>0</v>
      </c>
      <c r="V1749" s="29"/>
      <c r="W1749" s="29" t="s">
        <v>117</v>
      </c>
      <c r="X1749" s="29"/>
      <c r="Y1749" s="29"/>
      <c r="Z1749" s="53" t="str">
        <f t="shared" si="553"/>
        <v/>
      </c>
      <c r="AA1749" s="55" t="str">
        <f t="shared" si="562"/>
        <v/>
      </c>
      <c r="AB1749" s="27"/>
      <c r="AC1749" s="54">
        <f t="shared" si="554"/>
        <v>0</v>
      </c>
      <c r="AD1749" s="78"/>
      <c r="AE1749" s="54">
        <f t="shared" si="555"/>
        <v>0</v>
      </c>
      <c r="AF1749" s="78"/>
      <c r="AG1749" s="54">
        <f t="shared" si="556"/>
        <v>0</v>
      </c>
      <c r="AH1749" s="78"/>
      <c r="AI1749" s="54">
        <f t="shared" si="557"/>
        <v>0</v>
      </c>
      <c r="AJ1749" s="78"/>
      <c r="AK1749" s="54">
        <f t="shared" si="558"/>
        <v>0</v>
      </c>
      <c r="AL1749" s="78"/>
      <c r="AM1749" s="78"/>
      <c r="AN1749" s="53" t="str">
        <f>+IF($A1749="Venta",SUMIF($AC$3:$AM$3,VLOOKUP($R1749,desplegable!$N$3:$Q$8,4,FALSE),$AC1749:$AM1749)*$T1749/VLOOKUP($R1749,desplegable!$N$3:$O$8,2,FALSE),"")</f>
        <v/>
      </c>
      <c r="AO1749" s="53">
        <f t="shared" si="559"/>
        <v>0</v>
      </c>
      <c r="AP1749" s="53" t="str">
        <f>+IF($A1749="Compra",SUMIF($AC$3:$AM$3,VLOOKUP($R1748,desplegable!$N$3:$Q$8,4,FALSE),$AC1749:$AM1749)*$T1749/VLOOKUP($R1748,desplegable!$N$3:$O$8,2,FALSE),"")</f>
        <v/>
      </c>
      <c r="AQ1749" s="55">
        <f>+IFERROR(SUMIF($AC$3:$AM$3,VLOOKUP($R1749,desplegable!$N$3:$Q$8,4,FALSE),$AC1749:$AM1749)/$S1749,0)</f>
        <v>0</v>
      </c>
      <c r="AR1749" s="55">
        <f ca="1">IFERROR((SUMIF($AC$3:$AM$3,VLOOKUP($R1749,desplegable!$N$3:$Q$8,4,FALSE),$AC1749:$AM1749)/($H1749-$G1749))*((TODAY())-$G1749)/$S1749,0)</f>
        <v>0</v>
      </c>
      <c r="AS1749" s="56" t="str">
        <f t="shared" ref="AS1749:AS1812" si="563">+IFERROR(IF($AE1749=0,"-",$AE1749/$AC1749),"-")</f>
        <v>-</v>
      </c>
      <c r="AT1749" s="56" t="str">
        <f t="shared" ref="AT1749:AT1812" si="564">+IFERROR(IF($AG1749=0,"-",$AG1749/$AC1749),"-")</f>
        <v>-</v>
      </c>
      <c r="AU1749" s="56" t="str">
        <f t="shared" ref="AU1749:AU1812" si="565">+IFERROR(IF($AI1749=0,"-",$AI1749/$AC1749),"-")</f>
        <v>-</v>
      </c>
      <c r="AV1749" s="56" t="str">
        <f t="shared" ref="AV1749:AV1812" si="566">+IFERROR(IF($AK1749=0,"-",$AK1749/$AC1749),"-")</f>
        <v>-</v>
      </c>
      <c r="AW1749" s="53" t="str">
        <f t="shared" ref="AW1749:AW1812" si="567">+IF($A1749="Venta",IFERROR($AN1749/$AK1749,"-"),IFERROR($AO1749/$AK1749,"-"))</f>
        <v>-</v>
      </c>
      <c r="AX1749" s="53" t="str">
        <f t="shared" ref="AX1749:AX1812" si="568">IF($A1749="Venta",$AN1749-$AO1749,IF($A1749="Compra","",""))</f>
        <v/>
      </c>
      <c r="AY1749" s="57" t="str">
        <f t="shared" ref="AY1749:AY1812" si="569">+IF($A1749="Venta",IFERROR($AX1749/$AN1749,0),IF($A1749="Compra","",""))</f>
        <v/>
      </c>
      <c r="AZ1749" s="54">
        <f>+IF(SUMIF($AC$3:$AM$3,VLOOKUP($R1749,desplegable!$N$3:$Q$8,4,FALSE),$AC1749:$AM1749)&gt;=$S1749,$S1749,SUMIF($AC$3:$AM$3,VLOOKUP($R1749,desplegable!$N$3:$Q$8,4,FALSE),$AC1749:$AM1749))</f>
        <v>0</v>
      </c>
      <c r="BA1749" s="78"/>
      <c r="BB1749" s="54">
        <f t="shared" ref="BB1749:BB1812" si="570">+IF($BA1749=0,$AZ1749,$BA1749)</f>
        <v>0</v>
      </c>
      <c r="BC1749" s="53">
        <f>+IFERROR($BB1749*$T1749/VLOOKUP($R1749,desplegable!$N$3:$O$8,2,FALSE),0)</f>
        <v>0</v>
      </c>
      <c r="BD1749" s="53" t="str">
        <f t="shared" si="560"/>
        <v/>
      </c>
      <c r="BE1749" s="57" t="str">
        <f t="shared" ref="BE1749:BE1812" si="571">+IF($A1749="Venta",IFERROR($BD1749/$BC1749,0),IF($A1749="Compra","",""))</f>
        <v/>
      </c>
    </row>
    <row r="1750" spans="1:57" ht="15" customHeight="1" x14ac:dyDescent="0.25">
      <c r="A1750" s="26" t="s">
        <v>117</v>
      </c>
      <c r="B1750" s="21"/>
      <c r="C1750" s="21" t="s">
        <v>117</v>
      </c>
      <c r="D1750" s="21"/>
      <c r="E1750" s="21" t="s">
        <v>117</v>
      </c>
      <c r="F1750" s="21"/>
      <c r="G1750" s="27"/>
      <c r="H1750" s="27"/>
      <c r="I1750" s="28" t="s">
        <v>110</v>
      </c>
      <c r="J1750" s="28" t="s">
        <v>117</v>
      </c>
      <c r="K1750" s="21"/>
      <c r="L1750" s="21"/>
      <c r="M1750" s="28" t="s">
        <v>117</v>
      </c>
      <c r="N1750" s="28" t="s">
        <v>117</v>
      </c>
      <c r="O1750" s="28" t="s">
        <v>117</v>
      </c>
      <c r="P1750" s="21" t="s">
        <v>117</v>
      </c>
      <c r="Q1750" s="21" t="s">
        <v>117</v>
      </c>
      <c r="R1750" s="28" t="s">
        <v>117</v>
      </c>
      <c r="S1750" s="78"/>
      <c r="T1750" s="30"/>
      <c r="U1750" s="52">
        <f t="shared" si="561"/>
        <v>0</v>
      </c>
      <c r="V1750" s="29"/>
      <c r="W1750" s="29" t="s">
        <v>117</v>
      </c>
      <c r="X1750" s="29"/>
      <c r="Y1750" s="29"/>
      <c r="Z1750" s="53" t="str">
        <f t="shared" si="553"/>
        <v/>
      </c>
      <c r="AA1750" s="55" t="str">
        <f t="shared" si="562"/>
        <v/>
      </c>
      <c r="AB1750" s="27"/>
      <c r="AC1750" s="54">
        <f t="shared" si="554"/>
        <v>0</v>
      </c>
      <c r="AD1750" s="78"/>
      <c r="AE1750" s="54">
        <f t="shared" si="555"/>
        <v>0</v>
      </c>
      <c r="AF1750" s="78"/>
      <c r="AG1750" s="54">
        <f t="shared" si="556"/>
        <v>0</v>
      </c>
      <c r="AH1750" s="78"/>
      <c r="AI1750" s="54">
        <f t="shared" si="557"/>
        <v>0</v>
      </c>
      <c r="AJ1750" s="78"/>
      <c r="AK1750" s="54">
        <f t="shared" si="558"/>
        <v>0</v>
      </c>
      <c r="AL1750" s="78"/>
      <c r="AM1750" s="78"/>
      <c r="AN1750" s="53" t="str">
        <f>+IF($A1750="Venta",SUMIF($AC$3:$AM$3,VLOOKUP($R1750,desplegable!$N$3:$Q$8,4,FALSE),$AC1750:$AM1750)*$T1750/VLOOKUP($R1750,desplegable!$N$3:$O$8,2,FALSE),"")</f>
        <v/>
      </c>
      <c r="AO1750" s="53">
        <f t="shared" si="559"/>
        <v>0</v>
      </c>
      <c r="AP1750" s="53" t="str">
        <f>+IF($A1750="Compra",SUMIF($AC$3:$AM$3,VLOOKUP($R1749,desplegable!$N$3:$Q$8,4,FALSE),$AC1750:$AM1750)*$T1750/VLOOKUP($R1749,desplegable!$N$3:$O$8,2,FALSE),"")</f>
        <v/>
      </c>
      <c r="AQ1750" s="55">
        <f>+IFERROR(SUMIF($AC$3:$AM$3,VLOOKUP($R1750,desplegable!$N$3:$Q$8,4,FALSE),$AC1750:$AM1750)/$S1750,0)</f>
        <v>0</v>
      </c>
      <c r="AR1750" s="55">
        <f ca="1">IFERROR((SUMIF($AC$3:$AM$3,VLOOKUP($R1750,desplegable!$N$3:$Q$8,4,FALSE),$AC1750:$AM1750)/($H1750-$G1750))*((TODAY())-$G1750)/$S1750,0)</f>
        <v>0</v>
      </c>
      <c r="AS1750" s="56" t="str">
        <f t="shared" si="563"/>
        <v>-</v>
      </c>
      <c r="AT1750" s="56" t="str">
        <f t="shared" si="564"/>
        <v>-</v>
      </c>
      <c r="AU1750" s="56" t="str">
        <f t="shared" si="565"/>
        <v>-</v>
      </c>
      <c r="AV1750" s="56" t="str">
        <f t="shared" si="566"/>
        <v>-</v>
      </c>
      <c r="AW1750" s="53" t="str">
        <f t="shared" si="567"/>
        <v>-</v>
      </c>
      <c r="AX1750" s="53" t="str">
        <f t="shared" si="568"/>
        <v/>
      </c>
      <c r="AY1750" s="57" t="str">
        <f t="shared" si="569"/>
        <v/>
      </c>
      <c r="AZ1750" s="54">
        <f>+IF(SUMIF($AC$3:$AM$3,VLOOKUP($R1750,desplegable!$N$3:$Q$8,4,FALSE),$AC1750:$AM1750)&gt;=$S1750,$S1750,SUMIF($AC$3:$AM$3,VLOOKUP($R1750,desplegable!$N$3:$Q$8,4,FALSE),$AC1750:$AM1750))</f>
        <v>0</v>
      </c>
      <c r="BA1750" s="78"/>
      <c r="BB1750" s="54">
        <f t="shared" si="570"/>
        <v>0</v>
      </c>
      <c r="BC1750" s="53">
        <f>+IFERROR($BB1750*$T1750/VLOOKUP($R1750,desplegable!$N$3:$O$8,2,FALSE),0)</f>
        <v>0</v>
      </c>
      <c r="BD1750" s="53" t="str">
        <f t="shared" si="560"/>
        <v/>
      </c>
      <c r="BE1750" s="57" t="str">
        <f t="shared" si="571"/>
        <v/>
      </c>
    </row>
    <row r="1751" spans="1:57" ht="15" customHeight="1" x14ac:dyDescent="0.25">
      <c r="A1751" s="26" t="s">
        <v>117</v>
      </c>
      <c r="B1751" s="21"/>
      <c r="C1751" s="21" t="s">
        <v>117</v>
      </c>
      <c r="D1751" s="21"/>
      <c r="E1751" s="21" t="s">
        <v>117</v>
      </c>
      <c r="F1751" s="21"/>
      <c r="G1751" s="27"/>
      <c r="H1751" s="27"/>
      <c r="I1751" s="28" t="s">
        <v>110</v>
      </c>
      <c r="J1751" s="28" t="s">
        <v>117</v>
      </c>
      <c r="K1751" s="21"/>
      <c r="L1751" s="21"/>
      <c r="M1751" s="28" t="s">
        <v>117</v>
      </c>
      <c r="N1751" s="28" t="s">
        <v>117</v>
      </c>
      <c r="O1751" s="28" t="s">
        <v>117</v>
      </c>
      <c r="P1751" s="21" t="s">
        <v>117</v>
      </c>
      <c r="Q1751" s="21" t="s">
        <v>117</v>
      </c>
      <c r="R1751" s="28" t="s">
        <v>117</v>
      </c>
      <c r="S1751" s="78"/>
      <c r="T1751" s="30"/>
      <c r="U1751" s="52">
        <f t="shared" si="561"/>
        <v>0</v>
      </c>
      <c r="V1751" s="29"/>
      <c r="W1751" s="29" t="s">
        <v>117</v>
      </c>
      <c r="X1751" s="29"/>
      <c r="Y1751" s="29"/>
      <c r="Z1751" s="53" t="str">
        <f t="shared" si="553"/>
        <v/>
      </c>
      <c r="AA1751" s="55" t="str">
        <f t="shared" si="562"/>
        <v/>
      </c>
      <c r="AB1751" s="27"/>
      <c r="AC1751" s="54">
        <f t="shared" si="554"/>
        <v>0</v>
      </c>
      <c r="AD1751" s="78"/>
      <c r="AE1751" s="54">
        <f t="shared" si="555"/>
        <v>0</v>
      </c>
      <c r="AF1751" s="78"/>
      <c r="AG1751" s="54">
        <f t="shared" si="556"/>
        <v>0</v>
      </c>
      <c r="AH1751" s="78"/>
      <c r="AI1751" s="54">
        <f t="shared" si="557"/>
        <v>0</v>
      </c>
      <c r="AJ1751" s="78"/>
      <c r="AK1751" s="54">
        <f t="shared" si="558"/>
        <v>0</v>
      </c>
      <c r="AL1751" s="78"/>
      <c r="AM1751" s="78"/>
      <c r="AN1751" s="53" t="str">
        <f>+IF($A1751="Venta",SUMIF($AC$3:$AM$3,VLOOKUP($R1751,desplegable!$N$3:$Q$8,4,FALSE),$AC1751:$AM1751)*$T1751/VLOOKUP($R1751,desplegable!$N$3:$O$8,2,FALSE),"")</f>
        <v/>
      </c>
      <c r="AO1751" s="53">
        <f t="shared" si="559"/>
        <v>0</v>
      </c>
      <c r="AP1751" s="53" t="str">
        <f>+IF($A1751="Compra",SUMIF($AC$3:$AM$3,VLOOKUP($R1750,desplegable!$N$3:$Q$8,4,FALSE),$AC1751:$AM1751)*$T1751/VLOOKUP($R1750,desplegable!$N$3:$O$8,2,FALSE),"")</f>
        <v/>
      </c>
      <c r="AQ1751" s="55">
        <f>+IFERROR(SUMIF($AC$3:$AM$3,VLOOKUP($R1751,desplegable!$N$3:$Q$8,4,FALSE),$AC1751:$AM1751)/$S1751,0)</f>
        <v>0</v>
      </c>
      <c r="AR1751" s="55">
        <f ca="1">IFERROR((SUMIF($AC$3:$AM$3,VLOOKUP($R1751,desplegable!$N$3:$Q$8,4,FALSE),$AC1751:$AM1751)/($H1751-$G1751))*((TODAY())-$G1751)/$S1751,0)</f>
        <v>0</v>
      </c>
      <c r="AS1751" s="56" t="str">
        <f t="shared" si="563"/>
        <v>-</v>
      </c>
      <c r="AT1751" s="56" t="str">
        <f t="shared" si="564"/>
        <v>-</v>
      </c>
      <c r="AU1751" s="56" t="str">
        <f t="shared" si="565"/>
        <v>-</v>
      </c>
      <c r="AV1751" s="56" t="str">
        <f t="shared" si="566"/>
        <v>-</v>
      </c>
      <c r="AW1751" s="53" t="str">
        <f t="shared" si="567"/>
        <v>-</v>
      </c>
      <c r="AX1751" s="53" t="str">
        <f t="shared" si="568"/>
        <v/>
      </c>
      <c r="AY1751" s="57" t="str">
        <f t="shared" si="569"/>
        <v/>
      </c>
      <c r="AZ1751" s="54">
        <f>+IF(SUMIF($AC$3:$AM$3,VLOOKUP($R1751,desplegable!$N$3:$Q$8,4,FALSE),$AC1751:$AM1751)&gt;=$S1751,$S1751,SUMIF($AC$3:$AM$3,VLOOKUP($R1751,desplegable!$N$3:$Q$8,4,FALSE),$AC1751:$AM1751))</f>
        <v>0</v>
      </c>
      <c r="BA1751" s="78"/>
      <c r="BB1751" s="54">
        <f t="shared" si="570"/>
        <v>0</v>
      </c>
      <c r="BC1751" s="53">
        <f>+IFERROR($BB1751*$T1751/VLOOKUP($R1751,desplegable!$N$3:$O$8,2,FALSE),0)</f>
        <v>0</v>
      </c>
      <c r="BD1751" s="53" t="str">
        <f t="shared" si="560"/>
        <v/>
      </c>
      <c r="BE1751" s="57" t="str">
        <f t="shared" si="571"/>
        <v/>
      </c>
    </row>
    <row r="1752" spans="1:57" ht="15" customHeight="1" x14ac:dyDescent="0.25">
      <c r="A1752" s="26" t="s">
        <v>117</v>
      </c>
      <c r="B1752" s="21"/>
      <c r="C1752" s="21" t="s">
        <v>117</v>
      </c>
      <c r="D1752" s="21"/>
      <c r="E1752" s="21" t="s">
        <v>117</v>
      </c>
      <c r="F1752" s="21"/>
      <c r="G1752" s="27"/>
      <c r="H1752" s="27"/>
      <c r="I1752" s="28" t="s">
        <v>110</v>
      </c>
      <c r="J1752" s="28" t="s">
        <v>117</v>
      </c>
      <c r="K1752" s="21"/>
      <c r="L1752" s="21"/>
      <c r="M1752" s="28" t="s">
        <v>117</v>
      </c>
      <c r="N1752" s="28" t="s">
        <v>117</v>
      </c>
      <c r="O1752" s="28" t="s">
        <v>117</v>
      </c>
      <c r="P1752" s="21" t="s">
        <v>117</v>
      </c>
      <c r="Q1752" s="21" t="s">
        <v>117</v>
      </c>
      <c r="R1752" s="28" t="s">
        <v>117</v>
      </c>
      <c r="S1752" s="78"/>
      <c r="T1752" s="30"/>
      <c r="U1752" s="52">
        <f t="shared" si="561"/>
        <v>0</v>
      </c>
      <c r="V1752" s="29"/>
      <c r="W1752" s="29" t="s">
        <v>117</v>
      </c>
      <c r="X1752" s="29"/>
      <c r="Y1752" s="29"/>
      <c r="Z1752" s="53" t="str">
        <f t="shared" si="553"/>
        <v/>
      </c>
      <c r="AA1752" s="55" t="str">
        <f t="shared" si="562"/>
        <v/>
      </c>
      <c r="AB1752" s="27"/>
      <c r="AC1752" s="54">
        <f t="shared" si="554"/>
        <v>0</v>
      </c>
      <c r="AD1752" s="78"/>
      <c r="AE1752" s="54">
        <f t="shared" si="555"/>
        <v>0</v>
      </c>
      <c r="AF1752" s="78"/>
      <c r="AG1752" s="54">
        <f t="shared" si="556"/>
        <v>0</v>
      </c>
      <c r="AH1752" s="78"/>
      <c r="AI1752" s="54">
        <f t="shared" si="557"/>
        <v>0</v>
      </c>
      <c r="AJ1752" s="78"/>
      <c r="AK1752" s="54">
        <f t="shared" si="558"/>
        <v>0</v>
      </c>
      <c r="AL1752" s="78"/>
      <c r="AM1752" s="78"/>
      <c r="AN1752" s="53" t="str">
        <f>+IF($A1752="Venta",SUMIF($AC$3:$AM$3,VLOOKUP($R1752,desplegable!$N$3:$Q$8,4,FALSE),$AC1752:$AM1752)*$T1752/VLOOKUP($R1752,desplegable!$N$3:$O$8,2,FALSE),"")</f>
        <v/>
      </c>
      <c r="AO1752" s="53">
        <f t="shared" si="559"/>
        <v>0</v>
      </c>
      <c r="AP1752" s="53" t="str">
        <f>+IF($A1752="Compra",SUMIF($AC$3:$AM$3,VLOOKUP($R1751,desplegable!$N$3:$Q$8,4,FALSE),$AC1752:$AM1752)*$T1752/VLOOKUP($R1751,desplegable!$N$3:$O$8,2,FALSE),"")</f>
        <v/>
      </c>
      <c r="AQ1752" s="55">
        <f>+IFERROR(SUMIF($AC$3:$AM$3,VLOOKUP($R1752,desplegable!$N$3:$Q$8,4,FALSE),$AC1752:$AM1752)/$S1752,0)</f>
        <v>0</v>
      </c>
      <c r="AR1752" s="55">
        <f ca="1">IFERROR((SUMIF($AC$3:$AM$3,VLOOKUP($R1752,desplegable!$N$3:$Q$8,4,FALSE),$AC1752:$AM1752)/($H1752-$G1752))*((TODAY())-$G1752)/$S1752,0)</f>
        <v>0</v>
      </c>
      <c r="AS1752" s="56" t="str">
        <f t="shared" si="563"/>
        <v>-</v>
      </c>
      <c r="AT1752" s="56" t="str">
        <f t="shared" si="564"/>
        <v>-</v>
      </c>
      <c r="AU1752" s="56" t="str">
        <f t="shared" si="565"/>
        <v>-</v>
      </c>
      <c r="AV1752" s="56" t="str">
        <f t="shared" si="566"/>
        <v>-</v>
      </c>
      <c r="AW1752" s="53" t="str">
        <f t="shared" si="567"/>
        <v>-</v>
      </c>
      <c r="AX1752" s="53" t="str">
        <f t="shared" si="568"/>
        <v/>
      </c>
      <c r="AY1752" s="57" t="str">
        <f t="shared" si="569"/>
        <v/>
      </c>
      <c r="AZ1752" s="54">
        <f>+IF(SUMIF($AC$3:$AM$3,VLOOKUP($R1752,desplegable!$N$3:$Q$8,4,FALSE),$AC1752:$AM1752)&gt;=$S1752,$S1752,SUMIF($AC$3:$AM$3,VLOOKUP($R1752,desplegable!$N$3:$Q$8,4,FALSE),$AC1752:$AM1752))</f>
        <v>0</v>
      </c>
      <c r="BA1752" s="78"/>
      <c r="BB1752" s="54">
        <f t="shared" si="570"/>
        <v>0</v>
      </c>
      <c r="BC1752" s="53">
        <f>+IFERROR($BB1752*$T1752/VLOOKUP($R1752,desplegable!$N$3:$O$8,2,FALSE),0)</f>
        <v>0</v>
      </c>
      <c r="BD1752" s="53" t="str">
        <f t="shared" si="560"/>
        <v/>
      </c>
      <c r="BE1752" s="57" t="str">
        <f t="shared" si="571"/>
        <v/>
      </c>
    </row>
    <row r="1753" spans="1:57" ht="15" customHeight="1" x14ac:dyDescent="0.25">
      <c r="A1753" s="26" t="s">
        <v>117</v>
      </c>
      <c r="B1753" s="21"/>
      <c r="C1753" s="21" t="s">
        <v>117</v>
      </c>
      <c r="D1753" s="21"/>
      <c r="E1753" s="21" t="s">
        <v>117</v>
      </c>
      <c r="F1753" s="21"/>
      <c r="G1753" s="27"/>
      <c r="H1753" s="27"/>
      <c r="I1753" s="28" t="s">
        <v>110</v>
      </c>
      <c r="J1753" s="28" t="s">
        <v>117</v>
      </c>
      <c r="K1753" s="21"/>
      <c r="L1753" s="21"/>
      <c r="M1753" s="28" t="s">
        <v>117</v>
      </c>
      <c r="N1753" s="28" t="s">
        <v>117</v>
      </c>
      <c r="O1753" s="28" t="s">
        <v>117</v>
      </c>
      <c r="P1753" s="21" t="s">
        <v>117</v>
      </c>
      <c r="Q1753" s="21" t="s">
        <v>117</v>
      </c>
      <c r="R1753" s="28" t="s">
        <v>117</v>
      </c>
      <c r="S1753" s="78"/>
      <c r="T1753" s="30"/>
      <c r="U1753" s="52">
        <f t="shared" si="561"/>
        <v>0</v>
      </c>
      <c r="V1753" s="29"/>
      <c r="W1753" s="29" t="s">
        <v>117</v>
      </c>
      <c r="X1753" s="29"/>
      <c r="Y1753" s="29"/>
      <c r="Z1753" s="53" t="str">
        <f t="shared" si="553"/>
        <v/>
      </c>
      <c r="AA1753" s="55" t="str">
        <f t="shared" si="562"/>
        <v/>
      </c>
      <c r="AB1753" s="27"/>
      <c r="AC1753" s="54">
        <f t="shared" si="554"/>
        <v>0</v>
      </c>
      <c r="AD1753" s="78"/>
      <c r="AE1753" s="54">
        <f t="shared" si="555"/>
        <v>0</v>
      </c>
      <c r="AF1753" s="78"/>
      <c r="AG1753" s="54">
        <f t="shared" si="556"/>
        <v>0</v>
      </c>
      <c r="AH1753" s="78"/>
      <c r="AI1753" s="54">
        <f t="shared" si="557"/>
        <v>0</v>
      </c>
      <c r="AJ1753" s="78"/>
      <c r="AK1753" s="54">
        <f t="shared" si="558"/>
        <v>0</v>
      </c>
      <c r="AL1753" s="78"/>
      <c r="AM1753" s="78"/>
      <c r="AN1753" s="53" t="str">
        <f>+IF($A1753="Venta",SUMIF($AC$3:$AM$3,VLOOKUP($R1753,desplegable!$N$3:$Q$8,4,FALSE),$AC1753:$AM1753)*$T1753/VLOOKUP($R1753,desplegable!$N$3:$O$8,2,FALSE),"")</f>
        <v/>
      </c>
      <c r="AO1753" s="53">
        <f t="shared" si="559"/>
        <v>0</v>
      </c>
      <c r="AP1753" s="53" t="str">
        <f>+IF($A1753="Compra",SUMIF($AC$3:$AM$3,VLOOKUP($R1752,desplegable!$N$3:$Q$8,4,FALSE),$AC1753:$AM1753)*$T1753/VLOOKUP($R1752,desplegable!$N$3:$O$8,2,FALSE),"")</f>
        <v/>
      </c>
      <c r="AQ1753" s="55">
        <f>+IFERROR(SUMIF($AC$3:$AM$3,VLOOKUP($R1753,desplegable!$N$3:$Q$8,4,FALSE),$AC1753:$AM1753)/$S1753,0)</f>
        <v>0</v>
      </c>
      <c r="AR1753" s="55">
        <f ca="1">IFERROR((SUMIF($AC$3:$AM$3,VLOOKUP($R1753,desplegable!$N$3:$Q$8,4,FALSE),$AC1753:$AM1753)/($H1753-$G1753))*((TODAY())-$G1753)/$S1753,0)</f>
        <v>0</v>
      </c>
      <c r="AS1753" s="56" t="str">
        <f t="shared" si="563"/>
        <v>-</v>
      </c>
      <c r="AT1753" s="56" t="str">
        <f t="shared" si="564"/>
        <v>-</v>
      </c>
      <c r="AU1753" s="56" t="str">
        <f t="shared" si="565"/>
        <v>-</v>
      </c>
      <c r="AV1753" s="56" t="str">
        <f t="shared" si="566"/>
        <v>-</v>
      </c>
      <c r="AW1753" s="53" t="str">
        <f t="shared" si="567"/>
        <v>-</v>
      </c>
      <c r="AX1753" s="53" t="str">
        <f t="shared" si="568"/>
        <v/>
      </c>
      <c r="AY1753" s="57" t="str">
        <f t="shared" si="569"/>
        <v/>
      </c>
      <c r="AZ1753" s="54">
        <f>+IF(SUMIF($AC$3:$AM$3,VLOOKUP($R1753,desplegable!$N$3:$Q$8,4,FALSE),$AC1753:$AM1753)&gt;=$S1753,$S1753,SUMIF($AC$3:$AM$3,VLOOKUP($R1753,desplegable!$N$3:$Q$8,4,FALSE),$AC1753:$AM1753))</f>
        <v>0</v>
      </c>
      <c r="BA1753" s="78"/>
      <c r="BB1753" s="54">
        <f t="shared" si="570"/>
        <v>0</v>
      </c>
      <c r="BC1753" s="53">
        <f>+IFERROR($BB1753*$T1753/VLOOKUP($R1753,desplegable!$N$3:$O$8,2,FALSE),0)</f>
        <v>0</v>
      </c>
      <c r="BD1753" s="53" t="str">
        <f t="shared" si="560"/>
        <v/>
      </c>
      <c r="BE1753" s="57" t="str">
        <f t="shared" si="571"/>
        <v/>
      </c>
    </row>
    <row r="1754" spans="1:57" ht="15" customHeight="1" x14ac:dyDescent="0.25">
      <c r="A1754" s="26" t="s">
        <v>117</v>
      </c>
      <c r="B1754" s="21"/>
      <c r="C1754" s="21" t="s">
        <v>117</v>
      </c>
      <c r="D1754" s="21"/>
      <c r="E1754" s="21" t="s">
        <v>117</v>
      </c>
      <c r="F1754" s="21"/>
      <c r="G1754" s="27"/>
      <c r="H1754" s="27"/>
      <c r="I1754" s="28" t="s">
        <v>110</v>
      </c>
      <c r="J1754" s="28" t="s">
        <v>117</v>
      </c>
      <c r="K1754" s="21"/>
      <c r="L1754" s="21"/>
      <c r="M1754" s="28" t="s">
        <v>117</v>
      </c>
      <c r="N1754" s="28" t="s">
        <v>117</v>
      </c>
      <c r="O1754" s="28" t="s">
        <v>117</v>
      </c>
      <c r="P1754" s="21" t="s">
        <v>117</v>
      </c>
      <c r="Q1754" s="21" t="s">
        <v>117</v>
      </c>
      <c r="R1754" s="28" t="s">
        <v>117</v>
      </c>
      <c r="S1754" s="78"/>
      <c r="T1754" s="30"/>
      <c r="U1754" s="52">
        <f t="shared" si="561"/>
        <v>0</v>
      </c>
      <c r="V1754" s="29"/>
      <c r="W1754" s="29" t="s">
        <v>117</v>
      </c>
      <c r="X1754" s="29"/>
      <c r="Y1754" s="29"/>
      <c r="Z1754" s="53" t="str">
        <f t="shared" si="553"/>
        <v/>
      </c>
      <c r="AA1754" s="55" t="str">
        <f t="shared" si="562"/>
        <v/>
      </c>
      <c r="AB1754" s="27"/>
      <c r="AC1754" s="54">
        <f t="shared" si="554"/>
        <v>0</v>
      </c>
      <c r="AD1754" s="78"/>
      <c r="AE1754" s="54">
        <f t="shared" si="555"/>
        <v>0</v>
      </c>
      <c r="AF1754" s="78"/>
      <c r="AG1754" s="54">
        <f t="shared" si="556"/>
        <v>0</v>
      </c>
      <c r="AH1754" s="78"/>
      <c r="AI1754" s="54">
        <f t="shared" si="557"/>
        <v>0</v>
      </c>
      <c r="AJ1754" s="78"/>
      <c r="AK1754" s="54">
        <f t="shared" si="558"/>
        <v>0</v>
      </c>
      <c r="AL1754" s="78"/>
      <c r="AM1754" s="78"/>
      <c r="AN1754" s="53" t="str">
        <f>+IF($A1754="Venta",SUMIF($AC$3:$AM$3,VLOOKUP($R1754,desplegable!$N$3:$Q$8,4,FALSE),$AC1754:$AM1754)*$T1754/VLOOKUP($R1754,desplegable!$N$3:$O$8,2,FALSE),"")</f>
        <v/>
      </c>
      <c r="AO1754" s="53">
        <f t="shared" si="559"/>
        <v>0</v>
      </c>
      <c r="AP1754" s="53" t="str">
        <f>+IF($A1754="Compra",SUMIF($AC$3:$AM$3,VLOOKUP($R1753,desplegable!$N$3:$Q$8,4,FALSE),$AC1754:$AM1754)*$T1754/VLOOKUP($R1753,desplegable!$N$3:$O$8,2,FALSE),"")</f>
        <v/>
      </c>
      <c r="AQ1754" s="55">
        <f>+IFERROR(SUMIF($AC$3:$AM$3,VLOOKUP($R1754,desplegable!$N$3:$Q$8,4,FALSE),$AC1754:$AM1754)/$S1754,0)</f>
        <v>0</v>
      </c>
      <c r="AR1754" s="55">
        <f ca="1">IFERROR((SUMIF($AC$3:$AM$3,VLOOKUP($R1754,desplegable!$N$3:$Q$8,4,FALSE),$AC1754:$AM1754)/($H1754-$G1754))*((TODAY())-$G1754)/$S1754,0)</f>
        <v>0</v>
      </c>
      <c r="AS1754" s="56" t="str">
        <f t="shared" si="563"/>
        <v>-</v>
      </c>
      <c r="AT1754" s="56" t="str">
        <f t="shared" si="564"/>
        <v>-</v>
      </c>
      <c r="AU1754" s="56" t="str">
        <f t="shared" si="565"/>
        <v>-</v>
      </c>
      <c r="AV1754" s="56" t="str">
        <f t="shared" si="566"/>
        <v>-</v>
      </c>
      <c r="AW1754" s="53" t="str">
        <f t="shared" si="567"/>
        <v>-</v>
      </c>
      <c r="AX1754" s="53" t="str">
        <f t="shared" si="568"/>
        <v/>
      </c>
      <c r="AY1754" s="57" t="str">
        <f t="shared" si="569"/>
        <v/>
      </c>
      <c r="AZ1754" s="54">
        <f>+IF(SUMIF($AC$3:$AM$3,VLOOKUP($R1754,desplegable!$N$3:$Q$8,4,FALSE),$AC1754:$AM1754)&gt;=$S1754,$S1754,SUMIF($AC$3:$AM$3,VLOOKUP($R1754,desplegable!$N$3:$Q$8,4,FALSE),$AC1754:$AM1754))</f>
        <v>0</v>
      </c>
      <c r="BA1754" s="78"/>
      <c r="BB1754" s="54">
        <f t="shared" si="570"/>
        <v>0</v>
      </c>
      <c r="BC1754" s="53">
        <f>+IFERROR($BB1754*$T1754/VLOOKUP($R1754,desplegable!$N$3:$O$8,2,FALSE),0)</f>
        <v>0</v>
      </c>
      <c r="BD1754" s="53" t="str">
        <f t="shared" si="560"/>
        <v/>
      </c>
      <c r="BE1754" s="57" t="str">
        <f t="shared" si="571"/>
        <v/>
      </c>
    </row>
    <row r="1755" spans="1:57" ht="15" customHeight="1" x14ac:dyDescent="0.25">
      <c r="A1755" s="26" t="s">
        <v>117</v>
      </c>
      <c r="B1755" s="21"/>
      <c r="C1755" s="21" t="s">
        <v>117</v>
      </c>
      <c r="D1755" s="21"/>
      <c r="E1755" s="21" t="s">
        <v>117</v>
      </c>
      <c r="F1755" s="21"/>
      <c r="G1755" s="27"/>
      <c r="H1755" s="27"/>
      <c r="I1755" s="28" t="s">
        <v>110</v>
      </c>
      <c r="J1755" s="28" t="s">
        <v>117</v>
      </c>
      <c r="K1755" s="21"/>
      <c r="L1755" s="21"/>
      <c r="M1755" s="28" t="s">
        <v>117</v>
      </c>
      <c r="N1755" s="28" t="s">
        <v>117</v>
      </c>
      <c r="O1755" s="28" t="s">
        <v>117</v>
      </c>
      <c r="P1755" s="21" t="s">
        <v>117</v>
      </c>
      <c r="Q1755" s="21" t="s">
        <v>117</v>
      </c>
      <c r="R1755" s="28" t="s">
        <v>117</v>
      </c>
      <c r="S1755" s="78"/>
      <c r="T1755" s="30"/>
      <c r="U1755" s="52">
        <f t="shared" si="561"/>
        <v>0</v>
      </c>
      <c r="V1755" s="29"/>
      <c r="W1755" s="29" t="s">
        <v>117</v>
      </c>
      <c r="X1755" s="29"/>
      <c r="Y1755" s="29"/>
      <c r="Z1755" s="53" t="str">
        <f t="shared" si="553"/>
        <v/>
      </c>
      <c r="AA1755" s="55" t="str">
        <f t="shared" si="562"/>
        <v/>
      </c>
      <c r="AB1755" s="27"/>
      <c r="AC1755" s="54">
        <f t="shared" si="554"/>
        <v>0</v>
      </c>
      <c r="AD1755" s="78"/>
      <c r="AE1755" s="54">
        <f t="shared" si="555"/>
        <v>0</v>
      </c>
      <c r="AF1755" s="78"/>
      <c r="AG1755" s="54">
        <f t="shared" si="556"/>
        <v>0</v>
      </c>
      <c r="AH1755" s="78"/>
      <c r="AI1755" s="54">
        <f t="shared" si="557"/>
        <v>0</v>
      </c>
      <c r="AJ1755" s="78"/>
      <c r="AK1755" s="54">
        <f t="shared" si="558"/>
        <v>0</v>
      </c>
      <c r="AL1755" s="78"/>
      <c r="AM1755" s="78"/>
      <c r="AN1755" s="53" t="str">
        <f>+IF($A1755="Venta",SUMIF($AC$3:$AM$3,VLOOKUP($R1755,desplegable!$N$3:$Q$8,4,FALSE),$AC1755:$AM1755)*$T1755/VLOOKUP($R1755,desplegable!$N$3:$O$8,2,FALSE),"")</f>
        <v/>
      </c>
      <c r="AO1755" s="53">
        <f t="shared" si="559"/>
        <v>0</v>
      </c>
      <c r="AP1755" s="53" t="str">
        <f>+IF($A1755="Compra",SUMIF($AC$3:$AM$3,VLOOKUP($R1754,desplegable!$N$3:$Q$8,4,FALSE),$AC1755:$AM1755)*$T1755/VLOOKUP($R1754,desplegable!$N$3:$O$8,2,FALSE),"")</f>
        <v/>
      </c>
      <c r="AQ1755" s="55">
        <f>+IFERROR(SUMIF($AC$3:$AM$3,VLOOKUP($R1755,desplegable!$N$3:$Q$8,4,FALSE),$AC1755:$AM1755)/$S1755,0)</f>
        <v>0</v>
      </c>
      <c r="AR1755" s="55">
        <f ca="1">IFERROR((SUMIF($AC$3:$AM$3,VLOOKUP($R1755,desplegable!$N$3:$Q$8,4,FALSE),$AC1755:$AM1755)/($H1755-$G1755))*((TODAY())-$G1755)/$S1755,0)</f>
        <v>0</v>
      </c>
      <c r="AS1755" s="56" t="str">
        <f t="shared" si="563"/>
        <v>-</v>
      </c>
      <c r="AT1755" s="56" t="str">
        <f t="shared" si="564"/>
        <v>-</v>
      </c>
      <c r="AU1755" s="56" t="str">
        <f t="shared" si="565"/>
        <v>-</v>
      </c>
      <c r="AV1755" s="56" t="str">
        <f t="shared" si="566"/>
        <v>-</v>
      </c>
      <c r="AW1755" s="53" t="str">
        <f t="shared" si="567"/>
        <v>-</v>
      </c>
      <c r="AX1755" s="53" t="str">
        <f t="shared" si="568"/>
        <v/>
      </c>
      <c r="AY1755" s="57" t="str">
        <f t="shared" si="569"/>
        <v/>
      </c>
      <c r="AZ1755" s="54">
        <f>+IF(SUMIF($AC$3:$AM$3,VLOOKUP($R1755,desplegable!$N$3:$Q$8,4,FALSE),$AC1755:$AM1755)&gt;=$S1755,$S1755,SUMIF($AC$3:$AM$3,VLOOKUP($R1755,desplegable!$N$3:$Q$8,4,FALSE),$AC1755:$AM1755))</f>
        <v>0</v>
      </c>
      <c r="BA1755" s="78"/>
      <c r="BB1755" s="54">
        <f t="shared" si="570"/>
        <v>0</v>
      </c>
      <c r="BC1755" s="53">
        <f>+IFERROR($BB1755*$T1755/VLOOKUP($R1755,desplegable!$N$3:$O$8,2,FALSE),0)</f>
        <v>0</v>
      </c>
      <c r="BD1755" s="53" t="str">
        <f t="shared" si="560"/>
        <v/>
      </c>
      <c r="BE1755" s="57" t="str">
        <f t="shared" si="571"/>
        <v/>
      </c>
    </row>
    <row r="1756" spans="1:57" ht="15" customHeight="1" x14ac:dyDescent="0.25">
      <c r="A1756" s="26" t="s">
        <v>117</v>
      </c>
      <c r="B1756" s="21"/>
      <c r="C1756" s="21" t="s">
        <v>117</v>
      </c>
      <c r="D1756" s="21"/>
      <c r="E1756" s="21" t="s">
        <v>117</v>
      </c>
      <c r="F1756" s="21"/>
      <c r="G1756" s="27"/>
      <c r="H1756" s="27"/>
      <c r="I1756" s="28" t="s">
        <v>110</v>
      </c>
      <c r="J1756" s="28" t="s">
        <v>117</v>
      </c>
      <c r="K1756" s="21"/>
      <c r="L1756" s="21"/>
      <c r="M1756" s="28" t="s">
        <v>117</v>
      </c>
      <c r="N1756" s="28" t="s">
        <v>117</v>
      </c>
      <c r="O1756" s="28" t="s">
        <v>117</v>
      </c>
      <c r="P1756" s="21" t="s">
        <v>117</v>
      </c>
      <c r="Q1756" s="21" t="s">
        <v>117</v>
      </c>
      <c r="R1756" s="28" t="s">
        <v>117</v>
      </c>
      <c r="S1756" s="78"/>
      <c r="T1756" s="30"/>
      <c r="U1756" s="52">
        <f t="shared" si="561"/>
        <v>0</v>
      </c>
      <c r="V1756" s="29"/>
      <c r="W1756" s="29" t="s">
        <v>117</v>
      </c>
      <c r="X1756" s="29"/>
      <c r="Y1756" s="29"/>
      <c r="Z1756" s="53" t="str">
        <f t="shared" si="553"/>
        <v/>
      </c>
      <c r="AA1756" s="55" t="str">
        <f t="shared" si="562"/>
        <v/>
      </c>
      <c r="AB1756" s="27"/>
      <c r="AC1756" s="54">
        <f t="shared" si="554"/>
        <v>0</v>
      </c>
      <c r="AD1756" s="78"/>
      <c r="AE1756" s="54">
        <f t="shared" si="555"/>
        <v>0</v>
      </c>
      <c r="AF1756" s="78"/>
      <c r="AG1756" s="54">
        <f t="shared" si="556"/>
        <v>0</v>
      </c>
      <c r="AH1756" s="78"/>
      <c r="AI1756" s="54">
        <f t="shared" si="557"/>
        <v>0</v>
      </c>
      <c r="AJ1756" s="78"/>
      <c r="AK1756" s="54">
        <f t="shared" si="558"/>
        <v>0</v>
      </c>
      <c r="AL1756" s="78"/>
      <c r="AM1756" s="78"/>
      <c r="AN1756" s="53" t="str">
        <f>+IF($A1756="Venta",SUMIF($AC$3:$AM$3,VLOOKUP($R1756,desplegable!$N$3:$Q$8,4,FALSE),$AC1756:$AM1756)*$T1756/VLOOKUP($R1756,desplegable!$N$3:$O$8,2,FALSE),"")</f>
        <v/>
      </c>
      <c r="AO1756" s="53">
        <f t="shared" si="559"/>
        <v>0</v>
      </c>
      <c r="AP1756" s="53" t="str">
        <f>+IF($A1756="Compra",SUMIF($AC$3:$AM$3,VLOOKUP($R1755,desplegable!$N$3:$Q$8,4,FALSE),$AC1756:$AM1756)*$T1756/VLOOKUP($R1755,desplegable!$N$3:$O$8,2,FALSE),"")</f>
        <v/>
      </c>
      <c r="AQ1756" s="55">
        <f>+IFERROR(SUMIF($AC$3:$AM$3,VLOOKUP($R1756,desplegable!$N$3:$Q$8,4,FALSE),$AC1756:$AM1756)/$S1756,0)</f>
        <v>0</v>
      </c>
      <c r="AR1756" s="55">
        <f ca="1">IFERROR((SUMIF($AC$3:$AM$3,VLOOKUP($R1756,desplegable!$N$3:$Q$8,4,FALSE),$AC1756:$AM1756)/($H1756-$G1756))*((TODAY())-$G1756)/$S1756,0)</f>
        <v>0</v>
      </c>
      <c r="AS1756" s="56" t="str">
        <f t="shared" si="563"/>
        <v>-</v>
      </c>
      <c r="AT1756" s="56" t="str">
        <f t="shared" si="564"/>
        <v>-</v>
      </c>
      <c r="AU1756" s="56" t="str">
        <f t="shared" si="565"/>
        <v>-</v>
      </c>
      <c r="AV1756" s="56" t="str">
        <f t="shared" si="566"/>
        <v>-</v>
      </c>
      <c r="AW1756" s="53" t="str">
        <f t="shared" si="567"/>
        <v>-</v>
      </c>
      <c r="AX1756" s="53" t="str">
        <f t="shared" si="568"/>
        <v/>
      </c>
      <c r="AY1756" s="57" t="str">
        <f t="shared" si="569"/>
        <v/>
      </c>
      <c r="AZ1756" s="54">
        <f>+IF(SUMIF($AC$3:$AM$3,VLOOKUP($R1756,desplegable!$N$3:$Q$8,4,FALSE),$AC1756:$AM1756)&gt;=$S1756,$S1756,SUMIF($AC$3:$AM$3,VLOOKUP($R1756,desplegable!$N$3:$Q$8,4,FALSE),$AC1756:$AM1756))</f>
        <v>0</v>
      </c>
      <c r="BA1756" s="78"/>
      <c r="BB1756" s="54">
        <f t="shared" si="570"/>
        <v>0</v>
      </c>
      <c r="BC1756" s="53">
        <f>+IFERROR($BB1756*$T1756/VLOOKUP($R1756,desplegable!$N$3:$O$8,2,FALSE),0)</f>
        <v>0</v>
      </c>
      <c r="BD1756" s="53" t="str">
        <f t="shared" si="560"/>
        <v/>
      </c>
      <c r="BE1756" s="57" t="str">
        <f t="shared" si="571"/>
        <v/>
      </c>
    </row>
    <row r="1757" spans="1:57" ht="15" customHeight="1" x14ac:dyDescent="0.25">
      <c r="A1757" s="26" t="s">
        <v>117</v>
      </c>
      <c r="B1757" s="21"/>
      <c r="C1757" s="21" t="s">
        <v>117</v>
      </c>
      <c r="D1757" s="21"/>
      <c r="E1757" s="21" t="s">
        <v>117</v>
      </c>
      <c r="F1757" s="21"/>
      <c r="G1757" s="27"/>
      <c r="H1757" s="27"/>
      <c r="I1757" s="28" t="s">
        <v>110</v>
      </c>
      <c r="J1757" s="28" t="s">
        <v>117</v>
      </c>
      <c r="K1757" s="21"/>
      <c r="L1757" s="21"/>
      <c r="M1757" s="28" t="s">
        <v>117</v>
      </c>
      <c r="N1757" s="28" t="s">
        <v>117</v>
      </c>
      <c r="O1757" s="28" t="s">
        <v>117</v>
      </c>
      <c r="P1757" s="21" t="s">
        <v>117</v>
      </c>
      <c r="Q1757" s="21" t="s">
        <v>117</v>
      </c>
      <c r="R1757" s="28" t="s">
        <v>117</v>
      </c>
      <c r="S1757" s="78"/>
      <c r="T1757" s="30"/>
      <c r="U1757" s="52">
        <f t="shared" si="561"/>
        <v>0</v>
      </c>
      <c r="V1757" s="29"/>
      <c r="W1757" s="29" t="s">
        <v>117</v>
      </c>
      <c r="X1757" s="29"/>
      <c r="Y1757" s="29"/>
      <c r="Z1757" s="53" t="str">
        <f t="shared" si="553"/>
        <v/>
      </c>
      <c r="AA1757" s="55" t="str">
        <f t="shared" si="562"/>
        <v/>
      </c>
      <c r="AB1757" s="27"/>
      <c r="AC1757" s="54">
        <f t="shared" si="554"/>
        <v>0</v>
      </c>
      <c r="AD1757" s="78"/>
      <c r="AE1757" s="54">
        <f t="shared" si="555"/>
        <v>0</v>
      </c>
      <c r="AF1757" s="78"/>
      <c r="AG1757" s="54">
        <f t="shared" si="556"/>
        <v>0</v>
      </c>
      <c r="AH1757" s="78"/>
      <c r="AI1757" s="54">
        <f t="shared" si="557"/>
        <v>0</v>
      </c>
      <c r="AJ1757" s="78"/>
      <c r="AK1757" s="54">
        <f t="shared" si="558"/>
        <v>0</v>
      </c>
      <c r="AL1757" s="78"/>
      <c r="AM1757" s="78"/>
      <c r="AN1757" s="53" t="str">
        <f>+IF($A1757="Venta",SUMIF($AC$3:$AM$3,VLOOKUP($R1757,desplegable!$N$3:$Q$8,4,FALSE),$AC1757:$AM1757)*$T1757/VLOOKUP($R1757,desplegable!$N$3:$O$8,2,FALSE),"")</f>
        <v/>
      </c>
      <c r="AO1757" s="53">
        <f t="shared" si="559"/>
        <v>0</v>
      </c>
      <c r="AP1757" s="53" t="str">
        <f>+IF($A1757="Compra",SUMIF($AC$3:$AM$3,VLOOKUP($R1756,desplegable!$N$3:$Q$8,4,FALSE),$AC1757:$AM1757)*$T1757/VLOOKUP($R1756,desplegable!$N$3:$O$8,2,FALSE),"")</f>
        <v/>
      </c>
      <c r="AQ1757" s="55">
        <f>+IFERROR(SUMIF($AC$3:$AM$3,VLOOKUP($R1757,desplegable!$N$3:$Q$8,4,FALSE),$AC1757:$AM1757)/$S1757,0)</f>
        <v>0</v>
      </c>
      <c r="AR1757" s="55">
        <f ca="1">IFERROR((SUMIF($AC$3:$AM$3,VLOOKUP($R1757,desplegable!$N$3:$Q$8,4,FALSE),$AC1757:$AM1757)/($H1757-$G1757))*((TODAY())-$G1757)/$S1757,0)</f>
        <v>0</v>
      </c>
      <c r="AS1757" s="56" t="str">
        <f t="shared" si="563"/>
        <v>-</v>
      </c>
      <c r="AT1757" s="56" t="str">
        <f t="shared" si="564"/>
        <v>-</v>
      </c>
      <c r="AU1757" s="56" t="str">
        <f t="shared" si="565"/>
        <v>-</v>
      </c>
      <c r="AV1757" s="56" t="str">
        <f t="shared" si="566"/>
        <v>-</v>
      </c>
      <c r="AW1757" s="53" t="str">
        <f t="shared" si="567"/>
        <v>-</v>
      </c>
      <c r="AX1757" s="53" t="str">
        <f t="shared" si="568"/>
        <v/>
      </c>
      <c r="AY1757" s="57" t="str">
        <f t="shared" si="569"/>
        <v/>
      </c>
      <c r="AZ1757" s="54">
        <f>+IF(SUMIF($AC$3:$AM$3,VLOOKUP($R1757,desplegable!$N$3:$Q$8,4,FALSE),$AC1757:$AM1757)&gt;=$S1757,$S1757,SUMIF($AC$3:$AM$3,VLOOKUP($R1757,desplegable!$N$3:$Q$8,4,FALSE),$AC1757:$AM1757))</f>
        <v>0</v>
      </c>
      <c r="BA1757" s="78"/>
      <c r="BB1757" s="54">
        <f t="shared" si="570"/>
        <v>0</v>
      </c>
      <c r="BC1757" s="53">
        <f>+IFERROR($BB1757*$T1757/VLOOKUP($R1757,desplegable!$N$3:$O$8,2,FALSE),0)</f>
        <v>0</v>
      </c>
      <c r="BD1757" s="53" t="str">
        <f t="shared" si="560"/>
        <v/>
      </c>
      <c r="BE1757" s="57" t="str">
        <f t="shared" si="571"/>
        <v/>
      </c>
    </row>
    <row r="1758" spans="1:57" ht="15" customHeight="1" x14ac:dyDescent="0.25">
      <c r="A1758" s="26" t="s">
        <v>117</v>
      </c>
      <c r="B1758" s="21"/>
      <c r="C1758" s="21" t="s">
        <v>117</v>
      </c>
      <c r="D1758" s="21"/>
      <c r="E1758" s="21" t="s">
        <v>117</v>
      </c>
      <c r="F1758" s="21"/>
      <c r="G1758" s="27"/>
      <c r="H1758" s="27"/>
      <c r="I1758" s="28" t="s">
        <v>110</v>
      </c>
      <c r="J1758" s="28" t="s">
        <v>117</v>
      </c>
      <c r="K1758" s="21"/>
      <c r="L1758" s="21"/>
      <c r="M1758" s="28" t="s">
        <v>117</v>
      </c>
      <c r="N1758" s="28" t="s">
        <v>117</v>
      </c>
      <c r="O1758" s="28" t="s">
        <v>117</v>
      </c>
      <c r="P1758" s="21" t="s">
        <v>117</v>
      </c>
      <c r="Q1758" s="21" t="s">
        <v>117</v>
      </c>
      <c r="R1758" s="28" t="s">
        <v>117</v>
      </c>
      <c r="S1758" s="78"/>
      <c r="T1758" s="30"/>
      <c r="U1758" s="52">
        <f t="shared" si="561"/>
        <v>0</v>
      </c>
      <c r="V1758" s="29"/>
      <c r="W1758" s="29" t="s">
        <v>117</v>
      </c>
      <c r="X1758" s="29"/>
      <c r="Y1758" s="29"/>
      <c r="Z1758" s="53" t="str">
        <f t="shared" si="553"/>
        <v/>
      </c>
      <c r="AA1758" s="55" t="str">
        <f t="shared" si="562"/>
        <v/>
      </c>
      <c r="AB1758" s="27"/>
      <c r="AC1758" s="54">
        <f t="shared" si="554"/>
        <v>0</v>
      </c>
      <c r="AD1758" s="78"/>
      <c r="AE1758" s="54">
        <f t="shared" si="555"/>
        <v>0</v>
      </c>
      <c r="AF1758" s="78"/>
      <c r="AG1758" s="54">
        <f t="shared" si="556"/>
        <v>0</v>
      </c>
      <c r="AH1758" s="78"/>
      <c r="AI1758" s="54">
        <f t="shared" si="557"/>
        <v>0</v>
      </c>
      <c r="AJ1758" s="78"/>
      <c r="AK1758" s="54">
        <f t="shared" si="558"/>
        <v>0</v>
      </c>
      <c r="AL1758" s="78"/>
      <c r="AM1758" s="78"/>
      <c r="AN1758" s="53" t="str">
        <f>+IF($A1758="Venta",SUMIF($AC$3:$AM$3,VLOOKUP($R1758,desplegable!$N$3:$Q$8,4,FALSE),$AC1758:$AM1758)*$T1758/VLOOKUP($R1758,desplegable!$N$3:$O$8,2,FALSE),"")</f>
        <v/>
      </c>
      <c r="AO1758" s="53">
        <f t="shared" si="559"/>
        <v>0</v>
      </c>
      <c r="AP1758" s="53" t="str">
        <f>+IF($A1758="Compra",SUMIF($AC$3:$AM$3,VLOOKUP($R1757,desplegable!$N$3:$Q$8,4,FALSE),$AC1758:$AM1758)*$T1758/VLOOKUP($R1757,desplegable!$N$3:$O$8,2,FALSE),"")</f>
        <v/>
      </c>
      <c r="AQ1758" s="55">
        <f>+IFERROR(SUMIF($AC$3:$AM$3,VLOOKUP($R1758,desplegable!$N$3:$Q$8,4,FALSE),$AC1758:$AM1758)/$S1758,0)</f>
        <v>0</v>
      </c>
      <c r="AR1758" s="55">
        <f ca="1">IFERROR((SUMIF($AC$3:$AM$3,VLOOKUP($R1758,desplegable!$N$3:$Q$8,4,FALSE),$AC1758:$AM1758)/($H1758-$G1758))*((TODAY())-$G1758)/$S1758,0)</f>
        <v>0</v>
      </c>
      <c r="AS1758" s="56" t="str">
        <f t="shared" si="563"/>
        <v>-</v>
      </c>
      <c r="AT1758" s="56" t="str">
        <f t="shared" si="564"/>
        <v>-</v>
      </c>
      <c r="AU1758" s="56" t="str">
        <f t="shared" si="565"/>
        <v>-</v>
      </c>
      <c r="AV1758" s="56" t="str">
        <f t="shared" si="566"/>
        <v>-</v>
      </c>
      <c r="AW1758" s="53" t="str">
        <f t="shared" si="567"/>
        <v>-</v>
      </c>
      <c r="AX1758" s="53" t="str">
        <f t="shared" si="568"/>
        <v/>
      </c>
      <c r="AY1758" s="57" t="str">
        <f t="shared" si="569"/>
        <v/>
      </c>
      <c r="AZ1758" s="54">
        <f>+IF(SUMIF($AC$3:$AM$3,VLOOKUP($R1758,desplegable!$N$3:$Q$8,4,FALSE),$AC1758:$AM1758)&gt;=$S1758,$S1758,SUMIF($AC$3:$AM$3,VLOOKUP($R1758,desplegable!$N$3:$Q$8,4,FALSE),$AC1758:$AM1758))</f>
        <v>0</v>
      </c>
      <c r="BA1758" s="78"/>
      <c r="BB1758" s="54">
        <f t="shared" si="570"/>
        <v>0</v>
      </c>
      <c r="BC1758" s="53">
        <f>+IFERROR($BB1758*$T1758/VLOOKUP($R1758,desplegable!$N$3:$O$8,2,FALSE),0)</f>
        <v>0</v>
      </c>
      <c r="BD1758" s="53" t="str">
        <f t="shared" si="560"/>
        <v/>
      </c>
      <c r="BE1758" s="57" t="str">
        <f t="shared" si="571"/>
        <v/>
      </c>
    </row>
    <row r="1759" spans="1:57" ht="15" customHeight="1" x14ac:dyDescent="0.25">
      <c r="A1759" s="26" t="s">
        <v>117</v>
      </c>
      <c r="B1759" s="21"/>
      <c r="C1759" s="21" t="s">
        <v>117</v>
      </c>
      <c r="D1759" s="21"/>
      <c r="E1759" s="21" t="s">
        <v>117</v>
      </c>
      <c r="F1759" s="21"/>
      <c r="G1759" s="27"/>
      <c r="H1759" s="27"/>
      <c r="I1759" s="28" t="s">
        <v>110</v>
      </c>
      <c r="J1759" s="28" t="s">
        <v>117</v>
      </c>
      <c r="K1759" s="21"/>
      <c r="L1759" s="21"/>
      <c r="M1759" s="28" t="s">
        <v>117</v>
      </c>
      <c r="N1759" s="28" t="s">
        <v>117</v>
      </c>
      <c r="O1759" s="28" t="s">
        <v>117</v>
      </c>
      <c r="P1759" s="21" t="s">
        <v>117</v>
      </c>
      <c r="Q1759" s="21" t="s">
        <v>117</v>
      </c>
      <c r="R1759" s="28" t="s">
        <v>117</v>
      </c>
      <c r="S1759" s="78"/>
      <c r="T1759" s="30"/>
      <c r="U1759" s="52">
        <f t="shared" si="561"/>
        <v>0</v>
      </c>
      <c r="V1759" s="29"/>
      <c r="W1759" s="29" t="s">
        <v>117</v>
      </c>
      <c r="X1759" s="29"/>
      <c r="Y1759" s="29"/>
      <c r="Z1759" s="53" t="str">
        <f t="shared" si="553"/>
        <v/>
      </c>
      <c r="AA1759" s="55" t="str">
        <f t="shared" si="562"/>
        <v/>
      </c>
      <c r="AB1759" s="27"/>
      <c r="AC1759" s="54">
        <f t="shared" si="554"/>
        <v>0</v>
      </c>
      <c r="AD1759" s="78"/>
      <c r="AE1759" s="54">
        <f t="shared" si="555"/>
        <v>0</v>
      </c>
      <c r="AF1759" s="78"/>
      <c r="AG1759" s="54">
        <f t="shared" si="556"/>
        <v>0</v>
      </c>
      <c r="AH1759" s="78"/>
      <c r="AI1759" s="54">
        <f t="shared" si="557"/>
        <v>0</v>
      </c>
      <c r="AJ1759" s="78"/>
      <c r="AK1759" s="54">
        <f t="shared" si="558"/>
        <v>0</v>
      </c>
      <c r="AL1759" s="78"/>
      <c r="AM1759" s="78"/>
      <c r="AN1759" s="53" t="str">
        <f>+IF($A1759="Venta",SUMIF($AC$3:$AM$3,VLOOKUP($R1759,desplegable!$N$3:$Q$8,4,FALSE),$AC1759:$AM1759)*$T1759/VLOOKUP($R1759,desplegable!$N$3:$O$8,2,FALSE),"")</f>
        <v/>
      </c>
      <c r="AO1759" s="53">
        <f t="shared" si="559"/>
        <v>0</v>
      </c>
      <c r="AP1759" s="53" t="str">
        <f>+IF($A1759="Compra",SUMIF($AC$3:$AM$3,VLOOKUP($R1758,desplegable!$N$3:$Q$8,4,FALSE),$AC1759:$AM1759)*$T1759/VLOOKUP($R1758,desplegable!$N$3:$O$8,2,FALSE),"")</f>
        <v/>
      </c>
      <c r="AQ1759" s="55">
        <f>+IFERROR(SUMIF($AC$3:$AM$3,VLOOKUP($R1759,desplegable!$N$3:$Q$8,4,FALSE),$AC1759:$AM1759)/$S1759,0)</f>
        <v>0</v>
      </c>
      <c r="AR1759" s="55">
        <f ca="1">IFERROR((SUMIF($AC$3:$AM$3,VLOOKUP($R1759,desplegable!$N$3:$Q$8,4,FALSE),$AC1759:$AM1759)/($H1759-$G1759))*((TODAY())-$G1759)/$S1759,0)</f>
        <v>0</v>
      </c>
      <c r="AS1759" s="56" t="str">
        <f t="shared" si="563"/>
        <v>-</v>
      </c>
      <c r="AT1759" s="56" t="str">
        <f t="shared" si="564"/>
        <v>-</v>
      </c>
      <c r="AU1759" s="56" t="str">
        <f t="shared" si="565"/>
        <v>-</v>
      </c>
      <c r="AV1759" s="56" t="str">
        <f t="shared" si="566"/>
        <v>-</v>
      </c>
      <c r="AW1759" s="53" t="str">
        <f t="shared" si="567"/>
        <v>-</v>
      </c>
      <c r="AX1759" s="53" t="str">
        <f t="shared" si="568"/>
        <v/>
      </c>
      <c r="AY1759" s="57" t="str">
        <f t="shared" si="569"/>
        <v/>
      </c>
      <c r="AZ1759" s="54">
        <f>+IF(SUMIF($AC$3:$AM$3,VLOOKUP($R1759,desplegable!$N$3:$Q$8,4,FALSE),$AC1759:$AM1759)&gt;=$S1759,$S1759,SUMIF($AC$3:$AM$3,VLOOKUP($R1759,desplegable!$N$3:$Q$8,4,FALSE),$AC1759:$AM1759))</f>
        <v>0</v>
      </c>
      <c r="BA1759" s="78"/>
      <c r="BB1759" s="54">
        <f t="shared" si="570"/>
        <v>0</v>
      </c>
      <c r="BC1759" s="53">
        <f>+IFERROR($BB1759*$T1759/VLOOKUP($R1759,desplegable!$N$3:$O$8,2,FALSE),0)</f>
        <v>0</v>
      </c>
      <c r="BD1759" s="53" t="str">
        <f t="shared" si="560"/>
        <v/>
      </c>
      <c r="BE1759" s="57" t="str">
        <f t="shared" si="571"/>
        <v/>
      </c>
    </row>
    <row r="1760" spans="1:57" ht="15" customHeight="1" x14ac:dyDescent="0.25">
      <c r="A1760" s="26" t="s">
        <v>117</v>
      </c>
      <c r="B1760" s="21"/>
      <c r="C1760" s="21" t="s">
        <v>117</v>
      </c>
      <c r="D1760" s="21"/>
      <c r="E1760" s="21" t="s">
        <v>117</v>
      </c>
      <c r="F1760" s="21"/>
      <c r="G1760" s="27"/>
      <c r="H1760" s="27"/>
      <c r="I1760" s="28" t="s">
        <v>110</v>
      </c>
      <c r="J1760" s="28" t="s">
        <v>117</v>
      </c>
      <c r="K1760" s="21"/>
      <c r="L1760" s="21"/>
      <c r="M1760" s="28" t="s">
        <v>117</v>
      </c>
      <c r="N1760" s="28" t="s">
        <v>117</v>
      </c>
      <c r="O1760" s="28" t="s">
        <v>117</v>
      </c>
      <c r="P1760" s="21" t="s">
        <v>117</v>
      </c>
      <c r="Q1760" s="21" t="s">
        <v>117</v>
      </c>
      <c r="R1760" s="28" t="s">
        <v>117</v>
      </c>
      <c r="S1760" s="78"/>
      <c r="T1760" s="30"/>
      <c r="U1760" s="52">
        <f t="shared" si="561"/>
        <v>0</v>
      </c>
      <c r="V1760" s="29"/>
      <c r="W1760" s="29" t="s">
        <v>117</v>
      </c>
      <c r="X1760" s="29"/>
      <c r="Y1760" s="29"/>
      <c r="Z1760" s="53" t="str">
        <f t="shared" si="553"/>
        <v/>
      </c>
      <c r="AA1760" s="55" t="str">
        <f t="shared" si="562"/>
        <v/>
      </c>
      <c r="AB1760" s="27"/>
      <c r="AC1760" s="54">
        <f t="shared" si="554"/>
        <v>0</v>
      </c>
      <c r="AD1760" s="78"/>
      <c r="AE1760" s="54">
        <f t="shared" si="555"/>
        <v>0</v>
      </c>
      <c r="AF1760" s="78"/>
      <c r="AG1760" s="54">
        <f t="shared" si="556"/>
        <v>0</v>
      </c>
      <c r="AH1760" s="78"/>
      <c r="AI1760" s="54">
        <f t="shared" si="557"/>
        <v>0</v>
      </c>
      <c r="AJ1760" s="78"/>
      <c r="AK1760" s="54">
        <f t="shared" si="558"/>
        <v>0</v>
      </c>
      <c r="AL1760" s="78"/>
      <c r="AM1760" s="78"/>
      <c r="AN1760" s="53" t="str">
        <f>+IF($A1760="Venta",SUMIF($AC$3:$AM$3,VLOOKUP($R1760,desplegable!$N$3:$Q$8,4,FALSE),$AC1760:$AM1760)*$T1760/VLOOKUP($R1760,desplegable!$N$3:$O$8,2,FALSE),"")</f>
        <v/>
      </c>
      <c r="AO1760" s="53">
        <f t="shared" si="559"/>
        <v>0</v>
      </c>
      <c r="AP1760" s="53" t="str">
        <f>+IF($A1760="Compra",SUMIF($AC$3:$AM$3,VLOOKUP($R1759,desplegable!$N$3:$Q$8,4,FALSE),$AC1760:$AM1760)*$T1760/VLOOKUP($R1759,desplegable!$N$3:$O$8,2,FALSE),"")</f>
        <v/>
      </c>
      <c r="AQ1760" s="55">
        <f>+IFERROR(SUMIF($AC$3:$AM$3,VLOOKUP($R1760,desplegable!$N$3:$Q$8,4,FALSE),$AC1760:$AM1760)/$S1760,0)</f>
        <v>0</v>
      </c>
      <c r="AR1760" s="55">
        <f ca="1">IFERROR((SUMIF($AC$3:$AM$3,VLOOKUP($R1760,desplegable!$N$3:$Q$8,4,FALSE),$AC1760:$AM1760)/($H1760-$G1760))*((TODAY())-$G1760)/$S1760,0)</f>
        <v>0</v>
      </c>
      <c r="AS1760" s="56" t="str">
        <f t="shared" si="563"/>
        <v>-</v>
      </c>
      <c r="AT1760" s="56" t="str">
        <f t="shared" si="564"/>
        <v>-</v>
      </c>
      <c r="AU1760" s="56" t="str">
        <f t="shared" si="565"/>
        <v>-</v>
      </c>
      <c r="AV1760" s="56" t="str">
        <f t="shared" si="566"/>
        <v>-</v>
      </c>
      <c r="AW1760" s="53" t="str">
        <f t="shared" si="567"/>
        <v>-</v>
      </c>
      <c r="AX1760" s="53" t="str">
        <f t="shared" si="568"/>
        <v/>
      </c>
      <c r="AY1760" s="57" t="str">
        <f t="shared" si="569"/>
        <v/>
      </c>
      <c r="AZ1760" s="54">
        <f>+IF(SUMIF($AC$3:$AM$3,VLOOKUP($R1760,desplegable!$N$3:$Q$8,4,FALSE),$AC1760:$AM1760)&gt;=$S1760,$S1760,SUMIF($AC$3:$AM$3,VLOOKUP($R1760,desplegable!$N$3:$Q$8,4,FALSE),$AC1760:$AM1760))</f>
        <v>0</v>
      </c>
      <c r="BA1760" s="78"/>
      <c r="BB1760" s="54">
        <f t="shared" si="570"/>
        <v>0</v>
      </c>
      <c r="BC1760" s="53">
        <f>+IFERROR($BB1760*$T1760/VLOOKUP($R1760,desplegable!$N$3:$O$8,2,FALSE),0)</f>
        <v>0</v>
      </c>
      <c r="BD1760" s="53" t="str">
        <f t="shared" si="560"/>
        <v/>
      </c>
      <c r="BE1760" s="57" t="str">
        <f t="shared" si="571"/>
        <v/>
      </c>
    </row>
    <row r="1761" spans="1:57" ht="15" customHeight="1" x14ac:dyDescent="0.25">
      <c r="A1761" s="26" t="s">
        <v>117</v>
      </c>
      <c r="B1761" s="21"/>
      <c r="C1761" s="21" t="s">
        <v>117</v>
      </c>
      <c r="D1761" s="21"/>
      <c r="E1761" s="21" t="s">
        <v>117</v>
      </c>
      <c r="F1761" s="21"/>
      <c r="G1761" s="27"/>
      <c r="H1761" s="27"/>
      <c r="I1761" s="28" t="s">
        <v>110</v>
      </c>
      <c r="J1761" s="28" t="s">
        <v>117</v>
      </c>
      <c r="K1761" s="21"/>
      <c r="L1761" s="21"/>
      <c r="M1761" s="28" t="s">
        <v>117</v>
      </c>
      <c r="N1761" s="28" t="s">
        <v>117</v>
      </c>
      <c r="O1761" s="28" t="s">
        <v>117</v>
      </c>
      <c r="P1761" s="21" t="s">
        <v>117</v>
      </c>
      <c r="Q1761" s="21" t="s">
        <v>117</v>
      </c>
      <c r="R1761" s="28" t="s">
        <v>117</v>
      </c>
      <c r="S1761" s="78"/>
      <c r="T1761" s="30"/>
      <c r="U1761" s="52">
        <f t="shared" si="561"/>
        <v>0</v>
      </c>
      <c r="V1761" s="29"/>
      <c r="W1761" s="29" t="s">
        <v>117</v>
      </c>
      <c r="X1761" s="29"/>
      <c r="Y1761" s="29"/>
      <c r="Z1761" s="53" t="str">
        <f t="shared" si="553"/>
        <v/>
      </c>
      <c r="AA1761" s="55" t="str">
        <f t="shared" si="562"/>
        <v/>
      </c>
      <c r="AB1761" s="27"/>
      <c r="AC1761" s="54">
        <f t="shared" si="554"/>
        <v>0</v>
      </c>
      <c r="AD1761" s="78"/>
      <c r="AE1761" s="54">
        <f t="shared" si="555"/>
        <v>0</v>
      </c>
      <c r="AF1761" s="78"/>
      <c r="AG1761" s="54">
        <f t="shared" si="556"/>
        <v>0</v>
      </c>
      <c r="AH1761" s="78"/>
      <c r="AI1761" s="54">
        <f t="shared" si="557"/>
        <v>0</v>
      </c>
      <c r="AJ1761" s="78"/>
      <c r="AK1761" s="54">
        <f t="shared" si="558"/>
        <v>0</v>
      </c>
      <c r="AL1761" s="78"/>
      <c r="AM1761" s="78"/>
      <c r="AN1761" s="53" t="str">
        <f>+IF($A1761="Venta",SUMIF($AC$3:$AM$3,VLOOKUP($R1761,desplegable!$N$3:$Q$8,4,FALSE),$AC1761:$AM1761)*$T1761/VLOOKUP($R1761,desplegable!$N$3:$O$8,2,FALSE),"")</f>
        <v/>
      </c>
      <c r="AO1761" s="53">
        <f t="shared" si="559"/>
        <v>0</v>
      </c>
      <c r="AP1761" s="53" t="str">
        <f>+IF($A1761="Compra",SUMIF($AC$3:$AM$3,VLOOKUP($R1760,desplegable!$N$3:$Q$8,4,FALSE),$AC1761:$AM1761)*$T1761/VLOOKUP($R1760,desplegable!$N$3:$O$8,2,FALSE),"")</f>
        <v/>
      </c>
      <c r="AQ1761" s="55">
        <f>+IFERROR(SUMIF($AC$3:$AM$3,VLOOKUP($R1761,desplegable!$N$3:$Q$8,4,FALSE),$AC1761:$AM1761)/$S1761,0)</f>
        <v>0</v>
      </c>
      <c r="AR1761" s="55">
        <f ca="1">IFERROR((SUMIF($AC$3:$AM$3,VLOOKUP($R1761,desplegable!$N$3:$Q$8,4,FALSE),$AC1761:$AM1761)/($H1761-$G1761))*((TODAY())-$G1761)/$S1761,0)</f>
        <v>0</v>
      </c>
      <c r="AS1761" s="56" t="str">
        <f t="shared" si="563"/>
        <v>-</v>
      </c>
      <c r="AT1761" s="56" t="str">
        <f t="shared" si="564"/>
        <v>-</v>
      </c>
      <c r="AU1761" s="56" t="str">
        <f t="shared" si="565"/>
        <v>-</v>
      </c>
      <c r="AV1761" s="56" t="str">
        <f t="shared" si="566"/>
        <v>-</v>
      </c>
      <c r="AW1761" s="53" t="str">
        <f t="shared" si="567"/>
        <v>-</v>
      </c>
      <c r="AX1761" s="53" t="str">
        <f t="shared" si="568"/>
        <v/>
      </c>
      <c r="AY1761" s="57" t="str">
        <f t="shared" si="569"/>
        <v/>
      </c>
      <c r="AZ1761" s="54">
        <f>+IF(SUMIF($AC$3:$AM$3,VLOOKUP($R1761,desplegable!$N$3:$Q$8,4,FALSE),$AC1761:$AM1761)&gt;=$S1761,$S1761,SUMIF($AC$3:$AM$3,VLOOKUP($R1761,desplegable!$N$3:$Q$8,4,FALSE),$AC1761:$AM1761))</f>
        <v>0</v>
      </c>
      <c r="BA1761" s="78"/>
      <c r="BB1761" s="54">
        <f t="shared" si="570"/>
        <v>0</v>
      </c>
      <c r="BC1761" s="53">
        <f>+IFERROR($BB1761*$T1761/VLOOKUP($R1761,desplegable!$N$3:$O$8,2,FALSE),0)</f>
        <v>0</v>
      </c>
      <c r="BD1761" s="53" t="str">
        <f t="shared" si="560"/>
        <v/>
      </c>
      <c r="BE1761" s="57" t="str">
        <f t="shared" si="571"/>
        <v/>
      </c>
    </row>
    <row r="1762" spans="1:57" ht="15" customHeight="1" x14ac:dyDescent="0.25">
      <c r="A1762" s="26" t="s">
        <v>117</v>
      </c>
      <c r="B1762" s="21"/>
      <c r="C1762" s="21" t="s">
        <v>117</v>
      </c>
      <c r="D1762" s="21"/>
      <c r="E1762" s="21" t="s">
        <v>117</v>
      </c>
      <c r="F1762" s="21"/>
      <c r="G1762" s="27"/>
      <c r="H1762" s="27"/>
      <c r="I1762" s="28" t="s">
        <v>110</v>
      </c>
      <c r="J1762" s="28" t="s">
        <v>117</v>
      </c>
      <c r="K1762" s="21"/>
      <c r="L1762" s="21"/>
      <c r="M1762" s="28" t="s">
        <v>117</v>
      </c>
      <c r="N1762" s="28" t="s">
        <v>117</v>
      </c>
      <c r="O1762" s="28" t="s">
        <v>117</v>
      </c>
      <c r="P1762" s="21" t="s">
        <v>117</v>
      </c>
      <c r="Q1762" s="21" t="s">
        <v>117</v>
      </c>
      <c r="R1762" s="28" t="s">
        <v>117</v>
      </c>
      <c r="S1762" s="78"/>
      <c r="T1762" s="30"/>
      <c r="U1762" s="52">
        <f t="shared" si="561"/>
        <v>0</v>
      </c>
      <c r="V1762" s="29"/>
      <c r="W1762" s="29" t="s">
        <v>117</v>
      </c>
      <c r="X1762" s="29"/>
      <c r="Y1762" s="29"/>
      <c r="Z1762" s="53" t="str">
        <f t="shared" si="553"/>
        <v/>
      </c>
      <c r="AA1762" s="55" t="str">
        <f t="shared" si="562"/>
        <v/>
      </c>
      <c r="AB1762" s="27"/>
      <c r="AC1762" s="54">
        <f t="shared" si="554"/>
        <v>0</v>
      </c>
      <c r="AD1762" s="78"/>
      <c r="AE1762" s="54">
        <f t="shared" si="555"/>
        <v>0</v>
      </c>
      <c r="AF1762" s="78"/>
      <c r="AG1762" s="54">
        <f t="shared" si="556"/>
        <v>0</v>
      </c>
      <c r="AH1762" s="78"/>
      <c r="AI1762" s="54">
        <f t="shared" si="557"/>
        <v>0</v>
      </c>
      <c r="AJ1762" s="78"/>
      <c r="AK1762" s="54">
        <f t="shared" si="558"/>
        <v>0</v>
      </c>
      <c r="AL1762" s="78"/>
      <c r="AM1762" s="78"/>
      <c r="AN1762" s="53" t="str">
        <f>+IF($A1762="Venta",SUMIF($AC$3:$AM$3,VLOOKUP($R1762,desplegable!$N$3:$Q$8,4,FALSE),$AC1762:$AM1762)*$T1762/VLOOKUP($R1762,desplegable!$N$3:$O$8,2,FALSE),"")</f>
        <v/>
      </c>
      <c r="AO1762" s="53">
        <f t="shared" si="559"/>
        <v>0</v>
      </c>
      <c r="AP1762" s="53" t="str">
        <f>+IF($A1762="Compra",SUMIF($AC$3:$AM$3,VLOOKUP($R1761,desplegable!$N$3:$Q$8,4,FALSE),$AC1762:$AM1762)*$T1762/VLOOKUP($R1761,desplegable!$N$3:$O$8,2,FALSE),"")</f>
        <v/>
      </c>
      <c r="AQ1762" s="55">
        <f>+IFERROR(SUMIF($AC$3:$AM$3,VLOOKUP($R1762,desplegable!$N$3:$Q$8,4,FALSE),$AC1762:$AM1762)/$S1762,0)</f>
        <v>0</v>
      </c>
      <c r="AR1762" s="55">
        <f ca="1">IFERROR((SUMIF($AC$3:$AM$3,VLOOKUP($R1762,desplegable!$N$3:$Q$8,4,FALSE),$AC1762:$AM1762)/($H1762-$G1762))*((TODAY())-$G1762)/$S1762,0)</f>
        <v>0</v>
      </c>
      <c r="AS1762" s="56" t="str">
        <f t="shared" si="563"/>
        <v>-</v>
      </c>
      <c r="AT1762" s="56" t="str">
        <f t="shared" si="564"/>
        <v>-</v>
      </c>
      <c r="AU1762" s="56" t="str">
        <f t="shared" si="565"/>
        <v>-</v>
      </c>
      <c r="AV1762" s="56" t="str">
        <f t="shared" si="566"/>
        <v>-</v>
      </c>
      <c r="AW1762" s="53" t="str">
        <f t="shared" si="567"/>
        <v>-</v>
      </c>
      <c r="AX1762" s="53" t="str">
        <f t="shared" si="568"/>
        <v/>
      </c>
      <c r="AY1762" s="57" t="str">
        <f t="shared" si="569"/>
        <v/>
      </c>
      <c r="AZ1762" s="54">
        <f>+IF(SUMIF($AC$3:$AM$3,VLOOKUP($R1762,desplegable!$N$3:$Q$8,4,FALSE),$AC1762:$AM1762)&gt;=$S1762,$S1762,SUMIF($AC$3:$AM$3,VLOOKUP($R1762,desplegable!$N$3:$Q$8,4,FALSE),$AC1762:$AM1762))</f>
        <v>0</v>
      </c>
      <c r="BA1762" s="78"/>
      <c r="BB1762" s="54">
        <f t="shared" si="570"/>
        <v>0</v>
      </c>
      <c r="BC1762" s="53">
        <f>+IFERROR($BB1762*$T1762/VLOOKUP($R1762,desplegable!$N$3:$O$8,2,FALSE),0)</f>
        <v>0</v>
      </c>
      <c r="BD1762" s="53" t="str">
        <f t="shared" si="560"/>
        <v/>
      </c>
      <c r="BE1762" s="57" t="str">
        <f t="shared" si="571"/>
        <v/>
      </c>
    </row>
    <row r="1763" spans="1:57" ht="15" customHeight="1" x14ac:dyDescent="0.25">
      <c r="A1763" s="26" t="s">
        <v>117</v>
      </c>
      <c r="B1763" s="21"/>
      <c r="C1763" s="21" t="s">
        <v>117</v>
      </c>
      <c r="D1763" s="21"/>
      <c r="E1763" s="21" t="s">
        <v>117</v>
      </c>
      <c r="F1763" s="21"/>
      <c r="G1763" s="27"/>
      <c r="H1763" s="27"/>
      <c r="I1763" s="28" t="s">
        <v>110</v>
      </c>
      <c r="J1763" s="28" t="s">
        <v>117</v>
      </c>
      <c r="K1763" s="21"/>
      <c r="L1763" s="21"/>
      <c r="M1763" s="28" t="s">
        <v>117</v>
      </c>
      <c r="N1763" s="28" t="s">
        <v>117</v>
      </c>
      <c r="O1763" s="28" t="s">
        <v>117</v>
      </c>
      <c r="P1763" s="21" t="s">
        <v>117</v>
      </c>
      <c r="Q1763" s="21" t="s">
        <v>117</v>
      </c>
      <c r="R1763" s="28" t="s">
        <v>117</v>
      </c>
      <c r="S1763" s="78"/>
      <c r="T1763" s="30"/>
      <c r="U1763" s="52">
        <f t="shared" si="561"/>
        <v>0</v>
      </c>
      <c r="V1763" s="29"/>
      <c r="W1763" s="29" t="s">
        <v>117</v>
      </c>
      <c r="X1763" s="29"/>
      <c r="Y1763" s="29"/>
      <c r="Z1763" s="53" t="str">
        <f t="shared" si="553"/>
        <v/>
      </c>
      <c r="AA1763" s="55" t="str">
        <f t="shared" si="562"/>
        <v/>
      </c>
      <c r="AB1763" s="27"/>
      <c r="AC1763" s="54">
        <f t="shared" si="554"/>
        <v>0</v>
      </c>
      <c r="AD1763" s="78"/>
      <c r="AE1763" s="54">
        <f t="shared" si="555"/>
        <v>0</v>
      </c>
      <c r="AF1763" s="78"/>
      <c r="AG1763" s="54">
        <f t="shared" si="556"/>
        <v>0</v>
      </c>
      <c r="AH1763" s="78"/>
      <c r="AI1763" s="54">
        <f t="shared" si="557"/>
        <v>0</v>
      </c>
      <c r="AJ1763" s="78"/>
      <c r="AK1763" s="54">
        <f t="shared" si="558"/>
        <v>0</v>
      </c>
      <c r="AL1763" s="78"/>
      <c r="AM1763" s="78"/>
      <c r="AN1763" s="53" t="str">
        <f>+IF($A1763="Venta",SUMIF($AC$3:$AM$3,VLOOKUP($R1763,desplegable!$N$3:$Q$8,4,FALSE),$AC1763:$AM1763)*$T1763/VLOOKUP($R1763,desplegable!$N$3:$O$8,2,FALSE),"")</f>
        <v/>
      </c>
      <c r="AO1763" s="53">
        <f t="shared" si="559"/>
        <v>0</v>
      </c>
      <c r="AP1763" s="53" t="str">
        <f>+IF($A1763="Compra",SUMIF($AC$3:$AM$3,VLOOKUP($R1762,desplegable!$N$3:$Q$8,4,FALSE),$AC1763:$AM1763)*$T1763/VLOOKUP($R1762,desplegable!$N$3:$O$8,2,FALSE),"")</f>
        <v/>
      </c>
      <c r="AQ1763" s="55">
        <f>+IFERROR(SUMIF($AC$3:$AM$3,VLOOKUP($R1763,desplegable!$N$3:$Q$8,4,FALSE),$AC1763:$AM1763)/$S1763,0)</f>
        <v>0</v>
      </c>
      <c r="AR1763" s="55">
        <f ca="1">IFERROR((SUMIF($AC$3:$AM$3,VLOOKUP($R1763,desplegable!$N$3:$Q$8,4,FALSE),$AC1763:$AM1763)/($H1763-$G1763))*((TODAY())-$G1763)/$S1763,0)</f>
        <v>0</v>
      </c>
      <c r="AS1763" s="56" t="str">
        <f t="shared" si="563"/>
        <v>-</v>
      </c>
      <c r="AT1763" s="56" t="str">
        <f t="shared" si="564"/>
        <v>-</v>
      </c>
      <c r="AU1763" s="56" t="str">
        <f t="shared" si="565"/>
        <v>-</v>
      </c>
      <c r="AV1763" s="56" t="str">
        <f t="shared" si="566"/>
        <v>-</v>
      </c>
      <c r="AW1763" s="53" t="str">
        <f t="shared" si="567"/>
        <v>-</v>
      </c>
      <c r="AX1763" s="53" t="str">
        <f t="shared" si="568"/>
        <v/>
      </c>
      <c r="AY1763" s="57" t="str">
        <f t="shared" si="569"/>
        <v/>
      </c>
      <c r="AZ1763" s="54">
        <f>+IF(SUMIF($AC$3:$AM$3,VLOOKUP($R1763,desplegable!$N$3:$Q$8,4,FALSE),$AC1763:$AM1763)&gt;=$S1763,$S1763,SUMIF($AC$3:$AM$3,VLOOKUP($R1763,desplegable!$N$3:$Q$8,4,FALSE),$AC1763:$AM1763))</f>
        <v>0</v>
      </c>
      <c r="BA1763" s="78"/>
      <c r="BB1763" s="54">
        <f t="shared" si="570"/>
        <v>0</v>
      </c>
      <c r="BC1763" s="53">
        <f>+IFERROR($BB1763*$T1763/VLOOKUP($R1763,desplegable!$N$3:$O$8,2,FALSE),0)</f>
        <v>0</v>
      </c>
      <c r="BD1763" s="53" t="str">
        <f t="shared" si="560"/>
        <v/>
      </c>
      <c r="BE1763" s="57" t="str">
        <f t="shared" si="571"/>
        <v/>
      </c>
    </row>
    <row r="1764" spans="1:57" ht="15" customHeight="1" x14ac:dyDescent="0.25">
      <c r="A1764" s="26" t="s">
        <v>117</v>
      </c>
      <c r="B1764" s="21"/>
      <c r="C1764" s="21" t="s">
        <v>117</v>
      </c>
      <c r="D1764" s="21"/>
      <c r="E1764" s="21" t="s">
        <v>117</v>
      </c>
      <c r="F1764" s="21"/>
      <c r="G1764" s="27"/>
      <c r="H1764" s="27"/>
      <c r="I1764" s="28" t="s">
        <v>110</v>
      </c>
      <c r="J1764" s="28" t="s">
        <v>117</v>
      </c>
      <c r="K1764" s="21"/>
      <c r="L1764" s="21"/>
      <c r="M1764" s="28" t="s">
        <v>117</v>
      </c>
      <c r="N1764" s="28" t="s">
        <v>117</v>
      </c>
      <c r="O1764" s="28" t="s">
        <v>117</v>
      </c>
      <c r="P1764" s="21" t="s">
        <v>117</v>
      </c>
      <c r="Q1764" s="21" t="s">
        <v>117</v>
      </c>
      <c r="R1764" s="28" t="s">
        <v>117</v>
      </c>
      <c r="S1764" s="78"/>
      <c r="T1764" s="30"/>
      <c r="U1764" s="52">
        <f t="shared" si="561"/>
        <v>0</v>
      </c>
      <c r="V1764" s="29"/>
      <c r="W1764" s="29" t="s">
        <v>117</v>
      </c>
      <c r="X1764" s="29"/>
      <c r="Y1764" s="29"/>
      <c r="Z1764" s="53" t="str">
        <f t="shared" si="553"/>
        <v/>
      </c>
      <c r="AA1764" s="55" t="str">
        <f t="shared" si="562"/>
        <v/>
      </c>
      <c r="AB1764" s="27"/>
      <c r="AC1764" s="54">
        <f t="shared" si="554"/>
        <v>0</v>
      </c>
      <c r="AD1764" s="78"/>
      <c r="AE1764" s="54">
        <f t="shared" si="555"/>
        <v>0</v>
      </c>
      <c r="AF1764" s="78"/>
      <c r="AG1764" s="54">
        <f t="shared" si="556"/>
        <v>0</v>
      </c>
      <c r="AH1764" s="78"/>
      <c r="AI1764" s="54">
        <f t="shared" si="557"/>
        <v>0</v>
      </c>
      <c r="AJ1764" s="78"/>
      <c r="AK1764" s="54">
        <f t="shared" si="558"/>
        <v>0</v>
      </c>
      <c r="AL1764" s="78"/>
      <c r="AM1764" s="78"/>
      <c r="AN1764" s="53" t="str">
        <f>+IF($A1764="Venta",SUMIF($AC$3:$AM$3,VLOOKUP($R1764,desplegable!$N$3:$Q$8,4,FALSE),$AC1764:$AM1764)*$T1764/VLOOKUP($R1764,desplegable!$N$3:$O$8,2,FALSE),"")</f>
        <v/>
      </c>
      <c r="AO1764" s="53">
        <f t="shared" si="559"/>
        <v>0</v>
      </c>
      <c r="AP1764" s="53" t="str">
        <f>+IF($A1764="Compra",SUMIF($AC$3:$AM$3,VLOOKUP($R1763,desplegable!$N$3:$Q$8,4,FALSE),$AC1764:$AM1764)*$T1764/VLOOKUP($R1763,desplegable!$N$3:$O$8,2,FALSE),"")</f>
        <v/>
      </c>
      <c r="AQ1764" s="55">
        <f>+IFERROR(SUMIF($AC$3:$AM$3,VLOOKUP($R1764,desplegable!$N$3:$Q$8,4,FALSE),$AC1764:$AM1764)/$S1764,0)</f>
        <v>0</v>
      </c>
      <c r="AR1764" s="55">
        <f ca="1">IFERROR((SUMIF($AC$3:$AM$3,VLOOKUP($R1764,desplegable!$N$3:$Q$8,4,FALSE),$AC1764:$AM1764)/($H1764-$G1764))*((TODAY())-$G1764)/$S1764,0)</f>
        <v>0</v>
      </c>
      <c r="AS1764" s="56" t="str">
        <f t="shared" si="563"/>
        <v>-</v>
      </c>
      <c r="AT1764" s="56" t="str">
        <f t="shared" si="564"/>
        <v>-</v>
      </c>
      <c r="AU1764" s="56" t="str">
        <f t="shared" si="565"/>
        <v>-</v>
      </c>
      <c r="AV1764" s="56" t="str">
        <f t="shared" si="566"/>
        <v>-</v>
      </c>
      <c r="AW1764" s="53" t="str">
        <f t="shared" si="567"/>
        <v>-</v>
      </c>
      <c r="AX1764" s="53" t="str">
        <f t="shared" si="568"/>
        <v/>
      </c>
      <c r="AY1764" s="57" t="str">
        <f t="shared" si="569"/>
        <v/>
      </c>
      <c r="AZ1764" s="54">
        <f>+IF(SUMIF($AC$3:$AM$3,VLOOKUP($R1764,desplegable!$N$3:$Q$8,4,FALSE),$AC1764:$AM1764)&gt;=$S1764,$S1764,SUMIF($AC$3:$AM$3,VLOOKUP($R1764,desplegable!$N$3:$Q$8,4,FALSE),$AC1764:$AM1764))</f>
        <v>0</v>
      </c>
      <c r="BA1764" s="78"/>
      <c r="BB1764" s="54">
        <f t="shared" si="570"/>
        <v>0</v>
      </c>
      <c r="BC1764" s="53">
        <f>+IFERROR($BB1764*$T1764/VLOOKUP($R1764,desplegable!$N$3:$O$8,2,FALSE),0)</f>
        <v>0</v>
      </c>
      <c r="BD1764" s="53" t="str">
        <f t="shared" si="560"/>
        <v/>
      </c>
      <c r="BE1764" s="57" t="str">
        <f t="shared" si="571"/>
        <v/>
      </c>
    </row>
    <row r="1765" spans="1:57" ht="15" customHeight="1" x14ac:dyDescent="0.25">
      <c r="A1765" s="26" t="s">
        <v>117</v>
      </c>
      <c r="B1765" s="21"/>
      <c r="C1765" s="21" t="s">
        <v>117</v>
      </c>
      <c r="D1765" s="21"/>
      <c r="E1765" s="21" t="s">
        <v>117</v>
      </c>
      <c r="F1765" s="21"/>
      <c r="G1765" s="27"/>
      <c r="H1765" s="27"/>
      <c r="I1765" s="28" t="s">
        <v>110</v>
      </c>
      <c r="J1765" s="28" t="s">
        <v>117</v>
      </c>
      <c r="K1765" s="21"/>
      <c r="L1765" s="21"/>
      <c r="M1765" s="28" t="s">
        <v>117</v>
      </c>
      <c r="N1765" s="28" t="s">
        <v>117</v>
      </c>
      <c r="O1765" s="28" t="s">
        <v>117</v>
      </c>
      <c r="P1765" s="21" t="s">
        <v>117</v>
      </c>
      <c r="Q1765" s="21" t="s">
        <v>117</v>
      </c>
      <c r="R1765" s="28" t="s">
        <v>117</v>
      </c>
      <c r="S1765" s="78"/>
      <c r="T1765" s="30"/>
      <c r="U1765" s="52">
        <f t="shared" si="561"/>
        <v>0</v>
      </c>
      <c r="V1765" s="29"/>
      <c r="W1765" s="29" t="s">
        <v>117</v>
      </c>
      <c r="X1765" s="29"/>
      <c r="Y1765" s="29"/>
      <c r="Z1765" s="53" t="str">
        <f t="shared" si="553"/>
        <v/>
      </c>
      <c r="AA1765" s="55" t="str">
        <f t="shared" si="562"/>
        <v/>
      </c>
      <c r="AB1765" s="27"/>
      <c r="AC1765" s="54">
        <f t="shared" si="554"/>
        <v>0</v>
      </c>
      <c r="AD1765" s="78"/>
      <c r="AE1765" s="54">
        <f t="shared" si="555"/>
        <v>0</v>
      </c>
      <c r="AF1765" s="78"/>
      <c r="AG1765" s="54">
        <f t="shared" si="556"/>
        <v>0</v>
      </c>
      <c r="AH1765" s="78"/>
      <c r="AI1765" s="54">
        <f t="shared" si="557"/>
        <v>0</v>
      </c>
      <c r="AJ1765" s="78"/>
      <c r="AK1765" s="54">
        <f t="shared" si="558"/>
        <v>0</v>
      </c>
      <c r="AL1765" s="78"/>
      <c r="AM1765" s="78"/>
      <c r="AN1765" s="53" t="str">
        <f>+IF($A1765="Venta",SUMIF($AC$3:$AM$3,VLOOKUP($R1765,desplegable!$N$3:$Q$8,4,FALSE),$AC1765:$AM1765)*$T1765/VLOOKUP($R1765,desplegable!$N$3:$O$8,2,FALSE),"")</f>
        <v/>
      </c>
      <c r="AO1765" s="53">
        <f t="shared" si="559"/>
        <v>0</v>
      </c>
      <c r="AP1765" s="53" t="str">
        <f>+IF($A1765="Compra",SUMIF($AC$3:$AM$3,VLOOKUP($R1764,desplegable!$N$3:$Q$8,4,FALSE),$AC1765:$AM1765)*$T1765/VLOOKUP($R1764,desplegable!$N$3:$O$8,2,FALSE),"")</f>
        <v/>
      </c>
      <c r="AQ1765" s="55">
        <f>+IFERROR(SUMIF($AC$3:$AM$3,VLOOKUP($R1765,desplegable!$N$3:$Q$8,4,FALSE),$AC1765:$AM1765)/$S1765,0)</f>
        <v>0</v>
      </c>
      <c r="AR1765" s="55">
        <f ca="1">IFERROR((SUMIF($AC$3:$AM$3,VLOOKUP($R1765,desplegable!$N$3:$Q$8,4,FALSE),$AC1765:$AM1765)/($H1765-$G1765))*((TODAY())-$G1765)/$S1765,0)</f>
        <v>0</v>
      </c>
      <c r="AS1765" s="56" t="str">
        <f t="shared" si="563"/>
        <v>-</v>
      </c>
      <c r="AT1765" s="56" t="str">
        <f t="shared" si="564"/>
        <v>-</v>
      </c>
      <c r="AU1765" s="56" t="str">
        <f t="shared" si="565"/>
        <v>-</v>
      </c>
      <c r="AV1765" s="56" t="str">
        <f t="shared" si="566"/>
        <v>-</v>
      </c>
      <c r="AW1765" s="53" t="str">
        <f t="shared" si="567"/>
        <v>-</v>
      </c>
      <c r="AX1765" s="53" t="str">
        <f t="shared" si="568"/>
        <v/>
      </c>
      <c r="AY1765" s="57" t="str">
        <f t="shared" si="569"/>
        <v/>
      </c>
      <c r="AZ1765" s="54">
        <f>+IF(SUMIF($AC$3:$AM$3,VLOOKUP($R1765,desplegable!$N$3:$Q$8,4,FALSE),$AC1765:$AM1765)&gt;=$S1765,$S1765,SUMIF($AC$3:$AM$3,VLOOKUP($R1765,desplegable!$N$3:$Q$8,4,FALSE),$AC1765:$AM1765))</f>
        <v>0</v>
      </c>
      <c r="BA1765" s="78"/>
      <c r="BB1765" s="54">
        <f t="shared" si="570"/>
        <v>0</v>
      </c>
      <c r="BC1765" s="53">
        <f>+IFERROR($BB1765*$T1765/VLOOKUP($R1765,desplegable!$N$3:$O$8,2,FALSE),0)</f>
        <v>0</v>
      </c>
      <c r="BD1765" s="53" t="str">
        <f t="shared" si="560"/>
        <v/>
      </c>
      <c r="BE1765" s="57" t="str">
        <f t="shared" si="571"/>
        <v/>
      </c>
    </row>
    <row r="1766" spans="1:57" ht="15" customHeight="1" x14ac:dyDescent="0.25">
      <c r="A1766" s="26" t="s">
        <v>117</v>
      </c>
      <c r="B1766" s="21"/>
      <c r="C1766" s="21" t="s">
        <v>117</v>
      </c>
      <c r="D1766" s="21"/>
      <c r="E1766" s="21" t="s">
        <v>117</v>
      </c>
      <c r="F1766" s="21"/>
      <c r="G1766" s="27"/>
      <c r="H1766" s="27"/>
      <c r="I1766" s="28" t="s">
        <v>110</v>
      </c>
      <c r="J1766" s="28" t="s">
        <v>117</v>
      </c>
      <c r="K1766" s="21"/>
      <c r="L1766" s="21"/>
      <c r="M1766" s="28" t="s">
        <v>117</v>
      </c>
      <c r="N1766" s="28" t="s">
        <v>117</v>
      </c>
      <c r="O1766" s="28" t="s">
        <v>117</v>
      </c>
      <c r="P1766" s="21" t="s">
        <v>117</v>
      </c>
      <c r="Q1766" s="21" t="s">
        <v>117</v>
      </c>
      <c r="R1766" s="28" t="s">
        <v>117</v>
      </c>
      <c r="S1766" s="78"/>
      <c r="T1766" s="30"/>
      <c r="U1766" s="52">
        <f t="shared" si="561"/>
        <v>0</v>
      </c>
      <c r="V1766" s="29"/>
      <c r="W1766" s="29" t="s">
        <v>117</v>
      </c>
      <c r="X1766" s="29"/>
      <c r="Y1766" s="29"/>
      <c r="Z1766" s="53" t="str">
        <f t="shared" si="553"/>
        <v/>
      </c>
      <c r="AA1766" s="55" t="str">
        <f t="shared" si="562"/>
        <v/>
      </c>
      <c r="AB1766" s="27"/>
      <c r="AC1766" s="54">
        <f t="shared" si="554"/>
        <v>0</v>
      </c>
      <c r="AD1766" s="78"/>
      <c r="AE1766" s="54">
        <f t="shared" si="555"/>
        <v>0</v>
      </c>
      <c r="AF1766" s="78"/>
      <c r="AG1766" s="54">
        <f t="shared" si="556"/>
        <v>0</v>
      </c>
      <c r="AH1766" s="78"/>
      <c r="AI1766" s="54">
        <f t="shared" si="557"/>
        <v>0</v>
      </c>
      <c r="AJ1766" s="78"/>
      <c r="AK1766" s="54">
        <f t="shared" si="558"/>
        <v>0</v>
      </c>
      <c r="AL1766" s="78"/>
      <c r="AM1766" s="78"/>
      <c r="AN1766" s="53" t="str">
        <f>+IF($A1766="Venta",SUMIF($AC$3:$AM$3,VLOOKUP($R1766,desplegable!$N$3:$Q$8,4,FALSE),$AC1766:$AM1766)*$T1766/VLOOKUP($R1766,desplegable!$N$3:$O$8,2,FALSE),"")</f>
        <v/>
      </c>
      <c r="AO1766" s="53">
        <f t="shared" si="559"/>
        <v>0</v>
      </c>
      <c r="AP1766" s="53" t="str">
        <f>+IF($A1766="Compra",SUMIF($AC$3:$AM$3,VLOOKUP($R1765,desplegable!$N$3:$Q$8,4,FALSE),$AC1766:$AM1766)*$T1766/VLOOKUP($R1765,desplegable!$N$3:$O$8,2,FALSE),"")</f>
        <v/>
      </c>
      <c r="AQ1766" s="55">
        <f>+IFERROR(SUMIF($AC$3:$AM$3,VLOOKUP($R1766,desplegable!$N$3:$Q$8,4,FALSE),$AC1766:$AM1766)/$S1766,0)</f>
        <v>0</v>
      </c>
      <c r="AR1766" s="55">
        <f ca="1">IFERROR((SUMIF($AC$3:$AM$3,VLOOKUP($R1766,desplegable!$N$3:$Q$8,4,FALSE),$AC1766:$AM1766)/($H1766-$G1766))*((TODAY())-$G1766)/$S1766,0)</f>
        <v>0</v>
      </c>
      <c r="AS1766" s="56" t="str">
        <f t="shared" si="563"/>
        <v>-</v>
      </c>
      <c r="AT1766" s="56" t="str">
        <f t="shared" si="564"/>
        <v>-</v>
      </c>
      <c r="AU1766" s="56" t="str">
        <f t="shared" si="565"/>
        <v>-</v>
      </c>
      <c r="AV1766" s="56" t="str">
        <f t="shared" si="566"/>
        <v>-</v>
      </c>
      <c r="AW1766" s="53" t="str">
        <f t="shared" si="567"/>
        <v>-</v>
      </c>
      <c r="AX1766" s="53" t="str">
        <f t="shared" si="568"/>
        <v/>
      </c>
      <c r="AY1766" s="57" t="str">
        <f t="shared" si="569"/>
        <v/>
      </c>
      <c r="AZ1766" s="54">
        <f>+IF(SUMIF($AC$3:$AM$3,VLOOKUP($R1766,desplegable!$N$3:$Q$8,4,FALSE),$AC1766:$AM1766)&gt;=$S1766,$S1766,SUMIF($AC$3:$AM$3,VLOOKUP($R1766,desplegable!$N$3:$Q$8,4,FALSE),$AC1766:$AM1766))</f>
        <v>0</v>
      </c>
      <c r="BA1766" s="78"/>
      <c r="BB1766" s="54">
        <f t="shared" si="570"/>
        <v>0</v>
      </c>
      <c r="BC1766" s="53">
        <f>+IFERROR($BB1766*$T1766/VLOOKUP($R1766,desplegable!$N$3:$O$8,2,FALSE),0)</f>
        <v>0</v>
      </c>
      <c r="BD1766" s="53" t="str">
        <f t="shared" si="560"/>
        <v/>
      </c>
      <c r="BE1766" s="57" t="str">
        <f t="shared" si="571"/>
        <v/>
      </c>
    </row>
    <row r="1767" spans="1:57" ht="15" customHeight="1" x14ac:dyDescent="0.25">
      <c r="A1767" s="26" t="s">
        <v>117</v>
      </c>
      <c r="B1767" s="21"/>
      <c r="C1767" s="21" t="s">
        <v>117</v>
      </c>
      <c r="D1767" s="21"/>
      <c r="E1767" s="21" t="s">
        <v>117</v>
      </c>
      <c r="F1767" s="21"/>
      <c r="G1767" s="27"/>
      <c r="H1767" s="27"/>
      <c r="I1767" s="28" t="s">
        <v>110</v>
      </c>
      <c r="J1767" s="28" t="s">
        <v>117</v>
      </c>
      <c r="K1767" s="21"/>
      <c r="L1767" s="21"/>
      <c r="M1767" s="28" t="s">
        <v>117</v>
      </c>
      <c r="N1767" s="28" t="s">
        <v>117</v>
      </c>
      <c r="O1767" s="28" t="s">
        <v>117</v>
      </c>
      <c r="P1767" s="21" t="s">
        <v>117</v>
      </c>
      <c r="Q1767" s="21" t="s">
        <v>117</v>
      </c>
      <c r="R1767" s="28" t="s">
        <v>117</v>
      </c>
      <c r="S1767" s="78"/>
      <c r="T1767" s="30"/>
      <c r="U1767" s="52">
        <f t="shared" si="561"/>
        <v>0</v>
      </c>
      <c r="V1767" s="29"/>
      <c r="W1767" s="29" t="s">
        <v>117</v>
      </c>
      <c r="X1767" s="29"/>
      <c r="Y1767" s="29"/>
      <c r="Z1767" s="53" t="str">
        <f t="shared" si="553"/>
        <v/>
      </c>
      <c r="AA1767" s="55" t="str">
        <f t="shared" si="562"/>
        <v/>
      </c>
      <c r="AB1767" s="27"/>
      <c r="AC1767" s="54">
        <f t="shared" si="554"/>
        <v>0</v>
      </c>
      <c r="AD1767" s="78"/>
      <c r="AE1767" s="54">
        <f t="shared" si="555"/>
        <v>0</v>
      </c>
      <c r="AF1767" s="78"/>
      <c r="AG1767" s="54">
        <f t="shared" si="556"/>
        <v>0</v>
      </c>
      <c r="AH1767" s="78"/>
      <c r="AI1767" s="54">
        <f t="shared" si="557"/>
        <v>0</v>
      </c>
      <c r="AJ1767" s="78"/>
      <c r="AK1767" s="54">
        <f t="shared" si="558"/>
        <v>0</v>
      </c>
      <c r="AL1767" s="78"/>
      <c r="AM1767" s="78"/>
      <c r="AN1767" s="53" t="str">
        <f>+IF($A1767="Venta",SUMIF($AC$3:$AM$3,VLOOKUP($R1767,desplegable!$N$3:$Q$8,4,FALSE),$AC1767:$AM1767)*$T1767/VLOOKUP($R1767,desplegable!$N$3:$O$8,2,FALSE),"")</f>
        <v/>
      </c>
      <c r="AO1767" s="53">
        <f t="shared" si="559"/>
        <v>0</v>
      </c>
      <c r="AP1767" s="53" t="str">
        <f>+IF($A1767="Compra",SUMIF($AC$3:$AM$3,VLOOKUP($R1766,desplegable!$N$3:$Q$8,4,FALSE),$AC1767:$AM1767)*$T1767/VLOOKUP($R1766,desplegable!$N$3:$O$8,2,FALSE),"")</f>
        <v/>
      </c>
      <c r="AQ1767" s="55">
        <f>+IFERROR(SUMIF($AC$3:$AM$3,VLOOKUP($R1767,desplegable!$N$3:$Q$8,4,FALSE),$AC1767:$AM1767)/$S1767,0)</f>
        <v>0</v>
      </c>
      <c r="AR1767" s="55">
        <f ca="1">IFERROR((SUMIF($AC$3:$AM$3,VLOOKUP($R1767,desplegable!$N$3:$Q$8,4,FALSE),$AC1767:$AM1767)/($H1767-$G1767))*((TODAY())-$G1767)/$S1767,0)</f>
        <v>0</v>
      </c>
      <c r="AS1767" s="56" t="str">
        <f t="shared" si="563"/>
        <v>-</v>
      </c>
      <c r="AT1767" s="56" t="str">
        <f t="shared" si="564"/>
        <v>-</v>
      </c>
      <c r="AU1767" s="56" t="str">
        <f t="shared" si="565"/>
        <v>-</v>
      </c>
      <c r="AV1767" s="56" t="str">
        <f t="shared" si="566"/>
        <v>-</v>
      </c>
      <c r="AW1767" s="53" t="str">
        <f t="shared" si="567"/>
        <v>-</v>
      </c>
      <c r="AX1767" s="53" t="str">
        <f t="shared" si="568"/>
        <v/>
      </c>
      <c r="AY1767" s="57" t="str">
        <f t="shared" si="569"/>
        <v/>
      </c>
      <c r="AZ1767" s="54">
        <f>+IF(SUMIF($AC$3:$AM$3,VLOOKUP($R1767,desplegable!$N$3:$Q$8,4,FALSE),$AC1767:$AM1767)&gt;=$S1767,$S1767,SUMIF($AC$3:$AM$3,VLOOKUP($R1767,desplegable!$N$3:$Q$8,4,FALSE),$AC1767:$AM1767))</f>
        <v>0</v>
      </c>
      <c r="BA1767" s="78"/>
      <c r="BB1767" s="54">
        <f t="shared" si="570"/>
        <v>0</v>
      </c>
      <c r="BC1767" s="53">
        <f>+IFERROR($BB1767*$T1767/VLOOKUP($R1767,desplegable!$N$3:$O$8,2,FALSE),0)</f>
        <v>0</v>
      </c>
      <c r="BD1767" s="53" t="str">
        <f t="shared" si="560"/>
        <v/>
      </c>
      <c r="BE1767" s="57" t="str">
        <f t="shared" si="571"/>
        <v/>
      </c>
    </row>
    <row r="1768" spans="1:57" ht="15" customHeight="1" x14ac:dyDescent="0.25">
      <c r="A1768" s="26" t="s">
        <v>117</v>
      </c>
      <c r="B1768" s="21"/>
      <c r="C1768" s="21" t="s">
        <v>117</v>
      </c>
      <c r="D1768" s="21"/>
      <c r="E1768" s="21" t="s">
        <v>117</v>
      </c>
      <c r="F1768" s="21"/>
      <c r="G1768" s="27"/>
      <c r="H1768" s="27"/>
      <c r="I1768" s="28" t="s">
        <v>110</v>
      </c>
      <c r="J1768" s="28" t="s">
        <v>117</v>
      </c>
      <c r="K1768" s="21"/>
      <c r="L1768" s="21"/>
      <c r="M1768" s="28" t="s">
        <v>117</v>
      </c>
      <c r="N1768" s="28" t="s">
        <v>117</v>
      </c>
      <c r="O1768" s="28" t="s">
        <v>117</v>
      </c>
      <c r="P1768" s="21" t="s">
        <v>117</v>
      </c>
      <c r="Q1768" s="21" t="s">
        <v>117</v>
      </c>
      <c r="R1768" s="28" t="s">
        <v>117</v>
      </c>
      <c r="S1768" s="78"/>
      <c r="T1768" s="30"/>
      <c r="U1768" s="52">
        <f t="shared" si="561"/>
        <v>0</v>
      </c>
      <c r="V1768" s="29"/>
      <c r="W1768" s="29" t="s">
        <v>117</v>
      </c>
      <c r="X1768" s="29"/>
      <c r="Y1768" s="29"/>
      <c r="Z1768" s="53" t="str">
        <f t="shared" si="553"/>
        <v/>
      </c>
      <c r="AA1768" s="55" t="str">
        <f t="shared" si="562"/>
        <v/>
      </c>
      <c r="AB1768" s="27"/>
      <c r="AC1768" s="54">
        <f t="shared" si="554"/>
        <v>0</v>
      </c>
      <c r="AD1768" s="78"/>
      <c r="AE1768" s="54">
        <f t="shared" si="555"/>
        <v>0</v>
      </c>
      <c r="AF1768" s="78"/>
      <c r="AG1768" s="54">
        <f t="shared" si="556"/>
        <v>0</v>
      </c>
      <c r="AH1768" s="78"/>
      <c r="AI1768" s="54">
        <f t="shared" si="557"/>
        <v>0</v>
      </c>
      <c r="AJ1768" s="78"/>
      <c r="AK1768" s="54">
        <f t="shared" si="558"/>
        <v>0</v>
      </c>
      <c r="AL1768" s="78"/>
      <c r="AM1768" s="78"/>
      <c r="AN1768" s="53" t="str">
        <f>+IF($A1768="Venta",SUMIF($AC$3:$AM$3,VLOOKUP($R1768,desplegable!$N$3:$Q$8,4,FALSE),$AC1768:$AM1768)*$T1768/VLOOKUP($R1768,desplegable!$N$3:$O$8,2,FALSE),"")</f>
        <v/>
      </c>
      <c r="AO1768" s="53">
        <f t="shared" si="559"/>
        <v>0</v>
      </c>
      <c r="AP1768" s="53" t="str">
        <f>+IF($A1768="Compra",SUMIF($AC$3:$AM$3,VLOOKUP($R1767,desplegable!$N$3:$Q$8,4,FALSE),$AC1768:$AM1768)*$T1768/VLOOKUP($R1767,desplegable!$N$3:$O$8,2,FALSE),"")</f>
        <v/>
      </c>
      <c r="AQ1768" s="55">
        <f>+IFERROR(SUMIF($AC$3:$AM$3,VLOOKUP($R1768,desplegable!$N$3:$Q$8,4,FALSE),$AC1768:$AM1768)/$S1768,0)</f>
        <v>0</v>
      </c>
      <c r="AR1768" s="55">
        <f ca="1">IFERROR((SUMIF($AC$3:$AM$3,VLOOKUP($R1768,desplegable!$N$3:$Q$8,4,FALSE),$AC1768:$AM1768)/($H1768-$G1768))*((TODAY())-$G1768)/$S1768,0)</f>
        <v>0</v>
      </c>
      <c r="AS1768" s="56" t="str">
        <f t="shared" si="563"/>
        <v>-</v>
      </c>
      <c r="AT1768" s="56" t="str">
        <f t="shared" si="564"/>
        <v>-</v>
      </c>
      <c r="AU1768" s="56" t="str">
        <f t="shared" si="565"/>
        <v>-</v>
      </c>
      <c r="AV1768" s="56" t="str">
        <f t="shared" si="566"/>
        <v>-</v>
      </c>
      <c r="AW1768" s="53" t="str">
        <f t="shared" si="567"/>
        <v>-</v>
      </c>
      <c r="AX1768" s="53" t="str">
        <f t="shared" si="568"/>
        <v/>
      </c>
      <c r="AY1768" s="57" t="str">
        <f t="shared" si="569"/>
        <v/>
      </c>
      <c r="AZ1768" s="54">
        <f>+IF(SUMIF($AC$3:$AM$3,VLOOKUP($R1768,desplegable!$N$3:$Q$8,4,FALSE),$AC1768:$AM1768)&gt;=$S1768,$S1768,SUMIF($AC$3:$AM$3,VLOOKUP($R1768,desplegable!$N$3:$Q$8,4,FALSE),$AC1768:$AM1768))</f>
        <v>0</v>
      </c>
      <c r="BA1768" s="78"/>
      <c r="BB1768" s="54">
        <f t="shared" si="570"/>
        <v>0</v>
      </c>
      <c r="BC1768" s="53">
        <f>+IFERROR($BB1768*$T1768/VLOOKUP($R1768,desplegable!$N$3:$O$8,2,FALSE),0)</f>
        <v>0</v>
      </c>
      <c r="BD1768" s="53" t="str">
        <f t="shared" si="560"/>
        <v/>
      </c>
      <c r="BE1768" s="57" t="str">
        <f t="shared" si="571"/>
        <v/>
      </c>
    </row>
    <row r="1769" spans="1:57" ht="15" customHeight="1" x14ac:dyDescent="0.25">
      <c r="A1769" s="26" t="s">
        <v>117</v>
      </c>
      <c r="B1769" s="21"/>
      <c r="C1769" s="21" t="s">
        <v>117</v>
      </c>
      <c r="D1769" s="21"/>
      <c r="E1769" s="21" t="s">
        <v>117</v>
      </c>
      <c r="F1769" s="21"/>
      <c r="G1769" s="27"/>
      <c r="H1769" s="27"/>
      <c r="I1769" s="28" t="s">
        <v>110</v>
      </c>
      <c r="J1769" s="28" t="s">
        <v>117</v>
      </c>
      <c r="K1769" s="21"/>
      <c r="L1769" s="21"/>
      <c r="M1769" s="28" t="s">
        <v>117</v>
      </c>
      <c r="N1769" s="28" t="s">
        <v>117</v>
      </c>
      <c r="O1769" s="28" t="s">
        <v>117</v>
      </c>
      <c r="P1769" s="21" t="s">
        <v>117</v>
      </c>
      <c r="Q1769" s="21" t="s">
        <v>117</v>
      </c>
      <c r="R1769" s="28" t="s">
        <v>117</v>
      </c>
      <c r="S1769" s="78"/>
      <c r="T1769" s="30"/>
      <c r="U1769" s="52">
        <f t="shared" si="561"/>
        <v>0</v>
      </c>
      <c r="V1769" s="29"/>
      <c r="W1769" s="29" t="s">
        <v>117</v>
      </c>
      <c r="X1769" s="29"/>
      <c r="Y1769" s="29"/>
      <c r="Z1769" s="53" t="str">
        <f t="shared" si="553"/>
        <v/>
      </c>
      <c r="AA1769" s="55" t="str">
        <f t="shared" si="562"/>
        <v/>
      </c>
      <c r="AB1769" s="27"/>
      <c r="AC1769" s="54">
        <f t="shared" si="554"/>
        <v>0</v>
      </c>
      <c r="AD1769" s="78"/>
      <c r="AE1769" s="54">
        <f t="shared" si="555"/>
        <v>0</v>
      </c>
      <c r="AF1769" s="78"/>
      <c r="AG1769" s="54">
        <f t="shared" si="556"/>
        <v>0</v>
      </c>
      <c r="AH1769" s="78"/>
      <c r="AI1769" s="54">
        <f t="shared" si="557"/>
        <v>0</v>
      </c>
      <c r="AJ1769" s="78"/>
      <c r="AK1769" s="54">
        <f t="shared" si="558"/>
        <v>0</v>
      </c>
      <c r="AL1769" s="78"/>
      <c r="AM1769" s="78"/>
      <c r="AN1769" s="53" t="str">
        <f>+IF($A1769="Venta",SUMIF($AC$3:$AM$3,VLOOKUP($R1769,desplegable!$N$3:$Q$8,4,FALSE),$AC1769:$AM1769)*$T1769/VLOOKUP($R1769,desplegable!$N$3:$O$8,2,FALSE),"")</f>
        <v/>
      </c>
      <c r="AO1769" s="53">
        <f t="shared" si="559"/>
        <v>0</v>
      </c>
      <c r="AP1769" s="53" t="str">
        <f>+IF($A1769="Compra",SUMIF($AC$3:$AM$3,VLOOKUP($R1768,desplegable!$N$3:$Q$8,4,FALSE),$AC1769:$AM1769)*$T1769/VLOOKUP($R1768,desplegable!$N$3:$O$8,2,FALSE),"")</f>
        <v/>
      </c>
      <c r="AQ1769" s="55">
        <f>+IFERROR(SUMIF($AC$3:$AM$3,VLOOKUP($R1769,desplegable!$N$3:$Q$8,4,FALSE),$AC1769:$AM1769)/$S1769,0)</f>
        <v>0</v>
      </c>
      <c r="AR1769" s="55">
        <f ca="1">IFERROR((SUMIF($AC$3:$AM$3,VLOOKUP($R1769,desplegable!$N$3:$Q$8,4,FALSE),$AC1769:$AM1769)/($H1769-$G1769))*((TODAY())-$G1769)/$S1769,0)</f>
        <v>0</v>
      </c>
      <c r="AS1769" s="56" t="str">
        <f t="shared" si="563"/>
        <v>-</v>
      </c>
      <c r="AT1769" s="56" t="str">
        <f t="shared" si="564"/>
        <v>-</v>
      </c>
      <c r="AU1769" s="56" t="str">
        <f t="shared" si="565"/>
        <v>-</v>
      </c>
      <c r="AV1769" s="56" t="str">
        <f t="shared" si="566"/>
        <v>-</v>
      </c>
      <c r="AW1769" s="53" t="str">
        <f t="shared" si="567"/>
        <v>-</v>
      </c>
      <c r="AX1769" s="53" t="str">
        <f t="shared" si="568"/>
        <v/>
      </c>
      <c r="AY1769" s="57" t="str">
        <f t="shared" si="569"/>
        <v/>
      </c>
      <c r="AZ1769" s="54">
        <f>+IF(SUMIF($AC$3:$AM$3,VLOOKUP($R1769,desplegable!$N$3:$Q$8,4,FALSE),$AC1769:$AM1769)&gt;=$S1769,$S1769,SUMIF($AC$3:$AM$3,VLOOKUP($R1769,desplegable!$N$3:$Q$8,4,FALSE),$AC1769:$AM1769))</f>
        <v>0</v>
      </c>
      <c r="BA1769" s="78"/>
      <c r="BB1769" s="54">
        <f t="shared" si="570"/>
        <v>0</v>
      </c>
      <c r="BC1769" s="53">
        <f>+IFERROR($BB1769*$T1769/VLOOKUP($R1769,desplegable!$N$3:$O$8,2,FALSE),0)</f>
        <v>0</v>
      </c>
      <c r="BD1769" s="53" t="str">
        <f t="shared" si="560"/>
        <v/>
      </c>
      <c r="BE1769" s="57" t="str">
        <f t="shared" si="571"/>
        <v/>
      </c>
    </row>
    <row r="1770" spans="1:57" ht="15" customHeight="1" x14ac:dyDescent="0.25">
      <c r="A1770" s="26" t="s">
        <v>117</v>
      </c>
      <c r="B1770" s="21"/>
      <c r="C1770" s="21" t="s">
        <v>117</v>
      </c>
      <c r="D1770" s="21"/>
      <c r="E1770" s="21" t="s">
        <v>117</v>
      </c>
      <c r="F1770" s="21"/>
      <c r="G1770" s="27"/>
      <c r="H1770" s="27"/>
      <c r="I1770" s="28" t="s">
        <v>110</v>
      </c>
      <c r="J1770" s="28" t="s">
        <v>117</v>
      </c>
      <c r="K1770" s="21"/>
      <c r="L1770" s="21"/>
      <c r="M1770" s="28" t="s">
        <v>117</v>
      </c>
      <c r="N1770" s="28" t="s">
        <v>117</v>
      </c>
      <c r="O1770" s="28" t="s">
        <v>117</v>
      </c>
      <c r="P1770" s="21" t="s">
        <v>117</v>
      </c>
      <c r="Q1770" s="21" t="s">
        <v>117</v>
      </c>
      <c r="R1770" s="28" t="s">
        <v>117</v>
      </c>
      <c r="S1770" s="78"/>
      <c r="T1770" s="30"/>
      <c r="U1770" s="52">
        <f t="shared" si="561"/>
        <v>0</v>
      </c>
      <c r="V1770" s="29"/>
      <c r="W1770" s="29" t="s">
        <v>117</v>
      </c>
      <c r="X1770" s="29"/>
      <c r="Y1770" s="29"/>
      <c r="Z1770" s="53" t="str">
        <f t="shared" si="553"/>
        <v/>
      </c>
      <c r="AA1770" s="55" t="str">
        <f t="shared" si="562"/>
        <v/>
      </c>
      <c r="AB1770" s="27"/>
      <c r="AC1770" s="54">
        <f t="shared" si="554"/>
        <v>0</v>
      </c>
      <c r="AD1770" s="78"/>
      <c r="AE1770" s="54">
        <f t="shared" si="555"/>
        <v>0</v>
      </c>
      <c r="AF1770" s="78"/>
      <c r="AG1770" s="54">
        <f t="shared" si="556"/>
        <v>0</v>
      </c>
      <c r="AH1770" s="78"/>
      <c r="AI1770" s="54">
        <f t="shared" si="557"/>
        <v>0</v>
      </c>
      <c r="AJ1770" s="78"/>
      <c r="AK1770" s="54">
        <f t="shared" si="558"/>
        <v>0</v>
      </c>
      <c r="AL1770" s="78"/>
      <c r="AM1770" s="78"/>
      <c r="AN1770" s="53" t="str">
        <f>+IF($A1770="Venta",SUMIF($AC$3:$AM$3,VLOOKUP($R1770,desplegable!$N$3:$Q$8,4,FALSE),$AC1770:$AM1770)*$T1770/VLOOKUP($R1770,desplegable!$N$3:$O$8,2,FALSE),"")</f>
        <v/>
      </c>
      <c r="AO1770" s="53">
        <f t="shared" si="559"/>
        <v>0</v>
      </c>
      <c r="AP1770" s="53" t="str">
        <f>+IF($A1770="Compra",SUMIF($AC$3:$AM$3,VLOOKUP($R1769,desplegable!$N$3:$Q$8,4,FALSE),$AC1770:$AM1770)*$T1770/VLOOKUP($R1769,desplegable!$N$3:$O$8,2,FALSE),"")</f>
        <v/>
      </c>
      <c r="AQ1770" s="55">
        <f>+IFERROR(SUMIF($AC$3:$AM$3,VLOOKUP($R1770,desplegable!$N$3:$Q$8,4,FALSE),$AC1770:$AM1770)/$S1770,0)</f>
        <v>0</v>
      </c>
      <c r="AR1770" s="55">
        <f ca="1">IFERROR((SUMIF($AC$3:$AM$3,VLOOKUP($R1770,desplegable!$N$3:$Q$8,4,FALSE),$AC1770:$AM1770)/($H1770-$G1770))*((TODAY())-$G1770)/$S1770,0)</f>
        <v>0</v>
      </c>
      <c r="AS1770" s="56" t="str">
        <f t="shared" si="563"/>
        <v>-</v>
      </c>
      <c r="AT1770" s="56" t="str">
        <f t="shared" si="564"/>
        <v>-</v>
      </c>
      <c r="AU1770" s="56" t="str">
        <f t="shared" si="565"/>
        <v>-</v>
      </c>
      <c r="AV1770" s="56" t="str">
        <f t="shared" si="566"/>
        <v>-</v>
      </c>
      <c r="AW1770" s="53" t="str">
        <f t="shared" si="567"/>
        <v>-</v>
      </c>
      <c r="AX1770" s="53" t="str">
        <f t="shared" si="568"/>
        <v/>
      </c>
      <c r="AY1770" s="57" t="str">
        <f t="shared" si="569"/>
        <v/>
      </c>
      <c r="AZ1770" s="54">
        <f>+IF(SUMIF($AC$3:$AM$3,VLOOKUP($R1770,desplegable!$N$3:$Q$8,4,FALSE),$AC1770:$AM1770)&gt;=$S1770,$S1770,SUMIF($AC$3:$AM$3,VLOOKUP($R1770,desplegable!$N$3:$Q$8,4,FALSE),$AC1770:$AM1770))</f>
        <v>0</v>
      </c>
      <c r="BA1770" s="78"/>
      <c r="BB1770" s="54">
        <f t="shared" si="570"/>
        <v>0</v>
      </c>
      <c r="BC1770" s="53">
        <f>+IFERROR($BB1770*$T1770/VLOOKUP($R1770,desplegable!$N$3:$O$8,2,FALSE),0)</f>
        <v>0</v>
      </c>
      <c r="BD1770" s="53" t="str">
        <f t="shared" si="560"/>
        <v/>
      </c>
      <c r="BE1770" s="57" t="str">
        <f t="shared" si="571"/>
        <v/>
      </c>
    </row>
    <row r="1771" spans="1:57" ht="15" customHeight="1" x14ac:dyDescent="0.25">
      <c r="A1771" s="26" t="s">
        <v>117</v>
      </c>
      <c r="B1771" s="21"/>
      <c r="C1771" s="21" t="s">
        <v>117</v>
      </c>
      <c r="D1771" s="21"/>
      <c r="E1771" s="21" t="s">
        <v>117</v>
      </c>
      <c r="F1771" s="21"/>
      <c r="G1771" s="27"/>
      <c r="H1771" s="27"/>
      <c r="I1771" s="28" t="s">
        <v>110</v>
      </c>
      <c r="J1771" s="28" t="s">
        <v>117</v>
      </c>
      <c r="K1771" s="21"/>
      <c r="L1771" s="21"/>
      <c r="M1771" s="28" t="s">
        <v>117</v>
      </c>
      <c r="N1771" s="28" t="s">
        <v>117</v>
      </c>
      <c r="O1771" s="28" t="s">
        <v>117</v>
      </c>
      <c r="P1771" s="21" t="s">
        <v>117</v>
      </c>
      <c r="Q1771" s="21" t="s">
        <v>117</v>
      </c>
      <c r="R1771" s="28" t="s">
        <v>117</v>
      </c>
      <c r="S1771" s="78"/>
      <c r="T1771" s="30"/>
      <c r="U1771" s="52">
        <f t="shared" si="561"/>
        <v>0</v>
      </c>
      <c r="V1771" s="29"/>
      <c r="W1771" s="29" t="s">
        <v>117</v>
      </c>
      <c r="X1771" s="29"/>
      <c r="Y1771" s="29"/>
      <c r="Z1771" s="53" t="str">
        <f t="shared" si="553"/>
        <v/>
      </c>
      <c r="AA1771" s="55" t="str">
        <f t="shared" si="562"/>
        <v/>
      </c>
      <c r="AB1771" s="27"/>
      <c r="AC1771" s="54">
        <f t="shared" si="554"/>
        <v>0</v>
      </c>
      <c r="AD1771" s="78"/>
      <c r="AE1771" s="54">
        <f t="shared" si="555"/>
        <v>0</v>
      </c>
      <c r="AF1771" s="78"/>
      <c r="AG1771" s="54">
        <f t="shared" si="556"/>
        <v>0</v>
      </c>
      <c r="AH1771" s="78"/>
      <c r="AI1771" s="54">
        <f t="shared" si="557"/>
        <v>0</v>
      </c>
      <c r="AJ1771" s="78"/>
      <c r="AK1771" s="54">
        <f t="shared" si="558"/>
        <v>0</v>
      </c>
      <c r="AL1771" s="78"/>
      <c r="AM1771" s="78"/>
      <c r="AN1771" s="53" t="str">
        <f>+IF($A1771="Venta",SUMIF($AC$3:$AM$3,VLOOKUP($R1771,desplegable!$N$3:$Q$8,4,FALSE),$AC1771:$AM1771)*$T1771/VLOOKUP($R1771,desplegable!$N$3:$O$8,2,FALSE),"")</f>
        <v/>
      </c>
      <c r="AO1771" s="53">
        <f t="shared" si="559"/>
        <v>0</v>
      </c>
      <c r="AP1771" s="53" t="str">
        <f>+IF($A1771="Compra",SUMIF($AC$3:$AM$3,VLOOKUP($R1770,desplegable!$N$3:$Q$8,4,FALSE),$AC1771:$AM1771)*$T1771/VLOOKUP($R1770,desplegable!$N$3:$O$8,2,FALSE),"")</f>
        <v/>
      </c>
      <c r="AQ1771" s="55">
        <f>+IFERROR(SUMIF($AC$3:$AM$3,VLOOKUP($R1771,desplegable!$N$3:$Q$8,4,FALSE),$AC1771:$AM1771)/$S1771,0)</f>
        <v>0</v>
      </c>
      <c r="AR1771" s="55">
        <f ca="1">IFERROR((SUMIF($AC$3:$AM$3,VLOOKUP($R1771,desplegable!$N$3:$Q$8,4,FALSE),$AC1771:$AM1771)/($H1771-$G1771))*((TODAY())-$G1771)/$S1771,0)</f>
        <v>0</v>
      </c>
      <c r="AS1771" s="56" t="str">
        <f t="shared" si="563"/>
        <v>-</v>
      </c>
      <c r="AT1771" s="56" t="str">
        <f t="shared" si="564"/>
        <v>-</v>
      </c>
      <c r="AU1771" s="56" t="str">
        <f t="shared" si="565"/>
        <v>-</v>
      </c>
      <c r="AV1771" s="56" t="str">
        <f t="shared" si="566"/>
        <v>-</v>
      </c>
      <c r="AW1771" s="53" t="str">
        <f t="shared" si="567"/>
        <v>-</v>
      </c>
      <c r="AX1771" s="53" t="str">
        <f t="shared" si="568"/>
        <v/>
      </c>
      <c r="AY1771" s="57" t="str">
        <f t="shared" si="569"/>
        <v/>
      </c>
      <c r="AZ1771" s="54">
        <f>+IF(SUMIF($AC$3:$AM$3,VLOOKUP($R1771,desplegable!$N$3:$Q$8,4,FALSE),$AC1771:$AM1771)&gt;=$S1771,$S1771,SUMIF($AC$3:$AM$3,VLOOKUP($R1771,desplegable!$N$3:$Q$8,4,FALSE),$AC1771:$AM1771))</f>
        <v>0</v>
      </c>
      <c r="BA1771" s="78"/>
      <c r="BB1771" s="54">
        <f t="shared" si="570"/>
        <v>0</v>
      </c>
      <c r="BC1771" s="53">
        <f>+IFERROR($BB1771*$T1771/VLOOKUP($R1771,desplegable!$N$3:$O$8,2,FALSE),0)</f>
        <v>0</v>
      </c>
      <c r="BD1771" s="53" t="str">
        <f t="shared" si="560"/>
        <v/>
      </c>
      <c r="BE1771" s="57" t="str">
        <f t="shared" si="571"/>
        <v/>
      </c>
    </row>
    <row r="1772" spans="1:57" ht="15" customHeight="1" x14ac:dyDescent="0.25">
      <c r="A1772" s="26" t="s">
        <v>117</v>
      </c>
      <c r="B1772" s="21"/>
      <c r="C1772" s="21" t="s">
        <v>117</v>
      </c>
      <c r="D1772" s="21"/>
      <c r="E1772" s="21" t="s">
        <v>117</v>
      </c>
      <c r="F1772" s="21"/>
      <c r="G1772" s="27"/>
      <c r="H1772" s="27"/>
      <c r="I1772" s="28" t="s">
        <v>110</v>
      </c>
      <c r="J1772" s="28" t="s">
        <v>117</v>
      </c>
      <c r="K1772" s="21"/>
      <c r="L1772" s="21"/>
      <c r="M1772" s="28" t="s">
        <v>117</v>
      </c>
      <c r="N1772" s="28" t="s">
        <v>117</v>
      </c>
      <c r="O1772" s="28" t="s">
        <v>117</v>
      </c>
      <c r="P1772" s="21" t="s">
        <v>117</v>
      </c>
      <c r="Q1772" s="21" t="s">
        <v>117</v>
      </c>
      <c r="R1772" s="28" t="s">
        <v>117</v>
      </c>
      <c r="S1772" s="78"/>
      <c r="T1772" s="30"/>
      <c r="U1772" s="52">
        <f t="shared" si="561"/>
        <v>0</v>
      </c>
      <c r="V1772" s="29"/>
      <c r="W1772" s="29" t="s">
        <v>117</v>
      </c>
      <c r="X1772" s="29"/>
      <c r="Y1772" s="29"/>
      <c r="Z1772" s="53" t="str">
        <f t="shared" si="553"/>
        <v/>
      </c>
      <c r="AA1772" s="55" t="str">
        <f t="shared" si="562"/>
        <v/>
      </c>
      <c r="AB1772" s="27"/>
      <c r="AC1772" s="54">
        <f t="shared" si="554"/>
        <v>0</v>
      </c>
      <c r="AD1772" s="78"/>
      <c r="AE1772" s="54">
        <f t="shared" si="555"/>
        <v>0</v>
      </c>
      <c r="AF1772" s="78"/>
      <c r="AG1772" s="54">
        <f t="shared" si="556"/>
        <v>0</v>
      </c>
      <c r="AH1772" s="78"/>
      <c r="AI1772" s="54">
        <f t="shared" si="557"/>
        <v>0</v>
      </c>
      <c r="AJ1772" s="78"/>
      <c r="AK1772" s="54">
        <f t="shared" si="558"/>
        <v>0</v>
      </c>
      <c r="AL1772" s="78"/>
      <c r="AM1772" s="78"/>
      <c r="AN1772" s="53" t="str">
        <f>+IF($A1772="Venta",SUMIF($AC$3:$AM$3,VLOOKUP($R1772,desplegable!$N$3:$Q$8,4,FALSE),$AC1772:$AM1772)*$T1772/VLOOKUP($R1772,desplegable!$N$3:$O$8,2,FALSE),"")</f>
        <v/>
      </c>
      <c r="AO1772" s="53">
        <f t="shared" si="559"/>
        <v>0</v>
      </c>
      <c r="AP1772" s="53" t="str">
        <f>+IF($A1772="Compra",SUMIF($AC$3:$AM$3,VLOOKUP($R1771,desplegable!$N$3:$Q$8,4,FALSE),$AC1772:$AM1772)*$T1772/VLOOKUP($R1771,desplegable!$N$3:$O$8,2,FALSE),"")</f>
        <v/>
      </c>
      <c r="AQ1772" s="55">
        <f>+IFERROR(SUMIF($AC$3:$AM$3,VLOOKUP($R1772,desplegable!$N$3:$Q$8,4,FALSE),$AC1772:$AM1772)/$S1772,0)</f>
        <v>0</v>
      </c>
      <c r="AR1772" s="55">
        <f ca="1">IFERROR((SUMIF($AC$3:$AM$3,VLOOKUP($R1772,desplegable!$N$3:$Q$8,4,FALSE),$AC1772:$AM1772)/($H1772-$G1772))*((TODAY())-$G1772)/$S1772,0)</f>
        <v>0</v>
      </c>
      <c r="AS1772" s="56" t="str">
        <f t="shared" si="563"/>
        <v>-</v>
      </c>
      <c r="AT1772" s="56" t="str">
        <f t="shared" si="564"/>
        <v>-</v>
      </c>
      <c r="AU1772" s="56" t="str">
        <f t="shared" si="565"/>
        <v>-</v>
      </c>
      <c r="AV1772" s="56" t="str">
        <f t="shared" si="566"/>
        <v>-</v>
      </c>
      <c r="AW1772" s="53" t="str">
        <f t="shared" si="567"/>
        <v>-</v>
      </c>
      <c r="AX1772" s="53" t="str">
        <f t="shared" si="568"/>
        <v/>
      </c>
      <c r="AY1772" s="57" t="str">
        <f t="shared" si="569"/>
        <v/>
      </c>
      <c r="AZ1772" s="54">
        <f>+IF(SUMIF($AC$3:$AM$3,VLOOKUP($R1772,desplegable!$N$3:$Q$8,4,FALSE),$AC1772:$AM1772)&gt;=$S1772,$S1772,SUMIF($AC$3:$AM$3,VLOOKUP($R1772,desplegable!$N$3:$Q$8,4,FALSE),$AC1772:$AM1772))</f>
        <v>0</v>
      </c>
      <c r="BA1772" s="78"/>
      <c r="BB1772" s="54">
        <f t="shared" si="570"/>
        <v>0</v>
      </c>
      <c r="BC1772" s="53">
        <f>+IFERROR($BB1772*$T1772/VLOOKUP($R1772,desplegable!$N$3:$O$8,2,FALSE),0)</f>
        <v>0</v>
      </c>
      <c r="BD1772" s="53" t="str">
        <f t="shared" si="560"/>
        <v/>
      </c>
      <c r="BE1772" s="57" t="str">
        <f t="shared" si="571"/>
        <v/>
      </c>
    </row>
    <row r="1773" spans="1:57" ht="15" customHeight="1" x14ac:dyDescent="0.25">
      <c r="A1773" s="26" t="s">
        <v>117</v>
      </c>
      <c r="B1773" s="21"/>
      <c r="C1773" s="21" t="s">
        <v>117</v>
      </c>
      <c r="D1773" s="21"/>
      <c r="E1773" s="21" t="s">
        <v>117</v>
      </c>
      <c r="F1773" s="21"/>
      <c r="G1773" s="27"/>
      <c r="H1773" s="27"/>
      <c r="I1773" s="28" t="s">
        <v>110</v>
      </c>
      <c r="J1773" s="28" t="s">
        <v>117</v>
      </c>
      <c r="K1773" s="21"/>
      <c r="L1773" s="21"/>
      <c r="M1773" s="28" t="s">
        <v>117</v>
      </c>
      <c r="N1773" s="28" t="s">
        <v>117</v>
      </c>
      <c r="O1773" s="28" t="s">
        <v>117</v>
      </c>
      <c r="P1773" s="21" t="s">
        <v>117</v>
      </c>
      <c r="Q1773" s="21" t="s">
        <v>117</v>
      </c>
      <c r="R1773" s="28" t="s">
        <v>117</v>
      </c>
      <c r="S1773" s="78"/>
      <c r="T1773" s="30"/>
      <c r="U1773" s="52">
        <f t="shared" si="561"/>
        <v>0</v>
      </c>
      <c r="V1773" s="29"/>
      <c r="W1773" s="29" t="s">
        <v>117</v>
      </c>
      <c r="X1773" s="29"/>
      <c r="Y1773" s="29"/>
      <c r="Z1773" s="53" t="str">
        <f t="shared" si="553"/>
        <v/>
      </c>
      <c r="AA1773" s="55" t="str">
        <f t="shared" si="562"/>
        <v/>
      </c>
      <c r="AB1773" s="27"/>
      <c r="AC1773" s="54">
        <f t="shared" si="554"/>
        <v>0</v>
      </c>
      <c r="AD1773" s="78"/>
      <c r="AE1773" s="54">
        <f t="shared" si="555"/>
        <v>0</v>
      </c>
      <c r="AF1773" s="78"/>
      <c r="AG1773" s="54">
        <f t="shared" si="556"/>
        <v>0</v>
      </c>
      <c r="AH1773" s="78"/>
      <c r="AI1773" s="54">
        <f t="shared" si="557"/>
        <v>0</v>
      </c>
      <c r="AJ1773" s="78"/>
      <c r="AK1773" s="54">
        <f t="shared" si="558"/>
        <v>0</v>
      </c>
      <c r="AL1773" s="78"/>
      <c r="AM1773" s="78"/>
      <c r="AN1773" s="53" t="str">
        <f>+IF($A1773="Venta",SUMIF($AC$3:$AM$3,VLOOKUP($R1773,desplegable!$N$3:$Q$8,4,FALSE),$AC1773:$AM1773)*$T1773/VLOOKUP($R1773,desplegable!$N$3:$O$8,2,FALSE),"")</f>
        <v/>
      </c>
      <c r="AO1773" s="53">
        <f t="shared" si="559"/>
        <v>0</v>
      </c>
      <c r="AP1773" s="53" t="str">
        <f>+IF($A1773="Compra",SUMIF($AC$3:$AM$3,VLOOKUP($R1772,desplegable!$N$3:$Q$8,4,FALSE),$AC1773:$AM1773)*$T1773/VLOOKUP($R1772,desplegable!$N$3:$O$8,2,FALSE),"")</f>
        <v/>
      </c>
      <c r="AQ1773" s="55">
        <f>+IFERROR(SUMIF($AC$3:$AM$3,VLOOKUP($R1773,desplegable!$N$3:$Q$8,4,FALSE),$AC1773:$AM1773)/$S1773,0)</f>
        <v>0</v>
      </c>
      <c r="AR1773" s="55">
        <f ca="1">IFERROR((SUMIF($AC$3:$AM$3,VLOOKUP($R1773,desplegable!$N$3:$Q$8,4,FALSE),$AC1773:$AM1773)/($H1773-$G1773))*((TODAY())-$G1773)/$S1773,0)</f>
        <v>0</v>
      </c>
      <c r="AS1773" s="56" t="str">
        <f t="shared" si="563"/>
        <v>-</v>
      </c>
      <c r="AT1773" s="56" t="str">
        <f t="shared" si="564"/>
        <v>-</v>
      </c>
      <c r="AU1773" s="56" t="str">
        <f t="shared" si="565"/>
        <v>-</v>
      </c>
      <c r="AV1773" s="56" t="str">
        <f t="shared" si="566"/>
        <v>-</v>
      </c>
      <c r="AW1773" s="53" t="str">
        <f t="shared" si="567"/>
        <v>-</v>
      </c>
      <c r="AX1773" s="53" t="str">
        <f t="shared" si="568"/>
        <v/>
      </c>
      <c r="AY1773" s="57" t="str">
        <f t="shared" si="569"/>
        <v/>
      </c>
      <c r="AZ1773" s="54">
        <f>+IF(SUMIF($AC$3:$AM$3,VLOOKUP($R1773,desplegable!$N$3:$Q$8,4,FALSE),$AC1773:$AM1773)&gt;=$S1773,$S1773,SUMIF($AC$3:$AM$3,VLOOKUP($R1773,desplegable!$N$3:$Q$8,4,FALSE),$AC1773:$AM1773))</f>
        <v>0</v>
      </c>
      <c r="BA1773" s="78"/>
      <c r="BB1773" s="54">
        <f t="shared" si="570"/>
        <v>0</v>
      </c>
      <c r="BC1773" s="53">
        <f>+IFERROR($BB1773*$T1773/VLOOKUP($R1773,desplegable!$N$3:$O$8,2,FALSE),0)</f>
        <v>0</v>
      </c>
      <c r="BD1773" s="53" t="str">
        <f t="shared" si="560"/>
        <v/>
      </c>
      <c r="BE1773" s="57" t="str">
        <f t="shared" si="571"/>
        <v/>
      </c>
    </row>
    <row r="1774" spans="1:57" ht="15" customHeight="1" x14ac:dyDescent="0.25">
      <c r="A1774" s="26" t="s">
        <v>117</v>
      </c>
      <c r="B1774" s="21"/>
      <c r="C1774" s="21" t="s">
        <v>117</v>
      </c>
      <c r="D1774" s="21"/>
      <c r="E1774" s="21" t="s">
        <v>117</v>
      </c>
      <c r="F1774" s="21"/>
      <c r="G1774" s="27"/>
      <c r="H1774" s="27"/>
      <c r="I1774" s="28" t="s">
        <v>110</v>
      </c>
      <c r="J1774" s="28" t="s">
        <v>117</v>
      </c>
      <c r="K1774" s="21"/>
      <c r="L1774" s="21"/>
      <c r="M1774" s="28" t="s">
        <v>117</v>
      </c>
      <c r="N1774" s="28" t="s">
        <v>117</v>
      </c>
      <c r="O1774" s="28" t="s">
        <v>117</v>
      </c>
      <c r="P1774" s="21" t="s">
        <v>117</v>
      </c>
      <c r="Q1774" s="21" t="s">
        <v>117</v>
      </c>
      <c r="R1774" s="28" t="s">
        <v>117</v>
      </c>
      <c r="S1774" s="78"/>
      <c r="T1774" s="30"/>
      <c r="U1774" s="52">
        <f t="shared" si="561"/>
        <v>0</v>
      </c>
      <c r="V1774" s="29"/>
      <c r="W1774" s="29" t="s">
        <v>117</v>
      </c>
      <c r="X1774" s="29"/>
      <c r="Y1774" s="29"/>
      <c r="Z1774" s="53" t="str">
        <f t="shared" si="553"/>
        <v/>
      </c>
      <c r="AA1774" s="55" t="str">
        <f t="shared" si="562"/>
        <v/>
      </c>
      <c r="AB1774" s="27"/>
      <c r="AC1774" s="54">
        <f t="shared" si="554"/>
        <v>0</v>
      </c>
      <c r="AD1774" s="78"/>
      <c r="AE1774" s="54">
        <f t="shared" si="555"/>
        <v>0</v>
      </c>
      <c r="AF1774" s="78"/>
      <c r="AG1774" s="54">
        <f t="shared" si="556"/>
        <v>0</v>
      </c>
      <c r="AH1774" s="78"/>
      <c r="AI1774" s="54">
        <f t="shared" si="557"/>
        <v>0</v>
      </c>
      <c r="AJ1774" s="78"/>
      <c r="AK1774" s="54">
        <f t="shared" si="558"/>
        <v>0</v>
      </c>
      <c r="AL1774" s="78"/>
      <c r="AM1774" s="78"/>
      <c r="AN1774" s="53" t="str">
        <f>+IF($A1774="Venta",SUMIF($AC$3:$AM$3,VLOOKUP($R1774,desplegable!$N$3:$Q$8,4,FALSE),$AC1774:$AM1774)*$T1774/VLOOKUP($R1774,desplegable!$N$3:$O$8,2,FALSE),"")</f>
        <v/>
      </c>
      <c r="AO1774" s="53">
        <f t="shared" si="559"/>
        <v>0</v>
      </c>
      <c r="AP1774" s="53" t="str">
        <f>+IF($A1774="Compra",SUMIF($AC$3:$AM$3,VLOOKUP($R1773,desplegable!$N$3:$Q$8,4,FALSE),$AC1774:$AM1774)*$T1774/VLOOKUP($R1773,desplegable!$N$3:$O$8,2,FALSE),"")</f>
        <v/>
      </c>
      <c r="AQ1774" s="55">
        <f>+IFERROR(SUMIF($AC$3:$AM$3,VLOOKUP($R1774,desplegable!$N$3:$Q$8,4,FALSE),$AC1774:$AM1774)/$S1774,0)</f>
        <v>0</v>
      </c>
      <c r="AR1774" s="55">
        <f ca="1">IFERROR((SUMIF($AC$3:$AM$3,VLOOKUP($R1774,desplegable!$N$3:$Q$8,4,FALSE),$AC1774:$AM1774)/($H1774-$G1774))*((TODAY())-$G1774)/$S1774,0)</f>
        <v>0</v>
      </c>
      <c r="AS1774" s="56" t="str">
        <f t="shared" si="563"/>
        <v>-</v>
      </c>
      <c r="AT1774" s="56" t="str">
        <f t="shared" si="564"/>
        <v>-</v>
      </c>
      <c r="AU1774" s="56" t="str">
        <f t="shared" si="565"/>
        <v>-</v>
      </c>
      <c r="AV1774" s="56" t="str">
        <f t="shared" si="566"/>
        <v>-</v>
      </c>
      <c r="AW1774" s="53" t="str">
        <f t="shared" si="567"/>
        <v>-</v>
      </c>
      <c r="AX1774" s="53" t="str">
        <f t="shared" si="568"/>
        <v/>
      </c>
      <c r="AY1774" s="57" t="str">
        <f t="shared" si="569"/>
        <v/>
      </c>
      <c r="AZ1774" s="54">
        <f>+IF(SUMIF($AC$3:$AM$3,VLOOKUP($R1774,desplegable!$N$3:$Q$8,4,FALSE),$AC1774:$AM1774)&gt;=$S1774,$S1774,SUMIF($AC$3:$AM$3,VLOOKUP($R1774,desplegable!$N$3:$Q$8,4,FALSE),$AC1774:$AM1774))</f>
        <v>0</v>
      </c>
      <c r="BA1774" s="78"/>
      <c r="BB1774" s="54">
        <f t="shared" si="570"/>
        <v>0</v>
      </c>
      <c r="BC1774" s="53">
        <f>+IFERROR($BB1774*$T1774/VLOOKUP($R1774,desplegable!$N$3:$O$8,2,FALSE),0)</f>
        <v>0</v>
      </c>
      <c r="BD1774" s="53" t="str">
        <f t="shared" si="560"/>
        <v/>
      </c>
      <c r="BE1774" s="57" t="str">
        <f t="shared" si="571"/>
        <v/>
      </c>
    </row>
    <row r="1775" spans="1:57" ht="15" customHeight="1" x14ac:dyDescent="0.25">
      <c r="A1775" s="26" t="s">
        <v>117</v>
      </c>
      <c r="B1775" s="21"/>
      <c r="C1775" s="21" t="s">
        <v>117</v>
      </c>
      <c r="D1775" s="21"/>
      <c r="E1775" s="21" t="s">
        <v>117</v>
      </c>
      <c r="F1775" s="21"/>
      <c r="G1775" s="27"/>
      <c r="H1775" s="27"/>
      <c r="I1775" s="28" t="s">
        <v>110</v>
      </c>
      <c r="J1775" s="28" t="s">
        <v>117</v>
      </c>
      <c r="K1775" s="21"/>
      <c r="L1775" s="21"/>
      <c r="M1775" s="28" t="s">
        <v>117</v>
      </c>
      <c r="N1775" s="28" t="s">
        <v>117</v>
      </c>
      <c r="O1775" s="28" t="s">
        <v>117</v>
      </c>
      <c r="P1775" s="21" t="s">
        <v>117</v>
      </c>
      <c r="Q1775" s="21" t="s">
        <v>117</v>
      </c>
      <c r="R1775" s="28" t="s">
        <v>117</v>
      </c>
      <c r="S1775" s="78"/>
      <c r="T1775" s="30"/>
      <c r="U1775" s="52">
        <f t="shared" si="561"/>
        <v>0</v>
      </c>
      <c r="V1775" s="29"/>
      <c r="W1775" s="29" t="s">
        <v>117</v>
      </c>
      <c r="X1775" s="29"/>
      <c r="Y1775" s="29"/>
      <c r="Z1775" s="53" t="str">
        <f t="shared" si="553"/>
        <v/>
      </c>
      <c r="AA1775" s="55" t="str">
        <f t="shared" si="562"/>
        <v/>
      </c>
      <c r="AB1775" s="27"/>
      <c r="AC1775" s="54">
        <f t="shared" si="554"/>
        <v>0</v>
      </c>
      <c r="AD1775" s="78"/>
      <c r="AE1775" s="54">
        <f t="shared" si="555"/>
        <v>0</v>
      </c>
      <c r="AF1775" s="78"/>
      <c r="AG1775" s="54">
        <f t="shared" si="556"/>
        <v>0</v>
      </c>
      <c r="AH1775" s="78"/>
      <c r="AI1775" s="54">
        <f t="shared" si="557"/>
        <v>0</v>
      </c>
      <c r="AJ1775" s="78"/>
      <c r="AK1775" s="54">
        <f t="shared" si="558"/>
        <v>0</v>
      </c>
      <c r="AL1775" s="78"/>
      <c r="AM1775" s="78"/>
      <c r="AN1775" s="53" t="str">
        <f>+IF($A1775="Venta",SUMIF($AC$3:$AM$3,VLOOKUP($R1775,desplegable!$N$3:$Q$8,4,FALSE),$AC1775:$AM1775)*$T1775/VLOOKUP($R1775,desplegable!$N$3:$O$8,2,FALSE),"")</f>
        <v/>
      </c>
      <c r="AO1775" s="53">
        <f t="shared" si="559"/>
        <v>0</v>
      </c>
      <c r="AP1775" s="53" t="str">
        <f>+IF($A1775="Compra",SUMIF($AC$3:$AM$3,VLOOKUP($R1774,desplegable!$N$3:$Q$8,4,FALSE),$AC1775:$AM1775)*$T1775/VLOOKUP($R1774,desplegable!$N$3:$O$8,2,FALSE),"")</f>
        <v/>
      </c>
      <c r="AQ1775" s="55">
        <f>+IFERROR(SUMIF($AC$3:$AM$3,VLOOKUP($R1775,desplegable!$N$3:$Q$8,4,FALSE),$AC1775:$AM1775)/$S1775,0)</f>
        <v>0</v>
      </c>
      <c r="AR1775" s="55">
        <f ca="1">IFERROR((SUMIF($AC$3:$AM$3,VLOOKUP($R1775,desplegable!$N$3:$Q$8,4,FALSE),$AC1775:$AM1775)/($H1775-$G1775))*((TODAY())-$G1775)/$S1775,0)</f>
        <v>0</v>
      </c>
      <c r="AS1775" s="56" t="str">
        <f t="shared" si="563"/>
        <v>-</v>
      </c>
      <c r="AT1775" s="56" t="str">
        <f t="shared" si="564"/>
        <v>-</v>
      </c>
      <c r="AU1775" s="56" t="str">
        <f t="shared" si="565"/>
        <v>-</v>
      </c>
      <c r="AV1775" s="56" t="str">
        <f t="shared" si="566"/>
        <v>-</v>
      </c>
      <c r="AW1775" s="53" t="str">
        <f t="shared" si="567"/>
        <v>-</v>
      </c>
      <c r="AX1775" s="53" t="str">
        <f t="shared" si="568"/>
        <v/>
      </c>
      <c r="AY1775" s="57" t="str">
        <f t="shared" si="569"/>
        <v/>
      </c>
      <c r="AZ1775" s="54">
        <f>+IF(SUMIF($AC$3:$AM$3,VLOOKUP($R1775,desplegable!$N$3:$Q$8,4,FALSE),$AC1775:$AM1775)&gt;=$S1775,$S1775,SUMIF($AC$3:$AM$3,VLOOKUP($R1775,desplegable!$N$3:$Q$8,4,FALSE),$AC1775:$AM1775))</f>
        <v>0</v>
      </c>
      <c r="BA1775" s="78"/>
      <c r="BB1775" s="54">
        <f t="shared" si="570"/>
        <v>0</v>
      </c>
      <c r="BC1775" s="53">
        <f>+IFERROR($BB1775*$T1775/VLOOKUP($R1775,desplegable!$N$3:$O$8,2,FALSE),0)</f>
        <v>0</v>
      </c>
      <c r="BD1775" s="53" t="str">
        <f t="shared" si="560"/>
        <v/>
      </c>
      <c r="BE1775" s="57" t="str">
        <f t="shared" si="571"/>
        <v/>
      </c>
    </row>
    <row r="1776" spans="1:57" ht="15" customHeight="1" x14ac:dyDescent="0.25">
      <c r="A1776" s="26" t="s">
        <v>117</v>
      </c>
      <c r="B1776" s="21"/>
      <c r="C1776" s="21" t="s">
        <v>117</v>
      </c>
      <c r="D1776" s="21"/>
      <c r="E1776" s="21" t="s">
        <v>117</v>
      </c>
      <c r="F1776" s="21"/>
      <c r="G1776" s="27"/>
      <c r="H1776" s="27"/>
      <c r="I1776" s="28" t="s">
        <v>110</v>
      </c>
      <c r="J1776" s="28" t="s">
        <v>117</v>
      </c>
      <c r="K1776" s="21"/>
      <c r="L1776" s="21"/>
      <c r="M1776" s="28" t="s">
        <v>117</v>
      </c>
      <c r="N1776" s="28" t="s">
        <v>117</v>
      </c>
      <c r="O1776" s="28" t="s">
        <v>117</v>
      </c>
      <c r="P1776" s="21" t="s">
        <v>117</v>
      </c>
      <c r="Q1776" s="21" t="s">
        <v>117</v>
      </c>
      <c r="R1776" s="28" t="s">
        <v>117</v>
      </c>
      <c r="S1776" s="78"/>
      <c r="T1776" s="30"/>
      <c r="U1776" s="52">
        <f t="shared" si="561"/>
        <v>0</v>
      </c>
      <c r="V1776" s="29"/>
      <c r="W1776" s="29" t="s">
        <v>117</v>
      </c>
      <c r="X1776" s="29"/>
      <c r="Y1776" s="29"/>
      <c r="Z1776" s="53" t="str">
        <f t="shared" si="553"/>
        <v/>
      </c>
      <c r="AA1776" s="55" t="str">
        <f t="shared" si="562"/>
        <v/>
      </c>
      <c r="AB1776" s="27"/>
      <c r="AC1776" s="54">
        <f t="shared" si="554"/>
        <v>0</v>
      </c>
      <c r="AD1776" s="78"/>
      <c r="AE1776" s="54">
        <f t="shared" si="555"/>
        <v>0</v>
      </c>
      <c r="AF1776" s="78"/>
      <c r="AG1776" s="54">
        <f t="shared" si="556"/>
        <v>0</v>
      </c>
      <c r="AH1776" s="78"/>
      <c r="AI1776" s="54">
        <f t="shared" si="557"/>
        <v>0</v>
      </c>
      <c r="AJ1776" s="78"/>
      <c r="AK1776" s="54">
        <f t="shared" si="558"/>
        <v>0</v>
      </c>
      <c r="AL1776" s="78"/>
      <c r="AM1776" s="78"/>
      <c r="AN1776" s="53" t="str">
        <f>+IF($A1776="Venta",SUMIF($AC$3:$AM$3,VLOOKUP($R1776,desplegable!$N$3:$Q$8,4,FALSE),$AC1776:$AM1776)*$T1776/VLOOKUP($R1776,desplegable!$N$3:$O$8,2,FALSE),"")</f>
        <v/>
      </c>
      <c r="AO1776" s="53">
        <f t="shared" si="559"/>
        <v>0</v>
      </c>
      <c r="AP1776" s="53" t="str">
        <f>+IF($A1776="Compra",SUMIF($AC$3:$AM$3,VLOOKUP($R1775,desplegable!$N$3:$Q$8,4,FALSE),$AC1776:$AM1776)*$T1776/VLOOKUP($R1775,desplegable!$N$3:$O$8,2,FALSE),"")</f>
        <v/>
      </c>
      <c r="AQ1776" s="55">
        <f>+IFERROR(SUMIF($AC$3:$AM$3,VLOOKUP($R1776,desplegable!$N$3:$Q$8,4,FALSE),$AC1776:$AM1776)/$S1776,0)</f>
        <v>0</v>
      </c>
      <c r="AR1776" s="55">
        <f ca="1">IFERROR((SUMIF($AC$3:$AM$3,VLOOKUP($R1776,desplegable!$N$3:$Q$8,4,FALSE),$AC1776:$AM1776)/($H1776-$G1776))*((TODAY())-$G1776)/$S1776,0)</f>
        <v>0</v>
      </c>
      <c r="AS1776" s="56" t="str">
        <f t="shared" si="563"/>
        <v>-</v>
      </c>
      <c r="AT1776" s="56" t="str">
        <f t="shared" si="564"/>
        <v>-</v>
      </c>
      <c r="AU1776" s="56" t="str">
        <f t="shared" si="565"/>
        <v>-</v>
      </c>
      <c r="AV1776" s="56" t="str">
        <f t="shared" si="566"/>
        <v>-</v>
      </c>
      <c r="AW1776" s="53" t="str">
        <f t="shared" si="567"/>
        <v>-</v>
      </c>
      <c r="AX1776" s="53" t="str">
        <f t="shared" si="568"/>
        <v/>
      </c>
      <c r="AY1776" s="57" t="str">
        <f t="shared" si="569"/>
        <v/>
      </c>
      <c r="AZ1776" s="54">
        <f>+IF(SUMIF($AC$3:$AM$3,VLOOKUP($R1776,desplegable!$N$3:$Q$8,4,FALSE),$AC1776:$AM1776)&gt;=$S1776,$S1776,SUMIF($AC$3:$AM$3,VLOOKUP($R1776,desplegable!$N$3:$Q$8,4,FALSE),$AC1776:$AM1776))</f>
        <v>0</v>
      </c>
      <c r="BA1776" s="78"/>
      <c r="BB1776" s="54">
        <f t="shared" si="570"/>
        <v>0</v>
      </c>
      <c r="BC1776" s="53">
        <f>+IFERROR($BB1776*$T1776/VLOOKUP($R1776,desplegable!$N$3:$O$8,2,FALSE),0)</f>
        <v>0</v>
      </c>
      <c r="BD1776" s="53" t="str">
        <f t="shared" si="560"/>
        <v/>
      </c>
      <c r="BE1776" s="57" t="str">
        <f t="shared" si="571"/>
        <v/>
      </c>
    </row>
    <row r="1777" spans="1:57" ht="15" customHeight="1" x14ac:dyDescent="0.25">
      <c r="A1777" s="26" t="s">
        <v>117</v>
      </c>
      <c r="B1777" s="21"/>
      <c r="C1777" s="21" t="s">
        <v>117</v>
      </c>
      <c r="D1777" s="21"/>
      <c r="E1777" s="21" t="s">
        <v>117</v>
      </c>
      <c r="F1777" s="21"/>
      <c r="G1777" s="27"/>
      <c r="H1777" s="27"/>
      <c r="I1777" s="28" t="s">
        <v>110</v>
      </c>
      <c r="J1777" s="28" t="s">
        <v>117</v>
      </c>
      <c r="K1777" s="21"/>
      <c r="L1777" s="21"/>
      <c r="M1777" s="28" t="s">
        <v>117</v>
      </c>
      <c r="N1777" s="28" t="s">
        <v>117</v>
      </c>
      <c r="O1777" s="28" t="s">
        <v>117</v>
      </c>
      <c r="P1777" s="21" t="s">
        <v>117</v>
      </c>
      <c r="Q1777" s="21" t="s">
        <v>117</v>
      </c>
      <c r="R1777" s="28" t="s">
        <v>117</v>
      </c>
      <c r="S1777" s="78"/>
      <c r="T1777" s="30"/>
      <c r="U1777" s="52">
        <f t="shared" si="561"/>
        <v>0</v>
      </c>
      <c r="V1777" s="29"/>
      <c r="W1777" s="29" t="s">
        <v>117</v>
      </c>
      <c r="X1777" s="29"/>
      <c r="Y1777" s="29"/>
      <c r="Z1777" s="53" t="str">
        <f t="shared" si="553"/>
        <v/>
      </c>
      <c r="AA1777" s="55" t="str">
        <f t="shared" si="562"/>
        <v/>
      </c>
      <c r="AB1777" s="27"/>
      <c r="AC1777" s="54">
        <f t="shared" si="554"/>
        <v>0</v>
      </c>
      <c r="AD1777" s="78"/>
      <c r="AE1777" s="54">
        <f t="shared" si="555"/>
        <v>0</v>
      </c>
      <c r="AF1777" s="78"/>
      <c r="AG1777" s="54">
        <f t="shared" si="556"/>
        <v>0</v>
      </c>
      <c r="AH1777" s="78"/>
      <c r="AI1777" s="54">
        <f t="shared" si="557"/>
        <v>0</v>
      </c>
      <c r="AJ1777" s="78"/>
      <c r="AK1777" s="54">
        <f t="shared" si="558"/>
        <v>0</v>
      </c>
      <c r="AL1777" s="78"/>
      <c r="AM1777" s="78"/>
      <c r="AN1777" s="53" t="str">
        <f>+IF($A1777="Venta",SUMIF($AC$3:$AM$3,VLOOKUP($R1777,desplegable!$N$3:$Q$8,4,FALSE),$AC1777:$AM1777)*$T1777/VLOOKUP($R1777,desplegable!$N$3:$O$8,2,FALSE),"")</f>
        <v/>
      </c>
      <c r="AO1777" s="53">
        <f t="shared" si="559"/>
        <v>0</v>
      </c>
      <c r="AP1777" s="53" t="str">
        <f>+IF($A1777="Compra",SUMIF($AC$3:$AM$3,VLOOKUP($R1776,desplegable!$N$3:$Q$8,4,FALSE),$AC1777:$AM1777)*$T1777/VLOOKUP($R1776,desplegable!$N$3:$O$8,2,FALSE),"")</f>
        <v/>
      </c>
      <c r="AQ1777" s="55">
        <f>+IFERROR(SUMIF($AC$3:$AM$3,VLOOKUP($R1777,desplegable!$N$3:$Q$8,4,FALSE),$AC1777:$AM1777)/$S1777,0)</f>
        <v>0</v>
      </c>
      <c r="AR1777" s="55">
        <f ca="1">IFERROR((SUMIF($AC$3:$AM$3,VLOOKUP($R1777,desplegable!$N$3:$Q$8,4,FALSE),$AC1777:$AM1777)/($H1777-$G1777))*((TODAY())-$G1777)/$S1777,0)</f>
        <v>0</v>
      </c>
      <c r="AS1777" s="56" t="str">
        <f t="shared" si="563"/>
        <v>-</v>
      </c>
      <c r="AT1777" s="56" t="str">
        <f t="shared" si="564"/>
        <v>-</v>
      </c>
      <c r="AU1777" s="56" t="str">
        <f t="shared" si="565"/>
        <v>-</v>
      </c>
      <c r="AV1777" s="56" t="str">
        <f t="shared" si="566"/>
        <v>-</v>
      </c>
      <c r="AW1777" s="53" t="str">
        <f t="shared" si="567"/>
        <v>-</v>
      </c>
      <c r="AX1777" s="53" t="str">
        <f t="shared" si="568"/>
        <v/>
      </c>
      <c r="AY1777" s="57" t="str">
        <f t="shared" si="569"/>
        <v/>
      </c>
      <c r="AZ1777" s="54">
        <f>+IF(SUMIF($AC$3:$AM$3,VLOOKUP($R1777,desplegable!$N$3:$Q$8,4,FALSE),$AC1777:$AM1777)&gt;=$S1777,$S1777,SUMIF($AC$3:$AM$3,VLOOKUP($R1777,desplegable!$N$3:$Q$8,4,FALSE),$AC1777:$AM1777))</f>
        <v>0</v>
      </c>
      <c r="BA1777" s="78"/>
      <c r="BB1777" s="54">
        <f t="shared" si="570"/>
        <v>0</v>
      </c>
      <c r="BC1777" s="53">
        <f>+IFERROR($BB1777*$T1777/VLOOKUP($R1777,desplegable!$N$3:$O$8,2,FALSE),0)</f>
        <v>0</v>
      </c>
      <c r="BD1777" s="53" t="str">
        <f t="shared" si="560"/>
        <v/>
      </c>
      <c r="BE1777" s="57" t="str">
        <f t="shared" si="571"/>
        <v/>
      </c>
    </row>
    <row r="1778" spans="1:57" ht="15" customHeight="1" x14ac:dyDescent="0.25">
      <c r="A1778" s="26" t="s">
        <v>117</v>
      </c>
      <c r="B1778" s="21"/>
      <c r="C1778" s="21" t="s">
        <v>117</v>
      </c>
      <c r="D1778" s="21"/>
      <c r="E1778" s="21" t="s">
        <v>117</v>
      </c>
      <c r="F1778" s="21"/>
      <c r="G1778" s="27"/>
      <c r="H1778" s="27"/>
      <c r="I1778" s="28" t="s">
        <v>110</v>
      </c>
      <c r="J1778" s="28" t="s">
        <v>117</v>
      </c>
      <c r="K1778" s="21"/>
      <c r="L1778" s="21"/>
      <c r="M1778" s="28" t="s">
        <v>117</v>
      </c>
      <c r="N1778" s="28" t="s">
        <v>117</v>
      </c>
      <c r="O1778" s="28" t="s">
        <v>117</v>
      </c>
      <c r="P1778" s="21" t="s">
        <v>117</v>
      </c>
      <c r="Q1778" s="21" t="s">
        <v>117</v>
      </c>
      <c r="R1778" s="28" t="s">
        <v>117</v>
      </c>
      <c r="S1778" s="78"/>
      <c r="T1778" s="30"/>
      <c r="U1778" s="52">
        <f t="shared" si="561"/>
        <v>0</v>
      </c>
      <c r="V1778" s="29"/>
      <c r="W1778" s="29" t="s">
        <v>117</v>
      </c>
      <c r="X1778" s="29"/>
      <c r="Y1778" s="29"/>
      <c r="Z1778" s="53" t="str">
        <f t="shared" si="553"/>
        <v/>
      </c>
      <c r="AA1778" s="55" t="str">
        <f t="shared" si="562"/>
        <v/>
      </c>
      <c r="AB1778" s="27"/>
      <c r="AC1778" s="54">
        <f t="shared" si="554"/>
        <v>0</v>
      </c>
      <c r="AD1778" s="78"/>
      <c r="AE1778" s="54">
        <f t="shared" si="555"/>
        <v>0</v>
      </c>
      <c r="AF1778" s="78"/>
      <c r="AG1778" s="54">
        <f t="shared" si="556"/>
        <v>0</v>
      </c>
      <c r="AH1778" s="78"/>
      <c r="AI1778" s="54">
        <f t="shared" si="557"/>
        <v>0</v>
      </c>
      <c r="AJ1778" s="78"/>
      <c r="AK1778" s="54">
        <f t="shared" si="558"/>
        <v>0</v>
      </c>
      <c r="AL1778" s="78"/>
      <c r="AM1778" s="78"/>
      <c r="AN1778" s="53" t="str">
        <f>+IF($A1778="Venta",SUMIF($AC$3:$AM$3,VLOOKUP($R1778,desplegable!$N$3:$Q$8,4,FALSE),$AC1778:$AM1778)*$T1778/VLOOKUP($R1778,desplegable!$N$3:$O$8,2,FALSE),"")</f>
        <v/>
      </c>
      <c r="AO1778" s="53">
        <f t="shared" si="559"/>
        <v>0</v>
      </c>
      <c r="AP1778" s="53" t="str">
        <f>+IF($A1778="Compra",SUMIF($AC$3:$AM$3,VLOOKUP($R1777,desplegable!$N$3:$Q$8,4,FALSE),$AC1778:$AM1778)*$T1778/VLOOKUP($R1777,desplegable!$N$3:$O$8,2,FALSE),"")</f>
        <v/>
      </c>
      <c r="AQ1778" s="55">
        <f>+IFERROR(SUMIF($AC$3:$AM$3,VLOOKUP($R1778,desplegable!$N$3:$Q$8,4,FALSE),$AC1778:$AM1778)/$S1778,0)</f>
        <v>0</v>
      </c>
      <c r="AR1778" s="55">
        <f ca="1">IFERROR((SUMIF($AC$3:$AM$3,VLOOKUP($R1778,desplegable!$N$3:$Q$8,4,FALSE),$AC1778:$AM1778)/($H1778-$G1778))*((TODAY())-$G1778)/$S1778,0)</f>
        <v>0</v>
      </c>
      <c r="AS1778" s="56" t="str">
        <f t="shared" si="563"/>
        <v>-</v>
      </c>
      <c r="AT1778" s="56" t="str">
        <f t="shared" si="564"/>
        <v>-</v>
      </c>
      <c r="AU1778" s="56" t="str">
        <f t="shared" si="565"/>
        <v>-</v>
      </c>
      <c r="AV1778" s="56" t="str">
        <f t="shared" si="566"/>
        <v>-</v>
      </c>
      <c r="AW1778" s="53" t="str">
        <f t="shared" si="567"/>
        <v>-</v>
      </c>
      <c r="AX1778" s="53" t="str">
        <f t="shared" si="568"/>
        <v/>
      </c>
      <c r="AY1778" s="57" t="str">
        <f t="shared" si="569"/>
        <v/>
      </c>
      <c r="AZ1778" s="54">
        <f>+IF(SUMIF($AC$3:$AM$3,VLOOKUP($R1778,desplegable!$N$3:$Q$8,4,FALSE),$AC1778:$AM1778)&gt;=$S1778,$S1778,SUMIF($AC$3:$AM$3,VLOOKUP($R1778,desplegable!$N$3:$Q$8,4,FALSE),$AC1778:$AM1778))</f>
        <v>0</v>
      </c>
      <c r="BA1778" s="78"/>
      <c r="BB1778" s="54">
        <f t="shared" si="570"/>
        <v>0</v>
      </c>
      <c r="BC1778" s="53">
        <f>+IFERROR($BB1778*$T1778/VLOOKUP($R1778,desplegable!$N$3:$O$8,2,FALSE),0)</f>
        <v>0</v>
      </c>
      <c r="BD1778" s="53" t="str">
        <f t="shared" si="560"/>
        <v/>
      </c>
      <c r="BE1778" s="57" t="str">
        <f t="shared" si="571"/>
        <v/>
      </c>
    </row>
    <row r="1779" spans="1:57" ht="15" customHeight="1" x14ac:dyDescent="0.25">
      <c r="A1779" s="26" t="s">
        <v>117</v>
      </c>
      <c r="B1779" s="21"/>
      <c r="C1779" s="21" t="s">
        <v>117</v>
      </c>
      <c r="D1779" s="21"/>
      <c r="E1779" s="21" t="s">
        <v>117</v>
      </c>
      <c r="F1779" s="21"/>
      <c r="G1779" s="27"/>
      <c r="H1779" s="27"/>
      <c r="I1779" s="28" t="s">
        <v>110</v>
      </c>
      <c r="J1779" s="28" t="s">
        <v>117</v>
      </c>
      <c r="K1779" s="21"/>
      <c r="L1779" s="21"/>
      <c r="M1779" s="28" t="s">
        <v>117</v>
      </c>
      <c r="N1779" s="28" t="s">
        <v>117</v>
      </c>
      <c r="O1779" s="28" t="s">
        <v>117</v>
      </c>
      <c r="P1779" s="21" t="s">
        <v>117</v>
      </c>
      <c r="Q1779" s="21" t="s">
        <v>117</v>
      </c>
      <c r="R1779" s="28" t="s">
        <v>117</v>
      </c>
      <c r="S1779" s="78"/>
      <c r="T1779" s="30"/>
      <c r="U1779" s="52">
        <f t="shared" si="561"/>
        <v>0</v>
      </c>
      <c r="V1779" s="29"/>
      <c r="W1779" s="29" t="s">
        <v>117</v>
      </c>
      <c r="X1779" s="29"/>
      <c r="Y1779" s="29"/>
      <c r="Z1779" s="53" t="str">
        <f t="shared" si="553"/>
        <v/>
      </c>
      <c r="AA1779" s="55" t="str">
        <f t="shared" si="562"/>
        <v/>
      </c>
      <c r="AB1779" s="27"/>
      <c r="AC1779" s="54">
        <f t="shared" si="554"/>
        <v>0</v>
      </c>
      <c r="AD1779" s="78"/>
      <c r="AE1779" s="54">
        <f t="shared" si="555"/>
        <v>0</v>
      </c>
      <c r="AF1779" s="78"/>
      <c r="AG1779" s="54">
        <f t="shared" si="556"/>
        <v>0</v>
      </c>
      <c r="AH1779" s="78"/>
      <c r="AI1779" s="54">
        <f t="shared" si="557"/>
        <v>0</v>
      </c>
      <c r="AJ1779" s="78"/>
      <c r="AK1779" s="54">
        <f t="shared" si="558"/>
        <v>0</v>
      </c>
      <c r="AL1779" s="78"/>
      <c r="AM1779" s="78"/>
      <c r="AN1779" s="53" t="str">
        <f>+IF($A1779="Venta",SUMIF($AC$3:$AM$3,VLOOKUP($R1779,desplegable!$N$3:$Q$8,4,FALSE),$AC1779:$AM1779)*$T1779/VLOOKUP($R1779,desplegable!$N$3:$O$8,2,FALSE),"")</f>
        <v/>
      </c>
      <c r="AO1779" s="53">
        <f t="shared" si="559"/>
        <v>0</v>
      </c>
      <c r="AP1779" s="53" t="str">
        <f>+IF($A1779="Compra",SUMIF($AC$3:$AM$3,VLOOKUP($R1778,desplegable!$N$3:$Q$8,4,FALSE),$AC1779:$AM1779)*$T1779/VLOOKUP($R1778,desplegable!$N$3:$O$8,2,FALSE),"")</f>
        <v/>
      </c>
      <c r="AQ1779" s="55">
        <f>+IFERROR(SUMIF($AC$3:$AM$3,VLOOKUP($R1779,desplegable!$N$3:$Q$8,4,FALSE),$AC1779:$AM1779)/$S1779,0)</f>
        <v>0</v>
      </c>
      <c r="AR1779" s="55">
        <f ca="1">IFERROR((SUMIF($AC$3:$AM$3,VLOOKUP($R1779,desplegable!$N$3:$Q$8,4,FALSE),$AC1779:$AM1779)/($H1779-$G1779))*((TODAY())-$G1779)/$S1779,0)</f>
        <v>0</v>
      </c>
      <c r="AS1779" s="56" t="str">
        <f t="shared" si="563"/>
        <v>-</v>
      </c>
      <c r="AT1779" s="56" t="str">
        <f t="shared" si="564"/>
        <v>-</v>
      </c>
      <c r="AU1779" s="56" t="str">
        <f t="shared" si="565"/>
        <v>-</v>
      </c>
      <c r="AV1779" s="56" t="str">
        <f t="shared" si="566"/>
        <v>-</v>
      </c>
      <c r="AW1779" s="53" t="str">
        <f t="shared" si="567"/>
        <v>-</v>
      </c>
      <c r="AX1779" s="53" t="str">
        <f t="shared" si="568"/>
        <v/>
      </c>
      <c r="AY1779" s="57" t="str">
        <f t="shared" si="569"/>
        <v/>
      </c>
      <c r="AZ1779" s="54">
        <f>+IF(SUMIF($AC$3:$AM$3,VLOOKUP($R1779,desplegable!$N$3:$Q$8,4,FALSE),$AC1779:$AM1779)&gt;=$S1779,$S1779,SUMIF($AC$3:$AM$3,VLOOKUP($R1779,desplegable!$N$3:$Q$8,4,FALSE),$AC1779:$AM1779))</f>
        <v>0</v>
      </c>
      <c r="BA1779" s="78"/>
      <c r="BB1779" s="54">
        <f t="shared" si="570"/>
        <v>0</v>
      </c>
      <c r="BC1779" s="53">
        <f>+IFERROR($BB1779*$T1779/VLOOKUP($R1779,desplegable!$N$3:$O$8,2,FALSE),0)</f>
        <v>0</v>
      </c>
      <c r="BD1779" s="53" t="str">
        <f t="shared" si="560"/>
        <v/>
      </c>
      <c r="BE1779" s="57" t="str">
        <f t="shared" si="571"/>
        <v/>
      </c>
    </row>
    <row r="1780" spans="1:57" ht="15" customHeight="1" x14ac:dyDescent="0.25">
      <c r="A1780" s="26" t="s">
        <v>117</v>
      </c>
      <c r="B1780" s="21"/>
      <c r="C1780" s="21" t="s">
        <v>117</v>
      </c>
      <c r="D1780" s="21"/>
      <c r="E1780" s="21" t="s">
        <v>117</v>
      </c>
      <c r="F1780" s="21"/>
      <c r="G1780" s="27"/>
      <c r="H1780" s="27"/>
      <c r="I1780" s="28" t="s">
        <v>110</v>
      </c>
      <c r="J1780" s="28" t="s">
        <v>117</v>
      </c>
      <c r="K1780" s="21"/>
      <c r="L1780" s="21"/>
      <c r="M1780" s="28" t="s">
        <v>117</v>
      </c>
      <c r="N1780" s="28" t="s">
        <v>117</v>
      </c>
      <c r="O1780" s="28" t="s">
        <v>117</v>
      </c>
      <c r="P1780" s="21" t="s">
        <v>117</v>
      </c>
      <c r="Q1780" s="21" t="s">
        <v>117</v>
      </c>
      <c r="R1780" s="28" t="s">
        <v>117</v>
      </c>
      <c r="S1780" s="78"/>
      <c r="T1780" s="30"/>
      <c r="U1780" s="52">
        <f t="shared" si="561"/>
        <v>0</v>
      </c>
      <c r="V1780" s="29"/>
      <c r="W1780" s="29" t="s">
        <v>117</v>
      </c>
      <c r="X1780" s="29"/>
      <c r="Y1780" s="29"/>
      <c r="Z1780" s="53" t="str">
        <f t="shared" si="553"/>
        <v/>
      </c>
      <c r="AA1780" s="55" t="str">
        <f t="shared" si="562"/>
        <v/>
      </c>
      <c r="AB1780" s="27"/>
      <c r="AC1780" s="54">
        <f t="shared" si="554"/>
        <v>0</v>
      </c>
      <c r="AD1780" s="78"/>
      <c r="AE1780" s="54">
        <f t="shared" si="555"/>
        <v>0</v>
      </c>
      <c r="AF1780" s="78"/>
      <c r="AG1780" s="54">
        <f t="shared" si="556"/>
        <v>0</v>
      </c>
      <c r="AH1780" s="78"/>
      <c r="AI1780" s="54">
        <f t="shared" si="557"/>
        <v>0</v>
      </c>
      <c r="AJ1780" s="78"/>
      <c r="AK1780" s="54">
        <f t="shared" si="558"/>
        <v>0</v>
      </c>
      <c r="AL1780" s="78"/>
      <c r="AM1780" s="78"/>
      <c r="AN1780" s="53" t="str">
        <f>+IF($A1780="Venta",SUMIF($AC$3:$AM$3,VLOOKUP($R1780,desplegable!$N$3:$Q$8,4,FALSE),$AC1780:$AM1780)*$T1780/VLOOKUP($R1780,desplegable!$N$3:$O$8,2,FALSE),"")</f>
        <v/>
      </c>
      <c r="AO1780" s="53">
        <f t="shared" si="559"/>
        <v>0</v>
      </c>
      <c r="AP1780" s="53" t="str">
        <f>+IF($A1780="Compra",SUMIF($AC$3:$AM$3,VLOOKUP($R1779,desplegable!$N$3:$Q$8,4,FALSE),$AC1780:$AM1780)*$T1780/VLOOKUP($R1779,desplegable!$N$3:$O$8,2,FALSE),"")</f>
        <v/>
      </c>
      <c r="AQ1780" s="55">
        <f>+IFERROR(SUMIF($AC$3:$AM$3,VLOOKUP($R1780,desplegable!$N$3:$Q$8,4,FALSE),$AC1780:$AM1780)/$S1780,0)</f>
        <v>0</v>
      </c>
      <c r="AR1780" s="55">
        <f ca="1">IFERROR((SUMIF($AC$3:$AM$3,VLOOKUP($R1780,desplegable!$N$3:$Q$8,4,FALSE),$AC1780:$AM1780)/($H1780-$G1780))*((TODAY())-$G1780)/$S1780,0)</f>
        <v>0</v>
      </c>
      <c r="AS1780" s="56" t="str">
        <f t="shared" si="563"/>
        <v>-</v>
      </c>
      <c r="AT1780" s="56" t="str">
        <f t="shared" si="564"/>
        <v>-</v>
      </c>
      <c r="AU1780" s="56" t="str">
        <f t="shared" si="565"/>
        <v>-</v>
      </c>
      <c r="AV1780" s="56" t="str">
        <f t="shared" si="566"/>
        <v>-</v>
      </c>
      <c r="AW1780" s="53" t="str">
        <f t="shared" si="567"/>
        <v>-</v>
      </c>
      <c r="AX1780" s="53" t="str">
        <f t="shared" si="568"/>
        <v/>
      </c>
      <c r="AY1780" s="57" t="str">
        <f t="shared" si="569"/>
        <v/>
      </c>
      <c r="AZ1780" s="54">
        <f>+IF(SUMIF($AC$3:$AM$3,VLOOKUP($R1780,desplegable!$N$3:$Q$8,4,FALSE),$AC1780:$AM1780)&gt;=$S1780,$S1780,SUMIF($AC$3:$AM$3,VLOOKUP($R1780,desplegable!$N$3:$Q$8,4,FALSE),$AC1780:$AM1780))</f>
        <v>0</v>
      </c>
      <c r="BA1780" s="78"/>
      <c r="BB1780" s="54">
        <f t="shared" si="570"/>
        <v>0</v>
      </c>
      <c r="BC1780" s="53">
        <f>+IFERROR($BB1780*$T1780/VLOOKUP($R1780,desplegable!$N$3:$O$8,2,FALSE),0)</f>
        <v>0</v>
      </c>
      <c r="BD1780" s="53" t="str">
        <f t="shared" si="560"/>
        <v/>
      </c>
      <c r="BE1780" s="57" t="str">
        <f t="shared" si="571"/>
        <v/>
      </c>
    </row>
    <row r="1781" spans="1:57" ht="15" customHeight="1" x14ac:dyDescent="0.25">
      <c r="A1781" s="26" t="s">
        <v>117</v>
      </c>
      <c r="B1781" s="21"/>
      <c r="C1781" s="21" t="s">
        <v>117</v>
      </c>
      <c r="D1781" s="21"/>
      <c r="E1781" s="21" t="s">
        <v>117</v>
      </c>
      <c r="F1781" s="21"/>
      <c r="G1781" s="27"/>
      <c r="H1781" s="27"/>
      <c r="I1781" s="28" t="s">
        <v>110</v>
      </c>
      <c r="J1781" s="28" t="s">
        <v>117</v>
      </c>
      <c r="K1781" s="21"/>
      <c r="L1781" s="21"/>
      <c r="M1781" s="28" t="s">
        <v>117</v>
      </c>
      <c r="N1781" s="28" t="s">
        <v>117</v>
      </c>
      <c r="O1781" s="28" t="s">
        <v>117</v>
      </c>
      <c r="P1781" s="21" t="s">
        <v>117</v>
      </c>
      <c r="Q1781" s="21" t="s">
        <v>117</v>
      </c>
      <c r="R1781" s="28" t="s">
        <v>117</v>
      </c>
      <c r="S1781" s="78"/>
      <c r="T1781" s="30"/>
      <c r="U1781" s="52">
        <f t="shared" si="561"/>
        <v>0</v>
      </c>
      <c r="V1781" s="29"/>
      <c r="W1781" s="29" t="s">
        <v>117</v>
      </c>
      <c r="X1781" s="29"/>
      <c r="Y1781" s="29"/>
      <c r="Z1781" s="53" t="str">
        <f t="shared" si="553"/>
        <v/>
      </c>
      <c r="AA1781" s="55" t="str">
        <f t="shared" si="562"/>
        <v/>
      </c>
      <c r="AB1781" s="27"/>
      <c r="AC1781" s="54">
        <f t="shared" si="554"/>
        <v>0</v>
      </c>
      <c r="AD1781" s="78"/>
      <c r="AE1781" s="54">
        <f t="shared" si="555"/>
        <v>0</v>
      </c>
      <c r="AF1781" s="78"/>
      <c r="AG1781" s="54">
        <f t="shared" si="556"/>
        <v>0</v>
      </c>
      <c r="AH1781" s="78"/>
      <c r="AI1781" s="54">
        <f t="shared" si="557"/>
        <v>0</v>
      </c>
      <c r="AJ1781" s="78"/>
      <c r="AK1781" s="54">
        <f t="shared" si="558"/>
        <v>0</v>
      </c>
      <c r="AL1781" s="78"/>
      <c r="AM1781" s="78"/>
      <c r="AN1781" s="53" t="str">
        <f>+IF($A1781="Venta",SUMIF($AC$3:$AM$3,VLOOKUP($R1781,desplegable!$N$3:$Q$8,4,FALSE),$AC1781:$AM1781)*$T1781/VLOOKUP($R1781,desplegable!$N$3:$O$8,2,FALSE),"")</f>
        <v/>
      </c>
      <c r="AO1781" s="53">
        <f t="shared" si="559"/>
        <v>0</v>
      </c>
      <c r="AP1781" s="53" t="str">
        <f>+IF($A1781="Compra",SUMIF($AC$3:$AM$3,VLOOKUP($R1780,desplegable!$N$3:$Q$8,4,FALSE),$AC1781:$AM1781)*$T1781/VLOOKUP($R1780,desplegable!$N$3:$O$8,2,FALSE),"")</f>
        <v/>
      </c>
      <c r="AQ1781" s="55">
        <f>+IFERROR(SUMIF($AC$3:$AM$3,VLOOKUP($R1781,desplegable!$N$3:$Q$8,4,FALSE),$AC1781:$AM1781)/$S1781,0)</f>
        <v>0</v>
      </c>
      <c r="AR1781" s="55">
        <f ca="1">IFERROR((SUMIF($AC$3:$AM$3,VLOOKUP($R1781,desplegable!$N$3:$Q$8,4,FALSE),$AC1781:$AM1781)/($H1781-$G1781))*((TODAY())-$G1781)/$S1781,0)</f>
        <v>0</v>
      </c>
      <c r="AS1781" s="56" t="str">
        <f t="shared" si="563"/>
        <v>-</v>
      </c>
      <c r="AT1781" s="56" t="str">
        <f t="shared" si="564"/>
        <v>-</v>
      </c>
      <c r="AU1781" s="56" t="str">
        <f t="shared" si="565"/>
        <v>-</v>
      </c>
      <c r="AV1781" s="56" t="str">
        <f t="shared" si="566"/>
        <v>-</v>
      </c>
      <c r="AW1781" s="53" t="str">
        <f t="shared" si="567"/>
        <v>-</v>
      </c>
      <c r="AX1781" s="53" t="str">
        <f t="shared" si="568"/>
        <v/>
      </c>
      <c r="AY1781" s="57" t="str">
        <f t="shared" si="569"/>
        <v/>
      </c>
      <c r="AZ1781" s="54">
        <f>+IF(SUMIF($AC$3:$AM$3,VLOOKUP($R1781,desplegable!$N$3:$Q$8,4,FALSE),$AC1781:$AM1781)&gt;=$S1781,$S1781,SUMIF($AC$3:$AM$3,VLOOKUP($R1781,desplegable!$N$3:$Q$8,4,FALSE),$AC1781:$AM1781))</f>
        <v>0</v>
      </c>
      <c r="BA1781" s="78"/>
      <c r="BB1781" s="54">
        <f t="shared" si="570"/>
        <v>0</v>
      </c>
      <c r="BC1781" s="53">
        <f>+IFERROR($BB1781*$T1781/VLOOKUP($R1781,desplegable!$N$3:$O$8,2,FALSE),0)</f>
        <v>0</v>
      </c>
      <c r="BD1781" s="53" t="str">
        <f t="shared" si="560"/>
        <v/>
      </c>
      <c r="BE1781" s="57" t="str">
        <f t="shared" si="571"/>
        <v/>
      </c>
    </row>
    <row r="1782" spans="1:57" ht="15" customHeight="1" x14ac:dyDescent="0.25">
      <c r="A1782" s="26" t="s">
        <v>117</v>
      </c>
      <c r="B1782" s="21"/>
      <c r="C1782" s="21" t="s">
        <v>117</v>
      </c>
      <c r="D1782" s="21"/>
      <c r="E1782" s="21" t="s">
        <v>117</v>
      </c>
      <c r="F1782" s="21"/>
      <c r="G1782" s="27"/>
      <c r="H1782" s="27"/>
      <c r="I1782" s="28" t="s">
        <v>110</v>
      </c>
      <c r="J1782" s="28" t="s">
        <v>117</v>
      </c>
      <c r="K1782" s="21"/>
      <c r="L1782" s="21"/>
      <c r="M1782" s="28" t="s">
        <v>117</v>
      </c>
      <c r="N1782" s="28" t="s">
        <v>117</v>
      </c>
      <c r="O1782" s="28" t="s">
        <v>117</v>
      </c>
      <c r="P1782" s="21" t="s">
        <v>117</v>
      </c>
      <c r="Q1782" s="21" t="s">
        <v>117</v>
      </c>
      <c r="R1782" s="28" t="s">
        <v>117</v>
      </c>
      <c r="S1782" s="78"/>
      <c r="T1782" s="30"/>
      <c r="U1782" s="52">
        <f t="shared" si="561"/>
        <v>0</v>
      </c>
      <c r="V1782" s="29"/>
      <c r="W1782" s="29" t="s">
        <v>117</v>
      </c>
      <c r="X1782" s="29"/>
      <c r="Y1782" s="29"/>
      <c r="Z1782" s="53" t="str">
        <f t="shared" si="553"/>
        <v/>
      </c>
      <c r="AA1782" s="55" t="str">
        <f t="shared" si="562"/>
        <v/>
      </c>
      <c r="AB1782" s="27"/>
      <c r="AC1782" s="54">
        <f t="shared" si="554"/>
        <v>0</v>
      </c>
      <c r="AD1782" s="78"/>
      <c r="AE1782" s="54">
        <f t="shared" si="555"/>
        <v>0</v>
      </c>
      <c r="AF1782" s="78"/>
      <c r="AG1782" s="54">
        <f t="shared" si="556"/>
        <v>0</v>
      </c>
      <c r="AH1782" s="78"/>
      <c r="AI1782" s="54">
        <f t="shared" si="557"/>
        <v>0</v>
      </c>
      <c r="AJ1782" s="78"/>
      <c r="AK1782" s="54">
        <f t="shared" si="558"/>
        <v>0</v>
      </c>
      <c r="AL1782" s="78"/>
      <c r="AM1782" s="78"/>
      <c r="AN1782" s="53" t="str">
        <f>+IF($A1782="Venta",SUMIF($AC$3:$AM$3,VLOOKUP($R1782,desplegable!$N$3:$Q$8,4,FALSE),$AC1782:$AM1782)*$T1782/VLOOKUP($R1782,desplegable!$N$3:$O$8,2,FALSE),"")</f>
        <v/>
      </c>
      <c r="AO1782" s="53">
        <f t="shared" si="559"/>
        <v>0</v>
      </c>
      <c r="AP1782" s="53" t="str">
        <f>+IF($A1782="Compra",SUMIF($AC$3:$AM$3,VLOOKUP($R1781,desplegable!$N$3:$Q$8,4,FALSE),$AC1782:$AM1782)*$T1782/VLOOKUP($R1781,desplegable!$N$3:$O$8,2,FALSE),"")</f>
        <v/>
      </c>
      <c r="AQ1782" s="55">
        <f>+IFERROR(SUMIF($AC$3:$AM$3,VLOOKUP($R1782,desplegable!$N$3:$Q$8,4,FALSE),$AC1782:$AM1782)/$S1782,0)</f>
        <v>0</v>
      </c>
      <c r="AR1782" s="55">
        <f ca="1">IFERROR((SUMIF($AC$3:$AM$3,VLOOKUP($R1782,desplegable!$N$3:$Q$8,4,FALSE),$AC1782:$AM1782)/($H1782-$G1782))*((TODAY())-$G1782)/$S1782,0)</f>
        <v>0</v>
      </c>
      <c r="AS1782" s="56" t="str">
        <f t="shared" si="563"/>
        <v>-</v>
      </c>
      <c r="AT1782" s="56" t="str">
        <f t="shared" si="564"/>
        <v>-</v>
      </c>
      <c r="AU1782" s="56" t="str">
        <f t="shared" si="565"/>
        <v>-</v>
      </c>
      <c r="AV1782" s="56" t="str">
        <f t="shared" si="566"/>
        <v>-</v>
      </c>
      <c r="AW1782" s="53" t="str">
        <f t="shared" si="567"/>
        <v>-</v>
      </c>
      <c r="AX1782" s="53" t="str">
        <f t="shared" si="568"/>
        <v/>
      </c>
      <c r="AY1782" s="57" t="str">
        <f t="shared" si="569"/>
        <v/>
      </c>
      <c r="AZ1782" s="54">
        <f>+IF(SUMIF($AC$3:$AM$3,VLOOKUP($R1782,desplegable!$N$3:$Q$8,4,FALSE),$AC1782:$AM1782)&gt;=$S1782,$S1782,SUMIF($AC$3:$AM$3,VLOOKUP($R1782,desplegable!$N$3:$Q$8,4,FALSE),$AC1782:$AM1782))</f>
        <v>0</v>
      </c>
      <c r="BA1782" s="78"/>
      <c r="BB1782" s="54">
        <f t="shared" si="570"/>
        <v>0</v>
      </c>
      <c r="BC1782" s="53">
        <f>+IFERROR($BB1782*$T1782/VLOOKUP($R1782,desplegable!$N$3:$O$8,2,FALSE),0)</f>
        <v>0</v>
      </c>
      <c r="BD1782" s="53" t="str">
        <f t="shared" si="560"/>
        <v/>
      </c>
      <c r="BE1782" s="57" t="str">
        <f t="shared" si="571"/>
        <v/>
      </c>
    </row>
    <row r="1783" spans="1:57" ht="15" customHeight="1" x14ac:dyDescent="0.25">
      <c r="A1783" s="26" t="s">
        <v>117</v>
      </c>
      <c r="B1783" s="21"/>
      <c r="C1783" s="21" t="s">
        <v>117</v>
      </c>
      <c r="D1783" s="21"/>
      <c r="E1783" s="21" t="s">
        <v>117</v>
      </c>
      <c r="F1783" s="21"/>
      <c r="G1783" s="27"/>
      <c r="H1783" s="27"/>
      <c r="I1783" s="28" t="s">
        <v>110</v>
      </c>
      <c r="J1783" s="28" t="s">
        <v>117</v>
      </c>
      <c r="K1783" s="21"/>
      <c r="L1783" s="21"/>
      <c r="M1783" s="28" t="s">
        <v>117</v>
      </c>
      <c r="N1783" s="28" t="s">
        <v>117</v>
      </c>
      <c r="O1783" s="28" t="s">
        <v>117</v>
      </c>
      <c r="P1783" s="21" t="s">
        <v>117</v>
      </c>
      <c r="Q1783" s="21" t="s">
        <v>117</v>
      </c>
      <c r="R1783" s="28" t="s">
        <v>117</v>
      </c>
      <c r="S1783" s="78"/>
      <c r="T1783" s="30"/>
      <c r="U1783" s="52">
        <f t="shared" si="561"/>
        <v>0</v>
      </c>
      <c r="V1783" s="29"/>
      <c r="W1783" s="29" t="s">
        <v>117</v>
      </c>
      <c r="X1783" s="29"/>
      <c r="Y1783" s="29"/>
      <c r="Z1783" s="53" t="str">
        <f t="shared" si="553"/>
        <v/>
      </c>
      <c r="AA1783" s="55" t="str">
        <f t="shared" si="562"/>
        <v/>
      </c>
      <c r="AB1783" s="27"/>
      <c r="AC1783" s="54">
        <f t="shared" si="554"/>
        <v>0</v>
      </c>
      <c r="AD1783" s="78"/>
      <c r="AE1783" s="54">
        <f t="shared" si="555"/>
        <v>0</v>
      </c>
      <c r="AF1783" s="78"/>
      <c r="AG1783" s="54">
        <f t="shared" si="556"/>
        <v>0</v>
      </c>
      <c r="AH1783" s="78"/>
      <c r="AI1783" s="54">
        <f t="shared" si="557"/>
        <v>0</v>
      </c>
      <c r="AJ1783" s="78"/>
      <c r="AK1783" s="54">
        <f t="shared" si="558"/>
        <v>0</v>
      </c>
      <c r="AL1783" s="78"/>
      <c r="AM1783" s="78"/>
      <c r="AN1783" s="53" t="str">
        <f>+IF($A1783="Venta",SUMIF($AC$3:$AM$3,VLOOKUP($R1783,desplegable!$N$3:$Q$8,4,FALSE),$AC1783:$AM1783)*$T1783/VLOOKUP($R1783,desplegable!$N$3:$O$8,2,FALSE),"")</f>
        <v/>
      </c>
      <c r="AO1783" s="53">
        <f t="shared" si="559"/>
        <v>0</v>
      </c>
      <c r="AP1783" s="53" t="str">
        <f>+IF($A1783="Compra",SUMIF($AC$3:$AM$3,VLOOKUP($R1782,desplegable!$N$3:$Q$8,4,FALSE),$AC1783:$AM1783)*$T1783/VLOOKUP($R1782,desplegable!$N$3:$O$8,2,FALSE),"")</f>
        <v/>
      </c>
      <c r="AQ1783" s="55">
        <f>+IFERROR(SUMIF($AC$3:$AM$3,VLOOKUP($R1783,desplegable!$N$3:$Q$8,4,FALSE),$AC1783:$AM1783)/$S1783,0)</f>
        <v>0</v>
      </c>
      <c r="AR1783" s="55">
        <f ca="1">IFERROR((SUMIF($AC$3:$AM$3,VLOOKUP($R1783,desplegable!$N$3:$Q$8,4,FALSE),$AC1783:$AM1783)/($H1783-$G1783))*((TODAY())-$G1783)/$S1783,0)</f>
        <v>0</v>
      </c>
      <c r="AS1783" s="56" t="str">
        <f t="shared" si="563"/>
        <v>-</v>
      </c>
      <c r="AT1783" s="56" t="str">
        <f t="shared" si="564"/>
        <v>-</v>
      </c>
      <c r="AU1783" s="56" t="str">
        <f t="shared" si="565"/>
        <v>-</v>
      </c>
      <c r="AV1783" s="56" t="str">
        <f t="shared" si="566"/>
        <v>-</v>
      </c>
      <c r="AW1783" s="53" t="str">
        <f t="shared" si="567"/>
        <v>-</v>
      </c>
      <c r="AX1783" s="53" t="str">
        <f t="shared" si="568"/>
        <v/>
      </c>
      <c r="AY1783" s="57" t="str">
        <f t="shared" si="569"/>
        <v/>
      </c>
      <c r="AZ1783" s="54">
        <f>+IF(SUMIF($AC$3:$AM$3,VLOOKUP($R1783,desplegable!$N$3:$Q$8,4,FALSE),$AC1783:$AM1783)&gt;=$S1783,$S1783,SUMIF($AC$3:$AM$3,VLOOKUP($R1783,desplegable!$N$3:$Q$8,4,FALSE),$AC1783:$AM1783))</f>
        <v>0</v>
      </c>
      <c r="BA1783" s="78"/>
      <c r="BB1783" s="54">
        <f t="shared" si="570"/>
        <v>0</v>
      </c>
      <c r="BC1783" s="53">
        <f>+IFERROR($BB1783*$T1783/VLOOKUP($R1783,desplegable!$N$3:$O$8,2,FALSE),0)</f>
        <v>0</v>
      </c>
      <c r="BD1783" s="53" t="str">
        <f t="shared" si="560"/>
        <v/>
      </c>
      <c r="BE1783" s="57" t="str">
        <f t="shared" si="571"/>
        <v/>
      </c>
    </row>
    <row r="1784" spans="1:57" ht="15" customHeight="1" x14ac:dyDescent="0.25">
      <c r="A1784" s="26" t="s">
        <v>117</v>
      </c>
      <c r="B1784" s="21"/>
      <c r="C1784" s="21" t="s">
        <v>117</v>
      </c>
      <c r="D1784" s="21"/>
      <c r="E1784" s="21" t="s">
        <v>117</v>
      </c>
      <c r="F1784" s="21"/>
      <c r="G1784" s="27"/>
      <c r="H1784" s="27"/>
      <c r="I1784" s="28" t="s">
        <v>110</v>
      </c>
      <c r="J1784" s="28" t="s">
        <v>117</v>
      </c>
      <c r="K1784" s="21"/>
      <c r="L1784" s="21"/>
      <c r="M1784" s="28" t="s">
        <v>117</v>
      </c>
      <c r="N1784" s="28" t="s">
        <v>117</v>
      </c>
      <c r="O1784" s="28" t="s">
        <v>117</v>
      </c>
      <c r="P1784" s="21" t="s">
        <v>117</v>
      </c>
      <c r="Q1784" s="21" t="s">
        <v>117</v>
      </c>
      <c r="R1784" s="28" t="s">
        <v>117</v>
      </c>
      <c r="S1784" s="78"/>
      <c r="T1784" s="30"/>
      <c r="U1784" s="52">
        <f t="shared" si="561"/>
        <v>0</v>
      </c>
      <c r="V1784" s="29"/>
      <c r="W1784" s="29" t="s">
        <v>117</v>
      </c>
      <c r="X1784" s="29"/>
      <c r="Y1784" s="29"/>
      <c r="Z1784" s="53" t="str">
        <f t="shared" si="553"/>
        <v/>
      </c>
      <c r="AA1784" s="55" t="str">
        <f t="shared" si="562"/>
        <v/>
      </c>
      <c r="AB1784" s="27"/>
      <c r="AC1784" s="54">
        <f t="shared" si="554"/>
        <v>0</v>
      </c>
      <c r="AD1784" s="78"/>
      <c r="AE1784" s="54">
        <f t="shared" si="555"/>
        <v>0</v>
      </c>
      <c r="AF1784" s="78"/>
      <c r="AG1784" s="54">
        <f t="shared" si="556"/>
        <v>0</v>
      </c>
      <c r="AH1784" s="78"/>
      <c r="AI1784" s="54">
        <f t="shared" si="557"/>
        <v>0</v>
      </c>
      <c r="AJ1784" s="78"/>
      <c r="AK1784" s="54">
        <f t="shared" si="558"/>
        <v>0</v>
      </c>
      <c r="AL1784" s="78"/>
      <c r="AM1784" s="78"/>
      <c r="AN1784" s="53" t="str">
        <f>+IF($A1784="Venta",SUMIF($AC$3:$AM$3,VLOOKUP($R1784,desplegable!$N$3:$Q$8,4,FALSE),$AC1784:$AM1784)*$T1784/VLOOKUP($R1784,desplegable!$N$3:$O$8,2,FALSE),"")</f>
        <v/>
      </c>
      <c r="AO1784" s="53">
        <f t="shared" si="559"/>
        <v>0</v>
      </c>
      <c r="AP1784" s="53" t="str">
        <f>+IF($A1784="Compra",SUMIF($AC$3:$AM$3,VLOOKUP($R1783,desplegable!$N$3:$Q$8,4,FALSE),$AC1784:$AM1784)*$T1784/VLOOKUP($R1783,desplegable!$N$3:$O$8,2,FALSE),"")</f>
        <v/>
      </c>
      <c r="AQ1784" s="55">
        <f>+IFERROR(SUMIF($AC$3:$AM$3,VLOOKUP($R1784,desplegable!$N$3:$Q$8,4,FALSE),$AC1784:$AM1784)/$S1784,0)</f>
        <v>0</v>
      </c>
      <c r="AR1784" s="55">
        <f ca="1">IFERROR((SUMIF($AC$3:$AM$3,VLOOKUP($R1784,desplegable!$N$3:$Q$8,4,FALSE),$AC1784:$AM1784)/($H1784-$G1784))*((TODAY())-$G1784)/$S1784,0)</f>
        <v>0</v>
      </c>
      <c r="AS1784" s="56" t="str">
        <f t="shared" si="563"/>
        <v>-</v>
      </c>
      <c r="AT1784" s="56" t="str">
        <f t="shared" si="564"/>
        <v>-</v>
      </c>
      <c r="AU1784" s="56" t="str">
        <f t="shared" si="565"/>
        <v>-</v>
      </c>
      <c r="AV1784" s="56" t="str">
        <f t="shared" si="566"/>
        <v>-</v>
      </c>
      <c r="AW1784" s="53" t="str">
        <f t="shared" si="567"/>
        <v>-</v>
      </c>
      <c r="AX1784" s="53" t="str">
        <f t="shared" si="568"/>
        <v/>
      </c>
      <c r="AY1784" s="57" t="str">
        <f t="shared" si="569"/>
        <v/>
      </c>
      <c r="AZ1784" s="54">
        <f>+IF(SUMIF($AC$3:$AM$3,VLOOKUP($R1784,desplegable!$N$3:$Q$8,4,FALSE),$AC1784:$AM1784)&gt;=$S1784,$S1784,SUMIF($AC$3:$AM$3,VLOOKUP($R1784,desplegable!$N$3:$Q$8,4,FALSE),$AC1784:$AM1784))</f>
        <v>0</v>
      </c>
      <c r="BA1784" s="78"/>
      <c r="BB1784" s="54">
        <f t="shared" si="570"/>
        <v>0</v>
      </c>
      <c r="BC1784" s="53">
        <f>+IFERROR($BB1784*$T1784/VLOOKUP($R1784,desplegable!$N$3:$O$8,2,FALSE),0)</f>
        <v>0</v>
      </c>
      <c r="BD1784" s="53" t="str">
        <f t="shared" si="560"/>
        <v/>
      </c>
      <c r="BE1784" s="57" t="str">
        <f t="shared" si="571"/>
        <v/>
      </c>
    </row>
    <row r="1785" spans="1:57" ht="15" customHeight="1" x14ac:dyDescent="0.25">
      <c r="A1785" s="26" t="s">
        <v>117</v>
      </c>
      <c r="B1785" s="21"/>
      <c r="C1785" s="21" t="s">
        <v>117</v>
      </c>
      <c r="D1785" s="21"/>
      <c r="E1785" s="21" t="s">
        <v>117</v>
      </c>
      <c r="F1785" s="21"/>
      <c r="G1785" s="27"/>
      <c r="H1785" s="27"/>
      <c r="I1785" s="28" t="s">
        <v>110</v>
      </c>
      <c r="J1785" s="28" t="s">
        <v>117</v>
      </c>
      <c r="K1785" s="21"/>
      <c r="L1785" s="21"/>
      <c r="M1785" s="28" t="s">
        <v>117</v>
      </c>
      <c r="N1785" s="28" t="s">
        <v>117</v>
      </c>
      <c r="O1785" s="28" t="s">
        <v>117</v>
      </c>
      <c r="P1785" s="21" t="s">
        <v>117</v>
      </c>
      <c r="Q1785" s="21" t="s">
        <v>117</v>
      </c>
      <c r="R1785" s="28" t="s">
        <v>117</v>
      </c>
      <c r="S1785" s="78"/>
      <c r="T1785" s="30"/>
      <c r="U1785" s="52">
        <f t="shared" si="561"/>
        <v>0</v>
      </c>
      <c r="V1785" s="29"/>
      <c r="W1785" s="29" t="s">
        <v>117</v>
      </c>
      <c r="X1785" s="29"/>
      <c r="Y1785" s="29"/>
      <c r="Z1785" s="53" t="str">
        <f t="shared" si="553"/>
        <v/>
      </c>
      <c r="AA1785" s="55" t="str">
        <f t="shared" si="562"/>
        <v/>
      </c>
      <c r="AB1785" s="27"/>
      <c r="AC1785" s="54">
        <f t="shared" si="554"/>
        <v>0</v>
      </c>
      <c r="AD1785" s="78"/>
      <c r="AE1785" s="54">
        <f t="shared" si="555"/>
        <v>0</v>
      </c>
      <c r="AF1785" s="78"/>
      <c r="AG1785" s="54">
        <f t="shared" si="556"/>
        <v>0</v>
      </c>
      <c r="AH1785" s="78"/>
      <c r="AI1785" s="54">
        <f t="shared" si="557"/>
        <v>0</v>
      </c>
      <c r="AJ1785" s="78"/>
      <c r="AK1785" s="54">
        <f t="shared" si="558"/>
        <v>0</v>
      </c>
      <c r="AL1785" s="78"/>
      <c r="AM1785" s="78"/>
      <c r="AN1785" s="53" t="str">
        <f>+IF($A1785="Venta",SUMIF($AC$3:$AM$3,VLOOKUP($R1785,desplegable!$N$3:$Q$8,4,FALSE),$AC1785:$AM1785)*$T1785/VLOOKUP($R1785,desplegable!$N$3:$O$8,2,FALSE),"")</f>
        <v/>
      </c>
      <c r="AO1785" s="53">
        <f t="shared" si="559"/>
        <v>0</v>
      </c>
      <c r="AP1785" s="53" t="str">
        <f>+IF($A1785="Compra",SUMIF($AC$3:$AM$3,VLOOKUP($R1784,desplegable!$N$3:$Q$8,4,FALSE),$AC1785:$AM1785)*$T1785/VLOOKUP($R1784,desplegable!$N$3:$O$8,2,FALSE),"")</f>
        <v/>
      </c>
      <c r="AQ1785" s="55">
        <f>+IFERROR(SUMIF($AC$3:$AM$3,VLOOKUP($R1785,desplegable!$N$3:$Q$8,4,FALSE),$AC1785:$AM1785)/$S1785,0)</f>
        <v>0</v>
      </c>
      <c r="AR1785" s="55">
        <f ca="1">IFERROR((SUMIF($AC$3:$AM$3,VLOOKUP($R1785,desplegable!$N$3:$Q$8,4,FALSE),$AC1785:$AM1785)/($H1785-$G1785))*((TODAY())-$G1785)/$S1785,0)</f>
        <v>0</v>
      </c>
      <c r="AS1785" s="56" t="str">
        <f t="shared" si="563"/>
        <v>-</v>
      </c>
      <c r="AT1785" s="56" t="str">
        <f t="shared" si="564"/>
        <v>-</v>
      </c>
      <c r="AU1785" s="56" t="str">
        <f t="shared" si="565"/>
        <v>-</v>
      </c>
      <c r="AV1785" s="56" t="str">
        <f t="shared" si="566"/>
        <v>-</v>
      </c>
      <c r="AW1785" s="53" t="str">
        <f t="shared" si="567"/>
        <v>-</v>
      </c>
      <c r="AX1785" s="53" t="str">
        <f t="shared" si="568"/>
        <v/>
      </c>
      <c r="AY1785" s="57" t="str">
        <f t="shared" si="569"/>
        <v/>
      </c>
      <c r="AZ1785" s="54">
        <f>+IF(SUMIF($AC$3:$AM$3,VLOOKUP($R1785,desplegable!$N$3:$Q$8,4,FALSE),$AC1785:$AM1785)&gt;=$S1785,$S1785,SUMIF($AC$3:$AM$3,VLOOKUP($R1785,desplegable!$N$3:$Q$8,4,FALSE),$AC1785:$AM1785))</f>
        <v>0</v>
      </c>
      <c r="BA1785" s="78"/>
      <c r="BB1785" s="54">
        <f t="shared" si="570"/>
        <v>0</v>
      </c>
      <c r="BC1785" s="53">
        <f>+IFERROR($BB1785*$T1785/VLOOKUP($R1785,desplegable!$N$3:$O$8,2,FALSE),0)</f>
        <v>0</v>
      </c>
      <c r="BD1785" s="53" t="str">
        <f t="shared" si="560"/>
        <v/>
      </c>
      <c r="BE1785" s="57" t="str">
        <f t="shared" si="571"/>
        <v/>
      </c>
    </row>
    <row r="1786" spans="1:57" ht="15" customHeight="1" x14ac:dyDescent="0.25">
      <c r="A1786" s="26" t="s">
        <v>117</v>
      </c>
      <c r="B1786" s="21"/>
      <c r="C1786" s="21" t="s">
        <v>117</v>
      </c>
      <c r="D1786" s="21"/>
      <c r="E1786" s="21" t="s">
        <v>117</v>
      </c>
      <c r="F1786" s="21"/>
      <c r="G1786" s="27"/>
      <c r="H1786" s="27"/>
      <c r="I1786" s="28" t="s">
        <v>110</v>
      </c>
      <c r="J1786" s="28" t="s">
        <v>117</v>
      </c>
      <c r="K1786" s="21"/>
      <c r="L1786" s="21"/>
      <c r="M1786" s="28" t="s">
        <v>117</v>
      </c>
      <c r="N1786" s="28" t="s">
        <v>117</v>
      </c>
      <c r="O1786" s="28" t="s">
        <v>117</v>
      </c>
      <c r="P1786" s="21" t="s">
        <v>117</v>
      </c>
      <c r="Q1786" s="21" t="s">
        <v>117</v>
      </c>
      <c r="R1786" s="28" t="s">
        <v>117</v>
      </c>
      <c r="S1786" s="78"/>
      <c r="T1786" s="30"/>
      <c r="U1786" s="52">
        <f t="shared" si="561"/>
        <v>0</v>
      </c>
      <c r="V1786" s="29"/>
      <c r="W1786" s="29" t="s">
        <v>117</v>
      </c>
      <c r="X1786" s="29"/>
      <c r="Y1786" s="29"/>
      <c r="Z1786" s="53" t="str">
        <f t="shared" si="553"/>
        <v/>
      </c>
      <c r="AA1786" s="55" t="str">
        <f t="shared" si="562"/>
        <v/>
      </c>
      <c r="AB1786" s="27"/>
      <c r="AC1786" s="54">
        <f t="shared" si="554"/>
        <v>0</v>
      </c>
      <c r="AD1786" s="78"/>
      <c r="AE1786" s="54">
        <f t="shared" si="555"/>
        <v>0</v>
      </c>
      <c r="AF1786" s="78"/>
      <c r="AG1786" s="54">
        <f t="shared" si="556"/>
        <v>0</v>
      </c>
      <c r="AH1786" s="78"/>
      <c r="AI1786" s="54">
        <f t="shared" si="557"/>
        <v>0</v>
      </c>
      <c r="AJ1786" s="78"/>
      <c r="AK1786" s="54">
        <f t="shared" si="558"/>
        <v>0</v>
      </c>
      <c r="AL1786" s="78"/>
      <c r="AM1786" s="78"/>
      <c r="AN1786" s="53" t="str">
        <f>+IF($A1786="Venta",SUMIF($AC$3:$AM$3,VLOOKUP($R1786,desplegable!$N$3:$Q$8,4,FALSE),$AC1786:$AM1786)*$T1786/VLOOKUP($R1786,desplegable!$N$3:$O$8,2,FALSE),"")</f>
        <v/>
      </c>
      <c r="AO1786" s="53">
        <f t="shared" si="559"/>
        <v>0</v>
      </c>
      <c r="AP1786" s="53" t="str">
        <f>+IF($A1786="Compra",SUMIF($AC$3:$AM$3,VLOOKUP($R1785,desplegable!$N$3:$Q$8,4,FALSE),$AC1786:$AM1786)*$T1786/VLOOKUP($R1785,desplegable!$N$3:$O$8,2,FALSE),"")</f>
        <v/>
      </c>
      <c r="AQ1786" s="55">
        <f>+IFERROR(SUMIF($AC$3:$AM$3,VLOOKUP($R1786,desplegable!$N$3:$Q$8,4,FALSE),$AC1786:$AM1786)/$S1786,0)</f>
        <v>0</v>
      </c>
      <c r="AR1786" s="55">
        <f ca="1">IFERROR((SUMIF($AC$3:$AM$3,VLOOKUP($R1786,desplegable!$N$3:$Q$8,4,FALSE),$AC1786:$AM1786)/($H1786-$G1786))*((TODAY())-$G1786)/$S1786,0)</f>
        <v>0</v>
      </c>
      <c r="AS1786" s="56" t="str">
        <f t="shared" si="563"/>
        <v>-</v>
      </c>
      <c r="AT1786" s="56" t="str">
        <f t="shared" si="564"/>
        <v>-</v>
      </c>
      <c r="AU1786" s="56" t="str">
        <f t="shared" si="565"/>
        <v>-</v>
      </c>
      <c r="AV1786" s="56" t="str">
        <f t="shared" si="566"/>
        <v>-</v>
      </c>
      <c r="AW1786" s="53" t="str">
        <f t="shared" si="567"/>
        <v>-</v>
      </c>
      <c r="AX1786" s="53" t="str">
        <f t="shared" si="568"/>
        <v/>
      </c>
      <c r="AY1786" s="57" t="str">
        <f t="shared" si="569"/>
        <v/>
      </c>
      <c r="AZ1786" s="54">
        <f>+IF(SUMIF($AC$3:$AM$3,VLOOKUP($R1786,desplegable!$N$3:$Q$8,4,FALSE),$AC1786:$AM1786)&gt;=$S1786,$S1786,SUMIF($AC$3:$AM$3,VLOOKUP($R1786,desplegable!$N$3:$Q$8,4,FALSE),$AC1786:$AM1786))</f>
        <v>0</v>
      </c>
      <c r="BA1786" s="78"/>
      <c r="BB1786" s="54">
        <f t="shared" si="570"/>
        <v>0</v>
      </c>
      <c r="BC1786" s="53">
        <f>+IFERROR($BB1786*$T1786/VLOOKUP($R1786,desplegable!$N$3:$O$8,2,FALSE),0)</f>
        <v>0</v>
      </c>
      <c r="BD1786" s="53" t="str">
        <f t="shared" si="560"/>
        <v/>
      </c>
      <c r="BE1786" s="57" t="str">
        <f t="shared" si="571"/>
        <v/>
      </c>
    </row>
    <row r="1787" spans="1:57" ht="15" customHeight="1" x14ac:dyDescent="0.25">
      <c r="A1787" s="26" t="s">
        <v>117</v>
      </c>
      <c r="B1787" s="21"/>
      <c r="C1787" s="21" t="s">
        <v>117</v>
      </c>
      <c r="D1787" s="21"/>
      <c r="E1787" s="21" t="s">
        <v>117</v>
      </c>
      <c r="F1787" s="21"/>
      <c r="G1787" s="27"/>
      <c r="H1787" s="27"/>
      <c r="I1787" s="28" t="s">
        <v>110</v>
      </c>
      <c r="J1787" s="28" t="s">
        <v>117</v>
      </c>
      <c r="K1787" s="21"/>
      <c r="L1787" s="21"/>
      <c r="M1787" s="28" t="s">
        <v>117</v>
      </c>
      <c r="N1787" s="28" t="s">
        <v>117</v>
      </c>
      <c r="O1787" s="28" t="s">
        <v>117</v>
      </c>
      <c r="P1787" s="21" t="s">
        <v>117</v>
      </c>
      <c r="Q1787" s="21" t="s">
        <v>117</v>
      </c>
      <c r="R1787" s="28" t="s">
        <v>117</v>
      </c>
      <c r="S1787" s="78"/>
      <c r="T1787" s="30"/>
      <c r="U1787" s="52">
        <f t="shared" si="561"/>
        <v>0</v>
      </c>
      <c r="V1787" s="29"/>
      <c r="W1787" s="29" t="s">
        <v>117</v>
      </c>
      <c r="X1787" s="29"/>
      <c r="Y1787" s="29"/>
      <c r="Z1787" s="53" t="str">
        <f t="shared" si="553"/>
        <v/>
      </c>
      <c r="AA1787" s="55" t="str">
        <f t="shared" si="562"/>
        <v/>
      </c>
      <c r="AB1787" s="27"/>
      <c r="AC1787" s="54">
        <f t="shared" si="554"/>
        <v>0</v>
      </c>
      <c r="AD1787" s="78"/>
      <c r="AE1787" s="54">
        <f t="shared" si="555"/>
        <v>0</v>
      </c>
      <c r="AF1787" s="78"/>
      <c r="AG1787" s="54">
        <f t="shared" si="556"/>
        <v>0</v>
      </c>
      <c r="AH1787" s="78"/>
      <c r="AI1787" s="54">
        <f t="shared" si="557"/>
        <v>0</v>
      </c>
      <c r="AJ1787" s="78"/>
      <c r="AK1787" s="54">
        <f t="shared" si="558"/>
        <v>0</v>
      </c>
      <c r="AL1787" s="78"/>
      <c r="AM1787" s="78"/>
      <c r="AN1787" s="53" t="str">
        <f>+IF($A1787="Venta",SUMIF($AC$3:$AM$3,VLOOKUP($R1787,desplegable!$N$3:$Q$8,4,FALSE),$AC1787:$AM1787)*$T1787/VLOOKUP($R1787,desplegable!$N$3:$O$8,2,FALSE),"")</f>
        <v/>
      </c>
      <c r="AO1787" s="53">
        <f t="shared" si="559"/>
        <v>0</v>
      </c>
      <c r="AP1787" s="53" t="str">
        <f>+IF($A1787="Compra",SUMIF($AC$3:$AM$3,VLOOKUP($R1786,desplegable!$N$3:$Q$8,4,FALSE),$AC1787:$AM1787)*$T1787/VLOOKUP($R1786,desplegable!$N$3:$O$8,2,FALSE),"")</f>
        <v/>
      </c>
      <c r="AQ1787" s="55">
        <f>+IFERROR(SUMIF($AC$3:$AM$3,VLOOKUP($R1787,desplegable!$N$3:$Q$8,4,FALSE),$AC1787:$AM1787)/$S1787,0)</f>
        <v>0</v>
      </c>
      <c r="AR1787" s="55">
        <f ca="1">IFERROR((SUMIF($AC$3:$AM$3,VLOOKUP($R1787,desplegable!$N$3:$Q$8,4,FALSE),$AC1787:$AM1787)/($H1787-$G1787))*((TODAY())-$G1787)/$S1787,0)</f>
        <v>0</v>
      </c>
      <c r="AS1787" s="56" t="str">
        <f t="shared" si="563"/>
        <v>-</v>
      </c>
      <c r="AT1787" s="56" t="str">
        <f t="shared" si="564"/>
        <v>-</v>
      </c>
      <c r="AU1787" s="56" t="str">
        <f t="shared" si="565"/>
        <v>-</v>
      </c>
      <c r="AV1787" s="56" t="str">
        <f t="shared" si="566"/>
        <v>-</v>
      </c>
      <c r="AW1787" s="53" t="str">
        <f t="shared" si="567"/>
        <v>-</v>
      </c>
      <c r="AX1787" s="53" t="str">
        <f t="shared" si="568"/>
        <v/>
      </c>
      <c r="AY1787" s="57" t="str">
        <f t="shared" si="569"/>
        <v/>
      </c>
      <c r="AZ1787" s="54">
        <f>+IF(SUMIF($AC$3:$AM$3,VLOOKUP($R1787,desplegable!$N$3:$Q$8,4,FALSE),$AC1787:$AM1787)&gt;=$S1787,$S1787,SUMIF($AC$3:$AM$3,VLOOKUP($R1787,desplegable!$N$3:$Q$8,4,FALSE),$AC1787:$AM1787))</f>
        <v>0</v>
      </c>
      <c r="BA1787" s="78"/>
      <c r="BB1787" s="54">
        <f t="shared" si="570"/>
        <v>0</v>
      </c>
      <c r="BC1787" s="53">
        <f>+IFERROR($BB1787*$T1787/VLOOKUP($R1787,desplegable!$N$3:$O$8,2,FALSE),0)</f>
        <v>0</v>
      </c>
      <c r="BD1787" s="53" t="str">
        <f t="shared" si="560"/>
        <v/>
      </c>
      <c r="BE1787" s="57" t="str">
        <f t="shared" si="571"/>
        <v/>
      </c>
    </row>
    <row r="1788" spans="1:57" ht="15" customHeight="1" x14ac:dyDescent="0.25">
      <c r="A1788" s="26" t="s">
        <v>117</v>
      </c>
      <c r="B1788" s="21"/>
      <c r="C1788" s="21" t="s">
        <v>117</v>
      </c>
      <c r="D1788" s="21"/>
      <c r="E1788" s="21" t="s">
        <v>117</v>
      </c>
      <c r="F1788" s="21"/>
      <c r="G1788" s="27"/>
      <c r="H1788" s="27"/>
      <c r="I1788" s="28" t="s">
        <v>110</v>
      </c>
      <c r="J1788" s="28" t="s">
        <v>117</v>
      </c>
      <c r="K1788" s="21"/>
      <c r="L1788" s="21"/>
      <c r="M1788" s="28" t="s">
        <v>117</v>
      </c>
      <c r="N1788" s="28" t="s">
        <v>117</v>
      </c>
      <c r="O1788" s="28" t="s">
        <v>117</v>
      </c>
      <c r="P1788" s="21" t="s">
        <v>117</v>
      </c>
      <c r="Q1788" s="21" t="s">
        <v>117</v>
      </c>
      <c r="R1788" s="28" t="s">
        <v>117</v>
      </c>
      <c r="S1788" s="78"/>
      <c r="T1788" s="30"/>
      <c r="U1788" s="52">
        <f t="shared" si="561"/>
        <v>0</v>
      </c>
      <c r="V1788" s="29"/>
      <c r="W1788" s="29" t="s">
        <v>117</v>
      </c>
      <c r="X1788" s="29"/>
      <c r="Y1788" s="29"/>
      <c r="Z1788" s="53" t="str">
        <f t="shared" si="553"/>
        <v/>
      </c>
      <c r="AA1788" s="55" t="str">
        <f t="shared" si="562"/>
        <v/>
      </c>
      <c r="AB1788" s="27"/>
      <c r="AC1788" s="54">
        <f t="shared" si="554"/>
        <v>0</v>
      </c>
      <c r="AD1788" s="78"/>
      <c r="AE1788" s="54">
        <f t="shared" si="555"/>
        <v>0</v>
      </c>
      <c r="AF1788" s="78"/>
      <c r="AG1788" s="54">
        <f t="shared" si="556"/>
        <v>0</v>
      </c>
      <c r="AH1788" s="78"/>
      <c r="AI1788" s="54">
        <f t="shared" si="557"/>
        <v>0</v>
      </c>
      <c r="AJ1788" s="78"/>
      <c r="AK1788" s="54">
        <f t="shared" si="558"/>
        <v>0</v>
      </c>
      <c r="AL1788" s="78"/>
      <c r="AM1788" s="78"/>
      <c r="AN1788" s="53" t="str">
        <f>+IF($A1788="Venta",SUMIF($AC$3:$AM$3,VLOOKUP($R1788,desplegable!$N$3:$Q$8,4,FALSE),$AC1788:$AM1788)*$T1788/VLOOKUP($R1788,desplegable!$N$3:$O$8,2,FALSE),"")</f>
        <v/>
      </c>
      <c r="AO1788" s="53">
        <f t="shared" si="559"/>
        <v>0</v>
      </c>
      <c r="AP1788" s="53" t="str">
        <f>+IF($A1788="Compra",SUMIF($AC$3:$AM$3,VLOOKUP($R1787,desplegable!$N$3:$Q$8,4,FALSE),$AC1788:$AM1788)*$T1788/VLOOKUP($R1787,desplegable!$N$3:$O$8,2,FALSE),"")</f>
        <v/>
      </c>
      <c r="AQ1788" s="55">
        <f>+IFERROR(SUMIF($AC$3:$AM$3,VLOOKUP($R1788,desplegable!$N$3:$Q$8,4,FALSE),$AC1788:$AM1788)/$S1788,0)</f>
        <v>0</v>
      </c>
      <c r="AR1788" s="55">
        <f ca="1">IFERROR((SUMIF($AC$3:$AM$3,VLOOKUP($R1788,desplegable!$N$3:$Q$8,4,FALSE),$AC1788:$AM1788)/($H1788-$G1788))*((TODAY())-$G1788)/$S1788,0)</f>
        <v>0</v>
      </c>
      <c r="AS1788" s="56" t="str">
        <f t="shared" si="563"/>
        <v>-</v>
      </c>
      <c r="AT1788" s="56" t="str">
        <f t="shared" si="564"/>
        <v>-</v>
      </c>
      <c r="AU1788" s="56" t="str">
        <f t="shared" si="565"/>
        <v>-</v>
      </c>
      <c r="AV1788" s="56" t="str">
        <f t="shared" si="566"/>
        <v>-</v>
      </c>
      <c r="AW1788" s="53" t="str">
        <f t="shared" si="567"/>
        <v>-</v>
      </c>
      <c r="AX1788" s="53" t="str">
        <f t="shared" si="568"/>
        <v/>
      </c>
      <c r="AY1788" s="57" t="str">
        <f t="shared" si="569"/>
        <v/>
      </c>
      <c r="AZ1788" s="54">
        <f>+IF(SUMIF($AC$3:$AM$3,VLOOKUP($R1788,desplegable!$N$3:$Q$8,4,FALSE),$AC1788:$AM1788)&gt;=$S1788,$S1788,SUMIF($AC$3:$AM$3,VLOOKUP($R1788,desplegable!$N$3:$Q$8,4,FALSE),$AC1788:$AM1788))</f>
        <v>0</v>
      </c>
      <c r="BA1788" s="78"/>
      <c r="BB1788" s="54">
        <f t="shared" si="570"/>
        <v>0</v>
      </c>
      <c r="BC1788" s="53">
        <f>+IFERROR($BB1788*$T1788/VLOOKUP($R1788,desplegable!$N$3:$O$8,2,FALSE),0)</f>
        <v>0</v>
      </c>
      <c r="BD1788" s="53" t="str">
        <f t="shared" si="560"/>
        <v/>
      </c>
      <c r="BE1788" s="57" t="str">
        <f t="shared" si="571"/>
        <v/>
      </c>
    </row>
    <row r="1789" spans="1:57" ht="15" customHeight="1" x14ac:dyDescent="0.25">
      <c r="A1789" s="26" t="s">
        <v>117</v>
      </c>
      <c r="B1789" s="21"/>
      <c r="C1789" s="21" t="s">
        <v>117</v>
      </c>
      <c r="D1789" s="21"/>
      <c r="E1789" s="21" t="s">
        <v>117</v>
      </c>
      <c r="F1789" s="21"/>
      <c r="G1789" s="27"/>
      <c r="H1789" s="27"/>
      <c r="I1789" s="28" t="s">
        <v>110</v>
      </c>
      <c r="J1789" s="28" t="s">
        <v>117</v>
      </c>
      <c r="K1789" s="21"/>
      <c r="L1789" s="21"/>
      <c r="M1789" s="28" t="s">
        <v>117</v>
      </c>
      <c r="N1789" s="28" t="s">
        <v>117</v>
      </c>
      <c r="O1789" s="28" t="s">
        <v>117</v>
      </c>
      <c r="P1789" s="21" t="s">
        <v>117</v>
      </c>
      <c r="Q1789" s="21" t="s">
        <v>117</v>
      </c>
      <c r="R1789" s="28" t="s">
        <v>117</v>
      </c>
      <c r="S1789" s="78"/>
      <c r="T1789" s="30"/>
      <c r="U1789" s="52">
        <f t="shared" si="561"/>
        <v>0</v>
      </c>
      <c r="V1789" s="29"/>
      <c r="W1789" s="29" t="s">
        <v>117</v>
      </c>
      <c r="X1789" s="29"/>
      <c r="Y1789" s="29"/>
      <c r="Z1789" s="53" t="str">
        <f t="shared" si="553"/>
        <v/>
      </c>
      <c r="AA1789" s="55" t="str">
        <f t="shared" si="562"/>
        <v/>
      </c>
      <c r="AB1789" s="27"/>
      <c r="AC1789" s="54">
        <f t="shared" si="554"/>
        <v>0</v>
      </c>
      <c r="AD1789" s="78"/>
      <c r="AE1789" s="54">
        <f t="shared" si="555"/>
        <v>0</v>
      </c>
      <c r="AF1789" s="78"/>
      <c r="AG1789" s="54">
        <f t="shared" si="556"/>
        <v>0</v>
      </c>
      <c r="AH1789" s="78"/>
      <c r="AI1789" s="54">
        <f t="shared" si="557"/>
        <v>0</v>
      </c>
      <c r="AJ1789" s="78"/>
      <c r="AK1789" s="54">
        <f t="shared" si="558"/>
        <v>0</v>
      </c>
      <c r="AL1789" s="78"/>
      <c r="AM1789" s="78"/>
      <c r="AN1789" s="53" t="str">
        <f>+IF($A1789="Venta",SUMIF($AC$3:$AM$3,VLOOKUP($R1789,desplegable!$N$3:$Q$8,4,FALSE),$AC1789:$AM1789)*$T1789/VLOOKUP($R1789,desplegable!$N$3:$O$8,2,FALSE),"")</f>
        <v/>
      </c>
      <c r="AO1789" s="53">
        <f t="shared" si="559"/>
        <v>0</v>
      </c>
      <c r="AP1789" s="53" t="str">
        <f>+IF($A1789="Compra",SUMIF($AC$3:$AM$3,VLOOKUP($R1788,desplegable!$N$3:$Q$8,4,FALSE),$AC1789:$AM1789)*$T1789/VLOOKUP($R1788,desplegable!$N$3:$O$8,2,FALSE),"")</f>
        <v/>
      </c>
      <c r="AQ1789" s="55">
        <f>+IFERROR(SUMIF($AC$3:$AM$3,VLOOKUP($R1789,desplegable!$N$3:$Q$8,4,FALSE),$AC1789:$AM1789)/$S1789,0)</f>
        <v>0</v>
      </c>
      <c r="AR1789" s="55">
        <f ca="1">IFERROR((SUMIF($AC$3:$AM$3,VLOOKUP($R1789,desplegable!$N$3:$Q$8,4,FALSE),$AC1789:$AM1789)/($H1789-$G1789))*((TODAY())-$G1789)/$S1789,0)</f>
        <v>0</v>
      </c>
      <c r="AS1789" s="56" t="str">
        <f t="shared" si="563"/>
        <v>-</v>
      </c>
      <c r="AT1789" s="56" t="str">
        <f t="shared" si="564"/>
        <v>-</v>
      </c>
      <c r="AU1789" s="56" t="str">
        <f t="shared" si="565"/>
        <v>-</v>
      </c>
      <c r="AV1789" s="56" t="str">
        <f t="shared" si="566"/>
        <v>-</v>
      </c>
      <c r="AW1789" s="53" t="str">
        <f t="shared" si="567"/>
        <v>-</v>
      </c>
      <c r="AX1789" s="53" t="str">
        <f t="shared" si="568"/>
        <v/>
      </c>
      <c r="AY1789" s="57" t="str">
        <f t="shared" si="569"/>
        <v/>
      </c>
      <c r="AZ1789" s="54">
        <f>+IF(SUMIF($AC$3:$AM$3,VLOOKUP($R1789,desplegable!$N$3:$Q$8,4,FALSE),$AC1789:$AM1789)&gt;=$S1789,$S1789,SUMIF($AC$3:$AM$3,VLOOKUP($R1789,desplegable!$N$3:$Q$8,4,FALSE),$AC1789:$AM1789))</f>
        <v>0</v>
      </c>
      <c r="BA1789" s="78"/>
      <c r="BB1789" s="54">
        <f t="shared" si="570"/>
        <v>0</v>
      </c>
      <c r="BC1789" s="53">
        <f>+IFERROR($BB1789*$T1789/VLOOKUP($R1789,desplegable!$N$3:$O$8,2,FALSE),0)</f>
        <v>0</v>
      </c>
      <c r="BD1789" s="53" t="str">
        <f t="shared" si="560"/>
        <v/>
      </c>
      <c r="BE1789" s="57" t="str">
        <f t="shared" si="571"/>
        <v/>
      </c>
    </row>
    <row r="1790" spans="1:57" ht="15" customHeight="1" x14ac:dyDescent="0.25">
      <c r="A1790" s="26" t="s">
        <v>117</v>
      </c>
      <c r="B1790" s="21"/>
      <c r="C1790" s="21" t="s">
        <v>117</v>
      </c>
      <c r="D1790" s="21"/>
      <c r="E1790" s="21" t="s">
        <v>117</v>
      </c>
      <c r="F1790" s="21"/>
      <c r="G1790" s="27"/>
      <c r="H1790" s="27"/>
      <c r="I1790" s="28" t="s">
        <v>110</v>
      </c>
      <c r="J1790" s="28" t="s">
        <v>117</v>
      </c>
      <c r="K1790" s="21"/>
      <c r="L1790" s="21"/>
      <c r="M1790" s="28" t="s">
        <v>117</v>
      </c>
      <c r="N1790" s="28" t="s">
        <v>117</v>
      </c>
      <c r="O1790" s="28" t="s">
        <v>117</v>
      </c>
      <c r="P1790" s="21" t="s">
        <v>117</v>
      </c>
      <c r="Q1790" s="21" t="s">
        <v>117</v>
      </c>
      <c r="R1790" s="28" t="s">
        <v>117</v>
      </c>
      <c r="S1790" s="78"/>
      <c r="T1790" s="30"/>
      <c r="U1790" s="52">
        <f t="shared" si="561"/>
        <v>0</v>
      </c>
      <c r="V1790" s="29"/>
      <c r="W1790" s="29" t="s">
        <v>117</v>
      </c>
      <c r="X1790" s="29"/>
      <c r="Y1790" s="29"/>
      <c r="Z1790" s="53" t="str">
        <f t="shared" si="553"/>
        <v/>
      </c>
      <c r="AA1790" s="55" t="str">
        <f t="shared" si="562"/>
        <v/>
      </c>
      <c r="AB1790" s="27"/>
      <c r="AC1790" s="54">
        <f t="shared" si="554"/>
        <v>0</v>
      </c>
      <c r="AD1790" s="78"/>
      <c r="AE1790" s="54">
        <f t="shared" si="555"/>
        <v>0</v>
      </c>
      <c r="AF1790" s="78"/>
      <c r="AG1790" s="54">
        <f t="shared" si="556"/>
        <v>0</v>
      </c>
      <c r="AH1790" s="78"/>
      <c r="AI1790" s="54">
        <f t="shared" si="557"/>
        <v>0</v>
      </c>
      <c r="AJ1790" s="78"/>
      <c r="AK1790" s="54">
        <f t="shared" si="558"/>
        <v>0</v>
      </c>
      <c r="AL1790" s="78"/>
      <c r="AM1790" s="78"/>
      <c r="AN1790" s="53" t="str">
        <f>+IF($A1790="Venta",SUMIF($AC$3:$AM$3,VLOOKUP($R1790,desplegable!$N$3:$Q$8,4,FALSE),$AC1790:$AM1790)*$T1790/VLOOKUP($R1790,desplegable!$N$3:$O$8,2,FALSE),"")</f>
        <v/>
      </c>
      <c r="AO1790" s="53">
        <f t="shared" si="559"/>
        <v>0</v>
      </c>
      <c r="AP1790" s="53" t="str">
        <f>+IF($A1790="Compra",SUMIF($AC$3:$AM$3,VLOOKUP($R1789,desplegable!$N$3:$Q$8,4,FALSE),$AC1790:$AM1790)*$T1790/VLOOKUP($R1789,desplegable!$N$3:$O$8,2,FALSE),"")</f>
        <v/>
      </c>
      <c r="AQ1790" s="55">
        <f>+IFERROR(SUMIF($AC$3:$AM$3,VLOOKUP($R1790,desplegable!$N$3:$Q$8,4,FALSE),$AC1790:$AM1790)/$S1790,0)</f>
        <v>0</v>
      </c>
      <c r="AR1790" s="55">
        <f ca="1">IFERROR((SUMIF($AC$3:$AM$3,VLOOKUP($R1790,desplegable!$N$3:$Q$8,4,FALSE),$AC1790:$AM1790)/($H1790-$G1790))*((TODAY())-$G1790)/$S1790,0)</f>
        <v>0</v>
      </c>
      <c r="AS1790" s="56" t="str">
        <f t="shared" si="563"/>
        <v>-</v>
      </c>
      <c r="AT1790" s="56" t="str">
        <f t="shared" si="564"/>
        <v>-</v>
      </c>
      <c r="AU1790" s="56" t="str">
        <f t="shared" si="565"/>
        <v>-</v>
      </c>
      <c r="AV1790" s="56" t="str">
        <f t="shared" si="566"/>
        <v>-</v>
      </c>
      <c r="AW1790" s="53" t="str">
        <f t="shared" si="567"/>
        <v>-</v>
      </c>
      <c r="AX1790" s="53" t="str">
        <f t="shared" si="568"/>
        <v/>
      </c>
      <c r="AY1790" s="57" t="str">
        <f t="shared" si="569"/>
        <v/>
      </c>
      <c r="AZ1790" s="54">
        <f>+IF(SUMIF($AC$3:$AM$3,VLOOKUP($R1790,desplegable!$N$3:$Q$8,4,FALSE),$AC1790:$AM1790)&gt;=$S1790,$S1790,SUMIF($AC$3:$AM$3,VLOOKUP($R1790,desplegable!$N$3:$Q$8,4,FALSE),$AC1790:$AM1790))</f>
        <v>0</v>
      </c>
      <c r="BA1790" s="78"/>
      <c r="BB1790" s="54">
        <f t="shared" si="570"/>
        <v>0</v>
      </c>
      <c r="BC1790" s="53">
        <f>+IFERROR($BB1790*$T1790/VLOOKUP($R1790,desplegable!$N$3:$O$8,2,FALSE),0)</f>
        <v>0</v>
      </c>
      <c r="BD1790" s="53" t="str">
        <f t="shared" si="560"/>
        <v/>
      </c>
      <c r="BE1790" s="57" t="str">
        <f t="shared" si="571"/>
        <v/>
      </c>
    </row>
    <row r="1791" spans="1:57" ht="15" customHeight="1" x14ac:dyDescent="0.25">
      <c r="A1791" s="26" t="s">
        <v>117</v>
      </c>
      <c r="B1791" s="21"/>
      <c r="C1791" s="21" t="s">
        <v>117</v>
      </c>
      <c r="D1791" s="21"/>
      <c r="E1791" s="21" t="s">
        <v>117</v>
      </c>
      <c r="F1791" s="21"/>
      <c r="G1791" s="27"/>
      <c r="H1791" s="27"/>
      <c r="I1791" s="28" t="s">
        <v>110</v>
      </c>
      <c r="J1791" s="28" t="s">
        <v>117</v>
      </c>
      <c r="K1791" s="21"/>
      <c r="L1791" s="21"/>
      <c r="M1791" s="28" t="s">
        <v>117</v>
      </c>
      <c r="N1791" s="28" t="s">
        <v>117</v>
      </c>
      <c r="O1791" s="28" t="s">
        <v>117</v>
      </c>
      <c r="P1791" s="21" t="s">
        <v>117</v>
      </c>
      <c r="Q1791" s="21" t="s">
        <v>117</v>
      </c>
      <c r="R1791" s="28" t="s">
        <v>117</v>
      </c>
      <c r="S1791" s="78"/>
      <c r="T1791" s="30"/>
      <c r="U1791" s="52">
        <f t="shared" si="561"/>
        <v>0</v>
      </c>
      <c r="V1791" s="29"/>
      <c r="W1791" s="29" t="s">
        <v>117</v>
      </c>
      <c r="X1791" s="29"/>
      <c r="Y1791" s="29"/>
      <c r="Z1791" s="53" t="str">
        <f t="shared" si="553"/>
        <v/>
      </c>
      <c r="AA1791" s="55" t="str">
        <f t="shared" si="562"/>
        <v/>
      </c>
      <c r="AB1791" s="27"/>
      <c r="AC1791" s="54">
        <f t="shared" si="554"/>
        <v>0</v>
      </c>
      <c r="AD1791" s="78"/>
      <c r="AE1791" s="54">
        <f t="shared" si="555"/>
        <v>0</v>
      </c>
      <c r="AF1791" s="78"/>
      <c r="AG1791" s="54">
        <f t="shared" si="556"/>
        <v>0</v>
      </c>
      <c r="AH1791" s="78"/>
      <c r="AI1791" s="54">
        <f t="shared" si="557"/>
        <v>0</v>
      </c>
      <c r="AJ1791" s="78"/>
      <c r="AK1791" s="54">
        <f t="shared" si="558"/>
        <v>0</v>
      </c>
      <c r="AL1791" s="78"/>
      <c r="AM1791" s="78"/>
      <c r="AN1791" s="53" t="str">
        <f>+IF($A1791="Venta",SUMIF($AC$3:$AM$3,VLOOKUP($R1791,desplegable!$N$3:$Q$8,4,FALSE),$AC1791:$AM1791)*$T1791/VLOOKUP($R1791,desplegable!$N$3:$O$8,2,FALSE),"")</f>
        <v/>
      </c>
      <c r="AO1791" s="53">
        <f t="shared" si="559"/>
        <v>0</v>
      </c>
      <c r="AP1791" s="53" t="str">
        <f>+IF($A1791="Compra",SUMIF($AC$3:$AM$3,VLOOKUP($R1790,desplegable!$N$3:$Q$8,4,FALSE),$AC1791:$AM1791)*$T1791/VLOOKUP($R1790,desplegable!$N$3:$O$8,2,FALSE),"")</f>
        <v/>
      </c>
      <c r="AQ1791" s="55">
        <f>+IFERROR(SUMIF($AC$3:$AM$3,VLOOKUP($R1791,desplegable!$N$3:$Q$8,4,FALSE),$AC1791:$AM1791)/$S1791,0)</f>
        <v>0</v>
      </c>
      <c r="AR1791" s="55">
        <f ca="1">IFERROR((SUMIF($AC$3:$AM$3,VLOOKUP($R1791,desplegable!$N$3:$Q$8,4,FALSE),$AC1791:$AM1791)/($H1791-$G1791))*((TODAY())-$G1791)/$S1791,0)</f>
        <v>0</v>
      </c>
      <c r="AS1791" s="56" t="str">
        <f t="shared" si="563"/>
        <v>-</v>
      </c>
      <c r="AT1791" s="56" t="str">
        <f t="shared" si="564"/>
        <v>-</v>
      </c>
      <c r="AU1791" s="56" t="str">
        <f t="shared" si="565"/>
        <v>-</v>
      </c>
      <c r="AV1791" s="56" t="str">
        <f t="shared" si="566"/>
        <v>-</v>
      </c>
      <c r="AW1791" s="53" t="str">
        <f t="shared" si="567"/>
        <v>-</v>
      </c>
      <c r="AX1791" s="53" t="str">
        <f t="shared" si="568"/>
        <v/>
      </c>
      <c r="AY1791" s="57" t="str">
        <f t="shared" si="569"/>
        <v/>
      </c>
      <c r="AZ1791" s="54">
        <f>+IF(SUMIF($AC$3:$AM$3,VLOOKUP($R1791,desplegable!$N$3:$Q$8,4,FALSE),$AC1791:$AM1791)&gt;=$S1791,$S1791,SUMIF($AC$3:$AM$3,VLOOKUP($R1791,desplegable!$N$3:$Q$8,4,FALSE),$AC1791:$AM1791))</f>
        <v>0</v>
      </c>
      <c r="BA1791" s="78"/>
      <c r="BB1791" s="54">
        <f t="shared" si="570"/>
        <v>0</v>
      </c>
      <c r="BC1791" s="53">
        <f>+IFERROR($BB1791*$T1791/VLOOKUP($R1791,desplegable!$N$3:$O$8,2,FALSE),0)</f>
        <v>0</v>
      </c>
      <c r="BD1791" s="53" t="str">
        <f t="shared" si="560"/>
        <v/>
      </c>
      <c r="BE1791" s="57" t="str">
        <f t="shared" si="571"/>
        <v/>
      </c>
    </row>
    <row r="1792" spans="1:57" ht="15" customHeight="1" x14ac:dyDescent="0.25">
      <c r="A1792" s="26" t="s">
        <v>117</v>
      </c>
      <c r="B1792" s="21"/>
      <c r="C1792" s="21" t="s">
        <v>117</v>
      </c>
      <c r="D1792" s="21"/>
      <c r="E1792" s="21" t="s">
        <v>117</v>
      </c>
      <c r="F1792" s="21"/>
      <c r="G1792" s="27"/>
      <c r="H1792" s="27"/>
      <c r="I1792" s="28" t="s">
        <v>110</v>
      </c>
      <c r="J1792" s="28" t="s">
        <v>117</v>
      </c>
      <c r="K1792" s="21"/>
      <c r="L1792" s="21"/>
      <c r="M1792" s="28" t="s">
        <v>117</v>
      </c>
      <c r="N1792" s="28" t="s">
        <v>117</v>
      </c>
      <c r="O1792" s="28" t="s">
        <v>117</v>
      </c>
      <c r="P1792" s="21" t="s">
        <v>117</v>
      </c>
      <c r="Q1792" s="21" t="s">
        <v>117</v>
      </c>
      <c r="R1792" s="28" t="s">
        <v>117</v>
      </c>
      <c r="S1792" s="78"/>
      <c r="T1792" s="30"/>
      <c r="U1792" s="52">
        <f t="shared" si="561"/>
        <v>0</v>
      </c>
      <c r="V1792" s="29"/>
      <c r="W1792" s="29" t="s">
        <v>117</v>
      </c>
      <c r="X1792" s="29"/>
      <c r="Y1792" s="29"/>
      <c r="Z1792" s="53" t="str">
        <f t="shared" si="553"/>
        <v/>
      </c>
      <c r="AA1792" s="55" t="str">
        <f t="shared" si="562"/>
        <v/>
      </c>
      <c r="AB1792" s="27"/>
      <c r="AC1792" s="54">
        <f t="shared" si="554"/>
        <v>0</v>
      </c>
      <c r="AD1792" s="78"/>
      <c r="AE1792" s="54">
        <f t="shared" si="555"/>
        <v>0</v>
      </c>
      <c r="AF1792" s="78"/>
      <c r="AG1792" s="54">
        <f t="shared" si="556"/>
        <v>0</v>
      </c>
      <c r="AH1792" s="78"/>
      <c r="AI1792" s="54">
        <f t="shared" si="557"/>
        <v>0</v>
      </c>
      <c r="AJ1792" s="78"/>
      <c r="AK1792" s="54">
        <f t="shared" si="558"/>
        <v>0</v>
      </c>
      <c r="AL1792" s="78"/>
      <c r="AM1792" s="78"/>
      <c r="AN1792" s="53" t="str">
        <f>+IF($A1792="Venta",SUMIF($AC$3:$AM$3,VLOOKUP($R1792,desplegable!$N$3:$Q$8,4,FALSE),$AC1792:$AM1792)*$T1792/VLOOKUP($R1792,desplegable!$N$3:$O$8,2,FALSE),"")</f>
        <v/>
      </c>
      <c r="AO1792" s="53">
        <f t="shared" si="559"/>
        <v>0</v>
      </c>
      <c r="AP1792" s="53" t="str">
        <f>+IF($A1792="Compra",SUMIF($AC$3:$AM$3,VLOOKUP($R1791,desplegable!$N$3:$Q$8,4,FALSE),$AC1792:$AM1792)*$T1792/VLOOKUP($R1791,desplegable!$N$3:$O$8,2,FALSE),"")</f>
        <v/>
      </c>
      <c r="AQ1792" s="55">
        <f>+IFERROR(SUMIF($AC$3:$AM$3,VLOOKUP($R1792,desplegable!$N$3:$Q$8,4,FALSE),$AC1792:$AM1792)/$S1792,0)</f>
        <v>0</v>
      </c>
      <c r="AR1792" s="55">
        <f ca="1">IFERROR((SUMIF($AC$3:$AM$3,VLOOKUP($R1792,desplegable!$N$3:$Q$8,4,FALSE),$AC1792:$AM1792)/($H1792-$G1792))*((TODAY())-$G1792)/$S1792,0)</f>
        <v>0</v>
      </c>
      <c r="AS1792" s="56" t="str">
        <f t="shared" si="563"/>
        <v>-</v>
      </c>
      <c r="AT1792" s="56" t="str">
        <f t="shared" si="564"/>
        <v>-</v>
      </c>
      <c r="AU1792" s="56" t="str">
        <f t="shared" si="565"/>
        <v>-</v>
      </c>
      <c r="AV1792" s="56" t="str">
        <f t="shared" si="566"/>
        <v>-</v>
      </c>
      <c r="AW1792" s="53" t="str">
        <f t="shared" si="567"/>
        <v>-</v>
      </c>
      <c r="AX1792" s="53" t="str">
        <f t="shared" si="568"/>
        <v/>
      </c>
      <c r="AY1792" s="57" t="str">
        <f t="shared" si="569"/>
        <v/>
      </c>
      <c r="AZ1792" s="54">
        <f>+IF(SUMIF($AC$3:$AM$3,VLOOKUP($R1792,desplegable!$N$3:$Q$8,4,FALSE),$AC1792:$AM1792)&gt;=$S1792,$S1792,SUMIF($AC$3:$AM$3,VLOOKUP($R1792,desplegable!$N$3:$Q$8,4,FALSE),$AC1792:$AM1792))</f>
        <v>0</v>
      </c>
      <c r="BA1792" s="78"/>
      <c r="BB1792" s="54">
        <f t="shared" si="570"/>
        <v>0</v>
      </c>
      <c r="BC1792" s="53">
        <f>+IFERROR($BB1792*$T1792/VLOOKUP($R1792,desplegable!$N$3:$O$8,2,FALSE),0)</f>
        <v>0</v>
      </c>
      <c r="BD1792" s="53" t="str">
        <f t="shared" si="560"/>
        <v/>
      </c>
      <c r="BE1792" s="57" t="str">
        <f t="shared" si="571"/>
        <v/>
      </c>
    </row>
    <row r="1793" spans="1:57" ht="15" customHeight="1" x14ac:dyDescent="0.25">
      <c r="A1793" s="26" t="s">
        <v>117</v>
      </c>
      <c r="B1793" s="21"/>
      <c r="C1793" s="21" t="s">
        <v>117</v>
      </c>
      <c r="D1793" s="21"/>
      <c r="E1793" s="21" t="s">
        <v>117</v>
      </c>
      <c r="F1793" s="21"/>
      <c r="G1793" s="27"/>
      <c r="H1793" s="27"/>
      <c r="I1793" s="28" t="s">
        <v>110</v>
      </c>
      <c r="J1793" s="28" t="s">
        <v>117</v>
      </c>
      <c r="K1793" s="21"/>
      <c r="L1793" s="21"/>
      <c r="M1793" s="28" t="s">
        <v>117</v>
      </c>
      <c r="N1793" s="28" t="s">
        <v>117</v>
      </c>
      <c r="O1793" s="28" t="s">
        <v>117</v>
      </c>
      <c r="P1793" s="21" t="s">
        <v>117</v>
      </c>
      <c r="Q1793" s="21" t="s">
        <v>117</v>
      </c>
      <c r="R1793" s="28" t="s">
        <v>117</v>
      </c>
      <c r="S1793" s="78"/>
      <c r="T1793" s="30"/>
      <c r="U1793" s="52">
        <f t="shared" si="561"/>
        <v>0</v>
      </c>
      <c r="V1793" s="29"/>
      <c r="W1793" s="29" t="s">
        <v>117</v>
      </c>
      <c r="X1793" s="29"/>
      <c r="Y1793" s="29"/>
      <c r="Z1793" s="53" t="str">
        <f t="shared" si="553"/>
        <v/>
      </c>
      <c r="AA1793" s="55" t="str">
        <f t="shared" si="562"/>
        <v/>
      </c>
      <c r="AB1793" s="27"/>
      <c r="AC1793" s="54">
        <f t="shared" si="554"/>
        <v>0</v>
      </c>
      <c r="AD1793" s="78"/>
      <c r="AE1793" s="54">
        <f t="shared" si="555"/>
        <v>0</v>
      </c>
      <c r="AF1793" s="78"/>
      <c r="AG1793" s="54">
        <f t="shared" si="556"/>
        <v>0</v>
      </c>
      <c r="AH1793" s="78"/>
      <c r="AI1793" s="54">
        <f t="shared" si="557"/>
        <v>0</v>
      </c>
      <c r="AJ1793" s="78"/>
      <c r="AK1793" s="54">
        <f t="shared" si="558"/>
        <v>0</v>
      </c>
      <c r="AL1793" s="78"/>
      <c r="AM1793" s="78"/>
      <c r="AN1793" s="53" t="str">
        <f>+IF($A1793="Venta",SUMIF($AC$3:$AM$3,VLOOKUP($R1793,desplegable!$N$3:$Q$8,4,FALSE),$AC1793:$AM1793)*$T1793/VLOOKUP($R1793,desplegable!$N$3:$O$8,2,FALSE),"")</f>
        <v/>
      </c>
      <c r="AO1793" s="53">
        <f t="shared" si="559"/>
        <v>0</v>
      </c>
      <c r="AP1793" s="53" t="str">
        <f>+IF($A1793="Compra",SUMIF($AC$3:$AM$3,VLOOKUP($R1792,desplegable!$N$3:$Q$8,4,FALSE),$AC1793:$AM1793)*$T1793/VLOOKUP($R1792,desplegable!$N$3:$O$8,2,FALSE),"")</f>
        <v/>
      </c>
      <c r="AQ1793" s="55">
        <f>+IFERROR(SUMIF($AC$3:$AM$3,VLOOKUP($R1793,desplegable!$N$3:$Q$8,4,FALSE),$AC1793:$AM1793)/$S1793,0)</f>
        <v>0</v>
      </c>
      <c r="AR1793" s="55">
        <f ca="1">IFERROR((SUMIF($AC$3:$AM$3,VLOOKUP($R1793,desplegable!$N$3:$Q$8,4,FALSE),$AC1793:$AM1793)/($H1793-$G1793))*((TODAY())-$G1793)/$S1793,0)</f>
        <v>0</v>
      </c>
      <c r="AS1793" s="56" t="str">
        <f t="shared" si="563"/>
        <v>-</v>
      </c>
      <c r="AT1793" s="56" t="str">
        <f t="shared" si="564"/>
        <v>-</v>
      </c>
      <c r="AU1793" s="56" t="str">
        <f t="shared" si="565"/>
        <v>-</v>
      </c>
      <c r="AV1793" s="56" t="str">
        <f t="shared" si="566"/>
        <v>-</v>
      </c>
      <c r="AW1793" s="53" t="str">
        <f t="shared" si="567"/>
        <v>-</v>
      </c>
      <c r="AX1793" s="53" t="str">
        <f t="shared" si="568"/>
        <v/>
      </c>
      <c r="AY1793" s="57" t="str">
        <f t="shared" si="569"/>
        <v/>
      </c>
      <c r="AZ1793" s="54">
        <f>+IF(SUMIF($AC$3:$AM$3,VLOOKUP($R1793,desplegable!$N$3:$Q$8,4,FALSE),$AC1793:$AM1793)&gt;=$S1793,$S1793,SUMIF($AC$3:$AM$3,VLOOKUP($R1793,desplegable!$N$3:$Q$8,4,FALSE),$AC1793:$AM1793))</f>
        <v>0</v>
      </c>
      <c r="BA1793" s="78"/>
      <c r="BB1793" s="54">
        <f t="shared" si="570"/>
        <v>0</v>
      </c>
      <c r="BC1793" s="53">
        <f>+IFERROR($BB1793*$T1793/VLOOKUP($R1793,desplegable!$N$3:$O$8,2,FALSE),0)</f>
        <v>0</v>
      </c>
      <c r="BD1793" s="53" t="str">
        <f t="shared" si="560"/>
        <v/>
      </c>
      <c r="BE1793" s="57" t="str">
        <f t="shared" si="571"/>
        <v/>
      </c>
    </row>
    <row r="1794" spans="1:57" ht="15" customHeight="1" x14ac:dyDescent="0.25">
      <c r="A1794" s="26" t="s">
        <v>117</v>
      </c>
      <c r="B1794" s="21"/>
      <c r="C1794" s="21" t="s">
        <v>117</v>
      </c>
      <c r="D1794" s="21"/>
      <c r="E1794" s="21" t="s">
        <v>117</v>
      </c>
      <c r="F1794" s="21"/>
      <c r="G1794" s="27"/>
      <c r="H1794" s="27"/>
      <c r="I1794" s="28" t="s">
        <v>110</v>
      </c>
      <c r="J1794" s="28" t="s">
        <v>117</v>
      </c>
      <c r="K1794" s="21"/>
      <c r="L1794" s="21"/>
      <c r="M1794" s="28" t="s">
        <v>117</v>
      </c>
      <c r="N1794" s="28" t="s">
        <v>117</v>
      </c>
      <c r="O1794" s="28" t="s">
        <v>117</v>
      </c>
      <c r="P1794" s="21" t="s">
        <v>117</v>
      </c>
      <c r="Q1794" s="21" t="s">
        <v>117</v>
      </c>
      <c r="R1794" s="28" t="s">
        <v>117</v>
      </c>
      <c r="S1794" s="78"/>
      <c r="T1794" s="30"/>
      <c r="U1794" s="52">
        <f t="shared" si="561"/>
        <v>0</v>
      </c>
      <c r="V1794" s="29"/>
      <c r="W1794" s="29" t="s">
        <v>117</v>
      </c>
      <c r="X1794" s="29"/>
      <c r="Y1794" s="29"/>
      <c r="Z1794" s="53" t="str">
        <f t="shared" si="553"/>
        <v/>
      </c>
      <c r="AA1794" s="55" t="str">
        <f t="shared" si="562"/>
        <v/>
      </c>
      <c r="AB1794" s="27"/>
      <c r="AC1794" s="54">
        <f t="shared" si="554"/>
        <v>0</v>
      </c>
      <c r="AD1794" s="78"/>
      <c r="AE1794" s="54">
        <f t="shared" si="555"/>
        <v>0</v>
      </c>
      <c r="AF1794" s="78"/>
      <c r="AG1794" s="54">
        <f t="shared" si="556"/>
        <v>0</v>
      </c>
      <c r="AH1794" s="78"/>
      <c r="AI1794" s="54">
        <f t="shared" si="557"/>
        <v>0</v>
      </c>
      <c r="AJ1794" s="78"/>
      <c r="AK1794" s="54">
        <f t="shared" si="558"/>
        <v>0</v>
      </c>
      <c r="AL1794" s="78"/>
      <c r="AM1794" s="78"/>
      <c r="AN1794" s="53" t="str">
        <f>+IF($A1794="Venta",SUMIF($AC$3:$AM$3,VLOOKUP($R1794,desplegable!$N$3:$Q$8,4,FALSE),$AC1794:$AM1794)*$T1794/VLOOKUP($R1794,desplegable!$N$3:$O$8,2,FALSE),"")</f>
        <v/>
      </c>
      <c r="AO1794" s="53">
        <f t="shared" si="559"/>
        <v>0</v>
      </c>
      <c r="AP1794" s="53" t="str">
        <f>+IF($A1794="Compra",SUMIF($AC$3:$AM$3,VLOOKUP($R1793,desplegable!$N$3:$Q$8,4,FALSE),$AC1794:$AM1794)*$T1794/VLOOKUP($R1793,desplegable!$N$3:$O$8,2,FALSE),"")</f>
        <v/>
      </c>
      <c r="AQ1794" s="55">
        <f>+IFERROR(SUMIF($AC$3:$AM$3,VLOOKUP($R1794,desplegable!$N$3:$Q$8,4,FALSE),$AC1794:$AM1794)/$S1794,0)</f>
        <v>0</v>
      </c>
      <c r="AR1794" s="55">
        <f ca="1">IFERROR((SUMIF($AC$3:$AM$3,VLOOKUP($R1794,desplegable!$N$3:$Q$8,4,FALSE),$AC1794:$AM1794)/($H1794-$G1794))*((TODAY())-$G1794)/$S1794,0)</f>
        <v>0</v>
      </c>
      <c r="AS1794" s="56" t="str">
        <f t="shared" si="563"/>
        <v>-</v>
      </c>
      <c r="AT1794" s="56" t="str">
        <f t="shared" si="564"/>
        <v>-</v>
      </c>
      <c r="AU1794" s="56" t="str">
        <f t="shared" si="565"/>
        <v>-</v>
      </c>
      <c r="AV1794" s="56" t="str">
        <f t="shared" si="566"/>
        <v>-</v>
      </c>
      <c r="AW1794" s="53" t="str">
        <f t="shared" si="567"/>
        <v>-</v>
      </c>
      <c r="AX1794" s="53" t="str">
        <f t="shared" si="568"/>
        <v/>
      </c>
      <c r="AY1794" s="57" t="str">
        <f t="shared" si="569"/>
        <v/>
      </c>
      <c r="AZ1794" s="54">
        <f>+IF(SUMIF($AC$3:$AM$3,VLOOKUP($R1794,desplegable!$N$3:$Q$8,4,FALSE),$AC1794:$AM1794)&gt;=$S1794,$S1794,SUMIF($AC$3:$AM$3,VLOOKUP($R1794,desplegable!$N$3:$Q$8,4,FALSE),$AC1794:$AM1794))</f>
        <v>0</v>
      </c>
      <c r="BA1794" s="78"/>
      <c r="BB1794" s="54">
        <f t="shared" si="570"/>
        <v>0</v>
      </c>
      <c r="BC1794" s="53">
        <f>+IFERROR($BB1794*$T1794/VLOOKUP($R1794,desplegable!$N$3:$O$8,2,FALSE),0)</f>
        <v>0</v>
      </c>
      <c r="BD1794" s="53" t="str">
        <f t="shared" si="560"/>
        <v/>
      </c>
      <c r="BE1794" s="57" t="str">
        <f t="shared" si="571"/>
        <v/>
      </c>
    </row>
    <row r="1795" spans="1:57" ht="15" customHeight="1" x14ac:dyDescent="0.25">
      <c r="A1795" s="26" t="s">
        <v>117</v>
      </c>
      <c r="B1795" s="21"/>
      <c r="C1795" s="21" t="s">
        <v>117</v>
      </c>
      <c r="D1795" s="21"/>
      <c r="E1795" s="21" t="s">
        <v>117</v>
      </c>
      <c r="F1795" s="21"/>
      <c r="G1795" s="27"/>
      <c r="H1795" s="27"/>
      <c r="I1795" s="28" t="s">
        <v>110</v>
      </c>
      <c r="J1795" s="28" t="s">
        <v>117</v>
      </c>
      <c r="K1795" s="21"/>
      <c r="L1795" s="21"/>
      <c r="M1795" s="28" t="s">
        <v>117</v>
      </c>
      <c r="N1795" s="28" t="s">
        <v>117</v>
      </c>
      <c r="O1795" s="28" t="s">
        <v>117</v>
      </c>
      <c r="P1795" s="21" t="s">
        <v>117</v>
      </c>
      <c r="Q1795" s="21" t="s">
        <v>117</v>
      </c>
      <c r="R1795" s="28" t="s">
        <v>117</v>
      </c>
      <c r="S1795" s="78"/>
      <c r="T1795" s="30"/>
      <c r="U1795" s="52">
        <f t="shared" si="561"/>
        <v>0</v>
      </c>
      <c r="V1795" s="29"/>
      <c r="W1795" s="29" t="s">
        <v>117</v>
      </c>
      <c r="X1795" s="29"/>
      <c r="Y1795" s="29"/>
      <c r="Z1795" s="53" t="str">
        <f t="shared" si="553"/>
        <v/>
      </c>
      <c r="AA1795" s="55" t="str">
        <f t="shared" si="562"/>
        <v/>
      </c>
      <c r="AB1795" s="27"/>
      <c r="AC1795" s="54">
        <f t="shared" si="554"/>
        <v>0</v>
      </c>
      <c r="AD1795" s="78"/>
      <c r="AE1795" s="54">
        <f t="shared" si="555"/>
        <v>0</v>
      </c>
      <c r="AF1795" s="78"/>
      <c r="AG1795" s="54">
        <f t="shared" si="556"/>
        <v>0</v>
      </c>
      <c r="AH1795" s="78"/>
      <c r="AI1795" s="54">
        <f t="shared" si="557"/>
        <v>0</v>
      </c>
      <c r="AJ1795" s="78"/>
      <c r="AK1795" s="54">
        <f t="shared" si="558"/>
        <v>0</v>
      </c>
      <c r="AL1795" s="78"/>
      <c r="AM1795" s="78"/>
      <c r="AN1795" s="53" t="str">
        <f>+IF($A1795="Venta",SUMIF($AC$3:$AM$3,VLOOKUP($R1795,desplegable!$N$3:$Q$8,4,FALSE),$AC1795:$AM1795)*$T1795/VLOOKUP($R1795,desplegable!$N$3:$O$8,2,FALSE),"")</f>
        <v/>
      </c>
      <c r="AO1795" s="53">
        <f t="shared" si="559"/>
        <v>0</v>
      </c>
      <c r="AP1795" s="53" t="str">
        <f>+IF($A1795="Compra",SUMIF($AC$3:$AM$3,VLOOKUP($R1794,desplegable!$N$3:$Q$8,4,FALSE),$AC1795:$AM1795)*$T1795/VLOOKUP($R1794,desplegable!$N$3:$O$8,2,FALSE),"")</f>
        <v/>
      </c>
      <c r="AQ1795" s="55">
        <f>+IFERROR(SUMIF($AC$3:$AM$3,VLOOKUP($R1795,desplegable!$N$3:$Q$8,4,FALSE),$AC1795:$AM1795)/$S1795,0)</f>
        <v>0</v>
      </c>
      <c r="AR1795" s="55">
        <f ca="1">IFERROR((SUMIF($AC$3:$AM$3,VLOOKUP($R1795,desplegable!$N$3:$Q$8,4,FALSE),$AC1795:$AM1795)/($H1795-$G1795))*((TODAY())-$G1795)/$S1795,0)</f>
        <v>0</v>
      </c>
      <c r="AS1795" s="56" t="str">
        <f t="shared" si="563"/>
        <v>-</v>
      </c>
      <c r="AT1795" s="56" t="str">
        <f t="shared" si="564"/>
        <v>-</v>
      </c>
      <c r="AU1795" s="56" t="str">
        <f t="shared" si="565"/>
        <v>-</v>
      </c>
      <c r="AV1795" s="56" t="str">
        <f t="shared" si="566"/>
        <v>-</v>
      </c>
      <c r="AW1795" s="53" t="str">
        <f t="shared" si="567"/>
        <v>-</v>
      </c>
      <c r="AX1795" s="53" t="str">
        <f t="shared" si="568"/>
        <v/>
      </c>
      <c r="AY1795" s="57" t="str">
        <f t="shared" si="569"/>
        <v/>
      </c>
      <c r="AZ1795" s="54">
        <f>+IF(SUMIF($AC$3:$AM$3,VLOOKUP($R1795,desplegable!$N$3:$Q$8,4,FALSE),$AC1795:$AM1795)&gt;=$S1795,$S1795,SUMIF($AC$3:$AM$3,VLOOKUP($R1795,desplegable!$N$3:$Q$8,4,FALSE),$AC1795:$AM1795))</f>
        <v>0</v>
      </c>
      <c r="BA1795" s="78"/>
      <c r="BB1795" s="54">
        <f t="shared" si="570"/>
        <v>0</v>
      </c>
      <c r="BC1795" s="53">
        <f>+IFERROR($BB1795*$T1795/VLOOKUP($R1795,desplegable!$N$3:$O$8,2,FALSE),0)</f>
        <v>0</v>
      </c>
      <c r="BD1795" s="53" t="str">
        <f t="shared" si="560"/>
        <v/>
      </c>
      <c r="BE1795" s="57" t="str">
        <f t="shared" si="571"/>
        <v/>
      </c>
    </row>
    <row r="1796" spans="1:57" ht="15" customHeight="1" x14ac:dyDescent="0.25">
      <c r="A1796" s="26" t="s">
        <v>117</v>
      </c>
      <c r="B1796" s="21"/>
      <c r="C1796" s="21" t="s">
        <v>117</v>
      </c>
      <c r="D1796" s="21"/>
      <c r="E1796" s="21" t="s">
        <v>117</v>
      </c>
      <c r="F1796" s="21"/>
      <c r="G1796" s="27"/>
      <c r="H1796" s="27"/>
      <c r="I1796" s="28" t="s">
        <v>110</v>
      </c>
      <c r="J1796" s="28" t="s">
        <v>117</v>
      </c>
      <c r="K1796" s="21"/>
      <c r="L1796" s="21"/>
      <c r="M1796" s="28" t="s">
        <v>117</v>
      </c>
      <c r="N1796" s="28" t="s">
        <v>117</v>
      </c>
      <c r="O1796" s="28" t="s">
        <v>117</v>
      </c>
      <c r="P1796" s="21" t="s">
        <v>117</v>
      </c>
      <c r="Q1796" s="21" t="s">
        <v>117</v>
      </c>
      <c r="R1796" s="28" t="s">
        <v>117</v>
      </c>
      <c r="S1796" s="78"/>
      <c r="T1796" s="30"/>
      <c r="U1796" s="52">
        <f t="shared" si="561"/>
        <v>0</v>
      </c>
      <c r="V1796" s="29"/>
      <c r="W1796" s="29" t="s">
        <v>117</v>
      </c>
      <c r="X1796" s="29"/>
      <c r="Y1796" s="29"/>
      <c r="Z1796" s="53" t="str">
        <f t="shared" ref="Z1796:Z1859" si="572">IF($A1796="Venta",$U1796-SUMIFS($U:$U,$K:$K,$K1796,$L:$L,$L1796,$M:$M,$M1796,$N:$N,$N1796,$A:$A,"Compra"),IF($A1796="Compra","",""))</f>
        <v/>
      </c>
      <c r="AA1796" s="55" t="str">
        <f t="shared" si="562"/>
        <v/>
      </c>
      <c r="AB1796" s="27"/>
      <c r="AC1796" s="54">
        <f t="shared" ref="AC1796:AC1859" si="573">+IF($A1796="Venta",SUMIFS($AD:$AD,$K:$K,$K1796,$L:$L,$L1796,$M:$M,$M1796,$N:$N,$N1796),IF($A1796="Compra",$AD1796,0))</f>
        <v>0</v>
      </c>
      <c r="AD1796" s="78"/>
      <c r="AE1796" s="54">
        <f t="shared" ref="AE1796:AE1859" si="574">+IF($A1796="Venta",SUMIFS($AF:$AF,$K:$K,$K1796,$L:$L,$L1796,$M:$M,$M1796,$N:$N,$N1796),IF($A1796="Compra",$AF1796,0))</f>
        <v>0</v>
      </c>
      <c r="AF1796" s="78"/>
      <c r="AG1796" s="54">
        <f t="shared" ref="AG1796:AG1859" si="575">+IF($A1796="Venta",SUMIFS($AH:$AH,$K:$K,$K1796,$L:$L,$L1796,$M:$M,$M1796,$N:$N,$N1796),IF($A1796="Compra",$AH1796,0))</f>
        <v>0</v>
      </c>
      <c r="AH1796" s="78"/>
      <c r="AI1796" s="54">
        <f t="shared" ref="AI1796:AI1859" si="576">+IF($A1796="Venta",SUMIFS($AJ:$AJ,$K:$K,$K1796,$L:$L,$L1796,$M:$M,$M1796,$N:$N,$N1796),IF($A1796="Compra",$AJ1796,0))</f>
        <v>0</v>
      </c>
      <c r="AJ1796" s="78"/>
      <c r="AK1796" s="54">
        <f t="shared" ref="AK1796:AK1859" si="577">+IF($A1796="Venta",SUMIFS($AL:$AL,$K:$K,$K1796,$L:$L,$L1796,$M:$M,$M1796,$N:$N,$N1796),IF($A1796="Compra",$AL1796,0))</f>
        <v>0</v>
      </c>
      <c r="AL1796" s="78"/>
      <c r="AM1796" s="78"/>
      <c r="AN1796" s="53" t="str">
        <f>+IF($A1796="Venta",SUMIF($AC$3:$AM$3,VLOOKUP($R1796,desplegable!$N$3:$Q$8,4,FALSE),$AC1796:$AM1796)*$T1796/VLOOKUP($R1796,desplegable!$N$3:$O$8,2,FALSE),"")</f>
        <v/>
      </c>
      <c r="AO1796" s="53">
        <f t="shared" ref="AO1796:AO1859" si="578">+IF($A1796="Venta",SUMIFS($AP:$AP,$K:$K,$K1796,$L:$L,$L1796,$M:$M,$M1796,$N:$N,$N1796),IF($A1796="Compra",$AP1796,0))</f>
        <v>0</v>
      </c>
      <c r="AP1796" s="53" t="str">
        <f>+IF($A1796="Compra",SUMIF($AC$3:$AM$3,VLOOKUP($R1795,desplegable!$N$3:$Q$8,4,FALSE),$AC1796:$AM1796)*$T1796/VLOOKUP($R1795,desplegable!$N$3:$O$8,2,FALSE),"")</f>
        <v/>
      </c>
      <c r="AQ1796" s="55">
        <f>+IFERROR(SUMIF($AC$3:$AM$3,VLOOKUP($R1796,desplegable!$N$3:$Q$8,4,FALSE),$AC1796:$AM1796)/$S1796,0)</f>
        <v>0</v>
      </c>
      <c r="AR1796" s="55">
        <f ca="1">IFERROR((SUMIF($AC$3:$AM$3,VLOOKUP($R1796,desplegable!$N$3:$Q$8,4,FALSE),$AC1796:$AM1796)/($H1796-$G1796))*((TODAY())-$G1796)/$S1796,0)</f>
        <v>0</v>
      </c>
      <c r="AS1796" s="56" t="str">
        <f t="shared" si="563"/>
        <v>-</v>
      </c>
      <c r="AT1796" s="56" t="str">
        <f t="shared" si="564"/>
        <v>-</v>
      </c>
      <c r="AU1796" s="56" t="str">
        <f t="shared" si="565"/>
        <v>-</v>
      </c>
      <c r="AV1796" s="56" t="str">
        <f t="shared" si="566"/>
        <v>-</v>
      </c>
      <c r="AW1796" s="53" t="str">
        <f t="shared" si="567"/>
        <v>-</v>
      </c>
      <c r="AX1796" s="53" t="str">
        <f t="shared" si="568"/>
        <v/>
      </c>
      <c r="AY1796" s="57" t="str">
        <f t="shared" si="569"/>
        <v/>
      </c>
      <c r="AZ1796" s="54">
        <f>+IF(SUMIF($AC$3:$AM$3,VLOOKUP($R1796,desplegable!$N$3:$Q$8,4,FALSE),$AC1796:$AM1796)&gt;=$S1796,$S1796,SUMIF($AC$3:$AM$3,VLOOKUP($R1796,desplegable!$N$3:$Q$8,4,FALSE),$AC1796:$AM1796))</f>
        <v>0</v>
      </c>
      <c r="BA1796" s="78"/>
      <c r="BB1796" s="54">
        <f t="shared" si="570"/>
        <v>0</v>
      </c>
      <c r="BC1796" s="53">
        <f>+IFERROR($BB1796*$T1796/VLOOKUP($R1796,desplegable!$N$3:$O$8,2,FALSE),0)</f>
        <v>0</v>
      </c>
      <c r="BD1796" s="53" t="str">
        <f t="shared" ref="BD1796:BD1859" si="579">+IF($A1796="Venta",$BC1796-SUMIFS($BC:$BC,$K:$K,$K1796,$L:$L,$L1796,$M:$M,$M1796,$N:$N,$N1796,$A:$A,"Compra"),"")</f>
        <v/>
      </c>
      <c r="BE1796" s="57" t="str">
        <f t="shared" si="571"/>
        <v/>
      </c>
    </row>
    <row r="1797" spans="1:57" ht="15" customHeight="1" x14ac:dyDescent="0.25">
      <c r="A1797" s="26" t="s">
        <v>117</v>
      </c>
      <c r="B1797" s="21"/>
      <c r="C1797" s="21" t="s">
        <v>117</v>
      </c>
      <c r="D1797" s="21"/>
      <c r="E1797" s="21" t="s">
        <v>117</v>
      </c>
      <c r="F1797" s="21"/>
      <c r="G1797" s="27"/>
      <c r="H1797" s="27"/>
      <c r="I1797" s="28" t="s">
        <v>110</v>
      </c>
      <c r="J1797" s="28" t="s">
        <v>117</v>
      </c>
      <c r="K1797" s="21"/>
      <c r="L1797" s="21"/>
      <c r="M1797" s="28" t="s">
        <v>117</v>
      </c>
      <c r="N1797" s="28" t="s">
        <v>117</v>
      </c>
      <c r="O1797" s="28" t="s">
        <v>117</v>
      </c>
      <c r="P1797" s="21" t="s">
        <v>117</v>
      </c>
      <c r="Q1797" s="21" t="s">
        <v>117</v>
      </c>
      <c r="R1797" s="28" t="s">
        <v>117</v>
      </c>
      <c r="S1797" s="78"/>
      <c r="T1797" s="30"/>
      <c r="U1797" s="52">
        <f t="shared" ref="U1797:U1860" si="580">IF($R1797="CPM",$S1797/1000*$T1797,$S1797*$T1797)</f>
        <v>0</v>
      </c>
      <c r="V1797" s="29"/>
      <c r="W1797" s="29" t="s">
        <v>117</v>
      </c>
      <c r="X1797" s="29"/>
      <c r="Y1797" s="29"/>
      <c r="Z1797" s="53" t="str">
        <f t="shared" si="572"/>
        <v/>
      </c>
      <c r="AA1797" s="55" t="str">
        <f t="shared" si="562"/>
        <v/>
      </c>
      <c r="AB1797" s="27"/>
      <c r="AC1797" s="54">
        <f t="shared" si="573"/>
        <v>0</v>
      </c>
      <c r="AD1797" s="78"/>
      <c r="AE1797" s="54">
        <f t="shared" si="574"/>
        <v>0</v>
      </c>
      <c r="AF1797" s="78"/>
      <c r="AG1797" s="54">
        <f t="shared" si="575"/>
        <v>0</v>
      </c>
      <c r="AH1797" s="78"/>
      <c r="AI1797" s="54">
        <f t="shared" si="576"/>
        <v>0</v>
      </c>
      <c r="AJ1797" s="78"/>
      <c r="AK1797" s="54">
        <f t="shared" si="577"/>
        <v>0</v>
      </c>
      <c r="AL1797" s="78"/>
      <c r="AM1797" s="78"/>
      <c r="AN1797" s="53" t="str">
        <f>+IF($A1797="Venta",SUMIF($AC$3:$AM$3,VLOOKUP($R1797,desplegable!$N$3:$Q$8,4,FALSE),$AC1797:$AM1797)*$T1797/VLOOKUP($R1797,desplegable!$N$3:$O$8,2,FALSE),"")</f>
        <v/>
      </c>
      <c r="AO1797" s="53">
        <f t="shared" si="578"/>
        <v>0</v>
      </c>
      <c r="AP1797" s="53" t="str">
        <f>+IF($A1797="Compra",SUMIF($AC$3:$AM$3,VLOOKUP($R1796,desplegable!$N$3:$Q$8,4,FALSE),$AC1797:$AM1797)*$T1797/VLOOKUP($R1796,desplegable!$N$3:$O$8,2,FALSE),"")</f>
        <v/>
      </c>
      <c r="AQ1797" s="55">
        <f>+IFERROR(SUMIF($AC$3:$AM$3,VLOOKUP($R1797,desplegable!$N$3:$Q$8,4,FALSE),$AC1797:$AM1797)/$S1797,0)</f>
        <v>0</v>
      </c>
      <c r="AR1797" s="55">
        <f ca="1">IFERROR((SUMIF($AC$3:$AM$3,VLOOKUP($R1797,desplegable!$N$3:$Q$8,4,FALSE),$AC1797:$AM1797)/($H1797-$G1797))*((TODAY())-$G1797)/$S1797,0)</f>
        <v>0</v>
      </c>
      <c r="AS1797" s="56" t="str">
        <f t="shared" si="563"/>
        <v>-</v>
      </c>
      <c r="AT1797" s="56" t="str">
        <f t="shared" si="564"/>
        <v>-</v>
      </c>
      <c r="AU1797" s="56" t="str">
        <f t="shared" si="565"/>
        <v>-</v>
      </c>
      <c r="AV1797" s="56" t="str">
        <f t="shared" si="566"/>
        <v>-</v>
      </c>
      <c r="AW1797" s="53" t="str">
        <f t="shared" si="567"/>
        <v>-</v>
      </c>
      <c r="AX1797" s="53" t="str">
        <f t="shared" si="568"/>
        <v/>
      </c>
      <c r="AY1797" s="57" t="str">
        <f t="shared" si="569"/>
        <v/>
      </c>
      <c r="AZ1797" s="54">
        <f>+IF(SUMIF($AC$3:$AM$3,VLOOKUP($R1797,desplegable!$N$3:$Q$8,4,FALSE),$AC1797:$AM1797)&gt;=$S1797,$S1797,SUMIF($AC$3:$AM$3,VLOOKUP($R1797,desplegable!$N$3:$Q$8,4,FALSE),$AC1797:$AM1797))</f>
        <v>0</v>
      </c>
      <c r="BA1797" s="78"/>
      <c r="BB1797" s="54">
        <f t="shared" si="570"/>
        <v>0</v>
      </c>
      <c r="BC1797" s="53">
        <f>+IFERROR($BB1797*$T1797/VLOOKUP($R1797,desplegable!$N$3:$O$8,2,FALSE),0)</f>
        <v>0</v>
      </c>
      <c r="BD1797" s="53" t="str">
        <f t="shared" si="579"/>
        <v/>
      </c>
      <c r="BE1797" s="57" t="str">
        <f t="shared" si="571"/>
        <v/>
      </c>
    </row>
    <row r="1798" spans="1:57" ht="15" customHeight="1" x14ac:dyDescent="0.25">
      <c r="A1798" s="26" t="s">
        <v>117</v>
      </c>
      <c r="B1798" s="21"/>
      <c r="C1798" s="21" t="s">
        <v>117</v>
      </c>
      <c r="D1798" s="21"/>
      <c r="E1798" s="21" t="s">
        <v>117</v>
      </c>
      <c r="F1798" s="21"/>
      <c r="G1798" s="27"/>
      <c r="H1798" s="27"/>
      <c r="I1798" s="28" t="s">
        <v>110</v>
      </c>
      <c r="J1798" s="28" t="s">
        <v>117</v>
      </c>
      <c r="K1798" s="21"/>
      <c r="L1798" s="21"/>
      <c r="M1798" s="28" t="s">
        <v>117</v>
      </c>
      <c r="N1798" s="28" t="s">
        <v>117</v>
      </c>
      <c r="O1798" s="28" t="s">
        <v>117</v>
      </c>
      <c r="P1798" s="21" t="s">
        <v>117</v>
      </c>
      <c r="Q1798" s="21" t="s">
        <v>117</v>
      </c>
      <c r="R1798" s="28" t="s">
        <v>117</v>
      </c>
      <c r="S1798" s="78"/>
      <c r="T1798" s="30"/>
      <c r="U1798" s="52">
        <f t="shared" si="580"/>
        <v>0</v>
      </c>
      <c r="V1798" s="29"/>
      <c r="W1798" s="29" t="s">
        <v>117</v>
      </c>
      <c r="X1798" s="29"/>
      <c r="Y1798" s="29"/>
      <c r="Z1798" s="53" t="str">
        <f t="shared" si="572"/>
        <v/>
      </c>
      <c r="AA1798" s="55" t="str">
        <f t="shared" si="562"/>
        <v/>
      </c>
      <c r="AB1798" s="27"/>
      <c r="AC1798" s="54">
        <f t="shared" si="573"/>
        <v>0</v>
      </c>
      <c r="AD1798" s="78"/>
      <c r="AE1798" s="54">
        <f t="shared" si="574"/>
        <v>0</v>
      </c>
      <c r="AF1798" s="78"/>
      <c r="AG1798" s="54">
        <f t="shared" si="575"/>
        <v>0</v>
      </c>
      <c r="AH1798" s="78"/>
      <c r="AI1798" s="54">
        <f t="shared" si="576"/>
        <v>0</v>
      </c>
      <c r="AJ1798" s="78"/>
      <c r="AK1798" s="54">
        <f t="shared" si="577"/>
        <v>0</v>
      </c>
      <c r="AL1798" s="78"/>
      <c r="AM1798" s="78"/>
      <c r="AN1798" s="53" t="str">
        <f>+IF($A1798="Venta",SUMIF($AC$3:$AM$3,VLOOKUP($R1798,desplegable!$N$3:$Q$8,4,FALSE),$AC1798:$AM1798)*$T1798/VLOOKUP($R1798,desplegable!$N$3:$O$8,2,FALSE),"")</f>
        <v/>
      </c>
      <c r="AO1798" s="53">
        <f t="shared" si="578"/>
        <v>0</v>
      </c>
      <c r="AP1798" s="53" t="str">
        <f>+IF($A1798="Compra",SUMIF($AC$3:$AM$3,VLOOKUP($R1797,desplegable!$N$3:$Q$8,4,FALSE),$AC1798:$AM1798)*$T1798/VLOOKUP($R1797,desplegable!$N$3:$O$8,2,FALSE),"")</f>
        <v/>
      </c>
      <c r="AQ1798" s="55">
        <f>+IFERROR(SUMIF($AC$3:$AM$3,VLOOKUP($R1798,desplegable!$N$3:$Q$8,4,FALSE),$AC1798:$AM1798)/$S1798,0)</f>
        <v>0</v>
      </c>
      <c r="AR1798" s="55">
        <f ca="1">IFERROR((SUMIF($AC$3:$AM$3,VLOOKUP($R1798,desplegable!$N$3:$Q$8,4,FALSE),$AC1798:$AM1798)/($H1798-$G1798))*((TODAY())-$G1798)/$S1798,0)</f>
        <v>0</v>
      </c>
      <c r="AS1798" s="56" t="str">
        <f t="shared" si="563"/>
        <v>-</v>
      </c>
      <c r="AT1798" s="56" t="str">
        <f t="shared" si="564"/>
        <v>-</v>
      </c>
      <c r="AU1798" s="56" t="str">
        <f t="shared" si="565"/>
        <v>-</v>
      </c>
      <c r="AV1798" s="56" t="str">
        <f t="shared" si="566"/>
        <v>-</v>
      </c>
      <c r="AW1798" s="53" t="str">
        <f t="shared" si="567"/>
        <v>-</v>
      </c>
      <c r="AX1798" s="53" t="str">
        <f t="shared" si="568"/>
        <v/>
      </c>
      <c r="AY1798" s="57" t="str">
        <f t="shared" si="569"/>
        <v/>
      </c>
      <c r="AZ1798" s="54">
        <f>+IF(SUMIF($AC$3:$AM$3,VLOOKUP($R1798,desplegable!$N$3:$Q$8,4,FALSE),$AC1798:$AM1798)&gt;=$S1798,$S1798,SUMIF($AC$3:$AM$3,VLOOKUP($R1798,desplegable!$N$3:$Q$8,4,FALSE),$AC1798:$AM1798))</f>
        <v>0</v>
      </c>
      <c r="BA1798" s="78"/>
      <c r="BB1798" s="54">
        <f t="shared" si="570"/>
        <v>0</v>
      </c>
      <c r="BC1798" s="53">
        <f>+IFERROR($BB1798*$T1798/VLOOKUP($R1798,desplegable!$N$3:$O$8,2,FALSE),0)</f>
        <v>0</v>
      </c>
      <c r="BD1798" s="53" t="str">
        <f t="shared" si="579"/>
        <v/>
      </c>
      <c r="BE1798" s="57" t="str">
        <f t="shared" si="571"/>
        <v/>
      </c>
    </row>
    <row r="1799" spans="1:57" ht="15" customHeight="1" x14ac:dyDescent="0.25">
      <c r="A1799" s="26" t="s">
        <v>117</v>
      </c>
      <c r="B1799" s="21"/>
      <c r="C1799" s="21" t="s">
        <v>117</v>
      </c>
      <c r="D1799" s="21"/>
      <c r="E1799" s="21" t="s">
        <v>117</v>
      </c>
      <c r="F1799" s="21"/>
      <c r="G1799" s="27"/>
      <c r="H1799" s="27"/>
      <c r="I1799" s="28" t="s">
        <v>110</v>
      </c>
      <c r="J1799" s="28" t="s">
        <v>117</v>
      </c>
      <c r="K1799" s="21"/>
      <c r="L1799" s="21"/>
      <c r="M1799" s="28" t="s">
        <v>117</v>
      </c>
      <c r="N1799" s="28" t="s">
        <v>117</v>
      </c>
      <c r="O1799" s="28" t="s">
        <v>117</v>
      </c>
      <c r="P1799" s="21" t="s">
        <v>117</v>
      </c>
      <c r="Q1799" s="21" t="s">
        <v>117</v>
      </c>
      <c r="R1799" s="28" t="s">
        <v>117</v>
      </c>
      <c r="S1799" s="78"/>
      <c r="T1799" s="30"/>
      <c r="U1799" s="52">
        <f t="shared" si="580"/>
        <v>0</v>
      </c>
      <c r="V1799" s="29"/>
      <c r="W1799" s="29" t="s">
        <v>117</v>
      </c>
      <c r="X1799" s="29"/>
      <c r="Y1799" s="29"/>
      <c r="Z1799" s="53" t="str">
        <f t="shared" si="572"/>
        <v/>
      </c>
      <c r="AA1799" s="55" t="str">
        <f t="shared" si="562"/>
        <v/>
      </c>
      <c r="AB1799" s="27"/>
      <c r="AC1799" s="54">
        <f t="shared" si="573"/>
        <v>0</v>
      </c>
      <c r="AD1799" s="78"/>
      <c r="AE1799" s="54">
        <f t="shared" si="574"/>
        <v>0</v>
      </c>
      <c r="AF1799" s="78"/>
      <c r="AG1799" s="54">
        <f t="shared" si="575"/>
        <v>0</v>
      </c>
      <c r="AH1799" s="78"/>
      <c r="AI1799" s="54">
        <f t="shared" si="576"/>
        <v>0</v>
      </c>
      <c r="AJ1799" s="78"/>
      <c r="AK1799" s="54">
        <f t="shared" si="577"/>
        <v>0</v>
      </c>
      <c r="AL1799" s="78"/>
      <c r="AM1799" s="78"/>
      <c r="AN1799" s="53" t="str">
        <f>+IF($A1799="Venta",SUMIF($AC$3:$AM$3,VLOOKUP($R1799,desplegable!$N$3:$Q$8,4,FALSE),$AC1799:$AM1799)*$T1799/VLOOKUP($R1799,desplegable!$N$3:$O$8,2,FALSE),"")</f>
        <v/>
      </c>
      <c r="AO1799" s="53">
        <f t="shared" si="578"/>
        <v>0</v>
      </c>
      <c r="AP1799" s="53" t="str">
        <f>+IF($A1799="Compra",SUMIF($AC$3:$AM$3,VLOOKUP($R1798,desplegable!$N$3:$Q$8,4,FALSE),$AC1799:$AM1799)*$T1799/VLOOKUP($R1798,desplegable!$N$3:$O$8,2,FALSE),"")</f>
        <v/>
      </c>
      <c r="AQ1799" s="55">
        <f>+IFERROR(SUMIF($AC$3:$AM$3,VLOOKUP($R1799,desplegable!$N$3:$Q$8,4,FALSE),$AC1799:$AM1799)/$S1799,0)</f>
        <v>0</v>
      </c>
      <c r="AR1799" s="55">
        <f ca="1">IFERROR((SUMIF($AC$3:$AM$3,VLOOKUP($R1799,desplegable!$N$3:$Q$8,4,FALSE),$AC1799:$AM1799)/($H1799-$G1799))*((TODAY())-$G1799)/$S1799,0)</f>
        <v>0</v>
      </c>
      <c r="AS1799" s="56" t="str">
        <f t="shared" si="563"/>
        <v>-</v>
      </c>
      <c r="AT1799" s="56" t="str">
        <f t="shared" si="564"/>
        <v>-</v>
      </c>
      <c r="AU1799" s="56" t="str">
        <f t="shared" si="565"/>
        <v>-</v>
      </c>
      <c r="AV1799" s="56" t="str">
        <f t="shared" si="566"/>
        <v>-</v>
      </c>
      <c r="AW1799" s="53" t="str">
        <f t="shared" si="567"/>
        <v>-</v>
      </c>
      <c r="AX1799" s="53" t="str">
        <f t="shared" si="568"/>
        <v/>
      </c>
      <c r="AY1799" s="57" t="str">
        <f t="shared" si="569"/>
        <v/>
      </c>
      <c r="AZ1799" s="54">
        <f>+IF(SUMIF($AC$3:$AM$3,VLOOKUP($R1799,desplegable!$N$3:$Q$8,4,FALSE),$AC1799:$AM1799)&gt;=$S1799,$S1799,SUMIF($AC$3:$AM$3,VLOOKUP($R1799,desplegable!$N$3:$Q$8,4,FALSE),$AC1799:$AM1799))</f>
        <v>0</v>
      </c>
      <c r="BA1799" s="78"/>
      <c r="BB1799" s="54">
        <f t="shared" si="570"/>
        <v>0</v>
      </c>
      <c r="BC1799" s="53">
        <f>+IFERROR($BB1799*$T1799/VLOOKUP($R1799,desplegable!$N$3:$O$8,2,FALSE),0)</f>
        <v>0</v>
      </c>
      <c r="BD1799" s="53" t="str">
        <f t="shared" si="579"/>
        <v/>
      </c>
      <c r="BE1799" s="57" t="str">
        <f t="shared" si="571"/>
        <v/>
      </c>
    </row>
    <row r="1800" spans="1:57" ht="15" customHeight="1" x14ac:dyDescent="0.25">
      <c r="A1800" s="26" t="s">
        <v>117</v>
      </c>
      <c r="B1800" s="21"/>
      <c r="C1800" s="21" t="s">
        <v>117</v>
      </c>
      <c r="D1800" s="21"/>
      <c r="E1800" s="21" t="s">
        <v>117</v>
      </c>
      <c r="F1800" s="21"/>
      <c r="G1800" s="27"/>
      <c r="H1800" s="27"/>
      <c r="I1800" s="28" t="s">
        <v>110</v>
      </c>
      <c r="J1800" s="28" t="s">
        <v>117</v>
      </c>
      <c r="K1800" s="21"/>
      <c r="L1800" s="21"/>
      <c r="M1800" s="28" t="s">
        <v>117</v>
      </c>
      <c r="N1800" s="28" t="s">
        <v>117</v>
      </c>
      <c r="O1800" s="28" t="s">
        <v>117</v>
      </c>
      <c r="P1800" s="21" t="s">
        <v>117</v>
      </c>
      <c r="Q1800" s="21" t="s">
        <v>117</v>
      </c>
      <c r="R1800" s="28" t="s">
        <v>117</v>
      </c>
      <c r="S1800" s="78"/>
      <c r="T1800" s="30"/>
      <c r="U1800" s="52">
        <f t="shared" si="580"/>
        <v>0</v>
      </c>
      <c r="V1800" s="29"/>
      <c r="W1800" s="29" t="s">
        <v>117</v>
      </c>
      <c r="X1800" s="29"/>
      <c r="Y1800" s="29"/>
      <c r="Z1800" s="53" t="str">
        <f t="shared" si="572"/>
        <v/>
      </c>
      <c r="AA1800" s="55" t="str">
        <f t="shared" si="562"/>
        <v/>
      </c>
      <c r="AB1800" s="27"/>
      <c r="AC1800" s="54">
        <f t="shared" si="573"/>
        <v>0</v>
      </c>
      <c r="AD1800" s="78"/>
      <c r="AE1800" s="54">
        <f t="shared" si="574"/>
        <v>0</v>
      </c>
      <c r="AF1800" s="78"/>
      <c r="AG1800" s="54">
        <f t="shared" si="575"/>
        <v>0</v>
      </c>
      <c r="AH1800" s="78"/>
      <c r="AI1800" s="54">
        <f t="shared" si="576"/>
        <v>0</v>
      </c>
      <c r="AJ1800" s="78"/>
      <c r="AK1800" s="54">
        <f t="shared" si="577"/>
        <v>0</v>
      </c>
      <c r="AL1800" s="78"/>
      <c r="AM1800" s="78"/>
      <c r="AN1800" s="53" t="str">
        <f>+IF($A1800="Venta",SUMIF($AC$3:$AM$3,VLOOKUP($R1800,desplegable!$N$3:$Q$8,4,FALSE),$AC1800:$AM1800)*$T1800/VLOOKUP($R1800,desplegable!$N$3:$O$8,2,FALSE),"")</f>
        <v/>
      </c>
      <c r="AO1800" s="53">
        <f t="shared" si="578"/>
        <v>0</v>
      </c>
      <c r="AP1800" s="53" t="str">
        <f>+IF($A1800="Compra",SUMIF($AC$3:$AM$3,VLOOKUP($R1799,desplegable!$N$3:$Q$8,4,FALSE),$AC1800:$AM1800)*$T1800/VLOOKUP($R1799,desplegable!$N$3:$O$8,2,FALSE),"")</f>
        <v/>
      </c>
      <c r="AQ1800" s="55">
        <f>+IFERROR(SUMIF($AC$3:$AM$3,VLOOKUP($R1800,desplegable!$N$3:$Q$8,4,FALSE),$AC1800:$AM1800)/$S1800,0)</f>
        <v>0</v>
      </c>
      <c r="AR1800" s="55">
        <f ca="1">IFERROR((SUMIF($AC$3:$AM$3,VLOOKUP($R1800,desplegable!$N$3:$Q$8,4,FALSE),$AC1800:$AM1800)/($H1800-$G1800))*((TODAY())-$G1800)/$S1800,0)</f>
        <v>0</v>
      </c>
      <c r="AS1800" s="56" t="str">
        <f t="shared" si="563"/>
        <v>-</v>
      </c>
      <c r="AT1800" s="56" t="str">
        <f t="shared" si="564"/>
        <v>-</v>
      </c>
      <c r="AU1800" s="56" t="str">
        <f t="shared" si="565"/>
        <v>-</v>
      </c>
      <c r="AV1800" s="56" t="str">
        <f t="shared" si="566"/>
        <v>-</v>
      </c>
      <c r="AW1800" s="53" t="str">
        <f t="shared" si="567"/>
        <v>-</v>
      </c>
      <c r="AX1800" s="53" t="str">
        <f t="shared" si="568"/>
        <v/>
      </c>
      <c r="AY1800" s="57" t="str">
        <f t="shared" si="569"/>
        <v/>
      </c>
      <c r="AZ1800" s="54">
        <f>+IF(SUMIF($AC$3:$AM$3,VLOOKUP($R1800,desplegable!$N$3:$Q$8,4,FALSE),$AC1800:$AM1800)&gt;=$S1800,$S1800,SUMIF($AC$3:$AM$3,VLOOKUP($R1800,desplegable!$N$3:$Q$8,4,FALSE),$AC1800:$AM1800))</f>
        <v>0</v>
      </c>
      <c r="BA1800" s="78"/>
      <c r="BB1800" s="54">
        <f t="shared" si="570"/>
        <v>0</v>
      </c>
      <c r="BC1800" s="53">
        <f>+IFERROR($BB1800*$T1800/VLOOKUP($R1800,desplegable!$N$3:$O$8,2,FALSE),0)</f>
        <v>0</v>
      </c>
      <c r="BD1800" s="53" t="str">
        <f t="shared" si="579"/>
        <v/>
      </c>
      <c r="BE1800" s="57" t="str">
        <f t="shared" si="571"/>
        <v/>
      </c>
    </row>
    <row r="1801" spans="1:57" ht="15" customHeight="1" x14ac:dyDescent="0.25">
      <c r="A1801" s="26" t="s">
        <v>117</v>
      </c>
      <c r="B1801" s="21"/>
      <c r="C1801" s="21" t="s">
        <v>117</v>
      </c>
      <c r="D1801" s="21"/>
      <c r="E1801" s="21" t="s">
        <v>117</v>
      </c>
      <c r="F1801" s="21"/>
      <c r="G1801" s="27"/>
      <c r="H1801" s="27"/>
      <c r="I1801" s="28" t="s">
        <v>110</v>
      </c>
      <c r="J1801" s="28" t="s">
        <v>117</v>
      </c>
      <c r="K1801" s="21"/>
      <c r="L1801" s="21"/>
      <c r="M1801" s="28" t="s">
        <v>117</v>
      </c>
      <c r="N1801" s="28" t="s">
        <v>117</v>
      </c>
      <c r="O1801" s="28" t="s">
        <v>117</v>
      </c>
      <c r="P1801" s="21" t="s">
        <v>117</v>
      </c>
      <c r="Q1801" s="21" t="s">
        <v>117</v>
      </c>
      <c r="R1801" s="28" t="s">
        <v>117</v>
      </c>
      <c r="S1801" s="78"/>
      <c r="T1801" s="30"/>
      <c r="U1801" s="52">
        <f t="shared" si="580"/>
        <v>0</v>
      </c>
      <c r="V1801" s="29"/>
      <c r="W1801" s="29" t="s">
        <v>117</v>
      </c>
      <c r="X1801" s="29"/>
      <c r="Y1801" s="29"/>
      <c r="Z1801" s="53" t="str">
        <f t="shared" si="572"/>
        <v/>
      </c>
      <c r="AA1801" s="55" t="str">
        <f t="shared" si="562"/>
        <v/>
      </c>
      <c r="AB1801" s="27"/>
      <c r="AC1801" s="54">
        <f t="shared" si="573"/>
        <v>0</v>
      </c>
      <c r="AD1801" s="78"/>
      <c r="AE1801" s="54">
        <f t="shared" si="574"/>
        <v>0</v>
      </c>
      <c r="AF1801" s="78"/>
      <c r="AG1801" s="54">
        <f t="shared" si="575"/>
        <v>0</v>
      </c>
      <c r="AH1801" s="78"/>
      <c r="AI1801" s="54">
        <f t="shared" si="576"/>
        <v>0</v>
      </c>
      <c r="AJ1801" s="78"/>
      <c r="AK1801" s="54">
        <f t="shared" si="577"/>
        <v>0</v>
      </c>
      <c r="AL1801" s="78"/>
      <c r="AM1801" s="78"/>
      <c r="AN1801" s="53" t="str">
        <f>+IF($A1801="Venta",SUMIF($AC$3:$AM$3,VLOOKUP($R1801,desplegable!$N$3:$Q$8,4,FALSE),$AC1801:$AM1801)*$T1801/VLOOKUP($R1801,desplegable!$N$3:$O$8,2,FALSE),"")</f>
        <v/>
      </c>
      <c r="AO1801" s="53">
        <f t="shared" si="578"/>
        <v>0</v>
      </c>
      <c r="AP1801" s="53" t="str">
        <f>+IF($A1801="Compra",SUMIF($AC$3:$AM$3,VLOOKUP($R1800,desplegable!$N$3:$Q$8,4,FALSE),$AC1801:$AM1801)*$T1801/VLOOKUP($R1800,desplegable!$N$3:$O$8,2,FALSE),"")</f>
        <v/>
      </c>
      <c r="AQ1801" s="55">
        <f>+IFERROR(SUMIF($AC$3:$AM$3,VLOOKUP($R1801,desplegable!$N$3:$Q$8,4,FALSE),$AC1801:$AM1801)/$S1801,0)</f>
        <v>0</v>
      </c>
      <c r="AR1801" s="55">
        <f ca="1">IFERROR((SUMIF($AC$3:$AM$3,VLOOKUP($R1801,desplegable!$N$3:$Q$8,4,FALSE),$AC1801:$AM1801)/($H1801-$G1801))*((TODAY())-$G1801)/$S1801,0)</f>
        <v>0</v>
      </c>
      <c r="AS1801" s="56" t="str">
        <f t="shared" si="563"/>
        <v>-</v>
      </c>
      <c r="AT1801" s="56" t="str">
        <f t="shared" si="564"/>
        <v>-</v>
      </c>
      <c r="AU1801" s="56" t="str">
        <f t="shared" si="565"/>
        <v>-</v>
      </c>
      <c r="AV1801" s="56" t="str">
        <f t="shared" si="566"/>
        <v>-</v>
      </c>
      <c r="AW1801" s="53" t="str">
        <f t="shared" si="567"/>
        <v>-</v>
      </c>
      <c r="AX1801" s="53" t="str">
        <f t="shared" si="568"/>
        <v/>
      </c>
      <c r="AY1801" s="57" t="str">
        <f t="shared" si="569"/>
        <v/>
      </c>
      <c r="AZ1801" s="54">
        <f>+IF(SUMIF($AC$3:$AM$3,VLOOKUP($R1801,desplegable!$N$3:$Q$8,4,FALSE),$AC1801:$AM1801)&gt;=$S1801,$S1801,SUMIF($AC$3:$AM$3,VLOOKUP($R1801,desplegable!$N$3:$Q$8,4,FALSE),$AC1801:$AM1801))</f>
        <v>0</v>
      </c>
      <c r="BA1801" s="78"/>
      <c r="BB1801" s="54">
        <f t="shared" si="570"/>
        <v>0</v>
      </c>
      <c r="BC1801" s="53">
        <f>+IFERROR($BB1801*$T1801/VLOOKUP($R1801,desplegable!$N$3:$O$8,2,FALSE),0)</f>
        <v>0</v>
      </c>
      <c r="BD1801" s="53" t="str">
        <f t="shared" si="579"/>
        <v/>
      </c>
      <c r="BE1801" s="57" t="str">
        <f t="shared" si="571"/>
        <v/>
      </c>
    </row>
    <row r="1802" spans="1:57" ht="15" customHeight="1" x14ac:dyDescent="0.25">
      <c r="A1802" s="26" t="s">
        <v>117</v>
      </c>
      <c r="B1802" s="21"/>
      <c r="C1802" s="21" t="s">
        <v>117</v>
      </c>
      <c r="D1802" s="21"/>
      <c r="E1802" s="21" t="s">
        <v>117</v>
      </c>
      <c r="F1802" s="21"/>
      <c r="G1802" s="27"/>
      <c r="H1802" s="27"/>
      <c r="I1802" s="28" t="s">
        <v>110</v>
      </c>
      <c r="J1802" s="28" t="s">
        <v>117</v>
      </c>
      <c r="K1802" s="21"/>
      <c r="L1802" s="21"/>
      <c r="M1802" s="28" t="s">
        <v>117</v>
      </c>
      <c r="N1802" s="28" t="s">
        <v>117</v>
      </c>
      <c r="O1802" s="28" t="s">
        <v>117</v>
      </c>
      <c r="P1802" s="21" t="s">
        <v>117</v>
      </c>
      <c r="Q1802" s="21" t="s">
        <v>117</v>
      </c>
      <c r="R1802" s="28" t="s">
        <v>117</v>
      </c>
      <c r="S1802" s="78"/>
      <c r="T1802" s="30"/>
      <c r="U1802" s="52">
        <f t="shared" si="580"/>
        <v>0</v>
      </c>
      <c r="V1802" s="29"/>
      <c r="W1802" s="29" t="s">
        <v>117</v>
      </c>
      <c r="X1802" s="29"/>
      <c r="Y1802" s="29"/>
      <c r="Z1802" s="53" t="str">
        <f t="shared" si="572"/>
        <v/>
      </c>
      <c r="AA1802" s="55" t="str">
        <f t="shared" si="562"/>
        <v/>
      </c>
      <c r="AB1802" s="27"/>
      <c r="AC1802" s="54">
        <f t="shared" si="573"/>
        <v>0</v>
      </c>
      <c r="AD1802" s="78"/>
      <c r="AE1802" s="54">
        <f t="shared" si="574"/>
        <v>0</v>
      </c>
      <c r="AF1802" s="78"/>
      <c r="AG1802" s="54">
        <f t="shared" si="575"/>
        <v>0</v>
      </c>
      <c r="AH1802" s="78"/>
      <c r="AI1802" s="54">
        <f t="shared" si="576"/>
        <v>0</v>
      </c>
      <c r="AJ1802" s="78"/>
      <c r="AK1802" s="54">
        <f t="shared" si="577"/>
        <v>0</v>
      </c>
      <c r="AL1802" s="78"/>
      <c r="AM1802" s="78"/>
      <c r="AN1802" s="53" t="str">
        <f>+IF($A1802="Venta",SUMIF($AC$3:$AM$3,VLOOKUP($R1802,desplegable!$N$3:$Q$8,4,FALSE),$AC1802:$AM1802)*$T1802/VLOOKUP($R1802,desplegable!$N$3:$O$8,2,FALSE),"")</f>
        <v/>
      </c>
      <c r="AO1802" s="53">
        <f t="shared" si="578"/>
        <v>0</v>
      </c>
      <c r="AP1802" s="53" t="str">
        <f>+IF($A1802="Compra",SUMIF($AC$3:$AM$3,VLOOKUP($R1801,desplegable!$N$3:$Q$8,4,FALSE),$AC1802:$AM1802)*$T1802/VLOOKUP($R1801,desplegable!$N$3:$O$8,2,FALSE),"")</f>
        <v/>
      </c>
      <c r="AQ1802" s="55">
        <f>+IFERROR(SUMIF($AC$3:$AM$3,VLOOKUP($R1802,desplegable!$N$3:$Q$8,4,FALSE),$AC1802:$AM1802)/$S1802,0)</f>
        <v>0</v>
      </c>
      <c r="AR1802" s="55">
        <f ca="1">IFERROR((SUMIF($AC$3:$AM$3,VLOOKUP($R1802,desplegable!$N$3:$Q$8,4,FALSE),$AC1802:$AM1802)/($H1802-$G1802))*((TODAY())-$G1802)/$S1802,0)</f>
        <v>0</v>
      </c>
      <c r="AS1802" s="56" t="str">
        <f t="shared" si="563"/>
        <v>-</v>
      </c>
      <c r="AT1802" s="56" t="str">
        <f t="shared" si="564"/>
        <v>-</v>
      </c>
      <c r="AU1802" s="56" t="str">
        <f t="shared" si="565"/>
        <v>-</v>
      </c>
      <c r="AV1802" s="56" t="str">
        <f t="shared" si="566"/>
        <v>-</v>
      </c>
      <c r="AW1802" s="53" t="str">
        <f t="shared" si="567"/>
        <v>-</v>
      </c>
      <c r="AX1802" s="53" t="str">
        <f t="shared" si="568"/>
        <v/>
      </c>
      <c r="AY1802" s="57" t="str">
        <f t="shared" si="569"/>
        <v/>
      </c>
      <c r="AZ1802" s="54">
        <f>+IF(SUMIF($AC$3:$AM$3,VLOOKUP($R1802,desplegable!$N$3:$Q$8,4,FALSE),$AC1802:$AM1802)&gt;=$S1802,$S1802,SUMIF($AC$3:$AM$3,VLOOKUP($R1802,desplegable!$N$3:$Q$8,4,FALSE),$AC1802:$AM1802))</f>
        <v>0</v>
      </c>
      <c r="BA1802" s="78"/>
      <c r="BB1802" s="54">
        <f t="shared" si="570"/>
        <v>0</v>
      </c>
      <c r="BC1802" s="53">
        <f>+IFERROR($BB1802*$T1802/VLOOKUP($R1802,desplegable!$N$3:$O$8,2,FALSE),0)</f>
        <v>0</v>
      </c>
      <c r="BD1802" s="53" t="str">
        <f t="shared" si="579"/>
        <v/>
      </c>
      <c r="BE1802" s="57" t="str">
        <f t="shared" si="571"/>
        <v/>
      </c>
    </row>
    <row r="1803" spans="1:57" ht="15" customHeight="1" x14ac:dyDescent="0.25">
      <c r="A1803" s="26" t="s">
        <v>117</v>
      </c>
      <c r="B1803" s="21"/>
      <c r="C1803" s="21" t="s">
        <v>117</v>
      </c>
      <c r="D1803" s="21"/>
      <c r="E1803" s="21" t="s">
        <v>117</v>
      </c>
      <c r="F1803" s="21"/>
      <c r="G1803" s="27"/>
      <c r="H1803" s="27"/>
      <c r="I1803" s="28" t="s">
        <v>110</v>
      </c>
      <c r="J1803" s="28" t="s">
        <v>117</v>
      </c>
      <c r="K1803" s="21"/>
      <c r="L1803" s="21"/>
      <c r="M1803" s="28" t="s">
        <v>117</v>
      </c>
      <c r="N1803" s="28" t="s">
        <v>117</v>
      </c>
      <c r="O1803" s="28" t="s">
        <v>117</v>
      </c>
      <c r="P1803" s="21" t="s">
        <v>117</v>
      </c>
      <c r="Q1803" s="21" t="s">
        <v>117</v>
      </c>
      <c r="R1803" s="28" t="s">
        <v>117</v>
      </c>
      <c r="S1803" s="78"/>
      <c r="T1803" s="30"/>
      <c r="U1803" s="52">
        <f t="shared" si="580"/>
        <v>0</v>
      </c>
      <c r="V1803" s="29"/>
      <c r="W1803" s="29" t="s">
        <v>117</v>
      </c>
      <c r="X1803" s="29"/>
      <c r="Y1803" s="29"/>
      <c r="Z1803" s="53" t="str">
        <f t="shared" si="572"/>
        <v/>
      </c>
      <c r="AA1803" s="55" t="str">
        <f t="shared" si="562"/>
        <v/>
      </c>
      <c r="AB1803" s="27"/>
      <c r="AC1803" s="54">
        <f t="shared" si="573"/>
        <v>0</v>
      </c>
      <c r="AD1803" s="78"/>
      <c r="AE1803" s="54">
        <f t="shared" si="574"/>
        <v>0</v>
      </c>
      <c r="AF1803" s="78"/>
      <c r="AG1803" s="54">
        <f t="shared" si="575"/>
        <v>0</v>
      </c>
      <c r="AH1803" s="78"/>
      <c r="AI1803" s="54">
        <f t="shared" si="576"/>
        <v>0</v>
      </c>
      <c r="AJ1803" s="78"/>
      <c r="AK1803" s="54">
        <f t="shared" si="577"/>
        <v>0</v>
      </c>
      <c r="AL1803" s="78"/>
      <c r="AM1803" s="78"/>
      <c r="AN1803" s="53" t="str">
        <f>+IF($A1803="Venta",SUMIF($AC$3:$AM$3,VLOOKUP($R1803,desplegable!$N$3:$Q$8,4,FALSE),$AC1803:$AM1803)*$T1803/VLOOKUP($R1803,desplegable!$N$3:$O$8,2,FALSE),"")</f>
        <v/>
      </c>
      <c r="AO1803" s="53">
        <f t="shared" si="578"/>
        <v>0</v>
      </c>
      <c r="AP1803" s="53" t="str">
        <f>+IF($A1803="Compra",SUMIF($AC$3:$AM$3,VLOOKUP($R1802,desplegable!$N$3:$Q$8,4,FALSE),$AC1803:$AM1803)*$T1803/VLOOKUP($R1802,desplegable!$N$3:$O$8,2,FALSE),"")</f>
        <v/>
      </c>
      <c r="AQ1803" s="55">
        <f>+IFERROR(SUMIF($AC$3:$AM$3,VLOOKUP($R1803,desplegable!$N$3:$Q$8,4,FALSE),$AC1803:$AM1803)/$S1803,0)</f>
        <v>0</v>
      </c>
      <c r="AR1803" s="55">
        <f ca="1">IFERROR((SUMIF($AC$3:$AM$3,VLOOKUP($R1803,desplegable!$N$3:$Q$8,4,FALSE),$AC1803:$AM1803)/($H1803-$G1803))*((TODAY())-$G1803)/$S1803,0)</f>
        <v>0</v>
      </c>
      <c r="AS1803" s="56" t="str">
        <f t="shared" si="563"/>
        <v>-</v>
      </c>
      <c r="AT1803" s="56" t="str">
        <f t="shared" si="564"/>
        <v>-</v>
      </c>
      <c r="AU1803" s="56" t="str">
        <f t="shared" si="565"/>
        <v>-</v>
      </c>
      <c r="AV1803" s="56" t="str">
        <f t="shared" si="566"/>
        <v>-</v>
      </c>
      <c r="AW1803" s="53" t="str">
        <f t="shared" si="567"/>
        <v>-</v>
      </c>
      <c r="AX1803" s="53" t="str">
        <f t="shared" si="568"/>
        <v/>
      </c>
      <c r="AY1803" s="57" t="str">
        <f t="shared" si="569"/>
        <v/>
      </c>
      <c r="AZ1803" s="54">
        <f>+IF(SUMIF($AC$3:$AM$3,VLOOKUP($R1803,desplegable!$N$3:$Q$8,4,FALSE),$AC1803:$AM1803)&gt;=$S1803,$S1803,SUMIF($AC$3:$AM$3,VLOOKUP($R1803,desplegable!$N$3:$Q$8,4,FALSE),$AC1803:$AM1803))</f>
        <v>0</v>
      </c>
      <c r="BA1803" s="78"/>
      <c r="BB1803" s="54">
        <f t="shared" si="570"/>
        <v>0</v>
      </c>
      <c r="BC1803" s="53">
        <f>+IFERROR($BB1803*$T1803/VLOOKUP($R1803,desplegable!$N$3:$O$8,2,FALSE),0)</f>
        <v>0</v>
      </c>
      <c r="BD1803" s="53" t="str">
        <f t="shared" si="579"/>
        <v/>
      </c>
      <c r="BE1803" s="57" t="str">
        <f t="shared" si="571"/>
        <v/>
      </c>
    </row>
    <row r="1804" spans="1:57" ht="15" customHeight="1" x14ac:dyDescent="0.25">
      <c r="A1804" s="26" t="s">
        <v>117</v>
      </c>
      <c r="B1804" s="21"/>
      <c r="C1804" s="21" t="s">
        <v>117</v>
      </c>
      <c r="D1804" s="21"/>
      <c r="E1804" s="21" t="s">
        <v>117</v>
      </c>
      <c r="F1804" s="21"/>
      <c r="G1804" s="27"/>
      <c r="H1804" s="27"/>
      <c r="I1804" s="28" t="s">
        <v>110</v>
      </c>
      <c r="J1804" s="28" t="s">
        <v>117</v>
      </c>
      <c r="K1804" s="21"/>
      <c r="L1804" s="21"/>
      <c r="M1804" s="28" t="s">
        <v>117</v>
      </c>
      <c r="N1804" s="28" t="s">
        <v>117</v>
      </c>
      <c r="O1804" s="28" t="s">
        <v>117</v>
      </c>
      <c r="P1804" s="21" t="s">
        <v>117</v>
      </c>
      <c r="Q1804" s="21" t="s">
        <v>117</v>
      </c>
      <c r="R1804" s="28" t="s">
        <v>117</v>
      </c>
      <c r="S1804" s="78"/>
      <c r="T1804" s="30"/>
      <c r="U1804" s="52">
        <f t="shared" si="580"/>
        <v>0</v>
      </c>
      <c r="V1804" s="29"/>
      <c r="W1804" s="29" t="s">
        <v>117</v>
      </c>
      <c r="X1804" s="29"/>
      <c r="Y1804" s="29"/>
      <c r="Z1804" s="53" t="str">
        <f t="shared" si="572"/>
        <v/>
      </c>
      <c r="AA1804" s="55" t="str">
        <f t="shared" si="562"/>
        <v/>
      </c>
      <c r="AB1804" s="27"/>
      <c r="AC1804" s="54">
        <f t="shared" si="573"/>
        <v>0</v>
      </c>
      <c r="AD1804" s="78"/>
      <c r="AE1804" s="54">
        <f t="shared" si="574"/>
        <v>0</v>
      </c>
      <c r="AF1804" s="78"/>
      <c r="AG1804" s="54">
        <f t="shared" si="575"/>
        <v>0</v>
      </c>
      <c r="AH1804" s="78"/>
      <c r="AI1804" s="54">
        <f t="shared" si="576"/>
        <v>0</v>
      </c>
      <c r="AJ1804" s="78"/>
      <c r="AK1804" s="54">
        <f t="shared" si="577"/>
        <v>0</v>
      </c>
      <c r="AL1804" s="78"/>
      <c r="AM1804" s="78"/>
      <c r="AN1804" s="53" t="str">
        <f>+IF($A1804="Venta",SUMIF($AC$3:$AM$3,VLOOKUP($R1804,desplegable!$N$3:$Q$8,4,FALSE),$AC1804:$AM1804)*$T1804/VLOOKUP($R1804,desplegable!$N$3:$O$8,2,FALSE),"")</f>
        <v/>
      </c>
      <c r="AO1804" s="53">
        <f t="shared" si="578"/>
        <v>0</v>
      </c>
      <c r="AP1804" s="53" t="str">
        <f>+IF($A1804="Compra",SUMIF($AC$3:$AM$3,VLOOKUP($R1803,desplegable!$N$3:$Q$8,4,FALSE),$AC1804:$AM1804)*$T1804/VLOOKUP($R1803,desplegable!$N$3:$O$8,2,FALSE),"")</f>
        <v/>
      </c>
      <c r="AQ1804" s="55">
        <f>+IFERROR(SUMIF($AC$3:$AM$3,VLOOKUP($R1804,desplegable!$N$3:$Q$8,4,FALSE),$AC1804:$AM1804)/$S1804,0)</f>
        <v>0</v>
      </c>
      <c r="AR1804" s="55">
        <f ca="1">IFERROR((SUMIF($AC$3:$AM$3,VLOOKUP($R1804,desplegable!$N$3:$Q$8,4,FALSE),$AC1804:$AM1804)/($H1804-$G1804))*((TODAY())-$G1804)/$S1804,0)</f>
        <v>0</v>
      </c>
      <c r="AS1804" s="56" t="str">
        <f t="shared" si="563"/>
        <v>-</v>
      </c>
      <c r="AT1804" s="56" t="str">
        <f t="shared" si="564"/>
        <v>-</v>
      </c>
      <c r="AU1804" s="56" t="str">
        <f t="shared" si="565"/>
        <v>-</v>
      </c>
      <c r="AV1804" s="56" t="str">
        <f t="shared" si="566"/>
        <v>-</v>
      </c>
      <c r="AW1804" s="53" t="str">
        <f t="shared" si="567"/>
        <v>-</v>
      </c>
      <c r="AX1804" s="53" t="str">
        <f t="shared" si="568"/>
        <v/>
      </c>
      <c r="AY1804" s="57" t="str">
        <f t="shared" si="569"/>
        <v/>
      </c>
      <c r="AZ1804" s="54">
        <f>+IF(SUMIF($AC$3:$AM$3,VLOOKUP($R1804,desplegable!$N$3:$Q$8,4,FALSE),$AC1804:$AM1804)&gt;=$S1804,$S1804,SUMIF($AC$3:$AM$3,VLOOKUP($R1804,desplegable!$N$3:$Q$8,4,FALSE),$AC1804:$AM1804))</f>
        <v>0</v>
      </c>
      <c r="BA1804" s="78"/>
      <c r="BB1804" s="54">
        <f t="shared" si="570"/>
        <v>0</v>
      </c>
      <c r="BC1804" s="53">
        <f>+IFERROR($BB1804*$T1804/VLOOKUP($R1804,desplegable!$N$3:$O$8,2,FALSE),0)</f>
        <v>0</v>
      </c>
      <c r="BD1804" s="53" t="str">
        <f t="shared" si="579"/>
        <v/>
      </c>
      <c r="BE1804" s="57" t="str">
        <f t="shared" si="571"/>
        <v/>
      </c>
    </row>
    <row r="1805" spans="1:57" ht="15" customHeight="1" x14ac:dyDescent="0.25">
      <c r="A1805" s="26" t="s">
        <v>117</v>
      </c>
      <c r="B1805" s="21"/>
      <c r="C1805" s="21" t="s">
        <v>117</v>
      </c>
      <c r="D1805" s="21"/>
      <c r="E1805" s="21" t="s">
        <v>117</v>
      </c>
      <c r="F1805" s="21"/>
      <c r="G1805" s="27"/>
      <c r="H1805" s="27"/>
      <c r="I1805" s="28" t="s">
        <v>110</v>
      </c>
      <c r="J1805" s="28" t="s">
        <v>117</v>
      </c>
      <c r="K1805" s="21"/>
      <c r="L1805" s="21"/>
      <c r="M1805" s="28" t="s">
        <v>117</v>
      </c>
      <c r="N1805" s="28" t="s">
        <v>117</v>
      </c>
      <c r="O1805" s="28" t="s">
        <v>117</v>
      </c>
      <c r="P1805" s="21" t="s">
        <v>117</v>
      </c>
      <c r="Q1805" s="21" t="s">
        <v>117</v>
      </c>
      <c r="R1805" s="28" t="s">
        <v>117</v>
      </c>
      <c r="S1805" s="78"/>
      <c r="T1805" s="30"/>
      <c r="U1805" s="52">
        <f t="shared" si="580"/>
        <v>0</v>
      </c>
      <c r="V1805" s="29"/>
      <c r="W1805" s="29" t="s">
        <v>117</v>
      </c>
      <c r="X1805" s="29"/>
      <c r="Y1805" s="29"/>
      <c r="Z1805" s="53" t="str">
        <f t="shared" si="572"/>
        <v/>
      </c>
      <c r="AA1805" s="55" t="str">
        <f t="shared" si="562"/>
        <v/>
      </c>
      <c r="AB1805" s="27"/>
      <c r="AC1805" s="54">
        <f t="shared" si="573"/>
        <v>0</v>
      </c>
      <c r="AD1805" s="78"/>
      <c r="AE1805" s="54">
        <f t="shared" si="574"/>
        <v>0</v>
      </c>
      <c r="AF1805" s="78"/>
      <c r="AG1805" s="54">
        <f t="shared" si="575"/>
        <v>0</v>
      </c>
      <c r="AH1805" s="78"/>
      <c r="AI1805" s="54">
        <f t="shared" si="576"/>
        <v>0</v>
      </c>
      <c r="AJ1805" s="78"/>
      <c r="AK1805" s="54">
        <f t="shared" si="577"/>
        <v>0</v>
      </c>
      <c r="AL1805" s="78"/>
      <c r="AM1805" s="78"/>
      <c r="AN1805" s="53" t="str">
        <f>+IF($A1805="Venta",SUMIF($AC$3:$AM$3,VLOOKUP($R1805,desplegable!$N$3:$Q$8,4,FALSE),$AC1805:$AM1805)*$T1805/VLOOKUP($R1805,desplegable!$N$3:$O$8,2,FALSE),"")</f>
        <v/>
      </c>
      <c r="AO1805" s="53">
        <f t="shared" si="578"/>
        <v>0</v>
      </c>
      <c r="AP1805" s="53" t="str">
        <f>+IF($A1805="Compra",SUMIF($AC$3:$AM$3,VLOOKUP($R1804,desplegable!$N$3:$Q$8,4,FALSE),$AC1805:$AM1805)*$T1805/VLOOKUP($R1804,desplegable!$N$3:$O$8,2,FALSE),"")</f>
        <v/>
      </c>
      <c r="AQ1805" s="55">
        <f>+IFERROR(SUMIF($AC$3:$AM$3,VLOOKUP($R1805,desplegable!$N$3:$Q$8,4,FALSE),$AC1805:$AM1805)/$S1805,0)</f>
        <v>0</v>
      </c>
      <c r="AR1805" s="55">
        <f ca="1">IFERROR((SUMIF($AC$3:$AM$3,VLOOKUP($R1805,desplegable!$N$3:$Q$8,4,FALSE),$AC1805:$AM1805)/($H1805-$G1805))*((TODAY())-$G1805)/$S1805,0)</f>
        <v>0</v>
      </c>
      <c r="AS1805" s="56" t="str">
        <f t="shared" si="563"/>
        <v>-</v>
      </c>
      <c r="AT1805" s="56" t="str">
        <f t="shared" si="564"/>
        <v>-</v>
      </c>
      <c r="AU1805" s="56" t="str">
        <f t="shared" si="565"/>
        <v>-</v>
      </c>
      <c r="AV1805" s="56" t="str">
        <f t="shared" si="566"/>
        <v>-</v>
      </c>
      <c r="AW1805" s="53" t="str">
        <f t="shared" si="567"/>
        <v>-</v>
      </c>
      <c r="AX1805" s="53" t="str">
        <f t="shared" si="568"/>
        <v/>
      </c>
      <c r="AY1805" s="57" t="str">
        <f t="shared" si="569"/>
        <v/>
      </c>
      <c r="AZ1805" s="54">
        <f>+IF(SUMIF($AC$3:$AM$3,VLOOKUP($R1805,desplegable!$N$3:$Q$8,4,FALSE),$AC1805:$AM1805)&gt;=$S1805,$S1805,SUMIF($AC$3:$AM$3,VLOOKUP($R1805,desplegable!$N$3:$Q$8,4,FALSE),$AC1805:$AM1805))</f>
        <v>0</v>
      </c>
      <c r="BA1805" s="78"/>
      <c r="BB1805" s="54">
        <f t="shared" si="570"/>
        <v>0</v>
      </c>
      <c r="BC1805" s="53">
        <f>+IFERROR($BB1805*$T1805/VLOOKUP($R1805,desplegable!$N$3:$O$8,2,FALSE),0)</f>
        <v>0</v>
      </c>
      <c r="BD1805" s="53" t="str">
        <f t="shared" si="579"/>
        <v/>
      </c>
      <c r="BE1805" s="57" t="str">
        <f t="shared" si="571"/>
        <v/>
      </c>
    </row>
    <row r="1806" spans="1:57" ht="15" customHeight="1" x14ac:dyDescent="0.25">
      <c r="A1806" s="26" t="s">
        <v>117</v>
      </c>
      <c r="B1806" s="21"/>
      <c r="C1806" s="21" t="s">
        <v>117</v>
      </c>
      <c r="D1806" s="21"/>
      <c r="E1806" s="21" t="s">
        <v>117</v>
      </c>
      <c r="F1806" s="21"/>
      <c r="G1806" s="27"/>
      <c r="H1806" s="27"/>
      <c r="I1806" s="28" t="s">
        <v>110</v>
      </c>
      <c r="J1806" s="28" t="s">
        <v>117</v>
      </c>
      <c r="K1806" s="21"/>
      <c r="L1806" s="21"/>
      <c r="M1806" s="28" t="s">
        <v>117</v>
      </c>
      <c r="N1806" s="28" t="s">
        <v>117</v>
      </c>
      <c r="O1806" s="28" t="s">
        <v>117</v>
      </c>
      <c r="P1806" s="21" t="s">
        <v>117</v>
      </c>
      <c r="Q1806" s="21" t="s">
        <v>117</v>
      </c>
      <c r="R1806" s="28" t="s">
        <v>117</v>
      </c>
      <c r="S1806" s="78"/>
      <c r="T1806" s="30"/>
      <c r="U1806" s="52">
        <f t="shared" si="580"/>
        <v>0</v>
      </c>
      <c r="V1806" s="29"/>
      <c r="W1806" s="29" t="s">
        <v>117</v>
      </c>
      <c r="X1806" s="29"/>
      <c r="Y1806" s="29"/>
      <c r="Z1806" s="53" t="str">
        <f t="shared" si="572"/>
        <v/>
      </c>
      <c r="AA1806" s="55" t="str">
        <f t="shared" si="562"/>
        <v/>
      </c>
      <c r="AB1806" s="27"/>
      <c r="AC1806" s="54">
        <f t="shared" si="573"/>
        <v>0</v>
      </c>
      <c r="AD1806" s="78"/>
      <c r="AE1806" s="54">
        <f t="shared" si="574"/>
        <v>0</v>
      </c>
      <c r="AF1806" s="78"/>
      <c r="AG1806" s="54">
        <f t="shared" si="575"/>
        <v>0</v>
      </c>
      <c r="AH1806" s="78"/>
      <c r="AI1806" s="54">
        <f t="shared" si="576"/>
        <v>0</v>
      </c>
      <c r="AJ1806" s="78"/>
      <c r="AK1806" s="54">
        <f t="shared" si="577"/>
        <v>0</v>
      </c>
      <c r="AL1806" s="78"/>
      <c r="AM1806" s="78"/>
      <c r="AN1806" s="53" t="str">
        <f>+IF($A1806="Venta",SUMIF($AC$3:$AM$3,VLOOKUP($R1806,desplegable!$N$3:$Q$8,4,FALSE),$AC1806:$AM1806)*$T1806/VLOOKUP($R1806,desplegable!$N$3:$O$8,2,FALSE),"")</f>
        <v/>
      </c>
      <c r="AO1806" s="53">
        <f t="shared" si="578"/>
        <v>0</v>
      </c>
      <c r="AP1806" s="53" t="str">
        <f>+IF($A1806="Compra",SUMIF($AC$3:$AM$3,VLOOKUP($R1805,desplegable!$N$3:$Q$8,4,FALSE),$AC1806:$AM1806)*$T1806/VLOOKUP($R1805,desplegable!$N$3:$O$8,2,FALSE),"")</f>
        <v/>
      </c>
      <c r="AQ1806" s="55">
        <f>+IFERROR(SUMIF($AC$3:$AM$3,VLOOKUP($R1806,desplegable!$N$3:$Q$8,4,FALSE),$AC1806:$AM1806)/$S1806,0)</f>
        <v>0</v>
      </c>
      <c r="AR1806" s="55">
        <f ca="1">IFERROR((SUMIF($AC$3:$AM$3,VLOOKUP($R1806,desplegable!$N$3:$Q$8,4,FALSE),$AC1806:$AM1806)/($H1806-$G1806))*((TODAY())-$G1806)/$S1806,0)</f>
        <v>0</v>
      </c>
      <c r="AS1806" s="56" t="str">
        <f t="shared" si="563"/>
        <v>-</v>
      </c>
      <c r="AT1806" s="56" t="str">
        <f t="shared" si="564"/>
        <v>-</v>
      </c>
      <c r="AU1806" s="56" t="str">
        <f t="shared" si="565"/>
        <v>-</v>
      </c>
      <c r="AV1806" s="56" t="str">
        <f t="shared" si="566"/>
        <v>-</v>
      </c>
      <c r="AW1806" s="53" t="str">
        <f t="shared" si="567"/>
        <v>-</v>
      </c>
      <c r="AX1806" s="53" t="str">
        <f t="shared" si="568"/>
        <v/>
      </c>
      <c r="AY1806" s="57" t="str">
        <f t="shared" si="569"/>
        <v/>
      </c>
      <c r="AZ1806" s="54">
        <f>+IF(SUMIF($AC$3:$AM$3,VLOOKUP($R1806,desplegable!$N$3:$Q$8,4,FALSE),$AC1806:$AM1806)&gt;=$S1806,$S1806,SUMIF($AC$3:$AM$3,VLOOKUP($R1806,desplegable!$N$3:$Q$8,4,FALSE),$AC1806:$AM1806))</f>
        <v>0</v>
      </c>
      <c r="BA1806" s="78"/>
      <c r="BB1806" s="54">
        <f t="shared" si="570"/>
        <v>0</v>
      </c>
      <c r="BC1806" s="53">
        <f>+IFERROR($BB1806*$T1806/VLOOKUP($R1806,desplegable!$N$3:$O$8,2,FALSE),0)</f>
        <v>0</v>
      </c>
      <c r="BD1806" s="53" t="str">
        <f t="shared" si="579"/>
        <v/>
      </c>
      <c r="BE1806" s="57" t="str">
        <f t="shared" si="571"/>
        <v/>
      </c>
    </row>
    <row r="1807" spans="1:57" ht="15" customHeight="1" x14ac:dyDescent="0.25">
      <c r="A1807" s="26" t="s">
        <v>117</v>
      </c>
      <c r="B1807" s="21"/>
      <c r="C1807" s="21" t="s">
        <v>117</v>
      </c>
      <c r="D1807" s="21"/>
      <c r="E1807" s="21" t="s">
        <v>117</v>
      </c>
      <c r="F1807" s="21"/>
      <c r="G1807" s="27"/>
      <c r="H1807" s="27"/>
      <c r="I1807" s="28" t="s">
        <v>110</v>
      </c>
      <c r="J1807" s="28" t="s">
        <v>117</v>
      </c>
      <c r="K1807" s="21"/>
      <c r="L1807" s="21"/>
      <c r="M1807" s="28" t="s">
        <v>117</v>
      </c>
      <c r="N1807" s="28" t="s">
        <v>117</v>
      </c>
      <c r="O1807" s="28" t="s">
        <v>117</v>
      </c>
      <c r="P1807" s="21" t="s">
        <v>117</v>
      </c>
      <c r="Q1807" s="21" t="s">
        <v>117</v>
      </c>
      <c r="R1807" s="28" t="s">
        <v>117</v>
      </c>
      <c r="S1807" s="78"/>
      <c r="T1807" s="30"/>
      <c r="U1807" s="52">
        <f t="shared" si="580"/>
        <v>0</v>
      </c>
      <c r="V1807" s="29"/>
      <c r="W1807" s="29" t="s">
        <v>117</v>
      </c>
      <c r="X1807" s="29"/>
      <c r="Y1807" s="29"/>
      <c r="Z1807" s="53" t="str">
        <f t="shared" si="572"/>
        <v/>
      </c>
      <c r="AA1807" s="55" t="str">
        <f t="shared" si="562"/>
        <v/>
      </c>
      <c r="AB1807" s="27"/>
      <c r="AC1807" s="54">
        <f t="shared" si="573"/>
        <v>0</v>
      </c>
      <c r="AD1807" s="78"/>
      <c r="AE1807" s="54">
        <f t="shared" si="574"/>
        <v>0</v>
      </c>
      <c r="AF1807" s="78"/>
      <c r="AG1807" s="54">
        <f t="shared" si="575"/>
        <v>0</v>
      </c>
      <c r="AH1807" s="78"/>
      <c r="AI1807" s="54">
        <f t="shared" si="576"/>
        <v>0</v>
      </c>
      <c r="AJ1807" s="78"/>
      <c r="AK1807" s="54">
        <f t="shared" si="577"/>
        <v>0</v>
      </c>
      <c r="AL1807" s="78"/>
      <c r="AM1807" s="78"/>
      <c r="AN1807" s="53" t="str">
        <f>+IF($A1807="Venta",SUMIF($AC$3:$AM$3,VLOOKUP($R1807,desplegable!$N$3:$Q$8,4,FALSE),$AC1807:$AM1807)*$T1807/VLOOKUP($R1807,desplegable!$N$3:$O$8,2,FALSE),"")</f>
        <v/>
      </c>
      <c r="AO1807" s="53">
        <f t="shared" si="578"/>
        <v>0</v>
      </c>
      <c r="AP1807" s="53" t="str">
        <f>+IF($A1807="Compra",SUMIF($AC$3:$AM$3,VLOOKUP(#REF!,desplegable!$N$3:$Q$8,4,FALSE),$AC1807:$AM1807)*$T1807/VLOOKUP(#REF!,desplegable!$N$3:$O$8,2,FALSE),"")</f>
        <v/>
      </c>
      <c r="AQ1807" s="55">
        <f>+IFERROR(SUMIF($AC$3:$AM$3,VLOOKUP($R1807,desplegable!$N$3:$Q$8,4,FALSE),$AC1807:$AM1807)/$S1807,0)</f>
        <v>0</v>
      </c>
      <c r="AR1807" s="55">
        <f ca="1">IFERROR((SUMIF($AC$3:$AM$3,VLOOKUP($R1807,desplegable!$N$3:$Q$8,4,FALSE),$AC1807:$AM1807)/($H1807-$G1807))*((TODAY())-$G1807)/$S1807,0)</f>
        <v>0</v>
      </c>
      <c r="AS1807" s="56" t="str">
        <f t="shared" si="563"/>
        <v>-</v>
      </c>
      <c r="AT1807" s="56" t="str">
        <f t="shared" si="564"/>
        <v>-</v>
      </c>
      <c r="AU1807" s="56" t="str">
        <f t="shared" si="565"/>
        <v>-</v>
      </c>
      <c r="AV1807" s="56" t="str">
        <f t="shared" si="566"/>
        <v>-</v>
      </c>
      <c r="AW1807" s="53" t="str">
        <f t="shared" si="567"/>
        <v>-</v>
      </c>
      <c r="AX1807" s="53" t="str">
        <f t="shared" si="568"/>
        <v/>
      </c>
      <c r="AY1807" s="57" t="str">
        <f t="shared" si="569"/>
        <v/>
      </c>
      <c r="AZ1807" s="54">
        <f>+IF(SUMIF($AC$3:$AM$3,VLOOKUP($R1807,desplegable!$N$3:$Q$8,4,FALSE),$AC1807:$AM1807)&gt;=$S1807,$S1807,SUMIF($AC$3:$AM$3,VLOOKUP($R1807,desplegable!$N$3:$Q$8,4,FALSE),$AC1807:$AM1807))</f>
        <v>0</v>
      </c>
      <c r="BA1807" s="78"/>
      <c r="BB1807" s="54">
        <f t="shared" si="570"/>
        <v>0</v>
      </c>
      <c r="BC1807" s="53">
        <f>+IFERROR($BB1807*$T1807/VLOOKUP($R1807,desplegable!$N$3:$O$8,2,FALSE),0)</f>
        <v>0</v>
      </c>
      <c r="BD1807" s="53" t="str">
        <f t="shared" si="579"/>
        <v/>
      </c>
      <c r="BE1807" s="57" t="str">
        <f t="shared" si="571"/>
        <v/>
      </c>
    </row>
    <row r="1808" spans="1:57" ht="15" customHeight="1" x14ac:dyDescent="0.25">
      <c r="A1808" s="26" t="s">
        <v>117</v>
      </c>
      <c r="B1808" s="21"/>
      <c r="C1808" s="21" t="s">
        <v>117</v>
      </c>
      <c r="D1808" s="21"/>
      <c r="E1808" s="21" t="s">
        <v>117</v>
      </c>
      <c r="F1808" s="21"/>
      <c r="G1808" s="27"/>
      <c r="H1808" s="27"/>
      <c r="I1808" s="28" t="s">
        <v>110</v>
      </c>
      <c r="J1808" s="28" t="s">
        <v>117</v>
      </c>
      <c r="K1808" s="21"/>
      <c r="L1808" s="21"/>
      <c r="M1808" s="28" t="s">
        <v>117</v>
      </c>
      <c r="N1808" s="28" t="s">
        <v>117</v>
      </c>
      <c r="O1808" s="28" t="s">
        <v>117</v>
      </c>
      <c r="P1808" s="21" t="s">
        <v>117</v>
      </c>
      <c r="Q1808" s="21" t="s">
        <v>117</v>
      </c>
      <c r="R1808" s="28" t="s">
        <v>117</v>
      </c>
      <c r="S1808" s="78"/>
      <c r="T1808" s="30"/>
      <c r="U1808" s="52">
        <f t="shared" si="580"/>
        <v>0</v>
      </c>
      <c r="V1808" s="29"/>
      <c r="W1808" s="29" t="s">
        <v>117</v>
      </c>
      <c r="X1808" s="29"/>
      <c r="Y1808" s="29"/>
      <c r="Z1808" s="53" t="str">
        <f t="shared" si="572"/>
        <v/>
      </c>
      <c r="AA1808" s="55" t="str">
        <f t="shared" si="562"/>
        <v/>
      </c>
      <c r="AB1808" s="27"/>
      <c r="AC1808" s="54">
        <f t="shared" si="573"/>
        <v>0</v>
      </c>
      <c r="AD1808" s="78"/>
      <c r="AE1808" s="54">
        <f t="shared" si="574"/>
        <v>0</v>
      </c>
      <c r="AF1808" s="78"/>
      <c r="AG1808" s="54">
        <f t="shared" si="575"/>
        <v>0</v>
      </c>
      <c r="AH1808" s="78"/>
      <c r="AI1808" s="54">
        <f t="shared" si="576"/>
        <v>0</v>
      </c>
      <c r="AJ1808" s="78"/>
      <c r="AK1808" s="54">
        <f t="shared" si="577"/>
        <v>0</v>
      </c>
      <c r="AL1808" s="78"/>
      <c r="AM1808" s="78"/>
      <c r="AN1808" s="53" t="str">
        <f>+IF($A1808="Venta",SUMIF($AC$3:$AM$3,VLOOKUP($R1808,desplegable!$N$3:$Q$8,4,FALSE),$AC1808:$AM1808)*$T1808/VLOOKUP($R1808,desplegable!$N$3:$O$8,2,FALSE),"")</f>
        <v/>
      </c>
      <c r="AO1808" s="53">
        <f t="shared" si="578"/>
        <v>0</v>
      </c>
      <c r="AP1808" s="53" t="str">
        <f>+IF($A1808="Compra",SUMIF($AC$3:$AM$3,VLOOKUP(#REF!,desplegable!$N$3:$Q$8,4,FALSE),$AC1808:$AM1808)*$T1808/VLOOKUP(#REF!,desplegable!$N$3:$O$8,2,FALSE),"")</f>
        <v/>
      </c>
      <c r="AQ1808" s="55">
        <f>+IFERROR(SUMIF($AC$3:$AM$3,VLOOKUP($R1808,desplegable!$N$3:$Q$8,4,FALSE),$AC1808:$AM1808)/$S1808,0)</f>
        <v>0</v>
      </c>
      <c r="AR1808" s="55">
        <f ca="1">IFERROR((SUMIF($AC$3:$AM$3,VLOOKUP($R1808,desplegable!$N$3:$Q$8,4,FALSE),$AC1808:$AM1808)/($H1808-$G1808))*((TODAY())-$G1808)/$S1808,0)</f>
        <v>0</v>
      </c>
      <c r="AS1808" s="56" t="str">
        <f t="shared" si="563"/>
        <v>-</v>
      </c>
      <c r="AT1808" s="56" t="str">
        <f t="shared" si="564"/>
        <v>-</v>
      </c>
      <c r="AU1808" s="56" t="str">
        <f t="shared" si="565"/>
        <v>-</v>
      </c>
      <c r="AV1808" s="56" t="str">
        <f t="shared" si="566"/>
        <v>-</v>
      </c>
      <c r="AW1808" s="53" t="str">
        <f t="shared" si="567"/>
        <v>-</v>
      </c>
      <c r="AX1808" s="53" t="str">
        <f t="shared" si="568"/>
        <v/>
      </c>
      <c r="AY1808" s="57" t="str">
        <f t="shared" si="569"/>
        <v/>
      </c>
      <c r="AZ1808" s="54">
        <f>+IF(SUMIF($AC$3:$AM$3,VLOOKUP($R1808,desplegable!$N$3:$Q$8,4,FALSE),$AC1808:$AM1808)&gt;=$S1808,$S1808,SUMIF($AC$3:$AM$3,VLOOKUP($R1808,desplegable!$N$3:$Q$8,4,FALSE),$AC1808:$AM1808))</f>
        <v>0</v>
      </c>
      <c r="BA1808" s="78"/>
      <c r="BB1808" s="54">
        <f t="shared" si="570"/>
        <v>0</v>
      </c>
      <c r="BC1808" s="53">
        <f>+IFERROR($BB1808*$T1808/VLOOKUP($R1808,desplegable!$N$3:$O$8,2,FALSE),0)</f>
        <v>0</v>
      </c>
      <c r="BD1808" s="53" t="str">
        <f t="shared" si="579"/>
        <v/>
      </c>
      <c r="BE1808" s="57" t="str">
        <f t="shared" si="571"/>
        <v/>
      </c>
    </row>
    <row r="1809" spans="1:57" ht="15" customHeight="1" x14ac:dyDescent="0.25">
      <c r="A1809" s="26" t="s">
        <v>117</v>
      </c>
      <c r="B1809" s="21"/>
      <c r="C1809" s="21" t="s">
        <v>117</v>
      </c>
      <c r="D1809" s="21"/>
      <c r="E1809" s="21" t="s">
        <v>117</v>
      </c>
      <c r="F1809" s="21"/>
      <c r="G1809" s="27"/>
      <c r="H1809" s="27"/>
      <c r="I1809" s="28" t="s">
        <v>110</v>
      </c>
      <c r="J1809" s="28" t="s">
        <v>117</v>
      </c>
      <c r="K1809" s="21"/>
      <c r="L1809" s="21"/>
      <c r="M1809" s="28" t="s">
        <v>117</v>
      </c>
      <c r="N1809" s="28" t="s">
        <v>117</v>
      </c>
      <c r="O1809" s="28" t="s">
        <v>117</v>
      </c>
      <c r="P1809" s="21" t="s">
        <v>117</v>
      </c>
      <c r="Q1809" s="21" t="s">
        <v>117</v>
      </c>
      <c r="R1809" s="28" t="s">
        <v>117</v>
      </c>
      <c r="S1809" s="78"/>
      <c r="T1809" s="30"/>
      <c r="U1809" s="52">
        <f t="shared" si="580"/>
        <v>0</v>
      </c>
      <c r="V1809" s="29"/>
      <c r="W1809" s="29" t="s">
        <v>117</v>
      </c>
      <c r="X1809" s="29"/>
      <c r="Y1809" s="29"/>
      <c r="Z1809" s="53" t="str">
        <f t="shared" si="572"/>
        <v/>
      </c>
      <c r="AA1809" s="55" t="str">
        <f t="shared" si="562"/>
        <v/>
      </c>
      <c r="AB1809" s="27"/>
      <c r="AC1809" s="54">
        <f t="shared" si="573"/>
        <v>0</v>
      </c>
      <c r="AD1809" s="78"/>
      <c r="AE1809" s="54">
        <f t="shared" si="574"/>
        <v>0</v>
      </c>
      <c r="AF1809" s="78"/>
      <c r="AG1809" s="54">
        <f t="shared" si="575"/>
        <v>0</v>
      </c>
      <c r="AH1809" s="78"/>
      <c r="AI1809" s="54">
        <f t="shared" si="576"/>
        <v>0</v>
      </c>
      <c r="AJ1809" s="78"/>
      <c r="AK1809" s="54">
        <f t="shared" si="577"/>
        <v>0</v>
      </c>
      <c r="AL1809" s="78"/>
      <c r="AM1809" s="78"/>
      <c r="AN1809" s="53" t="str">
        <f>+IF($A1809="Venta",SUMIF($AC$3:$AM$3,VLOOKUP($R1809,desplegable!$N$3:$Q$8,4,FALSE),$AC1809:$AM1809)*$T1809/VLOOKUP($R1809,desplegable!$N$3:$O$8,2,FALSE),"")</f>
        <v/>
      </c>
      <c r="AO1809" s="53">
        <f t="shared" si="578"/>
        <v>0</v>
      </c>
      <c r="AP1809" s="53" t="str">
        <f>+IF($A1809="Compra",SUMIF($AC$3:$AM$3,VLOOKUP($R1808,desplegable!$N$3:$Q$8,4,FALSE),$AC1809:$AM1809)*$T1809/VLOOKUP($R1808,desplegable!$N$3:$O$8,2,FALSE),"")</f>
        <v/>
      </c>
      <c r="AQ1809" s="55">
        <f>+IFERROR(SUMIF($AC$3:$AM$3,VLOOKUP($R1809,desplegable!$N$3:$Q$8,4,FALSE),$AC1809:$AM1809)/$S1809,0)</f>
        <v>0</v>
      </c>
      <c r="AR1809" s="55">
        <f ca="1">IFERROR((SUMIF($AC$3:$AM$3,VLOOKUP($R1809,desplegable!$N$3:$Q$8,4,FALSE),$AC1809:$AM1809)/($H1809-$G1809))*((TODAY())-$G1809)/$S1809,0)</f>
        <v>0</v>
      </c>
      <c r="AS1809" s="56" t="str">
        <f t="shared" si="563"/>
        <v>-</v>
      </c>
      <c r="AT1809" s="56" t="str">
        <f t="shared" si="564"/>
        <v>-</v>
      </c>
      <c r="AU1809" s="56" t="str">
        <f t="shared" si="565"/>
        <v>-</v>
      </c>
      <c r="AV1809" s="56" t="str">
        <f t="shared" si="566"/>
        <v>-</v>
      </c>
      <c r="AW1809" s="53" t="str">
        <f t="shared" si="567"/>
        <v>-</v>
      </c>
      <c r="AX1809" s="53" t="str">
        <f t="shared" si="568"/>
        <v/>
      </c>
      <c r="AY1809" s="57" t="str">
        <f t="shared" si="569"/>
        <v/>
      </c>
      <c r="AZ1809" s="54">
        <f>+IF(SUMIF($AC$3:$AM$3,VLOOKUP($R1809,desplegable!$N$3:$Q$8,4,FALSE),$AC1809:$AM1809)&gt;=$S1809,$S1809,SUMIF($AC$3:$AM$3,VLOOKUP($R1809,desplegable!$N$3:$Q$8,4,FALSE),$AC1809:$AM1809))</f>
        <v>0</v>
      </c>
      <c r="BA1809" s="78"/>
      <c r="BB1809" s="54">
        <f t="shared" si="570"/>
        <v>0</v>
      </c>
      <c r="BC1809" s="53">
        <f>+IFERROR($BB1809*$T1809/VLOOKUP($R1809,desplegable!$N$3:$O$8,2,FALSE),0)</f>
        <v>0</v>
      </c>
      <c r="BD1809" s="53" t="str">
        <f t="shared" si="579"/>
        <v/>
      </c>
      <c r="BE1809" s="57" t="str">
        <f t="shared" si="571"/>
        <v/>
      </c>
    </row>
    <row r="1810" spans="1:57" ht="15" customHeight="1" x14ac:dyDescent="0.25">
      <c r="A1810" s="26" t="s">
        <v>117</v>
      </c>
      <c r="B1810" s="21"/>
      <c r="C1810" s="21" t="s">
        <v>117</v>
      </c>
      <c r="D1810" s="21"/>
      <c r="E1810" s="21" t="s">
        <v>117</v>
      </c>
      <c r="F1810" s="21"/>
      <c r="G1810" s="27"/>
      <c r="H1810" s="27"/>
      <c r="I1810" s="28" t="s">
        <v>99</v>
      </c>
      <c r="J1810" s="28" t="s">
        <v>117</v>
      </c>
      <c r="K1810" s="21"/>
      <c r="L1810" s="21"/>
      <c r="M1810" s="28" t="s">
        <v>117</v>
      </c>
      <c r="N1810" s="28" t="s">
        <v>117</v>
      </c>
      <c r="O1810" s="28" t="s">
        <v>117</v>
      </c>
      <c r="P1810" s="21" t="s">
        <v>117</v>
      </c>
      <c r="Q1810" s="21" t="s">
        <v>117</v>
      </c>
      <c r="R1810" s="28" t="s">
        <v>117</v>
      </c>
      <c r="S1810" s="78"/>
      <c r="T1810" s="30"/>
      <c r="U1810" s="52">
        <f t="shared" si="580"/>
        <v>0</v>
      </c>
      <c r="V1810" s="29"/>
      <c r="W1810" s="29" t="s">
        <v>117</v>
      </c>
      <c r="X1810" s="29"/>
      <c r="Y1810" s="29"/>
      <c r="Z1810" s="53" t="str">
        <f t="shared" si="572"/>
        <v/>
      </c>
      <c r="AA1810" s="55" t="str">
        <f t="shared" ref="AA1810:AA1873" si="581">+IF($A1810="Venta",IFERROR($Z1810/$U1810,0),IF($A1810="Compra","",""))</f>
        <v/>
      </c>
      <c r="AB1810" s="27"/>
      <c r="AC1810" s="54">
        <f t="shared" si="573"/>
        <v>0</v>
      </c>
      <c r="AD1810" s="78"/>
      <c r="AE1810" s="54">
        <f t="shared" si="574"/>
        <v>0</v>
      </c>
      <c r="AF1810" s="78"/>
      <c r="AG1810" s="54">
        <f t="shared" si="575"/>
        <v>0</v>
      </c>
      <c r="AH1810" s="78"/>
      <c r="AI1810" s="54">
        <f t="shared" si="576"/>
        <v>0</v>
      </c>
      <c r="AJ1810" s="78"/>
      <c r="AK1810" s="54">
        <f t="shared" si="577"/>
        <v>0</v>
      </c>
      <c r="AL1810" s="78"/>
      <c r="AM1810" s="78"/>
      <c r="AN1810" s="53" t="str">
        <f>+IF($A1810="Venta",SUMIF($AC$3:$AM$3,VLOOKUP($R1810,desplegable!$N$3:$Q$8,4,FALSE),$AC1810:$AM1810)*$T1810/VLOOKUP($R1810,desplegable!$N$3:$O$8,2,FALSE),"")</f>
        <v/>
      </c>
      <c r="AO1810" s="53">
        <f t="shared" si="578"/>
        <v>0</v>
      </c>
      <c r="AP1810" s="53" t="str">
        <f>+IF($A1810="Compra",SUMIF($AC$3:$AM$3,VLOOKUP($R1809,desplegable!$N$3:$Q$8,4,FALSE),$AC1810:$AM1810)*$T1810/VLOOKUP($R1809,desplegable!$N$3:$O$8,2,FALSE),"")</f>
        <v/>
      </c>
      <c r="AQ1810" s="55">
        <f>+IFERROR(SUMIF($AC$3:$AM$3,VLOOKUP($R1810,desplegable!$N$3:$Q$8,4,FALSE),$AC1810:$AM1810)/$S1810,0)</f>
        <v>0</v>
      </c>
      <c r="AR1810" s="55">
        <f ca="1">IFERROR((SUMIF($AC$3:$AM$3,VLOOKUP($R1810,desplegable!$N$3:$Q$8,4,FALSE),$AC1810:$AM1810)/($H1810-$G1810))*((TODAY())-$G1810)/$S1810,0)</f>
        <v>0</v>
      </c>
      <c r="AS1810" s="56" t="str">
        <f t="shared" si="563"/>
        <v>-</v>
      </c>
      <c r="AT1810" s="56" t="str">
        <f t="shared" si="564"/>
        <v>-</v>
      </c>
      <c r="AU1810" s="56" t="str">
        <f t="shared" si="565"/>
        <v>-</v>
      </c>
      <c r="AV1810" s="56" t="str">
        <f t="shared" si="566"/>
        <v>-</v>
      </c>
      <c r="AW1810" s="53" t="str">
        <f t="shared" si="567"/>
        <v>-</v>
      </c>
      <c r="AX1810" s="53" t="str">
        <f t="shared" si="568"/>
        <v/>
      </c>
      <c r="AY1810" s="57" t="str">
        <f t="shared" si="569"/>
        <v/>
      </c>
      <c r="AZ1810" s="54">
        <f>+IF(SUMIF($AC$3:$AM$3,VLOOKUP($R1810,desplegable!$N$3:$Q$8,4,FALSE),$AC1810:$AM1810)&gt;=$S1810,$S1810,SUMIF($AC$3:$AM$3,VLOOKUP($R1810,desplegable!$N$3:$Q$8,4,FALSE),$AC1810:$AM1810))</f>
        <v>0</v>
      </c>
      <c r="BA1810" s="78"/>
      <c r="BB1810" s="54">
        <f t="shared" si="570"/>
        <v>0</v>
      </c>
      <c r="BC1810" s="53">
        <f>+IFERROR($BB1810*$T1810/VLOOKUP($R1810,desplegable!$N$3:$O$8,2,FALSE),0)</f>
        <v>0</v>
      </c>
      <c r="BD1810" s="53" t="str">
        <f t="shared" si="579"/>
        <v/>
      </c>
      <c r="BE1810" s="57" t="str">
        <f t="shared" si="571"/>
        <v/>
      </c>
    </row>
    <row r="1811" spans="1:57" ht="15" customHeight="1" x14ac:dyDescent="0.25">
      <c r="A1811" s="26" t="s">
        <v>117</v>
      </c>
      <c r="B1811" s="21"/>
      <c r="C1811" s="21" t="s">
        <v>117</v>
      </c>
      <c r="D1811" s="21"/>
      <c r="E1811" s="21" t="s">
        <v>117</v>
      </c>
      <c r="F1811" s="21"/>
      <c r="G1811" s="27"/>
      <c r="H1811" s="27"/>
      <c r="I1811" s="28" t="s">
        <v>99</v>
      </c>
      <c r="J1811" s="28" t="s">
        <v>117</v>
      </c>
      <c r="K1811" s="21"/>
      <c r="L1811" s="21"/>
      <c r="M1811" s="28" t="s">
        <v>117</v>
      </c>
      <c r="N1811" s="28" t="s">
        <v>117</v>
      </c>
      <c r="O1811" s="28" t="s">
        <v>117</v>
      </c>
      <c r="P1811" s="21" t="s">
        <v>117</v>
      </c>
      <c r="Q1811" s="21" t="s">
        <v>117</v>
      </c>
      <c r="R1811" s="28" t="s">
        <v>117</v>
      </c>
      <c r="S1811" s="78"/>
      <c r="T1811" s="30"/>
      <c r="U1811" s="52">
        <f t="shared" si="580"/>
        <v>0</v>
      </c>
      <c r="V1811" s="29"/>
      <c r="W1811" s="29" t="s">
        <v>117</v>
      </c>
      <c r="X1811" s="29"/>
      <c r="Y1811" s="29"/>
      <c r="Z1811" s="53" t="str">
        <f t="shared" si="572"/>
        <v/>
      </c>
      <c r="AA1811" s="55" t="str">
        <f t="shared" si="581"/>
        <v/>
      </c>
      <c r="AB1811" s="27"/>
      <c r="AC1811" s="54">
        <f t="shared" si="573"/>
        <v>0</v>
      </c>
      <c r="AD1811" s="78"/>
      <c r="AE1811" s="54">
        <f t="shared" si="574"/>
        <v>0</v>
      </c>
      <c r="AF1811" s="78"/>
      <c r="AG1811" s="54">
        <f t="shared" si="575"/>
        <v>0</v>
      </c>
      <c r="AH1811" s="78"/>
      <c r="AI1811" s="54">
        <f t="shared" si="576"/>
        <v>0</v>
      </c>
      <c r="AJ1811" s="78"/>
      <c r="AK1811" s="54">
        <f t="shared" si="577"/>
        <v>0</v>
      </c>
      <c r="AL1811" s="78"/>
      <c r="AM1811" s="78"/>
      <c r="AN1811" s="53" t="str">
        <f>+IF($A1811="Venta",SUMIF($AC$3:$AM$3,VLOOKUP($R1811,desplegable!$N$3:$Q$8,4,FALSE),$AC1811:$AM1811)*$T1811/VLOOKUP($R1811,desplegable!$N$3:$O$8,2,FALSE),"")</f>
        <v/>
      </c>
      <c r="AO1811" s="53">
        <f t="shared" si="578"/>
        <v>0</v>
      </c>
      <c r="AP1811" s="53" t="str">
        <f>+IF($A1811="Compra",SUMIF($AC$3:$AM$3,VLOOKUP($R1810,desplegable!$N$3:$Q$8,4,FALSE),$AC1811:$AM1811)*$T1811/VLOOKUP($R1810,desplegable!$N$3:$O$8,2,FALSE),"")</f>
        <v/>
      </c>
      <c r="AQ1811" s="55">
        <f>+IFERROR(SUMIF($AC$3:$AM$3,VLOOKUP($R1811,desplegable!$N$3:$Q$8,4,FALSE),$AC1811:$AM1811)/$S1811,0)</f>
        <v>0</v>
      </c>
      <c r="AR1811" s="55">
        <f ca="1">IFERROR((SUMIF($AC$3:$AM$3,VLOOKUP($R1811,desplegable!$N$3:$Q$8,4,FALSE),$AC1811:$AM1811)/($H1811-$G1811))*((TODAY())-$G1811)/$S1811,0)</f>
        <v>0</v>
      </c>
      <c r="AS1811" s="56" t="str">
        <f t="shared" si="563"/>
        <v>-</v>
      </c>
      <c r="AT1811" s="56" t="str">
        <f t="shared" si="564"/>
        <v>-</v>
      </c>
      <c r="AU1811" s="56" t="str">
        <f t="shared" si="565"/>
        <v>-</v>
      </c>
      <c r="AV1811" s="56" t="str">
        <f t="shared" si="566"/>
        <v>-</v>
      </c>
      <c r="AW1811" s="53" t="str">
        <f t="shared" si="567"/>
        <v>-</v>
      </c>
      <c r="AX1811" s="53" t="str">
        <f t="shared" si="568"/>
        <v/>
      </c>
      <c r="AY1811" s="57" t="str">
        <f t="shared" si="569"/>
        <v/>
      </c>
      <c r="AZ1811" s="54">
        <f>+IF(SUMIF($AC$3:$AM$3,VLOOKUP($R1811,desplegable!$N$3:$Q$8,4,FALSE),$AC1811:$AM1811)&gt;=$S1811,$S1811,SUMIF($AC$3:$AM$3,VLOOKUP($R1811,desplegable!$N$3:$Q$8,4,FALSE),$AC1811:$AM1811))</f>
        <v>0</v>
      </c>
      <c r="BA1811" s="78"/>
      <c r="BB1811" s="54">
        <f t="shared" si="570"/>
        <v>0</v>
      </c>
      <c r="BC1811" s="53">
        <f>+IFERROR($BB1811*$T1811/VLOOKUP($R1811,desplegable!$N$3:$O$8,2,FALSE),0)</f>
        <v>0</v>
      </c>
      <c r="BD1811" s="53" t="str">
        <f t="shared" si="579"/>
        <v/>
      </c>
      <c r="BE1811" s="57" t="str">
        <f t="shared" si="571"/>
        <v/>
      </c>
    </row>
    <row r="1812" spans="1:57" ht="15" customHeight="1" x14ac:dyDescent="0.25">
      <c r="A1812" s="26" t="s">
        <v>117</v>
      </c>
      <c r="B1812" s="21"/>
      <c r="C1812" s="21" t="s">
        <v>117</v>
      </c>
      <c r="D1812" s="21"/>
      <c r="E1812" s="21" t="s">
        <v>117</v>
      </c>
      <c r="F1812" s="21"/>
      <c r="G1812" s="27"/>
      <c r="H1812" s="27"/>
      <c r="I1812" s="28" t="s">
        <v>99</v>
      </c>
      <c r="J1812" s="28" t="s">
        <v>117</v>
      </c>
      <c r="K1812" s="21"/>
      <c r="L1812" s="21"/>
      <c r="M1812" s="28" t="s">
        <v>117</v>
      </c>
      <c r="N1812" s="28" t="s">
        <v>117</v>
      </c>
      <c r="O1812" s="28" t="s">
        <v>117</v>
      </c>
      <c r="P1812" s="21" t="s">
        <v>117</v>
      </c>
      <c r="Q1812" s="21" t="s">
        <v>117</v>
      </c>
      <c r="R1812" s="28" t="s">
        <v>117</v>
      </c>
      <c r="S1812" s="78"/>
      <c r="T1812" s="30"/>
      <c r="U1812" s="52">
        <f t="shared" si="580"/>
        <v>0</v>
      </c>
      <c r="V1812" s="29"/>
      <c r="W1812" s="29" t="s">
        <v>117</v>
      </c>
      <c r="X1812" s="29"/>
      <c r="Y1812" s="29"/>
      <c r="Z1812" s="53" t="str">
        <f t="shared" si="572"/>
        <v/>
      </c>
      <c r="AA1812" s="55" t="str">
        <f t="shared" si="581"/>
        <v/>
      </c>
      <c r="AB1812" s="27"/>
      <c r="AC1812" s="54">
        <f t="shared" si="573"/>
        <v>0</v>
      </c>
      <c r="AD1812" s="78"/>
      <c r="AE1812" s="54">
        <f t="shared" si="574"/>
        <v>0</v>
      </c>
      <c r="AF1812" s="78"/>
      <c r="AG1812" s="54">
        <f t="shared" si="575"/>
        <v>0</v>
      </c>
      <c r="AH1812" s="78"/>
      <c r="AI1812" s="54">
        <f t="shared" si="576"/>
        <v>0</v>
      </c>
      <c r="AJ1812" s="78"/>
      <c r="AK1812" s="54">
        <f t="shared" si="577"/>
        <v>0</v>
      </c>
      <c r="AL1812" s="78"/>
      <c r="AM1812" s="78"/>
      <c r="AN1812" s="53" t="str">
        <f>+IF($A1812="Venta",SUMIF($AC$3:$AM$3,VLOOKUP($R1812,desplegable!$N$3:$Q$8,4,FALSE),$AC1812:$AM1812)*$T1812/VLOOKUP($R1812,desplegable!$N$3:$O$8,2,FALSE),"")</f>
        <v/>
      </c>
      <c r="AO1812" s="53">
        <f t="shared" si="578"/>
        <v>0</v>
      </c>
      <c r="AP1812" s="53" t="str">
        <f>+IF($A1812="Compra",SUMIF($AC$3:$AM$3,VLOOKUP($R1811,desplegable!$N$3:$Q$8,4,FALSE),$AC1812:$AM1812)*$T1812/VLOOKUP($R1811,desplegable!$N$3:$O$8,2,FALSE),"")</f>
        <v/>
      </c>
      <c r="AQ1812" s="55">
        <f>+IFERROR(SUMIF($AC$3:$AM$3,VLOOKUP($R1812,desplegable!$N$3:$Q$8,4,FALSE),$AC1812:$AM1812)/$S1812,0)</f>
        <v>0</v>
      </c>
      <c r="AR1812" s="55">
        <f ca="1">IFERROR((SUMIF($AC$3:$AM$3,VLOOKUP($R1812,desplegable!$N$3:$Q$8,4,FALSE),$AC1812:$AM1812)/($H1812-$G1812))*((TODAY())-$G1812)/$S1812,0)</f>
        <v>0</v>
      </c>
      <c r="AS1812" s="56" t="str">
        <f t="shared" si="563"/>
        <v>-</v>
      </c>
      <c r="AT1812" s="56" t="str">
        <f t="shared" si="564"/>
        <v>-</v>
      </c>
      <c r="AU1812" s="56" t="str">
        <f t="shared" si="565"/>
        <v>-</v>
      </c>
      <c r="AV1812" s="56" t="str">
        <f t="shared" si="566"/>
        <v>-</v>
      </c>
      <c r="AW1812" s="53" t="str">
        <f t="shared" si="567"/>
        <v>-</v>
      </c>
      <c r="AX1812" s="53" t="str">
        <f t="shared" si="568"/>
        <v/>
      </c>
      <c r="AY1812" s="57" t="str">
        <f t="shared" si="569"/>
        <v/>
      </c>
      <c r="AZ1812" s="54">
        <f>+IF(SUMIF($AC$3:$AM$3,VLOOKUP($R1812,desplegable!$N$3:$Q$8,4,FALSE),$AC1812:$AM1812)&gt;=$S1812,$S1812,SUMIF($AC$3:$AM$3,VLOOKUP($R1812,desplegable!$N$3:$Q$8,4,FALSE),$AC1812:$AM1812))</f>
        <v>0</v>
      </c>
      <c r="BA1812" s="78"/>
      <c r="BB1812" s="54">
        <f t="shared" si="570"/>
        <v>0</v>
      </c>
      <c r="BC1812" s="53">
        <f>+IFERROR($BB1812*$T1812/VLOOKUP($R1812,desplegable!$N$3:$O$8,2,FALSE),0)</f>
        <v>0</v>
      </c>
      <c r="BD1812" s="53" t="str">
        <f t="shared" si="579"/>
        <v/>
      </c>
      <c r="BE1812" s="57" t="str">
        <f t="shared" si="571"/>
        <v/>
      </c>
    </row>
    <row r="1813" spans="1:57" ht="15" customHeight="1" x14ac:dyDescent="0.25">
      <c r="A1813" s="26" t="s">
        <v>117</v>
      </c>
      <c r="B1813" s="21"/>
      <c r="C1813" s="21" t="s">
        <v>117</v>
      </c>
      <c r="D1813" s="21"/>
      <c r="E1813" s="21" t="s">
        <v>117</v>
      </c>
      <c r="F1813" s="21"/>
      <c r="G1813" s="27"/>
      <c r="H1813" s="27"/>
      <c r="I1813" s="28" t="s">
        <v>99</v>
      </c>
      <c r="J1813" s="28" t="s">
        <v>117</v>
      </c>
      <c r="K1813" s="21"/>
      <c r="L1813" s="21"/>
      <c r="M1813" s="28" t="s">
        <v>117</v>
      </c>
      <c r="N1813" s="28" t="s">
        <v>117</v>
      </c>
      <c r="O1813" s="28" t="s">
        <v>117</v>
      </c>
      <c r="P1813" s="21" t="s">
        <v>117</v>
      </c>
      <c r="Q1813" s="21" t="s">
        <v>117</v>
      </c>
      <c r="R1813" s="28" t="s">
        <v>117</v>
      </c>
      <c r="S1813" s="78"/>
      <c r="T1813" s="30"/>
      <c r="U1813" s="52">
        <f t="shared" si="580"/>
        <v>0</v>
      </c>
      <c r="V1813" s="29"/>
      <c r="W1813" s="29" t="s">
        <v>117</v>
      </c>
      <c r="X1813" s="29"/>
      <c r="Y1813" s="29"/>
      <c r="Z1813" s="53" t="str">
        <f t="shared" si="572"/>
        <v/>
      </c>
      <c r="AA1813" s="55" t="str">
        <f t="shared" si="581"/>
        <v/>
      </c>
      <c r="AB1813" s="27"/>
      <c r="AC1813" s="54">
        <f t="shared" si="573"/>
        <v>0</v>
      </c>
      <c r="AD1813" s="78"/>
      <c r="AE1813" s="54">
        <f t="shared" si="574"/>
        <v>0</v>
      </c>
      <c r="AF1813" s="78"/>
      <c r="AG1813" s="54">
        <f t="shared" si="575"/>
        <v>0</v>
      </c>
      <c r="AH1813" s="78"/>
      <c r="AI1813" s="54">
        <f t="shared" si="576"/>
        <v>0</v>
      </c>
      <c r="AJ1813" s="78"/>
      <c r="AK1813" s="54">
        <f t="shared" si="577"/>
        <v>0</v>
      </c>
      <c r="AL1813" s="78"/>
      <c r="AM1813" s="78"/>
      <c r="AN1813" s="53" t="str">
        <f>+IF($A1813="Venta",SUMIF($AC$3:$AM$3,VLOOKUP($R1813,desplegable!$N$3:$Q$8,4,FALSE),$AC1813:$AM1813)*$T1813/VLOOKUP($R1813,desplegable!$N$3:$O$8,2,FALSE),"")</f>
        <v/>
      </c>
      <c r="AO1813" s="53">
        <f t="shared" si="578"/>
        <v>0</v>
      </c>
      <c r="AP1813" s="53" t="str">
        <f>+IF($A1813="Compra",SUMIF($AC$3:$AM$3,VLOOKUP($R1812,desplegable!$N$3:$Q$8,4,FALSE),$AC1813:$AM1813)*$T1813/VLOOKUP($R1812,desplegable!$N$3:$O$8,2,FALSE),"")</f>
        <v/>
      </c>
      <c r="AQ1813" s="55">
        <f>+IFERROR(SUMIF($AC$3:$AM$3,VLOOKUP($R1813,desplegable!$N$3:$Q$8,4,FALSE),$AC1813:$AM1813)/$S1813,0)</f>
        <v>0</v>
      </c>
      <c r="AR1813" s="55">
        <f ca="1">IFERROR((SUMIF($AC$3:$AM$3,VLOOKUP($R1813,desplegable!$N$3:$Q$8,4,FALSE),$AC1813:$AM1813)/($H1813-$G1813))*((TODAY())-$G1813)/$S1813,0)</f>
        <v>0</v>
      </c>
      <c r="AS1813" s="56" t="str">
        <f t="shared" ref="AS1813:AS1876" si="582">+IFERROR(IF($AE1813=0,"-",$AE1813/$AC1813),"-")</f>
        <v>-</v>
      </c>
      <c r="AT1813" s="56" t="str">
        <f t="shared" ref="AT1813:AT1876" si="583">+IFERROR(IF($AG1813=0,"-",$AG1813/$AC1813),"-")</f>
        <v>-</v>
      </c>
      <c r="AU1813" s="56" t="str">
        <f t="shared" ref="AU1813:AU1876" si="584">+IFERROR(IF($AI1813=0,"-",$AI1813/$AC1813),"-")</f>
        <v>-</v>
      </c>
      <c r="AV1813" s="56" t="str">
        <f t="shared" ref="AV1813:AV1876" si="585">+IFERROR(IF($AK1813=0,"-",$AK1813/$AC1813),"-")</f>
        <v>-</v>
      </c>
      <c r="AW1813" s="53" t="str">
        <f t="shared" ref="AW1813:AW1876" si="586">+IF($A1813="Venta",IFERROR($AN1813/$AK1813,"-"),IFERROR($AO1813/$AK1813,"-"))</f>
        <v>-</v>
      </c>
      <c r="AX1813" s="53" t="str">
        <f t="shared" ref="AX1813:AX1876" si="587">IF($A1813="Venta",$AN1813-$AO1813,IF($A1813="Compra","",""))</f>
        <v/>
      </c>
      <c r="AY1813" s="57" t="str">
        <f t="shared" ref="AY1813:AY1876" si="588">+IF($A1813="Venta",IFERROR($AX1813/$AN1813,0),IF($A1813="Compra","",""))</f>
        <v/>
      </c>
      <c r="AZ1813" s="54">
        <f>+IF(SUMIF($AC$3:$AM$3,VLOOKUP($R1813,desplegable!$N$3:$Q$8,4,FALSE),$AC1813:$AM1813)&gt;=$S1813,$S1813,SUMIF($AC$3:$AM$3,VLOOKUP($R1813,desplegable!$N$3:$Q$8,4,FALSE),$AC1813:$AM1813))</f>
        <v>0</v>
      </c>
      <c r="BA1813" s="78"/>
      <c r="BB1813" s="54">
        <f t="shared" ref="BB1813:BB1876" si="589">+IF($BA1813=0,$AZ1813,$BA1813)</f>
        <v>0</v>
      </c>
      <c r="BC1813" s="53">
        <f>+IFERROR($BB1813*$T1813/VLOOKUP($R1813,desplegable!$N$3:$O$8,2,FALSE),0)</f>
        <v>0</v>
      </c>
      <c r="BD1813" s="53" t="str">
        <f t="shared" si="579"/>
        <v/>
      </c>
      <c r="BE1813" s="57" t="str">
        <f t="shared" ref="BE1813:BE1876" si="590">+IF($A1813="Venta",IFERROR($BD1813/$BC1813,0),IF($A1813="Compra","",""))</f>
        <v/>
      </c>
    </row>
    <row r="1814" spans="1:57" ht="15" customHeight="1" x14ac:dyDescent="0.25">
      <c r="A1814" s="26" t="s">
        <v>117</v>
      </c>
      <c r="B1814" s="21"/>
      <c r="C1814" s="21" t="s">
        <v>117</v>
      </c>
      <c r="D1814" s="21"/>
      <c r="E1814" s="21" t="s">
        <v>117</v>
      </c>
      <c r="F1814" s="21"/>
      <c r="G1814" s="27"/>
      <c r="H1814" s="27"/>
      <c r="I1814" s="28" t="s">
        <v>99</v>
      </c>
      <c r="J1814" s="28" t="s">
        <v>117</v>
      </c>
      <c r="K1814" s="21"/>
      <c r="L1814" s="21"/>
      <c r="M1814" s="28" t="s">
        <v>117</v>
      </c>
      <c r="N1814" s="28" t="s">
        <v>117</v>
      </c>
      <c r="O1814" s="28" t="s">
        <v>117</v>
      </c>
      <c r="P1814" s="21" t="s">
        <v>117</v>
      </c>
      <c r="Q1814" s="21" t="s">
        <v>117</v>
      </c>
      <c r="R1814" s="28" t="s">
        <v>117</v>
      </c>
      <c r="S1814" s="78"/>
      <c r="T1814" s="30"/>
      <c r="U1814" s="52">
        <f t="shared" si="580"/>
        <v>0</v>
      </c>
      <c r="V1814" s="29"/>
      <c r="W1814" s="29" t="s">
        <v>117</v>
      </c>
      <c r="X1814" s="29"/>
      <c r="Y1814" s="29"/>
      <c r="Z1814" s="53" t="str">
        <f t="shared" si="572"/>
        <v/>
      </c>
      <c r="AA1814" s="55" t="str">
        <f t="shared" si="581"/>
        <v/>
      </c>
      <c r="AB1814" s="27"/>
      <c r="AC1814" s="54">
        <f t="shared" si="573"/>
        <v>0</v>
      </c>
      <c r="AD1814" s="78"/>
      <c r="AE1814" s="54">
        <f t="shared" si="574"/>
        <v>0</v>
      </c>
      <c r="AF1814" s="78"/>
      <c r="AG1814" s="54">
        <f t="shared" si="575"/>
        <v>0</v>
      </c>
      <c r="AH1814" s="78"/>
      <c r="AI1814" s="54">
        <f t="shared" si="576"/>
        <v>0</v>
      </c>
      <c r="AJ1814" s="78"/>
      <c r="AK1814" s="54">
        <f t="shared" si="577"/>
        <v>0</v>
      </c>
      <c r="AL1814" s="78"/>
      <c r="AM1814" s="78"/>
      <c r="AN1814" s="53" t="str">
        <f>+IF($A1814="Venta",SUMIF($AC$3:$AM$3,VLOOKUP($R1814,desplegable!$N$3:$Q$8,4,FALSE),$AC1814:$AM1814)*$T1814/VLOOKUP($R1814,desplegable!$N$3:$O$8,2,FALSE),"")</f>
        <v/>
      </c>
      <c r="AO1814" s="53">
        <f t="shared" si="578"/>
        <v>0</v>
      </c>
      <c r="AP1814" s="53" t="str">
        <f>+IF($A1814="Compra",SUMIF($AC$3:$AM$3,VLOOKUP($R1813,desplegable!$N$3:$Q$8,4,FALSE),$AC1814:$AM1814)*$T1814/VLOOKUP($R1813,desplegable!$N$3:$O$8,2,FALSE),"")</f>
        <v/>
      </c>
      <c r="AQ1814" s="55">
        <f>+IFERROR(SUMIF($AC$3:$AM$3,VLOOKUP($R1814,desplegable!$N$3:$Q$8,4,FALSE),$AC1814:$AM1814)/$S1814,0)</f>
        <v>0</v>
      </c>
      <c r="AR1814" s="55">
        <f ca="1">IFERROR((SUMIF($AC$3:$AM$3,VLOOKUP($R1814,desplegable!$N$3:$Q$8,4,FALSE),$AC1814:$AM1814)/($H1814-$G1814))*((TODAY())-$G1814)/$S1814,0)</f>
        <v>0</v>
      </c>
      <c r="AS1814" s="56" t="str">
        <f t="shared" si="582"/>
        <v>-</v>
      </c>
      <c r="AT1814" s="56" t="str">
        <f t="shared" si="583"/>
        <v>-</v>
      </c>
      <c r="AU1814" s="56" t="str">
        <f t="shared" si="584"/>
        <v>-</v>
      </c>
      <c r="AV1814" s="56" t="str">
        <f t="shared" si="585"/>
        <v>-</v>
      </c>
      <c r="AW1814" s="53" t="str">
        <f t="shared" si="586"/>
        <v>-</v>
      </c>
      <c r="AX1814" s="53" t="str">
        <f t="shared" si="587"/>
        <v/>
      </c>
      <c r="AY1814" s="57" t="str">
        <f t="shared" si="588"/>
        <v/>
      </c>
      <c r="AZ1814" s="54">
        <f>+IF(SUMIF($AC$3:$AM$3,VLOOKUP($R1814,desplegable!$N$3:$Q$8,4,FALSE),$AC1814:$AM1814)&gt;=$S1814,$S1814,SUMIF($AC$3:$AM$3,VLOOKUP($R1814,desplegable!$N$3:$Q$8,4,FALSE),$AC1814:$AM1814))</f>
        <v>0</v>
      </c>
      <c r="BA1814" s="78"/>
      <c r="BB1814" s="54">
        <f t="shared" si="589"/>
        <v>0</v>
      </c>
      <c r="BC1814" s="53">
        <f>+IFERROR($BB1814*$T1814/VLOOKUP($R1814,desplegable!$N$3:$O$8,2,FALSE),0)</f>
        <v>0</v>
      </c>
      <c r="BD1814" s="53" t="str">
        <f t="shared" si="579"/>
        <v/>
      </c>
      <c r="BE1814" s="57" t="str">
        <f t="shared" si="590"/>
        <v/>
      </c>
    </row>
    <row r="1815" spans="1:57" ht="15" customHeight="1" x14ac:dyDescent="0.25">
      <c r="A1815" s="26" t="s">
        <v>117</v>
      </c>
      <c r="B1815" s="21"/>
      <c r="C1815" s="21" t="s">
        <v>117</v>
      </c>
      <c r="D1815" s="21"/>
      <c r="E1815" s="21" t="s">
        <v>117</v>
      </c>
      <c r="F1815" s="21"/>
      <c r="G1815" s="27"/>
      <c r="H1815" s="27"/>
      <c r="I1815" s="28" t="s">
        <v>99</v>
      </c>
      <c r="J1815" s="28" t="s">
        <v>117</v>
      </c>
      <c r="K1815" s="21"/>
      <c r="L1815" s="21"/>
      <c r="M1815" s="28" t="s">
        <v>117</v>
      </c>
      <c r="N1815" s="28" t="s">
        <v>117</v>
      </c>
      <c r="O1815" s="28" t="s">
        <v>117</v>
      </c>
      <c r="P1815" s="21" t="s">
        <v>117</v>
      </c>
      <c r="Q1815" s="21" t="s">
        <v>117</v>
      </c>
      <c r="R1815" s="28" t="s">
        <v>117</v>
      </c>
      <c r="S1815" s="78"/>
      <c r="T1815" s="30"/>
      <c r="U1815" s="52">
        <f t="shared" si="580"/>
        <v>0</v>
      </c>
      <c r="V1815" s="29"/>
      <c r="W1815" s="29" t="s">
        <v>117</v>
      </c>
      <c r="X1815" s="29"/>
      <c r="Y1815" s="29"/>
      <c r="Z1815" s="53" t="str">
        <f t="shared" si="572"/>
        <v/>
      </c>
      <c r="AA1815" s="55" t="str">
        <f t="shared" si="581"/>
        <v/>
      </c>
      <c r="AB1815" s="27"/>
      <c r="AC1815" s="54">
        <f t="shared" si="573"/>
        <v>0</v>
      </c>
      <c r="AD1815" s="78"/>
      <c r="AE1815" s="54">
        <f t="shared" si="574"/>
        <v>0</v>
      </c>
      <c r="AF1815" s="78"/>
      <c r="AG1815" s="54">
        <f t="shared" si="575"/>
        <v>0</v>
      </c>
      <c r="AH1815" s="78"/>
      <c r="AI1815" s="54">
        <f t="shared" si="576"/>
        <v>0</v>
      </c>
      <c r="AJ1815" s="78"/>
      <c r="AK1815" s="54">
        <f t="shared" si="577"/>
        <v>0</v>
      </c>
      <c r="AL1815" s="78"/>
      <c r="AM1815" s="78"/>
      <c r="AN1815" s="53" t="str">
        <f>+IF($A1815="Venta",SUMIF($AC$3:$AM$3,VLOOKUP($R1815,desplegable!$N$3:$Q$8,4,FALSE),$AC1815:$AM1815)*$T1815/VLOOKUP($R1815,desplegable!$N$3:$O$8,2,FALSE),"")</f>
        <v/>
      </c>
      <c r="AO1815" s="53">
        <f t="shared" si="578"/>
        <v>0</v>
      </c>
      <c r="AP1815" s="53" t="str">
        <f>+IF($A1815="Compra",SUMIF($AC$3:$AM$3,VLOOKUP($R1814,desplegable!$N$3:$Q$8,4,FALSE),$AC1815:$AM1815)*$T1815/VLOOKUP($R1814,desplegable!$N$3:$O$8,2,FALSE),"")</f>
        <v/>
      </c>
      <c r="AQ1815" s="55">
        <f>+IFERROR(SUMIF($AC$3:$AM$3,VLOOKUP($R1815,desplegable!$N$3:$Q$8,4,FALSE),$AC1815:$AM1815)/$S1815,0)</f>
        <v>0</v>
      </c>
      <c r="AR1815" s="55">
        <f ca="1">IFERROR((SUMIF($AC$3:$AM$3,VLOOKUP($R1815,desplegable!$N$3:$Q$8,4,FALSE),$AC1815:$AM1815)/($H1815-$G1815))*((TODAY())-$G1815)/$S1815,0)</f>
        <v>0</v>
      </c>
      <c r="AS1815" s="56" t="str">
        <f t="shared" si="582"/>
        <v>-</v>
      </c>
      <c r="AT1815" s="56" t="str">
        <f t="shared" si="583"/>
        <v>-</v>
      </c>
      <c r="AU1815" s="56" t="str">
        <f t="shared" si="584"/>
        <v>-</v>
      </c>
      <c r="AV1815" s="56" t="str">
        <f t="shared" si="585"/>
        <v>-</v>
      </c>
      <c r="AW1815" s="53" t="str">
        <f t="shared" si="586"/>
        <v>-</v>
      </c>
      <c r="AX1815" s="53" t="str">
        <f t="shared" si="587"/>
        <v/>
      </c>
      <c r="AY1815" s="57" t="str">
        <f t="shared" si="588"/>
        <v/>
      </c>
      <c r="AZ1815" s="54">
        <f>+IF(SUMIF($AC$3:$AM$3,VLOOKUP($R1815,desplegable!$N$3:$Q$8,4,FALSE),$AC1815:$AM1815)&gt;=$S1815,$S1815,SUMIF($AC$3:$AM$3,VLOOKUP($R1815,desplegable!$N$3:$Q$8,4,FALSE),$AC1815:$AM1815))</f>
        <v>0</v>
      </c>
      <c r="BA1815" s="78"/>
      <c r="BB1815" s="54">
        <f t="shared" si="589"/>
        <v>0</v>
      </c>
      <c r="BC1815" s="53">
        <f>+IFERROR($BB1815*$T1815/VLOOKUP($R1815,desplegable!$N$3:$O$8,2,FALSE),0)</f>
        <v>0</v>
      </c>
      <c r="BD1815" s="53" t="str">
        <f t="shared" si="579"/>
        <v/>
      </c>
      <c r="BE1815" s="57" t="str">
        <f t="shared" si="590"/>
        <v/>
      </c>
    </row>
    <row r="1816" spans="1:57" ht="15" customHeight="1" x14ac:dyDescent="0.25">
      <c r="A1816" s="26" t="s">
        <v>117</v>
      </c>
      <c r="B1816" s="21"/>
      <c r="C1816" s="21" t="s">
        <v>117</v>
      </c>
      <c r="D1816" s="21"/>
      <c r="E1816" s="21" t="s">
        <v>117</v>
      </c>
      <c r="F1816" s="21"/>
      <c r="G1816" s="27"/>
      <c r="H1816" s="27"/>
      <c r="I1816" s="28" t="s">
        <v>99</v>
      </c>
      <c r="J1816" s="28" t="s">
        <v>117</v>
      </c>
      <c r="K1816" s="21"/>
      <c r="L1816" s="21"/>
      <c r="M1816" s="28" t="s">
        <v>117</v>
      </c>
      <c r="N1816" s="28" t="s">
        <v>117</v>
      </c>
      <c r="O1816" s="28" t="s">
        <v>117</v>
      </c>
      <c r="P1816" s="21" t="s">
        <v>117</v>
      </c>
      <c r="Q1816" s="21" t="s">
        <v>117</v>
      </c>
      <c r="R1816" s="28" t="s">
        <v>117</v>
      </c>
      <c r="S1816" s="78"/>
      <c r="T1816" s="30"/>
      <c r="U1816" s="52">
        <f t="shared" si="580"/>
        <v>0</v>
      </c>
      <c r="V1816" s="29"/>
      <c r="W1816" s="29" t="s">
        <v>117</v>
      </c>
      <c r="X1816" s="29"/>
      <c r="Y1816" s="29"/>
      <c r="Z1816" s="53" t="str">
        <f t="shared" si="572"/>
        <v/>
      </c>
      <c r="AA1816" s="55" t="str">
        <f t="shared" si="581"/>
        <v/>
      </c>
      <c r="AB1816" s="27"/>
      <c r="AC1816" s="54">
        <f t="shared" si="573"/>
        <v>0</v>
      </c>
      <c r="AD1816" s="78"/>
      <c r="AE1816" s="54">
        <f t="shared" si="574"/>
        <v>0</v>
      </c>
      <c r="AF1816" s="78"/>
      <c r="AG1816" s="54">
        <f t="shared" si="575"/>
        <v>0</v>
      </c>
      <c r="AH1816" s="78"/>
      <c r="AI1816" s="54">
        <f t="shared" si="576"/>
        <v>0</v>
      </c>
      <c r="AJ1816" s="78"/>
      <c r="AK1816" s="54">
        <f t="shared" si="577"/>
        <v>0</v>
      </c>
      <c r="AL1816" s="78"/>
      <c r="AM1816" s="78"/>
      <c r="AN1816" s="53" t="str">
        <f>+IF($A1816="Venta",SUMIF($AC$3:$AM$3,VLOOKUP($R1816,desplegable!$N$3:$Q$8,4,FALSE),$AC1816:$AM1816)*$T1816/VLOOKUP($R1816,desplegable!$N$3:$O$8,2,FALSE),"")</f>
        <v/>
      </c>
      <c r="AO1816" s="53">
        <f t="shared" si="578"/>
        <v>0</v>
      </c>
      <c r="AP1816" s="53" t="str">
        <f>+IF($A1816="Compra",SUMIF($AC$3:$AM$3,VLOOKUP($R1815,desplegable!$N$3:$Q$8,4,FALSE),$AC1816:$AM1816)*$T1816/VLOOKUP($R1815,desplegable!$N$3:$O$8,2,FALSE),"")</f>
        <v/>
      </c>
      <c r="AQ1816" s="55">
        <f>+IFERROR(SUMIF($AC$3:$AM$3,VLOOKUP($R1816,desplegable!$N$3:$Q$8,4,FALSE),$AC1816:$AM1816)/$S1816,0)</f>
        <v>0</v>
      </c>
      <c r="AR1816" s="55">
        <f ca="1">IFERROR((SUMIF($AC$3:$AM$3,VLOOKUP($R1816,desplegable!$N$3:$Q$8,4,FALSE),$AC1816:$AM1816)/($H1816-$G1816))*((TODAY())-$G1816)/$S1816,0)</f>
        <v>0</v>
      </c>
      <c r="AS1816" s="56" t="str">
        <f t="shared" si="582"/>
        <v>-</v>
      </c>
      <c r="AT1816" s="56" t="str">
        <f t="shared" si="583"/>
        <v>-</v>
      </c>
      <c r="AU1816" s="56" t="str">
        <f t="shared" si="584"/>
        <v>-</v>
      </c>
      <c r="AV1816" s="56" t="str">
        <f t="shared" si="585"/>
        <v>-</v>
      </c>
      <c r="AW1816" s="53" t="str">
        <f t="shared" si="586"/>
        <v>-</v>
      </c>
      <c r="AX1816" s="53" t="str">
        <f t="shared" si="587"/>
        <v/>
      </c>
      <c r="AY1816" s="57" t="str">
        <f t="shared" si="588"/>
        <v/>
      </c>
      <c r="AZ1816" s="54">
        <f>+IF(SUMIF($AC$3:$AM$3,VLOOKUP($R1816,desplegable!$N$3:$Q$8,4,FALSE),$AC1816:$AM1816)&gt;=$S1816,$S1816,SUMIF($AC$3:$AM$3,VLOOKUP($R1816,desplegable!$N$3:$Q$8,4,FALSE),$AC1816:$AM1816))</f>
        <v>0</v>
      </c>
      <c r="BA1816" s="78"/>
      <c r="BB1816" s="54">
        <f t="shared" si="589"/>
        <v>0</v>
      </c>
      <c r="BC1816" s="53">
        <f>+IFERROR($BB1816*$T1816/VLOOKUP($R1816,desplegable!$N$3:$O$8,2,FALSE),0)</f>
        <v>0</v>
      </c>
      <c r="BD1816" s="53" t="str">
        <f t="shared" si="579"/>
        <v/>
      </c>
      <c r="BE1816" s="57" t="str">
        <f t="shared" si="590"/>
        <v/>
      </c>
    </row>
    <row r="1817" spans="1:57" ht="15" customHeight="1" x14ac:dyDescent="0.25">
      <c r="A1817" s="26" t="s">
        <v>117</v>
      </c>
      <c r="B1817" s="21"/>
      <c r="C1817" s="21" t="s">
        <v>117</v>
      </c>
      <c r="D1817" s="21"/>
      <c r="E1817" s="21" t="s">
        <v>117</v>
      </c>
      <c r="F1817" s="21"/>
      <c r="G1817" s="27"/>
      <c r="H1817" s="27"/>
      <c r="I1817" s="28" t="s">
        <v>99</v>
      </c>
      <c r="J1817" s="28" t="s">
        <v>117</v>
      </c>
      <c r="K1817" s="21"/>
      <c r="L1817" s="21"/>
      <c r="M1817" s="28" t="s">
        <v>117</v>
      </c>
      <c r="N1817" s="28" t="s">
        <v>117</v>
      </c>
      <c r="O1817" s="28" t="s">
        <v>117</v>
      </c>
      <c r="P1817" s="21" t="s">
        <v>117</v>
      </c>
      <c r="Q1817" s="21" t="s">
        <v>117</v>
      </c>
      <c r="R1817" s="28" t="s">
        <v>117</v>
      </c>
      <c r="S1817" s="78"/>
      <c r="T1817" s="30"/>
      <c r="U1817" s="52">
        <f t="shared" si="580"/>
        <v>0</v>
      </c>
      <c r="V1817" s="29"/>
      <c r="W1817" s="29" t="s">
        <v>117</v>
      </c>
      <c r="X1817" s="29"/>
      <c r="Y1817" s="29"/>
      <c r="Z1817" s="53" t="str">
        <f t="shared" si="572"/>
        <v/>
      </c>
      <c r="AA1817" s="55" t="str">
        <f t="shared" si="581"/>
        <v/>
      </c>
      <c r="AB1817" s="27"/>
      <c r="AC1817" s="54">
        <f t="shared" si="573"/>
        <v>0</v>
      </c>
      <c r="AD1817" s="78"/>
      <c r="AE1817" s="54">
        <f t="shared" si="574"/>
        <v>0</v>
      </c>
      <c r="AF1817" s="78"/>
      <c r="AG1817" s="54">
        <f t="shared" si="575"/>
        <v>0</v>
      </c>
      <c r="AH1817" s="78"/>
      <c r="AI1817" s="54">
        <f t="shared" si="576"/>
        <v>0</v>
      </c>
      <c r="AJ1817" s="78"/>
      <c r="AK1817" s="54">
        <f t="shared" si="577"/>
        <v>0</v>
      </c>
      <c r="AL1817" s="78"/>
      <c r="AM1817" s="78"/>
      <c r="AN1817" s="53" t="str">
        <f>+IF($A1817="Venta",SUMIF($AC$3:$AM$3,VLOOKUP($R1817,desplegable!$N$3:$Q$8,4,FALSE),$AC1817:$AM1817)*$T1817/VLOOKUP($R1817,desplegable!$N$3:$O$8,2,FALSE),"")</f>
        <v/>
      </c>
      <c r="AO1817" s="53">
        <f t="shared" si="578"/>
        <v>0</v>
      </c>
      <c r="AP1817" s="53" t="str">
        <f>+IF($A1817="Compra",SUMIF($AC$3:$AM$3,VLOOKUP($R1816,desplegable!$N$3:$Q$8,4,FALSE),$AC1817:$AM1817)*$T1817/VLOOKUP($R1816,desplegable!$N$3:$O$8,2,FALSE),"")</f>
        <v/>
      </c>
      <c r="AQ1817" s="55">
        <f>+IFERROR(SUMIF($AC$3:$AM$3,VLOOKUP($R1817,desplegable!$N$3:$Q$8,4,FALSE),$AC1817:$AM1817)/$S1817,0)</f>
        <v>0</v>
      </c>
      <c r="AR1817" s="55">
        <f ca="1">IFERROR((SUMIF($AC$3:$AM$3,VLOOKUP($R1817,desplegable!$N$3:$Q$8,4,FALSE),$AC1817:$AM1817)/($H1817-$G1817))*((TODAY())-$G1817)/$S1817,0)</f>
        <v>0</v>
      </c>
      <c r="AS1817" s="56" t="str">
        <f t="shared" si="582"/>
        <v>-</v>
      </c>
      <c r="AT1817" s="56" t="str">
        <f t="shared" si="583"/>
        <v>-</v>
      </c>
      <c r="AU1817" s="56" t="str">
        <f t="shared" si="584"/>
        <v>-</v>
      </c>
      <c r="AV1817" s="56" t="str">
        <f t="shared" si="585"/>
        <v>-</v>
      </c>
      <c r="AW1817" s="53" t="str">
        <f t="shared" si="586"/>
        <v>-</v>
      </c>
      <c r="AX1817" s="53" t="str">
        <f t="shared" si="587"/>
        <v/>
      </c>
      <c r="AY1817" s="57" t="str">
        <f t="shared" si="588"/>
        <v/>
      </c>
      <c r="AZ1817" s="54">
        <f>+IF(SUMIF($AC$3:$AM$3,VLOOKUP($R1817,desplegable!$N$3:$Q$8,4,FALSE),$AC1817:$AM1817)&gt;=$S1817,$S1817,SUMIF($AC$3:$AM$3,VLOOKUP($R1817,desplegable!$N$3:$Q$8,4,FALSE),$AC1817:$AM1817))</f>
        <v>0</v>
      </c>
      <c r="BA1817" s="78"/>
      <c r="BB1817" s="54">
        <f t="shared" si="589"/>
        <v>0</v>
      </c>
      <c r="BC1817" s="53">
        <f>+IFERROR($BB1817*$T1817/VLOOKUP($R1817,desplegable!$N$3:$O$8,2,FALSE),0)</f>
        <v>0</v>
      </c>
      <c r="BD1817" s="53" t="str">
        <f t="shared" si="579"/>
        <v/>
      </c>
      <c r="BE1817" s="57" t="str">
        <f t="shared" si="590"/>
        <v/>
      </c>
    </row>
    <row r="1818" spans="1:57" ht="15" customHeight="1" x14ac:dyDescent="0.25">
      <c r="A1818" s="26" t="s">
        <v>117</v>
      </c>
      <c r="B1818" s="21"/>
      <c r="C1818" s="21" t="s">
        <v>117</v>
      </c>
      <c r="D1818" s="21"/>
      <c r="E1818" s="21" t="s">
        <v>117</v>
      </c>
      <c r="F1818" s="21"/>
      <c r="G1818" s="27"/>
      <c r="H1818" s="27"/>
      <c r="I1818" s="28" t="s">
        <v>99</v>
      </c>
      <c r="J1818" s="28" t="s">
        <v>117</v>
      </c>
      <c r="K1818" s="21"/>
      <c r="L1818" s="21"/>
      <c r="M1818" s="28" t="s">
        <v>117</v>
      </c>
      <c r="N1818" s="28" t="s">
        <v>117</v>
      </c>
      <c r="O1818" s="28" t="s">
        <v>117</v>
      </c>
      <c r="P1818" s="21" t="s">
        <v>117</v>
      </c>
      <c r="Q1818" s="21" t="s">
        <v>117</v>
      </c>
      <c r="R1818" s="28" t="s">
        <v>117</v>
      </c>
      <c r="S1818" s="78"/>
      <c r="T1818" s="30"/>
      <c r="U1818" s="52">
        <f t="shared" si="580"/>
        <v>0</v>
      </c>
      <c r="V1818" s="29"/>
      <c r="W1818" s="29" t="s">
        <v>117</v>
      </c>
      <c r="X1818" s="29"/>
      <c r="Y1818" s="29"/>
      <c r="Z1818" s="53" t="str">
        <f t="shared" si="572"/>
        <v/>
      </c>
      <c r="AA1818" s="55" t="str">
        <f t="shared" si="581"/>
        <v/>
      </c>
      <c r="AB1818" s="27"/>
      <c r="AC1818" s="54">
        <f t="shared" si="573"/>
        <v>0</v>
      </c>
      <c r="AD1818" s="78"/>
      <c r="AE1818" s="54">
        <f t="shared" si="574"/>
        <v>0</v>
      </c>
      <c r="AF1818" s="78"/>
      <c r="AG1818" s="54">
        <f t="shared" si="575"/>
        <v>0</v>
      </c>
      <c r="AH1818" s="78"/>
      <c r="AI1818" s="54">
        <f t="shared" si="576"/>
        <v>0</v>
      </c>
      <c r="AJ1818" s="78"/>
      <c r="AK1818" s="54">
        <f t="shared" si="577"/>
        <v>0</v>
      </c>
      <c r="AL1818" s="78"/>
      <c r="AM1818" s="78"/>
      <c r="AN1818" s="53" t="str">
        <f>+IF($A1818="Venta",SUMIF($AC$3:$AM$3,VLOOKUP($R1818,desplegable!$N$3:$Q$8,4,FALSE),$AC1818:$AM1818)*$T1818/VLOOKUP($R1818,desplegable!$N$3:$O$8,2,FALSE),"")</f>
        <v/>
      </c>
      <c r="AO1818" s="53">
        <f t="shared" si="578"/>
        <v>0</v>
      </c>
      <c r="AP1818" s="53" t="str">
        <f>+IF($A1818="Compra",SUMIF($AC$3:$AM$3,VLOOKUP($R1817,desplegable!$N$3:$Q$8,4,FALSE),$AC1818:$AM1818)*$T1818/VLOOKUP($R1817,desplegable!$N$3:$O$8,2,FALSE),"")</f>
        <v/>
      </c>
      <c r="AQ1818" s="55">
        <f>+IFERROR(SUMIF($AC$3:$AM$3,VLOOKUP($R1818,desplegable!$N$3:$Q$8,4,FALSE),$AC1818:$AM1818)/$S1818,0)</f>
        <v>0</v>
      </c>
      <c r="AR1818" s="55">
        <f ca="1">IFERROR((SUMIF($AC$3:$AM$3,VLOOKUP($R1818,desplegable!$N$3:$Q$8,4,FALSE),$AC1818:$AM1818)/($H1818-$G1818))*((TODAY())-$G1818)/$S1818,0)</f>
        <v>0</v>
      </c>
      <c r="AS1818" s="56" t="str">
        <f t="shared" si="582"/>
        <v>-</v>
      </c>
      <c r="AT1818" s="56" t="str">
        <f t="shared" si="583"/>
        <v>-</v>
      </c>
      <c r="AU1818" s="56" t="str">
        <f t="shared" si="584"/>
        <v>-</v>
      </c>
      <c r="AV1818" s="56" t="str">
        <f t="shared" si="585"/>
        <v>-</v>
      </c>
      <c r="AW1818" s="53" t="str">
        <f t="shared" si="586"/>
        <v>-</v>
      </c>
      <c r="AX1818" s="53" t="str">
        <f t="shared" si="587"/>
        <v/>
      </c>
      <c r="AY1818" s="57" t="str">
        <f t="shared" si="588"/>
        <v/>
      </c>
      <c r="AZ1818" s="54">
        <f>+IF(SUMIF($AC$3:$AM$3,VLOOKUP($R1818,desplegable!$N$3:$Q$8,4,FALSE),$AC1818:$AM1818)&gt;=$S1818,$S1818,SUMIF($AC$3:$AM$3,VLOOKUP($R1818,desplegable!$N$3:$Q$8,4,FALSE),$AC1818:$AM1818))</f>
        <v>0</v>
      </c>
      <c r="BA1818" s="78"/>
      <c r="BB1818" s="54">
        <f t="shared" si="589"/>
        <v>0</v>
      </c>
      <c r="BC1818" s="53">
        <f>+IFERROR($BB1818*$T1818/VLOOKUP($R1818,desplegable!$N$3:$O$8,2,FALSE),0)</f>
        <v>0</v>
      </c>
      <c r="BD1818" s="53" t="str">
        <f t="shared" si="579"/>
        <v/>
      </c>
      <c r="BE1818" s="57" t="str">
        <f t="shared" si="590"/>
        <v/>
      </c>
    </row>
    <row r="1819" spans="1:57" ht="15" customHeight="1" x14ac:dyDescent="0.25">
      <c r="A1819" s="26" t="s">
        <v>117</v>
      </c>
      <c r="B1819" s="21"/>
      <c r="C1819" s="21" t="s">
        <v>117</v>
      </c>
      <c r="D1819" s="21"/>
      <c r="E1819" s="21" t="s">
        <v>117</v>
      </c>
      <c r="F1819" s="21"/>
      <c r="G1819" s="27"/>
      <c r="H1819" s="27"/>
      <c r="I1819" s="28" t="s">
        <v>99</v>
      </c>
      <c r="J1819" s="28" t="s">
        <v>117</v>
      </c>
      <c r="K1819" s="21"/>
      <c r="L1819" s="21"/>
      <c r="M1819" s="28" t="s">
        <v>117</v>
      </c>
      <c r="N1819" s="28" t="s">
        <v>117</v>
      </c>
      <c r="O1819" s="28" t="s">
        <v>117</v>
      </c>
      <c r="P1819" s="21" t="s">
        <v>117</v>
      </c>
      <c r="Q1819" s="21" t="s">
        <v>117</v>
      </c>
      <c r="R1819" s="28" t="s">
        <v>117</v>
      </c>
      <c r="S1819" s="78"/>
      <c r="T1819" s="30"/>
      <c r="U1819" s="52">
        <f t="shared" si="580"/>
        <v>0</v>
      </c>
      <c r="V1819" s="29"/>
      <c r="W1819" s="29" t="s">
        <v>117</v>
      </c>
      <c r="X1819" s="29"/>
      <c r="Y1819" s="29"/>
      <c r="Z1819" s="53" t="str">
        <f t="shared" si="572"/>
        <v/>
      </c>
      <c r="AA1819" s="55" t="str">
        <f t="shared" si="581"/>
        <v/>
      </c>
      <c r="AB1819" s="27"/>
      <c r="AC1819" s="54">
        <f t="shared" si="573"/>
        <v>0</v>
      </c>
      <c r="AD1819" s="78"/>
      <c r="AE1819" s="54">
        <f t="shared" si="574"/>
        <v>0</v>
      </c>
      <c r="AF1819" s="78"/>
      <c r="AG1819" s="54">
        <f t="shared" si="575"/>
        <v>0</v>
      </c>
      <c r="AH1819" s="78"/>
      <c r="AI1819" s="54">
        <f t="shared" si="576"/>
        <v>0</v>
      </c>
      <c r="AJ1819" s="78"/>
      <c r="AK1819" s="54">
        <f t="shared" si="577"/>
        <v>0</v>
      </c>
      <c r="AL1819" s="78"/>
      <c r="AM1819" s="78"/>
      <c r="AN1819" s="53" t="str">
        <f>+IF($A1819="Venta",SUMIF($AC$3:$AM$3,VLOOKUP($R1819,desplegable!$N$3:$Q$8,4,FALSE),$AC1819:$AM1819)*$T1819/VLOOKUP($R1819,desplegable!$N$3:$O$8,2,FALSE),"")</f>
        <v/>
      </c>
      <c r="AO1819" s="53">
        <f t="shared" si="578"/>
        <v>0</v>
      </c>
      <c r="AP1819" s="53" t="str">
        <f>+IF($A1819="Compra",SUMIF($AC$3:$AM$3,VLOOKUP($R1818,desplegable!$N$3:$Q$8,4,FALSE),$AC1819:$AM1819)*$T1819/VLOOKUP($R1818,desplegable!$N$3:$O$8,2,FALSE),"")</f>
        <v/>
      </c>
      <c r="AQ1819" s="55">
        <f>+IFERROR(SUMIF($AC$3:$AM$3,VLOOKUP($R1819,desplegable!$N$3:$Q$8,4,FALSE),$AC1819:$AM1819)/$S1819,0)</f>
        <v>0</v>
      </c>
      <c r="AR1819" s="55">
        <f ca="1">IFERROR((SUMIF($AC$3:$AM$3,VLOOKUP($R1819,desplegable!$N$3:$Q$8,4,FALSE),$AC1819:$AM1819)/($H1819-$G1819))*((TODAY())-$G1819)/$S1819,0)</f>
        <v>0</v>
      </c>
      <c r="AS1819" s="56" t="str">
        <f t="shared" si="582"/>
        <v>-</v>
      </c>
      <c r="AT1819" s="56" t="str">
        <f t="shared" si="583"/>
        <v>-</v>
      </c>
      <c r="AU1819" s="56" t="str">
        <f t="shared" si="584"/>
        <v>-</v>
      </c>
      <c r="AV1819" s="56" t="str">
        <f t="shared" si="585"/>
        <v>-</v>
      </c>
      <c r="AW1819" s="53" t="str">
        <f t="shared" si="586"/>
        <v>-</v>
      </c>
      <c r="AX1819" s="53" t="str">
        <f t="shared" si="587"/>
        <v/>
      </c>
      <c r="AY1819" s="57" t="str">
        <f t="shared" si="588"/>
        <v/>
      </c>
      <c r="AZ1819" s="54">
        <f>+IF(SUMIF($AC$3:$AM$3,VLOOKUP($R1819,desplegable!$N$3:$Q$8,4,FALSE),$AC1819:$AM1819)&gt;=$S1819,$S1819,SUMIF($AC$3:$AM$3,VLOOKUP($R1819,desplegable!$N$3:$Q$8,4,FALSE),$AC1819:$AM1819))</f>
        <v>0</v>
      </c>
      <c r="BA1819" s="78"/>
      <c r="BB1819" s="54">
        <f t="shared" si="589"/>
        <v>0</v>
      </c>
      <c r="BC1819" s="53">
        <f>+IFERROR($BB1819*$T1819/VLOOKUP($R1819,desplegable!$N$3:$O$8,2,FALSE),0)</f>
        <v>0</v>
      </c>
      <c r="BD1819" s="53" t="str">
        <f t="shared" si="579"/>
        <v/>
      </c>
      <c r="BE1819" s="57" t="str">
        <f t="shared" si="590"/>
        <v/>
      </c>
    </row>
    <row r="1820" spans="1:57" ht="15" customHeight="1" x14ac:dyDescent="0.25">
      <c r="A1820" s="26" t="s">
        <v>117</v>
      </c>
      <c r="B1820" s="21"/>
      <c r="C1820" s="21" t="s">
        <v>117</v>
      </c>
      <c r="D1820" s="21"/>
      <c r="E1820" s="21" t="s">
        <v>117</v>
      </c>
      <c r="F1820" s="21"/>
      <c r="G1820" s="27"/>
      <c r="H1820" s="27"/>
      <c r="I1820" s="28" t="s">
        <v>99</v>
      </c>
      <c r="J1820" s="28" t="s">
        <v>117</v>
      </c>
      <c r="K1820" s="21"/>
      <c r="L1820" s="21"/>
      <c r="M1820" s="28" t="s">
        <v>117</v>
      </c>
      <c r="N1820" s="28" t="s">
        <v>117</v>
      </c>
      <c r="O1820" s="28" t="s">
        <v>117</v>
      </c>
      <c r="P1820" s="21" t="s">
        <v>117</v>
      </c>
      <c r="Q1820" s="21" t="s">
        <v>117</v>
      </c>
      <c r="R1820" s="28" t="s">
        <v>117</v>
      </c>
      <c r="S1820" s="78"/>
      <c r="T1820" s="30"/>
      <c r="U1820" s="52">
        <f t="shared" si="580"/>
        <v>0</v>
      </c>
      <c r="V1820" s="29"/>
      <c r="W1820" s="29" t="s">
        <v>117</v>
      </c>
      <c r="X1820" s="29"/>
      <c r="Y1820" s="29"/>
      <c r="Z1820" s="53" t="str">
        <f t="shared" si="572"/>
        <v/>
      </c>
      <c r="AA1820" s="55" t="str">
        <f t="shared" si="581"/>
        <v/>
      </c>
      <c r="AB1820" s="27"/>
      <c r="AC1820" s="54">
        <f t="shared" si="573"/>
        <v>0</v>
      </c>
      <c r="AD1820" s="78"/>
      <c r="AE1820" s="54">
        <f t="shared" si="574"/>
        <v>0</v>
      </c>
      <c r="AF1820" s="78"/>
      <c r="AG1820" s="54">
        <f t="shared" si="575"/>
        <v>0</v>
      </c>
      <c r="AH1820" s="78"/>
      <c r="AI1820" s="54">
        <f t="shared" si="576"/>
        <v>0</v>
      </c>
      <c r="AJ1820" s="78"/>
      <c r="AK1820" s="54">
        <f t="shared" si="577"/>
        <v>0</v>
      </c>
      <c r="AL1820" s="78"/>
      <c r="AM1820" s="78"/>
      <c r="AN1820" s="53" t="str">
        <f>+IF($A1820="Venta",SUMIF($AC$3:$AM$3,VLOOKUP($R1820,desplegable!$N$3:$Q$8,4,FALSE),$AC1820:$AM1820)*$T1820/VLOOKUP($R1820,desplegable!$N$3:$O$8,2,FALSE),"")</f>
        <v/>
      </c>
      <c r="AO1820" s="53">
        <f t="shared" si="578"/>
        <v>0</v>
      </c>
      <c r="AP1820" s="53" t="str">
        <f>+IF($A1820="Compra",SUMIF($AC$3:$AM$3,VLOOKUP($R1819,desplegable!$N$3:$Q$8,4,FALSE),$AC1820:$AM1820)*$T1820/VLOOKUP($R1819,desplegable!$N$3:$O$8,2,FALSE),"")</f>
        <v/>
      </c>
      <c r="AQ1820" s="55">
        <f>+IFERROR(SUMIF($AC$3:$AM$3,VLOOKUP($R1820,desplegable!$N$3:$Q$8,4,FALSE),$AC1820:$AM1820)/$S1820,0)</f>
        <v>0</v>
      </c>
      <c r="AR1820" s="55">
        <f ca="1">IFERROR((SUMIF($AC$3:$AM$3,VLOOKUP($R1820,desplegable!$N$3:$Q$8,4,FALSE),$AC1820:$AM1820)/($H1820-$G1820))*((TODAY())-$G1820)/$S1820,0)</f>
        <v>0</v>
      </c>
      <c r="AS1820" s="56" t="str">
        <f t="shared" si="582"/>
        <v>-</v>
      </c>
      <c r="AT1820" s="56" t="str">
        <f t="shared" si="583"/>
        <v>-</v>
      </c>
      <c r="AU1820" s="56" t="str">
        <f t="shared" si="584"/>
        <v>-</v>
      </c>
      <c r="AV1820" s="56" t="str">
        <f t="shared" si="585"/>
        <v>-</v>
      </c>
      <c r="AW1820" s="53" t="str">
        <f t="shared" si="586"/>
        <v>-</v>
      </c>
      <c r="AX1820" s="53" t="str">
        <f t="shared" si="587"/>
        <v/>
      </c>
      <c r="AY1820" s="57" t="str">
        <f t="shared" si="588"/>
        <v/>
      </c>
      <c r="AZ1820" s="54">
        <f>+IF(SUMIF($AC$3:$AM$3,VLOOKUP($R1820,desplegable!$N$3:$Q$8,4,FALSE),$AC1820:$AM1820)&gt;=$S1820,$S1820,SUMIF($AC$3:$AM$3,VLOOKUP($R1820,desplegable!$N$3:$Q$8,4,FALSE),$AC1820:$AM1820))</f>
        <v>0</v>
      </c>
      <c r="BA1820" s="78"/>
      <c r="BB1820" s="54">
        <f t="shared" si="589"/>
        <v>0</v>
      </c>
      <c r="BC1820" s="53">
        <f>+IFERROR($BB1820*$T1820/VLOOKUP($R1820,desplegable!$N$3:$O$8,2,FALSE),0)</f>
        <v>0</v>
      </c>
      <c r="BD1820" s="53" t="str">
        <f t="shared" si="579"/>
        <v/>
      </c>
      <c r="BE1820" s="57" t="str">
        <f t="shared" si="590"/>
        <v/>
      </c>
    </row>
    <row r="1821" spans="1:57" ht="15" customHeight="1" x14ac:dyDescent="0.25">
      <c r="A1821" s="26" t="s">
        <v>117</v>
      </c>
      <c r="B1821" s="21"/>
      <c r="C1821" s="21" t="s">
        <v>117</v>
      </c>
      <c r="D1821" s="21"/>
      <c r="E1821" s="21" t="s">
        <v>117</v>
      </c>
      <c r="F1821" s="21"/>
      <c r="G1821" s="27"/>
      <c r="H1821" s="27"/>
      <c r="I1821" s="28" t="s">
        <v>99</v>
      </c>
      <c r="J1821" s="28" t="s">
        <v>117</v>
      </c>
      <c r="K1821" s="21"/>
      <c r="L1821" s="21"/>
      <c r="M1821" s="28" t="s">
        <v>117</v>
      </c>
      <c r="N1821" s="28" t="s">
        <v>117</v>
      </c>
      <c r="O1821" s="28" t="s">
        <v>117</v>
      </c>
      <c r="P1821" s="21" t="s">
        <v>117</v>
      </c>
      <c r="Q1821" s="21" t="s">
        <v>117</v>
      </c>
      <c r="R1821" s="28" t="s">
        <v>117</v>
      </c>
      <c r="S1821" s="78"/>
      <c r="T1821" s="30"/>
      <c r="U1821" s="52">
        <f t="shared" si="580"/>
        <v>0</v>
      </c>
      <c r="V1821" s="29"/>
      <c r="W1821" s="29" t="s">
        <v>117</v>
      </c>
      <c r="X1821" s="29"/>
      <c r="Y1821" s="29"/>
      <c r="Z1821" s="53" t="str">
        <f t="shared" si="572"/>
        <v/>
      </c>
      <c r="AA1821" s="55" t="str">
        <f t="shared" si="581"/>
        <v/>
      </c>
      <c r="AB1821" s="27"/>
      <c r="AC1821" s="54">
        <f t="shared" si="573"/>
        <v>0</v>
      </c>
      <c r="AD1821" s="78"/>
      <c r="AE1821" s="54">
        <f t="shared" si="574"/>
        <v>0</v>
      </c>
      <c r="AF1821" s="78"/>
      <c r="AG1821" s="54">
        <f t="shared" si="575"/>
        <v>0</v>
      </c>
      <c r="AH1821" s="78"/>
      <c r="AI1821" s="54">
        <f t="shared" si="576"/>
        <v>0</v>
      </c>
      <c r="AJ1821" s="78"/>
      <c r="AK1821" s="54">
        <f t="shared" si="577"/>
        <v>0</v>
      </c>
      <c r="AL1821" s="78"/>
      <c r="AM1821" s="78"/>
      <c r="AN1821" s="53" t="str">
        <f>+IF($A1821="Venta",SUMIF($AC$3:$AM$3,VLOOKUP($R1821,desplegable!$N$3:$Q$8,4,FALSE),$AC1821:$AM1821)*$T1821/VLOOKUP($R1821,desplegable!$N$3:$O$8,2,FALSE),"")</f>
        <v/>
      </c>
      <c r="AO1821" s="53">
        <f t="shared" si="578"/>
        <v>0</v>
      </c>
      <c r="AP1821" s="53" t="str">
        <f>+IF($A1821="Compra",SUMIF($AC$3:$AM$3,VLOOKUP($R1820,desplegable!$N$3:$Q$8,4,FALSE),$AC1821:$AM1821)*$T1821/VLOOKUP($R1820,desplegable!$N$3:$O$8,2,FALSE),"")</f>
        <v/>
      </c>
      <c r="AQ1821" s="55">
        <f>+IFERROR(SUMIF($AC$3:$AM$3,VLOOKUP($R1821,desplegable!$N$3:$Q$8,4,FALSE),$AC1821:$AM1821)/$S1821,0)</f>
        <v>0</v>
      </c>
      <c r="AR1821" s="55">
        <f ca="1">IFERROR((SUMIF($AC$3:$AM$3,VLOOKUP($R1821,desplegable!$N$3:$Q$8,4,FALSE),$AC1821:$AM1821)/($H1821-$G1821))*((TODAY())-$G1821)/$S1821,0)</f>
        <v>0</v>
      </c>
      <c r="AS1821" s="56" t="str">
        <f t="shared" si="582"/>
        <v>-</v>
      </c>
      <c r="AT1821" s="56" t="str">
        <f t="shared" si="583"/>
        <v>-</v>
      </c>
      <c r="AU1821" s="56" t="str">
        <f t="shared" si="584"/>
        <v>-</v>
      </c>
      <c r="AV1821" s="56" t="str">
        <f t="shared" si="585"/>
        <v>-</v>
      </c>
      <c r="AW1821" s="53" t="str">
        <f t="shared" si="586"/>
        <v>-</v>
      </c>
      <c r="AX1821" s="53" t="str">
        <f t="shared" si="587"/>
        <v/>
      </c>
      <c r="AY1821" s="57" t="str">
        <f t="shared" si="588"/>
        <v/>
      </c>
      <c r="AZ1821" s="54">
        <f>+IF(SUMIF($AC$3:$AM$3,VLOOKUP($R1821,desplegable!$N$3:$Q$8,4,FALSE),$AC1821:$AM1821)&gt;=$S1821,$S1821,SUMIF($AC$3:$AM$3,VLOOKUP($R1821,desplegable!$N$3:$Q$8,4,FALSE),$AC1821:$AM1821))</f>
        <v>0</v>
      </c>
      <c r="BA1821" s="78"/>
      <c r="BB1821" s="54">
        <f t="shared" si="589"/>
        <v>0</v>
      </c>
      <c r="BC1821" s="53">
        <f>+IFERROR($BB1821*$T1821/VLOOKUP($R1821,desplegable!$N$3:$O$8,2,FALSE),0)</f>
        <v>0</v>
      </c>
      <c r="BD1821" s="53" t="str">
        <f t="shared" si="579"/>
        <v/>
      </c>
      <c r="BE1821" s="57" t="str">
        <f t="shared" si="590"/>
        <v/>
      </c>
    </row>
    <row r="1822" spans="1:57" ht="15" customHeight="1" x14ac:dyDescent="0.25">
      <c r="A1822" s="26" t="s">
        <v>117</v>
      </c>
      <c r="B1822" s="21"/>
      <c r="C1822" s="21" t="s">
        <v>117</v>
      </c>
      <c r="D1822" s="21"/>
      <c r="E1822" s="21" t="s">
        <v>117</v>
      </c>
      <c r="F1822" s="21"/>
      <c r="G1822" s="27"/>
      <c r="H1822" s="27"/>
      <c r="I1822" s="28" t="s">
        <v>99</v>
      </c>
      <c r="J1822" s="28" t="s">
        <v>117</v>
      </c>
      <c r="K1822" s="21"/>
      <c r="L1822" s="21"/>
      <c r="M1822" s="28" t="s">
        <v>117</v>
      </c>
      <c r="N1822" s="28" t="s">
        <v>117</v>
      </c>
      <c r="O1822" s="28" t="s">
        <v>117</v>
      </c>
      <c r="P1822" s="21" t="s">
        <v>117</v>
      </c>
      <c r="Q1822" s="21" t="s">
        <v>117</v>
      </c>
      <c r="R1822" s="28" t="s">
        <v>117</v>
      </c>
      <c r="S1822" s="78"/>
      <c r="T1822" s="30"/>
      <c r="U1822" s="52">
        <f t="shared" si="580"/>
        <v>0</v>
      </c>
      <c r="V1822" s="29"/>
      <c r="W1822" s="29" t="s">
        <v>117</v>
      </c>
      <c r="X1822" s="29"/>
      <c r="Y1822" s="29"/>
      <c r="Z1822" s="53" t="str">
        <f t="shared" si="572"/>
        <v/>
      </c>
      <c r="AA1822" s="55" t="str">
        <f t="shared" si="581"/>
        <v/>
      </c>
      <c r="AB1822" s="27"/>
      <c r="AC1822" s="54">
        <f t="shared" si="573"/>
        <v>0</v>
      </c>
      <c r="AD1822" s="78"/>
      <c r="AE1822" s="54">
        <f t="shared" si="574"/>
        <v>0</v>
      </c>
      <c r="AF1822" s="78"/>
      <c r="AG1822" s="54">
        <f t="shared" si="575"/>
        <v>0</v>
      </c>
      <c r="AH1822" s="78"/>
      <c r="AI1822" s="54">
        <f t="shared" si="576"/>
        <v>0</v>
      </c>
      <c r="AJ1822" s="78"/>
      <c r="AK1822" s="54">
        <f t="shared" si="577"/>
        <v>0</v>
      </c>
      <c r="AL1822" s="78"/>
      <c r="AM1822" s="78"/>
      <c r="AN1822" s="53" t="str">
        <f>+IF($A1822="Venta",SUMIF($AC$3:$AM$3,VLOOKUP($R1822,desplegable!$N$3:$Q$8,4,FALSE),$AC1822:$AM1822)*$T1822/VLOOKUP($R1822,desplegable!$N$3:$O$8,2,FALSE),"")</f>
        <v/>
      </c>
      <c r="AO1822" s="53">
        <f t="shared" si="578"/>
        <v>0</v>
      </c>
      <c r="AP1822" s="53" t="str">
        <f>+IF($A1822="Compra",SUMIF($AC$3:$AM$3,VLOOKUP($R1821,desplegable!$N$3:$Q$8,4,FALSE),$AC1822:$AM1822)*$T1822/VLOOKUP($R1821,desplegable!$N$3:$O$8,2,FALSE),"")</f>
        <v/>
      </c>
      <c r="AQ1822" s="55">
        <f>+IFERROR(SUMIF($AC$3:$AM$3,VLOOKUP($R1822,desplegable!$N$3:$Q$8,4,FALSE),$AC1822:$AM1822)/$S1822,0)</f>
        <v>0</v>
      </c>
      <c r="AR1822" s="55">
        <f ca="1">IFERROR((SUMIF($AC$3:$AM$3,VLOOKUP($R1822,desplegable!$N$3:$Q$8,4,FALSE),$AC1822:$AM1822)/($H1822-$G1822))*((TODAY())-$G1822)/$S1822,0)</f>
        <v>0</v>
      </c>
      <c r="AS1822" s="56" t="str">
        <f t="shared" si="582"/>
        <v>-</v>
      </c>
      <c r="AT1822" s="56" t="str">
        <f t="shared" si="583"/>
        <v>-</v>
      </c>
      <c r="AU1822" s="56" t="str">
        <f t="shared" si="584"/>
        <v>-</v>
      </c>
      <c r="AV1822" s="56" t="str">
        <f t="shared" si="585"/>
        <v>-</v>
      </c>
      <c r="AW1822" s="53" t="str">
        <f t="shared" si="586"/>
        <v>-</v>
      </c>
      <c r="AX1822" s="53" t="str">
        <f t="shared" si="587"/>
        <v/>
      </c>
      <c r="AY1822" s="57" t="str">
        <f t="shared" si="588"/>
        <v/>
      </c>
      <c r="AZ1822" s="54">
        <f>+IF(SUMIF($AC$3:$AM$3,VLOOKUP($R1822,desplegable!$N$3:$Q$8,4,FALSE),$AC1822:$AM1822)&gt;=$S1822,$S1822,SUMIF($AC$3:$AM$3,VLOOKUP($R1822,desplegable!$N$3:$Q$8,4,FALSE),$AC1822:$AM1822))</f>
        <v>0</v>
      </c>
      <c r="BA1822" s="78"/>
      <c r="BB1822" s="54">
        <f t="shared" si="589"/>
        <v>0</v>
      </c>
      <c r="BC1822" s="53">
        <f>+IFERROR($BB1822*$T1822/VLOOKUP($R1822,desplegable!$N$3:$O$8,2,FALSE),0)</f>
        <v>0</v>
      </c>
      <c r="BD1822" s="53" t="str">
        <f t="shared" si="579"/>
        <v/>
      </c>
      <c r="BE1822" s="57" t="str">
        <f t="shared" si="590"/>
        <v/>
      </c>
    </row>
    <row r="1823" spans="1:57" ht="15" customHeight="1" x14ac:dyDescent="0.25">
      <c r="A1823" s="26" t="s">
        <v>117</v>
      </c>
      <c r="B1823" s="21"/>
      <c r="C1823" s="21" t="s">
        <v>117</v>
      </c>
      <c r="D1823" s="21"/>
      <c r="E1823" s="21" t="s">
        <v>117</v>
      </c>
      <c r="F1823" s="21"/>
      <c r="G1823" s="27"/>
      <c r="H1823" s="27"/>
      <c r="I1823" s="28" t="s">
        <v>99</v>
      </c>
      <c r="J1823" s="28" t="s">
        <v>117</v>
      </c>
      <c r="K1823" s="21"/>
      <c r="L1823" s="21"/>
      <c r="M1823" s="28" t="s">
        <v>117</v>
      </c>
      <c r="N1823" s="28" t="s">
        <v>117</v>
      </c>
      <c r="O1823" s="28" t="s">
        <v>117</v>
      </c>
      <c r="P1823" s="21" t="s">
        <v>117</v>
      </c>
      <c r="Q1823" s="21" t="s">
        <v>117</v>
      </c>
      <c r="R1823" s="28" t="s">
        <v>117</v>
      </c>
      <c r="S1823" s="78"/>
      <c r="T1823" s="30"/>
      <c r="U1823" s="52">
        <f t="shared" si="580"/>
        <v>0</v>
      </c>
      <c r="V1823" s="29"/>
      <c r="W1823" s="29" t="s">
        <v>117</v>
      </c>
      <c r="X1823" s="29"/>
      <c r="Y1823" s="29"/>
      <c r="Z1823" s="53" t="str">
        <f t="shared" si="572"/>
        <v/>
      </c>
      <c r="AA1823" s="55" t="str">
        <f t="shared" si="581"/>
        <v/>
      </c>
      <c r="AB1823" s="27"/>
      <c r="AC1823" s="54">
        <f t="shared" si="573"/>
        <v>0</v>
      </c>
      <c r="AD1823" s="78"/>
      <c r="AE1823" s="54">
        <f t="shared" si="574"/>
        <v>0</v>
      </c>
      <c r="AF1823" s="78"/>
      <c r="AG1823" s="54">
        <f t="shared" si="575"/>
        <v>0</v>
      </c>
      <c r="AH1823" s="78"/>
      <c r="AI1823" s="54">
        <f t="shared" si="576"/>
        <v>0</v>
      </c>
      <c r="AJ1823" s="78"/>
      <c r="AK1823" s="54">
        <f t="shared" si="577"/>
        <v>0</v>
      </c>
      <c r="AL1823" s="78"/>
      <c r="AM1823" s="78"/>
      <c r="AN1823" s="53" t="str">
        <f>+IF($A1823="Venta",SUMIF($AC$3:$AM$3,VLOOKUP($R1823,desplegable!$N$3:$Q$8,4,FALSE),$AC1823:$AM1823)*$T1823/VLOOKUP($R1823,desplegable!$N$3:$O$8,2,FALSE),"")</f>
        <v/>
      </c>
      <c r="AO1823" s="53">
        <f t="shared" si="578"/>
        <v>0</v>
      </c>
      <c r="AP1823" s="53" t="str">
        <f>+IF($A1823="Compra",SUMIF($AC$3:$AM$3,VLOOKUP($R1822,desplegable!$N$3:$Q$8,4,FALSE),$AC1823:$AM1823)*$T1823/VLOOKUP($R1822,desplegable!$N$3:$O$8,2,FALSE),"")</f>
        <v/>
      </c>
      <c r="AQ1823" s="55">
        <f>+IFERROR(SUMIF($AC$3:$AM$3,VLOOKUP($R1823,desplegable!$N$3:$Q$8,4,FALSE),$AC1823:$AM1823)/$S1823,0)</f>
        <v>0</v>
      </c>
      <c r="AR1823" s="55">
        <f ca="1">IFERROR((SUMIF($AC$3:$AM$3,VLOOKUP($R1823,desplegable!$N$3:$Q$8,4,FALSE),$AC1823:$AM1823)/($H1823-$G1823))*((TODAY())-$G1823)/$S1823,0)</f>
        <v>0</v>
      </c>
      <c r="AS1823" s="56" t="str">
        <f t="shared" si="582"/>
        <v>-</v>
      </c>
      <c r="AT1823" s="56" t="str">
        <f t="shared" si="583"/>
        <v>-</v>
      </c>
      <c r="AU1823" s="56" t="str">
        <f t="shared" si="584"/>
        <v>-</v>
      </c>
      <c r="AV1823" s="56" t="str">
        <f t="shared" si="585"/>
        <v>-</v>
      </c>
      <c r="AW1823" s="53" t="str">
        <f t="shared" si="586"/>
        <v>-</v>
      </c>
      <c r="AX1823" s="53" t="str">
        <f t="shared" si="587"/>
        <v/>
      </c>
      <c r="AY1823" s="57" t="str">
        <f t="shared" si="588"/>
        <v/>
      </c>
      <c r="AZ1823" s="54">
        <f>+IF(SUMIF($AC$3:$AM$3,VLOOKUP($R1823,desplegable!$N$3:$Q$8,4,FALSE),$AC1823:$AM1823)&gt;=$S1823,$S1823,SUMIF($AC$3:$AM$3,VLOOKUP($R1823,desplegable!$N$3:$Q$8,4,FALSE),$AC1823:$AM1823))</f>
        <v>0</v>
      </c>
      <c r="BA1823" s="78"/>
      <c r="BB1823" s="54">
        <f t="shared" si="589"/>
        <v>0</v>
      </c>
      <c r="BC1823" s="53">
        <f>+IFERROR($BB1823*$T1823/VLOOKUP($R1823,desplegable!$N$3:$O$8,2,FALSE),0)</f>
        <v>0</v>
      </c>
      <c r="BD1823" s="53" t="str">
        <f t="shared" si="579"/>
        <v/>
      </c>
      <c r="BE1823" s="57" t="str">
        <f t="shared" si="590"/>
        <v/>
      </c>
    </row>
    <row r="1824" spans="1:57" ht="15" customHeight="1" x14ac:dyDescent="0.25">
      <c r="A1824" s="26" t="s">
        <v>117</v>
      </c>
      <c r="B1824" s="21"/>
      <c r="C1824" s="21" t="s">
        <v>117</v>
      </c>
      <c r="D1824" s="21"/>
      <c r="E1824" s="21" t="s">
        <v>117</v>
      </c>
      <c r="F1824" s="21"/>
      <c r="G1824" s="27"/>
      <c r="H1824" s="27"/>
      <c r="I1824" s="28" t="s">
        <v>99</v>
      </c>
      <c r="J1824" s="28" t="s">
        <v>117</v>
      </c>
      <c r="K1824" s="21"/>
      <c r="L1824" s="21"/>
      <c r="M1824" s="28" t="s">
        <v>117</v>
      </c>
      <c r="N1824" s="28" t="s">
        <v>117</v>
      </c>
      <c r="O1824" s="28" t="s">
        <v>117</v>
      </c>
      <c r="P1824" s="21" t="s">
        <v>117</v>
      </c>
      <c r="Q1824" s="21" t="s">
        <v>117</v>
      </c>
      <c r="R1824" s="28" t="s">
        <v>117</v>
      </c>
      <c r="S1824" s="78"/>
      <c r="T1824" s="30"/>
      <c r="U1824" s="52">
        <f t="shared" si="580"/>
        <v>0</v>
      </c>
      <c r="V1824" s="29"/>
      <c r="W1824" s="29" t="s">
        <v>117</v>
      </c>
      <c r="X1824" s="29"/>
      <c r="Y1824" s="29"/>
      <c r="Z1824" s="53" t="str">
        <f t="shared" si="572"/>
        <v/>
      </c>
      <c r="AA1824" s="55" t="str">
        <f t="shared" si="581"/>
        <v/>
      </c>
      <c r="AB1824" s="27"/>
      <c r="AC1824" s="54">
        <f t="shared" si="573"/>
        <v>0</v>
      </c>
      <c r="AD1824" s="78"/>
      <c r="AE1824" s="54">
        <f t="shared" si="574"/>
        <v>0</v>
      </c>
      <c r="AF1824" s="78"/>
      <c r="AG1824" s="54">
        <f t="shared" si="575"/>
        <v>0</v>
      </c>
      <c r="AH1824" s="78"/>
      <c r="AI1824" s="54">
        <f t="shared" si="576"/>
        <v>0</v>
      </c>
      <c r="AJ1824" s="78"/>
      <c r="AK1824" s="54">
        <f t="shared" si="577"/>
        <v>0</v>
      </c>
      <c r="AL1824" s="78"/>
      <c r="AM1824" s="78"/>
      <c r="AN1824" s="53" t="str">
        <f>+IF($A1824="Venta",SUMIF($AC$3:$AM$3,VLOOKUP($R1824,desplegable!$N$3:$Q$8,4,FALSE),$AC1824:$AM1824)*$T1824/VLOOKUP($R1824,desplegable!$N$3:$O$8,2,FALSE),"")</f>
        <v/>
      </c>
      <c r="AO1824" s="53">
        <f t="shared" si="578"/>
        <v>0</v>
      </c>
      <c r="AP1824" s="53" t="str">
        <f>+IF($A1824="Compra",SUMIF($AC$3:$AM$3,VLOOKUP($R1823,desplegable!$N$3:$Q$8,4,FALSE),$AC1824:$AM1824)*$T1824/VLOOKUP($R1823,desplegable!$N$3:$O$8,2,FALSE),"")</f>
        <v/>
      </c>
      <c r="AQ1824" s="55">
        <f>+IFERROR(SUMIF($AC$3:$AM$3,VLOOKUP($R1824,desplegable!$N$3:$Q$8,4,FALSE),$AC1824:$AM1824)/$S1824,0)</f>
        <v>0</v>
      </c>
      <c r="AR1824" s="55">
        <f ca="1">IFERROR((SUMIF($AC$3:$AM$3,VLOOKUP($R1824,desplegable!$N$3:$Q$8,4,FALSE),$AC1824:$AM1824)/($H1824-$G1824))*((TODAY())-$G1824)/$S1824,0)</f>
        <v>0</v>
      </c>
      <c r="AS1824" s="56" t="str">
        <f t="shared" si="582"/>
        <v>-</v>
      </c>
      <c r="AT1824" s="56" t="str">
        <f t="shared" si="583"/>
        <v>-</v>
      </c>
      <c r="AU1824" s="56" t="str">
        <f t="shared" si="584"/>
        <v>-</v>
      </c>
      <c r="AV1824" s="56" t="str">
        <f t="shared" si="585"/>
        <v>-</v>
      </c>
      <c r="AW1824" s="53" t="str">
        <f t="shared" si="586"/>
        <v>-</v>
      </c>
      <c r="AX1824" s="53" t="str">
        <f t="shared" si="587"/>
        <v/>
      </c>
      <c r="AY1824" s="57" t="str">
        <f t="shared" si="588"/>
        <v/>
      </c>
      <c r="AZ1824" s="54">
        <f>+IF(SUMIF($AC$3:$AM$3,VLOOKUP($R1824,desplegable!$N$3:$Q$8,4,FALSE),$AC1824:$AM1824)&gt;=$S1824,$S1824,SUMIF($AC$3:$AM$3,VLOOKUP($R1824,desplegable!$N$3:$Q$8,4,FALSE),$AC1824:$AM1824))</f>
        <v>0</v>
      </c>
      <c r="BA1824" s="78"/>
      <c r="BB1824" s="54">
        <f t="shared" si="589"/>
        <v>0</v>
      </c>
      <c r="BC1824" s="53">
        <f>+IFERROR($BB1824*$T1824/VLOOKUP($R1824,desplegable!$N$3:$O$8,2,FALSE),0)</f>
        <v>0</v>
      </c>
      <c r="BD1824" s="53" t="str">
        <f t="shared" si="579"/>
        <v/>
      </c>
      <c r="BE1824" s="57" t="str">
        <f t="shared" si="590"/>
        <v/>
      </c>
    </row>
    <row r="1825" spans="1:57" ht="15" customHeight="1" x14ac:dyDescent="0.25">
      <c r="A1825" s="26" t="s">
        <v>117</v>
      </c>
      <c r="B1825" s="21"/>
      <c r="C1825" s="21" t="s">
        <v>117</v>
      </c>
      <c r="D1825" s="21"/>
      <c r="E1825" s="21" t="s">
        <v>117</v>
      </c>
      <c r="F1825" s="21"/>
      <c r="G1825" s="27"/>
      <c r="H1825" s="27"/>
      <c r="I1825" s="28" t="s">
        <v>99</v>
      </c>
      <c r="J1825" s="28" t="s">
        <v>117</v>
      </c>
      <c r="K1825" s="21"/>
      <c r="L1825" s="21"/>
      <c r="M1825" s="28" t="s">
        <v>117</v>
      </c>
      <c r="N1825" s="28" t="s">
        <v>117</v>
      </c>
      <c r="O1825" s="28" t="s">
        <v>117</v>
      </c>
      <c r="P1825" s="21" t="s">
        <v>117</v>
      </c>
      <c r="Q1825" s="21" t="s">
        <v>117</v>
      </c>
      <c r="R1825" s="28" t="s">
        <v>117</v>
      </c>
      <c r="S1825" s="78"/>
      <c r="T1825" s="30"/>
      <c r="U1825" s="52">
        <f t="shared" si="580"/>
        <v>0</v>
      </c>
      <c r="V1825" s="29"/>
      <c r="W1825" s="29" t="s">
        <v>117</v>
      </c>
      <c r="X1825" s="29"/>
      <c r="Y1825" s="29"/>
      <c r="Z1825" s="53" t="str">
        <f t="shared" si="572"/>
        <v/>
      </c>
      <c r="AA1825" s="55" t="str">
        <f t="shared" si="581"/>
        <v/>
      </c>
      <c r="AB1825" s="27"/>
      <c r="AC1825" s="54">
        <f t="shared" si="573"/>
        <v>0</v>
      </c>
      <c r="AD1825" s="78"/>
      <c r="AE1825" s="54">
        <f t="shared" si="574"/>
        <v>0</v>
      </c>
      <c r="AF1825" s="78"/>
      <c r="AG1825" s="54">
        <f t="shared" si="575"/>
        <v>0</v>
      </c>
      <c r="AH1825" s="78"/>
      <c r="AI1825" s="54">
        <f t="shared" si="576"/>
        <v>0</v>
      </c>
      <c r="AJ1825" s="78"/>
      <c r="AK1825" s="54">
        <f t="shared" si="577"/>
        <v>0</v>
      </c>
      <c r="AL1825" s="78"/>
      <c r="AM1825" s="78"/>
      <c r="AN1825" s="53" t="str">
        <f>+IF($A1825="Venta",SUMIF($AC$3:$AM$3,VLOOKUP($R1825,desplegable!$N$3:$Q$8,4,FALSE),$AC1825:$AM1825)*$T1825/VLOOKUP($R1825,desplegable!$N$3:$O$8,2,FALSE),"")</f>
        <v/>
      </c>
      <c r="AO1825" s="53">
        <f t="shared" si="578"/>
        <v>0</v>
      </c>
      <c r="AP1825" s="53" t="str">
        <f>+IF($A1825="Compra",SUMIF($AC$3:$AM$3,VLOOKUP($R1824,desplegable!$N$3:$Q$8,4,FALSE),$AC1825:$AM1825)*$T1825/VLOOKUP($R1824,desplegable!$N$3:$O$8,2,FALSE),"")</f>
        <v/>
      </c>
      <c r="AQ1825" s="55">
        <f>+IFERROR(SUMIF($AC$3:$AM$3,VLOOKUP($R1825,desplegable!$N$3:$Q$8,4,FALSE),$AC1825:$AM1825)/$S1825,0)</f>
        <v>0</v>
      </c>
      <c r="AR1825" s="55">
        <f ca="1">IFERROR((SUMIF($AC$3:$AM$3,VLOOKUP($R1825,desplegable!$N$3:$Q$8,4,FALSE),$AC1825:$AM1825)/($H1825-$G1825))*((TODAY())-$G1825)/$S1825,0)</f>
        <v>0</v>
      </c>
      <c r="AS1825" s="56" t="str">
        <f t="shared" si="582"/>
        <v>-</v>
      </c>
      <c r="AT1825" s="56" t="str">
        <f t="shared" si="583"/>
        <v>-</v>
      </c>
      <c r="AU1825" s="56" t="str">
        <f t="shared" si="584"/>
        <v>-</v>
      </c>
      <c r="AV1825" s="56" t="str">
        <f t="shared" si="585"/>
        <v>-</v>
      </c>
      <c r="AW1825" s="53" t="str">
        <f t="shared" si="586"/>
        <v>-</v>
      </c>
      <c r="AX1825" s="53" t="str">
        <f t="shared" si="587"/>
        <v/>
      </c>
      <c r="AY1825" s="57" t="str">
        <f t="shared" si="588"/>
        <v/>
      </c>
      <c r="AZ1825" s="54">
        <f>+IF(SUMIF($AC$3:$AM$3,VLOOKUP($R1825,desplegable!$N$3:$Q$8,4,FALSE),$AC1825:$AM1825)&gt;=$S1825,$S1825,SUMIF($AC$3:$AM$3,VLOOKUP($R1825,desplegable!$N$3:$Q$8,4,FALSE),$AC1825:$AM1825))</f>
        <v>0</v>
      </c>
      <c r="BA1825" s="78"/>
      <c r="BB1825" s="54">
        <f t="shared" si="589"/>
        <v>0</v>
      </c>
      <c r="BC1825" s="53">
        <f>+IFERROR($BB1825*$T1825/VLOOKUP($R1825,desplegable!$N$3:$O$8,2,FALSE),0)</f>
        <v>0</v>
      </c>
      <c r="BD1825" s="53" t="str">
        <f t="shared" si="579"/>
        <v/>
      </c>
      <c r="BE1825" s="57" t="str">
        <f t="shared" si="590"/>
        <v/>
      </c>
    </row>
    <row r="1826" spans="1:57" ht="15" customHeight="1" x14ac:dyDescent="0.25">
      <c r="A1826" s="26" t="s">
        <v>117</v>
      </c>
      <c r="B1826" s="21"/>
      <c r="C1826" s="21" t="s">
        <v>117</v>
      </c>
      <c r="D1826" s="21"/>
      <c r="E1826" s="21" t="s">
        <v>117</v>
      </c>
      <c r="F1826" s="21"/>
      <c r="G1826" s="27"/>
      <c r="H1826" s="27"/>
      <c r="I1826" s="28" t="s">
        <v>99</v>
      </c>
      <c r="J1826" s="28" t="s">
        <v>117</v>
      </c>
      <c r="K1826" s="21"/>
      <c r="L1826" s="21"/>
      <c r="M1826" s="28" t="s">
        <v>117</v>
      </c>
      <c r="N1826" s="28" t="s">
        <v>117</v>
      </c>
      <c r="O1826" s="28" t="s">
        <v>117</v>
      </c>
      <c r="P1826" s="21" t="s">
        <v>117</v>
      </c>
      <c r="Q1826" s="21" t="s">
        <v>117</v>
      </c>
      <c r="R1826" s="28" t="s">
        <v>117</v>
      </c>
      <c r="S1826" s="78"/>
      <c r="T1826" s="30"/>
      <c r="U1826" s="52">
        <f t="shared" si="580"/>
        <v>0</v>
      </c>
      <c r="V1826" s="29"/>
      <c r="W1826" s="29" t="s">
        <v>117</v>
      </c>
      <c r="X1826" s="29"/>
      <c r="Y1826" s="29"/>
      <c r="Z1826" s="53" t="str">
        <f t="shared" si="572"/>
        <v/>
      </c>
      <c r="AA1826" s="55" t="str">
        <f t="shared" si="581"/>
        <v/>
      </c>
      <c r="AB1826" s="27"/>
      <c r="AC1826" s="54">
        <f t="shared" si="573"/>
        <v>0</v>
      </c>
      <c r="AD1826" s="78"/>
      <c r="AE1826" s="54">
        <f t="shared" si="574"/>
        <v>0</v>
      </c>
      <c r="AF1826" s="78"/>
      <c r="AG1826" s="54">
        <f t="shared" si="575"/>
        <v>0</v>
      </c>
      <c r="AH1826" s="78"/>
      <c r="AI1826" s="54">
        <f t="shared" si="576"/>
        <v>0</v>
      </c>
      <c r="AJ1826" s="78"/>
      <c r="AK1826" s="54">
        <f t="shared" si="577"/>
        <v>0</v>
      </c>
      <c r="AL1826" s="78"/>
      <c r="AM1826" s="78"/>
      <c r="AN1826" s="53" t="str">
        <f>+IF($A1826="Venta",SUMIF($AC$3:$AM$3,VLOOKUP($R1826,desplegable!$N$3:$Q$8,4,FALSE),$AC1826:$AM1826)*$T1826/VLOOKUP($R1826,desplegable!$N$3:$O$8,2,FALSE),"")</f>
        <v/>
      </c>
      <c r="AO1826" s="53">
        <f t="shared" si="578"/>
        <v>0</v>
      </c>
      <c r="AP1826" s="53" t="str">
        <f>+IF($A1826="Compra",SUMIF($AC$3:$AM$3,VLOOKUP($R1825,desplegable!$N$3:$Q$8,4,FALSE),$AC1826:$AM1826)*$T1826/VLOOKUP($R1825,desplegable!$N$3:$O$8,2,FALSE),"")</f>
        <v/>
      </c>
      <c r="AQ1826" s="55">
        <f>+IFERROR(SUMIF($AC$3:$AM$3,VLOOKUP($R1826,desplegable!$N$3:$Q$8,4,FALSE),$AC1826:$AM1826)/$S1826,0)</f>
        <v>0</v>
      </c>
      <c r="AR1826" s="55">
        <f ca="1">IFERROR((SUMIF($AC$3:$AM$3,VLOOKUP($R1826,desplegable!$N$3:$Q$8,4,FALSE),$AC1826:$AM1826)/($H1826-$G1826))*((TODAY())-$G1826)/$S1826,0)</f>
        <v>0</v>
      </c>
      <c r="AS1826" s="56" t="str">
        <f t="shared" si="582"/>
        <v>-</v>
      </c>
      <c r="AT1826" s="56" t="str">
        <f t="shared" si="583"/>
        <v>-</v>
      </c>
      <c r="AU1826" s="56" t="str">
        <f t="shared" si="584"/>
        <v>-</v>
      </c>
      <c r="AV1826" s="56" t="str">
        <f t="shared" si="585"/>
        <v>-</v>
      </c>
      <c r="AW1826" s="53" t="str">
        <f t="shared" si="586"/>
        <v>-</v>
      </c>
      <c r="AX1826" s="53" t="str">
        <f t="shared" si="587"/>
        <v/>
      </c>
      <c r="AY1826" s="57" t="str">
        <f t="shared" si="588"/>
        <v/>
      </c>
      <c r="AZ1826" s="54">
        <f>+IF(SUMIF($AC$3:$AM$3,VLOOKUP($R1826,desplegable!$N$3:$Q$8,4,FALSE),$AC1826:$AM1826)&gt;=$S1826,$S1826,SUMIF($AC$3:$AM$3,VLOOKUP($R1826,desplegable!$N$3:$Q$8,4,FALSE),$AC1826:$AM1826))</f>
        <v>0</v>
      </c>
      <c r="BA1826" s="78"/>
      <c r="BB1826" s="54">
        <f t="shared" si="589"/>
        <v>0</v>
      </c>
      <c r="BC1826" s="53">
        <f>+IFERROR($BB1826*$T1826/VLOOKUP($R1826,desplegable!$N$3:$O$8,2,FALSE),0)</f>
        <v>0</v>
      </c>
      <c r="BD1826" s="53" t="str">
        <f t="shared" si="579"/>
        <v/>
      </c>
      <c r="BE1826" s="57" t="str">
        <f t="shared" si="590"/>
        <v/>
      </c>
    </row>
    <row r="1827" spans="1:57" ht="15" customHeight="1" x14ac:dyDescent="0.25">
      <c r="A1827" s="26" t="s">
        <v>117</v>
      </c>
      <c r="B1827" s="21"/>
      <c r="C1827" s="21" t="s">
        <v>117</v>
      </c>
      <c r="D1827" s="21"/>
      <c r="E1827" s="21" t="s">
        <v>117</v>
      </c>
      <c r="F1827" s="21"/>
      <c r="G1827" s="27"/>
      <c r="H1827" s="27"/>
      <c r="I1827" s="28" t="s">
        <v>99</v>
      </c>
      <c r="J1827" s="28" t="s">
        <v>117</v>
      </c>
      <c r="K1827" s="21"/>
      <c r="L1827" s="21"/>
      <c r="M1827" s="28" t="s">
        <v>117</v>
      </c>
      <c r="N1827" s="28" t="s">
        <v>117</v>
      </c>
      <c r="O1827" s="28" t="s">
        <v>117</v>
      </c>
      <c r="P1827" s="21" t="s">
        <v>117</v>
      </c>
      <c r="Q1827" s="21" t="s">
        <v>117</v>
      </c>
      <c r="R1827" s="28" t="s">
        <v>117</v>
      </c>
      <c r="S1827" s="78"/>
      <c r="T1827" s="30"/>
      <c r="U1827" s="52">
        <f t="shared" si="580"/>
        <v>0</v>
      </c>
      <c r="V1827" s="29"/>
      <c r="W1827" s="29" t="s">
        <v>117</v>
      </c>
      <c r="X1827" s="29"/>
      <c r="Y1827" s="29"/>
      <c r="Z1827" s="53" t="str">
        <f t="shared" si="572"/>
        <v/>
      </c>
      <c r="AA1827" s="55" t="str">
        <f t="shared" si="581"/>
        <v/>
      </c>
      <c r="AB1827" s="27"/>
      <c r="AC1827" s="54">
        <f t="shared" si="573"/>
        <v>0</v>
      </c>
      <c r="AD1827" s="78"/>
      <c r="AE1827" s="54">
        <f t="shared" si="574"/>
        <v>0</v>
      </c>
      <c r="AF1827" s="78"/>
      <c r="AG1827" s="54">
        <f t="shared" si="575"/>
        <v>0</v>
      </c>
      <c r="AH1827" s="78"/>
      <c r="AI1827" s="54">
        <f t="shared" si="576"/>
        <v>0</v>
      </c>
      <c r="AJ1827" s="78"/>
      <c r="AK1827" s="54">
        <f t="shared" si="577"/>
        <v>0</v>
      </c>
      <c r="AL1827" s="78"/>
      <c r="AM1827" s="78"/>
      <c r="AN1827" s="53" t="str">
        <f>+IF($A1827="Venta",SUMIF($AC$3:$AM$3,VLOOKUP($R1827,desplegable!$N$3:$Q$8,4,FALSE),$AC1827:$AM1827)*$T1827/VLOOKUP($R1827,desplegable!$N$3:$O$8,2,FALSE),"")</f>
        <v/>
      </c>
      <c r="AO1827" s="53">
        <f t="shared" si="578"/>
        <v>0</v>
      </c>
      <c r="AP1827" s="53" t="str">
        <f>+IF($A1827="Compra",SUMIF($AC$3:$AM$3,VLOOKUP($R1826,desplegable!$N$3:$Q$8,4,FALSE),$AC1827:$AM1827)*$T1827/VLOOKUP($R1826,desplegable!$N$3:$O$8,2,FALSE),"")</f>
        <v/>
      </c>
      <c r="AQ1827" s="55">
        <f>+IFERROR(SUMIF($AC$3:$AM$3,VLOOKUP($R1827,desplegable!$N$3:$Q$8,4,FALSE),$AC1827:$AM1827)/$S1827,0)</f>
        <v>0</v>
      </c>
      <c r="AR1827" s="55">
        <f ca="1">IFERROR((SUMIF($AC$3:$AM$3,VLOOKUP($R1827,desplegable!$N$3:$Q$8,4,FALSE),$AC1827:$AM1827)/($H1827-$G1827))*((TODAY())-$G1827)/$S1827,0)</f>
        <v>0</v>
      </c>
      <c r="AS1827" s="56" t="str">
        <f t="shared" si="582"/>
        <v>-</v>
      </c>
      <c r="AT1827" s="56" t="str">
        <f t="shared" si="583"/>
        <v>-</v>
      </c>
      <c r="AU1827" s="56" t="str">
        <f t="shared" si="584"/>
        <v>-</v>
      </c>
      <c r="AV1827" s="56" t="str">
        <f t="shared" si="585"/>
        <v>-</v>
      </c>
      <c r="AW1827" s="53" t="str">
        <f t="shared" si="586"/>
        <v>-</v>
      </c>
      <c r="AX1827" s="53" t="str">
        <f t="shared" si="587"/>
        <v/>
      </c>
      <c r="AY1827" s="57" t="str">
        <f t="shared" si="588"/>
        <v/>
      </c>
      <c r="AZ1827" s="54">
        <f>+IF(SUMIF($AC$3:$AM$3,VLOOKUP($R1827,desplegable!$N$3:$Q$8,4,FALSE),$AC1827:$AM1827)&gt;=$S1827,$S1827,SUMIF($AC$3:$AM$3,VLOOKUP($R1827,desplegable!$N$3:$Q$8,4,FALSE),$AC1827:$AM1827))</f>
        <v>0</v>
      </c>
      <c r="BA1827" s="78"/>
      <c r="BB1827" s="54">
        <f t="shared" si="589"/>
        <v>0</v>
      </c>
      <c r="BC1827" s="53">
        <f>+IFERROR($BB1827*$T1827/VLOOKUP($R1827,desplegable!$N$3:$O$8,2,FALSE),0)</f>
        <v>0</v>
      </c>
      <c r="BD1827" s="53" t="str">
        <f t="shared" si="579"/>
        <v/>
      </c>
      <c r="BE1827" s="57" t="str">
        <f t="shared" si="590"/>
        <v/>
      </c>
    </row>
    <row r="1828" spans="1:57" ht="15" customHeight="1" x14ac:dyDescent="0.25">
      <c r="A1828" s="26" t="s">
        <v>117</v>
      </c>
      <c r="B1828" s="21"/>
      <c r="C1828" s="21" t="s">
        <v>117</v>
      </c>
      <c r="D1828" s="21"/>
      <c r="E1828" s="21" t="s">
        <v>117</v>
      </c>
      <c r="F1828" s="21"/>
      <c r="G1828" s="27"/>
      <c r="H1828" s="27"/>
      <c r="I1828" s="28" t="s">
        <v>99</v>
      </c>
      <c r="J1828" s="28" t="s">
        <v>117</v>
      </c>
      <c r="K1828" s="21"/>
      <c r="L1828" s="21"/>
      <c r="M1828" s="28" t="s">
        <v>117</v>
      </c>
      <c r="N1828" s="28" t="s">
        <v>117</v>
      </c>
      <c r="O1828" s="28" t="s">
        <v>117</v>
      </c>
      <c r="P1828" s="21" t="s">
        <v>117</v>
      </c>
      <c r="Q1828" s="21" t="s">
        <v>117</v>
      </c>
      <c r="R1828" s="28" t="s">
        <v>117</v>
      </c>
      <c r="S1828" s="78"/>
      <c r="T1828" s="30"/>
      <c r="U1828" s="52">
        <f t="shared" si="580"/>
        <v>0</v>
      </c>
      <c r="V1828" s="29"/>
      <c r="W1828" s="29" t="s">
        <v>117</v>
      </c>
      <c r="X1828" s="29"/>
      <c r="Y1828" s="29"/>
      <c r="Z1828" s="53" t="str">
        <f t="shared" si="572"/>
        <v/>
      </c>
      <c r="AA1828" s="55" t="str">
        <f t="shared" si="581"/>
        <v/>
      </c>
      <c r="AB1828" s="27"/>
      <c r="AC1828" s="54">
        <f t="shared" si="573"/>
        <v>0</v>
      </c>
      <c r="AD1828" s="78"/>
      <c r="AE1828" s="54">
        <f t="shared" si="574"/>
        <v>0</v>
      </c>
      <c r="AF1828" s="78"/>
      <c r="AG1828" s="54">
        <f t="shared" si="575"/>
        <v>0</v>
      </c>
      <c r="AH1828" s="78"/>
      <c r="AI1828" s="54">
        <f t="shared" si="576"/>
        <v>0</v>
      </c>
      <c r="AJ1828" s="78"/>
      <c r="AK1828" s="54">
        <f t="shared" si="577"/>
        <v>0</v>
      </c>
      <c r="AL1828" s="78"/>
      <c r="AM1828" s="78"/>
      <c r="AN1828" s="53" t="str">
        <f>+IF($A1828="Venta",SUMIF($AC$3:$AM$3,VLOOKUP($R1828,desplegable!$N$3:$Q$8,4,FALSE),$AC1828:$AM1828)*$T1828/VLOOKUP($R1828,desplegable!$N$3:$O$8,2,FALSE),"")</f>
        <v/>
      </c>
      <c r="AO1828" s="53">
        <f t="shared" si="578"/>
        <v>0</v>
      </c>
      <c r="AP1828" s="53" t="str">
        <f>+IF($A1828="Compra",SUMIF($AC$3:$AM$3,VLOOKUP($R1827,desplegable!$N$3:$Q$8,4,FALSE),$AC1828:$AM1828)*$T1828/VLOOKUP($R1827,desplegable!$N$3:$O$8,2,FALSE),"")</f>
        <v/>
      </c>
      <c r="AQ1828" s="55">
        <f>+IFERROR(SUMIF($AC$3:$AM$3,VLOOKUP($R1828,desplegable!$N$3:$Q$8,4,FALSE),$AC1828:$AM1828)/$S1828,0)</f>
        <v>0</v>
      </c>
      <c r="AR1828" s="55">
        <f ca="1">IFERROR((SUMIF($AC$3:$AM$3,VLOOKUP($R1828,desplegable!$N$3:$Q$8,4,FALSE),$AC1828:$AM1828)/($H1828-$G1828))*((TODAY())-$G1828)/$S1828,0)</f>
        <v>0</v>
      </c>
      <c r="AS1828" s="56" t="str">
        <f t="shared" si="582"/>
        <v>-</v>
      </c>
      <c r="AT1828" s="56" t="str">
        <f t="shared" si="583"/>
        <v>-</v>
      </c>
      <c r="AU1828" s="56" t="str">
        <f t="shared" si="584"/>
        <v>-</v>
      </c>
      <c r="AV1828" s="56" t="str">
        <f t="shared" si="585"/>
        <v>-</v>
      </c>
      <c r="AW1828" s="53" t="str">
        <f t="shared" si="586"/>
        <v>-</v>
      </c>
      <c r="AX1828" s="53" t="str">
        <f t="shared" si="587"/>
        <v/>
      </c>
      <c r="AY1828" s="57" t="str">
        <f t="shared" si="588"/>
        <v/>
      </c>
      <c r="AZ1828" s="54">
        <f>+IF(SUMIF($AC$3:$AM$3,VLOOKUP($R1828,desplegable!$N$3:$Q$8,4,FALSE),$AC1828:$AM1828)&gt;=$S1828,$S1828,SUMIF($AC$3:$AM$3,VLOOKUP($R1828,desplegable!$N$3:$Q$8,4,FALSE),$AC1828:$AM1828))</f>
        <v>0</v>
      </c>
      <c r="BA1828" s="78"/>
      <c r="BB1828" s="54">
        <f t="shared" si="589"/>
        <v>0</v>
      </c>
      <c r="BC1828" s="53">
        <f>+IFERROR($BB1828*$T1828/VLOOKUP($R1828,desplegable!$N$3:$O$8,2,FALSE),0)</f>
        <v>0</v>
      </c>
      <c r="BD1828" s="53" t="str">
        <f t="shared" si="579"/>
        <v/>
      </c>
      <c r="BE1828" s="57" t="str">
        <f t="shared" si="590"/>
        <v/>
      </c>
    </row>
    <row r="1829" spans="1:57" ht="15" customHeight="1" x14ac:dyDescent="0.25">
      <c r="A1829" s="26" t="s">
        <v>117</v>
      </c>
      <c r="B1829" s="21"/>
      <c r="C1829" s="21" t="s">
        <v>117</v>
      </c>
      <c r="D1829" s="21"/>
      <c r="E1829" s="21" t="s">
        <v>117</v>
      </c>
      <c r="F1829" s="21"/>
      <c r="G1829" s="27"/>
      <c r="H1829" s="27"/>
      <c r="I1829" s="28" t="s">
        <v>99</v>
      </c>
      <c r="J1829" s="28" t="s">
        <v>117</v>
      </c>
      <c r="K1829" s="21"/>
      <c r="L1829" s="21"/>
      <c r="M1829" s="28" t="s">
        <v>117</v>
      </c>
      <c r="N1829" s="28" t="s">
        <v>117</v>
      </c>
      <c r="O1829" s="28" t="s">
        <v>117</v>
      </c>
      <c r="P1829" s="21" t="s">
        <v>117</v>
      </c>
      <c r="Q1829" s="21" t="s">
        <v>117</v>
      </c>
      <c r="R1829" s="28" t="s">
        <v>117</v>
      </c>
      <c r="S1829" s="78"/>
      <c r="T1829" s="30"/>
      <c r="U1829" s="52">
        <f t="shared" si="580"/>
        <v>0</v>
      </c>
      <c r="V1829" s="29"/>
      <c r="W1829" s="29" t="s">
        <v>117</v>
      </c>
      <c r="X1829" s="29"/>
      <c r="Y1829" s="29"/>
      <c r="Z1829" s="53" t="str">
        <f t="shared" si="572"/>
        <v/>
      </c>
      <c r="AA1829" s="55" t="str">
        <f t="shared" si="581"/>
        <v/>
      </c>
      <c r="AB1829" s="27"/>
      <c r="AC1829" s="54">
        <f t="shared" si="573"/>
        <v>0</v>
      </c>
      <c r="AD1829" s="78"/>
      <c r="AE1829" s="54">
        <f t="shared" si="574"/>
        <v>0</v>
      </c>
      <c r="AF1829" s="78"/>
      <c r="AG1829" s="54">
        <f t="shared" si="575"/>
        <v>0</v>
      </c>
      <c r="AH1829" s="78"/>
      <c r="AI1829" s="54">
        <f t="shared" si="576"/>
        <v>0</v>
      </c>
      <c r="AJ1829" s="78"/>
      <c r="AK1829" s="54">
        <f t="shared" si="577"/>
        <v>0</v>
      </c>
      <c r="AL1829" s="78"/>
      <c r="AM1829" s="78"/>
      <c r="AN1829" s="53" t="str">
        <f>+IF($A1829="Venta",SUMIF($AC$3:$AM$3,VLOOKUP($R1829,desplegable!$N$3:$Q$8,4,FALSE),$AC1829:$AM1829)*$T1829/VLOOKUP($R1829,desplegable!$N$3:$O$8,2,FALSE),"")</f>
        <v/>
      </c>
      <c r="AO1829" s="53">
        <f t="shared" si="578"/>
        <v>0</v>
      </c>
      <c r="AP1829" s="53" t="str">
        <f>+IF($A1829="Compra",SUMIF($AC$3:$AM$3,VLOOKUP($R1828,desplegable!$N$3:$Q$8,4,FALSE),$AC1829:$AM1829)*$T1829/VLOOKUP($R1828,desplegable!$N$3:$O$8,2,FALSE),"")</f>
        <v/>
      </c>
      <c r="AQ1829" s="55">
        <f>+IFERROR(SUMIF($AC$3:$AM$3,VLOOKUP($R1829,desplegable!$N$3:$Q$8,4,FALSE),$AC1829:$AM1829)/$S1829,0)</f>
        <v>0</v>
      </c>
      <c r="AR1829" s="55">
        <f ca="1">IFERROR((SUMIF($AC$3:$AM$3,VLOOKUP($R1829,desplegable!$N$3:$Q$8,4,FALSE),$AC1829:$AM1829)/($H1829-$G1829))*((TODAY())-$G1829)/$S1829,0)</f>
        <v>0</v>
      </c>
      <c r="AS1829" s="56" t="str">
        <f t="shared" si="582"/>
        <v>-</v>
      </c>
      <c r="AT1829" s="56" t="str">
        <f t="shared" si="583"/>
        <v>-</v>
      </c>
      <c r="AU1829" s="56" t="str">
        <f t="shared" si="584"/>
        <v>-</v>
      </c>
      <c r="AV1829" s="56" t="str">
        <f t="shared" si="585"/>
        <v>-</v>
      </c>
      <c r="AW1829" s="53" t="str">
        <f t="shared" si="586"/>
        <v>-</v>
      </c>
      <c r="AX1829" s="53" t="str">
        <f t="shared" si="587"/>
        <v/>
      </c>
      <c r="AY1829" s="57" t="str">
        <f t="shared" si="588"/>
        <v/>
      </c>
      <c r="AZ1829" s="54">
        <f>+IF(SUMIF($AC$3:$AM$3,VLOOKUP($R1829,desplegable!$N$3:$Q$8,4,FALSE),$AC1829:$AM1829)&gt;=$S1829,$S1829,SUMIF($AC$3:$AM$3,VLOOKUP($R1829,desplegable!$N$3:$Q$8,4,FALSE),$AC1829:$AM1829))</f>
        <v>0</v>
      </c>
      <c r="BA1829" s="78"/>
      <c r="BB1829" s="54">
        <f t="shared" si="589"/>
        <v>0</v>
      </c>
      <c r="BC1829" s="53">
        <f>+IFERROR($BB1829*$T1829/VLOOKUP($R1829,desplegable!$N$3:$O$8,2,FALSE),0)</f>
        <v>0</v>
      </c>
      <c r="BD1829" s="53" t="str">
        <f t="shared" si="579"/>
        <v/>
      </c>
      <c r="BE1829" s="57" t="str">
        <f t="shared" si="590"/>
        <v/>
      </c>
    </row>
    <row r="1830" spans="1:57" ht="15" customHeight="1" x14ac:dyDescent="0.25">
      <c r="A1830" s="26" t="s">
        <v>117</v>
      </c>
      <c r="B1830" s="21"/>
      <c r="C1830" s="21" t="s">
        <v>117</v>
      </c>
      <c r="D1830" s="21"/>
      <c r="E1830" s="21" t="s">
        <v>117</v>
      </c>
      <c r="F1830" s="21"/>
      <c r="G1830" s="27"/>
      <c r="H1830" s="27"/>
      <c r="I1830" s="28" t="s">
        <v>99</v>
      </c>
      <c r="J1830" s="28" t="s">
        <v>117</v>
      </c>
      <c r="K1830" s="21"/>
      <c r="L1830" s="21"/>
      <c r="M1830" s="28" t="s">
        <v>117</v>
      </c>
      <c r="N1830" s="28" t="s">
        <v>117</v>
      </c>
      <c r="O1830" s="28" t="s">
        <v>117</v>
      </c>
      <c r="P1830" s="21" t="s">
        <v>117</v>
      </c>
      <c r="Q1830" s="21" t="s">
        <v>117</v>
      </c>
      <c r="R1830" s="28" t="s">
        <v>117</v>
      </c>
      <c r="S1830" s="78"/>
      <c r="T1830" s="30"/>
      <c r="U1830" s="52">
        <f t="shared" si="580"/>
        <v>0</v>
      </c>
      <c r="V1830" s="29"/>
      <c r="W1830" s="29" t="s">
        <v>117</v>
      </c>
      <c r="X1830" s="29"/>
      <c r="Y1830" s="29"/>
      <c r="Z1830" s="53" t="str">
        <f t="shared" si="572"/>
        <v/>
      </c>
      <c r="AA1830" s="55" t="str">
        <f t="shared" si="581"/>
        <v/>
      </c>
      <c r="AB1830" s="27"/>
      <c r="AC1830" s="54">
        <f t="shared" si="573"/>
        <v>0</v>
      </c>
      <c r="AD1830" s="78"/>
      <c r="AE1830" s="54">
        <f t="shared" si="574"/>
        <v>0</v>
      </c>
      <c r="AF1830" s="78"/>
      <c r="AG1830" s="54">
        <f t="shared" si="575"/>
        <v>0</v>
      </c>
      <c r="AH1830" s="78"/>
      <c r="AI1830" s="54">
        <f t="shared" si="576"/>
        <v>0</v>
      </c>
      <c r="AJ1830" s="78"/>
      <c r="AK1830" s="54">
        <f t="shared" si="577"/>
        <v>0</v>
      </c>
      <c r="AL1830" s="78"/>
      <c r="AM1830" s="78"/>
      <c r="AN1830" s="53" t="str">
        <f>+IF($A1830="Venta",SUMIF($AC$3:$AM$3,VLOOKUP($R1830,desplegable!$N$3:$Q$8,4,FALSE),$AC1830:$AM1830)*$T1830/VLOOKUP($R1830,desplegable!$N$3:$O$8,2,FALSE),"")</f>
        <v/>
      </c>
      <c r="AO1830" s="53">
        <f t="shared" si="578"/>
        <v>0</v>
      </c>
      <c r="AP1830" s="53" t="str">
        <f>+IF($A1830="Compra",SUMIF($AC$3:$AM$3,VLOOKUP($R1829,desplegable!$N$3:$Q$8,4,FALSE),$AC1830:$AM1830)*$T1830/VLOOKUP($R1829,desplegable!$N$3:$O$8,2,FALSE),"")</f>
        <v/>
      </c>
      <c r="AQ1830" s="55">
        <f>+IFERROR(SUMIF($AC$3:$AM$3,VLOOKUP($R1830,desplegable!$N$3:$Q$8,4,FALSE),$AC1830:$AM1830)/$S1830,0)</f>
        <v>0</v>
      </c>
      <c r="AR1830" s="55">
        <f ca="1">IFERROR((SUMIF($AC$3:$AM$3,VLOOKUP($R1830,desplegable!$N$3:$Q$8,4,FALSE),$AC1830:$AM1830)/($H1830-$G1830))*((TODAY())-$G1830)/$S1830,0)</f>
        <v>0</v>
      </c>
      <c r="AS1830" s="56" t="str">
        <f t="shared" si="582"/>
        <v>-</v>
      </c>
      <c r="AT1830" s="56" t="str">
        <f t="shared" si="583"/>
        <v>-</v>
      </c>
      <c r="AU1830" s="56" t="str">
        <f t="shared" si="584"/>
        <v>-</v>
      </c>
      <c r="AV1830" s="56" t="str">
        <f t="shared" si="585"/>
        <v>-</v>
      </c>
      <c r="AW1830" s="53" t="str">
        <f t="shared" si="586"/>
        <v>-</v>
      </c>
      <c r="AX1830" s="53" t="str">
        <f t="shared" si="587"/>
        <v/>
      </c>
      <c r="AY1830" s="57" t="str">
        <f t="shared" si="588"/>
        <v/>
      </c>
      <c r="AZ1830" s="54">
        <f>+IF(SUMIF($AC$3:$AM$3,VLOOKUP($R1830,desplegable!$N$3:$Q$8,4,FALSE),$AC1830:$AM1830)&gt;=$S1830,$S1830,SUMIF($AC$3:$AM$3,VLOOKUP($R1830,desplegable!$N$3:$Q$8,4,FALSE),$AC1830:$AM1830))</f>
        <v>0</v>
      </c>
      <c r="BA1830" s="78"/>
      <c r="BB1830" s="54">
        <f t="shared" si="589"/>
        <v>0</v>
      </c>
      <c r="BC1830" s="53">
        <f>+IFERROR($BB1830*$T1830/VLOOKUP($R1830,desplegable!$N$3:$O$8,2,FALSE),0)</f>
        <v>0</v>
      </c>
      <c r="BD1830" s="53" t="str">
        <f t="shared" si="579"/>
        <v/>
      </c>
      <c r="BE1830" s="57" t="str">
        <f t="shared" si="590"/>
        <v/>
      </c>
    </row>
    <row r="1831" spans="1:57" ht="15" customHeight="1" x14ac:dyDescent="0.25">
      <c r="A1831" s="26" t="s">
        <v>117</v>
      </c>
      <c r="B1831" s="21"/>
      <c r="C1831" s="21" t="s">
        <v>117</v>
      </c>
      <c r="D1831" s="21"/>
      <c r="E1831" s="21" t="s">
        <v>117</v>
      </c>
      <c r="F1831" s="21"/>
      <c r="G1831" s="27"/>
      <c r="H1831" s="27"/>
      <c r="I1831" s="28" t="s">
        <v>99</v>
      </c>
      <c r="J1831" s="28" t="s">
        <v>117</v>
      </c>
      <c r="K1831" s="21"/>
      <c r="L1831" s="21"/>
      <c r="M1831" s="28" t="s">
        <v>117</v>
      </c>
      <c r="N1831" s="28" t="s">
        <v>117</v>
      </c>
      <c r="O1831" s="28" t="s">
        <v>117</v>
      </c>
      <c r="P1831" s="21" t="s">
        <v>117</v>
      </c>
      <c r="Q1831" s="21" t="s">
        <v>117</v>
      </c>
      <c r="R1831" s="28" t="s">
        <v>117</v>
      </c>
      <c r="S1831" s="78"/>
      <c r="T1831" s="30"/>
      <c r="U1831" s="52">
        <f t="shared" si="580"/>
        <v>0</v>
      </c>
      <c r="V1831" s="29"/>
      <c r="W1831" s="29" t="s">
        <v>117</v>
      </c>
      <c r="X1831" s="29"/>
      <c r="Y1831" s="29"/>
      <c r="Z1831" s="53" t="str">
        <f t="shared" si="572"/>
        <v/>
      </c>
      <c r="AA1831" s="55" t="str">
        <f t="shared" si="581"/>
        <v/>
      </c>
      <c r="AB1831" s="27"/>
      <c r="AC1831" s="54">
        <f t="shared" si="573"/>
        <v>0</v>
      </c>
      <c r="AD1831" s="78"/>
      <c r="AE1831" s="54">
        <f t="shared" si="574"/>
        <v>0</v>
      </c>
      <c r="AF1831" s="78"/>
      <c r="AG1831" s="54">
        <f t="shared" si="575"/>
        <v>0</v>
      </c>
      <c r="AH1831" s="78"/>
      <c r="AI1831" s="54">
        <f t="shared" si="576"/>
        <v>0</v>
      </c>
      <c r="AJ1831" s="78"/>
      <c r="AK1831" s="54">
        <f t="shared" si="577"/>
        <v>0</v>
      </c>
      <c r="AL1831" s="78"/>
      <c r="AM1831" s="78"/>
      <c r="AN1831" s="53" t="str">
        <f>+IF($A1831="Venta",SUMIF($AC$3:$AM$3,VLOOKUP($R1831,desplegable!$N$3:$Q$8,4,FALSE),$AC1831:$AM1831)*$T1831/VLOOKUP($R1831,desplegable!$N$3:$O$8,2,FALSE),"")</f>
        <v/>
      </c>
      <c r="AO1831" s="53">
        <f t="shared" si="578"/>
        <v>0</v>
      </c>
      <c r="AP1831" s="53" t="str">
        <f>+IF($A1831="Compra",SUMIF($AC$3:$AM$3,VLOOKUP($R1830,desplegable!$N$3:$Q$8,4,FALSE),$AC1831:$AM1831)*$T1831/VLOOKUP($R1830,desplegable!$N$3:$O$8,2,FALSE),"")</f>
        <v/>
      </c>
      <c r="AQ1831" s="55">
        <f>+IFERROR(SUMIF($AC$3:$AM$3,VLOOKUP($R1831,desplegable!$N$3:$Q$8,4,FALSE),$AC1831:$AM1831)/$S1831,0)</f>
        <v>0</v>
      </c>
      <c r="AR1831" s="55">
        <f ca="1">IFERROR((SUMIF($AC$3:$AM$3,VLOOKUP($R1831,desplegable!$N$3:$Q$8,4,FALSE),$AC1831:$AM1831)/($H1831-$G1831))*((TODAY())-$G1831)/$S1831,0)</f>
        <v>0</v>
      </c>
      <c r="AS1831" s="56" t="str">
        <f t="shared" si="582"/>
        <v>-</v>
      </c>
      <c r="AT1831" s="56" t="str">
        <f t="shared" si="583"/>
        <v>-</v>
      </c>
      <c r="AU1831" s="56" t="str">
        <f t="shared" si="584"/>
        <v>-</v>
      </c>
      <c r="AV1831" s="56" t="str">
        <f t="shared" si="585"/>
        <v>-</v>
      </c>
      <c r="AW1831" s="53" t="str">
        <f t="shared" si="586"/>
        <v>-</v>
      </c>
      <c r="AX1831" s="53" t="str">
        <f t="shared" si="587"/>
        <v/>
      </c>
      <c r="AY1831" s="57" t="str">
        <f t="shared" si="588"/>
        <v/>
      </c>
      <c r="AZ1831" s="54">
        <f>+IF(SUMIF($AC$3:$AM$3,VLOOKUP($R1831,desplegable!$N$3:$Q$8,4,FALSE),$AC1831:$AM1831)&gt;=$S1831,$S1831,SUMIF($AC$3:$AM$3,VLOOKUP($R1831,desplegable!$N$3:$Q$8,4,FALSE),$AC1831:$AM1831))</f>
        <v>0</v>
      </c>
      <c r="BA1831" s="78"/>
      <c r="BB1831" s="54">
        <f t="shared" si="589"/>
        <v>0</v>
      </c>
      <c r="BC1831" s="53">
        <f>+IFERROR($BB1831*$T1831/VLOOKUP($R1831,desplegable!$N$3:$O$8,2,FALSE),0)</f>
        <v>0</v>
      </c>
      <c r="BD1831" s="53" t="str">
        <f t="shared" si="579"/>
        <v/>
      </c>
      <c r="BE1831" s="57" t="str">
        <f t="shared" si="590"/>
        <v/>
      </c>
    </row>
    <row r="1832" spans="1:57" ht="15" customHeight="1" x14ac:dyDescent="0.25">
      <c r="A1832" s="26" t="s">
        <v>117</v>
      </c>
      <c r="B1832" s="21"/>
      <c r="C1832" s="21" t="s">
        <v>117</v>
      </c>
      <c r="D1832" s="21"/>
      <c r="E1832" s="21" t="s">
        <v>117</v>
      </c>
      <c r="F1832" s="21"/>
      <c r="G1832" s="27"/>
      <c r="H1832" s="27"/>
      <c r="I1832" s="28" t="s">
        <v>99</v>
      </c>
      <c r="J1832" s="28" t="s">
        <v>117</v>
      </c>
      <c r="K1832" s="21"/>
      <c r="L1832" s="21"/>
      <c r="M1832" s="28" t="s">
        <v>117</v>
      </c>
      <c r="N1832" s="28" t="s">
        <v>117</v>
      </c>
      <c r="O1832" s="28" t="s">
        <v>117</v>
      </c>
      <c r="P1832" s="21" t="s">
        <v>117</v>
      </c>
      <c r="Q1832" s="21" t="s">
        <v>117</v>
      </c>
      <c r="R1832" s="28" t="s">
        <v>117</v>
      </c>
      <c r="S1832" s="78"/>
      <c r="T1832" s="30"/>
      <c r="U1832" s="52">
        <f t="shared" si="580"/>
        <v>0</v>
      </c>
      <c r="V1832" s="29"/>
      <c r="W1832" s="29" t="s">
        <v>117</v>
      </c>
      <c r="X1832" s="29"/>
      <c r="Y1832" s="29"/>
      <c r="Z1832" s="53" t="str">
        <f t="shared" si="572"/>
        <v/>
      </c>
      <c r="AA1832" s="55" t="str">
        <f t="shared" si="581"/>
        <v/>
      </c>
      <c r="AB1832" s="27"/>
      <c r="AC1832" s="54">
        <f t="shared" si="573"/>
        <v>0</v>
      </c>
      <c r="AD1832" s="78"/>
      <c r="AE1832" s="54">
        <f t="shared" si="574"/>
        <v>0</v>
      </c>
      <c r="AF1832" s="78"/>
      <c r="AG1832" s="54">
        <f t="shared" si="575"/>
        <v>0</v>
      </c>
      <c r="AH1832" s="78"/>
      <c r="AI1832" s="54">
        <f t="shared" si="576"/>
        <v>0</v>
      </c>
      <c r="AJ1832" s="78"/>
      <c r="AK1832" s="54">
        <f t="shared" si="577"/>
        <v>0</v>
      </c>
      <c r="AL1832" s="78"/>
      <c r="AM1832" s="78"/>
      <c r="AN1832" s="53" t="str">
        <f>+IF($A1832="Venta",SUMIF($AC$3:$AM$3,VLOOKUP($R1832,desplegable!$N$3:$Q$8,4,FALSE),$AC1832:$AM1832)*$T1832/VLOOKUP($R1832,desplegable!$N$3:$O$8,2,FALSE),"")</f>
        <v/>
      </c>
      <c r="AO1832" s="53">
        <f t="shared" si="578"/>
        <v>0</v>
      </c>
      <c r="AP1832" s="53" t="str">
        <f>+IF($A1832="Compra",SUMIF($AC$3:$AM$3,VLOOKUP($R1831,desplegable!$N$3:$Q$8,4,FALSE),$AC1832:$AM1832)*$T1832/VLOOKUP($R1831,desplegable!$N$3:$O$8,2,FALSE),"")</f>
        <v/>
      </c>
      <c r="AQ1832" s="55">
        <f>+IFERROR(SUMIF($AC$3:$AM$3,VLOOKUP($R1832,desplegable!$N$3:$Q$8,4,FALSE),$AC1832:$AM1832)/$S1832,0)</f>
        <v>0</v>
      </c>
      <c r="AR1832" s="55">
        <f ca="1">IFERROR((SUMIF($AC$3:$AM$3,VLOOKUP($R1832,desplegable!$N$3:$Q$8,4,FALSE),$AC1832:$AM1832)/($H1832-$G1832))*((TODAY())-$G1832)/$S1832,0)</f>
        <v>0</v>
      </c>
      <c r="AS1832" s="56" t="str">
        <f t="shared" si="582"/>
        <v>-</v>
      </c>
      <c r="AT1832" s="56" t="str">
        <f t="shared" si="583"/>
        <v>-</v>
      </c>
      <c r="AU1832" s="56" t="str">
        <f t="shared" si="584"/>
        <v>-</v>
      </c>
      <c r="AV1832" s="56" t="str">
        <f t="shared" si="585"/>
        <v>-</v>
      </c>
      <c r="AW1832" s="53" t="str">
        <f t="shared" si="586"/>
        <v>-</v>
      </c>
      <c r="AX1832" s="53" t="str">
        <f t="shared" si="587"/>
        <v/>
      </c>
      <c r="AY1832" s="57" t="str">
        <f t="shared" si="588"/>
        <v/>
      </c>
      <c r="AZ1832" s="54">
        <f>+IF(SUMIF($AC$3:$AM$3,VLOOKUP($R1832,desplegable!$N$3:$Q$8,4,FALSE),$AC1832:$AM1832)&gt;=$S1832,$S1832,SUMIF($AC$3:$AM$3,VLOOKUP($R1832,desplegable!$N$3:$Q$8,4,FALSE),$AC1832:$AM1832))</f>
        <v>0</v>
      </c>
      <c r="BA1832" s="78"/>
      <c r="BB1832" s="54">
        <f t="shared" si="589"/>
        <v>0</v>
      </c>
      <c r="BC1832" s="53">
        <f>+IFERROR($BB1832*$T1832/VLOOKUP($R1832,desplegable!$N$3:$O$8,2,FALSE),0)</f>
        <v>0</v>
      </c>
      <c r="BD1832" s="53" t="str">
        <f t="shared" si="579"/>
        <v/>
      </c>
      <c r="BE1832" s="57" t="str">
        <f t="shared" si="590"/>
        <v/>
      </c>
    </row>
    <row r="1833" spans="1:57" ht="15" customHeight="1" x14ac:dyDescent="0.25">
      <c r="A1833" s="26" t="s">
        <v>117</v>
      </c>
      <c r="B1833" s="21"/>
      <c r="C1833" s="21" t="s">
        <v>117</v>
      </c>
      <c r="D1833" s="21"/>
      <c r="E1833" s="21" t="s">
        <v>117</v>
      </c>
      <c r="F1833" s="21"/>
      <c r="G1833" s="27"/>
      <c r="H1833" s="27"/>
      <c r="I1833" s="28" t="s">
        <v>99</v>
      </c>
      <c r="J1833" s="28" t="s">
        <v>117</v>
      </c>
      <c r="K1833" s="21"/>
      <c r="L1833" s="21"/>
      <c r="M1833" s="28" t="s">
        <v>117</v>
      </c>
      <c r="N1833" s="28" t="s">
        <v>117</v>
      </c>
      <c r="O1833" s="28" t="s">
        <v>117</v>
      </c>
      <c r="P1833" s="21" t="s">
        <v>117</v>
      </c>
      <c r="Q1833" s="21" t="s">
        <v>117</v>
      </c>
      <c r="R1833" s="28" t="s">
        <v>117</v>
      </c>
      <c r="S1833" s="78"/>
      <c r="T1833" s="30"/>
      <c r="U1833" s="52">
        <f t="shared" si="580"/>
        <v>0</v>
      </c>
      <c r="V1833" s="29"/>
      <c r="W1833" s="29" t="s">
        <v>117</v>
      </c>
      <c r="X1833" s="29"/>
      <c r="Y1833" s="29"/>
      <c r="Z1833" s="53" t="str">
        <f t="shared" si="572"/>
        <v/>
      </c>
      <c r="AA1833" s="55" t="str">
        <f t="shared" si="581"/>
        <v/>
      </c>
      <c r="AB1833" s="27"/>
      <c r="AC1833" s="54">
        <f t="shared" si="573"/>
        <v>0</v>
      </c>
      <c r="AD1833" s="78"/>
      <c r="AE1833" s="54">
        <f t="shared" si="574"/>
        <v>0</v>
      </c>
      <c r="AF1833" s="78"/>
      <c r="AG1833" s="54">
        <f t="shared" si="575"/>
        <v>0</v>
      </c>
      <c r="AH1833" s="78"/>
      <c r="AI1833" s="54">
        <f t="shared" si="576"/>
        <v>0</v>
      </c>
      <c r="AJ1833" s="78"/>
      <c r="AK1833" s="54">
        <f t="shared" si="577"/>
        <v>0</v>
      </c>
      <c r="AL1833" s="78"/>
      <c r="AM1833" s="78"/>
      <c r="AN1833" s="53" t="str">
        <f>+IF($A1833="Venta",SUMIF($AC$3:$AM$3,VLOOKUP($R1833,desplegable!$N$3:$Q$8,4,FALSE),$AC1833:$AM1833)*$T1833/VLOOKUP($R1833,desplegable!$N$3:$O$8,2,FALSE),"")</f>
        <v/>
      </c>
      <c r="AO1833" s="53">
        <f t="shared" si="578"/>
        <v>0</v>
      </c>
      <c r="AP1833" s="53" t="str">
        <f>+IF($A1833="Compra",SUMIF($AC$3:$AM$3,VLOOKUP($R1832,desplegable!$N$3:$Q$8,4,FALSE),$AC1833:$AM1833)*$T1833/VLOOKUP($R1832,desplegable!$N$3:$O$8,2,FALSE),"")</f>
        <v/>
      </c>
      <c r="AQ1833" s="55">
        <f>+IFERROR(SUMIF($AC$3:$AM$3,VLOOKUP($R1833,desplegable!$N$3:$Q$8,4,FALSE),$AC1833:$AM1833)/$S1833,0)</f>
        <v>0</v>
      </c>
      <c r="AR1833" s="55">
        <f ca="1">IFERROR((SUMIF($AC$3:$AM$3,VLOOKUP($R1833,desplegable!$N$3:$Q$8,4,FALSE),$AC1833:$AM1833)/($H1833-$G1833))*((TODAY())-$G1833)/$S1833,0)</f>
        <v>0</v>
      </c>
      <c r="AS1833" s="56" t="str">
        <f t="shared" si="582"/>
        <v>-</v>
      </c>
      <c r="AT1833" s="56" t="str">
        <f t="shared" si="583"/>
        <v>-</v>
      </c>
      <c r="AU1833" s="56" t="str">
        <f t="shared" si="584"/>
        <v>-</v>
      </c>
      <c r="AV1833" s="56" t="str">
        <f t="shared" si="585"/>
        <v>-</v>
      </c>
      <c r="AW1833" s="53" t="str">
        <f t="shared" si="586"/>
        <v>-</v>
      </c>
      <c r="AX1833" s="53" t="str">
        <f t="shared" si="587"/>
        <v/>
      </c>
      <c r="AY1833" s="57" t="str">
        <f t="shared" si="588"/>
        <v/>
      </c>
      <c r="AZ1833" s="54">
        <f>+IF(SUMIF($AC$3:$AM$3,VLOOKUP($R1833,desplegable!$N$3:$Q$8,4,FALSE),$AC1833:$AM1833)&gt;=$S1833,$S1833,SUMIF($AC$3:$AM$3,VLOOKUP($R1833,desplegable!$N$3:$Q$8,4,FALSE),$AC1833:$AM1833))</f>
        <v>0</v>
      </c>
      <c r="BA1833" s="78"/>
      <c r="BB1833" s="54">
        <f t="shared" si="589"/>
        <v>0</v>
      </c>
      <c r="BC1833" s="53">
        <f>+IFERROR($BB1833*$T1833/VLOOKUP($R1833,desplegable!$N$3:$O$8,2,FALSE),0)</f>
        <v>0</v>
      </c>
      <c r="BD1833" s="53" t="str">
        <f t="shared" si="579"/>
        <v/>
      </c>
      <c r="BE1833" s="57" t="str">
        <f t="shared" si="590"/>
        <v/>
      </c>
    </row>
    <row r="1834" spans="1:57" ht="15" customHeight="1" x14ac:dyDescent="0.25">
      <c r="A1834" s="26" t="s">
        <v>117</v>
      </c>
      <c r="B1834" s="21"/>
      <c r="C1834" s="21" t="s">
        <v>117</v>
      </c>
      <c r="D1834" s="21"/>
      <c r="E1834" s="21" t="s">
        <v>117</v>
      </c>
      <c r="F1834" s="21"/>
      <c r="G1834" s="27"/>
      <c r="H1834" s="27"/>
      <c r="I1834" s="28" t="s">
        <v>99</v>
      </c>
      <c r="J1834" s="28" t="s">
        <v>117</v>
      </c>
      <c r="K1834" s="21"/>
      <c r="L1834" s="21"/>
      <c r="M1834" s="28" t="s">
        <v>117</v>
      </c>
      <c r="N1834" s="28" t="s">
        <v>117</v>
      </c>
      <c r="O1834" s="28" t="s">
        <v>117</v>
      </c>
      <c r="P1834" s="21" t="s">
        <v>117</v>
      </c>
      <c r="Q1834" s="21" t="s">
        <v>117</v>
      </c>
      <c r="R1834" s="28" t="s">
        <v>117</v>
      </c>
      <c r="S1834" s="78"/>
      <c r="T1834" s="30"/>
      <c r="U1834" s="52">
        <f t="shared" si="580"/>
        <v>0</v>
      </c>
      <c r="V1834" s="29"/>
      <c r="W1834" s="29" t="s">
        <v>117</v>
      </c>
      <c r="X1834" s="29"/>
      <c r="Y1834" s="29"/>
      <c r="Z1834" s="53" t="str">
        <f t="shared" si="572"/>
        <v/>
      </c>
      <c r="AA1834" s="55" t="str">
        <f t="shared" si="581"/>
        <v/>
      </c>
      <c r="AB1834" s="27"/>
      <c r="AC1834" s="54">
        <f t="shared" si="573"/>
        <v>0</v>
      </c>
      <c r="AD1834" s="78"/>
      <c r="AE1834" s="54">
        <f t="shared" si="574"/>
        <v>0</v>
      </c>
      <c r="AF1834" s="78"/>
      <c r="AG1834" s="54">
        <f t="shared" si="575"/>
        <v>0</v>
      </c>
      <c r="AH1834" s="78"/>
      <c r="AI1834" s="54">
        <f t="shared" si="576"/>
        <v>0</v>
      </c>
      <c r="AJ1834" s="78"/>
      <c r="AK1834" s="54">
        <f t="shared" si="577"/>
        <v>0</v>
      </c>
      <c r="AL1834" s="78"/>
      <c r="AM1834" s="78"/>
      <c r="AN1834" s="53" t="str">
        <f>+IF($A1834="Venta",SUMIF($AC$3:$AM$3,VLOOKUP($R1834,desplegable!$N$3:$Q$8,4,FALSE),$AC1834:$AM1834)*$T1834/VLOOKUP($R1834,desplegable!$N$3:$O$8,2,FALSE),"")</f>
        <v/>
      </c>
      <c r="AO1834" s="53">
        <f t="shared" si="578"/>
        <v>0</v>
      </c>
      <c r="AP1834" s="53" t="str">
        <f>+IF($A1834="Compra",SUMIF($AC$3:$AM$3,VLOOKUP($R1833,desplegable!$N$3:$Q$8,4,FALSE),$AC1834:$AM1834)*$T1834/VLOOKUP($R1833,desplegable!$N$3:$O$8,2,FALSE),"")</f>
        <v/>
      </c>
      <c r="AQ1834" s="55">
        <f>+IFERROR(SUMIF($AC$3:$AM$3,VLOOKUP($R1834,desplegable!$N$3:$Q$8,4,FALSE),$AC1834:$AM1834)/$S1834,0)</f>
        <v>0</v>
      </c>
      <c r="AR1834" s="55">
        <f ca="1">IFERROR((SUMIF($AC$3:$AM$3,VLOOKUP($R1834,desplegable!$N$3:$Q$8,4,FALSE),$AC1834:$AM1834)/($H1834-$G1834))*((TODAY())-$G1834)/$S1834,0)</f>
        <v>0</v>
      </c>
      <c r="AS1834" s="56" t="str">
        <f t="shared" si="582"/>
        <v>-</v>
      </c>
      <c r="AT1834" s="56" t="str">
        <f t="shared" si="583"/>
        <v>-</v>
      </c>
      <c r="AU1834" s="56" t="str">
        <f t="shared" si="584"/>
        <v>-</v>
      </c>
      <c r="AV1834" s="56" t="str">
        <f t="shared" si="585"/>
        <v>-</v>
      </c>
      <c r="AW1834" s="53" t="str">
        <f t="shared" si="586"/>
        <v>-</v>
      </c>
      <c r="AX1834" s="53" t="str">
        <f t="shared" si="587"/>
        <v/>
      </c>
      <c r="AY1834" s="57" t="str">
        <f t="shared" si="588"/>
        <v/>
      </c>
      <c r="AZ1834" s="54">
        <f>+IF(SUMIF($AC$3:$AM$3,VLOOKUP($R1834,desplegable!$N$3:$Q$8,4,FALSE),$AC1834:$AM1834)&gt;=$S1834,$S1834,SUMIF($AC$3:$AM$3,VLOOKUP($R1834,desplegable!$N$3:$Q$8,4,FALSE),$AC1834:$AM1834))</f>
        <v>0</v>
      </c>
      <c r="BA1834" s="78"/>
      <c r="BB1834" s="54">
        <f t="shared" si="589"/>
        <v>0</v>
      </c>
      <c r="BC1834" s="53">
        <f>+IFERROR($BB1834*$T1834/VLOOKUP($R1834,desplegable!$N$3:$O$8,2,FALSE),0)</f>
        <v>0</v>
      </c>
      <c r="BD1834" s="53" t="str">
        <f t="shared" si="579"/>
        <v/>
      </c>
      <c r="BE1834" s="57" t="str">
        <f t="shared" si="590"/>
        <v/>
      </c>
    </row>
    <row r="1835" spans="1:57" ht="15" customHeight="1" x14ac:dyDescent="0.25">
      <c r="A1835" s="26" t="s">
        <v>117</v>
      </c>
      <c r="B1835" s="21"/>
      <c r="C1835" s="21" t="s">
        <v>117</v>
      </c>
      <c r="D1835" s="21"/>
      <c r="E1835" s="21" t="s">
        <v>117</v>
      </c>
      <c r="F1835" s="21"/>
      <c r="G1835" s="27"/>
      <c r="H1835" s="27"/>
      <c r="I1835" s="28" t="s">
        <v>99</v>
      </c>
      <c r="J1835" s="28" t="s">
        <v>117</v>
      </c>
      <c r="K1835" s="21"/>
      <c r="L1835" s="21"/>
      <c r="M1835" s="28" t="s">
        <v>117</v>
      </c>
      <c r="N1835" s="28" t="s">
        <v>117</v>
      </c>
      <c r="O1835" s="28" t="s">
        <v>117</v>
      </c>
      <c r="P1835" s="21" t="s">
        <v>117</v>
      </c>
      <c r="Q1835" s="21" t="s">
        <v>117</v>
      </c>
      <c r="R1835" s="28" t="s">
        <v>117</v>
      </c>
      <c r="S1835" s="78"/>
      <c r="T1835" s="30"/>
      <c r="U1835" s="52">
        <f t="shared" si="580"/>
        <v>0</v>
      </c>
      <c r="V1835" s="29"/>
      <c r="W1835" s="29" t="s">
        <v>117</v>
      </c>
      <c r="X1835" s="29"/>
      <c r="Y1835" s="29"/>
      <c r="Z1835" s="53" t="str">
        <f t="shared" si="572"/>
        <v/>
      </c>
      <c r="AA1835" s="55" t="str">
        <f t="shared" si="581"/>
        <v/>
      </c>
      <c r="AB1835" s="27"/>
      <c r="AC1835" s="54">
        <f t="shared" si="573"/>
        <v>0</v>
      </c>
      <c r="AD1835" s="78"/>
      <c r="AE1835" s="54">
        <f t="shared" si="574"/>
        <v>0</v>
      </c>
      <c r="AF1835" s="78"/>
      <c r="AG1835" s="54">
        <f t="shared" si="575"/>
        <v>0</v>
      </c>
      <c r="AH1835" s="78"/>
      <c r="AI1835" s="54">
        <f t="shared" si="576"/>
        <v>0</v>
      </c>
      <c r="AJ1835" s="78"/>
      <c r="AK1835" s="54">
        <f t="shared" si="577"/>
        <v>0</v>
      </c>
      <c r="AL1835" s="78"/>
      <c r="AM1835" s="78"/>
      <c r="AN1835" s="53" t="str">
        <f>+IF($A1835="Venta",SUMIF($AC$3:$AM$3,VLOOKUP($R1835,desplegable!$N$3:$Q$8,4,FALSE),$AC1835:$AM1835)*$T1835/VLOOKUP($R1835,desplegable!$N$3:$O$8,2,FALSE),"")</f>
        <v/>
      </c>
      <c r="AO1835" s="53">
        <f t="shared" si="578"/>
        <v>0</v>
      </c>
      <c r="AP1835" s="53" t="str">
        <f>+IF($A1835="Compra",SUMIF($AC$3:$AM$3,VLOOKUP($R1834,desplegable!$N$3:$Q$8,4,FALSE),$AC1835:$AM1835)*$T1835/VLOOKUP($R1834,desplegable!$N$3:$O$8,2,FALSE),"")</f>
        <v/>
      </c>
      <c r="AQ1835" s="55">
        <f>+IFERROR(SUMIF($AC$3:$AM$3,VLOOKUP($R1835,desplegable!$N$3:$Q$8,4,FALSE),$AC1835:$AM1835)/$S1835,0)</f>
        <v>0</v>
      </c>
      <c r="AR1835" s="55">
        <f ca="1">IFERROR((SUMIF($AC$3:$AM$3,VLOOKUP($R1835,desplegable!$N$3:$Q$8,4,FALSE),$AC1835:$AM1835)/($H1835-$G1835))*((TODAY())-$G1835)/$S1835,0)</f>
        <v>0</v>
      </c>
      <c r="AS1835" s="56" t="str">
        <f t="shared" si="582"/>
        <v>-</v>
      </c>
      <c r="AT1835" s="56" t="str">
        <f t="shared" si="583"/>
        <v>-</v>
      </c>
      <c r="AU1835" s="56" t="str">
        <f t="shared" si="584"/>
        <v>-</v>
      </c>
      <c r="AV1835" s="56" t="str">
        <f t="shared" si="585"/>
        <v>-</v>
      </c>
      <c r="AW1835" s="53" t="str">
        <f t="shared" si="586"/>
        <v>-</v>
      </c>
      <c r="AX1835" s="53" t="str">
        <f t="shared" si="587"/>
        <v/>
      </c>
      <c r="AY1835" s="57" t="str">
        <f t="shared" si="588"/>
        <v/>
      </c>
      <c r="AZ1835" s="54">
        <f>+IF(SUMIF($AC$3:$AM$3,VLOOKUP($R1835,desplegable!$N$3:$Q$8,4,FALSE),$AC1835:$AM1835)&gt;=$S1835,$S1835,SUMIF($AC$3:$AM$3,VLOOKUP($R1835,desplegable!$N$3:$Q$8,4,FALSE),$AC1835:$AM1835))</f>
        <v>0</v>
      </c>
      <c r="BA1835" s="78"/>
      <c r="BB1835" s="54">
        <f t="shared" si="589"/>
        <v>0</v>
      </c>
      <c r="BC1835" s="53">
        <f>+IFERROR($BB1835*$T1835/VLOOKUP($R1835,desplegable!$N$3:$O$8,2,FALSE),0)</f>
        <v>0</v>
      </c>
      <c r="BD1835" s="53" t="str">
        <f t="shared" si="579"/>
        <v/>
      </c>
      <c r="BE1835" s="57" t="str">
        <f t="shared" si="590"/>
        <v/>
      </c>
    </row>
    <row r="1836" spans="1:57" ht="15" customHeight="1" x14ac:dyDescent="0.25">
      <c r="A1836" s="26" t="s">
        <v>117</v>
      </c>
      <c r="B1836" s="21"/>
      <c r="C1836" s="21" t="s">
        <v>117</v>
      </c>
      <c r="D1836" s="21"/>
      <c r="E1836" s="21" t="s">
        <v>117</v>
      </c>
      <c r="F1836" s="21"/>
      <c r="G1836" s="27"/>
      <c r="H1836" s="27"/>
      <c r="I1836" s="28" t="s">
        <v>99</v>
      </c>
      <c r="J1836" s="28" t="s">
        <v>117</v>
      </c>
      <c r="K1836" s="21"/>
      <c r="L1836" s="21"/>
      <c r="M1836" s="28" t="s">
        <v>117</v>
      </c>
      <c r="N1836" s="28" t="s">
        <v>117</v>
      </c>
      <c r="O1836" s="28" t="s">
        <v>117</v>
      </c>
      <c r="P1836" s="21" t="s">
        <v>117</v>
      </c>
      <c r="Q1836" s="21" t="s">
        <v>117</v>
      </c>
      <c r="R1836" s="28" t="s">
        <v>117</v>
      </c>
      <c r="S1836" s="78"/>
      <c r="T1836" s="30"/>
      <c r="U1836" s="52">
        <f t="shared" si="580"/>
        <v>0</v>
      </c>
      <c r="V1836" s="29"/>
      <c r="W1836" s="29" t="s">
        <v>117</v>
      </c>
      <c r="X1836" s="29"/>
      <c r="Y1836" s="29"/>
      <c r="Z1836" s="53" t="str">
        <f t="shared" si="572"/>
        <v/>
      </c>
      <c r="AA1836" s="55" t="str">
        <f t="shared" si="581"/>
        <v/>
      </c>
      <c r="AB1836" s="27"/>
      <c r="AC1836" s="54">
        <f t="shared" si="573"/>
        <v>0</v>
      </c>
      <c r="AD1836" s="78"/>
      <c r="AE1836" s="54">
        <f t="shared" si="574"/>
        <v>0</v>
      </c>
      <c r="AF1836" s="78"/>
      <c r="AG1836" s="54">
        <f t="shared" si="575"/>
        <v>0</v>
      </c>
      <c r="AH1836" s="78"/>
      <c r="AI1836" s="54">
        <f t="shared" si="576"/>
        <v>0</v>
      </c>
      <c r="AJ1836" s="78"/>
      <c r="AK1836" s="54">
        <f t="shared" si="577"/>
        <v>0</v>
      </c>
      <c r="AL1836" s="78"/>
      <c r="AM1836" s="78"/>
      <c r="AN1836" s="53" t="str">
        <f>+IF($A1836="Venta",SUMIF($AC$3:$AM$3,VLOOKUP($R1836,desplegable!$N$3:$Q$8,4,FALSE),$AC1836:$AM1836)*$T1836/VLOOKUP($R1836,desplegable!$N$3:$O$8,2,FALSE),"")</f>
        <v/>
      </c>
      <c r="AO1836" s="53">
        <f t="shared" si="578"/>
        <v>0</v>
      </c>
      <c r="AP1836" s="53" t="str">
        <f>+IF($A1836="Compra",SUMIF($AC$3:$AM$3,VLOOKUP($R1835,desplegable!$N$3:$Q$8,4,FALSE),$AC1836:$AM1836)*$T1836/VLOOKUP($R1835,desplegable!$N$3:$O$8,2,FALSE),"")</f>
        <v/>
      </c>
      <c r="AQ1836" s="55">
        <f>+IFERROR(SUMIF($AC$3:$AM$3,VLOOKUP($R1836,desplegable!$N$3:$Q$8,4,FALSE),$AC1836:$AM1836)/$S1836,0)</f>
        <v>0</v>
      </c>
      <c r="AR1836" s="55">
        <f ca="1">IFERROR((SUMIF($AC$3:$AM$3,VLOOKUP($R1836,desplegable!$N$3:$Q$8,4,FALSE),$AC1836:$AM1836)/($H1836-$G1836))*((TODAY())-$G1836)/$S1836,0)</f>
        <v>0</v>
      </c>
      <c r="AS1836" s="56" t="str">
        <f t="shared" si="582"/>
        <v>-</v>
      </c>
      <c r="AT1836" s="56" t="str">
        <f t="shared" si="583"/>
        <v>-</v>
      </c>
      <c r="AU1836" s="56" t="str">
        <f t="shared" si="584"/>
        <v>-</v>
      </c>
      <c r="AV1836" s="56" t="str">
        <f t="shared" si="585"/>
        <v>-</v>
      </c>
      <c r="AW1836" s="53" t="str">
        <f t="shared" si="586"/>
        <v>-</v>
      </c>
      <c r="AX1836" s="53" t="str">
        <f t="shared" si="587"/>
        <v/>
      </c>
      <c r="AY1836" s="57" t="str">
        <f t="shared" si="588"/>
        <v/>
      </c>
      <c r="AZ1836" s="54">
        <f>+IF(SUMIF($AC$3:$AM$3,VLOOKUP($R1836,desplegable!$N$3:$Q$8,4,FALSE),$AC1836:$AM1836)&gt;=$S1836,$S1836,SUMIF($AC$3:$AM$3,VLOOKUP($R1836,desplegable!$N$3:$Q$8,4,FALSE),$AC1836:$AM1836))</f>
        <v>0</v>
      </c>
      <c r="BA1836" s="78"/>
      <c r="BB1836" s="54">
        <f t="shared" si="589"/>
        <v>0</v>
      </c>
      <c r="BC1836" s="53">
        <f>+IFERROR($BB1836*$T1836/VLOOKUP($R1836,desplegable!$N$3:$O$8,2,FALSE),0)</f>
        <v>0</v>
      </c>
      <c r="BD1836" s="53" t="str">
        <f t="shared" si="579"/>
        <v/>
      </c>
      <c r="BE1836" s="57" t="str">
        <f t="shared" si="590"/>
        <v/>
      </c>
    </row>
    <row r="1837" spans="1:57" ht="15" customHeight="1" x14ac:dyDescent="0.25">
      <c r="A1837" s="26" t="s">
        <v>117</v>
      </c>
      <c r="B1837" s="21"/>
      <c r="C1837" s="21" t="s">
        <v>117</v>
      </c>
      <c r="D1837" s="21"/>
      <c r="E1837" s="21" t="s">
        <v>117</v>
      </c>
      <c r="F1837" s="21"/>
      <c r="G1837" s="27"/>
      <c r="H1837" s="27"/>
      <c r="I1837" s="28" t="s">
        <v>99</v>
      </c>
      <c r="J1837" s="28" t="s">
        <v>117</v>
      </c>
      <c r="K1837" s="21"/>
      <c r="L1837" s="21"/>
      <c r="M1837" s="28" t="s">
        <v>117</v>
      </c>
      <c r="N1837" s="28" t="s">
        <v>117</v>
      </c>
      <c r="O1837" s="28" t="s">
        <v>117</v>
      </c>
      <c r="P1837" s="21" t="s">
        <v>117</v>
      </c>
      <c r="Q1837" s="21" t="s">
        <v>117</v>
      </c>
      <c r="R1837" s="28" t="s">
        <v>117</v>
      </c>
      <c r="S1837" s="78"/>
      <c r="T1837" s="30"/>
      <c r="U1837" s="52">
        <f t="shared" si="580"/>
        <v>0</v>
      </c>
      <c r="V1837" s="29"/>
      <c r="W1837" s="29" t="s">
        <v>117</v>
      </c>
      <c r="X1837" s="29"/>
      <c r="Y1837" s="29"/>
      <c r="Z1837" s="53" t="str">
        <f t="shared" si="572"/>
        <v/>
      </c>
      <c r="AA1837" s="55" t="str">
        <f t="shared" si="581"/>
        <v/>
      </c>
      <c r="AB1837" s="27"/>
      <c r="AC1837" s="54">
        <f t="shared" si="573"/>
        <v>0</v>
      </c>
      <c r="AD1837" s="78"/>
      <c r="AE1837" s="54">
        <f t="shared" si="574"/>
        <v>0</v>
      </c>
      <c r="AF1837" s="78"/>
      <c r="AG1837" s="54">
        <f t="shared" si="575"/>
        <v>0</v>
      </c>
      <c r="AH1837" s="78"/>
      <c r="AI1837" s="54">
        <f t="shared" si="576"/>
        <v>0</v>
      </c>
      <c r="AJ1837" s="78"/>
      <c r="AK1837" s="54">
        <f t="shared" si="577"/>
        <v>0</v>
      </c>
      <c r="AL1837" s="78"/>
      <c r="AM1837" s="78"/>
      <c r="AN1837" s="53" t="str">
        <f>+IF($A1837="Venta",SUMIF($AC$3:$AM$3,VLOOKUP($R1837,desplegable!$N$3:$Q$8,4,FALSE),$AC1837:$AM1837)*$T1837/VLOOKUP($R1837,desplegable!$N$3:$O$8,2,FALSE),"")</f>
        <v/>
      </c>
      <c r="AO1837" s="53">
        <f t="shared" si="578"/>
        <v>0</v>
      </c>
      <c r="AP1837" s="53" t="str">
        <f>+IF($A1837="Compra",SUMIF($AC$3:$AM$3,VLOOKUP($R1836,desplegable!$N$3:$Q$8,4,FALSE),$AC1837:$AM1837)*$T1837/VLOOKUP($R1836,desplegable!$N$3:$O$8,2,FALSE),"")</f>
        <v/>
      </c>
      <c r="AQ1837" s="55">
        <f>+IFERROR(SUMIF($AC$3:$AM$3,VLOOKUP($R1837,desplegable!$N$3:$Q$8,4,FALSE),$AC1837:$AM1837)/$S1837,0)</f>
        <v>0</v>
      </c>
      <c r="AR1837" s="55">
        <f ca="1">IFERROR((SUMIF($AC$3:$AM$3,VLOOKUP($R1837,desplegable!$N$3:$Q$8,4,FALSE),$AC1837:$AM1837)/($H1837-$G1837))*((TODAY())-$G1837)/$S1837,0)</f>
        <v>0</v>
      </c>
      <c r="AS1837" s="56" t="str">
        <f t="shared" si="582"/>
        <v>-</v>
      </c>
      <c r="AT1837" s="56" t="str">
        <f t="shared" si="583"/>
        <v>-</v>
      </c>
      <c r="AU1837" s="56" t="str">
        <f t="shared" si="584"/>
        <v>-</v>
      </c>
      <c r="AV1837" s="56" t="str">
        <f t="shared" si="585"/>
        <v>-</v>
      </c>
      <c r="AW1837" s="53" t="str">
        <f t="shared" si="586"/>
        <v>-</v>
      </c>
      <c r="AX1837" s="53" t="str">
        <f t="shared" si="587"/>
        <v/>
      </c>
      <c r="AY1837" s="57" t="str">
        <f t="shared" si="588"/>
        <v/>
      </c>
      <c r="AZ1837" s="54">
        <f>+IF(SUMIF($AC$3:$AM$3,VLOOKUP($R1837,desplegable!$N$3:$Q$8,4,FALSE),$AC1837:$AM1837)&gt;=$S1837,$S1837,SUMIF($AC$3:$AM$3,VLOOKUP($R1837,desplegable!$N$3:$Q$8,4,FALSE),$AC1837:$AM1837))</f>
        <v>0</v>
      </c>
      <c r="BA1837" s="78"/>
      <c r="BB1837" s="54">
        <f t="shared" si="589"/>
        <v>0</v>
      </c>
      <c r="BC1837" s="53">
        <f>+IFERROR($BB1837*$T1837/VLOOKUP($R1837,desplegable!$N$3:$O$8,2,FALSE),0)</f>
        <v>0</v>
      </c>
      <c r="BD1837" s="53" t="str">
        <f t="shared" si="579"/>
        <v/>
      </c>
      <c r="BE1837" s="57" t="str">
        <f t="shared" si="590"/>
        <v/>
      </c>
    </row>
    <row r="1838" spans="1:57" ht="15" customHeight="1" x14ac:dyDescent="0.25">
      <c r="A1838" s="26" t="s">
        <v>117</v>
      </c>
      <c r="B1838" s="21"/>
      <c r="C1838" s="21" t="s">
        <v>117</v>
      </c>
      <c r="D1838" s="21"/>
      <c r="E1838" s="21" t="s">
        <v>117</v>
      </c>
      <c r="F1838" s="21"/>
      <c r="G1838" s="27"/>
      <c r="H1838" s="27"/>
      <c r="I1838" s="28" t="s">
        <v>99</v>
      </c>
      <c r="J1838" s="28" t="s">
        <v>117</v>
      </c>
      <c r="K1838" s="21"/>
      <c r="L1838" s="21"/>
      <c r="M1838" s="28" t="s">
        <v>117</v>
      </c>
      <c r="N1838" s="28" t="s">
        <v>117</v>
      </c>
      <c r="O1838" s="28" t="s">
        <v>117</v>
      </c>
      <c r="P1838" s="21" t="s">
        <v>117</v>
      </c>
      <c r="Q1838" s="21" t="s">
        <v>117</v>
      </c>
      <c r="R1838" s="28" t="s">
        <v>117</v>
      </c>
      <c r="S1838" s="78"/>
      <c r="T1838" s="30"/>
      <c r="U1838" s="52">
        <f t="shared" si="580"/>
        <v>0</v>
      </c>
      <c r="V1838" s="29"/>
      <c r="W1838" s="29" t="s">
        <v>117</v>
      </c>
      <c r="X1838" s="29"/>
      <c r="Y1838" s="29"/>
      <c r="Z1838" s="53" t="str">
        <f t="shared" si="572"/>
        <v/>
      </c>
      <c r="AA1838" s="55" t="str">
        <f t="shared" si="581"/>
        <v/>
      </c>
      <c r="AB1838" s="27"/>
      <c r="AC1838" s="54">
        <f t="shared" si="573"/>
        <v>0</v>
      </c>
      <c r="AD1838" s="78"/>
      <c r="AE1838" s="54">
        <f t="shared" si="574"/>
        <v>0</v>
      </c>
      <c r="AF1838" s="78"/>
      <c r="AG1838" s="54">
        <f t="shared" si="575"/>
        <v>0</v>
      </c>
      <c r="AH1838" s="78"/>
      <c r="AI1838" s="54">
        <f t="shared" si="576"/>
        <v>0</v>
      </c>
      <c r="AJ1838" s="78"/>
      <c r="AK1838" s="54">
        <f t="shared" si="577"/>
        <v>0</v>
      </c>
      <c r="AL1838" s="78"/>
      <c r="AM1838" s="78"/>
      <c r="AN1838" s="53" t="str">
        <f>+IF($A1838="Venta",SUMIF($AC$3:$AM$3,VLOOKUP($R1838,desplegable!$N$3:$Q$8,4,FALSE),$AC1838:$AM1838)*$T1838/VLOOKUP($R1838,desplegable!$N$3:$O$8,2,FALSE),"")</f>
        <v/>
      </c>
      <c r="AO1838" s="53">
        <f t="shared" si="578"/>
        <v>0</v>
      </c>
      <c r="AP1838" s="53" t="str">
        <f>+IF($A1838="Compra",SUMIF($AC$3:$AM$3,VLOOKUP($R1837,desplegable!$N$3:$Q$8,4,FALSE),$AC1838:$AM1838)*$T1838/VLOOKUP($R1837,desplegable!$N$3:$O$8,2,FALSE),"")</f>
        <v/>
      </c>
      <c r="AQ1838" s="55">
        <f>+IFERROR(SUMIF($AC$3:$AM$3,VLOOKUP($R1838,desplegable!$N$3:$Q$8,4,FALSE),$AC1838:$AM1838)/$S1838,0)</f>
        <v>0</v>
      </c>
      <c r="AR1838" s="55">
        <f ca="1">IFERROR((SUMIF($AC$3:$AM$3,VLOOKUP($R1838,desplegable!$N$3:$Q$8,4,FALSE),$AC1838:$AM1838)/($H1838-$G1838))*((TODAY())-$G1838)/$S1838,0)</f>
        <v>0</v>
      </c>
      <c r="AS1838" s="56" t="str">
        <f t="shared" si="582"/>
        <v>-</v>
      </c>
      <c r="AT1838" s="56" t="str">
        <f t="shared" si="583"/>
        <v>-</v>
      </c>
      <c r="AU1838" s="56" t="str">
        <f t="shared" si="584"/>
        <v>-</v>
      </c>
      <c r="AV1838" s="56" t="str">
        <f t="shared" si="585"/>
        <v>-</v>
      </c>
      <c r="AW1838" s="53" t="str">
        <f t="shared" si="586"/>
        <v>-</v>
      </c>
      <c r="AX1838" s="53" t="str">
        <f t="shared" si="587"/>
        <v/>
      </c>
      <c r="AY1838" s="57" t="str">
        <f t="shared" si="588"/>
        <v/>
      </c>
      <c r="AZ1838" s="54">
        <f>+IF(SUMIF($AC$3:$AM$3,VLOOKUP($R1838,desplegable!$N$3:$Q$8,4,FALSE),$AC1838:$AM1838)&gt;=$S1838,$S1838,SUMIF($AC$3:$AM$3,VLOOKUP($R1838,desplegable!$N$3:$Q$8,4,FALSE),$AC1838:$AM1838))</f>
        <v>0</v>
      </c>
      <c r="BA1838" s="78"/>
      <c r="BB1838" s="54">
        <f t="shared" si="589"/>
        <v>0</v>
      </c>
      <c r="BC1838" s="53">
        <f>+IFERROR($BB1838*$T1838/VLOOKUP($R1838,desplegable!$N$3:$O$8,2,FALSE),0)</f>
        <v>0</v>
      </c>
      <c r="BD1838" s="53" t="str">
        <f t="shared" si="579"/>
        <v/>
      </c>
      <c r="BE1838" s="57" t="str">
        <f t="shared" si="590"/>
        <v/>
      </c>
    </row>
    <row r="1839" spans="1:57" ht="15" customHeight="1" x14ac:dyDescent="0.25">
      <c r="A1839" s="26" t="s">
        <v>117</v>
      </c>
      <c r="B1839" s="21"/>
      <c r="C1839" s="21" t="s">
        <v>117</v>
      </c>
      <c r="D1839" s="21"/>
      <c r="E1839" s="21" t="s">
        <v>117</v>
      </c>
      <c r="F1839" s="21"/>
      <c r="G1839" s="27"/>
      <c r="H1839" s="27"/>
      <c r="I1839" s="28" t="s">
        <v>99</v>
      </c>
      <c r="J1839" s="28" t="s">
        <v>117</v>
      </c>
      <c r="K1839" s="21"/>
      <c r="L1839" s="21"/>
      <c r="M1839" s="28" t="s">
        <v>117</v>
      </c>
      <c r="N1839" s="28" t="s">
        <v>117</v>
      </c>
      <c r="O1839" s="28" t="s">
        <v>117</v>
      </c>
      <c r="P1839" s="21" t="s">
        <v>117</v>
      </c>
      <c r="Q1839" s="21" t="s">
        <v>117</v>
      </c>
      <c r="R1839" s="28" t="s">
        <v>117</v>
      </c>
      <c r="S1839" s="78"/>
      <c r="T1839" s="30"/>
      <c r="U1839" s="52">
        <f t="shared" si="580"/>
        <v>0</v>
      </c>
      <c r="V1839" s="29"/>
      <c r="W1839" s="29" t="s">
        <v>117</v>
      </c>
      <c r="X1839" s="29"/>
      <c r="Y1839" s="29"/>
      <c r="Z1839" s="53" t="str">
        <f t="shared" si="572"/>
        <v/>
      </c>
      <c r="AA1839" s="55" t="str">
        <f t="shared" si="581"/>
        <v/>
      </c>
      <c r="AB1839" s="27"/>
      <c r="AC1839" s="54">
        <f t="shared" si="573"/>
        <v>0</v>
      </c>
      <c r="AD1839" s="78"/>
      <c r="AE1839" s="54">
        <f t="shared" si="574"/>
        <v>0</v>
      </c>
      <c r="AF1839" s="78"/>
      <c r="AG1839" s="54">
        <f t="shared" si="575"/>
        <v>0</v>
      </c>
      <c r="AH1839" s="78"/>
      <c r="AI1839" s="54">
        <f t="shared" si="576"/>
        <v>0</v>
      </c>
      <c r="AJ1839" s="78"/>
      <c r="AK1839" s="54">
        <f t="shared" si="577"/>
        <v>0</v>
      </c>
      <c r="AL1839" s="78"/>
      <c r="AM1839" s="78"/>
      <c r="AN1839" s="53" t="str">
        <f>+IF($A1839="Venta",SUMIF($AC$3:$AM$3,VLOOKUP($R1839,desplegable!$N$3:$Q$8,4,FALSE),$AC1839:$AM1839)*$T1839/VLOOKUP($R1839,desplegable!$N$3:$O$8,2,FALSE),"")</f>
        <v/>
      </c>
      <c r="AO1839" s="53">
        <f t="shared" si="578"/>
        <v>0</v>
      </c>
      <c r="AP1839" s="53" t="str">
        <f>+IF($A1839="Compra",SUMIF($AC$3:$AM$3,VLOOKUP($R1838,desplegable!$N$3:$Q$8,4,FALSE),$AC1839:$AM1839)*$T1839/VLOOKUP($R1838,desplegable!$N$3:$O$8,2,FALSE),"")</f>
        <v/>
      </c>
      <c r="AQ1839" s="55">
        <f>+IFERROR(SUMIF($AC$3:$AM$3,VLOOKUP($R1839,desplegable!$N$3:$Q$8,4,FALSE),$AC1839:$AM1839)/$S1839,0)</f>
        <v>0</v>
      </c>
      <c r="AR1839" s="55">
        <f ca="1">IFERROR((SUMIF($AC$3:$AM$3,VLOOKUP($R1839,desplegable!$N$3:$Q$8,4,FALSE),$AC1839:$AM1839)/($H1839-$G1839))*((TODAY())-$G1839)/$S1839,0)</f>
        <v>0</v>
      </c>
      <c r="AS1839" s="56" t="str">
        <f t="shared" si="582"/>
        <v>-</v>
      </c>
      <c r="AT1839" s="56" t="str">
        <f t="shared" si="583"/>
        <v>-</v>
      </c>
      <c r="AU1839" s="56" t="str">
        <f t="shared" si="584"/>
        <v>-</v>
      </c>
      <c r="AV1839" s="56" t="str">
        <f t="shared" si="585"/>
        <v>-</v>
      </c>
      <c r="AW1839" s="53" t="str">
        <f t="shared" si="586"/>
        <v>-</v>
      </c>
      <c r="AX1839" s="53" t="str">
        <f t="shared" si="587"/>
        <v/>
      </c>
      <c r="AY1839" s="57" t="str">
        <f t="shared" si="588"/>
        <v/>
      </c>
      <c r="AZ1839" s="54">
        <f>+IF(SUMIF($AC$3:$AM$3,VLOOKUP($R1839,desplegable!$N$3:$Q$8,4,FALSE),$AC1839:$AM1839)&gt;=$S1839,$S1839,SUMIF($AC$3:$AM$3,VLOOKUP($R1839,desplegable!$N$3:$Q$8,4,FALSE),$AC1839:$AM1839))</f>
        <v>0</v>
      </c>
      <c r="BA1839" s="78"/>
      <c r="BB1839" s="54">
        <f t="shared" si="589"/>
        <v>0</v>
      </c>
      <c r="BC1839" s="53">
        <f>+IFERROR($BB1839*$T1839/VLOOKUP($R1839,desplegable!$N$3:$O$8,2,FALSE),0)</f>
        <v>0</v>
      </c>
      <c r="BD1839" s="53" t="str">
        <f t="shared" si="579"/>
        <v/>
      </c>
      <c r="BE1839" s="57" t="str">
        <f t="shared" si="590"/>
        <v/>
      </c>
    </row>
    <row r="1840" spans="1:57" ht="15" customHeight="1" x14ac:dyDescent="0.25">
      <c r="A1840" s="26" t="s">
        <v>117</v>
      </c>
      <c r="B1840" s="21"/>
      <c r="C1840" s="21" t="s">
        <v>117</v>
      </c>
      <c r="D1840" s="21"/>
      <c r="E1840" s="21" t="s">
        <v>117</v>
      </c>
      <c r="F1840" s="21"/>
      <c r="G1840" s="27"/>
      <c r="H1840" s="27"/>
      <c r="I1840" s="28" t="s">
        <v>99</v>
      </c>
      <c r="J1840" s="28" t="s">
        <v>117</v>
      </c>
      <c r="K1840" s="21"/>
      <c r="L1840" s="21"/>
      <c r="M1840" s="28" t="s">
        <v>117</v>
      </c>
      <c r="N1840" s="28" t="s">
        <v>117</v>
      </c>
      <c r="O1840" s="28" t="s">
        <v>117</v>
      </c>
      <c r="P1840" s="21" t="s">
        <v>117</v>
      </c>
      <c r="Q1840" s="21" t="s">
        <v>117</v>
      </c>
      <c r="R1840" s="28" t="s">
        <v>117</v>
      </c>
      <c r="S1840" s="78"/>
      <c r="T1840" s="30"/>
      <c r="U1840" s="52">
        <f t="shared" si="580"/>
        <v>0</v>
      </c>
      <c r="V1840" s="29"/>
      <c r="W1840" s="29" t="s">
        <v>117</v>
      </c>
      <c r="X1840" s="29"/>
      <c r="Y1840" s="29"/>
      <c r="Z1840" s="53" t="str">
        <f t="shared" si="572"/>
        <v/>
      </c>
      <c r="AA1840" s="55" t="str">
        <f t="shared" si="581"/>
        <v/>
      </c>
      <c r="AB1840" s="27"/>
      <c r="AC1840" s="54">
        <f t="shared" si="573"/>
        <v>0</v>
      </c>
      <c r="AD1840" s="78"/>
      <c r="AE1840" s="54">
        <f t="shared" si="574"/>
        <v>0</v>
      </c>
      <c r="AF1840" s="78"/>
      <c r="AG1840" s="54">
        <f t="shared" si="575"/>
        <v>0</v>
      </c>
      <c r="AH1840" s="78"/>
      <c r="AI1840" s="54">
        <f t="shared" si="576"/>
        <v>0</v>
      </c>
      <c r="AJ1840" s="78"/>
      <c r="AK1840" s="54">
        <f t="shared" si="577"/>
        <v>0</v>
      </c>
      <c r="AL1840" s="78"/>
      <c r="AM1840" s="78"/>
      <c r="AN1840" s="53" t="str">
        <f>+IF($A1840="Venta",SUMIF($AC$3:$AM$3,VLOOKUP($R1840,desplegable!$N$3:$Q$8,4,FALSE),$AC1840:$AM1840)*$T1840/VLOOKUP($R1840,desplegable!$N$3:$O$8,2,FALSE),"")</f>
        <v/>
      </c>
      <c r="AO1840" s="53">
        <f t="shared" si="578"/>
        <v>0</v>
      </c>
      <c r="AP1840" s="53" t="str">
        <f>+IF($A1840="Compra",SUMIF($AC$3:$AM$3,VLOOKUP($R1839,desplegable!$N$3:$Q$8,4,FALSE),$AC1840:$AM1840)*$T1840/VLOOKUP($R1839,desplegable!$N$3:$O$8,2,FALSE),"")</f>
        <v/>
      </c>
      <c r="AQ1840" s="55">
        <f>+IFERROR(SUMIF($AC$3:$AM$3,VLOOKUP($R1840,desplegable!$N$3:$Q$8,4,FALSE),$AC1840:$AM1840)/$S1840,0)</f>
        <v>0</v>
      </c>
      <c r="AR1840" s="55">
        <f ca="1">IFERROR((SUMIF($AC$3:$AM$3,VLOOKUP($R1840,desplegable!$N$3:$Q$8,4,FALSE),$AC1840:$AM1840)/($H1840-$G1840))*((TODAY())-$G1840)/$S1840,0)</f>
        <v>0</v>
      </c>
      <c r="AS1840" s="56" t="str">
        <f t="shared" si="582"/>
        <v>-</v>
      </c>
      <c r="AT1840" s="56" t="str">
        <f t="shared" si="583"/>
        <v>-</v>
      </c>
      <c r="AU1840" s="56" t="str">
        <f t="shared" si="584"/>
        <v>-</v>
      </c>
      <c r="AV1840" s="56" t="str">
        <f t="shared" si="585"/>
        <v>-</v>
      </c>
      <c r="AW1840" s="53" t="str">
        <f t="shared" si="586"/>
        <v>-</v>
      </c>
      <c r="AX1840" s="53" t="str">
        <f t="shared" si="587"/>
        <v/>
      </c>
      <c r="AY1840" s="57" t="str">
        <f t="shared" si="588"/>
        <v/>
      </c>
      <c r="AZ1840" s="54">
        <f>+IF(SUMIF($AC$3:$AM$3,VLOOKUP($R1840,desplegable!$N$3:$Q$8,4,FALSE),$AC1840:$AM1840)&gt;=$S1840,$S1840,SUMIF($AC$3:$AM$3,VLOOKUP($R1840,desplegable!$N$3:$Q$8,4,FALSE),$AC1840:$AM1840))</f>
        <v>0</v>
      </c>
      <c r="BA1840" s="78"/>
      <c r="BB1840" s="54">
        <f t="shared" si="589"/>
        <v>0</v>
      </c>
      <c r="BC1840" s="53">
        <f>+IFERROR($BB1840*$T1840/VLOOKUP($R1840,desplegable!$N$3:$O$8,2,FALSE),0)</f>
        <v>0</v>
      </c>
      <c r="BD1840" s="53" t="str">
        <f t="shared" si="579"/>
        <v/>
      </c>
      <c r="BE1840" s="57" t="str">
        <f t="shared" si="590"/>
        <v/>
      </c>
    </row>
    <row r="1841" spans="1:57" ht="15" customHeight="1" x14ac:dyDescent="0.25">
      <c r="A1841" s="26" t="s">
        <v>117</v>
      </c>
      <c r="B1841" s="21"/>
      <c r="C1841" s="21" t="s">
        <v>117</v>
      </c>
      <c r="D1841" s="21"/>
      <c r="E1841" s="21" t="s">
        <v>117</v>
      </c>
      <c r="F1841" s="21"/>
      <c r="G1841" s="27"/>
      <c r="H1841" s="27"/>
      <c r="I1841" s="28" t="s">
        <v>99</v>
      </c>
      <c r="J1841" s="28" t="s">
        <v>117</v>
      </c>
      <c r="K1841" s="21"/>
      <c r="L1841" s="21"/>
      <c r="M1841" s="28" t="s">
        <v>117</v>
      </c>
      <c r="N1841" s="28" t="s">
        <v>117</v>
      </c>
      <c r="O1841" s="28" t="s">
        <v>117</v>
      </c>
      <c r="P1841" s="21" t="s">
        <v>117</v>
      </c>
      <c r="Q1841" s="21" t="s">
        <v>117</v>
      </c>
      <c r="R1841" s="28" t="s">
        <v>117</v>
      </c>
      <c r="S1841" s="78"/>
      <c r="T1841" s="30"/>
      <c r="U1841" s="52">
        <f t="shared" si="580"/>
        <v>0</v>
      </c>
      <c r="V1841" s="29"/>
      <c r="W1841" s="29" t="s">
        <v>117</v>
      </c>
      <c r="X1841" s="29"/>
      <c r="Y1841" s="29"/>
      <c r="Z1841" s="53" t="str">
        <f t="shared" si="572"/>
        <v/>
      </c>
      <c r="AA1841" s="55" t="str">
        <f t="shared" si="581"/>
        <v/>
      </c>
      <c r="AB1841" s="27"/>
      <c r="AC1841" s="54">
        <f t="shared" si="573"/>
        <v>0</v>
      </c>
      <c r="AD1841" s="78"/>
      <c r="AE1841" s="54">
        <f t="shared" si="574"/>
        <v>0</v>
      </c>
      <c r="AF1841" s="78"/>
      <c r="AG1841" s="54">
        <f t="shared" si="575"/>
        <v>0</v>
      </c>
      <c r="AH1841" s="78"/>
      <c r="AI1841" s="54">
        <f t="shared" si="576"/>
        <v>0</v>
      </c>
      <c r="AJ1841" s="78"/>
      <c r="AK1841" s="54">
        <f t="shared" si="577"/>
        <v>0</v>
      </c>
      <c r="AL1841" s="78"/>
      <c r="AM1841" s="78"/>
      <c r="AN1841" s="53" t="str">
        <f>+IF($A1841="Venta",SUMIF($AC$3:$AM$3,VLOOKUP($R1841,desplegable!$N$3:$Q$8,4,FALSE),$AC1841:$AM1841)*$T1841/VLOOKUP($R1841,desplegable!$N$3:$O$8,2,FALSE),"")</f>
        <v/>
      </c>
      <c r="AO1841" s="53">
        <f t="shared" si="578"/>
        <v>0</v>
      </c>
      <c r="AP1841" s="53" t="str">
        <f>+IF($A1841="Compra",SUMIF($AC$3:$AM$3,VLOOKUP($R1840,desplegable!$N$3:$Q$8,4,FALSE),$AC1841:$AM1841)*$T1841/VLOOKUP($R1840,desplegable!$N$3:$O$8,2,FALSE),"")</f>
        <v/>
      </c>
      <c r="AQ1841" s="55">
        <f>+IFERROR(SUMIF($AC$3:$AM$3,VLOOKUP($R1841,desplegable!$N$3:$Q$8,4,FALSE),$AC1841:$AM1841)/$S1841,0)</f>
        <v>0</v>
      </c>
      <c r="AR1841" s="55">
        <f ca="1">IFERROR((SUMIF($AC$3:$AM$3,VLOOKUP($R1841,desplegable!$N$3:$Q$8,4,FALSE),$AC1841:$AM1841)/($H1841-$G1841))*((TODAY())-$G1841)/$S1841,0)</f>
        <v>0</v>
      </c>
      <c r="AS1841" s="56" t="str">
        <f t="shared" si="582"/>
        <v>-</v>
      </c>
      <c r="AT1841" s="56" t="str">
        <f t="shared" si="583"/>
        <v>-</v>
      </c>
      <c r="AU1841" s="56" t="str">
        <f t="shared" si="584"/>
        <v>-</v>
      </c>
      <c r="AV1841" s="56" t="str">
        <f t="shared" si="585"/>
        <v>-</v>
      </c>
      <c r="AW1841" s="53" t="str">
        <f t="shared" si="586"/>
        <v>-</v>
      </c>
      <c r="AX1841" s="53" t="str">
        <f t="shared" si="587"/>
        <v/>
      </c>
      <c r="AY1841" s="57" t="str">
        <f t="shared" si="588"/>
        <v/>
      </c>
      <c r="AZ1841" s="54">
        <f>+IF(SUMIF($AC$3:$AM$3,VLOOKUP($R1841,desplegable!$N$3:$Q$8,4,FALSE),$AC1841:$AM1841)&gt;=$S1841,$S1841,SUMIF($AC$3:$AM$3,VLOOKUP($R1841,desplegable!$N$3:$Q$8,4,FALSE),$AC1841:$AM1841))</f>
        <v>0</v>
      </c>
      <c r="BA1841" s="78"/>
      <c r="BB1841" s="54">
        <f t="shared" si="589"/>
        <v>0</v>
      </c>
      <c r="BC1841" s="53">
        <f>+IFERROR($BB1841*$T1841/VLOOKUP($R1841,desplegable!$N$3:$O$8,2,FALSE),0)</f>
        <v>0</v>
      </c>
      <c r="BD1841" s="53" t="str">
        <f t="shared" si="579"/>
        <v/>
      </c>
      <c r="BE1841" s="57" t="str">
        <f t="shared" si="590"/>
        <v/>
      </c>
    </row>
    <row r="1842" spans="1:57" ht="15" customHeight="1" x14ac:dyDescent="0.25">
      <c r="A1842" s="26" t="s">
        <v>117</v>
      </c>
      <c r="B1842" s="21"/>
      <c r="C1842" s="21" t="s">
        <v>117</v>
      </c>
      <c r="D1842" s="21"/>
      <c r="E1842" s="21" t="s">
        <v>117</v>
      </c>
      <c r="F1842" s="21"/>
      <c r="G1842" s="27"/>
      <c r="H1842" s="27"/>
      <c r="I1842" s="28" t="s">
        <v>99</v>
      </c>
      <c r="J1842" s="28" t="s">
        <v>117</v>
      </c>
      <c r="K1842" s="21"/>
      <c r="L1842" s="21"/>
      <c r="M1842" s="28" t="s">
        <v>117</v>
      </c>
      <c r="N1842" s="28" t="s">
        <v>117</v>
      </c>
      <c r="O1842" s="28" t="s">
        <v>117</v>
      </c>
      <c r="P1842" s="21" t="s">
        <v>117</v>
      </c>
      <c r="Q1842" s="21" t="s">
        <v>117</v>
      </c>
      <c r="R1842" s="28" t="s">
        <v>117</v>
      </c>
      <c r="S1842" s="78"/>
      <c r="T1842" s="30"/>
      <c r="U1842" s="52">
        <f t="shared" si="580"/>
        <v>0</v>
      </c>
      <c r="V1842" s="29"/>
      <c r="W1842" s="29" t="s">
        <v>117</v>
      </c>
      <c r="X1842" s="29"/>
      <c r="Y1842" s="29"/>
      <c r="Z1842" s="53" t="str">
        <f t="shared" si="572"/>
        <v/>
      </c>
      <c r="AA1842" s="55" t="str">
        <f t="shared" si="581"/>
        <v/>
      </c>
      <c r="AB1842" s="27"/>
      <c r="AC1842" s="54">
        <f t="shared" si="573"/>
        <v>0</v>
      </c>
      <c r="AD1842" s="78"/>
      <c r="AE1842" s="54">
        <f t="shared" si="574"/>
        <v>0</v>
      </c>
      <c r="AF1842" s="78"/>
      <c r="AG1842" s="54">
        <f t="shared" si="575"/>
        <v>0</v>
      </c>
      <c r="AH1842" s="78"/>
      <c r="AI1842" s="54">
        <f t="shared" si="576"/>
        <v>0</v>
      </c>
      <c r="AJ1842" s="78"/>
      <c r="AK1842" s="54">
        <f t="shared" si="577"/>
        <v>0</v>
      </c>
      <c r="AL1842" s="78"/>
      <c r="AM1842" s="78"/>
      <c r="AN1842" s="53" t="str">
        <f>+IF($A1842="Venta",SUMIF($AC$3:$AM$3,VLOOKUP($R1842,desplegable!$N$3:$Q$8,4,FALSE),$AC1842:$AM1842)*$T1842/VLOOKUP($R1842,desplegable!$N$3:$O$8,2,FALSE),"")</f>
        <v/>
      </c>
      <c r="AO1842" s="53">
        <f t="shared" si="578"/>
        <v>0</v>
      </c>
      <c r="AP1842" s="53" t="str">
        <f>+IF($A1842="Compra",SUMIF($AC$3:$AM$3,VLOOKUP($R1841,desplegable!$N$3:$Q$8,4,FALSE),$AC1842:$AM1842)*$T1842/VLOOKUP($R1841,desplegable!$N$3:$O$8,2,FALSE),"")</f>
        <v/>
      </c>
      <c r="AQ1842" s="55">
        <f>+IFERROR(SUMIF($AC$3:$AM$3,VLOOKUP($R1842,desplegable!$N$3:$Q$8,4,FALSE),$AC1842:$AM1842)/$S1842,0)</f>
        <v>0</v>
      </c>
      <c r="AR1842" s="55">
        <f ca="1">IFERROR((SUMIF($AC$3:$AM$3,VLOOKUP($R1842,desplegable!$N$3:$Q$8,4,FALSE),$AC1842:$AM1842)/($H1842-$G1842))*((TODAY())-$G1842)/$S1842,0)</f>
        <v>0</v>
      </c>
      <c r="AS1842" s="56" t="str">
        <f t="shared" si="582"/>
        <v>-</v>
      </c>
      <c r="AT1842" s="56" t="str">
        <f t="shared" si="583"/>
        <v>-</v>
      </c>
      <c r="AU1842" s="56" t="str">
        <f t="shared" si="584"/>
        <v>-</v>
      </c>
      <c r="AV1842" s="56" t="str">
        <f t="shared" si="585"/>
        <v>-</v>
      </c>
      <c r="AW1842" s="53" t="str">
        <f t="shared" si="586"/>
        <v>-</v>
      </c>
      <c r="AX1842" s="53" t="str">
        <f t="shared" si="587"/>
        <v/>
      </c>
      <c r="AY1842" s="57" t="str">
        <f t="shared" si="588"/>
        <v/>
      </c>
      <c r="AZ1842" s="54">
        <f>+IF(SUMIF($AC$3:$AM$3,VLOOKUP($R1842,desplegable!$N$3:$Q$8,4,FALSE),$AC1842:$AM1842)&gt;=$S1842,$S1842,SUMIF($AC$3:$AM$3,VLOOKUP($R1842,desplegable!$N$3:$Q$8,4,FALSE),$AC1842:$AM1842))</f>
        <v>0</v>
      </c>
      <c r="BA1842" s="78"/>
      <c r="BB1842" s="54">
        <f t="shared" si="589"/>
        <v>0</v>
      </c>
      <c r="BC1842" s="53">
        <f>+IFERROR($BB1842*$T1842/VLOOKUP($R1842,desplegable!$N$3:$O$8,2,FALSE),0)</f>
        <v>0</v>
      </c>
      <c r="BD1842" s="53" t="str">
        <f t="shared" si="579"/>
        <v/>
      </c>
      <c r="BE1842" s="57" t="str">
        <f t="shared" si="590"/>
        <v/>
      </c>
    </row>
    <row r="1843" spans="1:57" ht="15" customHeight="1" x14ac:dyDescent="0.25">
      <c r="A1843" s="26" t="s">
        <v>117</v>
      </c>
      <c r="B1843" s="21"/>
      <c r="C1843" s="21" t="s">
        <v>117</v>
      </c>
      <c r="D1843" s="21"/>
      <c r="E1843" s="21" t="s">
        <v>117</v>
      </c>
      <c r="F1843" s="21"/>
      <c r="G1843" s="27"/>
      <c r="H1843" s="27"/>
      <c r="I1843" s="28" t="s">
        <v>99</v>
      </c>
      <c r="J1843" s="28" t="s">
        <v>117</v>
      </c>
      <c r="K1843" s="21"/>
      <c r="L1843" s="21"/>
      <c r="M1843" s="28" t="s">
        <v>117</v>
      </c>
      <c r="N1843" s="28" t="s">
        <v>117</v>
      </c>
      <c r="O1843" s="28" t="s">
        <v>117</v>
      </c>
      <c r="P1843" s="21" t="s">
        <v>117</v>
      </c>
      <c r="Q1843" s="21" t="s">
        <v>117</v>
      </c>
      <c r="R1843" s="28" t="s">
        <v>117</v>
      </c>
      <c r="S1843" s="78"/>
      <c r="T1843" s="30"/>
      <c r="U1843" s="52">
        <f t="shared" si="580"/>
        <v>0</v>
      </c>
      <c r="V1843" s="29"/>
      <c r="W1843" s="29" t="s">
        <v>117</v>
      </c>
      <c r="X1843" s="29"/>
      <c r="Y1843" s="29"/>
      <c r="Z1843" s="53" t="str">
        <f t="shared" si="572"/>
        <v/>
      </c>
      <c r="AA1843" s="55" t="str">
        <f t="shared" si="581"/>
        <v/>
      </c>
      <c r="AB1843" s="27"/>
      <c r="AC1843" s="54">
        <f t="shared" si="573"/>
        <v>0</v>
      </c>
      <c r="AD1843" s="78"/>
      <c r="AE1843" s="54">
        <f t="shared" si="574"/>
        <v>0</v>
      </c>
      <c r="AF1843" s="78"/>
      <c r="AG1843" s="54">
        <f t="shared" si="575"/>
        <v>0</v>
      </c>
      <c r="AH1843" s="78"/>
      <c r="AI1843" s="54">
        <f t="shared" si="576"/>
        <v>0</v>
      </c>
      <c r="AJ1843" s="78"/>
      <c r="AK1843" s="54">
        <f t="shared" si="577"/>
        <v>0</v>
      </c>
      <c r="AL1843" s="78"/>
      <c r="AM1843" s="78"/>
      <c r="AN1843" s="53" t="str">
        <f>+IF($A1843="Venta",SUMIF($AC$3:$AM$3,VLOOKUP($R1843,desplegable!$N$3:$Q$8,4,FALSE),$AC1843:$AM1843)*$T1843/VLOOKUP($R1843,desplegable!$N$3:$O$8,2,FALSE),"")</f>
        <v/>
      </c>
      <c r="AO1843" s="53">
        <f t="shared" si="578"/>
        <v>0</v>
      </c>
      <c r="AP1843" s="53" t="str">
        <f>+IF($A1843="Compra",SUMIF($AC$3:$AM$3,VLOOKUP($R1842,desplegable!$N$3:$Q$8,4,FALSE),$AC1843:$AM1843)*$T1843/VLOOKUP($R1842,desplegable!$N$3:$O$8,2,FALSE),"")</f>
        <v/>
      </c>
      <c r="AQ1843" s="55">
        <f>+IFERROR(SUMIF($AC$3:$AM$3,VLOOKUP($R1843,desplegable!$N$3:$Q$8,4,FALSE),$AC1843:$AM1843)/$S1843,0)</f>
        <v>0</v>
      </c>
      <c r="AR1843" s="55">
        <f ca="1">IFERROR((SUMIF($AC$3:$AM$3,VLOOKUP($R1843,desplegable!$N$3:$Q$8,4,FALSE),$AC1843:$AM1843)/($H1843-$G1843))*((TODAY())-$G1843)/$S1843,0)</f>
        <v>0</v>
      </c>
      <c r="AS1843" s="56" t="str">
        <f t="shared" si="582"/>
        <v>-</v>
      </c>
      <c r="AT1843" s="56" t="str">
        <f t="shared" si="583"/>
        <v>-</v>
      </c>
      <c r="AU1843" s="56" t="str">
        <f t="shared" si="584"/>
        <v>-</v>
      </c>
      <c r="AV1843" s="56" t="str">
        <f t="shared" si="585"/>
        <v>-</v>
      </c>
      <c r="AW1843" s="53" t="str">
        <f t="shared" si="586"/>
        <v>-</v>
      </c>
      <c r="AX1843" s="53" t="str">
        <f t="shared" si="587"/>
        <v/>
      </c>
      <c r="AY1843" s="57" t="str">
        <f t="shared" si="588"/>
        <v/>
      </c>
      <c r="AZ1843" s="54">
        <f>+IF(SUMIF($AC$3:$AM$3,VLOOKUP($R1843,desplegable!$N$3:$Q$8,4,FALSE),$AC1843:$AM1843)&gt;=$S1843,$S1843,SUMIF($AC$3:$AM$3,VLOOKUP($R1843,desplegable!$N$3:$Q$8,4,FALSE),$AC1843:$AM1843))</f>
        <v>0</v>
      </c>
      <c r="BA1843" s="78"/>
      <c r="BB1843" s="54">
        <f t="shared" si="589"/>
        <v>0</v>
      </c>
      <c r="BC1843" s="53">
        <f>+IFERROR($BB1843*$T1843/VLOOKUP($R1843,desplegable!$N$3:$O$8,2,FALSE),0)</f>
        <v>0</v>
      </c>
      <c r="BD1843" s="53" t="str">
        <f t="shared" si="579"/>
        <v/>
      </c>
      <c r="BE1843" s="57" t="str">
        <f t="shared" si="590"/>
        <v/>
      </c>
    </row>
    <row r="1844" spans="1:57" ht="15" customHeight="1" x14ac:dyDescent="0.25">
      <c r="A1844" s="26" t="s">
        <v>117</v>
      </c>
      <c r="B1844" s="21"/>
      <c r="C1844" s="21" t="s">
        <v>117</v>
      </c>
      <c r="D1844" s="21"/>
      <c r="E1844" s="21" t="s">
        <v>117</v>
      </c>
      <c r="F1844" s="21"/>
      <c r="G1844" s="27"/>
      <c r="H1844" s="27"/>
      <c r="I1844" s="28" t="s">
        <v>99</v>
      </c>
      <c r="J1844" s="28" t="s">
        <v>117</v>
      </c>
      <c r="K1844" s="21"/>
      <c r="L1844" s="21"/>
      <c r="M1844" s="28" t="s">
        <v>117</v>
      </c>
      <c r="N1844" s="28" t="s">
        <v>117</v>
      </c>
      <c r="O1844" s="28" t="s">
        <v>117</v>
      </c>
      <c r="P1844" s="21" t="s">
        <v>117</v>
      </c>
      <c r="Q1844" s="21" t="s">
        <v>117</v>
      </c>
      <c r="R1844" s="28" t="s">
        <v>117</v>
      </c>
      <c r="S1844" s="78"/>
      <c r="T1844" s="30"/>
      <c r="U1844" s="52">
        <f t="shared" si="580"/>
        <v>0</v>
      </c>
      <c r="V1844" s="29"/>
      <c r="W1844" s="29" t="s">
        <v>117</v>
      </c>
      <c r="X1844" s="29"/>
      <c r="Y1844" s="29"/>
      <c r="Z1844" s="53" t="str">
        <f t="shared" si="572"/>
        <v/>
      </c>
      <c r="AA1844" s="55" t="str">
        <f t="shared" si="581"/>
        <v/>
      </c>
      <c r="AB1844" s="27"/>
      <c r="AC1844" s="54">
        <f t="shared" si="573"/>
        <v>0</v>
      </c>
      <c r="AD1844" s="78"/>
      <c r="AE1844" s="54">
        <f t="shared" si="574"/>
        <v>0</v>
      </c>
      <c r="AF1844" s="78"/>
      <c r="AG1844" s="54">
        <f t="shared" si="575"/>
        <v>0</v>
      </c>
      <c r="AH1844" s="78"/>
      <c r="AI1844" s="54">
        <f t="shared" si="576"/>
        <v>0</v>
      </c>
      <c r="AJ1844" s="78"/>
      <c r="AK1844" s="54">
        <f t="shared" si="577"/>
        <v>0</v>
      </c>
      <c r="AL1844" s="78"/>
      <c r="AM1844" s="78"/>
      <c r="AN1844" s="53" t="str">
        <f>+IF($A1844="Venta",SUMIF($AC$3:$AM$3,VLOOKUP($R1844,desplegable!$N$3:$Q$8,4,FALSE),$AC1844:$AM1844)*$T1844/VLOOKUP($R1844,desplegable!$N$3:$O$8,2,FALSE),"")</f>
        <v/>
      </c>
      <c r="AO1844" s="53">
        <f t="shared" si="578"/>
        <v>0</v>
      </c>
      <c r="AP1844" s="53" t="str">
        <f>+IF($A1844="Compra",SUMIF($AC$3:$AM$3,VLOOKUP($R1843,desplegable!$N$3:$Q$8,4,FALSE),$AC1844:$AM1844)*$T1844/VLOOKUP($R1843,desplegable!$N$3:$O$8,2,FALSE),"")</f>
        <v/>
      </c>
      <c r="AQ1844" s="55">
        <f>+IFERROR(SUMIF($AC$3:$AM$3,VLOOKUP($R1844,desplegable!$N$3:$Q$8,4,FALSE),$AC1844:$AM1844)/$S1844,0)</f>
        <v>0</v>
      </c>
      <c r="AR1844" s="55">
        <f ca="1">IFERROR((SUMIF($AC$3:$AM$3,VLOOKUP($R1844,desplegable!$N$3:$Q$8,4,FALSE),$AC1844:$AM1844)/($H1844-$G1844))*((TODAY())-$G1844)/$S1844,0)</f>
        <v>0</v>
      </c>
      <c r="AS1844" s="56" t="str">
        <f t="shared" si="582"/>
        <v>-</v>
      </c>
      <c r="AT1844" s="56" t="str">
        <f t="shared" si="583"/>
        <v>-</v>
      </c>
      <c r="AU1844" s="56" t="str">
        <f t="shared" si="584"/>
        <v>-</v>
      </c>
      <c r="AV1844" s="56" t="str">
        <f t="shared" si="585"/>
        <v>-</v>
      </c>
      <c r="AW1844" s="53" t="str">
        <f t="shared" si="586"/>
        <v>-</v>
      </c>
      <c r="AX1844" s="53" t="str">
        <f t="shared" si="587"/>
        <v/>
      </c>
      <c r="AY1844" s="57" t="str">
        <f t="shared" si="588"/>
        <v/>
      </c>
      <c r="AZ1844" s="54">
        <f>+IF(SUMIF($AC$3:$AM$3,VLOOKUP($R1844,desplegable!$N$3:$Q$8,4,FALSE),$AC1844:$AM1844)&gt;=$S1844,$S1844,SUMIF($AC$3:$AM$3,VLOOKUP($R1844,desplegable!$N$3:$Q$8,4,FALSE),$AC1844:$AM1844))</f>
        <v>0</v>
      </c>
      <c r="BA1844" s="78"/>
      <c r="BB1844" s="54">
        <f t="shared" si="589"/>
        <v>0</v>
      </c>
      <c r="BC1844" s="53">
        <f>+IFERROR($BB1844*$T1844/VLOOKUP($R1844,desplegable!$N$3:$O$8,2,FALSE),0)</f>
        <v>0</v>
      </c>
      <c r="BD1844" s="53" t="str">
        <f t="shared" si="579"/>
        <v/>
      </c>
      <c r="BE1844" s="57" t="str">
        <f t="shared" si="590"/>
        <v/>
      </c>
    </row>
    <row r="1845" spans="1:57" ht="15" customHeight="1" x14ac:dyDescent="0.25">
      <c r="A1845" s="26" t="s">
        <v>117</v>
      </c>
      <c r="B1845" s="21"/>
      <c r="C1845" s="21" t="s">
        <v>117</v>
      </c>
      <c r="D1845" s="21"/>
      <c r="E1845" s="21" t="s">
        <v>117</v>
      </c>
      <c r="F1845" s="21"/>
      <c r="G1845" s="27"/>
      <c r="H1845" s="27"/>
      <c r="I1845" s="28" t="s">
        <v>99</v>
      </c>
      <c r="J1845" s="28" t="s">
        <v>117</v>
      </c>
      <c r="K1845" s="21"/>
      <c r="L1845" s="21"/>
      <c r="M1845" s="28" t="s">
        <v>117</v>
      </c>
      <c r="N1845" s="28" t="s">
        <v>117</v>
      </c>
      <c r="O1845" s="28" t="s">
        <v>117</v>
      </c>
      <c r="P1845" s="21" t="s">
        <v>117</v>
      </c>
      <c r="Q1845" s="21" t="s">
        <v>117</v>
      </c>
      <c r="R1845" s="28" t="s">
        <v>117</v>
      </c>
      <c r="S1845" s="78"/>
      <c r="T1845" s="30"/>
      <c r="U1845" s="52">
        <f t="shared" si="580"/>
        <v>0</v>
      </c>
      <c r="V1845" s="29"/>
      <c r="W1845" s="29" t="s">
        <v>117</v>
      </c>
      <c r="X1845" s="29"/>
      <c r="Y1845" s="29"/>
      <c r="Z1845" s="53" t="str">
        <f t="shared" si="572"/>
        <v/>
      </c>
      <c r="AA1845" s="55" t="str">
        <f t="shared" si="581"/>
        <v/>
      </c>
      <c r="AB1845" s="27"/>
      <c r="AC1845" s="54">
        <f t="shared" si="573"/>
        <v>0</v>
      </c>
      <c r="AD1845" s="78"/>
      <c r="AE1845" s="54">
        <f t="shared" si="574"/>
        <v>0</v>
      </c>
      <c r="AF1845" s="78"/>
      <c r="AG1845" s="54">
        <f t="shared" si="575"/>
        <v>0</v>
      </c>
      <c r="AH1845" s="78"/>
      <c r="AI1845" s="54">
        <f t="shared" si="576"/>
        <v>0</v>
      </c>
      <c r="AJ1845" s="78"/>
      <c r="AK1845" s="54">
        <f t="shared" si="577"/>
        <v>0</v>
      </c>
      <c r="AL1845" s="78"/>
      <c r="AM1845" s="78"/>
      <c r="AN1845" s="53" t="str">
        <f>+IF($A1845="Venta",SUMIF($AC$3:$AM$3,VLOOKUP($R1845,desplegable!$N$3:$Q$8,4,FALSE),$AC1845:$AM1845)*$T1845/VLOOKUP($R1845,desplegable!$N$3:$O$8,2,FALSE),"")</f>
        <v/>
      </c>
      <c r="AO1845" s="53">
        <f t="shared" si="578"/>
        <v>0</v>
      </c>
      <c r="AP1845" s="53" t="str">
        <f>+IF($A1845="Compra",SUMIF($AC$3:$AM$3,VLOOKUP($R1844,desplegable!$N$3:$Q$8,4,FALSE),$AC1845:$AM1845)*$T1845/VLOOKUP($R1844,desplegable!$N$3:$O$8,2,FALSE),"")</f>
        <v/>
      </c>
      <c r="AQ1845" s="55">
        <f>+IFERROR(SUMIF($AC$3:$AM$3,VLOOKUP($R1845,desplegable!$N$3:$Q$8,4,FALSE),$AC1845:$AM1845)/$S1845,0)</f>
        <v>0</v>
      </c>
      <c r="AR1845" s="55">
        <f ca="1">IFERROR((SUMIF($AC$3:$AM$3,VLOOKUP($R1845,desplegable!$N$3:$Q$8,4,FALSE),$AC1845:$AM1845)/($H1845-$G1845))*((TODAY())-$G1845)/$S1845,0)</f>
        <v>0</v>
      </c>
      <c r="AS1845" s="56" t="str">
        <f t="shared" si="582"/>
        <v>-</v>
      </c>
      <c r="AT1845" s="56" t="str">
        <f t="shared" si="583"/>
        <v>-</v>
      </c>
      <c r="AU1845" s="56" t="str">
        <f t="shared" si="584"/>
        <v>-</v>
      </c>
      <c r="AV1845" s="56" t="str">
        <f t="shared" si="585"/>
        <v>-</v>
      </c>
      <c r="AW1845" s="53" t="str">
        <f t="shared" si="586"/>
        <v>-</v>
      </c>
      <c r="AX1845" s="53" t="str">
        <f t="shared" si="587"/>
        <v/>
      </c>
      <c r="AY1845" s="57" t="str">
        <f t="shared" si="588"/>
        <v/>
      </c>
      <c r="AZ1845" s="54">
        <f>+IF(SUMIF($AC$3:$AM$3,VLOOKUP($R1845,desplegable!$N$3:$Q$8,4,FALSE),$AC1845:$AM1845)&gt;=$S1845,$S1845,SUMIF($AC$3:$AM$3,VLOOKUP($R1845,desplegable!$N$3:$Q$8,4,FALSE),$AC1845:$AM1845))</f>
        <v>0</v>
      </c>
      <c r="BA1845" s="78"/>
      <c r="BB1845" s="54">
        <f t="shared" si="589"/>
        <v>0</v>
      </c>
      <c r="BC1845" s="53">
        <f>+IFERROR($BB1845*$T1845/VLOOKUP($R1845,desplegable!$N$3:$O$8,2,FALSE),0)</f>
        <v>0</v>
      </c>
      <c r="BD1845" s="53" t="str">
        <f t="shared" si="579"/>
        <v/>
      </c>
      <c r="BE1845" s="57" t="str">
        <f t="shared" si="590"/>
        <v/>
      </c>
    </row>
    <row r="1846" spans="1:57" ht="15" customHeight="1" x14ac:dyDescent="0.25">
      <c r="A1846" s="26" t="s">
        <v>117</v>
      </c>
      <c r="B1846" s="21"/>
      <c r="C1846" s="21" t="s">
        <v>117</v>
      </c>
      <c r="D1846" s="21"/>
      <c r="E1846" s="21" t="s">
        <v>117</v>
      </c>
      <c r="F1846" s="21"/>
      <c r="G1846" s="27"/>
      <c r="H1846" s="27"/>
      <c r="I1846" s="28" t="s">
        <v>99</v>
      </c>
      <c r="J1846" s="28" t="s">
        <v>117</v>
      </c>
      <c r="K1846" s="21"/>
      <c r="L1846" s="21"/>
      <c r="M1846" s="28" t="s">
        <v>117</v>
      </c>
      <c r="N1846" s="28" t="s">
        <v>117</v>
      </c>
      <c r="O1846" s="28" t="s">
        <v>117</v>
      </c>
      <c r="P1846" s="21" t="s">
        <v>117</v>
      </c>
      <c r="Q1846" s="21" t="s">
        <v>117</v>
      </c>
      <c r="R1846" s="28" t="s">
        <v>117</v>
      </c>
      <c r="S1846" s="78"/>
      <c r="T1846" s="30"/>
      <c r="U1846" s="52">
        <f t="shared" si="580"/>
        <v>0</v>
      </c>
      <c r="V1846" s="29"/>
      <c r="W1846" s="29" t="s">
        <v>117</v>
      </c>
      <c r="X1846" s="29"/>
      <c r="Y1846" s="29"/>
      <c r="Z1846" s="53" t="str">
        <f t="shared" si="572"/>
        <v/>
      </c>
      <c r="AA1846" s="55" t="str">
        <f t="shared" si="581"/>
        <v/>
      </c>
      <c r="AB1846" s="27"/>
      <c r="AC1846" s="54">
        <f t="shared" si="573"/>
        <v>0</v>
      </c>
      <c r="AD1846" s="78"/>
      <c r="AE1846" s="54">
        <f t="shared" si="574"/>
        <v>0</v>
      </c>
      <c r="AF1846" s="78"/>
      <c r="AG1846" s="54">
        <f t="shared" si="575"/>
        <v>0</v>
      </c>
      <c r="AH1846" s="78"/>
      <c r="AI1846" s="54">
        <f t="shared" si="576"/>
        <v>0</v>
      </c>
      <c r="AJ1846" s="78"/>
      <c r="AK1846" s="54">
        <f t="shared" si="577"/>
        <v>0</v>
      </c>
      <c r="AL1846" s="78"/>
      <c r="AM1846" s="78"/>
      <c r="AN1846" s="53" t="str">
        <f>+IF($A1846="Venta",SUMIF($AC$3:$AM$3,VLOOKUP($R1846,desplegable!$N$3:$Q$8,4,FALSE),$AC1846:$AM1846)*$T1846/VLOOKUP($R1846,desplegable!$N$3:$O$8,2,FALSE),"")</f>
        <v/>
      </c>
      <c r="AO1846" s="53">
        <f t="shared" si="578"/>
        <v>0</v>
      </c>
      <c r="AP1846" s="53" t="str">
        <f>+IF($A1846="Compra",SUMIF($AC$3:$AM$3,VLOOKUP($R1845,desplegable!$N$3:$Q$8,4,FALSE),$AC1846:$AM1846)*$T1846/VLOOKUP($R1845,desplegable!$N$3:$O$8,2,FALSE),"")</f>
        <v/>
      </c>
      <c r="AQ1846" s="55">
        <f>+IFERROR(SUMIF($AC$3:$AM$3,VLOOKUP($R1846,desplegable!$N$3:$Q$8,4,FALSE),$AC1846:$AM1846)/$S1846,0)</f>
        <v>0</v>
      </c>
      <c r="AR1846" s="55">
        <f ca="1">IFERROR((SUMIF($AC$3:$AM$3,VLOOKUP($R1846,desplegable!$N$3:$Q$8,4,FALSE),$AC1846:$AM1846)/($H1846-$G1846))*((TODAY())-$G1846)/$S1846,0)</f>
        <v>0</v>
      </c>
      <c r="AS1846" s="56" t="str">
        <f t="shared" si="582"/>
        <v>-</v>
      </c>
      <c r="AT1846" s="56" t="str">
        <f t="shared" si="583"/>
        <v>-</v>
      </c>
      <c r="AU1846" s="56" t="str">
        <f t="shared" si="584"/>
        <v>-</v>
      </c>
      <c r="AV1846" s="56" t="str">
        <f t="shared" si="585"/>
        <v>-</v>
      </c>
      <c r="AW1846" s="53" t="str">
        <f t="shared" si="586"/>
        <v>-</v>
      </c>
      <c r="AX1846" s="53" t="str">
        <f t="shared" si="587"/>
        <v/>
      </c>
      <c r="AY1846" s="57" t="str">
        <f t="shared" si="588"/>
        <v/>
      </c>
      <c r="AZ1846" s="54">
        <f>+IF(SUMIF($AC$3:$AM$3,VLOOKUP($R1846,desplegable!$N$3:$Q$8,4,FALSE),$AC1846:$AM1846)&gt;=$S1846,$S1846,SUMIF($AC$3:$AM$3,VLOOKUP($R1846,desplegable!$N$3:$Q$8,4,FALSE),$AC1846:$AM1846))</f>
        <v>0</v>
      </c>
      <c r="BA1846" s="78"/>
      <c r="BB1846" s="54">
        <f t="shared" si="589"/>
        <v>0</v>
      </c>
      <c r="BC1846" s="53">
        <f>+IFERROR($BB1846*$T1846/VLOOKUP($R1846,desplegable!$N$3:$O$8,2,FALSE),0)</f>
        <v>0</v>
      </c>
      <c r="BD1846" s="53" t="str">
        <f t="shared" si="579"/>
        <v/>
      </c>
      <c r="BE1846" s="57" t="str">
        <f t="shared" si="590"/>
        <v/>
      </c>
    </row>
    <row r="1847" spans="1:57" ht="15" customHeight="1" x14ac:dyDescent="0.25">
      <c r="A1847" s="26" t="s">
        <v>117</v>
      </c>
      <c r="B1847" s="21"/>
      <c r="C1847" s="21" t="s">
        <v>117</v>
      </c>
      <c r="D1847" s="21"/>
      <c r="E1847" s="21" t="s">
        <v>117</v>
      </c>
      <c r="F1847" s="21"/>
      <c r="G1847" s="27"/>
      <c r="H1847" s="27"/>
      <c r="I1847" s="28" t="s">
        <v>99</v>
      </c>
      <c r="J1847" s="28" t="s">
        <v>117</v>
      </c>
      <c r="K1847" s="21"/>
      <c r="L1847" s="21"/>
      <c r="M1847" s="28" t="s">
        <v>117</v>
      </c>
      <c r="N1847" s="28" t="s">
        <v>117</v>
      </c>
      <c r="O1847" s="28" t="s">
        <v>117</v>
      </c>
      <c r="P1847" s="21" t="s">
        <v>117</v>
      </c>
      <c r="Q1847" s="21" t="s">
        <v>117</v>
      </c>
      <c r="R1847" s="28" t="s">
        <v>117</v>
      </c>
      <c r="S1847" s="78"/>
      <c r="T1847" s="30"/>
      <c r="U1847" s="52">
        <f t="shared" si="580"/>
        <v>0</v>
      </c>
      <c r="V1847" s="29"/>
      <c r="W1847" s="29" t="s">
        <v>117</v>
      </c>
      <c r="X1847" s="29"/>
      <c r="Y1847" s="29"/>
      <c r="Z1847" s="53" t="str">
        <f t="shared" si="572"/>
        <v/>
      </c>
      <c r="AA1847" s="55" t="str">
        <f t="shared" si="581"/>
        <v/>
      </c>
      <c r="AB1847" s="27"/>
      <c r="AC1847" s="54">
        <f t="shared" si="573"/>
        <v>0</v>
      </c>
      <c r="AD1847" s="78"/>
      <c r="AE1847" s="54">
        <f t="shared" si="574"/>
        <v>0</v>
      </c>
      <c r="AF1847" s="78"/>
      <c r="AG1847" s="54">
        <f t="shared" si="575"/>
        <v>0</v>
      </c>
      <c r="AH1847" s="78"/>
      <c r="AI1847" s="54">
        <f t="shared" si="576"/>
        <v>0</v>
      </c>
      <c r="AJ1847" s="78"/>
      <c r="AK1847" s="54">
        <f t="shared" si="577"/>
        <v>0</v>
      </c>
      <c r="AL1847" s="78"/>
      <c r="AM1847" s="78"/>
      <c r="AN1847" s="53" t="str">
        <f>+IF($A1847="Venta",SUMIF($AC$3:$AM$3,VLOOKUP($R1847,desplegable!$N$3:$Q$8,4,FALSE),$AC1847:$AM1847)*$T1847/VLOOKUP($R1847,desplegable!$N$3:$O$8,2,FALSE),"")</f>
        <v/>
      </c>
      <c r="AO1847" s="53">
        <f t="shared" si="578"/>
        <v>0</v>
      </c>
      <c r="AP1847" s="53" t="str">
        <f>+IF($A1847="Compra",SUMIF($AC$3:$AM$3,VLOOKUP($R1846,desplegable!$N$3:$Q$8,4,FALSE),$AC1847:$AM1847)*$T1847/VLOOKUP($R1846,desplegable!$N$3:$O$8,2,FALSE),"")</f>
        <v/>
      </c>
      <c r="AQ1847" s="55">
        <f>+IFERROR(SUMIF($AC$3:$AM$3,VLOOKUP($R1847,desplegable!$N$3:$Q$8,4,FALSE),$AC1847:$AM1847)/$S1847,0)</f>
        <v>0</v>
      </c>
      <c r="AR1847" s="55">
        <f ca="1">IFERROR((SUMIF($AC$3:$AM$3,VLOOKUP($R1847,desplegable!$N$3:$Q$8,4,FALSE),$AC1847:$AM1847)/($H1847-$G1847))*((TODAY())-$G1847)/$S1847,0)</f>
        <v>0</v>
      </c>
      <c r="AS1847" s="56" t="str">
        <f t="shared" si="582"/>
        <v>-</v>
      </c>
      <c r="AT1847" s="56" t="str">
        <f t="shared" si="583"/>
        <v>-</v>
      </c>
      <c r="AU1847" s="56" t="str">
        <f t="shared" si="584"/>
        <v>-</v>
      </c>
      <c r="AV1847" s="56" t="str">
        <f t="shared" si="585"/>
        <v>-</v>
      </c>
      <c r="AW1847" s="53" t="str">
        <f t="shared" si="586"/>
        <v>-</v>
      </c>
      <c r="AX1847" s="53" t="str">
        <f t="shared" si="587"/>
        <v/>
      </c>
      <c r="AY1847" s="57" t="str">
        <f t="shared" si="588"/>
        <v/>
      </c>
      <c r="AZ1847" s="54">
        <f>+IF(SUMIF($AC$3:$AM$3,VLOOKUP($R1847,desplegable!$N$3:$Q$8,4,FALSE),$AC1847:$AM1847)&gt;=$S1847,$S1847,SUMIF($AC$3:$AM$3,VLOOKUP($R1847,desplegable!$N$3:$Q$8,4,FALSE),$AC1847:$AM1847))</f>
        <v>0</v>
      </c>
      <c r="BA1847" s="78"/>
      <c r="BB1847" s="54">
        <f t="shared" si="589"/>
        <v>0</v>
      </c>
      <c r="BC1847" s="53">
        <f>+IFERROR($BB1847*$T1847/VLOOKUP($R1847,desplegable!$N$3:$O$8,2,FALSE),0)</f>
        <v>0</v>
      </c>
      <c r="BD1847" s="53" t="str">
        <f t="shared" si="579"/>
        <v/>
      </c>
      <c r="BE1847" s="57" t="str">
        <f t="shared" si="590"/>
        <v/>
      </c>
    </row>
    <row r="1848" spans="1:57" ht="15" customHeight="1" x14ac:dyDescent="0.25">
      <c r="A1848" s="26" t="s">
        <v>117</v>
      </c>
      <c r="B1848" s="21"/>
      <c r="C1848" s="21" t="s">
        <v>117</v>
      </c>
      <c r="D1848" s="21"/>
      <c r="E1848" s="21" t="s">
        <v>117</v>
      </c>
      <c r="F1848" s="21"/>
      <c r="G1848" s="27"/>
      <c r="H1848" s="27"/>
      <c r="I1848" s="28" t="s">
        <v>99</v>
      </c>
      <c r="J1848" s="28" t="s">
        <v>117</v>
      </c>
      <c r="K1848" s="21"/>
      <c r="L1848" s="21"/>
      <c r="M1848" s="28" t="s">
        <v>117</v>
      </c>
      <c r="N1848" s="28" t="s">
        <v>117</v>
      </c>
      <c r="O1848" s="28" t="s">
        <v>117</v>
      </c>
      <c r="P1848" s="21" t="s">
        <v>117</v>
      </c>
      <c r="Q1848" s="21" t="s">
        <v>117</v>
      </c>
      <c r="R1848" s="28" t="s">
        <v>117</v>
      </c>
      <c r="S1848" s="78"/>
      <c r="T1848" s="30"/>
      <c r="U1848" s="52">
        <f t="shared" si="580"/>
        <v>0</v>
      </c>
      <c r="V1848" s="29"/>
      <c r="W1848" s="29" t="s">
        <v>117</v>
      </c>
      <c r="X1848" s="29"/>
      <c r="Y1848" s="29"/>
      <c r="Z1848" s="53" t="str">
        <f t="shared" si="572"/>
        <v/>
      </c>
      <c r="AA1848" s="55" t="str">
        <f t="shared" si="581"/>
        <v/>
      </c>
      <c r="AB1848" s="27"/>
      <c r="AC1848" s="54">
        <f t="shared" si="573"/>
        <v>0</v>
      </c>
      <c r="AD1848" s="78"/>
      <c r="AE1848" s="54">
        <f t="shared" si="574"/>
        <v>0</v>
      </c>
      <c r="AF1848" s="78"/>
      <c r="AG1848" s="54">
        <f t="shared" si="575"/>
        <v>0</v>
      </c>
      <c r="AH1848" s="78"/>
      <c r="AI1848" s="54">
        <f t="shared" si="576"/>
        <v>0</v>
      </c>
      <c r="AJ1848" s="78"/>
      <c r="AK1848" s="54">
        <f t="shared" si="577"/>
        <v>0</v>
      </c>
      <c r="AL1848" s="78"/>
      <c r="AM1848" s="78"/>
      <c r="AN1848" s="53" t="str">
        <f>+IF($A1848="Venta",SUMIF($AC$3:$AM$3,VLOOKUP($R1848,desplegable!$N$3:$Q$8,4,FALSE),$AC1848:$AM1848)*$T1848/VLOOKUP($R1848,desplegable!$N$3:$O$8,2,FALSE),"")</f>
        <v/>
      </c>
      <c r="AO1848" s="53">
        <f t="shared" si="578"/>
        <v>0</v>
      </c>
      <c r="AP1848" s="53" t="str">
        <f>+IF($A1848="Compra",SUMIF($AC$3:$AM$3,VLOOKUP($R1847,desplegable!$N$3:$Q$8,4,FALSE),$AC1848:$AM1848)*$T1848/VLOOKUP($R1847,desplegable!$N$3:$O$8,2,FALSE),"")</f>
        <v/>
      </c>
      <c r="AQ1848" s="55">
        <f>+IFERROR(SUMIF($AC$3:$AM$3,VLOOKUP($R1848,desplegable!$N$3:$Q$8,4,FALSE),$AC1848:$AM1848)/$S1848,0)</f>
        <v>0</v>
      </c>
      <c r="AR1848" s="55">
        <f ca="1">IFERROR((SUMIF($AC$3:$AM$3,VLOOKUP($R1848,desplegable!$N$3:$Q$8,4,FALSE),$AC1848:$AM1848)/($H1848-$G1848))*((TODAY())-$G1848)/$S1848,0)</f>
        <v>0</v>
      </c>
      <c r="AS1848" s="56" t="str">
        <f t="shared" si="582"/>
        <v>-</v>
      </c>
      <c r="AT1848" s="56" t="str">
        <f t="shared" si="583"/>
        <v>-</v>
      </c>
      <c r="AU1848" s="56" t="str">
        <f t="shared" si="584"/>
        <v>-</v>
      </c>
      <c r="AV1848" s="56" t="str">
        <f t="shared" si="585"/>
        <v>-</v>
      </c>
      <c r="AW1848" s="53" t="str">
        <f t="shared" si="586"/>
        <v>-</v>
      </c>
      <c r="AX1848" s="53" t="str">
        <f t="shared" si="587"/>
        <v/>
      </c>
      <c r="AY1848" s="57" t="str">
        <f t="shared" si="588"/>
        <v/>
      </c>
      <c r="AZ1848" s="54">
        <f>+IF(SUMIF($AC$3:$AM$3,VLOOKUP($R1848,desplegable!$N$3:$Q$8,4,FALSE),$AC1848:$AM1848)&gt;=$S1848,$S1848,SUMIF($AC$3:$AM$3,VLOOKUP($R1848,desplegable!$N$3:$Q$8,4,FALSE),$AC1848:$AM1848))</f>
        <v>0</v>
      </c>
      <c r="BA1848" s="78"/>
      <c r="BB1848" s="54">
        <f t="shared" si="589"/>
        <v>0</v>
      </c>
      <c r="BC1848" s="53">
        <f>+IFERROR($BB1848*$T1848/VLOOKUP($R1848,desplegable!$N$3:$O$8,2,FALSE),0)</f>
        <v>0</v>
      </c>
      <c r="BD1848" s="53" t="str">
        <f t="shared" si="579"/>
        <v/>
      </c>
      <c r="BE1848" s="57" t="str">
        <f t="shared" si="590"/>
        <v/>
      </c>
    </row>
    <row r="1849" spans="1:57" ht="15" customHeight="1" x14ac:dyDescent="0.25">
      <c r="A1849" s="26" t="s">
        <v>117</v>
      </c>
      <c r="B1849" s="21"/>
      <c r="C1849" s="21" t="s">
        <v>117</v>
      </c>
      <c r="D1849" s="21"/>
      <c r="E1849" s="21" t="s">
        <v>117</v>
      </c>
      <c r="F1849" s="21"/>
      <c r="G1849" s="27"/>
      <c r="H1849" s="27"/>
      <c r="I1849" s="28" t="s">
        <v>99</v>
      </c>
      <c r="J1849" s="28" t="s">
        <v>117</v>
      </c>
      <c r="K1849" s="21"/>
      <c r="L1849" s="21"/>
      <c r="M1849" s="28" t="s">
        <v>117</v>
      </c>
      <c r="N1849" s="28" t="s">
        <v>117</v>
      </c>
      <c r="O1849" s="28" t="s">
        <v>117</v>
      </c>
      <c r="P1849" s="21" t="s">
        <v>117</v>
      </c>
      <c r="Q1849" s="21" t="s">
        <v>117</v>
      </c>
      <c r="R1849" s="28" t="s">
        <v>117</v>
      </c>
      <c r="S1849" s="78"/>
      <c r="T1849" s="30"/>
      <c r="U1849" s="52">
        <f t="shared" si="580"/>
        <v>0</v>
      </c>
      <c r="V1849" s="29"/>
      <c r="W1849" s="29" t="s">
        <v>117</v>
      </c>
      <c r="X1849" s="29"/>
      <c r="Y1849" s="29"/>
      <c r="Z1849" s="53" t="str">
        <f t="shared" si="572"/>
        <v/>
      </c>
      <c r="AA1849" s="55" t="str">
        <f t="shared" si="581"/>
        <v/>
      </c>
      <c r="AB1849" s="27"/>
      <c r="AC1849" s="54">
        <f t="shared" si="573"/>
        <v>0</v>
      </c>
      <c r="AD1849" s="78"/>
      <c r="AE1849" s="54">
        <f t="shared" si="574"/>
        <v>0</v>
      </c>
      <c r="AF1849" s="78"/>
      <c r="AG1849" s="54">
        <f t="shared" si="575"/>
        <v>0</v>
      </c>
      <c r="AH1849" s="78"/>
      <c r="AI1849" s="54">
        <f t="shared" si="576"/>
        <v>0</v>
      </c>
      <c r="AJ1849" s="78"/>
      <c r="AK1849" s="54">
        <f t="shared" si="577"/>
        <v>0</v>
      </c>
      <c r="AL1849" s="78"/>
      <c r="AM1849" s="78"/>
      <c r="AN1849" s="53" t="str">
        <f>+IF($A1849="Venta",SUMIF($AC$3:$AM$3,VLOOKUP($R1849,desplegable!$N$3:$Q$8,4,FALSE),$AC1849:$AM1849)*$T1849/VLOOKUP($R1849,desplegable!$N$3:$O$8,2,FALSE),"")</f>
        <v/>
      </c>
      <c r="AO1849" s="53">
        <f t="shared" si="578"/>
        <v>0</v>
      </c>
      <c r="AP1849" s="53" t="str">
        <f>+IF($A1849="Compra",SUMIF($AC$3:$AM$3,VLOOKUP($R1848,desplegable!$N$3:$Q$8,4,FALSE),$AC1849:$AM1849)*$T1849/VLOOKUP($R1848,desplegable!$N$3:$O$8,2,FALSE),"")</f>
        <v/>
      </c>
      <c r="AQ1849" s="55">
        <f>+IFERROR(SUMIF($AC$3:$AM$3,VLOOKUP($R1849,desplegable!$N$3:$Q$8,4,FALSE),$AC1849:$AM1849)/$S1849,0)</f>
        <v>0</v>
      </c>
      <c r="AR1849" s="55">
        <f ca="1">IFERROR((SUMIF($AC$3:$AM$3,VLOOKUP($R1849,desplegable!$N$3:$Q$8,4,FALSE),$AC1849:$AM1849)/($H1849-$G1849))*((TODAY())-$G1849)/$S1849,0)</f>
        <v>0</v>
      </c>
      <c r="AS1849" s="56" t="str">
        <f t="shared" si="582"/>
        <v>-</v>
      </c>
      <c r="AT1849" s="56" t="str">
        <f t="shared" si="583"/>
        <v>-</v>
      </c>
      <c r="AU1849" s="56" t="str">
        <f t="shared" si="584"/>
        <v>-</v>
      </c>
      <c r="AV1849" s="56" t="str">
        <f t="shared" si="585"/>
        <v>-</v>
      </c>
      <c r="AW1849" s="53" t="str">
        <f t="shared" si="586"/>
        <v>-</v>
      </c>
      <c r="AX1849" s="53" t="str">
        <f t="shared" si="587"/>
        <v/>
      </c>
      <c r="AY1849" s="57" t="str">
        <f t="shared" si="588"/>
        <v/>
      </c>
      <c r="AZ1849" s="54">
        <f>+IF(SUMIF($AC$3:$AM$3,VLOOKUP($R1849,desplegable!$N$3:$Q$8,4,FALSE),$AC1849:$AM1849)&gt;=$S1849,$S1849,SUMIF($AC$3:$AM$3,VLOOKUP($R1849,desplegable!$N$3:$Q$8,4,FALSE),$AC1849:$AM1849))</f>
        <v>0</v>
      </c>
      <c r="BA1849" s="78"/>
      <c r="BB1849" s="54">
        <f t="shared" si="589"/>
        <v>0</v>
      </c>
      <c r="BC1849" s="53">
        <f>+IFERROR($BB1849*$T1849/VLOOKUP($R1849,desplegable!$N$3:$O$8,2,FALSE),0)</f>
        <v>0</v>
      </c>
      <c r="BD1849" s="53" t="str">
        <f t="shared" si="579"/>
        <v/>
      </c>
      <c r="BE1849" s="57" t="str">
        <f t="shared" si="590"/>
        <v/>
      </c>
    </row>
    <row r="1850" spans="1:57" ht="15" customHeight="1" x14ac:dyDescent="0.25">
      <c r="A1850" s="26" t="s">
        <v>117</v>
      </c>
      <c r="B1850" s="21"/>
      <c r="C1850" s="21" t="s">
        <v>117</v>
      </c>
      <c r="D1850" s="21"/>
      <c r="E1850" s="21" t="s">
        <v>117</v>
      </c>
      <c r="F1850" s="21"/>
      <c r="G1850" s="27"/>
      <c r="H1850" s="27"/>
      <c r="I1850" s="28" t="s">
        <v>99</v>
      </c>
      <c r="J1850" s="28" t="s">
        <v>117</v>
      </c>
      <c r="K1850" s="21"/>
      <c r="L1850" s="21"/>
      <c r="M1850" s="28" t="s">
        <v>117</v>
      </c>
      <c r="N1850" s="28" t="s">
        <v>117</v>
      </c>
      <c r="O1850" s="28" t="s">
        <v>117</v>
      </c>
      <c r="P1850" s="21" t="s">
        <v>117</v>
      </c>
      <c r="Q1850" s="21" t="s">
        <v>117</v>
      </c>
      <c r="R1850" s="28" t="s">
        <v>117</v>
      </c>
      <c r="S1850" s="78"/>
      <c r="T1850" s="30"/>
      <c r="U1850" s="52">
        <f t="shared" si="580"/>
        <v>0</v>
      </c>
      <c r="V1850" s="29"/>
      <c r="W1850" s="29" t="s">
        <v>117</v>
      </c>
      <c r="X1850" s="29"/>
      <c r="Y1850" s="29"/>
      <c r="Z1850" s="53" t="str">
        <f t="shared" si="572"/>
        <v/>
      </c>
      <c r="AA1850" s="55" t="str">
        <f t="shared" si="581"/>
        <v/>
      </c>
      <c r="AB1850" s="27"/>
      <c r="AC1850" s="54">
        <f t="shared" si="573"/>
        <v>0</v>
      </c>
      <c r="AD1850" s="78"/>
      <c r="AE1850" s="54">
        <f t="shared" si="574"/>
        <v>0</v>
      </c>
      <c r="AF1850" s="78"/>
      <c r="AG1850" s="54">
        <f t="shared" si="575"/>
        <v>0</v>
      </c>
      <c r="AH1850" s="78"/>
      <c r="AI1850" s="54">
        <f t="shared" si="576"/>
        <v>0</v>
      </c>
      <c r="AJ1850" s="78"/>
      <c r="AK1850" s="54">
        <f t="shared" si="577"/>
        <v>0</v>
      </c>
      <c r="AL1850" s="78"/>
      <c r="AM1850" s="78"/>
      <c r="AN1850" s="53" t="str">
        <f>+IF($A1850="Venta",SUMIF($AC$3:$AM$3,VLOOKUP($R1850,desplegable!$N$3:$Q$8,4,FALSE),$AC1850:$AM1850)*$T1850/VLOOKUP($R1850,desplegable!$N$3:$O$8,2,FALSE),"")</f>
        <v/>
      </c>
      <c r="AO1850" s="53">
        <f t="shared" si="578"/>
        <v>0</v>
      </c>
      <c r="AP1850" s="53" t="str">
        <f>+IF($A1850="Compra",SUMIF($AC$3:$AM$3,VLOOKUP($R1849,desplegable!$N$3:$Q$8,4,FALSE),$AC1850:$AM1850)*$T1850/VLOOKUP($R1849,desplegable!$N$3:$O$8,2,FALSE),"")</f>
        <v/>
      </c>
      <c r="AQ1850" s="55">
        <f>+IFERROR(SUMIF($AC$3:$AM$3,VLOOKUP($R1850,desplegable!$N$3:$Q$8,4,FALSE),$AC1850:$AM1850)/$S1850,0)</f>
        <v>0</v>
      </c>
      <c r="AR1850" s="55">
        <f ca="1">IFERROR((SUMIF($AC$3:$AM$3,VLOOKUP($R1850,desplegable!$N$3:$Q$8,4,FALSE),$AC1850:$AM1850)/($H1850-$G1850))*((TODAY())-$G1850)/$S1850,0)</f>
        <v>0</v>
      </c>
      <c r="AS1850" s="56" t="str">
        <f t="shared" si="582"/>
        <v>-</v>
      </c>
      <c r="AT1850" s="56" t="str">
        <f t="shared" si="583"/>
        <v>-</v>
      </c>
      <c r="AU1850" s="56" t="str">
        <f t="shared" si="584"/>
        <v>-</v>
      </c>
      <c r="AV1850" s="56" t="str">
        <f t="shared" si="585"/>
        <v>-</v>
      </c>
      <c r="AW1850" s="53" t="str">
        <f t="shared" si="586"/>
        <v>-</v>
      </c>
      <c r="AX1850" s="53" t="str">
        <f t="shared" si="587"/>
        <v/>
      </c>
      <c r="AY1850" s="57" t="str">
        <f t="shared" si="588"/>
        <v/>
      </c>
      <c r="AZ1850" s="54">
        <f>+IF(SUMIF($AC$3:$AM$3,VLOOKUP($R1850,desplegable!$N$3:$Q$8,4,FALSE),$AC1850:$AM1850)&gt;=$S1850,$S1850,SUMIF($AC$3:$AM$3,VLOOKUP($R1850,desplegable!$N$3:$Q$8,4,FALSE),$AC1850:$AM1850))</f>
        <v>0</v>
      </c>
      <c r="BA1850" s="78"/>
      <c r="BB1850" s="54">
        <f t="shared" si="589"/>
        <v>0</v>
      </c>
      <c r="BC1850" s="53">
        <f>+IFERROR($BB1850*$T1850/VLOOKUP($R1850,desplegable!$N$3:$O$8,2,FALSE),0)</f>
        <v>0</v>
      </c>
      <c r="BD1850" s="53" t="str">
        <f t="shared" si="579"/>
        <v/>
      </c>
      <c r="BE1850" s="57" t="str">
        <f t="shared" si="590"/>
        <v/>
      </c>
    </row>
    <row r="1851" spans="1:57" ht="15" customHeight="1" x14ac:dyDescent="0.25">
      <c r="A1851" s="26" t="s">
        <v>117</v>
      </c>
      <c r="B1851" s="21"/>
      <c r="C1851" s="21" t="s">
        <v>117</v>
      </c>
      <c r="D1851" s="21"/>
      <c r="E1851" s="21" t="s">
        <v>117</v>
      </c>
      <c r="F1851" s="21"/>
      <c r="G1851" s="27"/>
      <c r="H1851" s="27"/>
      <c r="I1851" s="28" t="s">
        <v>99</v>
      </c>
      <c r="J1851" s="28" t="s">
        <v>117</v>
      </c>
      <c r="K1851" s="21"/>
      <c r="L1851" s="21"/>
      <c r="M1851" s="28" t="s">
        <v>117</v>
      </c>
      <c r="N1851" s="28" t="s">
        <v>117</v>
      </c>
      <c r="O1851" s="28" t="s">
        <v>117</v>
      </c>
      <c r="P1851" s="21" t="s">
        <v>117</v>
      </c>
      <c r="Q1851" s="21" t="s">
        <v>117</v>
      </c>
      <c r="R1851" s="28" t="s">
        <v>117</v>
      </c>
      <c r="S1851" s="78"/>
      <c r="T1851" s="30"/>
      <c r="U1851" s="52">
        <f t="shared" si="580"/>
        <v>0</v>
      </c>
      <c r="V1851" s="29"/>
      <c r="W1851" s="29" t="s">
        <v>117</v>
      </c>
      <c r="X1851" s="29"/>
      <c r="Y1851" s="29"/>
      <c r="Z1851" s="53" t="str">
        <f t="shared" si="572"/>
        <v/>
      </c>
      <c r="AA1851" s="55" t="str">
        <f t="shared" si="581"/>
        <v/>
      </c>
      <c r="AB1851" s="27"/>
      <c r="AC1851" s="54">
        <f t="shared" si="573"/>
        <v>0</v>
      </c>
      <c r="AD1851" s="78"/>
      <c r="AE1851" s="54">
        <f t="shared" si="574"/>
        <v>0</v>
      </c>
      <c r="AF1851" s="78"/>
      <c r="AG1851" s="54">
        <f t="shared" si="575"/>
        <v>0</v>
      </c>
      <c r="AH1851" s="78"/>
      <c r="AI1851" s="54">
        <f t="shared" si="576"/>
        <v>0</v>
      </c>
      <c r="AJ1851" s="78"/>
      <c r="AK1851" s="54">
        <f t="shared" si="577"/>
        <v>0</v>
      </c>
      <c r="AL1851" s="78"/>
      <c r="AM1851" s="78"/>
      <c r="AN1851" s="53" t="str">
        <f>+IF($A1851="Venta",SUMIF($AC$3:$AM$3,VLOOKUP($R1851,desplegable!$N$3:$Q$8,4,FALSE),$AC1851:$AM1851)*$T1851/VLOOKUP($R1851,desplegable!$N$3:$O$8,2,FALSE),"")</f>
        <v/>
      </c>
      <c r="AO1851" s="53">
        <f t="shared" si="578"/>
        <v>0</v>
      </c>
      <c r="AP1851" s="53" t="str">
        <f>+IF($A1851="Compra",SUMIF($AC$3:$AM$3,VLOOKUP(#REF!,desplegable!$N$3:$Q$8,4,FALSE),$AC1851:$AM1851)*$T1851/VLOOKUP(#REF!,desplegable!$N$3:$O$8,2,FALSE),"")</f>
        <v/>
      </c>
      <c r="AQ1851" s="55">
        <f>+IFERROR(SUMIF($AC$3:$AM$3,VLOOKUP($R1851,desplegable!$N$3:$Q$8,4,FALSE),$AC1851:$AM1851)/$S1851,0)</f>
        <v>0</v>
      </c>
      <c r="AR1851" s="55">
        <f ca="1">IFERROR((SUMIF($AC$3:$AM$3,VLOOKUP($R1851,desplegable!$N$3:$Q$8,4,FALSE),$AC1851:$AM1851)/($H1851-$G1851))*((TODAY())-$G1851)/$S1851,0)</f>
        <v>0</v>
      </c>
      <c r="AS1851" s="56" t="str">
        <f t="shared" si="582"/>
        <v>-</v>
      </c>
      <c r="AT1851" s="56" t="str">
        <f t="shared" si="583"/>
        <v>-</v>
      </c>
      <c r="AU1851" s="56" t="str">
        <f t="shared" si="584"/>
        <v>-</v>
      </c>
      <c r="AV1851" s="56" t="str">
        <f t="shared" si="585"/>
        <v>-</v>
      </c>
      <c r="AW1851" s="53" t="str">
        <f t="shared" si="586"/>
        <v>-</v>
      </c>
      <c r="AX1851" s="53" t="str">
        <f t="shared" si="587"/>
        <v/>
      </c>
      <c r="AY1851" s="57" t="str">
        <f t="shared" si="588"/>
        <v/>
      </c>
      <c r="AZ1851" s="54">
        <f>+IF(SUMIF($AC$3:$AM$3,VLOOKUP($R1851,desplegable!$N$3:$Q$8,4,FALSE),$AC1851:$AM1851)&gt;=$S1851,$S1851,SUMIF($AC$3:$AM$3,VLOOKUP($R1851,desplegable!$N$3:$Q$8,4,FALSE),$AC1851:$AM1851))</f>
        <v>0</v>
      </c>
      <c r="BA1851" s="78"/>
      <c r="BB1851" s="54">
        <f t="shared" si="589"/>
        <v>0</v>
      </c>
      <c r="BC1851" s="53">
        <f>+IFERROR($BB1851*$T1851/VLOOKUP($R1851,desplegable!$N$3:$O$8,2,FALSE),0)</f>
        <v>0</v>
      </c>
      <c r="BD1851" s="53" t="str">
        <f t="shared" si="579"/>
        <v/>
      </c>
      <c r="BE1851" s="57" t="str">
        <f t="shared" si="590"/>
        <v/>
      </c>
    </row>
    <row r="1852" spans="1:57" ht="15" customHeight="1" x14ac:dyDescent="0.25">
      <c r="A1852" s="26" t="s">
        <v>117</v>
      </c>
      <c r="B1852" s="21"/>
      <c r="C1852" s="21" t="s">
        <v>117</v>
      </c>
      <c r="D1852" s="21"/>
      <c r="E1852" s="21" t="s">
        <v>117</v>
      </c>
      <c r="F1852" s="21"/>
      <c r="G1852" s="27"/>
      <c r="H1852" s="27"/>
      <c r="I1852" s="28" t="s">
        <v>99</v>
      </c>
      <c r="J1852" s="28" t="s">
        <v>117</v>
      </c>
      <c r="K1852" s="21"/>
      <c r="L1852" s="21"/>
      <c r="M1852" s="28" t="s">
        <v>117</v>
      </c>
      <c r="N1852" s="28" t="s">
        <v>117</v>
      </c>
      <c r="O1852" s="28" t="s">
        <v>117</v>
      </c>
      <c r="P1852" s="21" t="s">
        <v>117</v>
      </c>
      <c r="Q1852" s="21" t="s">
        <v>117</v>
      </c>
      <c r="R1852" s="28" t="s">
        <v>117</v>
      </c>
      <c r="S1852" s="78"/>
      <c r="T1852" s="30"/>
      <c r="U1852" s="52">
        <f t="shared" si="580"/>
        <v>0</v>
      </c>
      <c r="V1852" s="29"/>
      <c r="W1852" s="29" t="s">
        <v>117</v>
      </c>
      <c r="X1852" s="29"/>
      <c r="Y1852" s="29"/>
      <c r="Z1852" s="53" t="str">
        <f t="shared" si="572"/>
        <v/>
      </c>
      <c r="AA1852" s="55" t="str">
        <f t="shared" si="581"/>
        <v/>
      </c>
      <c r="AB1852" s="27"/>
      <c r="AC1852" s="54">
        <f t="shared" si="573"/>
        <v>0</v>
      </c>
      <c r="AD1852" s="78"/>
      <c r="AE1852" s="54">
        <f t="shared" si="574"/>
        <v>0</v>
      </c>
      <c r="AF1852" s="78"/>
      <c r="AG1852" s="54">
        <f t="shared" si="575"/>
        <v>0</v>
      </c>
      <c r="AH1852" s="78"/>
      <c r="AI1852" s="54">
        <f t="shared" si="576"/>
        <v>0</v>
      </c>
      <c r="AJ1852" s="78"/>
      <c r="AK1852" s="54">
        <f t="shared" si="577"/>
        <v>0</v>
      </c>
      <c r="AL1852" s="78"/>
      <c r="AM1852" s="78"/>
      <c r="AN1852" s="53" t="str">
        <f>+IF($A1852="Venta",SUMIF($AC$3:$AM$3,VLOOKUP($R1852,desplegable!$N$3:$Q$8,4,FALSE),$AC1852:$AM1852)*$T1852/VLOOKUP($R1852,desplegable!$N$3:$O$8,2,FALSE),"")</f>
        <v/>
      </c>
      <c r="AO1852" s="53">
        <f t="shared" si="578"/>
        <v>0</v>
      </c>
      <c r="AP1852" s="53" t="str">
        <f>+IF($A1852="Compra",SUMIF($AC$3:$AM$3,VLOOKUP($R1851,desplegable!$N$3:$Q$8,4,FALSE),$AC1852:$AM1852)*$T1852/VLOOKUP($R1851,desplegable!$N$3:$O$8,2,FALSE),"")</f>
        <v/>
      </c>
      <c r="AQ1852" s="55">
        <f>+IFERROR(SUMIF($AC$3:$AM$3,VLOOKUP($R1852,desplegable!$N$3:$Q$8,4,FALSE),$AC1852:$AM1852)/$S1852,0)</f>
        <v>0</v>
      </c>
      <c r="AR1852" s="55">
        <f ca="1">IFERROR((SUMIF($AC$3:$AM$3,VLOOKUP($R1852,desplegable!$N$3:$Q$8,4,FALSE),$AC1852:$AM1852)/($H1852-$G1852))*((TODAY())-$G1852)/$S1852,0)</f>
        <v>0</v>
      </c>
      <c r="AS1852" s="56" t="str">
        <f t="shared" si="582"/>
        <v>-</v>
      </c>
      <c r="AT1852" s="56" t="str">
        <f t="shared" si="583"/>
        <v>-</v>
      </c>
      <c r="AU1852" s="56" t="str">
        <f t="shared" si="584"/>
        <v>-</v>
      </c>
      <c r="AV1852" s="56" t="str">
        <f t="shared" si="585"/>
        <v>-</v>
      </c>
      <c r="AW1852" s="53" t="str">
        <f t="shared" si="586"/>
        <v>-</v>
      </c>
      <c r="AX1852" s="53" t="str">
        <f t="shared" si="587"/>
        <v/>
      </c>
      <c r="AY1852" s="57" t="str">
        <f t="shared" si="588"/>
        <v/>
      </c>
      <c r="AZ1852" s="54">
        <f>+IF(SUMIF($AC$3:$AM$3,VLOOKUP($R1852,desplegable!$N$3:$Q$8,4,FALSE),$AC1852:$AM1852)&gt;=$S1852,$S1852,SUMIF($AC$3:$AM$3,VLOOKUP($R1852,desplegable!$N$3:$Q$8,4,FALSE),$AC1852:$AM1852))</f>
        <v>0</v>
      </c>
      <c r="BA1852" s="78"/>
      <c r="BB1852" s="54">
        <f t="shared" si="589"/>
        <v>0</v>
      </c>
      <c r="BC1852" s="53">
        <f>+IFERROR($BB1852*$T1852/VLOOKUP($R1852,desplegable!$N$3:$O$8,2,FALSE),0)</f>
        <v>0</v>
      </c>
      <c r="BD1852" s="53" t="str">
        <f t="shared" si="579"/>
        <v/>
      </c>
      <c r="BE1852" s="57" t="str">
        <f t="shared" si="590"/>
        <v/>
      </c>
    </row>
    <row r="1853" spans="1:57" ht="15" customHeight="1" x14ac:dyDescent="0.25">
      <c r="A1853" s="26" t="s">
        <v>117</v>
      </c>
      <c r="B1853" s="21"/>
      <c r="C1853" s="21" t="s">
        <v>117</v>
      </c>
      <c r="D1853" s="21"/>
      <c r="E1853" s="21" t="s">
        <v>117</v>
      </c>
      <c r="F1853" s="21"/>
      <c r="G1853" s="27"/>
      <c r="H1853" s="27"/>
      <c r="I1853" s="28" t="s">
        <v>99</v>
      </c>
      <c r="J1853" s="28" t="s">
        <v>117</v>
      </c>
      <c r="K1853" s="21"/>
      <c r="L1853" s="21"/>
      <c r="M1853" s="28" t="s">
        <v>117</v>
      </c>
      <c r="N1853" s="28" t="s">
        <v>117</v>
      </c>
      <c r="O1853" s="28" t="s">
        <v>117</v>
      </c>
      <c r="P1853" s="21" t="s">
        <v>117</v>
      </c>
      <c r="Q1853" s="21" t="s">
        <v>117</v>
      </c>
      <c r="R1853" s="28" t="s">
        <v>117</v>
      </c>
      <c r="S1853" s="78"/>
      <c r="T1853" s="30"/>
      <c r="U1853" s="52">
        <f t="shared" si="580"/>
        <v>0</v>
      </c>
      <c r="V1853" s="29"/>
      <c r="W1853" s="29" t="s">
        <v>117</v>
      </c>
      <c r="X1853" s="29"/>
      <c r="Y1853" s="29"/>
      <c r="Z1853" s="53" t="str">
        <f t="shared" si="572"/>
        <v/>
      </c>
      <c r="AA1853" s="55" t="str">
        <f t="shared" si="581"/>
        <v/>
      </c>
      <c r="AB1853" s="27"/>
      <c r="AC1853" s="54">
        <f t="shared" si="573"/>
        <v>0</v>
      </c>
      <c r="AD1853" s="78"/>
      <c r="AE1853" s="54">
        <f t="shared" si="574"/>
        <v>0</v>
      </c>
      <c r="AF1853" s="78"/>
      <c r="AG1853" s="54">
        <f t="shared" si="575"/>
        <v>0</v>
      </c>
      <c r="AH1853" s="78"/>
      <c r="AI1853" s="54">
        <f t="shared" si="576"/>
        <v>0</v>
      </c>
      <c r="AJ1853" s="78"/>
      <c r="AK1853" s="54">
        <f t="shared" si="577"/>
        <v>0</v>
      </c>
      <c r="AL1853" s="78"/>
      <c r="AM1853" s="78"/>
      <c r="AN1853" s="53" t="str">
        <f>+IF($A1853="Venta",SUMIF($AC$3:$AM$3,VLOOKUP($R1853,desplegable!$N$3:$Q$8,4,FALSE),$AC1853:$AM1853)*$T1853/VLOOKUP($R1853,desplegable!$N$3:$O$8,2,FALSE),"")</f>
        <v/>
      </c>
      <c r="AO1853" s="53">
        <f t="shared" si="578"/>
        <v>0</v>
      </c>
      <c r="AP1853" s="53" t="str">
        <f>+IF($A1853="Compra",SUMIF($AC$3:$AM$3,VLOOKUP($R1852,desplegable!$N$3:$Q$8,4,FALSE),$AC1853:$AM1853)*$T1853/VLOOKUP($R1852,desplegable!$N$3:$O$8,2,FALSE),"")</f>
        <v/>
      </c>
      <c r="AQ1853" s="55">
        <f>+IFERROR(SUMIF($AC$3:$AM$3,VLOOKUP($R1853,desplegable!$N$3:$Q$8,4,FALSE),$AC1853:$AM1853)/$S1853,0)</f>
        <v>0</v>
      </c>
      <c r="AR1853" s="55">
        <f ca="1">IFERROR((SUMIF($AC$3:$AM$3,VLOOKUP($R1853,desplegable!$N$3:$Q$8,4,FALSE),$AC1853:$AM1853)/($H1853-$G1853))*((TODAY())-$G1853)/$S1853,0)</f>
        <v>0</v>
      </c>
      <c r="AS1853" s="56" t="str">
        <f t="shared" si="582"/>
        <v>-</v>
      </c>
      <c r="AT1853" s="56" t="str">
        <f t="shared" si="583"/>
        <v>-</v>
      </c>
      <c r="AU1853" s="56" t="str">
        <f t="shared" si="584"/>
        <v>-</v>
      </c>
      <c r="AV1853" s="56" t="str">
        <f t="shared" si="585"/>
        <v>-</v>
      </c>
      <c r="AW1853" s="53" t="str">
        <f t="shared" si="586"/>
        <v>-</v>
      </c>
      <c r="AX1853" s="53" t="str">
        <f t="shared" si="587"/>
        <v/>
      </c>
      <c r="AY1853" s="57" t="str">
        <f t="shared" si="588"/>
        <v/>
      </c>
      <c r="AZ1853" s="54">
        <f>+IF(SUMIF($AC$3:$AM$3,VLOOKUP($R1853,desplegable!$N$3:$Q$8,4,FALSE),$AC1853:$AM1853)&gt;=$S1853,$S1853,SUMIF($AC$3:$AM$3,VLOOKUP($R1853,desplegable!$N$3:$Q$8,4,FALSE),$AC1853:$AM1853))</f>
        <v>0</v>
      </c>
      <c r="BA1853" s="78"/>
      <c r="BB1853" s="54">
        <f t="shared" si="589"/>
        <v>0</v>
      </c>
      <c r="BC1853" s="53">
        <f>+IFERROR($BB1853*$T1853/VLOOKUP($R1853,desplegable!$N$3:$O$8,2,FALSE),0)</f>
        <v>0</v>
      </c>
      <c r="BD1853" s="53" t="str">
        <f t="shared" si="579"/>
        <v/>
      </c>
      <c r="BE1853" s="57" t="str">
        <f t="shared" si="590"/>
        <v/>
      </c>
    </row>
    <row r="1854" spans="1:57" ht="15" customHeight="1" x14ac:dyDescent="0.25">
      <c r="A1854" s="26" t="s">
        <v>117</v>
      </c>
      <c r="B1854" s="21"/>
      <c r="C1854" s="21" t="s">
        <v>117</v>
      </c>
      <c r="D1854" s="21"/>
      <c r="E1854" s="21" t="s">
        <v>117</v>
      </c>
      <c r="F1854" s="21"/>
      <c r="G1854" s="27"/>
      <c r="H1854" s="27"/>
      <c r="I1854" s="28" t="s">
        <v>99</v>
      </c>
      <c r="J1854" s="28" t="s">
        <v>117</v>
      </c>
      <c r="K1854" s="21"/>
      <c r="L1854" s="21"/>
      <c r="M1854" s="28" t="s">
        <v>117</v>
      </c>
      <c r="N1854" s="28" t="s">
        <v>117</v>
      </c>
      <c r="O1854" s="28" t="s">
        <v>117</v>
      </c>
      <c r="P1854" s="21" t="s">
        <v>117</v>
      </c>
      <c r="Q1854" s="21" t="s">
        <v>117</v>
      </c>
      <c r="R1854" s="28" t="s">
        <v>117</v>
      </c>
      <c r="S1854" s="78"/>
      <c r="T1854" s="30"/>
      <c r="U1854" s="52">
        <f t="shared" si="580"/>
        <v>0</v>
      </c>
      <c r="V1854" s="29"/>
      <c r="W1854" s="29" t="s">
        <v>117</v>
      </c>
      <c r="X1854" s="29"/>
      <c r="Y1854" s="29"/>
      <c r="Z1854" s="53" t="str">
        <f t="shared" si="572"/>
        <v/>
      </c>
      <c r="AA1854" s="55" t="str">
        <f t="shared" si="581"/>
        <v/>
      </c>
      <c r="AB1854" s="27"/>
      <c r="AC1854" s="54">
        <f t="shared" si="573"/>
        <v>0</v>
      </c>
      <c r="AD1854" s="78"/>
      <c r="AE1854" s="54">
        <f t="shared" si="574"/>
        <v>0</v>
      </c>
      <c r="AF1854" s="78"/>
      <c r="AG1854" s="54">
        <f t="shared" si="575"/>
        <v>0</v>
      </c>
      <c r="AH1854" s="78"/>
      <c r="AI1854" s="54">
        <f t="shared" si="576"/>
        <v>0</v>
      </c>
      <c r="AJ1854" s="78"/>
      <c r="AK1854" s="54">
        <f t="shared" si="577"/>
        <v>0</v>
      </c>
      <c r="AL1854" s="78"/>
      <c r="AM1854" s="78"/>
      <c r="AN1854" s="53" t="str">
        <f>+IF($A1854="Venta",SUMIF($AC$3:$AM$3,VLOOKUP($R1854,desplegable!$N$3:$Q$8,4,FALSE),$AC1854:$AM1854)*$T1854/VLOOKUP($R1854,desplegable!$N$3:$O$8,2,FALSE),"")</f>
        <v/>
      </c>
      <c r="AO1854" s="53">
        <f t="shared" si="578"/>
        <v>0</v>
      </c>
      <c r="AP1854" s="53" t="str">
        <f>+IF($A1854="Compra",SUMIF($AC$3:$AM$3,VLOOKUP($R1853,desplegable!$N$3:$Q$8,4,FALSE),$AC1854:$AM1854)*$T1854/VLOOKUP($R1853,desplegable!$N$3:$O$8,2,FALSE),"")</f>
        <v/>
      </c>
      <c r="AQ1854" s="55">
        <f>+IFERROR(SUMIF($AC$3:$AM$3,VLOOKUP($R1854,desplegable!$N$3:$Q$8,4,FALSE),$AC1854:$AM1854)/$S1854,0)</f>
        <v>0</v>
      </c>
      <c r="AR1854" s="55">
        <f ca="1">IFERROR((SUMIF($AC$3:$AM$3,VLOOKUP($R1854,desplegable!$N$3:$Q$8,4,FALSE),$AC1854:$AM1854)/($H1854-$G1854))*((TODAY())-$G1854)/$S1854,0)</f>
        <v>0</v>
      </c>
      <c r="AS1854" s="56" t="str">
        <f t="shared" si="582"/>
        <v>-</v>
      </c>
      <c r="AT1854" s="56" t="str">
        <f t="shared" si="583"/>
        <v>-</v>
      </c>
      <c r="AU1854" s="56" t="str">
        <f t="shared" si="584"/>
        <v>-</v>
      </c>
      <c r="AV1854" s="56" t="str">
        <f t="shared" si="585"/>
        <v>-</v>
      </c>
      <c r="AW1854" s="53" t="str">
        <f t="shared" si="586"/>
        <v>-</v>
      </c>
      <c r="AX1854" s="53" t="str">
        <f t="shared" si="587"/>
        <v/>
      </c>
      <c r="AY1854" s="57" t="str">
        <f t="shared" si="588"/>
        <v/>
      </c>
      <c r="AZ1854" s="54">
        <f>+IF(SUMIF($AC$3:$AM$3,VLOOKUP($R1854,desplegable!$N$3:$Q$8,4,FALSE),$AC1854:$AM1854)&gt;=$S1854,$S1854,SUMIF($AC$3:$AM$3,VLOOKUP($R1854,desplegable!$N$3:$Q$8,4,FALSE),$AC1854:$AM1854))</f>
        <v>0</v>
      </c>
      <c r="BA1854" s="78"/>
      <c r="BB1854" s="54">
        <f t="shared" si="589"/>
        <v>0</v>
      </c>
      <c r="BC1854" s="53">
        <f>+IFERROR($BB1854*$T1854/VLOOKUP($R1854,desplegable!$N$3:$O$8,2,FALSE),0)</f>
        <v>0</v>
      </c>
      <c r="BD1854" s="53" t="str">
        <f t="shared" si="579"/>
        <v/>
      </c>
      <c r="BE1854" s="57" t="str">
        <f t="shared" si="590"/>
        <v/>
      </c>
    </row>
    <row r="1855" spans="1:57" ht="15" customHeight="1" x14ac:dyDescent="0.25">
      <c r="A1855" s="26" t="s">
        <v>117</v>
      </c>
      <c r="B1855" s="21"/>
      <c r="C1855" s="21" t="s">
        <v>117</v>
      </c>
      <c r="D1855" s="21"/>
      <c r="E1855" s="21" t="s">
        <v>117</v>
      </c>
      <c r="F1855" s="21"/>
      <c r="G1855" s="27"/>
      <c r="H1855" s="27"/>
      <c r="I1855" s="28" t="s">
        <v>99</v>
      </c>
      <c r="J1855" s="28" t="s">
        <v>117</v>
      </c>
      <c r="K1855" s="21"/>
      <c r="L1855" s="21"/>
      <c r="M1855" s="28" t="s">
        <v>117</v>
      </c>
      <c r="N1855" s="28" t="s">
        <v>117</v>
      </c>
      <c r="O1855" s="28" t="s">
        <v>117</v>
      </c>
      <c r="P1855" s="21" t="s">
        <v>117</v>
      </c>
      <c r="Q1855" s="21" t="s">
        <v>117</v>
      </c>
      <c r="R1855" s="28" t="s">
        <v>117</v>
      </c>
      <c r="S1855" s="78"/>
      <c r="T1855" s="30"/>
      <c r="U1855" s="52">
        <f t="shared" si="580"/>
        <v>0</v>
      </c>
      <c r="V1855" s="29"/>
      <c r="W1855" s="29" t="s">
        <v>117</v>
      </c>
      <c r="X1855" s="29"/>
      <c r="Y1855" s="29"/>
      <c r="Z1855" s="53" t="str">
        <f t="shared" si="572"/>
        <v/>
      </c>
      <c r="AA1855" s="55" t="str">
        <f t="shared" si="581"/>
        <v/>
      </c>
      <c r="AB1855" s="27"/>
      <c r="AC1855" s="54">
        <f t="shared" si="573"/>
        <v>0</v>
      </c>
      <c r="AD1855" s="78"/>
      <c r="AE1855" s="54">
        <f t="shared" si="574"/>
        <v>0</v>
      </c>
      <c r="AF1855" s="78"/>
      <c r="AG1855" s="54">
        <f t="shared" si="575"/>
        <v>0</v>
      </c>
      <c r="AH1855" s="78"/>
      <c r="AI1855" s="54">
        <f t="shared" si="576"/>
        <v>0</v>
      </c>
      <c r="AJ1855" s="78"/>
      <c r="AK1855" s="54">
        <f t="shared" si="577"/>
        <v>0</v>
      </c>
      <c r="AL1855" s="78"/>
      <c r="AM1855" s="78"/>
      <c r="AN1855" s="53" t="str">
        <f>+IF($A1855="Venta",SUMIF($AC$3:$AM$3,VLOOKUP($R1855,desplegable!$N$3:$Q$8,4,FALSE),$AC1855:$AM1855)*$T1855/VLOOKUP($R1855,desplegable!$N$3:$O$8,2,FALSE),"")</f>
        <v/>
      </c>
      <c r="AO1855" s="53">
        <f t="shared" si="578"/>
        <v>0</v>
      </c>
      <c r="AP1855" s="53" t="str">
        <f>+IF($A1855="Compra",SUMIF($AC$3:$AM$3,VLOOKUP($R1854,desplegable!$N$3:$Q$8,4,FALSE),$AC1855:$AM1855)*$T1855/VLOOKUP($R1854,desplegable!$N$3:$O$8,2,FALSE),"")</f>
        <v/>
      </c>
      <c r="AQ1855" s="55">
        <f>+IFERROR(SUMIF($AC$3:$AM$3,VLOOKUP($R1855,desplegable!$N$3:$Q$8,4,FALSE),$AC1855:$AM1855)/$S1855,0)</f>
        <v>0</v>
      </c>
      <c r="AR1855" s="55">
        <f ca="1">IFERROR((SUMIF($AC$3:$AM$3,VLOOKUP($R1855,desplegable!$N$3:$Q$8,4,FALSE),$AC1855:$AM1855)/($H1855-$G1855))*((TODAY())-$G1855)/$S1855,0)</f>
        <v>0</v>
      </c>
      <c r="AS1855" s="56" t="str">
        <f t="shared" si="582"/>
        <v>-</v>
      </c>
      <c r="AT1855" s="56" t="str">
        <f t="shared" si="583"/>
        <v>-</v>
      </c>
      <c r="AU1855" s="56" t="str">
        <f t="shared" si="584"/>
        <v>-</v>
      </c>
      <c r="AV1855" s="56" t="str">
        <f t="shared" si="585"/>
        <v>-</v>
      </c>
      <c r="AW1855" s="53" t="str">
        <f t="shared" si="586"/>
        <v>-</v>
      </c>
      <c r="AX1855" s="53" t="str">
        <f t="shared" si="587"/>
        <v/>
      </c>
      <c r="AY1855" s="57" t="str">
        <f t="shared" si="588"/>
        <v/>
      </c>
      <c r="AZ1855" s="54">
        <f>+IF(SUMIF($AC$3:$AM$3,VLOOKUP($R1855,desplegable!$N$3:$Q$8,4,FALSE),$AC1855:$AM1855)&gt;=$S1855,$S1855,SUMIF($AC$3:$AM$3,VLOOKUP($R1855,desplegable!$N$3:$Q$8,4,FALSE),$AC1855:$AM1855))</f>
        <v>0</v>
      </c>
      <c r="BA1855" s="78"/>
      <c r="BB1855" s="54">
        <f t="shared" si="589"/>
        <v>0</v>
      </c>
      <c r="BC1855" s="53">
        <f>+IFERROR($BB1855*$T1855/VLOOKUP($R1855,desplegable!$N$3:$O$8,2,FALSE),0)</f>
        <v>0</v>
      </c>
      <c r="BD1855" s="53" t="str">
        <f t="shared" si="579"/>
        <v/>
      </c>
      <c r="BE1855" s="57" t="str">
        <f t="shared" si="590"/>
        <v/>
      </c>
    </row>
    <row r="1856" spans="1:57" ht="15" customHeight="1" x14ac:dyDescent="0.25">
      <c r="A1856" s="26" t="s">
        <v>117</v>
      </c>
      <c r="B1856" s="21"/>
      <c r="C1856" s="21" t="s">
        <v>117</v>
      </c>
      <c r="D1856" s="21"/>
      <c r="E1856" s="21" t="s">
        <v>117</v>
      </c>
      <c r="F1856" s="21"/>
      <c r="G1856" s="27"/>
      <c r="H1856" s="27"/>
      <c r="I1856" s="28" t="s">
        <v>99</v>
      </c>
      <c r="J1856" s="28" t="s">
        <v>117</v>
      </c>
      <c r="K1856" s="21"/>
      <c r="L1856" s="21"/>
      <c r="M1856" s="28" t="s">
        <v>117</v>
      </c>
      <c r="N1856" s="28" t="s">
        <v>117</v>
      </c>
      <c r="O1856" s="28" t="s">
        <v>117</v>
      </c>
      <c r="P1856" s="21" t="s">
        <v>117</v>
      </c>
      <c r="Q1856" s="21" t="s">
        <v>117</v>
      </c>
      <c r="R1856" s="28" t="s">
        <v>117</v>
      </c>
      <c r="S1856" s="78"/>
      <c r="T1856" s="30"/>
      <c r="U1856" s="52">
        <f t="shared" si="580"/>
        <v>0</v>
      </c>
      <c r="V1856" s="29"/>
      <c r="W1856" s="29" t="s">
        <v>117</v>
      </c>
      <c r="X1856" s="29"/>
      <c r="Y1856" s="29"/>
      <c r="Z1856" s="53" t="str">
        <f t="shared" si="572"/>
        <v/>
      </c>
      <c r="AA1856" s="55" t="str">
        <f t="shared" si="581"/>
        <v/>
      </c>
      <c r="AB1856" s="27"/>
      <c r="AC1856" s="54">
        <f t="shared" si="573"/>
        <v>0</v>
      </c>
      <c r="AD1856" s="78"/>
      <c r="AE1856" s="54">
        <f t="shared" si="574"/>
        <v>0</v>
      </c>
      <c r="AF1856" s="78"/>
      <c r="AG1856" s="54">
        <f t="shared" si="575"/>
        <v>0</v>
      </c>
      <c r="AH1856" s="78"/>
      <c r="AI1856" s="54">
        <f t="shared" si="576"/>
        <v>0</v>
      </c>
      <c r="AJ1856" s="78"/>
      <c r="AK1856" s="54">
        <f t="shared" si="577"/>
        <v>0</v>
      </c>
      <c r="AL1856" s="78"/>
      <c r="AM1856" s="78"/>
      <c r="AN1856" s="53" t="str">
        <f>+IF($A1856="Venta",SUMIF($AC$3:$AM$3,VLOOKUP($R1856,desplegable!$N$3:$Q$8,4,FALSE),$AC1856:$AM1856)*$T1856/VLOOKUP($R1856,desplegable!$N$3:$O$8,2,FALSE),"")</f>
        <v/>
      </c>
      <c r="AO1856" s="53">
        <f t="shared" si="578"/>
        <v>0</v>
      </c>
      <c r="AP1856" s="53" t="str">
        <f>+IF($A1856="Compra",SUMIF($AC$3:$AM$3,VLOOKUP($R1855,desplegable!$N$3:$Q$8,4,FALSE),$AC1856:$AM1856)*$T1856/VLOOKUP($R1855,desplegable!$N$3:$O$8,2,FALSE),"")</f>
        <v/>
      </c>
      <c r="AQ1856" s="55">
        <f>+IFERROR(SUMIF($AC$3:$AM$3,VLOOKUP($R1856,desplegable!$N$3:$Q$8,4,FALSE),$AC1856:$AM1856)/$S1856,0)</f>
        <v>0</v>
      </c>
      <c r="AR1856" s="55">
        <f ca="1">IFERROR((SUMIF($AC$3:$AM$3,VLOOKUP($R1856,desplegable!$N$3:$Q$8,4,FALSE),$AC1856:$AM1856)/($H1856-$G1856))*((TODAY())-$G1856)/$S1856,0)</f>
        <v>0</v>
      </c>
      <c r="AS1856" s="56" t="str">
        <f t="shared" si="582"/>
        <v>-</v>
      </c>
      <c r="AT1856" s="56" t="str">
        <f t="shared" si="583"/>
        <v>-</v>
      </c>
      <c r="AU1856" s="56" t="str">
        <f t="shared" si="584"/>
        <v>-</v>
      </c>
      <c r="AV1856" s="56" t="str">
        <f t="shared" si="585"/>
        <v>-</v>
      </c>
      <c r="AW1856" s="53" t="str">
        <f t="shared" si="586"/>
        <v>-</v>
      </c>
      <c r="AX1856" s="53" t="str">
        <f t="shared" si="587"/>
        <v/>
      </c>
      <c r="AY1856" s="57" t="str">
        <f t="shared" si="588"/>
        <v/>
      </c>
      <c r="AZ1856" s="54">
        <f>+IF(SUMIF($AC$3:$AM$3,VLOOKUP($R1856,desplegable!$N$3:$Q$8,4,FALSE),$AC1856:$AM1856)&gt;=$S1856,$S1856,SUMIF($AC$3:$AM$3,VLOOKUP($R1856,desplegable!$N$3:$Q$8,4,FALSE),$AC1856:$AM1856))</f>
        <v>0</v>
      </c>
      <c r="BA1856" s="78"/>
      <c r="BB1856" s="54">
        <f t="shared" si="589"/>
        <v>0</v>
      </c>
      <c r="BC1856" s="53">
        <f>+IFERROR($BB1856*$T1856/VLOOKUP($R1856,desplegable!$N$3:$O$8,2,FALSE),0)</f>
        <v>0</v>
      </c>
      <c r="BD1856" s="53" t="str">
        <f t="shared" si="579"/>
        <v/>
      </c>
      <c r="BE1856" s="57" t="str">
        <f t="shared" si="590"/>
        <v/>
      </c>
    </row>
    <row r="1857" spans="1:57" ht="15" customHeight="1" x14ac:dyDescent="0.25">
      <c r="A1857" s="26" t="s">
        <v>117</v>
      </c>
      <c r="B1857" s="21"/>
      <c r="C1857" s="21" t="s">
        <v>117</v>
      </c>
      <c r="D1857" s="21"/>
      <c r="E1857" s="21" t="s">
        <v>117</v>
      </c>
      <c r="F1857" s="21"/>
      <c r="G1857" s="27"/>
      <c r="H1857" s="27"/>
      <c r="I1857" s="28" t="s">
        <v>99</v>
      </c>
      <c r="J1857" s="28" t="s">
        <v>117</v>
      </c>
      <c r="K1857" s="21"/>
      <c r="L1857" s="21"/>
      <c r="M1857" s="28" t="s">
        <v>117</v>
      </c>
      <c r="N1857" s="28" t="s">
        <v>117</v>
      </c>
      <c r="O1857" s="28" t="s">
        <v>117</v>
      </c>
      <c r="P1857" s="21" t="s">
        <v>117</v>
      </c>
      <c r="Q1857" s="21" t="s">
        <v>117</v>
      </c>
      <c r="R1857" s="28" t="s">
        <v>117</v>
      </c>
      <c r="S1857" s="78"/>
      <c r="T1857" s="30"/>
      <c r="U1857" s="52">
        <f t="shared" si="580"/>
        <v>0</v>
      </c>
      <c r="V1857" s="29"/>
      <c r="W1857" s="29" t="s">
        <v>117</v>
      </c>
      <c r="X1857" s="29"/>
      <c r="Y1857" s="29"/>
      <c r="Z1857" s="53" t="str">
        <f t="shared" si="572"/>
        <v/>
      </c>
      <c r="AA1857" s="55" t="str">
        <f t="shared" si="581"/>
        <v/>
      </c>
      <c r="AB1857" s="27"/>
      <c r="AC1857" s="54">
        <f t="shared" si="573"/>
        <v>0</v>
      </c>
      <c r="AD1857" s="78"/>
      <c r="AE1857" s="54">
        <f t="shared" si="574"/>
        <v>0</v>
      </c>
      <c r="AF1857" s="78"/>
      <c r="AG1857" s="54">
        <f t="shared" si="575"/>
        <v>0</v>
      </c>
      <c r="AH1857" s="78"/>
      <c r="AI1857" s="54">
        <f t="shared" si="576"/>
        <v>0</v>
      </c>
      <c r="AJ1857" s="78"/>
      <c r="AK1857" s="54">
        <f t="shared" si="577"/>
        <v>0</v>
      </c>
      <c r="AL1857" s="78"/>
      <c r="AM1857" s="78"/>
      <c r="AN1857" s="53" t="str">
        <f>+IF($A1857="Venta",SUMIF($AC$3:$AM$3,VLOOKUP($R1857,desplegable!$N$3:$Q$8,4,FALSE),$AC1857:$AM1857)*$T1857/VLOOKUP($R1857,desplegable!$N$3:$O$8,2,FALSE),"")</f>
        <v/>
      </c>
      <c r="AO1857" s="53">
        <f t="shared" si="578"/>
        <v>0</v>
      </c>
      <c r="AP1857" s="53" t="str">
        <f>+IF($A1857="Compra",SUMIF($AC$3:$AM$3,VLOOKUP($R1856,desplegable!$N$3:$Q$8,4,FALSE),$AC1857:$AM1857)*$T1857/VLOOKUP($R1856,desplegable!$N$3:$O$8,2,FALSE),"")</f>
        <v/>
      </c>
      <c r="AQ1857" s="55">
        <f>+IFERROR(SUMIF($AC$3:$AM$3,VLOOKUP($R1857,desplegable!$N$3:$Q$8,4,FALSE),$AC1857:$AM1857)/$S1857,0)</f>
        <v>0</v>
      </c>
      <c r="AR1857" s="55">
        <f ca="1">IFERROR((SUMIF($AC$3:$AM$3,VLOOKUP($R1857,desplegable!$N$3:$Q$8,4,FALSE),$AC1857:$AM1857)/($H1857-$G1857))*((TODAY())-$G1857)/$S1857,0)</f>
        <v>0</v>
      </c>
      <c r="AS1857" s="56" t="str">
        <f t="shared" si="582"/>
        <v>-</v>
      </c>
      <c r="AT1857" s="56" t="str">
        <f t="shared" si="583"/>
        <v>-</v>
      </c>
      <c r="AU1857" s="56" t="str">
        <f t="shared" si="584"/>
        <v>-</v>
      </c>
      <c r="AV1857" s="56" t="str">
        <f t="shared" si="585"/>
        <v>-</v>
      </c>
      <c r="AW1857" s="53" t="str">
        <f t="shared" si="586"/>
        <v>-</v>
      </c>
      <c r="AX1857" s="53" t="str">
        <f t="shared" si="587"/>
        <v/>
      </c>
      <c r="AY1857" s="57" t="str">
        <f t="shared" si="588"/>
        <v/>
      </c>
      <c r="AZ1857" s="54">
        <f>+IF(SUMIF($AC$3:$AM$3,VLOOKUP($R1857,desplegable!$N$3:$Q$8,4,FALSE),$AC1857:$AM1857)&gt;=$S1857,$S1857,SUMIF($AC$3:$AM$3,VLOOKUP($R1857,desplegable!$N$3:$Q$8,4,FALSE),$AC1857:$AM1857))</f>
        <v>0</v>
      </c>
      <c r="BA1857" s="78"/>
      <c r="BB1857" s="54">
        <f t="shared" si="589"/>
        <v>0</v>
      </c>
      <c r="BC1857" s="53">
        <f>+IFERROR($BB1857*$T1857/VLOOKUP($R1857,desplegable!$N$3:$O$8,2,FALSE),0)</f>
        <v>0</v>
      </c>
      <c r="BD1857" s="53" t="str">
        <f t="shared" si="579"/>
        <v/>
      </c>
      <c r="BE1857" s="57" t="str">
        <f t="shared" si="590"/>
        <v/>
      </c>
    </row>
    <row r="1858" spans="1:57" ht="15" customHeight="1" x14ac:dyDescent="0.25">
      <c r="A1858" s="26" t="s">
        <v>117</v>
      </c>
      <c r="B1858" s="21"/>
      <c r="C1858" s="21" t="s">
        <v>117</v>
      </c>
      <c r="D1858" s="21"/>
      <c r="E1858" s="21" t="s">
        <v>117</v>
      </c>
      <c r="F1858" s="21"/>
      <c r="G1858" s="27"/>
      <c r="H1858" s="27"/>
      <c r="I1858" s="28" t="s">
        <v>99</v>
      </c>
      <c r="J1858" s="28" t="s">
        <v>117</v>
      </c>
      <c r="K1858" s="21"/>
      <c r="L1858" s="21"/>
      <c r="M1858" s="28" t="s">
        <v>117</v>
      </c>
      <c r="N1858" s="28" t="s">
        <v>117</v>
      </c>
      <c r="O1858" s="28" t="s">
        <v>117</v>
      </c>
      <c r="P1858" s="21" t="s">
        <v>117</v>
      </c>
      <c r="Q1858" s="21" t="s">
        <v>117</v>
      </c>
      <c r="R1858" s="28" t="s">
        <v>117</v>
      </c>
      <c r="S1858" s="78"/>
      <c r="T1858" s="30"/>
      <c r="U1858" s="52">
        <f t="shared" si="580"/>
        <v>0</v>
      </c>
      <c r="V1858" s="29"/>
      <c r="W1858" s="29" t="s">
        <v>117</v>
      </c>
      <c r="X1858" s="29"/>
      <c r="Y1858" s="29"/>
      <c r="Z1858" s="53" t="str">
        <f t="shared" si="572"/>
        <v/>
      </c>
      <c r="AA1858" s="55" t="str">
        <f t="shared" si="581"/>
        <v/>
      </c>
      <c r="AB1858" s="27"/>
      <c r="AC1858" s="54">
        <f t="shared" si="573"/>
        <v>0</v>
      </c>
      <c r="AD1858" s="78"/>
      <c r="AE1858" s="54">
        <f t="shared" si="574"/>
        <v>0</v>
      </c>
      <c r="AF1858" s="78"/>
      <c r="AG1858" s="54">
        <f t="shared" si="575"/>
        <v>0</v>
      </c>
      <c r="AH1858" s="78"/>
      <c r="AI1858" s="54">
        <f t="shared" si="576"/>
        <v>0</v>
      </c>
      <c r="AJ1858" s="78"/>
      <c r="AK1858" s="54">
        <f t="shared" si="577"/>
        <v>0</v>
      </c>
      <c r="AL1858" s="78"/>
      <c r="AM1858" s="78"/>
      <c r="AN1858" s="53" t="str">
        <f>+IF($A1858="Venta",SUMIF($AC$3:$AM$3,VLOOKUP($R1858,desplegable!$N$3:$Q$8,4,FALSE),$AC1858:$AM1858)*$T1858/VLOOKUP($R1858,desplegable!$N$3:$O$8,2,FALSE),"")</f>
        <v/>
      </c>
      <c r="AO1858" s="53">
        <f t="shared" si="578"/>
        <v>0</v>
      </c>
      <c r="AP1858" s="53" t="str">
        <f>+IF($A1858="Compra",SUMIF($AC$3:$AM$3,VLOOKUP($R1857,desplegable!$N$3:$Q$8,4,FALSE),$AC1858:$AM1858)*$T1858/VLOOKUP($R1857,desplegable!$N$3:$O$8,2,FALSE),"")</f>
        <v/>
      </c>
      <c r="AQ1858" s="55">
        <f>+IFERROR(SUMIF($AC$3:$AM$3,VLOOKUP($R1858,desplegable!$N$3:$Q$8,4,FALSE),$AC1858:$AM1858)/$S1858,0)</f>
        <v>0</v>
      </c>
      <c r="AR1858" s="55">
        <f ca="1">IFERROR((SUMIF($AC$3:$AM$3,VLOOKUP($R1858,desplegable!$N$3:$Q$8,4,FALSE),$AC1858:$AM1858)/($H1858-$G1858))*((TODAY())-$G1858)/$S1858,0)</f>
        <v>0</v>
      </c>
      <c r="AS1858" s="56" t="str">
        <f t="shared" si="582"/>
        <v>-</v>
      </c>
      <c r="AT1858" s="56" t="str">
        <f t="shared" si="583"/>
        <v>-</v>
      </c>
      <c r="AU1858" s="56" t="str">
        <f t="shared" si="584"/>
        <v>-</v>
      </c>
      <c r="AV1858" s="56" t="str">
        <f t="shared" si="585"/>
        <v>-</v>
      </c>
      <c r="AW1858" s="53" t="str">
        <f t="shared" si="586"/>
        <v>-</v>
      </c>
      <c r="AX1858" s="53" t="str">
        <f t="shared" si="587"/>
        <v/>
      </c>
      <c r="AY1858" s="57" t="str">
        <f t="shared" si="588"/>
        <v/>
      </c>
      <c r="AZ1858" s="54">
        <f>+IF(SUMIF($AC$3:$AM$3,VLOOKUP($R1858,desplegable!$N$3:$Q$8,4,FALSE),$AC1858:$AM1858)&gt;=$S1858,$S1858,SUMIF($AC$3:$AM$3,VLOOKUP($R1858,desplegable!$N$3:$Q$8,4,FALSE),$AC1858:$AM1858))</f>
        <v>0</v>
      </c>
      <c r="BA1858" s="78"/>
      <c r="BB1858" s="54">
        <f t="shared" si="589"/>
        <v>0</v>
      </c>
      <c r="BC1858" s="53">
        <f>+IFERROR($BB1858*$T1858/VLOOKUP($R1858,desplegable!$N$3:$O$8,2,FALSE),0)</f>
        <v>0</v>
      </c>
      <c r="BD1858" s="53" t="str">
        <f t="shared" si="579"/>
        <v/>
      </c>
      <c r="BE1858" s="57" t="str">
        <f t="shared" si="590"/>
        <v/>
      </c>
    </row>
    <row r="1859" spans="1:57" ht="15" customHeight="1" x14ac:dyDescent="0.25">
      <c r="A1859" s="26" t="s">
        <v>117</v>
      </c>
      <c r="B1859" s="21"/>
      <c r="C1859" s="21" t="s">
        <v>117</v>
      </c>
      <c r="D1859" s="21"/>
      <c r="E1859" s="21" t="s">
        <v>117</v>
      </c>
      <c r="F1859" s="21"/>
      <c r="G1859" s="27"/>
      <c r="H1859" s="27"/>
      <c r="I1859" s="28" t="s">
        <v>99</v>
      </c>
      <c r="J1859" s="28" t="s">
        <v>117</v>
      </c>
      <c r="K1859" s="21"/>
      <c r="L1859" s="21"/>
      <c r="M1859" s="28" t="s">
        <v>117</v>
      </c>
      <c r="N1859" s="28" t="s">
        <v>117</v>
      </c>
      <c r="O1859" s="28" t="s">
        <v>117</v>
      </c>
      <c r="P1859" s="21" t="s">
        <v>117</v>
      </c>
      <c r="Q1859" s="21" t="s">
        <v>117</v>
      </c>
      <c r="R1859" s="28" t="s">
        <v>117</v>
      </c>
      <c r="S1859" s="78"/>
      <c r="T1859" s="30"/>
      <c r="U1859" s="52">
        <f t="shared" si="580"/>
        <v>0</v>
      </c>
      <c r="V1859" s="29"/>
      <c r="W1859" s="29" t="s">
        <v>117</v>
      </c>
      <c r="X1859" s="29"/>
      <c r="Y1859" s="29"/>
      <c r="Z1859" s="53" t="str">
        <f t="shared" si="572"/>
        <v/>
      </c>
      <c r="AA1859" s="55" t="str">
        <f t="shared" si="581"/>
        <v/>
      </c>
      <c r="AB1859" s="27"/>
      <c r="AC1859" s="54">
        <f t="shared" si="573"/>
        <v>0</v>
      </c>
      <c r="AD1859" s="78"/>
      <c r="AE1859" s="54">
        <f t="shared" si="574"/>
        <v>0</v>
      </c>
      <c r="AF1859" s="78"/>
      <c r="AG1859" s="54">
        <f t="shared" si="575"/>
        <v>0</v>
      </c>
      <c r="AH1859" s="78"/>
      <c r="AI1859" s="54">
        <f t="shared" si="576"/>
        <v>0</v>
      </c>
      <c r="AJ1859" s="78"/>
      <c r="AK1859" s="54">
        <f t="shared" si="577"/>
        <v>0</v>
      </c>
      <c r="AL1859" s="78"/>
      <c r="AM1859" s="78"/>
      <c r="AN1859" s="53" t="str">
        <f>+IF($A1859="Venta",SUMIF($AC$3:$AM$3,VLOOKUP($R1859,desplegable!$N$3:$Q$8,4,FALSE),$AC1859:$AM1859)*$T1859/VLOOKUP($R1859,desplegable!$N$3:$O$8,2,FALSE),"")</f>
        <v/>
      </c>
      <c r="AO1859" s="53">
        <f t="shared" si="578"/>
        <v>0</v>
      </c>
      <c r="AP1859" s="53" t="str">
        <f>+IF($A1859="Compra",SUMIF($AC$3:$AM$3,VLOOKUP($R1858,desplegable!$N$3:$Q$8,4,FALSE),$AC1859:$AM1859)*$T1859/VLOOKUP($R1858,desplegable!$N$3:$O$8,2,FALSE),"")</f>
        <v/>
      </c>
      <c r="AQ1859" s="55">
        <f>+IFERROR(SUMIF($AC$3:$AM$3,VLOOKUP($R1859,desplegable!$N$3:$Q$8,4,FALSE),$AC1859:$AM1859)/$S1859,0)</f>
        <v>0</v>
      </c>
      <c r="AR1859" s="55">
        <f ca="1">IFERROR((SUMIF($AC$3:$AM$3,VLOOKUP($R1859,desplegable!$N$3:$Q$8,4,FALSE),$AC1859:$AM1859)/($H1859-$G1859))*((TODAY())-$G1859)/$S1859,0)</f>
        <v>0</v>
      </c>
      <c r="AS1859" s="56" t="str">
        <f t="shared" si="582"/>
        <v>-</v>
      </c>
      <c r="AT1859" s="56" t="str">
        <f t="shared" si="583"/>
        <v>-</v>
      </c>
      <c r="AU1859" s="56" t="str">
        <f t="shared" si="584"/>
        <v>-</v>
      </c>
      <c r="AV1859" s="56" t="str">
        <f t="shared" si="585"/>
        <v>-</v>
      </c>
      <c r="AW1859" s="53" t="str">
        <f t="shared" si="586"/>
        <v>-</v>
      </c>
      <c r="AX1859" s="53" t="str">
        <f t="shared" si="587"/>
        <v/>
      </c>
      <c r="AY1859" s="57" t="str">
        <f t="shared" si="588"/>
        <v/>
      </c>
      <c r="AZ1859" s="54">
        <f>+IF(SUMIF($AC$3:$AM$3,VLOOKUP($R1859,desplegable!$N$3:$Q$8,4,FALSE),$AC1859:$AM1859)&gt;=$S1859,$S1859,SUMIF($AC$3:$AM$3,VLOOKUP($R1859,desplegable!$N$3:$Q$8,4,FALSE),$AC1859:$AM1859))</f>
        <v>0</v>
      </c>
      <c r="BA1859" s="78"/>
      <c r="BB1859" s="54">
        <f t="shared" si="589"/>
        <v>0</v>
      </c>
      <c r="BC1859" s="53">
        <f>+IFERROR($BB1859*$T1859/VLOOKUP($R1859,desplegable!$N$3:$O$8,2,FALSE),0)</f>
        <v>0</v>
      </c>
      <c r="BD1859" s="53" t="str">
        <f t="shared" si="579"/>
        <v/>
      </c>
      <c r="BE1859" s="57" t="str">
        <f t="shared" si="590"/>
        <v/>
      </c>
    </row>
    <row r="1860" spans="1:57" ht="15" customHeight="1" x14ac:dyDescent="0.25">
      <c r="A1860" s="26" t="s">
        <v>117</v>
      </c>
      <c r="B1860" s="21"/>
      <c r="C1860" s="21" t="s">
        <v>117</v>
      </c>
      <c r="D1860" s="21"/>
      <c r="E1860" s="21" t="s">
        <v>117</v>
      </c>
      <c r="F1860" s="21"/>
      <c r="G1860" s="27"/>
      <c r="H1860" s="27"/>
      <c r="I1860" s="28" t="s">
        <v>99</v>
      </c>
      <c r="J1860" s="28" t="s">
        <v>117</v>
      </c>
      <c r="K1860" s="21"/>
      <c r="L1860" s="21"/>
      <c r="M1860" s="28" t="s">
        <v>117</v>
      </c>
      <c r="N1860" s="28" t="s">
        <v>117</v>
      </c>
      <c r="O1860" s="28" t="s">
        <v>117</v>
      </c>
      <c r="P1860" s="21" t="s">
        <v>117</v>
      </c>
      <c r="Q1860" s="21" t="s">
        <v>117</v>
      </c>
      <c r="R1860" s="28" t="s">
        <v>117</v>
      </c>
      <c r="S1860" s="78"/>
      <c r="T1860" s="30"/>
      <c r="U1860" s="52">
        <f t="shared" si="580"/>
        <v>0</v>
      </c>
      <c r="V1860" s="29"/>
      <c r="W1860" s="29" t="s">
        <v>117</v>
      </c>
      <c r="X1860" s="29"/>
      <c r="Y1860" s="29"/>
      <c r="Z1860" s="53" t="str">
        <f t="shared" ref="Z1860:Z1911" si="591">IF($A1860="Venta",$U1860-SUMIFS($U:$U,$K:$K,$K1860,$L:$L,$L1860,$M:$M,$M1860,$N:$N,$N1860,$A:$A,"Compra"),IF($A1860="Compra","",""))</f>
        <v/>
      </c>
      <c r="AA1860" s="55" t="str">
        <f t="shared" si="581"/>
        <v/>
      </c>
      <c r="AB1860" s="27"/>
      <c r="AC1860" s="54">
        <f t="shared" ref="AC1860:AC1911" si="592">+IF($A1860="Venta",SUMIFS($AD:$AD,$K:$K,$K1860,$L:$L,$L1860,$M:$M,$M1860,$N:$N,$N1860),IF($A1860="Compra",$AD1860,0))</f>
        <v>0</v>
      </c>
      <c r="AD1860" s="78"/>
      <c r="AE1860" s="54">
        <f t="shared" ref="AE1860:AE1911" si="593">+IF($A1860="Venta",SUMIFS($AF:$AF,$K:$K,$K1860,$L:$L,$L1860,$M:$M,$M1860,$N:$N,$N1860),IF($A1860="Compra",$AF1860,0))</f>
        <v>0</v>
      </c>
      <c r="AF1860" s="78"/>
      <c r="AG1860" s="54">
        <f t="shared" ref="AG1860:AG1911" si="594">+IF($A1860="Venta",SUMIFS($AH:$AH,$K:$K,$K1860,$L:$L,$L1860,$M:$M,$M1860,$N:$N,$N1860),IF($A1860="Compra",$AH1860,0))</f>
        <v>0</v>
      </c>
      <c r="AH1860" s="78"/>
      <c r="AI1860" s="54">
        <f t="shared" ref="AI1860:AI1911" si="595">+IF($A1860="Venta",SUMIFS($AJ:$AJ,$K:$K,$K1860,$L:$L,$L1860,$M:$M,$M1860,$N:$N,$N1860),IF($A1860="Compra",$AJ1860,0))</f>
        <v>0</v>
      </c>
      <c r="AJ1860" s="78"/>
      <c r="AK1860" s="54">
        <f t="shared" ref="AK1860:AK1911" si="596">+IF($A1860="Venta",SUMIFS($AL:$AL,$K:$K,$K1860,$L:$L,$L1860,$M:$M,$M1860,$N:$N,$N1860),IF($A1860="Compra",$AL1860,0))</f>
        <v>0</v>
      </c>
      <c r="AL1860" s="78"/>
      <c r="AM1860" s="78"/>
      <c r="AN1860" s="53" t="str">
        <f>+IF($A1860="Venta",SUMIF($AC$3:$AM$3,VLOOKUP($R1860,desplegable!$N$3:$Q$8,4,FALSE),$AC1860:$AM1860)*$T1860/VLOOKUP($R1860,desplegable!$N$3:$O$8,2,FALSE),"")</f>
        <v/>
      </c>
      <c r="AO1860" s="53">
        <f t="shared" ref="AO1860:AO1911" si="597">+IF($A1860="Venta",SUMIFS($AP:$AP,$K:$K,$K1860,$L:$L,$L1860,$M:$M,$M1860,$N:$N,$N1860),IF($A1860="Compra",$AP1860,0))</f>
        <v>0</v>
      </c>
      <c r="AP1860" s="53" t="str">
        <f>+IF($A1860="Compra",SUMIF($AC$3:$AM$3,VLOOKUP($R1859,desplegable!$N$3:$Q$8,4,FALSE),$AC1860:$AM1860)*$T1860/VLOOKUP($R1859,desplegable!$N$3:$O$8,2,FALSE),"")</f>
        <v/>
      </c>
      <c r="AQ1860" s="55">
        <f>+IFERROR(SUMIF($AC$3:$AM$3,VLOOKUP($R1860,desplegable!$N$3:$Q$8,4,FALSE),$AC1860:$AM1860)/$S1860,0)</f>
        <v>0</v>
      </c>
      <c r="AR1860" s="55">
        <f ca="1">IFERROR((SUMIF($AC$3:$AM$3,VLOOKUP($R1860,desplegable!$N$3:$Q$8,4,FALSE),$AC1860:$AM1860)/($H1860-$G1860))*((TODAY())-$G1860)/$S1860,0)</f>
        <v>0</v>
      </c>
      <c r="AS1860" s="56" t="str">
        <f t="shared" si="582"/>
        <v>-</v>
      </c>
      <c r="AT1860" s="56" t="str">
        <f t="shared" si="583"/>
        <v>-</v>
      </c>
      <c r="AU1860" s="56" t="str">
        <f t="shared" si="584"/>
        <v>-</v>
      </c>
      <c r="AV1860" s="56" t="str">
        <f t="shared" si="585"/>
        <v>-</v>
      </c>
      <c r="AW1860" s="53" t="str">
        <f t="shared" si="586"/>
        <v>-</v>
      </c>
      <c r="AX1860" s="53" t="str">
        <f t="shared" si="587"/>
        <v/>
      </c>
      <c r="AY1860" s="57" t="str">
        <f t="shared" si="588"/>
        <v/>
      </c>
      <c r="AZ1860" s="54">
        <f>+IF(SUMIF($AC$3:$AM$3,VLOOKUP($R1860,desplegable!$N$3:$Q$8,4,FALSE),$AC1860:$AM1860)&gt;=$S1860,$S1860,SUMIF($AC$3:$AM$3,VLOOKUP($R1860,desplegable!$N$3:$Q$8,4,FALSE),$AC1860:$AM1860))</f>
        <v>0</v>
      </c>
      <c r="BA1860" s="78"/>
      <c r="BB1860" s="54">
        <f t="shared" si="589"/>
        <v>0</v>
      </c>
      <c r="BC1860" s="53">
        <f>+IFERROR($BB1860*$T1860/VLOOKUP($R1860,desplegable!$N$3:$O$8,2,FALSE),0)</f>
        <v>0</v>
      </c>
      <c r="BD1860" s="53" t="str">
        <f t="shared" ref="BD1860:BD1911" si="598">+IF($A1860="Venta",$BC1860-SUMIFS($BC:$BC,$K:$K,$K1860,$L:$L,$L1860,$M:$M,$M1860,$N:$N,$N1860,$A:$A,"Compra"),"")</f>
        <v/>
      </c>
      <c r="BE1860" s="57" t="str">
        <f t="shared" si="590"/>
        <v/>
      </c>
    </row>
    <row r="1861" spans="1:57" ht="15" customHeight="1" x14ac:dyDescent="0.25">
      <c r="A1861" s="26" t="s">
        <v>117</v>
      </c>
      <c r="B1861" s="21"/>
      <c r="C1861" s="21" t="s">
        <v>117</v>
      </c>
      <c r="D1861" s="21"/>
      <c r="E1861" s="21" t="s">
        <v>117</v>
      </c>
      <c r="F1861" s="21"/>
      <c r="G1861" s="27"/>
      <c r="H1861" s="27"/>
      <c r="I1861" s="28" t="s">
        <v>99</v>
      </c>
      <c r="J1861" s="28" t="s">
        <v>117</v>
      </c>
      <c r="K1861" s="21"/>
      <c r="L1861" s="21"/>
      <c r="M1861" s="28" t="s">
        <v>117</v>
      </c>
      <c r="N1861" s="28" t="s">
        <v>117</v>
      </c>
      <c r="O1861" s="28" t="s">
        <v>117</v>
      </c>
      <c r="P1861" s="21" t="s">
        <v>117</v>
      </c>
      <c r="Q1861" s="21" t="s">
        <v>117</v>
      </c>
      <c r="R1861" s="28" t="s">
        <v>117</v>
      </c>
      <c r="S1861" s="78"/>
      <c r="T1861" s="30"/>
      <c r="U1861" s="52">
        <f t="shared" ref="U1861:U1911" si="599">IF($R1861="CPM",$S1861/1000*$T1861,$S1861*$T1861)</f>
        <v>0</v>
      </c>
      <c r="V1861" s="29"/>
      <c r="W1861" s="29" t="s">
        <v>117</v>
      </c>
      <c r="X1861" s="29"/>
      <c r="Y1861" s="29"/>
      <c r="Z1861" s="53" t="str">
        <f t="shared" si="591"/>
        <v/>
      </c>
      <c r="AA1861" s="55" t="str">
        <f t="shared" si="581"/>
        <v/>
      </c>
      <c r="AB1861" s="27"/>
      <c r="AC1861" s="54">
        <f t="shared" si="592"/>
        <v>0</v>
      </c>
      <c r="AD1861" s="78"/>
      <c r="AE1861" s="54">
        <f t="shared" si="593"/>
        <v>0</v>
      </c>
      <c r="AF1861" s="78"/>
      <c r="AG1861" s="54">
        <f t="shared" si="594"/>
        <v>0</v>
      </c>
      <c r="AH1861" s="78"/>
      <c r="AI1861" s="54">
        <f t="shared" si="595"/>
        <v>0</v>
      </c>
      <c r="AJ1861" s="78"/>
      <c r="AK1861" s="54">
        <f t="shared" si="596"/>
        <v>0</v>
      </c>
      <c r="AL1861" s="78"/>
      <c r="AM1861" s="78"/>
      <c r="AN1861" s="53" t="str">
        <f>+IF($A1861="Venta",SUMIF($AC$3:$AM$3,VLOOKUP($R1861,desplegable!$N$3:$Q$8,4,FALSE),$AC1861:$AM1861)*$T1861/VLOOKUP($R1861,desplegable!$N$3:$O$8,2,FALSE),"")</f>
        <v/>
      </c>
      <c r="AO1861" s="53">
        <f t="shared" si="597"/>
        <v>0</v>
      </c>
      <c r="AP1861" s="53" t="str">
        <f>+IF($A1861="Compra",SUMIF($AC$3:$AM$3,VLOOKUP($R1860,desplegable!$N$3:$Q$8,4,FALSE),$AC1861:$AM1861)*$T1861/VLOOKUP($R1860,desplegable!$N$3:$O$8,2,FALSE),"")</f>
        <v/>
      </c>
      <c r="AQ1861" s="55">
        <f>+IFERROR(SUMIF($AC$3:$AM$3,VLOOKUP($R1861,desplegable!$N$3:$Q$8,4,FALSE),$AC1861:$AM1861)/$S1861,0)</f>
        <v>0</v>
      </c>
      <c r="AR1861" s="55">
        <f ca="1">IFERROR((SUMIF($AC$3:$AM$3,VLOOKUP($R1861,desplegable!$N$3:$Q$8,4,FALSE),$AC1861:$AM1861)/($H1861-$G1861))*((TODAY())-$G1861)/$S1861,0)</f>
        <v>0</v>
      </c>
      <c r="AS1861" s="56" t="str">
        <f t="shared" si="582"/>
        <v>-</v>
      </c>
      <c r="AT1861" s="56" t="str">
        <f t="shared" si="583"/>
        <v>-</v>
      </c>
      <c r="AU1861" s="56" t="str">
        <f t="shared" si="584"/>
        <v>-</v>
      </c>
      <c r="AV1861" s="56" t="str">
        <f t="shared" si="585"/>
        <v>-</v>
      </c>
      <c r="AW1861" s="53" t="str">
        <f t="shared" si="586"/>
        <v>-</v>
      </c>
      <c r="AX1861" s="53" t="str">
        <f t="shared" si="587"/>
        <v/>
      </c>
      <c r="AY1861" s="57" t="str">
        <f t="shared" si="588"/>
        <v/>
      </c>
      <c r="AZ1861" s="54">
        <f>+IF(SUMIF($AC$3:$AM$3,VLOOKUP($R1861,desplegable!$N$3:$Q$8,4,FALSE),$AC1861:$AM1861)&gt;=$S1861,$S1861,SUMIF($AC$3:$AM$3,VLOOKUP($R1861,desplegable!$N$3:$Q$8,4,FALSE),$AC1861:$AM1861))</f>
        <v>0</v>
      </c>
      <c r="BA1861" s="78"/>
      <c r="BB1861" s="54">
        <f t="shared" si="589"/>
        <v>0</v>
      </c>
      <c r="BC1861" s="53">
        <f>+IFERROR($BB1861*$T1861/VLOOKUP($R1861,desplegable!$N$3:$O$8,2,FALSE),0)</f>
        <v>0</v>
      </c>
      <c r="BD1861" s="53" t="str">
        <f t="shared" si="598"/>
        <v/>
      </c>
      <c r="BE1861" s="57" t="str">
        <f t="shared" si="590"/>
        <v/>
      </c>
    </row>
    <row r="1862" spans="1:57" ht="15" customHeight="1" x14ac:dyDescent="0.25">
      <c r="A1862" s="26" t="s">
        <v>117</v>
      </c>
      <c r="B1862" s="21"/>
      <c r="C1862" s="21" t="s">
        <v>117</v>
      </c>
      <c r="D1862" s="21"/>
      <c r="E1862" s="21" t="s">
        <v>117</v>
      </c>
      <c r="F1862" s="21"/>
      <c r="G1862" s="27"/>
      <c r="H1862" s="27"/>
      <c r="I1862" s="28" t="s">
        <v>99</v>
      </c>
      <c r="J1862" s="28" t="s">
        <v>117</v>
      </c>
      <c r="K1862" s="21"/>
      <c r="L1862" s="21"/>
      <c r="M1862" s="28" t="s">
        <v>117</v>
      </c>
      <c r="N1862" s="28" t="s">
        <v>117</v>
      </c>
      <c r="O1862" s="28" t="s">
        <v>117</v>
      </c>
      <c r="P1862" s="21" t="s">
        <v>117</v>
      </c>
      <c r="Q1862" s="21" t="s">
        <v>117</v>
      </c>
      <c r="R1862" s="28" t="s">
        <v>117</v>
      </c>
      <c r="S1862" s="78"/>
      <c r="T1862" s="30"/>
      <c r="U1862" s="52">
        <f t="shared" si="599"/>
        <v>0</v>
      </c>
      <c r="V1862" s="29"/>
      <c r="W1862" s="29" t="s">
        <v>117</v>
      </c>
      <c r="X1862" s="29"/>
      <c r="Y1862" s="29"/>
      <c r="Z1862" s="53" t="str">
        <f t="shared" si="591"/>
        <v/>
      </c>
      <c r="AA1862" s="55" t="str">
        <f t="shared" si="581"/>
        <v/>
      </c>
      <c r="AB1862" s="27"/>
      <c r="AC1862" s="54">
        <f t="shared" si="592"/>
        <v>0</v>
      </c>
      <c r="AD1862" s="78"/>
      <c r="AE1862" s="54">
        <f t="shared" si="593"/>
        <v>0</v>
      </c>
      <c r="AF1862" s="78"/>
      <c r="AG1862" s="54">
        <f t="shared" si="594"/>
        <v>0</v>
      </c>
      <c r="AH1862" s="78"/>
      <c r="AI1862" s="54">
        <f t="shared" si="595"/>
        <v>0</v>
      </c>
      <c r="AJ1862" s="78"/>
      <c r="AK1862" s="54">
        <f t="shared" si="596"/>
        <v>0</v>
      </c>
      <c r="AL1862" s="78"/>
      <c r="AM1862" s="78"/>
      <c r="AN1862" s="53" t="str">
        <f>+IF($A1862="Venta",SUMIF($AC$3:$AM$3,VLOOKUP($R1862,desplegable!$N$3:$Q$8,4,FALSE),$AC1862:$AM1862)*$T1862/VLOOKUP($R1862,desplegable!$N$3:$O$8,2,FALSE),"")</f>
        <v/>
      </c>
      <c r="AO1862" s="53">
        <f t="shared" si="597"/>
        <v>0</v>
      </c>
      <c r="AP1862" s="53" t="str">
        <f>+IF($A1862="Compra",SUMIF($AC$3:$AM$3,VLOOKUP($R1861,desplegable!$N$3:$Q$8,4,FALSE),$AC1862:$AM1862)*$T1862/VLOOKUP($R1861,desplegable!$N$3:$O$8,2,FALSE),"")</f>
        <v/>
      </c>
      <c r="AQ1862" s="55">
        <f>+IFERROR(SUMIF($AC$3:$AM$3,VLOOKUP($R1862,desplegable!$N$3:$Q$8,4,FALSE),$AC1862:$AM1862)/$S1862,0)</f>
        <v>0</v>
      </c>
      <c r="AR1862" s="55">
        <f ca="1">IFERROR((SUMIF($AC$3:$AM$3,VLOOKUP($R1862,desplegable!$N$3:$Q$8,4,FALSE),$AC1862:$AM1862)/($H1862-$G1862))*((TODAY())-$G1862)/$S1862,0)</f>
        <v>0</v>
      </c>
      <c r="AS1862" s="56" t="str">
        <f t="shared" si="582"/>
        <v>-</v>
      </c>
      <c r="AT1862" s="56" t="str">
        <f t="shared" si="583"/>
        <v>-</v>
      </c>
      <c r="AU1862" s="56" t="str">
        <f t="shared" si="584"/>
        <v>-</v>
      </c>
      <c r="AV1862" s="56" t="str">
        <f t="shared" si="585"/>
        <v>-</v>
      </c>
      <c r="AW1862" s="53" t="str">
        <f t="shared" si="586"/>
        <v>-</v>
      </c>
      <c r="AX1862" s="53" t="str">
        <f t="shared" si="587"/>
        <v/>
      </c>
      <c r="AY1862" s="57" t="str">
        <f t="shared" si="588"/>
        <v/>
      </c>
      <c r="AZ1862" s="54">
        <f>+IF(SUMIF($AC$3:$AM$3,VLOOKUP($R1862,desplegable!$N$3:$Q$8,4,FALSE),$AC1862:$AM1862)&gt;=$S1862,$S1862,SUMIF($AC$3:$AM$3,VLOOKUP($R1862,desplegable!$N$3:$Q$8,4,FALSE),$AC1862:$AM1862))</f>
        <v>0</v>
      </c>
      <c r="BA1862" s="78"/>
      <c r="BB1862" s="54">
        <f t="shared" si="589"/>
        <v>0</v>
      </c>
      <c r="BC1862" s="53">
        <f>+IFERROR($BB1862*$T1862/VLOOKUP($R1862,desplegable!$N$3:$O$8,2,FALSE),0)</f>
        <v>0</v>
      </c>
      <c r="BD1862" s="53" t="str">
        <f t="shared" si="598"/>
        <v/>
      </c>
      <c r="BE1862" s="57" t="str">
        <f t="shared" si="590"/>
        <v/>
      </c>
    </row>
    <row r="1863" spans="1:57" ht="15" customHeight="1" x14ac:dyDescent="0.25">
      <c r="A1863" s="26" t="s">
        <v>117</v>
      </c>
      <c r="B1863" s="21"/>
      <c r="C1863" s="21" t="s">
        <v>117</v>
      </c>
      <c r="D1863" s="21"/>
      <c r="E1863" s="21" t="s">
        <v>117</v>
      </c>
      <c r="F1863" s="21"/>
      <c r="G1863" s="27"/>
      <c r="H1863" s="27"/>
      <c r="I1863" s="28" t="s">
        <v>99</v>
      </c>
      <c r="J1863" s="28" t="s">
        <v>117</v>
      </c>
      <c r="K1863" s="21"/>
      <c r="L1863" s="21"/>
      <c r="M1863" s="28" t="s">
        <v>117</v>
      </c>
      <c r="N1863" s="28" t="s">
        <v>117</v>
      </c>
      <c r="O1863" s="28" t="s">
        <v>117</v>
      </c>
      <c r="P1863" s="21" t="s">
        <v>117</v>
      </c>
      <c r="Q1863" s="21" t="s">
        <v>117</v>
      </c>
      <c r="R1863" s="28" t="s">
        <v>117</v>
      </c>
      <c r="S1863" s="78"/>
      <c r="T1863" s="30"/>
      <c r="U1863" s="52">
        <f t="shared" si="599"/>
        <v>0</v>
      </c>
      <c r="V1863" s="29"/>
      <c r="W1863" s="29" t="s">
        <v>117</v>
      </c>
      <c r="X1863" s="29"/>
      <c r="Y1863" s="29"/>
      <c r="Z1863" s="53" t="str">
        <f t="shared" si="591"/>
        <v/>
      </c>
      <c r="AA1863" s="55" t="str">
        <f t="shared" si="581"/>
        <v/>
      </c>
      <c r="AB1863" s="27"/>
      <c r="AC1863" s="54">
        <f t="shared" si="592"/>
        <v>0</v>
      </c>
      <c r="AD1863" s="78"/>
      <c r="AE1863" s="54">
        <f t="shared" si="593"/>
        <v>0</v>
      </c>
      <c r="AF1863" s="78"/>
      <c r="AG1863" s="54">
        <f t="shared" si="594"/>
        <v>0</v>
      </c>
      <c r="AH1863" s="78"/>
      <c r="AI1863" s="54">
        <f t="shared" si="595"/>
        <v>0</v>
      </c>
      <c r="AJ1863" s="78"/>
      <c r="AK1863" s="54">
        <f t="shared" si="596"/>
        <v>0</v>
      </c>
      <c r="AL1863" s="78"/>
      <c r="AM1863" s="78"/>
      <c r="AN1863" s="53" t="str">
        <f>+IF($A1863="Venta",SUMIF($AC$3:$AM$3,VLOOKUP($R1863,desplegable!$N$3:$Q$8,4,FALSE),$AC1863:$AM1863)*$T1863/VLOOKUP($R1863,desplegable!$N$3:$O$8,2,FALSE),"")</f>
        <v/>
      </c>
      <c r="AO1863" s="53">
        <f t="shared" si="597"/>
        <v>0</v>
      </c>
      <c r="AP1863" s="53" t="str">
        <f>+IF($A1863="Compra",SUMIF($AC$3:$AM$3,VLOOKUP($R1862,desplegable!$N$3:$Q$8,4,FALSE),$AC1863:$AM1863)*$T1863/VLOOKUP($R1862,desplegable!$N$3:$O$8,2,FALSE),"")</f>
        <v/>
      </c>
      <c r="AQ1863" s="55">
        <f>+IFERROR(SUMIF($AC$3:$AM$3,VLOOKUP($R1863,desplegable!$N$3:$Q$8,4,FALSE),$AC1863:$AM1863)/$S1863,0)</f>
        <v>0</v>
      </c>
      <c r="AR1863" s="55">
        <f ca="1">IFERROR((SUMIF($AC$3:$AM$3,VLOOKUP($R1863,desplegable!$N$3:$Q$8,4,FALSE),$AC1863:$AM1863)/($H1863-$G1863))*((TODAY())-$G1863)/$S1863,0)</f>
        <v>0</v>
      </c>
      <c r="AS1863" s="56" t="str">
        <f t="shared" si="582"/>
        <v>-</v>
      </c>
      <c r="AT1863" s="56" t="str">
        <f t="shared" si="583"/>
        <v>-</v>
      </c>
      <c r="AU1863" s="56" t="str">
        <f t="shared" si="584"/>
        <v>-</v>
      </c>
      <c r="AV1863" s="56" t="str">
        <f t="shared" si="585"/>
        <v>-</v>
      </c>
      <c r="AW1863" s="53" t="str">
        <f t="shared" si="586"/>
        <v>-</v>
      </c>
      <c r="AX1863" s="53" t="str">
        <f t="shared" si="587"/>
        <v/>
      </c>
      <c r="AY1863" s="57" t="str">
        <f t="shared" si="588"/>
        <v/>
      </c>
      <c r="AZ1863" s="54">
        <f>+IF(SUMIF($AC$3:$AM$3,VLOOKUP($R1863,desplegable!$N$3:$Q$8,4,FALSE),$AC1863:$AM1863)&gt;=$S1863,$S1863,SUMIF($AC$3:$AM$3,VLOOKUP($R1863,desplegable!$N$3:$Q$8,4,FALSE),$AC1863:$AM1863))</f>
        <v>0</v>
      </c>
      <c r="BA1863" s="78"/>
      <c r="BB1863" s="54">
        <f t="shared" si="589"/>
        <v>0</v>
      </c>
      <c r="BC1863" s="53">
        <f>+IFERROR($BB1863*$T1863/VLOOKUP($R1863,desplegable!$N$3:$O$8,2,FALSE),0)</f>
        <v>0</v>
      </c>
      <c r="BD1863" s="53" t="str">
        <f t="shared" si="598"/>
        <v/>
      </c>
      <c r="BE1863" s="57" t="str">
        <f t="shared" si="590"/>
        <v/>
      </c>
    </row>
    <row r="1864" spans="1:57" ht="15" customHeight="1" x14ac:dyDescent="0.25">
      <c r="A1864" s="26" t="s">
        <v>117</v>
      </c>
      <c r="B1864" s="21"/>
      <c r="C1864" s="21" t="s">
        <v>117</v>
      </c>
      <c r="D1864" s="21"/>
      <c r="E1864" s="21" t="s">
        <v>117</v>
      </c>
      <c r="F1864" s="21"/>
      <c r="G1864" s="27"/>
      <c r="H1864" s="27"/>
      <c r="I1864" s="28" t="s">
        <v>99</v>
      </c>
      <c r="J1864" s="28" t="s">
        <v>117</v>
      </c>
      <c r="K1864" s="21"/>
      <c r="L1864" s="21"/>
      <c r="M1864" s="28" t="s">
        <v>117</v>
      </c>
      <c r="N1864" s="28" t="s">
        <v>117</v>
      </c>
      <c r="O1864" s="28" t="s">
        <v>117</v>
      </c>
      <c r="P1864" s="21" t="s">
        <v>117</v>
      </c>
      <c r="Q1864" s="21" t="s">
        <v>117</v>
      </c>
      <c r="R1864" s="28" t="s">
        <v>117</v>
      </c>
      <c r="S1864" s="78"/>
      <c r="T1864" s="30"/>
      <c r="U1864" s="52">
        <f t="shared" si="599"/>
        <v>0</v>
      </c>
      <c r="V1864" s="29"/>
      <c r="W1864" s="29" t="s">
        <v>117</v>
      </c>
      <c r="X1864" s="29"/>
      <c r="Y1864" s="29"/>
      <c r="Z1864" s="53" t="str">
        <f t="shared" si="591"/>
        <v/>
      </c>
      <c r="AA1864" s="55" t="str">
        <f t="shared" si="581"/>
        <v/>
      </c>
      <c r="AB1864" s="27"/>
      <c r="AC1864" s="54">
        <f t="shared" si="592"/>
        <v>0</v>
      </c>
      <c r="AD1864" s="78"/>
      <c r="AE1864" s="54">
        <f t="shared" si="593"/>
        <v>0</v>
      </c>
      <c r="AF1864" s="78"/>
      <c r="AG1864" s="54">
        <f t="shared" si="594"/>
        <v>0</v>
      </c>
      <c r="AH1864" s="78"/>
      <c r="AI1864" s="54">
        <f t="shared" si="595"/>
        <v>0</v>
      </c>
      <c r="AJ1864" s="78"/>
      <c r="AK1864" s="54">
        <f t="shared" si="596"/>
        <v>0</v>
      </c>
      <c r="AL1864" s="78"/>
      <c r="AM1864" s="78"/>
      <c r="AN1864" s="53" t="str">
        <f>+IF($A1864="Venta",SUMIF($AC$3:$AM$3,VLOOKUP($R1864,desplegable!$N$3:$Q$8,4,FALSE),$AC1864:$AM1864)*$T1864/VLOOKUP($R1864,desplegable!$N$3:$O$8,2,FALSE),"")</f>
        <v/>
      </c>
      <c r="AO1864" s="53">
        <f t="shared" si="597"/>
        <v>0</v>
      </c>
      <c r="AP1864" s="53" t="str">
        <f>+IF($A1864="Compra",SUMIF($AC$3:$AM$3,VLOOKUP($R1863,desplegable!$N$3:$Q$8,4,FALSE),$AC1864:$AM1864)*$T1864/VLOOKUP($R1863,desplegable!$N$3:$O$8,2,FALSE),"")</f>
        <v/>
      </c>
      <c r="AQ1864" s="55">
        <f>+IFERROR(SUMIF($AC$3:$AM$3,VLOOKUP($R1864,desplegable!$N$3:$Q$8,4,FALSE),$AC1864:$AM1864)/$S1864,0)</f>
        <v>0</v>
      </c>
      <c r="AR1864" s="55">
        <f ca="1">IFERROR((SUMIF($AC$3:$AM$3,VLOOKUP($R1864,desplegable!$N$3:$Q$8,4,FALSE),$AC1864:$AM1864)/($H1864-$G1864))*((TODAY())-$G1864)/$S1864,0)</f>
        <v>0</v>
      </c>
      <c r="AS1864" s="56" t="str">
        <f t="shared" si="582"/>
        <v>-</v>
      </c>
      <c r="AT1864" s="56" t="str">
        <f t="shared" si="583"/>
        <v>-</v>
      </c>
      <c r="AU1864" s="56" t="str">
        <f t="shared" si="584"/>
        <v>-</v>
      </c>
      <c r="AV1864" s="56" t="str">
        <f t="shared" si="585"/>
        <v>-</v>
      </c>
      <c r="AW1864" s="53" t="str">
        <f t="shared" si="586"/>
        <v>-</v>
      </c>
      <c r="AX1864" s="53" t="str">
        <f t="shared" si="587"/>
        <v/>
      </c>
      <c r="AY1864" s="57" t="str">
        <f t="shared" si="588"/>
        <v/>
      </c>
      <c r="AZ1864" s="54">
        <f>+IF(SUMIF($AC$3:$AM$3,VLOOKUP($R1864,desplegable!$N$3:$Q$8,4,FALSE),$AC1864:$AM1864)&gt;=$S1864,$S1864,SUMIF($AC$3:$AM$3,VLOOKUP($R1864,desplegable!$N$3:$Q$8,4,FALSE),$AC1864:$AM1864))</f>
        <v>0</v>
      </c>
      <c r="BA1864" s="78"/>
      <c r="BB1864" s="54">
        <f t="shared" si="589"/>
        <v>0</v>
      </c>
      <c r="BC1864" s="53">
        <f>+IFERROR($BB1864*$T1864/VLOOKUP($R1864,desplegable!$N$3:$O$8,2,FALSE),0)</f>
        <v>0</v>
      </c>
      <c r="BD1864" s="53" t="str">
        <f t="shared" si="598"/>
        <v/>
      </c>
      <c r="BE1864" s="57" t="str">
        <f t="shared" si="590"/>
        <v/>
      </c>
    </row>
    <row r="1865" spans="1:57" ht="15" customHeight="1" x14ac:dyDescent="0.25">
      <c r="A1865" s="26" t="s">
        <v>117</v>
      </c>
      <c r="B1865" s="21"/>
      <c r="C1865" s="21" t="s">
        <v>117</v>
      </c>
      <c r="D1865" s="21"/>
      <c r="E1865" s="21" t="s">
        <v>117</v>
      </c>
      <c r="F1865" s="21"/>
      <c r="G1865" s="27"/>
      <c r="H1865" s="27"/>
      <c r="I1865" s="28" t="s">
        <v>99</v>
      </c>
      <c r="J1865" s="28" t="s">
        <v>117</v>
      </c>
      <c r="K1865" s="21"/>
      <c r="L1865" s="21"/>
      <c r="M1865" s="28" t="s">
        <v>117</v>
      </c>
      <c r="N1865" s="28" t="s">
        <v>117</v>
      </c>
      <c r="O1865" s="28" t="s">
        <v>117</v>
      </c>
      <c r="P1865" s="21" t="s">
        <v>117</v>
      </c>
      <c r="Q1865" s="21" t="s">
        <v>117</v>
      </c>
      <c r="R1865" s="28" t="s">
        <v>117</v>
      </c>
      <c r="S1865" s="78"/>
      <c r="T1865" s="30"/>
      <c r="U1865" s="52">
        <f t="shared" si="599"/>
        <v>0</v>
      </c>
      <c r="V1865" s="29"/>
      <c r="W1865" s="29" t="s">
        <v>117</v>
      </c>
      <c r="X1865" s="29"/>
      <c r="Y1865" s="29"/>
      <c r="Z1865" s="53" t="str">
        <f t="shared" si="591"/>
        <v/>
      </c>
      <c r="AA1865" s="55" t="str">
        <f t="shared" si="581"/>
        <v/>
      </c>
      <c r="AB1865" s="27"/>
      <c r="AC1865" s="54">
        <f t="shared" si="592"/>
        <v>0</v>
      </c>
      <c r="AD1865" s="78"/>
      <c r="AE1865" s="54">
        <f t="shared" si="593"/>
        <v>0</v>
      </c>
      <c r="AF1865" s="78"/>
      <c r="AG1865" s="54">
        <f t="shared" si="594"/>
        <v>0</v>
      </c>
      <c r="AH1865" s="78"/>
      <c r="AI1865" s="54">
        <f t="shared" si="595"/>
        <v>0</v>
      </c>
      <c r="AJ1865" s="78"/>
      <c r="AK1865" s="54">
        <f t="shared" si="596"/>
        <v>0</v>
      </c>
      <c r="AL1865" s="78"/>
      <c r="AM1865" s="78"/>
      <c r="AN1865" s="53" t="str">
        <f>+IF($A1865="Venta",SUMIF($AC$3:$AM$3,VLOOKUP($R1865,desplegable!$N$3:$Q$8,4,FALSE),$AC1865:$AM1865)*$T1865/VLOOKUP($R1865,desplegable!$N$3:$O$8,2,FALSE),"")</f>
        <v/>
      </c>
      <c r="AO1865" s="53">
        <f t="shared" si="597"/>
        <v>0</v>
      </c>
      <c r="AP1865" s="53" t="str">
        <f>+IF($A1865="Compra",SUMIF($AC$3:$AM$3,VLOOKUP($R1864,desplegable!$N$3:$Q$8,4,FALSE),$AC1865:$AM1865)*$T1865/VLOOKUP($R1864,desplegable!$N$3:$O$8,2,FALSE),"")</f>
        <v/>
      </c>
      <c r="AQ1865" s="55">
        <f>+IFERROR(SUMIF($AC$3:$AM$3,VLOOKUP($R1865,desplegable!$N$3:$Q$8,4,FALSE),$AC1865:$AM1865)/$S1865,0)</f>
        <v>0</v>
      </c>
      <c r="AR1865" s="55">
        <f ca="1">IFERROR((SUMIF($AC$3:$AM$3,VLOOKUP($R1865,desplegable!$N$3:$Q$8,4,FALSE),$AC1865:$AM1865)/($H1865-$G1865))*((TODAY())-$G1865)/$S1865,0)</f>
        <v>0</v>
      </c>
      <c r="AS1865" s="56" t="str">
        <f t="shared" si="582"/>
        <v>-</v>
      </c>
      <c r="AT1865" s="56" t="str">
        <f t="shared" si="583"/>
        <v>-</v>
      </c>
      <c r="AU1865" s="56" t="str">
        <f t="shared" si="584"/>
        <v>-</v>
      </c>
      <c r="AV1865" s="56" t="str">
        <f t="shared" si="585"/>
        <v>-</v>
      </c>
      <c r="AW1865" s="53" t="str">
        <f t="shared" si="586"/>
        <v>-</v>
      </c>
      <c r="AX1865" s="53" t="str">
        <f t="shared" si="587"/>
        <v/>
      </c>
      <c r="AY1865" s="57" t="str">
        <f t="shared" si="588"/>
        <v/>
      </c>
      <c r="AZ1865" s="54">
        <f>+IF(SUMIF($AC$3:$AM$3,VLOOKUP($R1865,desplegable!$N$3:$Q$8,4,FALSE),$AC1865:$AM1865)&gt;=$S1865,$S1865,SUMIF($AC$3:$AM$3,VLOOKUP($R1865,desplegable!$N$3:$Q$8,4,FALSE),$AC1865:$AM1865))</f>
        <v>0</v>
      </c>
      <c r="BA1865" s="78"/>
      <c r="BB1865" s="54">
        <f t="shared" si="589"/>
        <v>0</v>
      </c>
      <c r="BC1865" s="53">
        <f>+IFERROR($BB1865*$T1865/VLOOKUP($R1865,desplegable!$N$3:$O$8,2,FALSE),0)</f>
        <v>0</v>
      </c>
      <c r="BD1865" s="53" t="str">
        <f t="shared" si="598"/>
        <v/>
      </c>
      <c r="BE1865" s="57" t="str">
        <f t="shared" si="590"/>
        <v/>
      </c>
    </row>
    <row r="1866" spans="1:57" ht="15" customHeight="1" x14ac:dyDescent="0.25">
      <c r="A1866" s="26" t="s">
        <v>117</v>
      </c>
      <c r="B1866" s="21"/>
      <c r="C1866" s="21" t="s">
        <v>117</v>
      </c>
      <c r="D1866" s="21"/>
      <c r="E1866" s="21" t="s">
        <v>117</v>
      </c>
      <c r="F1866" s="21"/>
      <c r="G1866" s="27"/>
      <c r="H1866" s="27"/>
      <c r="I1866" s="28" t="s">
        <v>99</v>
      </c>
      <c r="J1866" s="28" t="s">
        <v>117</v>
      </c>
      <c r="K1866" s="21"/>
      <c r="L1866" s="21"/>
      <c r="M1866" s="28" t="s">
        <v>117</v>
      </c>
      <c r="N1866" s="28" t="s">
        <v>117</v>
      </c>
      <c r="O1866" s="28" t="s">
        <v>117</v>
      </c>
      <c r="P1866" s="21" t="s">
        <v>117</v>
      </c>
      <c r="Q1866" s="21" t="s">
        <v>117</v>
      </c>
      <c r="R1866" s="28" t="s">
        <v>117</v>
      </c>
      <c r="S1866" s="78"/>
      <c r="T1866" s="30"/>
      <c r="U1866" s="52">
        <f t="shared" si="599"/>
        <v>0</v>
      </c>
      <c r="V1866" s="29"/>
      <c r="W1866" s="29" t="s">
        <v>117</v>
      </c>
      <c r="X1866" s="29"/>
      <c r="Y1866" s="29"/>
      <c r="Z1866" s="53" t="str">
        <f t="shared" si="591"/>
        <v/>
      </c>
      <c r="AA1866" s="55" t="str">
        <f t="shared" si="581"/>
        <v/>
      </c>
      <c r="AB1866" s="27"/>
      <c r="AC1866" s="54">
        <f t="shared" si="592"/>
        <v>0</v>
      </c>
      <c r="AD1866" s="78"/>
      <c r="AE1866" s="54">
        <f t="shared" si="593"/>
        <v>0</v>
      </c>
      <c r="AF1866" s="78"/>
      <c r="AG1866" s="54">
        <f t="shared" si="594"/>
        <v>0</v>
      </c>
      <c r="AH1866" s="78"/>
      <c r="AI1866" s="54">
        <f t="shared" si="595"/>
        <v>0</v>
      </c>
      <c r="AJ1866" s="78"/>
      <c r="AK1866" s="54">
        <f t="shared" si="596"/>
        <v>0</v>
      </c>
      <c r="AL1866" s="78"/>
      <c r="AM1866" s="78"/>
      <c r="AN1866" s="53" t="str">
        <f>+IF($A1866="Venta",SUMIF($AC$3:$AM$3,VLOOKUP($R1866,desplegable!$N$3:$Q$8,4,FALSE),$AC1866:$AM1866)*$T1866/VLOOKUP($R1866,desplegable!$N$3:$O$8,2,FALSE),"")</f>
        <v/>
      </c>
      <c r="AO1866" s="53">
        <f t="shared" si="597"/>
        <v>0</v>
      </c>
      <c r="AP1866" s="53" t="str">
        <f>+IF($A1866="Compra",SUMIF($AC$3:$AM$3,VLOOKUP($R1865,desplegable!$N$3:$Q$8,4,FALSE),$AC1866:$AM1866)*$T1866/VLOOKUP($R1865,desplegable!$N$3:$O$8,2,FALSE),"")</f>
        <v/>
      </c>
      <c r="AQ1866" s="55">
        <f>+IFERROR(SUMIF($AC$3:$AM$3,VLOOKUP($R1866,desplegable!$N$3:$Q$8,4,FALSE),$AC1866:$AM1866)/$S1866,0)</f>
        <v>0</v>
      </c>
      <c r="AR1866" s="55">
        <f ca="1">IFERROR((SUMIF($AC$3:$AM$3,VLOOKUP($R1866,desplegable!$N$3:$Q$8,4,FALSE),$AC1866:$AM1866)/($H1866-$G1866))*((TODAY())-$G1866)/$S1866,0)</f>
        <v>0</v>
      </c>
      <c r="AS1866" s="56" t="str">
        <f t="shared" si="582"/>
        <v>-</v>
      </c>
      <c r="AT1866" s="56" t="str">
        <f t="shared" si="583"/>
        <v>-</v>
      </c>
      <c r="AU1866" s="56" t="str">
        <f t="shared" si="584"/>
        <v>-</v>
      </c>
      <c r="AV1866" s="56" t="str">
        <f t="shared" si="585"/>
        <v>-</v>
      </c>
      <c r="AW1866" s="53" t="str">
        <f t="shared" si="586"/>
        <v>-</v>
      </c>
      <c r="AX1866" s="53" t="str">
        <f t="shared" si="587"/>
        <v/>
      </c>
      <c r="AY1866" s="57" t="str">
        <f t="shared" si="588"/>
        <v/>
      </c>
      <c r="AZ1866" s="54">
        <f>+IF(SUMIF($AC$3:$AM$3,VLOOKUP($R1866,desplegable!$N$3:$Q$8,4,FALSE),$AC1866:$AM1866)&gt;=$S1866,$S1866,SUMIF($AC$3:$AM$3,VLOOKUP($R1866,desplegable!$N$3:$Q$8,4,FALSE),$AC1866:$AM1866))</f>
        <v>0</v>
      </c>
      <c r="BA1866" s="78"/>
      <c r="BB1866" s="54">
        <f t="shared" si="589"/>
        <v>0</v>
      </c>
      <c r="BC1866" s="53">
        <f>+IFERROR($BB1866*$T1866/VLOOKUP($R1866,desplegable!$N$3:$O$8,2,FALSE),0)</f>
        <v>0</v>
      </c>
      <c r="BD1866" s="53" t="str">
        <f t="shared" si="598"/>
        <v/>
      </c>
      <c r="BE1866" s="57" t="str">
        <f t="shared" si="590"/>
        <v/>
      </c>
    </row>
    <row r="1867" spans="1:57" ht="15" customHeight="1" x14ac:dyDescent="0.25">
      <c r="A1867" s="26" t="s">
        <v>117</v>
      </c>
      <c r="B1867" s="21"/>
      <c r="C1867" s="21" t="s">
        <v>117</v>
      </c>
      <c r="D1867" s="21"/>
      <c r="E1867" s="21" t="s">
        <v>117</v>
      </c>
      <c r="F1867" s="21"/>
      <c r="G1867" s="27"/>
      <c r="H1867" s="27"/>
      <c r="I1867" s="28" t="s">
        <v>99</v>
      </c>
      <c r="J1867" s="28" t="s">
        <v>117</v>
      </c>
      <c r="K1867" s="21"/>
      <c r="L1867" s="21"/>
      <c r="M1867" s="28" t="s">
        <v>117</v>
      </c>
      <c r="N1867" s="28" t="s">
        <v>117</v>
      </c>
      <c r="O1867" s="28" t="s">
        <v>117</v>
      </c>
      <c r="P1867" s="21" t="s">
        <v>117</v>
      </c>
      <c r="Q1867" s="21" t="s">
        <v>117</v>
      </c>
      <c r="R1867" s="28" t="s">
        <v>117</v>
      </c>
      <c r="S1867" s="78"/>
      <c r="T1867" s="30"/>
      <c r="U1867" s="52">
        <f t="shared" si="599"/>
        <v>0</v>
      </c>
      <c r="V1867" s="29"/>
      <c r="W1867" s="29" t="s">
        <v>117</v>
      </c>
      <c r="X1867" s="29"/>
      <c r="Y1867" s="29"/>
      <c r="Z1867" s="53" t="str">
        <f t="shared" si="591"/>
        <v/>
      </c>
      <c r="AA1867" s="55" t="str">
        <f t="shared" si="581"/>
        <v/>
      </c>
      <c r="AB1867" s="27"/>
      <c r="AC1867" s="54">
        <f t="shared" si="592"/>
        <v>0</v>
      </c>
      <c r="AD1867" s="78"/>
      <c r="AE1867" s="54">
        <f t="shared" si="593"/>
        <v>0</v>
      </c>
      <c r="AF1867" s="78"/>
      <c r="AG1867" s="54">
        <f t="shared" si="594"/>
        <v>0</v>
      </c>
      <c r="AH1867" s="78"/>
      <c r="AI1867" s="54">
        <f t="shared" si="595"/>
        <v>0</v>
      </c>
      <c r="AJ1867" s="78"/>
      <c r="AK1867" s="54">
        <f t="shared" si="596"/>
        <v>0</v>
      </c>
      <c r="AL1867" s="78"/>
      <c r="AM1867" s="78"/>
      <c r="AN1867" s="53" t="str">
        <f>+IF($A1867="Venta",SUMIF($AC$3:$AM$3,VLOOKUP($R1867,desplegable!$N$3:$Q$8,4,FALSE),$AC1867:$AM1867)*$T1867/VLOOKUP($R1867,desplegable!$N$3:$O$8,2,FALSE),"")</f>
        <v/>
      </c>
      <c r="AO1867" s="53">
        <f t="shared" si="597"/>
        <v>0</v>
      </c>
      <c r="AP1867" s="53" t="str">
        <f>+IF($A1867="Compra",SUMIF($AC$3:$AM$3,VLOOKUP($R1866,desplegable!$N$3:$Q$8,4,FALSE),$AC1867:$AM1867)*$T1867/VLOOKUP($R1866,desplegable!$N$3:$O$8,2,FALSE),"")</f>
        <v/>
      </c>
      <c r="AQ1867" s="55">
        <f>+IFERROR(SUMIF($AC$3:$AM$3,VLOOKUP($R1867,desplegable!$N$3:$Q$8,4,FALSE),$AC1867:$AM1867)/$S1867,0)</f>
        <v>0</v>
      </c>
      <c r="AR1867" s="55">
        <f ca="1">IFERROR((SUMIF($AC$3:$AM$3,VLOOKUP($R1867,desplegable!$N$3:$Q$8,4,FALSE),$AC1867:$AM1867)/($H1867-$G1867))*((TODAY())-$G1867)/$S1867,0)</f>
        <v>0</v>
      </c>
      <c r="AS1867" s="56" t="str">
        <f t="shared" si="582"/>
        <v>-</v>
      </c>
      <c r="AT1867" s="56" t="str">
        <f t="shared" si="583"/>
        <v>-</v>
      </c>
      <c r="AU1867" s="56" t="str">
        <f t="shared" si="584"/>
        <v>-</v>
      </c>
      <c r="AV1867" s="56" t="str">
        <f t="shared" si="585"/>
        <v>-</v>
      </c>
      <c r="AW1867" s="53" t="str">
        <f t="shared" si="586"/>
        <v>-</v>
      </c>
      <c r="AX1867" s="53" t="str">
        <f t="shared" si="587"/>
        <v/>
      </c>
      <c r="AY1867" s="57" t="str">
        <f t="shared" si="588"/>
        <v/>
      </c>
      <c r="AZ1867" s="54">
        <f>+IF(SUMIF($AC$3:$AM$3,VLOOKUP($R1867,desplegable!$N$3:$Q$8,4,FALSE),$AC1867:$AM1867)&gt;=$S1867,$S1867,SUMIF($AC$3:$AM$3,VLOOKUP($R1867,desplegable!$N$3:$Q$8,4,FALSE),$AC1867:$AM1867))</f>
        <v>0</v>
      </c>
      <c r="BA1867" s="78"/>
      <c r="BB1867" s="54">
        <f t="shared" si="589"/>
        <v>0</v>
      </c>
      <c r="BC1867" s="53">
        <f>+IFERROR($BB1867*$T1867/VLOOKUP($R1867,desplegable!$N$3:$O$8,2,FALSE),0)</f>
        <v>0</v>
      </c>
      <c r="BD1867" s="53" t="str">
        <f t="shared" si="598"/>
        <v/>
      </c>
      <c r="BE1867" s="57" t="str">
        <f t="shared" si="590"/>
        <v/>
      </c>
    </row>
    <row r="1868" spans="1:57" ht="15" customHeight="1" x14ac:dyDescent="0.25">
      <c r="A1868" s="26" t="s">
        <v>117</v>
      </c>
      <c r="B1868" s="21"/>
      <c r="C1868" s="21" t="s">
        <v>117</v>
      </c>
      <c r="D1868" s="21"/>
      <c r="E1868" s="21" t="s">
        <v>117</v>
      </c>
      <c r="F1868" s="21"/>
      <c r="G1868" s="27"/>
      <c r="H1868" s="27"/>
      <c r="I1868" s="28" t="s">
        <v>99</v>
      </c>
      <c r="J1868" s="28" t="s">
        <v>117</v>
      </c>
      <c r="K1868" s="21"/>
      <c r="L1868" s="21"/>
      <c r="M1868" s="28" t="s">
        <v>117</v>
      </c>
      <c r="N1868" s="28" t="s">
        <v>117</v>
      </c>
      <c r="O1868" s="28" t="s">
        <v>117</v>
      </c>
      <c r="P1868" s="21" t="s">
        <v>117</v>
      </c>
      <c r="Q1868" s="21" t="s">
        <v>117</v>
      </c>
      <c r="R1868" s="28" t="s">
        <v>117</v>
      </c>
      <c r="S1868" s="78"/>
      <c r="T1868" s="30"/>
      <c r="U1868" s="52">
        <f t="shared" si="599"/>
        <v>0</v>
      </c>
      <c r="V1868" s="29"/>
      <c r="W1868" s="29" t="s">
        <v>117</v>
      </c>
      <c r="X1868" s="29"/>
      <c r="Y1868" s="29"/>
      <c r="Z1868" s="53" t="str">
        <f t="shared" si="591"/>
        <v/>
      </c>
      <c r="AA1868" s="55" t="str">
        <f t="shared" si="581"/>
        <v/>
      </c>
      <c r="AB1868" s="27"/>
      <c r="AC1868" s="54">
        <f t="shared" si="592"/>
        <v>0</v>
      </c>
      <c r="AD1868" s="78"/>
      <c r="AE1868" s="54">
        <f t="shared" si="593"/>
        <v>0</v>
      </c>
      <c r="AF1868" s="78"/>
      <c r="AG1868" s="54">
        <f t="shared" si="594"/>
        <v>0</v>
      </c>
      <c r="AH1868" s="78"/>
      <c r="AI1868" s="54">
        <f t="shared" si="595"/>
        <v>0</v>
      </c>
      <c r="AJ1868" s="78"/>
      <c r="AK1868" s="54">
        <f t="shared" si="596"/>
        <v>0</v>
      </c>
      <c r="AL1868" s="78"/>
      <c r="AM1868" s="78"/>
      <c r="AN1868" s="53" t="str">
        <f>+IF($A1868="Venta",SUMIF($AC$3:$AM$3,VLOOKUP($R1868,desplegable!$N$3:$Q$8,4,FALSE),$AC1868:$AM1868)*$T1868/VLOOKUP($R1868,desplegable!$N$3:$O$8,2,FALSE),"")</f>
        <v/>
      </c>
      <c r="AO1868" s="53">
        <f t="shared" si="597"/>
        <v>0</v>
      </c>
      <c r="AP1868" s="53" t="str">
        <f>+IF($A1868="Compra",SUMIF($AC$3:$AM$3,VLOOKUP($R1867,desplegable!$N$3:$Q$8,4,FALSE),$AC1868:$AM1868)*$T1868/VLOOKUP($R1867,desplegable!$N$3:$O$8,2,FALSE),"")</f>
        <v/>
      </c>
      <c r="AQ1868" s="55">
        <f>+IFERROR(SUMIF($AC$3:$AM$3,VLOOKUP($R1868,desplegable!$N$3:$Q$8,4,FALSE),$AC1868:$AM1868)/$S1868,0)</f>
        <v>0</v>
      </c>
      <c r="AR1868" s="55">
        <f ca="1">IFERROR((SUMIF($AC$3:$AM$3,VLOOKUP($R1868,desplegable!$N$3:$Q$8,4,FALSE),$AC1868:$AM1868)/($H1868-$G1868))*((TODAY())-$G1868)/$S1868,0)</f>
        <v>0</v>
      </c>
      <c r="AS1868" s="56" t="str">
        <f t="shared" si="582"/>
        <v>-</v>
      </c>
      <c r="AT1868" s="56" t="str">
        <f t="shared" si="583"/>
        <v>-</v>
      </c>
      <c r="AU1868" s="56" t="str">
        <f t="shared" si="584"/>
        <v>-</v>
      </c>
      <c r="AV1868" s="56" t="str">
        <f t="shared" si="585"/>
        <v>-</v>
      </c>
      <c r="AW1868" s="53" t="str">
        <f t="shared" si="586"/>
        <v>-</v>
      </c>
      <c r="AX1868" s="53" t="str">
        <f t="shared" si="587"/>
        <v/>
      </c>
      <c r="AY1868" s="57" t="str">
        <f t="shared" si="588"/>
        <v/>
      </c>
      <c r="AZ1868" s="54">
        <f>+IF(SUMIF($AC$3:$AM$3,VLOOKUP($R1868,desplegable!$N$3:$Q$8,4,FALSE),$AC1868:$AM1868)&gt;=$S1868,$S1868,SUMIF($AC$3:$AM$3,VLOOKUP($R1868,desplegable!$N$3:$Q$8,4,FALSE),$AC1868:$AM1868))</f>
        <v>0</v>
      </c>
      <c r="BA1868" s="78"/>
      <c r="BB1868" s="54">
        <f t="shared" si="589"/>
        <v>0</v>
      </c>
      <c r="BC1868" s="53">
        <f>+IFERROR($BB1868*$T1868/VLOOKUP($R1868,desplegable!$N$3:$O$8,2,FALSE),0)</f>
        <v>0</v>
      </c>
      <c r="BD1868" s="53" t="str">
        <f t="shared" si="598"/>
        <v/>
      </c>
      <c r="BE1868" s="57" t="str">
        <f t="shared" si="590"/>
        <v/>
      </c>
    </row>
    <row r="1869" spans="1:57" ht="15" customHeight="1" x14ac:dyDescent="0.25">
      <c r="A1869" s="26" t="s">
        <v>117</v>
      </c>
      <c r="B1869" s="21"/>
      <c r="C1869" s="21" t="s">
        <v>117</v>
      </c>
      <c r="D1869" s="21"/>
      <c r="E1869" s="21" t="s">
        <v>117</v>
      </c>
      <c r="F1869" s="21"/>
      <c r="G1869" s="27"/>
      <c r="H1869" s="27"/>
      <c r="I1869" s="28" t="s">
        <v>99</v>
      </c>
      <c r="J1869" s="28" t="s">
        <v>117</v>
      </c>
      <c r="K1869" s="21"/>
      <c r="L1869" s="21"/>
      <c r="M1869" s="28" t="s">
        <v>117</v>
      </c>
      <c r="N1869" s="28" t="s">
        <v>117</v>
      </c>
      <c r="O1869" s="28" t="s">
        <v>117</v>
      </c>
      <c r="P1869" s="21" t="s">
        <v>117</v>
      </c>
      <c r="Q1869" s="21" t="s">
        <v>117</v>
      </c>
      <c r="R1869" s="28" t="s">
        <v>117</v>
      </c>
      <c r="S1869" s="78"/>
      <c r="T1869" s="30"/>
      <c r="U1869" s="52">
        <f t="shared" si="599"/>
        <v>0</v>
      </c>
      <c r="V1869" s="29"/>
      <c r="W1869" s="29" t="s">
        <v>117</v>
      </c>
      <c r="X1869" s="29"/>
      <c r="Y1869" s="29"/>
      <c r="Z1869" s="53" t="str">
        <f t="shared" si="591"/>
        <v/>
      </c>
      <c r="AA1869" s="55" t="str">
        <f t="shared" si="581"/>
        <v/>
      </c>
      <c r="AB1869" s="27"/>
      <c r="AC1869" s="54">
        <f t="shared" si="592"/>
        <v>0</v>
      </c>
      <c r="AD1869" s="78"/>
      <c r="AE1869" s="54">
        <f t="shared" si="593"/>
        <v>0</v>
      </c>
      <c r="AF1869" s="78"/>
      <c r="AG1869" s="54">
        <f t="shared" si="594"/>
        <v>0</v>
      </c>
      <c r="AH1869" s="78"/>
      <c r="AI1869" s="54">
        <f t="shared" si="595"/>
        <v>0</v>
      </c>
      <c r="AJ1869" s="78"/>
      <c r="AK1869" s="54">
        <f t="shared" si="596"/>
        <v>0</v>
      </c>
      <c r="AL1869" s="78"/>
      <c r="AM1869" s="78"/>
      <c r="AN1869" s="53" t="str">
        <f>+IF($A1869="Venta",SUMIF($AC$3:$AM$3,VLOOKUP($R1869,desplegable!$N$3:$Q$8,4,FALSE),$AC1869:$AM1869)*$T1869/VLOOKUP($R1869,desplegable!$N$3:$O$8,2,FALSE),"")</f>
        <v/>
      </c>
      <c r="AO1869" s="53">
        <f t="shared" si="597"/>
        <v>0</v>
      </c>
      <c r="AP1869" s="53" t="str">
        <f>+IF($A1869="Compra",SUMIF($AC$3:$AM$3,VLOOKUP($R1868,desplegable!$N$3:$Q$8,4,FALSE),$AC1869:$AM1869)*$T1869/VLOOKUP($R1868,desplegable!$N$3:$O$8,2,FALSE),"")</f>
        <v/>
      </c>
      <c r="AQ1869" s="55">
        <f>+IFERROR(SUMIF($AC$3:$AM$3,VLOOKUP($R1869,desplegable!$N$3:$Q$8,4,FALSE),$AC1869:$AM1869)/$S1869,0)</f>
        <v>0</v>
      </c>
      <c r="AR1869" s="55">
        <f ca="1">IFERROR((SUMIF($AC$3:$AM$3,VLOOKUP($R1869,desplegable!$N$3:$Q$8,4,FALSE),$AC1869:$AM1869)/($H1869-$G1869))*((TODAY())-$G1869)/$S1869,0)</f>
        <v>0</v>
      </c>
      <c r="AS1869" s="56" t="str">
        <f t="shared" si="582"/>
        <v>-</v>
      </c>
      <c r="AT1869" s="56" t="str">
        <f t="shared" si="583"/>
        <v>-</v>
      </c>
      <c r="AU1869" s="56" t="str">
        <f t="shared" si="584"/>
        <v>-</v>
      </c>
      <c r="AV1869" s="56" t="str">
        <f t="shared" si="585"/>
        <v>-</v>
      </c>
      <c r="AW1869" s="53" t="str">
        <f t="shared" si="586"/>
        <v>-</v>
      </c>
      <c r="AX1869" s="53" t="str">
        <f t="shared" si="587"/>
        <v/>
      </c>
      <c r="AY1869" s="57" t="str">
        <f t="shared" si="588"/>
        <v/>
      </c>
      <c r="AZ1869" s="54">
        <f>+IF(SUMIF($AC$3:$AM$3,VLOOKUP($R1869,desplegable!$N$3:$Q$8,4,FALSE),$AC1869:$AM1869)&gt;=$S1869,$S1869,SUMIF($AC$3:$AM$3,VLOOKUP($R1869,desplegable!$N$3:$Q$8,4,FALSE),$AC1869:$AM1869))</f>
        <v>0</v>
      </c>
      <c r="BA1869" s="78"/>
      <c r="BB1869" s="54">
        <f t="shared" si="589"/>
        <v>0</v>
      </c>
      <c r="BC1869" s="53">
        <f>+IFERROR($BB1869*$T1869/VLOOKUP($R1869,desplegable!$N$3:$O$8,2,FALSE),0)</f>
        <v>0</v>
      </c>
      <c r="BD1869" s="53" t="str">
        <f t="shared" si="598"/>
        <v/>
      </c>
      <c r="BE1869" s="57" t="str">
        <f t="shared" si="590"/>
        <v/>
      </c>
    </row>
    <row r="1870" spans="1:57" ht="15" customHeight="1" x14ac:dyDescent="0.25">
      <c r="A1870" s="26" t="s">
        <v>117</v>
      </c>
      <c r="B1870" s="21"/>
      <c r="C1870" s="21" t="s">
        <v>117</v>
      </c>
      <c r="D1870" s="21"/>
      <c r="E1870" s="21" t="s">
        <v>117</v>
      </c>
      <c r="F1870" s="21"/>
      <c r="G1870" s="27"/>
      <c r="H1870" s="27"/>
      <c r="I1870" s="28" t="s">
        <v>99</v>
      </c>
      <c r="J1870" s="28" t="s">
        <v>117</v>
      </c>
      <c r="K1870" s="21"/>
      <c r="L1870" s="21"/>
      <c r="M1870" s="28" t="s">
        <v>117</v>
      </c>
      <c r="N1870" s="28" t="s">
        <v>117</v>
      </c>
      <c r="O1870" s="28" t="s">
        <v>117</v>
      </c>
      <c r="P1870" s="21" t="s">
        <v>117</v>
      </c>
      <c r="Q1870" s="21" t="s">
        <v>117</v>
      </c>
      <c r="R1870" s="28" t="s">
        <v>117</v>
      </c>
      <c r="S1870" s="78"/>
      <c r="T1870" s="30"/>
      <c r="U1870" s="52">
        <f t="shared" si="599"/>
        <v>0</v>
      </c>
      <c r="V1870" s="29"/>
      <c r="W1870" s="29" t="s">
        <v>117</v>
      </c>
      <c r="X1870" s="29"/>
      <c r="Y1870" s="29"/>
      <c r="Z1870" s="53" t="str">
        <f t="shared" si="591"/>
        <v/>
      </c>
      <c r="AA1870" s="55" t="str">
        <f t="shared" si="581"/>
        <v/>
      </c>
      <c r="AB1870" s="27"/>
      <c r="AC1870" s="54">
        <f t="shared" si="592"/>
        <v>0</v>
      </c>
      <c r="AD1870" s="78"/>
      <c r="AE1870" s="54">
        <f t="shared" si="593"/>
        <v>0</v>
      </c>
      <c r="AF1870" s="78"/>
      <c r="AG1870" s="54">
        <f t="shared" si="594"/>
        <v>0</v>
      </c>
      <c r="AH1870" s="78"/>
      <c r="AI1870" s="54">
        <f t="shared" si="595"/>
        <v>0</v>
      </c>
      <c r="AJ1870" s="78"/>
      <c r="AK1870" s="54">
        <f t="shared" si="596"/>
        <v>0</v>
      </c>
      <c r="AL1870" s="78"/>
      <c r="AM1870" s="78"/>
      <c r="AN1870" s="53" t="str">
        <f>+IF($A1870="Venta",SUMIF($AC$3:$AM$3,VLOOKUP($R1870,desplegable!$N$3:$Q$8,4,FALSE),$AC1870:$AM1870)*$T1870/VLOOKUP($R1870,desplegable!$N$3:$O$8,2,FALSE),"")</f>
        <v/>
      </c>
      <c r="AO1870" s="53">
        <f t="shared" si="597"/>
        <v>0</v>
      </c>
      <c r="AP1870" s="53" t="str">
        <f>+IF($A1870="Compra",SUMIF($AC$3:$AM$3,VLOOKUP($R1869,desplegable!$N$3:$Q$8,4,FALSE),$AC1870:$AM1870)*$T1870/VLOOKUP($R1869,desplegable!$N$3:$O$8,2,FALSE),"")</f>
        <v/>
      </c>
      <c r="AQ1870" s="55">
        <f>+IFERROR(SUMIF($AC$3:$AM$3,VLOOKUP($R1870,desplegable!$N$3:$Q$8,4,FALSE),$AC1870:$AM1870)/$S1870,0)</f>
        <v>0</v>
      </c>
      <c r="AR1870" s="55">
        <f ca="1">IFERROR((SUMIF($AC$3:$AM$3,VLOOKUP($R1870,desplegable!$N$3:$Q$8,4,FALSE),$AC1870:$AM1870)/($H1870-$G1870))*((TODAY())-$G1870)/$S1870,0)</f>
        <v>0</v>
      </c>
      <c r="AS1870" s="56" t="str">
        <f t="shared" si="582"/>
        <v>-</v>
      </c>
      <c r="AT1870" s="56" t="str">
        <f t="shared" si="583"/>
        <v>-</v>
      </c>
      <c r="AU1870" s="56" t="str">
        <f t="shared" si="584"/>
        <v>-</v>
      </c>
      <c r="AV1870" s="56" t="str">
        <f t="shared" si="585"/>
        <v>-</v>
      </c>
      <c r="AW1870" s="53" t="str">
        <f t="shared" si="586"/>
        <v>-</v>
      </c>
      <c r="AX1870" s="53" t="str">
        <f t="shared" si="587"/>
        <v/>
      </c>
      <c r="AY1870" s="57" t="str">
        <f t="shared" si="588"/>
        <v/>
      </c>
      <c r="AZ1870" s="54">
        <f>+IF(SUMIF($AC$3:$AM$3,VLOOKUP($R1870,desplegable!$N$3:$Q$8,4,FALSE),$AC1870:$AM1870)&gt;=$S1870,$S1870,SUMIF($AC$3:$AM$3,VLOOKUP($R1870,desplegable!$N$3:$Q$8,4,FALSE),$AC1870:$AM1870))</f>
        <v>0</v>
      </c>
      <c r="BA1870" s="78"/>
      <c r="BB1870" s="54">
        <f t="shared" si="589"/>
        <v>0</v>
      </c>
      <c r="BC1870" s="53">
        <f>+IFERROR($BB1870*$T1870/VLOOKUP($R1870,desplegable!$N$3:$O$8,2,FALSE),0)</f>
        <v>0</v>
      </c>
      <c r="BD1870" s="53" t="str">
        <f t="shared" si="598"/>
        <v/>
      </c>
      <c r="BE1870" s="57" t="str">
        <f t="shared" si="590"/>
        <v/>
      </c>
    </row>
    <row r="1871" spans="1:57" ht="15" customHeight="1" x14ac:dyDescent="0.25">
      <c r="A1871" s="26" t="s">
        <v>117</v>
      </c>
      <c r="B1871" s="21"/>
      <c r="C1871" s="21" t="s">
        <v>117</v>
      </c>
      <c r="D1871" s="21"/>
      <c r="E1871" s="21" t="s">
        <v>117</v>
      </c>
      <c r="F1871" s="21"/>
      <c r="G1871" s="27"/>
      <c r="H1871" s="27"/>
      <c r="I1871" s="28" t="s">
        <v>99</v>
      </c>
      <c r="J1871" s="28" t="s">
        <v>117</v>
      </c>
      <c r="K1871" s="21"/>
      <c r="L1871" s="21"/>
      <c r="M1871" s="28" t="s">
        <v>117</v>
      </c>
      <c r="N1871" s="28" t="s">
        <v>117</v>
      </c>
      <c r="O1871" s="28" t="s">
        <v>117</v>
      </c>
      <c r="P1871" s="21" t="s">
        <v>117</v>
      </c>
      <c r="Q1871" s="21" t="s">
        <v>117</v>
      </c>
      <c r="R1871" s="28" t="s">
        <v>117</v>
      </c>
      <c r="S1871" s="78"/>
      <c r="T1871" s="30"/>
      <c r="U1871" s="52">
        <f t="shared" si="599"/>
        <v>0</v>
      </c>
      <c r="V1871" s="29"/>
      <c r="W1871" s="29" t="s">
        <v>117</v>
      </c>
      <c r="X1871" s="29"/>
      <c r="Y1871" s="29"/>
      <c r="Z1871" s="53" t="str">
        <f t="shared" si="591"/>
        <v/>
      </c>
      <c r="AA1871" s="55" t="str">
        <f t="shared" si="581"/>
        <v/>
      </c>
      <c r="AB1871" s="27"/>
      <c r="AC1871" s="54">
        <f t="shared" si="592"/>
        <v>0</v>
      </c>
      <c r="AD1871" s="78"/>
      <c r="AE1871" s="54">
        <f t="shared" si="593"/>
        <v>0</v>
      </c>
      <c r="AF1871" s="78"/>
      <c r="AG1871" s="54">
        <f t="shared" si="594"/>
        <v>0</v>
      </c>
      <c r="AH1871" s="78"/>
      <c r="AI1871" s="54">
        <f t="shared" si="595"/>
        <v>0</v>
      </c>
      <c r="AJ1871" s="78"/>
      <c r="AK1871" s="54">
        <f t="shared" si="596"/>
        <v>0</v>
      </c>
      <c r="AL1871" s="78"/>
      <c r="AM1871" s="78"/>
      <c r="AN1871" s="53" t="str">
        <f>+IF($A1871="Venta",SUMIF($AC$3:$AM$3,VLOOKUP($R1871,desplegable!$N$3:$Q$8,4,FALSE),$AC1871:$AM1871)*$T1871/VLOOKUP($R1871,desplegable!$N$3:$O$8,2,FALSE),"")</f>
        <v/>
      </c>
      <c r="AO1871" s="53">
        <f t="shared" si="597"/>
        <v>0</v>
      </c>
      <c r="AP1871" s="53" t="str">
        <f>+IF($A1871="Compra",SUMIF($AC$3:$AM$3,VLOOKUP($R1870,desplegable!$N$3:$Q$8,4,FALSE),$AC1871:$AM1871)*$T1871/VLOOKUP($R1870,desplegable!$N$3:$O$8,2,FALSE),"")</f>
        <v/>
      </c>
      <c r="AQ1871" s="55">
        <f>+IFERROR(SUMIF($AC$3:$AM$3,VLOOKUP($R1871,desplegable!$N$3:$Q$8,4,FALSE),$AC1871:$AM1871)/$S1871,0)</f>
        <v>0</v>
      </c>
      <c r="AR1871" s="55">
        <f ca="1">IFERROR((SUMIF($AC$3:$AM$3,VLOOKUP($R1871,desplegable!$N$3:$Q$8,4,FALSE),$AC1871:$AM1871)/($H1871-$G1871))*((TODAY())-$G1871)/$S1871,0)</f>
        <v>0</v>
      </c>
      <c r="AS1871" s="56" t="str">
        <f t="shared" si="582"/>
        <v>-</v>
      </c>
      <c r="AT1871" s="56" t="str">
        <f t="shared" si="583"/>
        <v>-</v>
      </c>
      <c r="AU1871" s="56" t="str">
        <f t="shared" si="584"/>
        <v>-</v>
      </c>
      <c r="AV1871" s="56" t="str">
        <f t="shared" si="585"/>
        <v>-</v>
      </c>
      <c r="AW1871" s="53" t="str">
        <f t="shared" si="586"/>
        <v>-</v>
      </c>
      <c r="AX1871" s="53" t="str">
        <f t="shared" si="587"/>
        <v/>
      </c>
      <c r="AY1871" s="57" t="str">
        <f t="shared" si="588"/>
        <v/>
      </c>
      <c r="AZ1871" s="54">
        <f>+IF(SUMIF($AC$3:$AM$3,VLOOKUP($R1871,desplegable!$N$3:$Q$8,4,FALSE),$AC1871:$AM1871)&gt;=$S1871,$S1871,SUMIF($AC$3:$AM$3,VLOOKUP($R1871,desplegable!$N$3:$Q$8,4,FALSE),$AC1871:$AM1871))</f>
        <v>0</v>
      </c>
      <c r="BA1871" s="78"/>
      <c r="BB1871" s="54">
        <f t="shared" si="589"/>
        <v>0</v>
      </c>
      <c r="BC1871" s="53">
        <f>+IFERROR($BB1871*$T1871/VLOOKUP($R1871,desplegable!$N$3:$O$8,2,FALSE),0)</f>
        <v>0</v>
      </c>
      <c r="BD1871" s="53" t="str">
        <f t="shared" si="598"/>
        <v/>
      </c>
      <c r="BE1871" s="57" t="str">
        <f t="shared" si="590"/>
        <v/>
      </c>
    </row>
    <row r="1872" spans="1:57" ht="15" customHeight="1" x14ac:dyDescent="0.25">
      <c r="A1872" s="26" t="s">
        <v>117</v>
      </c>
      <c r="B1872" s="21"/>
      <c r="C1872" s="21" t="s">
        <v>117</v>
      </c>
      <c r="D1872" s="21"/>
      <c r="E1872" s="21" t="s">
        <v>117</v>
      </c>
      <c r="F1872" s="21"/>
      <c r="G1872" s="27"/>
      <c r="H1872" s="27"/>
      <c r="I1872" s="28" t="s">
        <v>99</v>
      </c>
      <c r="J1872" s="28" t="s">
        <v>117</v>
      </c>
      <c r="K1872" s="21"/>
      <c r="L1872" s="21"/>
      <c r="M1872" s="28" t="s">
        <v>117</v>
      </c>
      <c r="N1872" s="28" t="s">
        <v>117</v>
      </c>
      <c r="O1872" s="28" t="s">
        <v>117</v>
      </c>
      <c r="P1872" s="21" t="s">
        <v>117</v>
      </c>
      <c r="Q1872" s="21" t="s">
        <v>117</v>
      </c>
      <c r="R1872" s="28" t="s">
        <v>117</v>
      </c>
      <c r="S1872" s="78"/>
      <c r="T1872" s="30"/>
      <c r="U1872" s="52">
        <f t="shared" si="599"/>
        <v>0</v>
      </c>
      <c r="V1872" s="29"/>
      <c r="W1872" s="29" t="s">
        <v>117</v>
      </c>
      <c r="X1872" s="29"/>
      <c r="Y1872" s="29"/>
      <c r="Z1872" s="53" t="str">
        <f t="shared" si="591"/>
        <v/>
      </c>
      <c r="AA1872" s="55" t="str">
        <f t="shared" si="581"/>
        <v/>
      </c>
      <c r="AB1872" s="27"/>
      <c r="AC1872" s="54">
        <f t="shared" si="592"/>
        <v>0</v>
      </c>
      <c r="AD1872" s="78"/>
      <c r="AE1872" s="54">
        <f t="shared" si="593"/>
        <v>0</v>
      </c>
      <c r="AF1872" s="78"/>
      <c r="AG1872" s="54">
        <f t="shared" si="594"/>
        <v>0</v>
      </c>
      <c r="AH1872" s="78"/>
      <c r="AI1872" s="54">
        <f t="shared" si="595"/>
        <v>0</v>
      </c>
      <c r="AJ1872" s="78"/>
      <c r="AK1872" s="54">
        <f t="shared" si="596"/>
        <v>0</v>
      </c>
      <c r="AL1872" s="78"/>
      <c r="AM1872" s="78"/>
      <c r="AN1872" s="53" t="str">
        <f>+IF($A1872="Venta",SUMIF($AC$3:$AM$3,VLOOKUP($R1872,desplegable!$N$3:$Q$8,4,FALSE),$AC1872:$AM1872)*$T1872/VLOOKUP($R1872,desplegable!$N$3:$O$8,2,FALSE),"")</f>
        <v/>
      </c>
      <c r="AO1872" s="53">
        <f t="shared" si="597"/>
        <v>0</v>
      </c>
      <c r="AP1872" s="53" t="str">
        <f>+IF($A1872="Compra",SUMIF($AC$3:$AM$3,VLOOKUP($R1871,desplegable!$N$3:$Q$8,4,FALSE),$AC1872:$AM1872)*$T1872/VLOOKUP($R1871,desplegable!$N$3:$O$8,2,FALSE),"")</f>
        <v/>
      </c>
      <c r="AQ1872" s="55">
        <f>+IFERROR(SUMIF($AC$3:$AM$3,VLOOKUP($R1872,desplegable!$N$3:$Q$8,4,FALSE),$AC1872:$AM1872)/$S1872,0)</f>
        <v>0</v>
      </c>
      <c r="AR1872" s="55">
        <f ca="1">IFERROR((SUMIF($AC$3:$AM$3,VLOOKUP($R1872,desplegable!$N$3:$Q$8,4,FALSE),$AC1872:$AM1872)/($H1872-$G1872))*((TODAY())-$G1872)/$S1872,0)</f>
        <v>0</v>
      </c>
      <c r="AS1872" s="56" t="str">
        <f t="shared" si="582"/>
        <v>-</v>
      </c>
      <c r="AT1872" s="56" t="str">
        <f t="shared" si="583"/>
        <v>-</v>
      </c>
      <c r="AU1872" s="56" t="str">
        <f t="shared" si="584"/>
        <v>-</v>
      </c>
      <c r="AV1872" s="56" t="str">
        <f t="shared" si="585"/>
        <v>-</v>
      </c>
      <c r="AW1872" s="53" t="str">
        <f t="shared" si="586"/>
        <v>-</v>
      </c>
      <c r="AX1872" s="53" t="str">
        <f t="shared" si="587"/>
        <v/>
      </c>
      <c r="AY1872" s="57" t="str">
        <f t="shared" si="588"/>
        <v/>
      </c>
      <c r="AZ1872" s="54">
        <f>+IF(SUMIF($AC$3:$AM$3,VLOOKUP($R1872,desplegable!$N$3:$Q$8,4,FALSE),$AC1872:$AM1872)&gt;=$S1872,$S1872,SUMIF($AC$3:$AM$3,VLOOKUP($R1872,desplegable!$N$3:$Q$8,4,FALSE),$AC1872:$AM1872))</f>
        <v>0</v>
      </c>
      <c r="BA1872" s="78"/>
      <c r="BB1872" s="54">
        <f t="shared" si="589"/>
        <v>0</v>
      </c>
      <c r="BC1872" s="53">
        <f>+IFERROR($BB1872*$T1872/VLOOKUP($R1872,desplegable!$N$3:$O$8,2,FALSE),0)</f>
        <v>0</v>
      </c>
      <c r="BD1872" s="53" t="str">
        <f t="shared" si="598"/>
        <v/>
      </c>
      <c r="BE1872" s="57" t="str">
        <f t="shared" si="590"/>
        <v/>
      </c>
    </row>
    <row r="1873" spans="1:57" ht="15" customHeight="1" x14ac:dyDescent="0.25">
      <c r="A1873" s="26" t="s">
        <v>117</v>
      </c>
      <c r="B1873" s="21"/>
      <c r="C1873" s="21" t="s">
        <v>117</v>
      </c>
      <c r="D1873" s="21"/>
      <c r="E1873" s="21" t="s">
        <v>117</v>
      </c>
      <c r="F1873" s="21"/>
      <c r="G1873" s="27"/>
      <c r="H1873" s="27"/>
      <c r="I1873" s="28" t="s">
        <v>99</v>
      </c>
      <c r="J1873" s="28" t="s">
        <v>117</v>
      </c>
      <c r="K1873" s="21"/>
      <c r="L1873" s="21"/>
      <c r="M1873" s="28" t="s">
        <v>117</v>
      </c>
      <c r="N1873" s="28" t="s">
        <v>117</v>
      </c>
      <c r="O1873" s="28" t="s">
        <v>117</v>
      </c>
      <c r="P1873" s="21" t="s">
        <v>117</v>
      </c>
      <c r="Q1873" s="21" t="s">
        <v>117</v>
      </c>
      <c r="R1873" s="28" t="s">
        <v>117</v>
      </c>
      <c r="S1873" s="78"/>
      <c r="T1873" s="30"/>
      <c r="U1873" s="52">
        <f t="shared" si="599"/>
        <v>0</v>
      </c>
      <c r="V1873" s="29"/>
      <c r="W1873" s="29" t="s">
        <v>117</v>
      </c>
      <c r="X1873" s="29"/>
      <c r="Y1873" s="29"/>
      <c r="Z1873" s="53" t="str">
        <f t="shared" si="591"/>
        <v/>
      </c>
      <c r="AA1873" s="55" t="str">
        <f t="shared" si="581"/>
        <v/>
      </c>
      <c r="AB1873" s="27"/>
      <c r="AC1873" s="54">
        <f t="shared" si="592"/>
        <v>0</v>
      </c>
      <c r="AD1873" s="78"/>
      <c r="AE1873" s="54">
        <f t="shared" si="593"/>
        <v>0</v>
      </c>
      <c r="AF1873" s="78"/>
      <c r="AG1873" s="54">
        <f t="shared" si="594"/>
        <v>0</v>
      </c>
      <c r="AH1873" s="78"/>
      <c r="AI1873" s="54">
        <f t="shared" si="595"/>
        <v>0</v>
      </c>
      <c r="AJ1873" s="78"/>
      <c r="AK1873" s="54">
        <f t="shared" si="596"/>
        <v>0</v>
      </c>
      <c r="AL1873" s="78"/>
      <c r="AM1873" s="78"/>
      <c r="AN1873" s="53" t="str">
        <f>+IF($A1873="Venta",SUMIF($AC$3:$AM$3,VLOOKUP($R1873,desplegable!$N$3:$Q$8,4,FALSE),$AC1873:$AM1873)*$T1873/VLOOKUP($R1873,desplegable!$N$3:$O$8,2,FALSE),"")</f>
        <v/>
      </c>
      <c r="AO1873" s="53">
        <f t="shared" si="597"/>
        <v>0</v>
      </c>
      <c r="AP1873" s="53" t="str">
        <f>+IF($A1873="Compra",SUMIF($AC$3:$AM$3,VLOOKUP($R1872,desplegable!$N$3:$Q$8,4,FALSE),$AC1873:$AM1873)*$T1873/VLOOKUP($R1872,desplegable!$N$3:$O$8,2,FALSE),"")</f>
        <v/>
      </c>
      <c r="AQ1873" s="55">
        <f>+IFERROR(SUMIF($AC$3:$AM$3,VLOOKUP($R1873,desplegable!$N$3:$Q$8,4,FALSE),$AC1873:$AM1873)/$S1873,0)</f>
        <v>0</v>
      </c>
      <c r="AR1873" s="55">
        <f ca="1">IFERROR((SUMIF($AC$3:$AM$3,VLOOKUP($R1873,desplegable!$N$3:$Q$8,4,FALSE),$AC1873:$AM1873)/($H1873-$G1873))*((TODAY())-$G1873)/$S1873,0)</f>
        <v>0</v>
      </c>
      <c r="AS1873" s="56" t="str">
        <f t="shared" si="582"/>
        <v>-</v>
      </c>
      <c r="AT1873" s="56" t="str">
        <f t="shared" si="583"/>
        <v>-</v>
      </c>
      <c r="AU1873" s="56" t="str">
        <f t="shared" si="584"/>
        <v>-</v>
      </c>
      <c r="AV1873" s="56" t="str">
        <f t="shared" si="585"/>
        <v>-</v>
      </c>
      <c r="AW1873" s="53" t="str">
        <f t="shared" si="586"/>
        <v>-</v>
      </c>
      <c r="AX1873" s="53" t="str">
        <f t="shared" si="587"/>
        <v/>
      </c>
      <c r="AY1873" s="57" t="str">
        <f t="shared" si="588"/>
        <v/>
      </c>
      <c r="AZ1873" s="54">
        <f>+IF(SUMIF($AC$3:$AM$3,VLOOKUP($R1873,desplegable!$N$3:$Q$8,4,FALSE),$AC1873:$AM1873)&gt;=$S1873,$S1873,SUMIF($AC$3:$AM$3,VLOOKUP($R1873,desplegable!$N$3:$Q$8,4,FALSE),$AC1873:$AM1873))</f>
        <v>0</v>
      </c>
      <c r="BA1873" s="78"/>
      <c r="BB1873" s="54">
        <f t="shared" si="589"/>
        <v>0</v>
      </c>
      <c r="BC1873" s="53">
        <f>+IFERROR($BB1873*$T1873/VLOOKUP($R1873,desplegable!$N$3:$O$8,2,FALSE),0)</f>
        <v>0</v>
      </c>
      <c r="BD1873" s="53" t="str">
        <f t="shared" si="598"/>
        <v/>
      </c>
      <c r="BE1873" s="57" t="str">
        <f t="shared" si="590"/>
        <v/>
      </c>
    </row>
    <row r="1874" spans="1:57" ht="15" customHeight="1" x14ac:dyDescent="0.25">
      <c r="A1874" s="26" t="s">
        <v>117</v>
      </c>
      <c r="B1874" s="21"/>
      <c r="C1874" s="21" t="s">
        <v>117</v>
      </c>
      <c r="D1874" s="21"/>
      <c r="E1874" s="21" t="s">
        <v>117</v>
      </c>
      <c r="F1874" s="21"/>
      <c r="G1874" s="27"/>
      <c r="H1874" s="27"/>
      <c r="I1874" s="28" t="s">
        <v>99</v>
      </c>
      <c r="J1874" s="28" t="s">
        <v>117</v>
      </c>
      <c r="K1874" s="21"/>
      <c r="L1874" s="21"/>
      <c r="M1874" s="28" t="s">
        <v>117</v>
      </c>
      <c r="N1874" s="28" t="s">
        <v>117</v>
      </c>
      <c r="O1874" s="28" t="s">
        <v>117</v>
      </c>
      <c r="P1874" s="21" t="s">
        <v>117</v>
      </c>
      <c r="Q1874" s="21" t="s">
        <v>117</v>
      </c>
      <c r="R1874" s="28" t="s">
        <v>117</v>
      </c>
      <c r="S1874" s="78"/>
      <c r="T1874" s="30"/>
      <c r="U1874" s="52">
        <f t="shared" si="599"/>
        <v>0</v>
      </c>
      <c r="V1874" s="29"/>
      <c r="W1874" s="29" t="s">
        <v>117</v>
      </c>
      <c r="X1874" s="29"/>
      <c r="Y1874" s="29"/>
      <c r="Z1874" s="53" t="str">
        <f t="shared" si="591"/>
        <v/>
      </c>
      <c r="AA1874" s="55" t="str">
        <f t="shared" ref="AA1874:AA1911" si="600">+IF($A1874="Venta",IFERROR($Z1874/$U1874,0),IF($A1874="Compra","",""))</f>
        <v/>
      </c>
      <c r="AB1874" s="27"/>
      <c r="AC1874" s="54">
        <f t="shared" si="592"/>
        <v>0</v>
      </c>
      <c r="AD1874" s="78"/>
      <c r="AE1874" s="54">
        <f t="shared" si="593"/>
        <v>0</v>
      </c>
      <c r="AF1874" s="78"/>
      <c r="AG1874" s="54">
        <f t="shared" si="594"/>
        <v>0</v>
      </c>
      <c r="AH1874" s="78"/>
      <c r="AI1874" s="54">
        <f t="shared" si="595"/>
        <v>0</v>
      </c>
      <c r="AJ1874" s="78"/>
      <c r="AK1874" s="54">
        <f t="shared" si="596"/>
        <v>0</v>
      </c>
      <c r="AL1874" s="78"/>
      <c r="AM1874" s="78"/>
      <c r="AN1874" s="53" t="str">
        <f>+IF($A1874="Venta",SUMIF($AC$3:$AM$3,VLOOKUP($R1874,desplegable!$N$3:$Q$8,4,FALSE),$AC1874:$AM1874)*$T1874/VLOOKUP($R1874,desplegable!$N$3:$O$8,2,FALSE),"")</f>
        <v/>
      </c>
      <c r="AO1874" s="53">
        <f t="shared" si="597"/>
        <v>0</v>
      </c>
      <c r="AP1874" s="53" t="str">
        <f>+IF($A1874="Compra",SUMIF($AC$3:$AM$3,VLOOKUP($R1873,desplegable!$N$3:$Q$8,4,FALSE),$AC1874:$AM1874)*$T1874/VLOOKUP($R1873,desplegable!$N$3:$O$8,2,FALSE),"")</f>
        <v/>
      </c>
      <c r="AQ1874" s="55">
        <f>+IFERROR(SUMIF($AC$3:$AM$3,VLOOKUP($R1874,desplegable!$N$3:$Q$8,4,FALSE),$AC1874:$AM1874)/$S1874,0)</f>
        <v>0</v>
      </c>
      <c r="AR1874" s="55">
        <f ca="1">IFERROR((SUMIF($AC$3:$AM$3,VLOOKUP($R1874,desplegable!$N$3:$Q$8,4,FALSE),$AC1874:$AM1874)/($H1874-$G1874))*((TODAY())-$G1874)/$S1874,0)</f>
        <v>0</v>
      </c>
      <c r="AS1874" s="56" t="str">
        <f t="shared" si="582"/>
        <v>-</v>
      </c>
      <c r="AT1874" s="56" t="str">
        <f t="shared" si="583"/>
        <v>-</v>
      </c>
      <c r="AU1874" s="56" t="str">
        <f t="shared" si="584"/>
        <v>-</v>
      </c>
      <c r="AV1874" s="56" t="str">
        <f t="shared" si="585"/>
        <v>-</v>
      </c>
      <c r="AW1874" s="53" t="str">
        <f t="shared" si="586"/>
        <v>-</v>
      </c>
      <c r="AX1874" s="53" t="str">
        <f t="shared" si="587"/>
        <v/>
      </c>
      <c r="AY1874" s="57" t="str">
        <f t="shared" si="588"/>
        <v/>
      </c>
      <c r="AZ1874" s="54">
        <f>+IF(SUMIF($AC$3:$AM$3,VLOOKUP($R1874,desplegable!$N$3:$Q$8,4,FALSE),$AC1874:$AM1874)&gt;=$S1874,$S1874,SUMIF($AC$3:$AM$3,VLOOKUP($R1874,desplegable!$N$3:$Q$8,4,FALSE),$AC1874:$AM1874))</f>
        <v>0</v>
      </c>
      <c r="BA1874" s="78"/>
      <c r="BB1874" s="54">
        <f t="shared" si="589"/>
        <v>0</v>
      </c>
      <c r="BC1874" s="53">
        <f>+IFERROR($BB1874*$T1874/VLOOKUP($R1874,desplegable!$N$3:$O$8,2,FALSE),0)</f>
        <v>0</v>
      </c>
      <c r="BD1874" s="53" t="str">
        <f t="shared" si="598"/>
        <v/>
      </c>
      <c r="BE1874" s="57" t="str">
        <f t="shared" si="590"/>
        <v/>
      </c>
    </row>
    <row r="1875" spans="1:57" ht="15" customHeight="1" x14ac:dyDescent="0.25">
      <c r="A1875" s="26" t="s">
        <v>117</v>
      </c>
      <c r="B1875" s="21"/>
      <c r="C1875" s="21" t="s">
        <v>117</v>
      </c>
      <c r="D1875" s="21"/>
      <c r="E1875" s="21" t="s">
        <v>117</v>
      </c>
      <c r="F1875" s="21"/>
      <c r="G1875" s="27"/>
      <c r="H1875" s="27"/>
      <c r="I1875" s="28" t="s">
        <v>99</v>
      </c>
      <c r="J1875" s="28" t="s">
        <v>117</v>
      </c>
      <c r="K1875" s="21"/>
      <c r="L1875" s="21"/>
      <c r="M1875" s="28" t="s">
        <v>117</v>
      </c>
      <c r="N1875" s="28" t="s">
        <v>117</v>
      </c>
      <c r="O1875" s="28" t="s">
        <v>117</v>
      </c>
      <c r="P1875" s="21" t="s">
        <v>117</v>
      </c>
      <c r="Q1875" s="21" t="s">
        <v>117</v>
      </c>
      <c r="R1875" s="28" t="s">
        <v>117</v>
      </c>
      <c r="S1875" s="78"/>
      <c r="T1875" s="30"/>
      <c r="U1875" s="52">
        <f t="shared" si="599"/>
        <v>0</v>
      </c>
      <c r="V1875" s="29"/>
      <c r="W1875" s="29" t="s">
        <v>117</v>
      </c>
      <c r="X1875" s="29"/>
      <c r="Y1875" s="29"/>
      <c r="Z1875" s="53" t="str">
        <f t="shared" si="591"/>
        <v/>
      </c>
      <c r="AA1875" s="55" t="str">
        <f t="shared" si="600"/>
        <v/>
      </c>
      <c r="AB1875" s="27"/>
      <c r="AC1875" s="54">
        <f t="shared" si="592"/>
        <v>0</v>
      </c>
      <c r="AD1875" s="78"/>
      <c r="AE1875" s="54">
        <f t="shared" si="593"/>
        <v>0</v>
      </c>
      <c r="AF1875" s="78"/>
      <c r="AG1875" s="54">
        <f t="shared" si="594"/>
        <v>0</v>
      </c>
      <c r="AH1875" s="78"/>
      <c r="AI1875" s="54">
        <f t="shared" si="595"/>
        <v>0</v>
      </c>
      <c r="AJ1875" s="78"/>
      <c r="AK1875" s="54">
        <f t="shared" si="596"/>
        <v>0</v>
      </c>
      <c r="AL1875" s="78"/>
      <c r="AM1875" s="78"/>
      <c r="AN1875" s="53" t="str">
        <f>+IF($A1875="Venta",SUMIF($AC$3:$AM$3,VLOOKUP($R1875,desplegable!$N$3:$Q$8,4,FALSE),$AC1875:$AM1875)*$T1875/VLOOKUP($R1875,desplegable!$N$3:$O$8,2,FALSE),"")</f>
        <v/>
      </c>
      <c r="AO1875" s="53">
        <f t="shared" si="597"/>
        <v>0</v>
      </c>
      <c r="AP1875" s="53" t="str">
        <f>+IF($A1875="Compra",SUMIF($AC$3:$AM$3,VLOOKUP($R1874,desplegable!$N$3:$Q$8,4,FALSE),$AC1875:$AM1875)*$T1875/VLOOKUP($R1874,desplegable!$N$3:$O$8,2,FALSE),"")</f>
        <v/>
      </c>
      <c r="AQ1875" s="55">
        <f>+IFERROR(SUMIF($AC$3:$AM$3,VLOOKUP($R1875,desplegable!$N$3:$Q$8,4,FALSE),$AC1875:$AM1875)/$S1875,0)</f>
        <v>0</v>
      </c>
      <c r="AR1875" s="55">
        <f ca="1">IFERROR((SUMIF($AC$3:$AM$3,VLOOKUP($R1875,desplegable!$N$3:$Q$8,4,FALSE),$AC1875:$AM1875)/($H1875-$G1875))*((TODAY())-$G1875)/$S1875,0)</f>
        <v>0</v>
      </c>
      <c r="AS1875" s="56" t="str">
        <f t="shared" si="582"/>
        <v>-</v>
      </c>
      <c r="AT1875" s="56" t="str">
        <f t="shared" si="583"/>
        <v>-</v>
      </c>
      <c r="AU1875" s="56" t="str">
        <f t="shared" si="584"/>
        <v>-</v>
      </c>
      <c r="AV1875" s="56" t="str">
        <f t="shared" si="585"/>
        <v>-</v>
      </c>
      <c r="AW1875" s="53" t="str">
        <f t="shared" si="586"/>
        <v>-</v>
      </c>
      <c r="AX1875" s="53" t="str">
        <f t="shared" si="587"/>
        <v/>
      </c>
      <c r="AY1875" s="57" t="str">
        <f t="shared" si="588"/>
        <v/>
      </c>
      <c r="AZ1875" s="54">
        <f>+IF(SUMIF($AC$3:$AM$3,VLOOKUP($R1875,desplegable!$N$3:$Q$8,4,FALSE),$AC1875:$AM1875)&gt;=$S1875,$S1875,SUMIF($AC$3:$AM$3,VLOOKUP($R1875,desplegable!$N$3:$Q$8,4,FALSE),$AC1875:$AM1875))</f>
        <v>0</v>
      </c>
      <c r="BA1875" s="78"/>
      <c r="BB1875" s="54">
        <f t="shared" si="589"/>
        <v>0</v>
      </c>
      <c r="BC1875" s="53">
        <f>+IFERROR($BB1875*$T1875/VLOOKUP($R1875,desplegable!$N$3:$O$8,2,FALSE),0)</f>
        <v>0</v>
      </c>
      <c r="BD1875" s="53" t="str">
        <f t="shared" si="598"/>
        <v/>
      </c>
      <c r="BE1875" s="57" t="str">
        <f t="shared" si="590"/>
        <v/>
      </c>
    </row>
    <row r="1876" spans="1:57" ht="15" customHeight="1" x14ac:dyDescent="0.25">
      <c r="A1876" s="26" t="s">
        <v>117</v>
      </c>
      <c r="B1876" s="21"/>
      <c r="C1876" s="21" t="s">
        <v>117</v>
      </c>
      <c r="D1876" s="21"/>
      <c r="E1876" s="21" t="s">
        <v>117</v>
      </c>
      <c r="F1876" s="21"/>
      <c r="G1876" s="27"/>
      <c r="H1876" s="27"/>
      <c r="I1876" s="28" t="s">
        <v>99</v>
      </c>
      <c r="J1876" s="28" t="s">
        <v>117</v>
      </c>
      <c r="K1876" s="21"/>
      <c r="L1876" s="21"/>
      <c r="M1876" s="28" t="s">
        <v>117</v>
      </c>
      <c r="N1876" s="28" t="s">
        <v>117</v>
      </c>
      <c r="O1876" s="28" t="s">
        <v>117</v>
      </c>
      <c r="P1876" s="21" t="s">
        <v>117</v>
      </c>
      <c r="Q1876" s="21" t="s">
        <v>117</v>
      </c>
      <c r="R1876" s="28" t="s">
        <v>117</v>
      </c>
      <c r="S1876" s="78"/>
      <c r="T1876" s="30"/>
      <c r="U1876" s="52">
        <f t="shared" si="599"/>
        <v>0</v>
      </c>
      <c r="V1876" s="29"/>
      <c r="W1876" s="29" t="s">
        <v>117</v>
      </c>
      <c r="X1876" s="29"/>
      <c r="Y1876" s="29"/>
      <c r="Z1876" s="53" t="str">
        <f t="shared" si="591"/>
        <v/>
      </c>
      <c r="AA1876" s="55" t="str">
        <f t="shared" si="600"/>
        <v/>
      </c>
      <c r="AB1876" s="27"/>
      <c r="AC1876" s="54">
        <f t="shared" si="592"/>
        <v>0</v>
      </c>
      <c r="AD1876" s="78"/>
      <c r="AE1876" s="54">
        <f t="shared" si="593"/>
        <v>0</v>
      </c>
      <c r="AF1876" s="78"/>
      <c r="AG1876" s="54">
        <f t="shared" si="594"/>
        <v>0</v>
      </c>
      <c r="AH1876" s="78"/>
      <c r="AI1876" s="54">
        <f t="shared" si="595"/>
        <v>0</v>
      </c>
      <c r="AJ1876" s="78"/>
      <c r="AK1876" s="54">
        <f t="shared" si="596"/>
        <v>0</v>
      </c>
      <c r="AL1876" s="78"/>
      <c r="AM1876" s="78"/>
      <c r="AN1876" s="53" t="str">
        <f>+IF($A1876="Venta",SUMIF($AC$3:$AM$3,VLOOKUP($R1876,desplegable!$N$3:$Q$8,4,FALSE),$AC1876:$AM1876)*$T1876/VLOOKUP($R1876,desplegable!$N$3:$O$8,2,FALSE),"")</f>
        <v/>
      </c>
      <c r="AO1876" s="53">
        <f t="shared" si="597"/>
        <v>0</v>
      </c>
      <c r="AP1876" s="53" t="str">
        <f>+IF($A1876="Compra",SUMIF($AC$3:$AM$3,VLOOKUP($R1875,desplegable!$N$3:$Q$8,4,FALSE),$AC1876:$AM1876)*$T1876/VLOOKUP($R1875,desplegable!$N$3:$O$8,2,FALSE),"")</f>
        <v/>
      </c>
      <c r="AQ1876" s="55">
        <f>+IFERROR(SUMIF($AC$3:$AM$3,VLOOKUP($R1876,desplegable!$N$3:$Q$8,4,FALSE),$AC1876:$AM1876)/$S1876,0)</f>
        <v>0</v>
      </c>
      <c r="AR1876" s="55">
        <f ca="1">IFERROR((SUMIF($AC$3:$AM$3,VLOOKUP($R1876,desplegable!$N$3:$Q$8,4,FALSE),$AC1876:$AM1876)/($H1876-$G1876))*((TODAY())-$G1876)/$S1876,0)</f>
        <v>0</v>
      </c>
      <c r="AS1876" s="56" t="str">
        <f t="shared" si="582"/>
        <v>-</v>
      </c>
      <c r="AT1876" s="56" t="str">
        <f t="shared" si="583"/>
        <v>-</v>
      </c>
      <c r="AU1876" s="56" t="str">
        <f t="shared" si="584"/>
        <v>-</v>
      </c>
      <c r="AV1876" s="56" t="str">
        <f t="shared" si="585"/>
        <v>-</v>
      </c>
      <c r="AW1876" s="53" t="str">
        <f t="shared" si="586"/>
        <v>-</v>
      </c>
      <c r="AX1876" s="53" t="str">
        <f t="shared" si="587"/>
        <v/>
      </c>
      <c r="AY1876" s="57" t="str">
        <f t="shared" si="588"/>
        <v/>
      </c>
      <c r="AZ1876" s="54">
        <f>+IF(SUMIF($AC$3:$AM$3,VLOOKUP($R1876,desplegable!$N$3:$Q$8,4,FALSE),$AC1876:$AM1876)&gt;=$S1876,$S1876,SUMIF($AC$3:$AM$3,VLOOKUP($R1876,desplegable!$N$3:$Q$8,4,FALSE),$AC1876:$AM1876))</f>
        <v>0</v>
      </c>
      <c r="BA1876" s="78"/>
      <c r="BB1876" s="54">
        <f t="shared" si="589"/>
        <v>0</v>
      </c>
      <c r="BC1876" s="53">
        <f>+IFERROR($BB1876*$T1876/VLOOKUP($R1876,desplegable!$N$3:$O$8,2,FALSE),0)</f>
        <v>0</v>
      </c>
      <c r="BD1876" s="53" t="str">
        <f t="shared" si="598"/>
        <v/>
      </c>
      <c r="BE1876" s="57" t="str">
        <f t="shared" si="590"/>
        <v/>
      </c>
    </row>
    <row r="1877" spans="1:57" ht="15" customHeight="1" x14ac:dyDescent="0.25">
      <c r="A1877" s="26" t="s">
        <v>117</v>
      </c>
      <c r="B1877" s="21"/>
      <c r="C1877" s="21" t="s">
        <v>117</v>
      </c>
      <c r="D1877" s="21"/>
      <c r="E1877" s="21" t="s">
        <v>117</v>
      </c>
      <c r="F1877" s="21"/>
      <c r="G1877" s="27"/>
      <c r="H1877" s="27"/>
      <c r="I1877" s="28" t="s">
        <v>99</v>
      </c>
      <c r="J1877" s="28" t="s">
        <v>117</v>
      </c>
      <c r="K1877" s="21"/>
      <c r="L1877" s="21"/>
      <c r="M1877" s="28" t="s">
        <v>117</v>
      </c>
      <c r="N1877" s="28" t="s">
        <v>117</v>
      </c>
      <c r="O1877" s="28" t="s">
        <v>117</v>
      </c>
      <c r="P1877" s="21" t="s">
        <v>117</v>
      </c>
      <c r="Q1877" s="21" t="s">
        <v>117</v>
      </c>
      <c r="R1877" s="28" t="s">
        <v>117</v>
      </c>
      <c r="S1877" s="78"/>
      <c r="T1877" s="30"/>
      <c r="U1877" s="52">
        <f t="shared" si="599"/>
        <v>0</v>
      </c>
      <c r="V1877" s="29"/>
      <c r="W1877" s="29" t="s">
        <v>117</v>
      </c>
      <c r="X1877" s="29"/>
      <c r="Y1877" s="29"/>
      <c r="Z1877" s="53" t="str">
        <f t="shared" si="591"/>
        <v/>
      </c>
      <c r="AA1877" s="55" t="str">
        <f t="shared" si="600"/>
        <v/>
      </c>
      <c r="AB1877" s="27"/>
      <c r="AC1877" s="54">
        <f t="shared" si="592"/>
        <v>0</v>
      </c>
      <c r="AD1877" s="78"/>
      <c r="AE1877" s="54">
        <f t="shared" si="593"/>
        <v>0</v>
      </c>
      <c r="AF1877" s="78"/>
      <c r="AG1877" s="54">
        <f t="shared" si="594"/>
        <v>0</v>
      </c>
      <c r="AH1877" s="78"/>
      <c r="AI1877" s="54">
        <f t="shared" si="595"/>
        <v>0</v>
      </c>
      <c r="AJ1877" s="78"/>
      <c r="AK1877" s="54">
        <f t="shared" si="596"/>
        <v>0</v>
      </c>
      <c r="AL1877" s="78"/>
      <c r="AM1877" s="78"/>
      <c r="AN1877" s="53" t="str">
        <f>+IF($A1877="Venta",SUMIF($AC$3:$AM$3,VLOOKUP($R1877,desplegable!$N$3:$Q$8,4,FALSE),$AC1877:$AM1877)*$T1877/VLOOKUP($R1877,desplegable!$N$3:$O$8,2,FALSE),"")</f>
        <v/>
      </c>
      <c r="AO1877" s="53">
        <f t="shared" si="597"/>
        <v>0</v>
      </c>
      <c r="AP1877" s="53" t="str">
        <f>+IF($A1877="Compra",SUMIF($AC$3:$AM$3,VLOOKUP($R1876,desplegable!$N$3:$Q$8,4,FALSE),$AC1877:$AM1877)*$T1877/VLOOKUP($R1876,desplegable!$N$3:$O$8,2,FALSE),"")</f>
        <v/>
      </c>
      <c r="AQ1877" s="55">
        <f>+IFERROR(SUMIF($AC$3:$AM$3,VLOOKUP($R1877,desplegable!$N$3:$Q$8,4,FALSE),$AC1877:$AM1877)/$S1877,0)</f>
        <v>0</v>
      </c>
      <c r="AR1877" s="55">
        <f ca="1">IFERROR((SUMIF($AC$3:$AM$3,VLOOKUP($R1877,desplegable!$N$3:$Q$8,4,FALSE),$AC1877:$AM1877)/($H1877-$G1877))*((TODAY())-$G1877)/$S1877,0)</f>
        <v>0</v>
      </c>
      <c r="AS1877" s="56" t="str">
        <f t="shared" ref="AS1877:AS1911" si="601">+IFERROR(IF($AE1877=0,"-",$AE1877/$AC1877),"-")</f>
        <v>-</v>
      </c>
      <c r="AT1877" s="56" t="str">
        <f t="shared" ref="AT1877:AT1911" si="602">+IFERROR(IF($AG1877=0,"-",$AG1877/$AC1877),"-")</f>
        <v>-</v>
      </c>
      <c r="AU1877" s="56" t="str">
        <f t="shared" ref="AU1877:AU1911" si="603">+IFERROR(IF($AI1877=0,"-",$AI1877/$AC1877),"-")</f>
        <v>-</v>
      </c>
      <c r="AV1877" s="56" t="str">
        <f t="shared" ref="AV1877:AV1911" si="604">+IFERROR(IF($AK1877=0,"-",$AK1877/$AC1877),"-")</f>
        <v>-</v>
      </c>
      <c r="AW1877" s="53" t="str">
        <f t="shared" ref="AW1877:AW1911" si="605">+IF($A1877="Venta",IFERROR($AN1877/$AK1877,"-"),IFERROR($AO1877/$AK1877,"-"))</f>
        <v>-</v>
      </c>
      <c r="AX1877" s="53" t="str">
        <f t="shared" ref="AX1877:AX1911" si="606">IF($A1877="Venta",$AN1877-$AO1877,IF($A1877="Compra","",""))</f>
        <v/>
      </c>
      <c r="AY1877" s="57" t="str">
        <f t="shared" ref="AY1877:AY1911" si="607">+IF($A1877="Venta",IFERROR($AX1877/$AN1877,0),IF($A1877="Compra","",""))</f>
        <v/>
      </c>
      <c r="AZ1877" s="54">
        <f>+IF(SUMIF($AC$3:$AM$3,VLOOKUP($R1877,desplegable!$N$3:$Q$8,4,FALSE),$AC1877:$AM1877)&gt;=$S1877,$S1877,SUMIF($AC$3:$AM$3,VLOOKUP($R1877,desplegable!$N$3:$Q$8,4,FALSE),$AC1877:$AM1877))</f>
        <v>0</v>
      </c>
      <c r="BA1877" s="78"/>
      <c r="BB1877" s="54">
        <f t="shared" ref="BB1877:BB1911" si="608">+IF($BA1877=0,$AZ1877,$BA1877)</f>
        <v>0</v>
      </c>
      <c r="BC1877" s="53">
        <f>+IFERROR($BB1877*$T1877/VLOOKUP($R1877,desplegable!$N$3:$O$8,2,FALSE),0)</f>
        <v>0</v>
      </c>
      <c r="BD1877" s="53" t="str">
        <f t="shared" si="598"/>
        <v/>
      </c>
      <c r="BE1877" s="57" t="str">
        <f t="shared" ref="BE1877:BE1911" si="609">+IF($A1877="Venta",IFERROR($BD1877/$BC1877,0),IF($A1877="Compra","",""))</f>
        <v/>
      </c>
    </row>
    <row r="1878" spans="1:57" ht="15" customHeight="1" x14ac:dyDescent="0.25">
      <c r="A1878" s="26" t="s">
        <v>117</v>
      </c>
      <c r="B1878" s="21"/>
      <c r="C1878" s="21" t="s">
        <v>117</v>
      </c>
      <c r="D1878" s="21"/>
      <c r="E1878" s="21" t="s">
        <v>117</v>
      </c>
      <c r="F1878" s="21"/>
      <c r="G1878" s="27"/>
      <c r="H1878" s="27"/>
      <c r="I1878" s="28" t="s">
        <v>99</v>
      </c>
      <c r="J1878" s="28" t="s">
        <v>117</v>
      </c>
      <c r="K1878" s="21"/>
      <c r="L1878" s="21"/>
      <c r="M1878" s="28" t="s">
        <v>117</v>
      </c>
      <c r="N1878" s="28" t="s">
        <v>117</v>
      </c>
      <c r="O1878" s="28" t="s">
        <v>117</v>
      </c>
      <c r="P1878" s="21" t="s">
        <v>117</v>
      </c>
      <c r="Q1878" s="21" t="s">
        <v>117</v>
      </c>
      <c r="R1878" s="28" t="s">
        <v>117</v>
      </c>
      <c r="S1878" s="78"/>
      <c r="T1878" s="30"/>
      <c r="U1878" s="52">
        <f t="shared" si="599"/>
        <v>0</v>
      </c>
      <c r="V1878" s="29"/>
      <c r="W1878" s="29" t="s">
        <v>117</v>
      </c>
      <c r="X1878" s="29"/>
      <c r="Y1878" s="29"/>
      <c r="Z1878" s="53" t="str">
        <f t="shared" si="591"/>
        <v/>
      </c>
      <c r="AA1878" s="55" t="str">
        <f t="shared" si="600"/>
        <v/>
      </c>
      <c r="AB1878" s="27"/>
      <c r="AC1878" s="54">
        <f t="shared" si="592"/>
        <v>0</v>
      </c>
      <c r="AD1878" s="78"/>
      <c r="AE1878" s="54">
        <f t="shared" si="593"/>
        <v>0</v>
      </c>
      <c r="AF1878" s="78"/>
      <c r="AG1878" s="54">
        <f t="shared" si="594"/>
        <v>0</v>
      </c>
      <c r="AH1878" s="78"/>
      <c r="AI1878" s="54">
        <f t="shared" si="595"/>
        <v>0</v>
      </c>
      <c r="AJ1878" s="78"/>
      <c r="AK1878" s="54">
        <f t="shared" si="596"/>
        <v>0</v>
      </c>
      <c r="AL1878" s="78"/>
      <c r="AM1878" s="78"/>
      <c r="AN1878" s="53" t="str">
        <f>+IF($A1878="Venta",SUMIF($AC$3:$AM$3,VLOOKUP($R1878,desplegable!$N$3:$Q$8,4,FALSE),$AC1878:$AM1878)*$T1878/VLOOKUP($R1878,desplegable!$N$3:$O$8,2,FALSE),"")</f>
        <v/>
      </c>
      <c r="AO1878" s="53">
        <f t="shared" si="597"/>
        <v>0</v>
      </c>
      <c r="AP1878" s="53" t="str">
        <f>+IF($A1878="Compra",SUMIF($AC$3:$AM$3,VLOOKUP($R1877,desplegable!$N$3:$Q$8,4,FALSE),$AC1878:$AM1878)*$T1878/VLOOKUP($R1877,desplegable!$N$3:$O$8,2,FALSE),"")</f>
        <v/>
      </c>
      <c r="AQ1878" s="55">
        <f>+IFERROR(SUMIF($AC$3:$AM$3,VLOOKUP($R1878,desplegable!$N$3:$Q$8,4,FALSE),$AC1878:$AM1878)/$S1878,0)</f>
        <v>0</v>
      </c>
      <c r="AR1878" s="55">
        <f ca="1">IFERROR((SUMIF($AC$3:$AM$3,VLOOKUP($R1878,desplegable!$N$3:$Q$8,4,FALSE),$AC1878:$AM1878)/($H1878-$G1878))*((TODAY())-$G1878)/$S1878,0)</f>
        <v>0</v>
      </c>
      <c r="AS1878" s="56" t="str">
        <f t="shared" si="601"/>
        <v>-</v>
      </c>
      <c r="AT1878" s="56" t="str">
        <f t="shared" si="602"/>
        <v>-</v>
      </c>
      <c r="AU1878" s="56" t="str">
        <f t="shared" si="603"/>
        <v>-</v>
      </c>
      <c r="AV1878" s="56" t="str">
        <f t="shared" si="604"/>
        <v>-</v>
      </c>
      <c r="AW1878" s="53" t="str">
        <f t="shared" si="605"/>
        <v>-</v>
      </c>
      <c r="AX1878" s="53" t="str">
        <f t="shared" si="606"/>
        <v/>
      </c>
      <c r="AY1878" s="57" t="str">
        <f t="shared" si="607"/>
        <v/>
      </c>
      <c r="AZ1878" s="54">
        <f>+IF(SUMIF($AC$3:$AM$3,VLOOKUP($R1878,desplegable!$N$3:$Q$8,4,FALSE),$AC1878:$AM1878)&gt;=$S1878,$S1878,SUMIF($AC$3:$AM$3,VLOOKUP($R1878,desplegable!$N$3:$Q$8,4,FALSE),$AC1878:$AM1878))</f>
        <v>0</v>
      </c>
      <c r="BA1878" s="78"/>
      <c r="BB1878" s="54">
        <f t="shared" si="608"/>
        <v>0</v>
      </c>
      <c r="BC1878" s="53">
        <f>+IFERROR($BB1878*$T1878/VLOOKUP($R1878,desplegable!$N$3:$O$8,2,FALSE),0)</f>
        <v>0</v>
      </c>
      <c r="BD1878" s="53" t="str">
        <f t="shared" si="598"/>
        <v/>
      </c>
      <c r="BE1878" s="57" t="str">
        <f t="shared" si="609"/>
        <v/>
      </c>
    </row>
    <row r="1879" spans="1:57" ht="15" customHeight="1" x14ac:dyDescent="0.25">
      <c r="A1879" s="26" t="s">
        <v>117</v>
      </c>
      <c r="B1879" s="21"/>
      <c r="C1879" s="21" t="s">
        <v>117</v>
      </c>
      <c r="D1879" s="21"/>
      <c r="E1879" s="21" t="s">
        <v>117</v>
      </c>
      <c r="F1879" s="21"/>
      <c r="G1879" s="27"/>
      <c r="H1879" s="27"/>
      <c r="I1879" s="28" t="s">
        <v>99</v>
      </c>
      <c r="J1879" s="28" t="s">
        <v>117</v>
      </c>
      <c r="K1879" s="21"/>
      <c r="L1879" s="21"/>
      <c r="M1879" s="28" t="s">
        <v>117</v>
      </c>
      <c r="N1879" s="28" t="s">
        <v>117</v>
      </c>
      <c r="O1879" s="28" t="s">
        <v>117</v>
      </c>
      <c r="P1879" s="21" t="s">
        <v>117</v>
      </c>
      <c r="Q1879" s="21" t="s">
        <v>117</v>
      </c>
      <c r="R1879" s="28" t="s">
        <v>117</v>
      </c>
      <c r="S1879" s="78"/>
      <c r="T1879" s="30"/>
      <c r="U1879" s="52">
        <f t="shared" si="599"/>
        <v>0</v>
      </c>
      <c r="V1879" s="29"/>
      <c r="W1879" s="29" t="s">
        <v>117</v>
      </c>
      <c r="X1879" s="29"/>
      <c r="Y1879" s="29"/>
      <c r="Z1879" s="53" t="str">
        <f t="shared" si="591"/>
        <v/>
      </c>
      <c r="AA1879" s="55" t="str">
        <f t="shared" si="600"/>
        <v/>
      </c>
      <c r="AB1879" s="27"/>
      <c r="AC1879" s="54">
        <f t="shared" si="592"/>
        <v>0</v>
      </c>
      <c r="AD1879" s="78"/>
      <c r="AE1879" s="54">
        <f t="shared" si="593"/>
        <v>0</v>
      </c>
      <c r="AF1879" s="78"/>
      <c r="AG1879" s="54">
        <f t="shared" si="594"/>
        <v>0</v>
      </c>
      <c r="AH1879" s="78"/>
      <c r="AI1879" s="54">
        <f t="shared" si="595"/>
        <v>0</v>
      </c>
      <c r="AJ1879" s="78"/>
      <c r="AK1879" s="54">
        <f t="shared" si="596"/>
        <v>0</v>
      </c>
      <c r="AL1879" s="78"/>
      <c r="AM1879" s="78"/>
      <c r="AN1879" s="53" t="str">
        <f>+IF($A1879="Venta",SUMIF($AC$3:$AM$3,VLOOKUP($R1879,desplegable!$N$3:$Q$8,4,FALSE),$AC1879:$AM1879)*$T1879/VLOOKUP($R1879,desplegable!$N$3:$O$8,2,FALSE),"")</f>
        <v/>
      </c>
      <c r="AO1879" s="53">
        <f t="shared" si="597"/>
        <v>0</v>
      </c>
      <c r="AP1879" s="53" t="str">
        <f>+IF($A1879="Compra",SUMIF($AC$3:$AM$3,VLOOKUP($R1878,desplegable!$N$3:$Q$8,4,FALSE),$AC1879:$AM1879)*$T1879/VLOOKUP($R1878,desplegable!$N$3:$O$8,2,FALSE),"")</f>
        <v/>
      </c>
      <c r="AQ1879" s="55">
        <f>+IFERROR(SUMIF($AC$3:$AM$3,VLOOKUP($R1879,desplegable!$N$3:$Q$8,4,FALSE),$AC1879:$AM1879)/$S1879,0)</f>
        <v>0</v>
      </c>
      <c r="AR1879" s="55">
        <f ca="1">IFERROR((SUMIF($AC$3:$AM$3,VLOOKUP($R1879,desplegable!$N$3:$Q$8,4,FALSE),$AC1879:$AM1879)/($H1879-$G1879))*((TODAY())-$G1879)/$S1879,0)</f>
        <v>0</v>
      </c>
      <c r="AS1879" s="56" t="str">
        <f t="shared" si="601"/>
        <v>-</v>
      </c>
      <c r="AT1879" s="56" t="str">
        <f t="shared" si="602"/>
        <v>-</v>
      </c>
      <c r="AU1879" s="56" t="str">
        <f t="shared" si="603"/>
        <v>-</v>
      </c>
      <c r="AV1879" s="56" t="str">
        <f t="shared" si="604"/>
        <v>-</v>
      </c>
      <c r="AW1879" s="53" t="str">
        <f t="shared" si="605"/>
        <v>-</v>
      </c>
      <c r="AX1879" s="53" t="str">
        <f t="shared" si="606"/>
        <v/>
      </c>
      <c r="AY1879" s="57" t="str">
        <f t="shared" si="607"/>
        <v/>
      </c>
      <c r="AZ1879" s="54">
        <f>+IF(SUMIF($AC$3:$AM$3,VLOOKUP($R1879,desplegable!$N$3:$Q$8,4,FALSE),$AC1879:$AM1879)&gt;=$S1879,$S1879,SUMIF($AC$3:$AM$3,VLOOKUP($R1879,desplegable!$N$3:$Q$8,4,FALSE),$AC1879:$AM1879))</f>
        <v>0</v>
      </c>
      <c r="BA1879" s="78"/>
      <c r="BB1879" s="54">
        <f t="shared" si="608"/>
        <v>0</v>
      </c>
      <c r="BC1879" s="53">
        <f>+IFERROR($BB1879*$T1879/VLOOKUP($R1879,desplegable!$N$3:$O$8,2,FALSE),0)</f>
        <v>0</v>
      </c>
      <c r="BD1879" s="53" t="str">
        <f t="shared" si="598"/>
        <v/>
      </c>
      <c r="BE1879" s="57" t="str">
        <f t="shared" si="609"/>
        <v/>
      </c>
    </row>
    <row r="1880" spans="1:57" ht="15" customHeight="1" x14ac:dyDescent="0.25">
      <c r="A1880" s="26" t="s">
        <v>117</v>
      </c>
      <c r="B1880" s="21"/>
      <c r="C1880" s="21" t="s">
        <v>117</v>
      </c>
      <c r="D1880" s="21"/>
      <c r="E1880" s="21" t="s">
        <v>117</v>
      </c>
      <c r="F1880" s="21"/>
      <c r="G1880" s="27"/>
      <c r="H1880" s="27"/>
      <c r="I1880" s="28" t="s">
        <v>99</v>
      </c>
      <c r="J1880" s="28" t="s">
        <v>117</v>
      </c>
      <c r="K1880" s="21"/>
      <c r="L1880" s="21"/>
      <c r="M1880" s="28" t="s">
        <v>117</v>
      </c>
      <c r="N1880" s="28" t="s">
        <v>117</v>
      </c>
      <c r="O1880" s="28" t="s">
        <v>117</v>
      </c>
      <c r="P1880" s="21" t="s">
        <v>117</v>
      </c>
      <c r="Q1880" s="21" t="s">
        <v>117</v>
      </c>
      <c r="R1880" s="28" t="s">
        <v>117</v>
      </c>
      <c r="S1880" s="78"/>
      <c r="T1880" s="30"/>
      <c r="U1880" s="52">
        <f t="shared" si="599"/>
        <v>0</v>
      </c>
      <c r="V1880" s="29"/>
      <c r="W1880" s="29" t="s">
        <v>117</v>
      </c>
      <c r="X1880" s="29"/>
      <c r="Y1880" s="29"/>
      <c r="Z1880" s="53" t="str">
        <f t="shared" si="591"/>
        <v/>
      </c>
      <c r="AA1880" s="55" t="str">
        <f t="shared" si="600"/>
        <v/>
      </c>
      <c r="AB1880" s="27"/>
      <c r="AC1880" s="54">
        <f t="shared" si="592"/>
        <v>0</v>
      </c>
      <c r="AD1880" s="78"/>
      <c r="AE1880" s="54">
        <f t="shared" si="593"/>
        <v>0</v>
      </c>
      <c r="AF1880" s="78"/>
      <c r="AG1880" s="54">
        <f t="shared" si="594"/>
        <v>0</v>
      </c>
      <c r="AH1880" s="78"/>
      <c r="AI1880" s="54">
        <f t="shared" si="595"/>
        <v>0</v>
      </c>
      <c r="AJ1880" s="78"/>
      <c r="AK1880" s="54">
        <f t="shared" si="596"/>
        <v>0</v>
      </c>
      <c r="AL1880" s="78"/>
      <c r="AM1880" s="78"/>
      <c r="AN1880" s="53" t="str">
        <f>+IF($A1880="Venta",SUMIF($AC$3:$AM$3,VLOOKUP($R1880,desplegable!$N$3:$Q$8,4,FALSE),$AC1880:$AM1880)*$T1880/VLOOKUP($R1880,desplegable!$N$3:$O$8,2,FALSE),"")</f>
        <v/>
      </c>
      <c r="AO1880" s="53">
        <f t="shared" si="597"/>
        <v>0</v>
      </c>
      <c r="AP1880" s="53" t="str">
        <f>+IF($A1880="Compra",SUMIF($AC$3:$AM$3,VLOOKUP($R1879,desplegable!$N$3:$Q$8,4,FALSE),$AC1880:$AM1880)*$T1880/VLOOKUP($R1879,desplegable!$N$3:$O$8,2,FALSE),"")</f>
        <v/>
      </c>
      <c r="AQ1880" s="55">
        <f>+IFERROR(SUMIF($AC$3:$AM$3,VLOOKUP($R1880,desplegable!$N$3:$Q$8,4,FALSE),$AC1880:$AM1880)/$S1880,0)</f>
        <v>0</v>
      </c>
      <c r="AR1880" s="55">
        <f ca="1">IFERROR((SUMIF($AC$3:$AM$3,VLOOKUP($R1880,desplegable!$N$3:$Q$8,4,FALSE),$AC1880:$AM1880)/($H1880-$G1880))*((TODAY())-$G1880)/$S1880,0)</f>
        <v>0</v>
      </c>
      <c r="AS1880" s="56" t="str">
        <f t="shared" si="601"/>
        <v>-</v>
      </c>
      <c r="AT1880" s="56" t="str">
        <f t="shared" si="602"/>
        <v>-</v>
      </c>
      <c r="AU1880" s="56" t="str">
        <f t="shared" si="603"/>
        <v>-</v>
      </c>
      <c r="AV1880" s="56" t="str">
        <f t="shared" si="604"/>
        <v>-</v>
      </c>
      <c r="AW1880" s="53" t="str">
        <f t="shared" si="605"/>
        <v>-</v>
      </c>
      <c r="AX1880" s="53" t="str">
        <f t="shared" si="606"/>
        <v/>
      </c>
      <c r="AY1880" s="57" t="str">
        <f t="shared" si="607"/>
        <v/>
      </c>
      <c r="AZ1880" s="54">
        <f>+IF(SUMIF($AC$3:$AM$3,VLOOKUP($R1880,desplegable!$N$3:$Q$8,4,FALSE),$AC1880:$AM1880)&gt;=$S1880,$S1880,SUMIF($AC$3:$AM$3,VLOOKUP($R1880,desplegable!$N$3:$Q$8,4,FALSE),$AC1880:$AM1880))</f>
        <v>0</v>
      </c>
      <c r="BA1880" s="78"/>
      <c r="BB1880" s="54">
        <f t="shared" si="608"/>
        <v>0</v>
      </c>
      <c r="BC1880" s="53">
        <f>+IFERROR($BB1880*$T1880/VLOOKUP($R1880,desplegable!$N$3:$O$8,2,FALSE),0)</f>
        <v>0</v>
      </c>
      <c r="BD1880" s="53" t="str">
        <f t="shared" si="598"/>
        <v/>
      </c>
      <c r="BE1880" s="57" t="str">
        <f t="shared" si="609"/>
        <v/>
      </c>
    </row>
    <row r="1881" spans="1:57" ht="15" customHeight="1" x14ac:dyDescent="0.25">
      <c r="A1881" s="26" t="s">
        <v>117</v>
      </c>
      <c r="B1881" s="21"/>
      <c r="C1881" s="21" t="s">
        <v>117</v>
      </c>
      <c r="D1881" s="21"/>
      <c r="E1881" s="21" t="s">
        <v>117</v>
      </c>
      <c r="F1881" s="21"/>
      <c r="G1881" s="27"/>
      <c r="H1881" s="27"/>
      <c r="I1881" s="28" t="s">
        <v>99</v>
      </c>
      <c r="J1881" s="28" t="s">
        <v>117</v>
      </c>
      <c r="K1881" s="21"/>
      <c r="L1881" s="21"/>
      <c r="M1881" s="28" t="s">
        <v>117</v>
      </c>
      <c r="N1881" s="28" t="s">
        <v>117</v>
      </c>
      <c r="O1881" s="28" t="s">
        <v>117</v>
      </c>
      <c r="P1881" s="21" t="s">
        <v>117</v>
      </c>
      <c r="Q1881" s="21" t="s">
        <v>117</v>
      </c>
      <c r="R1881" s="28" t="s">
        <v>117</v>
      </c>
      <c r="S1881" s="78"/>
      <c r="T1881" s="30"/>
      <c r="U1881" s="52">
        <f t="shared" si="599"/>
        <v>0</v>
      </c>
      <c r="V1881" s="29"/>
      <c r="W1881" s="29" t="s">
        <v>117</v>
      </c>
      <c r="X1881" s="29"/>
      <c r="Y1881" s="29"/>
      <c r="Z1881" s="53" t="str">
        <f t="shared" si="591"/>
        <v/>
      </c>
      <c r="AA1881" s="55" t="str">
        <f t="shared" si="600"/>
        <v/>
      </c>
      <c r="AB1881" s="27"/>
      <c r="AC1881" s="54">
        <f t="shared" si="592"/>
        <v>0</v>
      </c>
      <c r="AD1881" s="78"/>
      <c r="AE1881" s="54">
        <f t="shared" si="593"/>
        <v>0</v>
      </c>
      <c r="AF1881" s="78"/>
      <c r="AG1881" s="54">
        <f t="shared" si="594"/>
        <v>0</v>
      </c>
      <c r="AH1881" s="78"/>
      <c r="AI1881" s="54">
        <f t="shared" si="595"/>
        <v>0</v>
      </c>
      <c r="AJ1881" s="78"/>
      <c r="AK1881" s="54">
        <f t="shared" si="596"/>
        <v>0</v>
      </c>
      <c r="AL1881" s="78"/>
      <c r="AM1881" s="78"/>
      <c r="AN1881" s="53" t="str">
        <f>+IF($A1881="Venta",SUMIF($AC$3:$AM$3,VLOOKUP($R1881,desplegable!$N$3:$Q$8,4,FALSE),$AC1881:$AM1881)*$T1881/VLOOKUP($R1881,desplegable!$N$3:$O$8,2,FALSE),"")</f>
        <v/>
      </c>
      <c r="AO1881" s="53">
        <f t="shared" si="597"/>
        <v>0</v>
      </c>
      <c r="AP1881" s="53" t="str">
        <f>+IF($A1881="Compra",SUMIF($AC$3:$AM$3,VLOOKUP($R1880,desplegable!$N$3:$Q$8,4,FALSE),$AC1881:$AM1881)*$T1881/VLOOKUP($R1880,desplegable!$N$3:$O$8,2,FALSE),"")</f>
        <v/>
      </c>
      <c r="AQ1881" s="55">
        <f>+IFERROR(SUMIF($AC$3:$AM$3,VLOOKUP($R1881,desplegable!$N$3:$Q$8,4,FALSE),$AC1881:$AM1881)/$S1881,0)</f>
        <v>0</v>
      </c>
      <c r="AR1881" s="55">
        <f ca="1">IFERROR((SUMIF($AC$3:$AM$3,VLOOKUP($R1881,desplegable!$N$3:$Q$8,4,FALSE),$AC1881:$AM1881)/($H1881-$G1881))*((TODAY())-$G1881)/$S1881,0)</f>
        <v>0</v>
      </c>
      <c r="AS1881" s="56" t="str">
        <f t="shared" si="601"/>
        <v>-</v>
      </c>
      <c r="AT1881" s="56" t="str">
        <f t="shared" si="602"/>
        <v>-</v>
      </c>
      <c r="AU1881" s="56" t="str">
        <f t="shared" si="603"/>
        <v>-</v>
      </c>
      <c r="AV1881" s="56" t="str">
        <f t="shared" si="604"/>
        <v>-</v>
      </c>
      <c r="AW1881" s="53" t="str">
        <f t="shared" si="605"/>
        <v>-</v>
      </c>
      <c r="AX1881" s="53" t="str">
        <f t="shared" si="606"/>
        <v/>
      </c>
      <c r="AY1881" s="57" t="str">
        <f t="shared" si="607"/>
        <v/>
      </c>
      <c r="AZ1881" s="54">
        <f>+IF(SUMIF($AC$3:$AM$3,VLOOKUP($R1881,desplegable!$N$3:$Q$8,4,FALSE),$AC1881:$AM1881)&gt;=$S1881,$S1881,SUMIF($AC$3:$AM$3,VLOOKUP($R1881,desplegable!$N$3:$Q$8,4,FALSE),$AC1881:$AM1881))</f>
        <v>0</v>
      </c>
      <c r="BA1881" s="78"/>
      <c r="BB1881" s="54">
        <f t="shared" si="608"/>
        <v>0</v>
      </c>
      <c r="BC1881" s="53">
        <f>+IFERROR($BB1881*$T1881/VLOOKUP($R1881,desplegable!$N$3:$O$8,2,FALSE),0)</f>
        <v>0</v>
      </c>
      <c r="BD1881" s="53" t="str">
        <f t="shared" si="598"/>
        <v/>
      </c>
      <c r="BE1881" s="57" t="str">
        <f t="shared" si="609"/>
        <v/>
      </c>
    </row>
    <row r="1882" spans="1:57" ht="15" customHeight="1" x14ac:dyDescent="0.25">
      <c r="A1882" s="26" t="s">
        <v>117</v>
      </c>
      <c r="B1882" s="21"/>
      <c r="C1882" s="21" t="s">
        <v>117</v>
      </c>
      <c r="D1882" s="21"/>
      <c r="E1882" s="21" t="s">
        <v>117</v>
      </c>
      <c r="F1882" s="21"/>
      <c r="G1882" s="27"/>
      <c r="H1882" s="27"/>
      <c r="I1882" s="28" t="s">
        <v>99</v>
      </c>
      <c r="J1882" s="28" t="s">
        <v>117</v>
      </c>
      <c r="K1882" s="21"/>
      <c r="L1882" s="21"/>
      <c r="M1882" s="28" t="s">
        <v>117</v>
      </c>
      <c r="N1882" s="28" t="s">
        <v>117</v>
      </c>
      <c r="O1882" s="28" t="s">
        <v>117</v>
      </c>
      <c r="P1882" s="21" t="s">
        <v>117</v>
      </c>
      <c r="Q1882" s="21" t="s">
        <v>117</v>
      </c>
      <c r="R1882" s="28" t="s">
        <v>117</v>
      </c>
      <c r="S1882" s="78"/>
      <c r="T1882" s="30"/>
      <c r="U1882" s="52">
        <f t="shared" si="599"/>
        <v>0</v>
      </c>
      <c r="V1882" s="29"/>
      <c r="W1882" s="29" t="s">
        <v>117</v>
      </c>
      <c r="X1882" s="29"/>
      <c r="Y1882" s="29"/>
      <c r="Z1882" s="53" t="str">
        <f t="shared" si="591"/>
        <v/>
      </c>
      <c r="AA1882" s="55" t="str">
        <f t="shared" si="600"/>
        <v/>
      </c>
      <c r="AB1882" s="27"/>
      <c r="AC1882" s="54">
        <f t="shared" si="592"/>
        <v>0</v>
      </c>
      <c r="AD1882" s="78"/>
      <c r="AE1882" s="54">
        <f t="shared" si="593"/>
        <v>0</v>
      </c>
      <c r="AF1882" s="78"/>
      <c r="AG1882" s="54">
        <f t="shared" si="594"/>
        <v>0</v>
      </c>
      <c r="AH1882" s="78"/>
      <c r="AI1882" s="54">
        <f t="shared" si="595"/>
        <v>0</v>
      </c>
      <c r="AJ1882" s="78"/>
      <c r="AK1882" s="54">
        <f t="shared" si="596"/>
        <v>0</v>
      </c>
      <c r="AL1882" s="78"/>
      <c r="AM1882" s="78"/>
      <c r="AN1882" s="53" t="str">
        <f>+IF($A1882="Venta",SUMIF($AC$3:$AM$3,VLOOKUP($R1882,desplegable!$N$3:$Q$8,4,FALSE),$AC1882:$AM1882)*$T1882/VLOOKUP($R1882,desplegable!$N$3:$O$8,2,FALSE),"")</f>
        <v/>
      </c>
      <c r="AO1882" s="53">
        <f t="shared" si="597"/>
        <v>0</v>
      </c>
      <c r="AP1882" s="53" t="str">
        <f>+IF($A1882="Compra",SUMIF($AC$3:$AM$3,VLOOKUP($R1881,desplegable!$N$3:$Q$8,4,FALSE),$AC1882:$AM1882)*$T1882/VLOOKUP($R1881,desplegable!$N$3:$O$8,2,FALSE),"")</f>
        <v/>
      </c>
      <c r="AQ1882" s="55">
        <f>+IFERROR(SUMIF($AC$3:$AM$3,VLOOKUP($R1882,desplegable!$N$3:$Q$8,4,FALSE),$AC1882:$AM1882)/$S1882,0)</f>
        <v>0</v>
      </c>
      <c r="AR1882" s="55">
        <f ca="1">IFERROR((SUMIF($AC$3:$AM$3,VLOOKUP($R1882,desplegable!$N$3:$Q$8,4,FALSE),$AC1882:$AM1882)/($H1882-$G1882))*((TODAY())-$G1882)/$S1882,0)</f>
        <v>0</v>
      </c>
      <c r="AS1882" s="56" t="str">
        <f t="shared" si="601"/>
        <v>-</v>
      </c>
      <c r="AT1882" s="56" t="str">
        <f t="shared" si="602"/>
        <v>-</v>
      </c>
      <c r="AU1882" s="56" t="str">
        <f t="shared" si="603"/>
        <v>-</v>
      </c>
      <c r="AV1882" s="56" t="str">
        <f t="shared" si="604"/>
        <v>-</v>
      </c>
      <c r="AW1882" s="53" t="str">
        <f t="shared" si="605"/>
        <v>-</v>
      </c>
      <c r="AX1882" s="53" t="str">
        <f t="shared" si="606"/>
        <v/>
      </c>
      <c r="AY1882" s="57" t="str">
        <f t="shared" si="607"/>
        <v/>
      </c>
      <c r="AZ1882" s="54">
        <f>+IF(SUMIF($AC$3:$AM$3,VLOOKUP($R1882,desplegable!$N$3:$Q$8,4,FALSE),$AC1882:$AM1882)&gt;=$S1882,$S1882,SUMIF($AC$3:$AM$3,VLOOKUP($R1882,desplegable!$N$3:$Q$8,4,FALSE),$AC1882:$AM1882))</f>
        <v>0</v>
      </c>
      <c r="BA1882" s="78"/>
      <c r="BB1882" s="54">
        <f t="shared" si="608"/>
        <v>0</v>
      </c>
      <c r="BC1882" s="53">
        <f>+IFERROR($BB1882*$T1882/VLOOKUP($R1882,desplegable!$N$3:$O$8,2,FALSE),0)</f>
        <v>0</v>
      </c>
      <c r="BD1882" s="53" t="str">
        <f t="shared" si="598"/>
        <v/>
      </c>
      <c r="BE1882" s="57" t="str">
        <f t="shared" si="609"/>
        <v/>
      </c>
    </row>
    <row r="1883" spans="1:57" ht="15" customHeight="1" x14ac:dyDescent="0.25">
      <c r="A1883" s="26" t="s">
        <v>117</v>
      </c>
      <c r="B1883" s="21"/>
      <c r="C1883" s="21" t="s">
        <v>117</v>
      </c>
      <c r="D1883" s="21"/>
      <c r="E1883" s="21" t="s">
        <v>117</v>
      </c>
      <c r="F1883" s="21"/>
      <c r="G1883" s="27"/>
      <c r="H1883" s="27"/>
      <c r="I1883" s="28" t="s">
        <v>99</v>
      </c>
      <c r="J1883" s="28" t="s">
        <v>117</v>
      </c>
      <c r="K1883" s="21"/>
      <c r="L1883" s="21"/>
      <c r="M1883" s="28" t="s">
        <v>117</v>
      </c>
      <c r="N1883" s="28" t="s">
        <v>117</v>
      </c>
      <c r="O1883" s="28" t="s">
        <v>117</v>
      </c>
      <c r="P1883" s="21" t="s">
        <v>117</v>
      </c>
      <c r="Q1883" s="21" t="s">
        <v>117</v>
      </c>
      <c r="R1883" s="28" t="s">
        <v>117</v>
      </c>
      <c r="S1883" s="78"/>
      <c r="T1883" s="30"/>
      <c r="U1883" s="52">
        <f t="shared" si="599"/>
        <v>0</v>
      </c>
      <c r="V1883" s="29"/>
      <c r="W1883" s="29" t="s">
        <v>117</v>
      </c>
      <c r="X1883" s="29"/>
      <c r="Y1883" s="29"/>
      <c r="Z1883" s="53" t="str">
        <f t="shared" si="591"/>
        <v/>
      </c>
      <c r="AA1883" s="55" t="str">
        <f t="shared" si="600"/>
        <v/>
      </c>
      <c r="AB1883" s="27"/>
      <c r="AC1883" s="54">
        <f t="shared" si="592"/>
        <v>0</v>
      </c>
      <c r="AD1883" s="78"/>
      <c r="AE1883" s="54">
        <f t="shared" si="593"/>
        <v>0</v>
      </c>
      <c r="AF1883" s="78"/>
      <c r="AG1883" s="54">
        <f t="shared" si="594"/>
        <v>0</v>
      </c>
      <c r="AH1883" s="78"/>
      <c r="AI1883" s="54">
        <f t="shared" si="595"/>
        <v>0</v>
      </c>
      <c r="AJ1883" s="78"/>
      <c r="AK1883" s="54">
        <f t="shared" si="596"/>
        <v>0</v>
      </c>
      <c r="AL1883" s="78"/>
      <c r="AM1883" s="78"/>
      <c r="AN1883" s="53" t="str">
        <f>+IF($A1883="Venta",SUMIF($AC$3:$AM$3,VLOOKUP($R1883,desplegable!$N$3:$Q$8,4,FALSE),$AC1883:$AM1883)*$T1883/VLOOKUP($R1883,desplegable!$N$3:$O$8,2,FALSE),"")</f>
        <v/>
      </c>
      <c r="AO1883" s="53">
        <f t="shared" si="597"/>
        <v>0</v>
      </c>
      <c r="AP1883" s="53" t="str">
        <f>+IF($A1883="Compra",SUMIF($AC$3:$AM$3,VLOOKUP($R1882,desplegable!$N$3:$Q$8,4,FALSE),$AC1883:$AM1883)*$T1883/VLOOKUP($R1882,desplegable!$N$3:$O$8,2,FALSE),"")</f>
        <v/>
      </c>
      <c r="AQ1883" s="55">
        <f>+IFERROR(SUMIF($AC$3:$AM$3,VLOOKUP($R1883,desplegable!$N$3:$Q$8,4,FALSE),$AC1883:$AM1883)/$S1883,0)</f>
        <v>0</v>
      </c>
      <c r="AR1883" s="55">
        <f ca="1">IFERROR((SUMIF($AC$3:$AM$3,VLOOKUP($R1883,desplegable!$N$3:$Q$8,4,FALSE),$AC1883:$AM1883)/($H1883-$G1883))*((TODAY())-$G1883)/$S1883,0)</f>
        <v>0</v>
      </c>
      <c r="AS1883" s="56" t="str">
        <f t="shared" si="601"/>
        <v>-</v>
      </c>
      <c r="AT1883" s="56" t="str">
        <f t="shared" si="602"/>
        <v>-</v>
      </c>
      <c r="AU1883" s="56" t="str">
        <f t="shared" si="603"/>
        <v>-</v>
      </c>
      <c r="AV1883" s="56" t="str">
        <f t="shared" si="604"/>
        <v>-</v>
      </c>
      <c r="AW1883" s="53" t="str">
        <f t="shared" si="605"/>
        <v>-</v>
      </c>
      <c r="AX1883" s="53" t="str">
        <f t="shared" si="606"/>
        <v/>
      </c>
      <c r="AY1883" s="57" t="str">
        <f t="shared" si="607"/>
        <v/>
      </c>
      <c r="AZ1883" s="54">
        <f>+IF(SUMIF($AC$3:$AM$3,VLOOKUP($R1883,desplegable!$N$3:$Q$8,4,FALSE),$AC1883:$AM1883)&gt;=$S1883,$S1883,SUMIF($AC$3:$AM$3,VLOOKUP($R1883,desplegable!$N$3:$Q$8,4,FALSE),$AC1883:$AM1883))</f>
        <v>0</v>
      </c>
      <c r="BA1883" s="78"/>
      <c r="BB1883" s="54">
        <f t="shared" si="608"/>
        <v>0</v>
      </c>
      <c r="BC1883" s="53">
        <f>+IFERROR($BB1883*$T1883/VLOOKUP($R1883,desplegable!$N$3:$O$8,2,FALSE),0)</f>
        <v>0</v>
      </c>
      <c r="BD1883" s="53" t="str">
        <f t="shared" si="598"/>
        <v/>
      </c>
      <c r="BE1883" s="57" t="str">
        <f t="shared" si="609"/>
        <v/>
      </c>
    </row>
    <row r="1884" spans="1:57" ht="15" customHeight="1" x14ac:dyDescent="0.25">
      <c r="A1884" s="26" t="s">
        <v>117</v>
      </c>
      <c r="B1884" s="21"/>
      <c r="C1884" s="21" t="s">
        <v>117</v>
      </c>
      <c r="D1884" s="21"/>
      <c r="E1884" s="21" t="s">
        <v>117</v>
      </c>
      <c r="F1884" s="21"/>
      <c r="G1884" s="27"/>
      <c r="H1884" s="27"/>
      <c r="I1884" s="28" t="s">
        <v>99</v>
      </c>
      <c r="J1884" s="28" t="s">
        <v>117</v>
      </c>
      <c r="K1884" s="21"/>
      <c r="L1884" s="21"/>
      <c r="M1884" s="28" t="s">
        <v>117</v>
      </c>
      <c r="N1884" s="28" t="s">
        <v>117</v>
      </c>
      <c r="O1884" s="28" t="s">
        <v>117</v>
      </c>
      <c r="P1884" s="21" t="s">
        <v>117</v>
      </c>
      <c r="Q1884" s="21" t="s">
        <v>117</v>
      </c>
      <c r="R1884" s="28" t="s">
        <v>117</v>
      </c>
      <c r="S1884" s="78"/>
      <c r="T1884" s="30"/>
      <c r="U1884" s="52">
        <f t="shared" si="599"/>
        <v>0</v>
      </c>
      <c r="V1884" s="29"/>
      <c r="W1884" s="29" t="s">
        <v>117</v>
      </c>
      <c r="X1884" s="29"/>
      <c r="Y1884" s="29"/>
      <c r="Z1884" s="53" t="str">
        <f t="shared" si="591"/>
        <v/>
      </c>
      <c r="AA1884" s="55" t="str">
        <f t="shared" si="600"/>
        <v/>
      </c>
      <c r="AB1884" s="27"/>
      <c r="AC1884" s="54">
        <f t="shared" si="592"/>
        <v>0</v>
      </c>
      <c r="AD1884" s="78"/>
      <c r="AE1884" s="54">
        <f t="shared" si="593"/>
        <v>0</v>
      </c>
      <c r="AF1884" s="78"/>
      <c r="AG1884" s="54">
        <f t="shared" si="594"/>
        <v>0</v>
      </c>
      <c r="AH1884" s="78"/>
      <c r="AI1884" s="54">
        <f t="shared" si="595"/>
        <v>0</v>
      </c>
      <c r="AJ1884" s="78"/>
      <c r="AK1884" s="54">
        <f t="shared" si="596"/>
        <v>0</v>
      </c>
      <c r="AL1884" s="78"/>
      <c r="AM1884" s="78"/>
      <c r="AN1884" s="53" t="str">
        <f>+IF($A1884="Venta",SUMIF($AC$3:$AM$3,VLOOKUP($R1884,desplegable!$N$3:$Q$8,4,FALSE),$AC1884:$AM1884)*$T1884/VLOOKUP($R1884,desplegable!$N$3:$O$8,2,FALSE),"")</f>
        <v/>
      </c>
      <c r="AO1884" s="53">
        <f t="shared" si="597"/>
        <v>0</v>
      </c>
      <c r="AP1884" s="53" t="str">
        <f>+IF($A1884="Compra",SUMIF($AC$3:$AM$3,VLOOKUP($R1883,desplegable!$N$3:$Q$8,4,FALSE),$AC1884:$AM1884)*$T1884/VLOOKUP($R1883,desplegable!$N$3:$O$8,2,FALSE),"")</f>
        <v/>
      </c>
      <c r="AQ1884" s="55">
        <f>+IFERROR(SUMIF($AC$3:$AM$3,VLOOKUP($R1884,desplegable!$N$3:$Q$8,4,FALSE),$AC1884:$AM1884)/$S1884,0)</f>
        <v>0</v>
      </c>
      <c r="AR1884" s="55">
        <f ca="1">IFERROR((SUMIF($AC$3:$AM$3,VLOOKUP($R1884,desplegable!$N$3:$Q$8,4,FALSE),$AC1884:$AM1884)/($H1884-$G1884))*((TODAY())-$G1884)/$S1884,0)</f>
        <v>0</v>
      </c>
      <c r="AS1884" s="56" t="str">
        <f t="shared" si="601"/>
        <v>-</v>
      </c>
      <c r="AT1884" s="56" t="str">
        <f t="shared" si="602"/>
        <v>-</v>
      </c>
      <c r="AU1884" s="56" t="str">
        <f t="shared" si="603"/>
        <v>-</v>
      </c>
      <c r="AV1884" s="56" t="str">
        <f t="shared" si="604"/>
        <v>-</v>
      </c>
      <c r="AW1884" s="53" t="str">
        <f t="shared" si="605"/>
        <v>-</v>
      </c>
      <c r="AX1884" s="53" t="str">
        <f t="shared" si="606"/>
        <v/>
      </c>
      <c r="AY1884" s="57" t="str">
        <f t="shared" si="607"/>
        <v/>
      </c>
      <c r="AZ1884" s="54">
        <f>+IF(SUMIF($AC$3:$AM$3,VLOOKUP($R1884,desplegable!$N$3:$Q$8,4,FALSE),$AC1884:$AM1884)&gt;=$S1884,$S1884,SUMIF($AC$3:$AM$3,VLOOKUP($R1884,desplegable!$N$3:$Q$8,4,FALSE),$AC1884:$AM1884))</f>
        <v>0</v>
      </c>
      <c r="BA1884" s="78"/>
      <c r="BB1884" s="54">
        <f t="shared" si="608"/>
        <v>0</v>
      </c>
      <c r="BC1884" s="53">
        <f>+IFERROR($BB1884*$T1884/VLOOKUP($R1884,desplegable!$N$3:$O$8,2,FALSE),0)</f>
        <v>0</v>
      </c>
      <c r="BD1884" s="53" t="str">
        <f t="shared" si="598"/>
        <v/>
      </c>
      <c r="BE1884" s="57" t="str">
        <f t="shared" si="609"/>
        <v/>
      </c>
    </row>
    <row r="1885" spans="1:57" ht="15" customHeight="1" x14ac:dyDescent="0.25">
      <c r="A1885" s="26" t="s">
        <v>117</v>
      </c>
      <c r="B1885" s="21"/>
      <c r="C1885" s="21" t="s">
        <v>117</v>
      </c>
      <c r="D1885" s="21"/>
      <c r="E1885" s="21" t="s">
        <v>117</v>
      </c>
      <c r="F1885" s="21"/>
      <c r="G1885" s="27"/>
      <c r="H1885" s="27"/>
      <c r="I1885" s="28" t="s">
        <v>99</v>
      </c>
      <c r="J1885" s="28" t="s">
        <v>117</v>
      </c>
      <c r="K1885" s="21"/>
      <c r="L1885" s="21"/>
      <c r="M1885" s="28" t="s">
        <v>117</v>
      </c>
      <c r="N1885" s="28" t="s">
        <v>117</v>
      </c>
      <c r="O1885" s="28" t="s">
        <v>117</v>
      </c>
      <c r="P1885" s="21" t="s">
        <v>117</v>
      </c>
      <c r="Q1885" s="21" t="s">
        <v>117</v>
      </c>
      <c r="R1885" s="28" t="s">
        <v>117</v>
      </c>
      <c r="S1885" s="78"/>
      <c r="T1885" s="30"/>
      <c r="U1885" s="52">
        <f t="shared" si="599"/>
        <v>0</v>
      </c>
      <c r="V1885" s="29"/>
      <c r="W1885" s="29" t="s">
        <v>117</v>
      </c>
      <c r="X1885" s="29"/>
      <c r="Y1885" s="29"/>
      <c r="Z1885" s="53" t="str">
        <f t="shared" si="591"/>
        <v/>
      </c>
      <c r="AA1885" s="55" t="str">
        <f t="shared" si="600"/>
        <v/>
      </c>
      <c r="AB1885" s="27"/>
      <c r="AC1885" s="54">
        <f t="shared" si="592"/>
        <v>0</v>
      </c>
      <c r="AD1885" s="78"/>
      <c r="AE1885" s="54">
        <f t="shared" si="593"/>
        <v>0</v>
      </c>
      <c r="AF1885" s="78"/>
      <c r="AG1885" s="54">
        <f t="shared" si="594"/>
        <v>0</v>
      </c>
      <c r="AH1885" s="78"/>
      <c r="AI1885" s="54">
        <f t="shared" si="595"/>
        <v>0</v>
      </c>
      <c r="AJ1885" s="78"/>
      <c r="AK1885" s="54">
        <f t="shared" si="596"/>
        <v>0</v>
      </c>
      <c r="AL1885" s="78"/>
      <c r="AM1885" s="78"/>
      <c r="AN1885" s="53" t="str">
        <f>+IF($A1885="Venta",SUMIF($AC$3:$AM$3,VLOOKUP($R1885,desplegable!$N$3:$Q$8,4,FALSE),$AC1885:$AM1885)*$T1885/VLOOKUP($R1885,desplegable!$N$3:$O$8,2,FALSE),"")</f>
        <v/>
      </c>
      <c r="AO1885" s="53">
        <f t="shared" si="597"/>
        <v>0</v>
      </c>
      <c r="AP1885" s="53" t="str">
        <f>+IF($A1885="Compra",SUMIF($AC$3:$AM$3,VLOOKUP($R1884,desplegable!$N$3:$Q$8,4,FALSE),$AC1885:$AM1885)*$T1885/VLOOKUP($R1884,desplegable!$N$3:$O$8,2,FALSE),"")</f>
        <v/>
      </c>
      <c r="AQ1885" s="55">
        <f>+IFERROR(SUMIF($AC$3:$AM$3,VLOOKUP($R1885,desplegable!$N$3:$Q$8,4,FALSE),$AC1885:$AM1885)/$S1885,0)</f>
        <v>0</v>
      </c>
      <c r="AR1885" s="55">
        <f ca="1">IFERROR((SUMIF($AC$3:$AM$3,VLOOKUP($R1885,desplegable!$N$3:$Q$8,4,FALSE),$AC1885:$AM1885)/($H1885-$G1885))*((TODAY())-$G1885)/$S1885,0)</f>
        <v>0</v>
      </c>
      <c r="AS1885" s="56" t="str">
        <f t="shared" si="601"/>
        <v>-</v>
      </c>
      <c r="AT1885" s="56" t="str">
        <f t="shared" si="602"/>
        <v>-</v>
      </c>
      <c r="AU1885" s="56" t="str">
        <f t="shared" si="603"/>
        <v>-</v>
      </c>
      <c r="AV1885" s="56" t="str">
        <f t="shared" si="604"/>
        <v>-</v>
      </c>
      <c r="AW1885" s="53" t="str">
        <f t="shared" si="605"/>
        <v>-</v>
      </c>
      <c r="AX1885" s="53" t="str">
        <f t="shared" si="606"/>
        <v/>
      </c>
      <c r="AY1885" s="57" t="str">
        <f t="shared" si="607"/>
        <v/>
      </c>
      <c r="AZ1885" s="54">
        <f>+IF(SUMIF($AC$3:$AM$3,VLOOKUP($R1885,desplegable!$N$3:$Q$8,4,FALSE),$AC1885:$AM1885)&gt;=$S1885,$S1885,SUMIF($AC$3:$AM$3,VLOOKUP($R1885,desplegable!$N$3:$Q$8,4,FALSE),$AC1885:$AM1885))</f>
        <v>0</v>
      </c>
      <c r="BA1885" s="78"/>
      <c r="BB1885" s="54">
        <f t="shared" si="608"/>
        <v>0</v>
      </c>
      <c r="BC1885" s="53">
        <f>+IFERROR($BB1885*$T1885/VLOOKUP($R1885,desplegable!$N$3:$O$8,2,FALSE),0)</f>
        <v>0</v>
      </c>
      <c r="BD1885" s="53" t="str">
        <f t="shared" si="598"/>
        <v/>
      </c>
      <c r="BE1885" s="57" t="str">
        <f t="shared" si="609"/>
        <v/>
      </c>
    </row>
    <row r="1886" spans="1:57" ht="15" customHeight="1" x14ac:dyDescent="0.25">
      <c r="A1886" s="26" t="s">
        <v>117</v>
      </c>
      <c r="B1886" s="21"/>
      <c r="C1886" s="21" t="s">
        <v>117</v>
      </c>
      <c r="D1886" s="21"/>
      <c r="E1886" s="21" t="s">
        <v>117</v>
      </c>
      <c r="F1886" s="21"/>
      <c r="G1886" s="27"/>
      <c r="H1886" s="27"/>
      <c r="I1886" s="28" t="s">
        <v>99</v>
      </c>
      <c r="J1886" s="28" t="s">
        <v>117</v>
      </c>
      <c r="K1886" s="21"/>
      <c r="L1886" s="21"/>
      <c r="M1886" s="28" t="s">
        <v>117</v>
      </c>
      <c r="N1886" s="28" t="s">
        <v>117</v>
      </c>
      <c r="O1886" s="28" t="s">
        <v>117</v>
      </c>
      <c r="P1886" s="21" t="s">
        <v>117</v>
      </c>
      <c r="Q1886" s="21" t="s">
        <v>117</v>
      </c>
      <c r="R1886" s="28" t="s">
        <v>117</v>
      </c>
      <c r="S1886" s="78"/>
      <c r="T1886" s="30"/>
      <c r="U1886" s="52">
        <f t="shared" si="599"/>
        <v>0</v>
      </c>
      <c r="V1886" s="29"/>
      <c r="W1886" s="29" t="s">
        <v>117</v>
      </c>
      <c r="X1886" s="29"/>
      <c r="Y1886" s="29"/>
      <c r="Z1886" s="53" t="str">
        <f t="shared" si="591"/>
        <v/>
      </c>
      <c r="AA1886" s="55" t="str">
        <f t="shared" si="600"/>
        <v/>
      </c>
      <c r="AB1886" s="27"/>
      <c r="AC1886" s="54">
        <f t="shared" si="592"/>
        <v>0</v>
      </c>
      <c r="AD1886" s="78"/>
      <c r="AE1886" s="54">
        <f t="shared" si="593"/>
        <v>0</v>
      </c>
      <c r="AF1886" s="78"/>
      <c r="AG1886" s="54">
        <f t="shared" si="594"/>
        <v>0</v>
      </c>
      <c r="AH1886" s="78"/>
      <c r="AI1886" s="54">
        <f t="shared" si="595"/>
        <v>0</v>
      </c>
      <c r="AJ1886" s="78"/>
      <c r="AK1886" s="54">
        <f t="shared" si="596"/>
        <v>0</v>
      </c>
      <c r="AL1886" s="78"/>
      <c r="AM1886" s="78"/>
      <c r="AN1886" s="53" t="str">
        <f>+IF($A1886="Venta",SUMIF($AC$3:$AM$3,VLOOKUP($R1886,desplegable!$N$3:$Q$8,4,FALSE),$AC1886:$AM1886)*$T1886/VLOOKUP($R1886,desplegable!$N$3:$O$8,2,FALSE),"")</f>
        <v/>
      </c>
      <c r="AO1886" s="53">
        <f t="shared" si="597"/>
        <v>0</v>
      </c>
      <c r="AP1886" s="53" t="str">
        <f>+IF($A1886="Compra",SUMIF($AC$3:$AM$3,VLOOKUP($R1885,desplegable!$N$3:$Q$8,4,FALSE),$AC1886:$AM1886)*$T1886/VLOOKUP($R1885,desplegable!$N$3:$O$8,2,FALSE),"")</f>
        <v/>
      </c>
      <c r="AQ1886" s="55">
        <f>+IFERROR(SUMIF($AC$3:$AM$3,VLOOKUP($R1886,desplegable!$N$3:$Q$8,4,FALSE),$AC1886:$AM1886)/$S1886,0)</f>
        <v>0</v>
      </c>
      <c r="AR1886" s="55">
        <f ca="1">IFERROR((SUMIF($AC$3:$AM$3,VLOOKUP($R1886,desplegable!$N$3:$Q$8,4,FALSE),$AC1886:$AM1886)/($H1886-$G1886))*((TODAY())-$G1886)/$S1886,0)</f>
        <v>0</v>
      </c>
      <c r="AS1886" s="56" t="str">
        <f t="shared" si="601"/>
        <v>-</v>
      </c>
      <c r="AT1886" s="56" t="str">
        <f t="shared" si="602"/>
        <v>-</v>
      </c>
      <c r="AU1886" s="56" t="str">
        <f t="shared" si="603"/>
        <v>-</v>
      </c>
      <c r="AV1886" s="56" t="str">
        <f t="shared" si="604"/>
        <v>-</v>
      </c>
      <c r="AW1886" s="53" t="str">
        <f t="shared" si="605"/>
        <v>-</v>
      </c>
      <c r="AX1886" s="53" t="str">
        <f t="shared" si="606"/>
        <v/>
      </c>
      <c r="AY1886" s="57" t="str">
        <f t="shared" si="607"/>
        <v/>
      </c>
      <c r="AZ1886" s="54">
        <f>+IF(SUMIF($AC$3:$AM$3,VLOOKUP($R1886,desplegable!$N$3:$Q$8,4,FALSE),$AC1886:$AM1886)&gt;=$S1886,$S1886,SUMIF($AC$3:$AM$3,VLOOKUP($R1886,desplegable!$N$3:$Q$8,4,FALSE),$AC1886:$AM1886))</f>
        <v>0</v>
      </c>
      <c r="BA1886" s="78"/>
      <c r="BB1886" s="54">
        <f t="shared" si="608"/>
        <v>0</v>
      </c>
      <c r="BC1886" s="53">
        <f>+IFERROR($BB1886*$T1886/VLOOKUP($R1886,desplegable!$N$3:$O$8,2,FALSE),0)</f>
        <v>0</v>
      </c>
      <c r="BD1886" s="53" t="str">
        <f t="shared" si="598"/>
        <v/>
      </c>
      <c r="BE1886" s="57" t="str">
        <f t="shared" si="609"/>
        <v/>
      </c>
    </row>
    <row r="1887" spans="1:57" ht="15" customHeight="1" x14ac:dyDescent="0.25">
      <c r="A1887" s="26" t="s">
        <v>117</v>
      </c>
      <c r="B1887" s="21"/>
      <c r="C1887" s="21" t="s">
        <v>117</v>
      </c>
      <c r="D1887" s="21"/>
      <c r="E1887" s="21" t="s">
        <v>117</v>
      </c>
      <c r="F1887" s="21"/>
      <c r="G1887" s="27"/>
      <c r="H1887" s="27"/>
      <c r="I1887" s="28" t="s">
        <v>99</v>
      </c>
      <c r="J1887" s="28" t="s">
        <v>117</v>
      </c>
      <c r="K1887" s="21"/>
      <c r="L1887" s="21"/>
      <c r="M1887" s="28" t="s">
        <v>117</v>
      </c>
      <c r="N1887" s="28" t="s">
        <v>117</v>
      </c>
      <c r="O1887" s="28" t="s">
        <v>117</v>
      </c>
      <c r="P1887" s="21" t="s">
        <v>117</v>
      </c>
      <c r="Q1887" s="21" t="s">
        <v>117</v>
      </c>
      <c r="R1887" s="28" t="s">
        <v>117</v>
      </c>
      <c r="S1887" s="78"/>
      <c r="T1887" s="30"/>
      <c r="U1887" s="52">
        <f t="shared" si="599"/>
        <v>0</v>
      </c>
      <c r="V1887" s="29"/>
      <c r="W1887" s="29" t="s">
        <v>117</v>
      </c>
      <c r="X1887" s="29"/>
      <c r="Y1887" s="29"/>
      <c r="Z1887" s="53" t="str">
        <f t="shared" si="591"/>
        <v/>
      </c>
      <c r="AA1887" s="55" t="str">
        <f t="shared" si="600"/>
        <v/>
      </c>
      <c r="AB1887" s="27"/>
      <c r="AC1887" s="54">
        <f t="shared" si="592"/>
        <v>0</v>
      </c>
      <c r="AD1887" s="78"/>
      <c r="AE1887" s="54">
        <f t="shared" si="593"/>
        <v>0</v>
      </c>
      <c r="AF1887" s="78"/>
      <c r="AG1887" s="54">
        <f t="shared" si="594"/>
        <v>0</v>
      </c>
      <c r="AH1887" s="78"/>
      <c r="AI1887" s="54">
        <f t="shared" si="595"/>
        <v>0</v>
      </c>
      <c r="AJ1887" s="78"/>
      <c r="AK1887" s="54">
        <f t="shared" si="596"/>
        <v>0</v>
      </c>
      <c r="AL1887" s="78"/>
      <c r="AM1887" s="78"/>
      <c r="AN1887" s="53" t="str">
        <f>+IF($A1887="Venta",SUMIF($AC$3:$AM$3,VLOOKUP($R1887,desplegable!$N$3:$Q$8,4,FALSE),$AC1887:$AM1887)*$T1887/VLOOKUP($R1887,desplegable!$N$3:$O$8,2,FALSE),"")</f>
        <v/>
      </c>
      <c r="AO1887" s="53">
        <f t="shared" si="597"/>
        <v>0</v>
      </c>
      <c r="AP1887" s="53" t="str">
        <f>+IF($A1887="Compra",SUMIF($AC$3:$AM$3,VLOOKUP($R1886,desplegable!$N$3:$Q$8,4,FALSE),$AC1887:$AM1887)*$T1887/VLOOKUP($R1886,desplegable!$N$3:$O$8,2,FALSE),"")</f>
        <v/>
      </c>
      <c r="AQ1887" s="55">
        <f>+IFERROR(SUMIF($AC$3:$AM$3,VLOOKUP($R1887,desplegable!$N$3:$Q$8,4,FALSE),$AC1887:$AM1887)/$S1887,0)</f>
        <v>0</v>
      </c>
      <c r="AR1887" s="55">
        <f ca="1">IFERROR((SUMIF($AC$3:$AM$3,VLOOKUP($R1887,desplegable!$N$3:$Q$8,4,FALSE),$AC1887:$AM1887)/($H1887-$G1887))*((TODAY())-$G1887)/$S1887,0)</f>
        <v>0</v>
      </c>
      <c r="AS1887" s="56" t="str">
        <f t="shared" si="601"/>
        <v>-</v>
      </c>
      <c r="AT1887" s="56" t="str">
        <f t="shared" si="602"/>
        <v>-</v>
      </c>
      <c r="AU1887" s="56" t="str">
        <f t="shared" si="603"/>
        <v>-</v>
      </c>
      <c r="AV1887" s="56" t="str">
        <f t="shared" si="604"/>
        <v>-</v>
      </c>
      <c r="AW1887" s="53" t="str">
        <f t="shared" si="605"/>
        <v>-</v>
      </c>
      <c r="AX1887" s="53" t="str">
        <f t="shared" si="606"/>
        <v/>
      </c>
      <c r="AY1887" s="57" t="str">
        <f t="shared" si="607"/>
        <v/>
      </c>
      <c r="AZ1887" s="54">
        <f>+IF(SUMIF($AC$3:$AM$3,VLOOKUP($R1887,desplegable!$N$3:$Q$8,4,FALSE),$AC1887:$AM1887)&gt;=$S1887,$S1887,SUMIF($AC$3:$AM$3,VLOOKUP($R1887,desplegable!$N$3:$Q$8,4,FALSE),$AC1887:$AM1887))</f>
        <v>0</v>
      </c>
      <c r="BA1887" s="78"/>
      <c r="BB1887" s="54">
        <f t="shared" si="608"/>
        <v>0</v>
      </c>
      <c r="BC1887" s="53">
        <f>+IFERROR($BB1887*$T1887/VLOOKUP($R1887,desplegable!$N$3:$O$8,2,FALSE),0)</f>
        <v>0</v>
      </c>
      <c r="BD1887" s="53" t="str">
        <f t="shared" si="598"/>
        <v/>
      </c>
      <c r="BE1887" s="57" t="str">
        <f t="shared" si="609"/>
        <v/>
      </c>
    </row>
    <row r="1888" spans="1:57" ht="15" customHeight="1" x14ac:dyDescent="0.25">
      <c r="A1888" s="26" t="s">
        <v>117</v>
      </c>
      <c r="B1888" s="21"/>
      <c r="C1888" s="21" t="s">
        <v>117</v>
      </c>
      <c r="D1888" s="21"/>
      <c r="E1888" s="21" t="s">
        <v>117</v>
      </c>
      <c r="F1888" s="21"/>
      <c r="G1888" s="27"/>
      <c r="H1888" s="27"/>
      <c r="I1888" s="28" t="s">
        <v>99</v>
      </c>
      <c r="J1888" s="28" t="s">
        <v>117</v>
      </c>
      <c r="K1888" s="21"/>
      <c r="L1888" s="21"/>
      <c r="M1888" s="28" t="s">
        <v>117</v>
      </c>
      <c r="N1888" s="28" t="s">
        <v>117</v>
      </c>
      <c r="O1888" s="28" t="s">
        <v>117</v>
      </c>
      <c r="P1888" s="21" t="s">
        <v>117</v>
      </c>
      <c r="Q1888" s="21" t="s">
        <v>117</v>
      </c>
      <c r="R1888" s="28" t="s">
        <v>117</v>
      </c>
      <c r="S1888" s="78"/>
      <c r="T1888" s="30"/>
      <c r="U1888" s="52">
        <f t="shared" si="599"/>
        <v>0</v>
      </c>
      <c r="V1888" s="29"/>
      <c r="W1888" s="29" t="s">
        <v>117</v>
      </c>
      <c r="X1888" s="29"/>
      <c r="Y1888" s="29"/>
      <c r="Z1888" s="53" t="str">
        <f t="shared" si="591"/>
        <v/>
      </c>
      <c r="AA1888" s="55" t="str">
        <f t="shared" si="600"/>
        <v/>
      </c>
      <c r="AB1888" s="27"/>
      <c r="AC1888" s="54">
        <f t="shared" si="592"/>
        <v>0</v>
      </c>
      <c r="AD1888" s="78"/>
      <c r="AE1888" s="54">
        <f t="shared" si="593"/>
        <v>0</v>
      </c>
      <c r="AF1888" s="78"/>
      <c r="AG1888" s="54">
        <f t="shared" si="594"/>
        <v>0</v>
      </c>
      <c r="AH1888" s="78"/>
      <c r="AI1888" s="54">
        <f t="shared" si="595"/>
        <v>0</v>
      </c>
      <c r="AJ1888" s="78"/>
      <c r="AK1888" s="54">
        <f t="shared" si="596"/>
        <v>0</v>
      </c>
      <c r="AL1888" s="78"/>
      <c r="AM1888" s="78"/>
      <c r="AN1888" s="53" t="str">
        <f>+IF($A1888="Venta",SUMIF($AC$3:$AM$3,VLOOKUP($R1888,desplegable!$N$3:$Q$8,4,FALSE),$AC1888:$AM1888)*$T1888/VLOOKUP($R1888,desplegable!$N$3:$O$8,2,FALSE),"")</f>
        <v/>
      </c>
      <c r="AO1888" s="53">
        <f t="shared" si="597"/>
        <v>0</v>
      </c>
      <c r="AP1888" s="53" t="str">
        <f>+IF($A1888="Compra",SUMIF($AC$3:$AM$3,VLOOKUP($R1887,desplegable!$N$3:$Q$8,4,FALSE),$AC1888:$AM1888)*$T1888/VLOOKUP($R1887,desplegable!$N$3:$O$8,2,FALSE),"")</f>
        <v/>
      </c>
      <c r="AQ1888" s="55">
        <f>+IFERROR(SUMIF($AC$3:$AM$3,VLOOKUP($R1888,desplegable!$N$3:$Q$8,4,FALSE),$AC1888:$AM1888)/$S1888,0)</f>
        <v>0</v>
      </c>
      <c r="AR1888" s="55">
        <f ca="1">IFERROR((SUMIF($AC$3:$AM$3,VLOOKUP($R1888,desplegable!$N$3:$Q$8,4,FALSE),$AC1888:$AM1888)/($H1888-$G1888))*((TODAY())-$G1888)/$S1888,0)</f>
        <v>0</v>
      </c>
      <c r="AS1888" s="56" t="str">
        <f t="shared" si="601"/>
        <v>-</v>
      </c>
      <c r="AT1888" s="56" t="str">
        <f t="shared" si="602"/>
        <v>-</v>
      </c>
      <c r="AU1888" s="56" t="str">
        <f t="shared" si="603"/>
        <v>-</v>
      </c>
      <c r="AV1888" s="56" t="str">
        <f t="shared" si="604"/>
        <v>-</v>
      </c>
      <c r="AW1888" s="53" t="str">
        <f t="shared" si="605"/>
        <v>-</v>
      </c>
      <c r="AX1888" s="53" t="str">
        <f t="shared" si="606"/>
        <v/>
      </c>
      <c r="AY1888" s="57" t="str">
        <f t="shared" si="607"/>
        <v/>
      </c>
      <c r="AZ1888" s="54">
        <f>+IF(SUMIF($AC$3:$AM$3,VLOOKUP($R1888,desplegable!$N$3:$Q$8,4,FALSE),$AC1888:$AM1888)&gt;=$S1888,$S1888,SUMIF($AC$3:$AM$3,VLOOKUP($R1888,desplegable!$N$3:$Q$8,4,FALSE),$AC1888:$AM1888))</f>
        <v>0</v>
      </c>
      <c r="BA1888" s="78"/>
      <c r="BB1888" s="54">
        <f t="shared" si="608"/>
        <v>0</v>
      </c>
      <c r="BC1888" s="53">
        <f>+IFERROR($BB1888*$T1888/VLOOKUP($R1888,desplegable!$N$3:$O$8,2,FALSE),0)</f>
        <v>0</v>
      </c>
      <c r="BD1888" s="53" t="str">
        <f t="shared" si="598"/>
        <v/>
      </c>
      <c r="BE1888" s="57" t="str">
        <f t="shared" si="609"/>
        <v/>
      </c>
    </row>
    <row r="1889" spans="1:57" ht="15" customHeight="1" x14ac:dyDescent="0.25">
      <c r="A1889" s="26" t="s">
        <v>117</v>
      </c>
      <c r="B1889" s="21"/>
      <c r="C1889" s="21" t="s">
        <v>117</v>
      </c>
      <c r="D1889" s="21"/>
      <c r="E1889" s="21" t="s">
        <v>117</v>
      </c>
      <c r="F1889" s="21"/>
      <c r="G1889" s="27"/>
      <c r="H1889" s="27"/>
      <c r="I1889" s="28" t="s">
        <v>99</v>
      </c>
      <c r="J1889" s="28" t="s">
        <v>117</v>
      </c>
      <c r="K1889" s="21"/>
      <c r="L1889" s="21"/>
      <c r="M1889" s="28" t="s">
        <v>117</v>
      </c>
      <c r="N1889" s="28" t="s">
        <v>117</v>
      </c>
      <c r="O1889" s="28" t="s">
        <v>117</v>
      </c>
      <c r="P1889" s="21" t="s">
        <v>117</v>
      </c>
      <c r="Q1889" s="21" t="s">
        <v>117</v>
      </c>
      <c r="R1889" s="28" t="s">
        <v>117</v>
      </c>
      <c r="S1889" s="78"/>
      <c r="T1889" s="30"/>
      <c r="U1889" s="52">
        <f t="shared" si="599"/>
        <v>0</v>
      </c>
      <c r="V1889" s="29"/>
      <c r="W1889" s="29" t="s">
        <v>117</v>
      </c>
      <c r="X1889" s="29"/>
      <c r="Y1889" s="29"/>
      <c r="Z1889" s="53" t="str">
        <f t="shared" si="591"/>
        <v/>
      </c>
      <c r="AA1889" s="55" t="str">
        <f t="shared" si="600"/>
        <v/>
      </c>
      <c r="AB1889" s="27"/>
      <c r="AC1889" s="54">
        <f t="shared" si="592"/>
        <v>0</v>
      </c>
      <c r="AD1889" s="78"/>
      <c r="AE1889" s="54">
        <f t="shared" si="593"/>
        <v>0</v>
      </c>
      <c r="AF1889" s="78"/>
      <c r="AG1889" s="54">
        <f t="shared" si="594"/>
        <v>0</v>
      </c>
      <c r="AH1889" s="78"/>
      <c r="AI1889" s="54">
        <f t="shared" si="595"/>
        <v>0</v>
      </c>
      <c r="AJ1889" s="78"/>
      <c r="AK1889" s="54">
        <f t="shared" si="596"/>
        <v>0</v>
      </c>
      <c r="AL1889" s="78"/>
      <c r="AM1889" s="78"/>
      <c r="AN1889" s="53" t="str">
        <f>+IF($A1889="Venta",SUMIF($AC$3:$AM$3,VLOOKUP($R1889,desplegable!$N$3:$Q$8,4,FALSE),$AC1889:$AM1889)*$T1889/VLOOKUP($R1889,desplegable!$N$3:$O$8,2,FALSE),"")</f>
        <v/>
      </c>
      <c r="AO1889" s="53">
        <f t="shared" si="597"/>
        <v>0</v>
      </c>
      <c r="AP1889" s="53" t="str">
        <f>+IF($A1889="Compra",SUMIF($AC$3:$AM$3,VLOOKUP($R1888,desplegable!$N$3:$Q$8,4,FALSE),$AC1889:$AM1889)*$T1889/VLOOKUP($R1888,desplegable!$N$3:$O$8,2,FALSE),"")</f>
        <v/>
      </c>
      <c r="AQ1889" s="55">
        <f>+IFERROR(SUMIF($AC$3:$AM$3,VLOOKUP($R1889,desplegable!$N$3:$Q$8,4,FALSE),$AC1889:$AM1889)/$S1889,0)</f>
        <v>0</v>
      </c>
      <c r="AR1889" s="55">
        <f ca="1">IFERROR((SUMIF($AC$3:$AM$3,VLOOKUP($R1889,desplegable!$N$3:$Q$8,4,FALSE),$AC1889:$AM1889)/($H1889-$G1889))*((TODAY())-$G1889)/$S1889,0)</f>
        <v>0</v>
      </c>
      <c r="AS1889" s="56" t="str">
        <f t="shared" si="601"/>
        <v>-</v>
      </c>
      <c r="AT1889" s="56" t="str">
        <f t="shared" si="602"/>
        <v>-</v>
      </c>
      <c r="AU1889" s="56" t="str">
        <f t="shared" si="603"/>
        <v>-</v>
      </c>
      <c r="AV1889" s="56" t="str">
        <f t="shared" si="604"/>
        <v>-</v>
      </c>
      <c r="AW1889" s="53" t="str">
        <f t="shared" si="605"/>
        <v>-</v>
      </c>
      <c r="AX1889" s="53" t="str">
        <f t="shared" si="606"/>
        <v/>
      </c>
      <c r="AY1889" s="57" t="str">
        <f t="shared" si="607"/>
        <v/>
      </c>
      <c r="AZ1889" s="54">
        <f>+IF(SUMIF($AC$3:$AM$3,VLOOKUP($R1889,desplegable!$N$3:$Q$8,4,FALSE),$AC1889:$AM1889)&gt;=$S1889,$S1889,SUMIF($AC$3:$AM$3,VLOOKUP($R1889,desplegable!$N$3:$Q$8,4,FALSE),$AC1889:$AM1889))</f>
        <v>0</v>
      </c>
      <c r="BA1889" s="78"/>
      <c r="BB1889" s="54">
        <f t="shared" si="608"/>
        <v>0</v>
      </c>
      <c r="BC1889" s="53">
        <f>+IFERROR($BB1889*$T1889/VLOOKUP($R1889,desplegable!$N$3:$O$8,2,FALSE),0)</f>
        <v>0</v>
      </c>
      <c r="BD1889" s="53" t="str">
        <f t="shared" si="598"/>
        <v/>
      </c>
      <c r="BE1889" s="57" t="str">
        <f t="shared" si="609"/>
        <v/>
      </c>
    </row>
    <row r="1890" spans="1:57" ht="15" customHeight="1" x14ac:dyDescent="0.25">
      <c r="A1890" s="26" t="s">
        <v>117</v>
      </c>
      <c r="B1890" s="21"/>
      <c r="C1890" s="21" t="s">
        <v>117</v>
      </c>
      <c r="D1890" s="21"/>
      <c r="E1890" s="21" t="s">
        <v>117</v>
      </c>
      <c r="F1890" s="21"/>
      <c r="G1890" s="27"/>
      <c r="H1890" s="27"/>
      <c r="I1890" s="28" t="s">
        <v>99</v>
      </c>
      <c r="J1890" s="28" t="s">
        <v>117</v>
      </c>
      <c r="K1890" s="21"/>
      <c r="L1890" s="21"/>
      <c r="M1890" s="28" t="s">
        <v>117</v>
      </c>
      <c r="N1890" s="28" t="s">
        <v>117</v>
      </c>
      <c r="O1890" s="28" t="s">
        <v>117</v>
      </c>
      <c r="P1890" s="21" t="s">
        <v>117</v>
      </c>
      <c r="Q1890" s="21" t="s">
        <v>117</v>
      </c>
      <c r="R1890" s="28" t="s">
        <v>117</v>
      </c>
      <c r="S1890" s="78"/>
      <c r="T1890" s="30"/>
      <c r="U1890" s="52">
        <f t="shared" si="599"/>
        <v>0</v>
      </c>
      <c r="V1890" s="29"/>
      <c r="W1890" s="29" t="s">
        <v>117</v>
      </c>
      <c r="X1890" s="29"/>
      <c r="Y1890" s="29"/>
      <c r="Z1890" s="53" t="str">
        <f t="shared" si="591"/>
        <v/>
      </c>
      <c r="AA1890" s="55" t="str">
        <f t="shared" si="600"/>
        <v/>
      </c>
      <c r="AB1890" s="27"/>
      <c r="AC1890" s="54">
        <f t="shared" si="592"/>
        <v>0</v>
      </c>
      <c r="AD1890" s="78"/>
      <c r="AE1890" s="54">
        <f t="shared" si="593"/>
        <v>0</v>
      </c>
      <c r="AF1890" s="78"/>
      <c r="AG1890" s="54">
        <f t="shared" si="594"/>
        <v>0</v>
      </c>
      <c r="AH1890" s="78"/>
      <c r="AI1890" s="54">
        <f t="shared" si="595"/>
        <v>0</v>
      </c>
      <c r="AJ1890" s="78"/>
      <c r="AK1890" s="54">
        <f t="shared" si="596"/>
        <v>0</v>
      </c>
      <c r="AL1890" s="78"/>
      <c r="AM1890" s="78"/>
      <c r="AN1890" s="53" t="str">
        <f>+IF($A1890="Venta",SUMIF($AC$3:$AM$3,VLOOKUP($R1890,desplegable!$N$3:$Q$8,4,FALSE),$AC1890:$AM1890)*$T1890/VLOOKUP($R1890,desplegable!$N$3:$O$8,2,FALSE),"")</f>
        <v/>
      </c>
      <c r="AO1890" s="53">
        <f t="shared" si="597"/>
        <v>0</v>
      </c>
      <c r="AP1890" s="53" t="str">
        <f>+IF($A1890="Compra",SUMIF($AC$3:$AM$3,VLOOKUP($R1889,desplegable!$N$3:$Q$8,4,FALSE),$AC1890:$AM1890)*$T1890/VLOOKUP($R1889,desplegable!$N$3:$O$8,2,FALSE),"")</f>
        <v/>
      </c>
      <c r="AQ1890" s="55">
        <f>+IFERROR(SUMIF($AC$3:$AM$3,VLOOKUP($R1890,desplegable!$N$3:$Q$8,4,FALSE),$AC1890:$AM1890)/$S1890,0)</f>
        <v>0</v>
      </c>
      <c r="AR1890" s="55">
        <f ca="1">IFERROR((SUMIF($AC$3:$AM$3,VLOOKUP($R1890,desplegable!$N$3:$Q$8,4,FALSE),$AC1890:$AM1890)/($H1890-$G1890))*((TODAY())-$G1890)/$S1890,0)</f>
        <v>0</v>
      </c>
      <c r="AS1890" s="56" t="str">
        <f t="shared" si="601"/>
        <v>-</v>
      </c>
      <c r="AT1890" s="56" t="str">
        <f t="shared" si="602"/>
        <v>-</v>
      </c>
      <c r="AU1890" s="56" t="str">
        <f t="shared" si="603"/>
        <v>-</v>
      </c>
      <c r="AV1890" s="56" t="str">
        <f t="shared" si="604"/>
        <v>-</v>
      </c>
      <c r="AW1890" s="53" t="str">
        <f t="shared" si="605"/>
        <v>-</v>
      </c>
      <c r="AX1890" s="53" t="str">
        <f t="shared" si="606"/>
        <v/>
      </c>
      <c r="AY1890" s="57" t="str">
        <f t="shared" si="607"/>
        <v/>
      </c>
      <c r="AZ1890" s="54">
        <f>+IF(SUMIF($AC$3:$AM$3,VLOOKUP($R1890,desplegable!$N$3:$Q$8,4,FALSE),$AC1890:$AM1890)&gt;=$S1890,$S1890,SUMIF($AC$3:$AM$3,VLOOKUP($R1890,desplegable!$N$3:$Q$8,4,FALSE),$AC1890:$AM1890))</f>
        <v>0</v>
      </c>
      <c r="BA1890" s="78"/>
      <c r="BB1890" s="54">
        <f t="shared" si="608"/>
        <v>0</v>
      </c>
      <c r="BC1890" s="53">
        <f>+IFERROR($BB1890*$T1890/VLOOKUP($R1890,desplegable!$N$3:$O$8,2,FALSE),0)</f>
        <v>0</v>
      </c>
      <c r="BD1890" s="53" t="str">
        <f t="shared" si="598"/>
        <v/>
      </c>
      <c r="BE1890" s="57" t="str">
        <f t="shared" si="609"/>
        <v/>
      </c>
    </row>
    <row r="1891" spans="1:57" ht="15" customHeight="1" x14ac:dyDescent="0.25">
      <c r="A1891" s="26" t="s">
        <v>117</v>
      </c>
      <c r="B1891" s="21"/>
      <c r="C1891" s="21" t="s">
        <v>117</v>
      </c>
      <c r="D1891" s="21"/>
      <c r="E1891" s="21" t="s">
        <v>117</v>
      </c>
      <c r="F1891" s="21"/>
      <c r="G1891" s="27"/>
      <c r="H1891" s="27"/>
      <c r="I1891" s="28" t="s">
        <v>99</v>
      </c>
      <c r="J1891" s="28" t="s">
        <v>117</v>
      </c>
      <c r="K1891" s="21"/>
      <c r="L1891" s="21"/>
      <c r="M1891" s="28" t="s">
        <v>117</v>
      </c>
      <c r="N1891" s="28" t="s">
        <v>117</v>
      </c>
      <c r="O1891" s="28" t="s">
        <v>117</v>
      </c>
      <c r="P1891" s="21" t="s">
        <v>117</v>
      </c>
      <c r="Q1891" s="21" t="s">
        <v>117</v>
      </c>
      <c r="R1891" s="28" t="s">
        <v>117</v>
      </c>
      <c r="S1891" s="78"/>
      <c r="T1891" s="30"/>
      <c r="U1891" s="52">
        <f t="shared" si="599"/>
        <v>0</v>
      </c>
      <c r="V1891" s="29"/>
      <c r="W1891" s="29" t="s">
        <v>117</v>
      </c>
      <c r="X1891" s="29"/>
      <c r="Y1891" s="29"/>
      <c r="Z1891" s="53" t="str">
        <f t="shared" si="591"/>
        <v/>
      </c>
      <c r="AA1891" s="55" t="str">
        <f t="shared" si="600"/>
        <v/>
      </c>
      <c r="AB1891" s="27"/>
      <c r="AC1891" s="54">
        <f t="shared" si="592"/>
        <v>0</v>
      </c>
      <c r="AD1891" s="78"/>
      <c r="AE1891" s="54">
        <f t="shared" si="593"/>
        <v>0</v>
      </c>
      <c r="AF1891" s="78"/>
      <c r="AG1891" s="54">
        <f t="shared" si="594"/>
        <v>0</v>
      </c>
      <c r="AH1891" s="78"/>
      <c r="AI1891" s="54">
        <f t="shared" si="595"/>
        <v>0</v>
      </c>
      <c r="AJ1891" s="78"/>
      <c r="AK1891" s="54">
        <f t="shared" si="596"/>
        <v>0</v>
      </c>
      <c r="AL1891" s="78"/>
      <c r="AM1891" s="78"/>
      <c r="AN1891" s="53" t="str">
        <f>+IF($A1891="Venta",SUMIF($AC$3:$AM$3,VLOOKUP($R1891,desplegable!$N$3:$Q$8,4,FALSE),$AC1891:$AM1891)*$T1891/VLOOKUP($R1891,desplegable!$N$3:$O$8,2,FALSE),"")</f>
        <v/>
      </c>
      <c r="AO1891" s="53">
        <f t="shared" si="597"/>
        <v>0</v>
      </c>
      <c r="AP1891" s="53" t="str">
        <f>+IF($A1891="Compra",SUMIF($AC$3:$AM$3,VLOOKUP($R1890,desplegable!$N$3:$Q$8,4,FALSE),$AC1891:$AM1891)*$T1891/VLOOKUP($R1890,desplegable!$N$3:$O$8,2,FALSE),"")</f>
        <v/>
      </c>
      <c r="AQ1891" s="55">
        <f>+IFERROR(SUMIF($AC$3:$AM$3,VLOOKUP($R1891,desplegable!$N$3:$Q$8,4,FALSE),$AC1891:$AM1891)/$S1891,0)</f>
        <v>0</v>
      </c>
      <c r="AR1891" s="55">
        <f ca="1">IFERROR((SUMIF($AC$3:$AM$3,VLOOKUP($R1891,desplegable!$N$3:$Q$8,4,FALSE),$AC1891:$AM1891)/($H1891-$G1891))*((TODAY())-$G1891)/$S1891,0)</f>
        <v>0</v>
      </c>
      <c r="AS1891" s="56" t="str">
        <f t="shared" si="601"/>
        <v>-</v>
      </c>
      <c r="AT1891" s="56" t="str">
        <f t="shared" si="602"/>
        <v>-</v>
      </c>
      <c r="AU1891" s="56" t="str">
        <f t="shared" si="603"/>
        <v>-</v>
      </c>
      <c r="AV1891" s="56" t="str">
        <f t="shared" si="604"/>
        <v>-</v>
      </c>
      <c r="AW1891" s="53" t="str">
        <f t="shared" si="605"/>
        <v>-</v>
      </c>
      <c r="AX1891" s="53" t="str">
        <f t="shared" si="606"/>
        <v/>
      </c>
      <c r="AY1891" s="57" t="str">
        <f t="shared" si="607"/>
        <v/>
      </c>
      <c r="AZ1891" s="54">
        <f>+IF(SUMIF($AC$3:$AM$3,VLOOKUP($R1891,desplegable!$N$3:$Q$8,4,FALSE),$AC1891:$AM1891)&gt;=$S1891,$S1891,SUMIF($AC$3:$AM$3,VLOOKUP($R1891,desplegable!$N$3:$Q$8,4,FALSE),$AC1891:$AM1891))</f>
        <v>0</v>
      </c>
      <c r="BA1891" s="78"/>
      <c r="BB1891" s="54">
        <f t="shared" si="608"/>
        <v>0</v>
      </c>
      <c r="BC1891" s="53">
        <f>+IFERROR($BB1891*$T1891/VLOOKUP($R1891,desplegable!$N$3:$O$8,2,FALSE),0)</f>
        <v>0</v>
      </c>
      <c r="BD1891" s="53" t="str">
        <f t="shared" si="598"/>
        <v/>
      </c>
      <c r="BE1891" s="57" t="str">
        <f t="shared" si="609"/>
        <v/>
      </c>
    </row>
    <row r="1892" spans="1:57" ht="15" customHeight="1" x14ac:dyDescent="0.25">
      <c r="A1892" s="26" t="s">
        <v>117</v>
      </c>
      <c r="B1892" s="21"/>
      <c r="C1892" s="21" t="s">
        <v>117</v>
      </c>
      <c r="D1892" s="21"/>
      <c r="E1892" s="21" t="s">
        <v>117</v>
      </c>
      <c r="F1892" s="21"/>
      <c r="G1892" s="27"/>
      <c r="H1892" s="27"/>
      <c r="I1892" s="28" t="s">
        <v>99</v>
      </c>
      <c r="J1892" s="28" t="s">
        <v>117</v>
      </c>
      <c r="K1892" s="21"/>
      <c r="L1892" s="21"/>
      <c r="M1892" s="28" t="s">
        <v>117</v>
      </c>
      <c r="N1892" s="28" t="s">
        <v>117</v>
      </c>
      <c r="O1892" s="28" t="s">
        <v>117</v>
      </c>
      <c r="P1892" s="21" t="s">
        <v>117</v>
      </c>
      <c r="Q1892" s="21" t="s">
        <v>117</v>
      </c>
      <c r="R1892" s="28" t="s">
        <v>117</v>
      </c>
      <c r="S1892" s="78"/>
      <c r="T1892" s="30"/>
      <c r="U1892" s="52">
        <f t="shared" si="599"/>
        <v>0</v>
      </c>
      <c r="V1892" s="29"/>
      <c r="W1892" s="29" t="s">
        <v>117</v>
      </c>
      <c r="X1892" s="29"/>
      <c r="Y1892" s="29"/>
      <c r="Z1892" s="53" t="str">
        <f t="shared" si="591"/>
        <v/>
      </c>
      <c r="AA1892" s="55" t="str">
        <f t="shared" si="600"/>
        <v/>
      </c>
      <c r="AB1892" s="27"/>
      <c r="AC1892" s="54">
        <f t="shared" si="592"/>
        <v>0</v>
      </c>
      <c r="AD1892" s="78"/>
      <c r="AE1892" s="54">
        <f t="shared" si="593"/>
        <v>0</v>
      </c>
      <c r="AF1892" s="78"/>
      <c r="AG1892" s="54">
        <f t="shared" si="594"/>
        <v>0</v>
      </c>
      <c r="AH1892" s="78"/>
      <c r="AI1892" s="54">
        <f t="shared" si="595"/>
        <v>0</v>
      </c>
      <c r="AJ1892" s="78"/>
      <c r="AK1892" s="54">
        <f t="shared" si="596"/>
        <v>0</v>
      </c>
      <c r="AL1892" s="78"/>
      <c r="AM1892" s="78"/>
      <c r="AN1892" s="53" t="str">
        <f>+IF($A1892="Venta",SUMIF($AC$3:$AM$3,VLOOKUP($R1892,desplegable!$N$3:$Q$8,4,FALSE),$AC1892:$AM1892)*$T1892/VLOOKUP($R1892,desplegable!$N$3:$O$8,2,FALSE),"")</f>
        <v/>
      </c>
      <c r="AO1892" s="53">
        <f t="shared" si="597"/>
        <v>0</v>
      </c>
      <c r="AP1892" s="53" t="str">
        <f>+IF($A1892="Compra",SUMIF($AC$3:$AM$3,VLOOKUP($R1891,desplegable!$N$3:$Q$8,4,FALSE),$AC1892:$AM1892)*$T1892/VLOOKUP($R1891,desplegable!$N$3:$O$8,2,FALSE),"")</f>
        <v/>
      </c>
      <c r="AQ1892" s="55">
        <f>+IFERROR(SUMIF($AC$3:$AM$3,VLOOKUP($R1892,desplegable!$N$3:$Q$8,4,FALSE),$AC1892:$AM1892)/$S1892,0)</f>
        <v>0</v>
      </c>
      <c r="AR1892" s="55">
        <f ca="1">IFERROR((SUMIF($AC$3:$AM$3,VLOOKUP($R1892,desplegable!$N$3:$Q$8,4,FALSE),$AC1892:$AM1892)/($H1892-$G1892))*((TODAY())-$G1892)/$S1892,0)</f>
        <v>0</v>
      </c>
      <c r="AS1892" s="56" t="str">
        <f t="shared" si="601"/>
        <v>-</v>
      </c>
      <c r="AT1892" s="56" t="str">
        <f t="shared" si="602"/>
        <v>-</v>
      </c>
      <c r="AU1892" s="56" t="str">
        <f t="shared" si="603"/>
        <v>-</v>
      </c>
      <c r="AV1892" s="56" t="str">
        <f t="shared" si="604"/>
        <v>-</v>
      </c>
      <c r="AW1892" s="53" t="str">
        <f t="shared" si="605"/>
        <v>-</v>
      </c>
      <c r="AX1892" s="53" t="str">
        <f t="shared" si="606"/>
        <v/>
      </c>
      <c r="AY1892" s="57" t="str">
        <f t="shared" si="607"/>
        <v/>
      </c>
      <c r="AZ1892" s="54">
        <f>+IF(SUMIF($AC$3:$AM$3,VLOOKUP($R1892,desplegable!$N$3:$Q$8,4,FALSE),$AC1892:$AM1892)&gt;=$S1892,$S1892,SUMIF($AC$3:$AM$3,VLOOKUP($R1892,desplegable!$N$3:$Q$8,4,FALSE),$AC1892:$AM1892))</f>
        <v>0</v>
      </c>
      <c r="BA1892" s="78"/>
      <c r="BB1892" s="54">
        <f t="shared" si="608"/>
        <v>0</v>
      </c>
      <c r="BC1892" s="53">
        <f>+IFERROR($BB1892*$T1892/VLOOKUP($R1892,desplegable!$N$3:$O$8,2,FALSE),0)</f>
        <v>0</v>
      </c>
      <c r="BD1892" s="53" t="str">
        <f t="shared" si="598"/>
        <v/>
      </c>
      <c r="BE1892" s="57" t="str">
        <f t="shared" si="609"/>
        <v/>
      </c>
    </row>
    <row r="1893" spans="1:57" ht="15" customHeight="1" x14ac:dyDescent="0.25">
      <c r="A1893" s="26" t="s">
        <v>117</v>
      </c>
      <c r="B1893" s="21"/>
      <c r="C1893" s="21" t="s">
        <v>117</v>
      </c>
      <c r="D1893" s="21"/>
      <c r="E1893" s="21" t="s">
        <v>117</v>
      </c>
      <c r="F1893" s="21"/>
      <c r="G1893" s="27"/>
      <c r="H1893" s="27"/>
      <c r="I1893" s="28" t="s">
        <v>99</v>
      </c>
      <c r="J1893" s="28" t="s">
        <v>117</v>
      </c>
      <c r="K1893" s="21"/>
      <c r="L1893" s="21"/>
      <c r="M1893" s="28" t="s">
        <v>117</v>
      </c>
      <c r="N1893" s="28" t="s">
        <v>117</v>
      </c>
      <c r="O1893" s="28" t="s">
        <v>117</v>
      </c>
      <c r="P1893" s="21" t="s">
        <v>117</v>
      </c>
      <c r="Q1893" s="21" t="s">
        <v>117</v>
      </c>
      <c r="R1893" s="28" t="s">
        <v>117</v>
      </c>
      <c r="S1893" s="78"/>
      <c r="T1893" s="30"/>
      <c r="U1893" s="52">
        <f t="shared" si="599"/>
        <v>0</v>
      </c>
      <c r="V1893" s="29"/>
      <c r="W1893" s="29" t="s">
        <v>117</v>
      </c>
      <c r="X1893" s="29"/>
      <c r="Y1893" s="29"/>
      <c r="Z1893" s="53" t="str">
        <f t="shared" si="591"/>
        <v/>
      </c>
      <c r="AA1893" s="55" t="str">
        <f t="shared" si="600"/>
        <v/>
      </c>
      <c r="AB1893" s="27"/>
      <c r="AC1893" s="54">
        <f t="shared" si="592"/>
        <v>0</v>
      </c>
      <c r="AD1893" s="78"/>
      <c r="AE1893" s="54">
        <f t="shared" si="593"/>
        <v>0</v>
      </c>
      <c r="AF1893" s="78"/>
      <c r="AG1893" s="54">
        <f t="shared" si="594"/>
        <v>0</v>
      </c>
      <c r="AH1893" s="78"/>
      <c r="AI1893" s="54">
        <f t="shared" si="595"/>
        <v>0</v>
      </c>
      <c r="AJ1893" s="78"/>
      <c r="AK1893" s="54">
        <f t="shared" si="596"/>
        <v>0</v>
      </c>
      <c r="AL1893" s="78"/>
      <c r="AM1893" s="78"/>
      <c r="AN1893" s="53" t="str">
        <f>+IF($A1893="Venta",SUMIF($AC$3:$AM$3,VLOOKUP($R1893,desplegable!$N$3:$Q$8,4,FALSE),$AC1893:$AM1893)*$T1893/VLOOKUP($R1893,desplegable!$N$3:$O$8,2,FALSE),"")</f>
        <v/>
      </c>
      <c r="AO1893" s="53">
        <f t="shared" si="597"/>
        <v>0</v>
      </c>
      <c r="AP1893" s="53" t="str">
        <f>+IF($A1893="Compra",SUMIF($AC$3:$AM$3,VLOOKUP($R1892,desplegable!$N$3:$Q$8,4,FALSE),$AC1893:$AM1893)*$T1893/VLOOKUP($R1892,desplegable!$N$3:$O$8,2,FALSE),"")</f>
        <v/>
      </c>
      <c r="AQ1893" s="55">
        <f>+IFERROR(SUMIF($AC$3:$AM$3,VLOOKUP($R1893,desplegable!$N$3:$Q$8,4,FALSE),$AC1893:$AM1893)/$S1893,0)</f>
        <v>0</v>
      </c>
      <c r="AR1893" s="55">
        <f ca="1">IFERROR((SUMIF($AC$3:$AM$3,VLOOKUP($R1893,desplegable!$N$3:$Q$8,4,FALSE),$AC1893:$AM1893)/($H1893-$G1893))*((TODAY())-$G1893)/$S1893,0)</f>
        <v>0</v>
      </c>
      <c r="AS1893" s="56" t="str">
        <f t="shared" si="601"/>
        <v>-</v>
      </c>
      <c r="AT1893" s="56" t="str">
        <f t="shared" si="602"/>
        <v>-</v>
      </c>
      <c r="AU1893" s="56" t="str">
        <f t="shared" si="603"/>
        <v>-</v>
      </c>
      <c r="AV1893" s="56" t="str">
        <f t="shared" si="604"/>
        <v>-</v>
      </c>
      <c r="AW1893" s="53" t="str">
        <f t="shared" si="605"/>
        <v>-</v>
      </c>
      <c r="AX1893" s="53" t="str">
        <f t="shared" si="606"/>
        <v/>
      </c>
      <c r="AY1893" s="57" t="str">
        <f t="shared" si="607"/>
        <v/>
      </c>
      <c r="AZ1893" s="54">
        <f>+IF(SUMIF($AC$3:$AM$3,VLOOKUP($R1893,desplegable!$N$3:$Q$8,4,FALSE),$AC1893:$AM1893)&gt;=$S1893,$S1893,SUMIF($AC$3:$AM$3,VLOOKUP($R1893,desplegable!$N$3:$Q$8,4,FALSE),$AC1893:$AM1893))</f>
        <v>0</v>
      </c>
      <c r="BA1893" s="78"/>
      <c r="BB1893" s="54">
        <f t="shared" si="608"/>
        <v>0</v>
      </c>
      <c r="BC1893" s="53">
        <f>+IFERROR($BB1893*$T1893/VLOOKUP($R1893,desplegable!$N$3:$O$8,2,FALSE),0)</f>
        <v>0</v>
      </c>
      <c r="BD1893" s="53" t="str">
        <f t="shared" si="598"/>
        <v/>
      </c>
      <c r="BE1893" s="57" t="str">
        <f t="shared" si="609"/>
        <v/>
      </c>
    </row>
    <row r="1894" spans="1:57" ht="15" customHeight="1" x14ac:dyDescent="0.25">
      <c r="A1894" s="26" t="s">
        <v>117</v>
      </c>
      <c r="B1894" s="21"/>
      <c r="C1894" s="21" t="s">
        <v>117</v>
      </c>
      <c r="D1894" s="21"/>
      <c r="E1894" s="21" t="s">
        <v>117</v>
      </c>
      <c r="F1894" s="21"/>
      <c r="G1894" s="27"/>
      <c r="H1894" s="27"/>
      <c r="I1894" s="28" t="s">
        <v>99</v>
      </c>
      <c r="J1894" s="28" t="s">
        <v>117</v>
      </c>
      <c r="K1894" s="21"/>
      <c r="L1894" s="21"/>
      <c r="M1894" s="28" t="s">
        <v>117</v>
      </c>
      <c r="N1894" s="28" t="s">
        <v>117</v>
      </c>
      <c r="O1894" s="28" t="s">
        <v>117</v>
      </c>
      <c r="P1894" s="21" t="s">
        <v>117</v>
      </c>
      <c r="Q1894" s="21" t="s">
        <v>117</v>
      </c>
      <c r="R1894" s="28" t="s">
        <v>117</v>
      </c>
      <c r="S1894" s="78"/>
      <c r="T1894" s="30"/>
      <c r="U1894" s="52">
        <f t="shared" si="599"/>
        <v>0</v>
      </c>
      <c r="V1894" s="29"/>
      <c r="W1894" s="29" t="s">
        <v>117</v>
      </c>
      <c r="X1894" s="29"/>
      <c r="Y1894" s="29"/>
      <c r="Z1894" s="53" t="str">
        <f t="shared" si="591"/>
        <v/>
      </c>
      <c r="AA1894" s="55" t="str">
        <f t="shared" si="600"/>
        <v/>
      </c>
      <c r="AB1894" s="27"/>
      <c r="AC1894" s="54">
        <f t="shared" si="592"/>
        <v>0</v>
      </c>
      <c r="AD1894" s="78"/>
      <c r="AE1894" s="54">
        <f t="shared" si="593"/>
        <v>0</v>
      </c>
      <c r="AF1894" s="78"/>
      <c r="AG1894" s="54">
        <f t="shared" si="594"/>
        <v>0</v>
      </c>
      <c r="AH1894" s="78"/>
      <c r="AI1894" s="54">
        <f t="shared" si="595"/>
        <v>0</v>
      </c>
      <c r="AJ1894" s="78"/>
      <c r="AK1894" s="54">
        <f t="shared" si="596"/>
        <v>0</v>
      </c>
      <c r="AL1894" s="78"/>
      <c r="AM1894" s="78"/>
      <c r="AN1894" s="53" t="str">
        <f>+IF($A1894="Venta",SUMIF($AC$3:$AM$3,VLOOKUP($R1894,desplegable!$N$3:$Q$8,4,FALSE),$AC1894:$AM1894)*$T1894/VLOOKUP($R1894,desplegable!$N$3:$O$8,2,FALSE),"")</f>
        <v/>
      </c>
      <c r="AO1894" s="53">
        <f t="shared" si="597"/>
        <v>0</v>
      </c>
      <c r="AP1894" s="53" t="str">
        <f>+IF($A1894="Compra",SUMIF($AC$3:$AM$3,VLOOKUP($R1893,desplegable!$N$3:$Q$8,4,FALSE),$AC1894:$AM1894)*$T1894/VLOOKUP($R1893,desplegable!$N$3:$O$8,2,FALSE),"")</f>
        <v/>
      </c>
      <c r="AQ1894" s="55">
        <f>+IFERROR(SUMIF($AC$3:$AM$3,VLOOKUP($R1894,desplegable!$N$3:$Q$8,4,FALSE),$AC1894:$AM1894)/$S1894,0)</f>
        <v>0</v>
      </c>
      <c r="AR1894" s="55">
        <f ca="1">IFERROR((SUMIF($AC$3:$AM$3,VLOOKUP($R1894,desplegable!$N$3:$Q$8,4,FALSE),$AC1894:$AM1894)/($H1894-$G1894))*((TODAY())-$G1894)/$S1894,0)</f>
        <v>0</v>
      </c>
      <c r="AS1894" s="56" t="str">
        <f t="shared" si="601"/>
        <v>-</v>
      </c>
      <c r="AT1894" s="56" t="str">
        <f t="shared" si="602"/>
        <v>-</v>
      </c>
      <c r="AU1894" s="56" t="str">
        <f t="shared" si="603"/>
        <v>-</v>
      </c>
      <c r="AV1894" s="56" t="str">
        <f t="shared" si="604"/>
        <v>-</v>
      </c>
      <c r="AW1894" s="53" t="str">
        <f t="shared" si="605"/>
        <v>-</v>
      </c>
      <c r="AX1894" s="53" t="str">
        <f t="shared" si="606"/>
        <v/>
      </c>
      <c r="AY1894" s="57" t="str">
        <f t="shared" si="607"/>
        <v/>
      </c>
      <c r="AZ1894" s="54">
        <f>+IF(SUMIF($AC$3:$AM$3,VLOOKUP($R1894,desplegable!$N$3:$Q$8,4,FALSE),$AC1894:$AM1894)&gt;=$S1894,$S1894,SUMIF($AC$3:$AM$3,VLOOKUP($R1894,desplegable!$N$3:$Q$8,4,FALSE),$AC1894:$AM1894))</f>
        <v>0</v>
      </c>
      <c r="BA1894" s="78"/>
      <c r="BB1894" s="54">
        <f t="shared" si="608"/>
        <v>0</v>
      </c>
      <c r="BC1894" s="53">
        <f>+IFERROR($BB1894*$T1894/VLOOKUP($R1894,desplegable!$N$3:$O$8,2,FALSE),0)</f>
        <v>0</v>
      </c>
      <c r="BD1894" s="53" t="str">
        <f t="shared" si="598"/>
        <v/>
      </c>
      <c r="BE1894" s="57" t="str">
        <f t="shared" si="609"/>
        <v/>
      </c>
    </row>
    <row r="1895" spans="1:57" ht="15" customHeight="1" x14ac:dyDescent="0.25">
      <c r="A1895" s="26" t="s">
        <v>117</v>
      </c>
      <c r="B1895" s="21"/>
      <c r="C1895" s="21" t="s">
        <v>117</v>
      </c>
      <c r="D1895" s="21"/>
      <c r="E1895" s="21" t="s">
        <v>117</v>
      </c>
      <c r="F1895" s="21"/>
      <c r="G1895" s="27"/>
      <c r="H1895" s="27"/>
      <c r="I1895" s="28" t="s">
        <v>99</v>
      </c>
      <c r="J1895" s="28" t="s">
        <v>117</v>
      </c>
      <c r="K1895" s="21"/>
      <c r="L1895" s="21"/>
      <c r="M1895" s="28" t="s">
        <v>117</v>
      </c>
      <c r="N1895" s="28" t="s">
        <v>117</v>
      </c>
      <c r="O1895" s="28" t="s">
        <v>117</v>
      </c>
      <c r="P1895" s="21" t="s">
        <v>117</v>
      </c>
      <c r="Q1895" s="21" t="s">
        <v>117</v>
      </c>
      <c r="R1895" s="28" t="s">
        <v>117</v>
      </c>
      <c r="S1895" s="78"/>
      <c r="T1895" s="30"/>
      <c r="U1895" s="52">
        <f t="shared" si="599"/>
        <v>0</v>
      </c>
      <c r="V1895" s="29"/>
      <c r="W1895" s="29" t="s">
        <v>117</v>
      </c>
      <c r="X1895" s="29"/>
      <c r="Y1895" s="29"/>
      <c r="Z1895" s="53" t="str">
        <f t="shared" si="591"/>
        <v/>
      </c>
      <c r="AA1895" s="55" t="str">
        <f t="shared" si="600"/>
        <v/>
      </c>
      <c r="AB1895" s="27"/>
      <c r="AC1895" s="54">
        <f t="shared" si="592"/>
        <v>0</v>
      </c>
      <c r="AD1895" s="78"/>
      <c r="AE1895" s="54">
        <f t="shared" si="593"/>
        <v>0</v>
      </c>
      <c r="AF1895" s="78"/>
      <c r="AG1895" s="54">
        <f t="shared" si="594"/>
        <v>0</v>
      </c>
      <c r="AH1895" s="78"/>
      <c r="AI1895" s="54">
        <f t="shared" si="595"/>
        <v>0</v>
      </c>
      <c r="AJ1895" s="78"/>
      <c r="AK1895" s="54">
        <f t="shared" si="596"/>
        <v>0</v>
      </c>
      <c r="AL1895" s="78"/>
      <c r="AM1895" s="78"/>
      <c r="AN1895" s="53" t="str">
        <f>+IF($A1895="Venta",SUMIF($AC$3:$AM$3,VLOOKUP($R1895,desplegable!$N$3:$Q$8,4,FALSE),$AC1895:$AM1895)*$T1895/VLOOKUP($R1895,desplegable!$N$3:$O$8,2,FALSE),"")</f>
        <v/>
      </c>
      <c r="AO1895" s="53">
        <f t="shared" si="597"/>
        <v>0</v>
      </c>
      <c r="AP1895" s="53" t="str">
        <f>+IF($A1895="Compra",SUMIF($AC$3:$AM$3,VLOOKUP($R1894,desplegable!$N$3:$Q$8,4,FALSE),$AC1895:$AM1895)*$T1895/VLOOKUP($R1894,desplegable!$N$3:$O$8,2,FALSE),"")</f>
        <v/>
      </c>
      <c r="AQ1895" s="55">
        <f>+IFERROR(SUMIF($AC$3:$AM$3,VLOOKUP($R1895,desplegable!$N$3:$Q$8,4,FALSE),$AC1895:$AM1895)/$S1895,0)</f>
        <v>0</v>
      </c>
      <c r="AR1895" s="55">
        <f ca="1">IFERROR((SUMIF($AC$3:$AM$3,VLOOKUP($R1895,desplegable!$N$3:$Q$8,4,FALSE),$AC1895:$AM1895)/($H1895-$G1895))*((TODAY())-$G1895)/$S1895,0)</f>
        <v>0</v>
      </c>
      <c r="AS1895" s="56" t="str">
        <f t="shared" si="601"/>
        <v>-</v>
      </c>
      <c r="AT1895" s="56" t="str">
        <f t="shared" si="602"/>
        <v>-</v>
      </c>
      <c r="AU1895" s="56" t="str">
        <f t="shared" si="603"/>
        <v>-</v>
      </c>
      <c r="AV1895" s="56" t="str">
        <f t="shared" si="604"/>
        <v>-</v>
      </c>
      <c r="AW1895" s="53" t="str">
        <f t="shared" si="605"/>
        <v>-</v>
      </c>
      <c r="AX1895" s="53" t="str">
        <f t="shared" si="606"/>
        <v/>
      </c>
      <c r="AY1895" s="57" t="str">
        <f t="shared" si="607"/>
        <v/>
      </c>
      <c r="AZ1895" s="54">
        <f>+IF(SUMIF($AC$3:$AM$3,VLOOKUP($R1895,desplegable!$N$3:$Q$8,4,FALSE),$AC1895:$AM1895)&gt;=$S1895,$S1895,SUMIF($AC$3:$AM$3,VLOOKUP($R1895,desplegable!$N$3:$Q$8,4,FALSE),$AC1895:$AM1895))</f>
        <v>0</v>
      </c>
      <c r="BA1895" s="78"/>
      <c r="BB1895" s="54">
        <f t="shared" si="608"/>
        <v>0</v>
      </c>
      <c r="BC1895" s="53">
        <f>+IFERROR($BB1895*$T1895/VLOOKUP($R1895,desplegable!$N$3:$O$8,2,FALSE),0)</f>
        <v>0</v>
      </c>
      <c r="BD1895" s="53" t="str">
        <f t="shared" si="598"/>
        <v/>
      </c>
      <c r="BE1895" s="57" t="str">
        <f t="shared" si="609"/>
        <v/>
      </c>
    </row>
    <row r="1896" spans="1:57" ht="15" customHeight="1" x14ac:dyDescent="0.25">
      <c r="A1896" s="26" t="s">
        <v>117</v>
      </c>
      <c r="B1896" s="21"/>
      <c r="C1896" s="21" t="s">
        <v>117</v>
      </c>
      <c r="D1896" s="21"/>
      <c r="E1896" s="21" t="s">
        <v>117</v>
      </c>
      <c r="F1896" s="21"/>
      <c r="G1896" s="27"/>
      <c r="H1896" s="27"/>
      <c r="I1896" s="28" t="s">
        <v>99</v>
      </c>
      <c r="J1896" s="28" t="s">
        <v>117</v>
      </c>
      <c r="K1896" s="21"/>
      <c r="L1896" s="21"/>
      <c r="M1896" s="28" t="s">
        <v>117</v>
      </c>
      <c r="N1896" s="28" t="s">
        <v>117</v>
      </c>
      <c r="O1896" s="28" t="s">
        <v>117</v>
      </c>
      <c r="P1896" s="21" t="s">
        <v>117</v>
      </c>
      <c r="Q1896" s="21" t="s">
        <v>117</v>
      </c>
      <c r="R1896" s="28" t="s">
        <v>117</v>
      </c>
      <c r="S1896" s="78"/>
      <c r="T1896" s="30"/>
      <c r="U1896" s="52">
        <f t="shared" si="599"/>
        <v>0</v>
      </c>
      <c r="V1896" s="29"/>
      <c r="W1896" s="29" t="s">
        <v>117</v>
      </c>
      <c r="X1896" s="29"/>
      <c r="Y1896" s="29"/>
      <c r="Z1896" s="53" t="str">
        <f t="shared" si="591"/>
        <v/>
      </c>
      <c r="AA1896" s="55" t="str">
        <f t="shared" si="600"/>
        <v/>
      </c>
      <c r="AB1896" s="27"/>
      <c r="AC1896" s="54">
        <f t="shared" si="592"/>
        <v>0</v>
      </c>
      <c r="AD1896" s="78"/>
      <c r="AE1896" s="54">
        <f t="shared" si="593"/>
        <v>0</v>
      </c>
      <c r="AF1896" s="78"/>
      <c r="AG1896" s="54">
        <f t="shared" si="594"/>
        <v>0</v>
      </c>
      <c r="AH1896" s="78"/>
      <c r="AI1896" s="54">
        <f t="shared" si="595"/>
        <v>0</v>
      </c>
      <c r="AJ1896" s="78"/>
      <c r="AK1896" s="54">
        <f t="shared" si="596"/>
        <v>0</v>
      </c>
      <c r="AL1896" s="78"/>
      <c r="AM1896" s="78"/>
      <c r="AN1896" s="53" t="str">
        <f>+IF($A1896="Venta",SUMIF($AC$3:$AM$3,VLOOKUP($R1896,desplegable!$N$3:$Q$8,4,FALSE),$AC1896:$AM1896)*$T1896/VLOOKUP($R1896,desplegable!$N$3:$O$8,2,FALSE),"")</f>
        <v/>
      </c>
      <c r="AO1896" s="53">
        <f t="shared" si="597"/>
        <v>0</v>
      </c>
      <c r="AP1896" s="53" t="str">
        <f>+IF($A1896="Compra",SUMIF($AC$3:$AM$3,VLOOKUP($R1895,desplegable!$N$3:$Q$8,4,FALSE),$AC1896:$AM1896)*$T1896/VLOOKUP($R1895,desplegable!$N$3:$O$8,2,FALSE),"")</f>
        <v/>
      </c>
      <c r="AQ1896" s="55">
        <f>+IFERROR(SUMIF($AC$3:$AM$3,VLOOKUP($R1896,desplegable!$N$3:$Q$8,4,FALSE),$AC1896:$AM1896)/$S1896,0)</f>
        <v>0</v>
      </c>
      <c r="AR1896" s="55">
        <f ca="1">IFERROR((SUMIF($AC$3:$AM$3,VLOOKUP($R1896,desplegable!$N$3:$Q$8,4,FALSE),$AC1896:$AM1896)/($H1896-$G1896))*((TODAY())-$G1896)/$S1896,0)</f>
        <v>0</v>
      </c>
      <c r="AS1896" s="56" t="str">
        <f t="shared" si="601"/>
        <v>-</v>
      </c>
      <c r="AT1896" s="56" t="str">
        <f t="shared" si="602"/>
        <v>-</v>
      </c>
      <c r="AU1896" s="56" t="str">
        <f t="shared" si="603"/>
        <v>-</v>
      </c>
      <c r="AV1896" s="56" t="str">
        <f t="shared" si="604"/>
        <v>-</v>
      </c>
      <c r="AW1896" s="53" t="str">
        <f t="shared" si="605"/>
        <v>-</v>
      </c>
      <c r="AX1896" s="53" t="str">
        <f t="shared" si="606"/>
        <v/>
      </c>
      <c r="AY1896" s="57" t="str">
        <f t="shared" si="607"/>
        <v/>
      </c>
      <c r="AZ1896" s="54">
        <f>+IF(SUMIF($AC$3:$AM$3,VLOOKUP($R1896,desplegable!$N$3:$Q$8,4,FALSE),$AC1896:$AM1896)&gt;=$S1896,$S1896,SUMIF($AC$3:$AM$3,VLOOKUP($R1896,desplegable!$N$3:$Q$8,4,FALSE),$AC1896:$AM1896))</f>
        <v>0</v>
      </c>
      <c r="BA1896" s="78"/>
      <c r="BB1896" s="54">
        <f t="shared" si="608"/>
        <v>0</v>
      </c>
      <c r="BC1896" s="53">
        <f>+IFERROR($BB1896*$T1896/VLOOKUP($R1896,desplegable!$N$3:$O$8,2,FALSE),0)</f>
        <v>0</v>
      </c>
      <c r="BD1896" s="53" t="str">
        <f t="shared" si="598"/>
        <v/>
      </c>
      <c r="BE1896" s="57" t="str">
        <f t="shared" si="609"/>
        <v/>
      </c>
    </row>
    <row r="1897" spans="1:57" ht="15" customHeight="1" x14ac:dyDescent="0.25">
      <c r="A1897" s="26" t="s">
        <v>117</v>
      </c>
      <c r="B1897" s="21"/>
      <c r="C1897" s="21" t="s">
        <v>117</v>
      </c>
      <c r="D1897" s="21"/>
      <c r="E1897" s="21" t="s">
        <v>117</v>
      </c>
      <c r="F1897" s="21"/>
      <c r="G1897" s="27"/>
      <c r="H1897" s="27"/>
      <c r="I1897" s="28" t="s">
        <v>99</v>
      </c>
      <c r="J1897" s="28" t="s">
        <v>117</v>
      </c>
      <c r="K1897" s="21"/>
      <c r="L1897" s="21"/>
      <c r="M1897" s="28" t="s">
        <v>117</v>
      </c>
      <c r="N1897" s="28" t="s">
        <v>117</v>
      </c>
      <c r="O1897" s="28" t="s">
        <v>117</v>
      </c>
      <c r="P1897" s="21" t="s">
        <v>117</v>
      </c>
      <c r="Q1897" s="21" t="s">
        <v>117</v>
      </c>
      <c r="R1897" s="28" t="s">
        <v>117</v>
      </c>
      <c r="S1897" s="78"/>
      <c r="T1897" s="30"/>
      <c r="U1897" s="52">
        <f t="shared" si="599"/>
        <v>0</v>
      </c>
      <c r="V1897" s="29"/>
      <c r="W1897" s="29" t="s">
        <v>117</v>
      </c>
      <c r="X1897" s="29"/>
      <c r="Y1897" s="29"/>
      <c r="Z1897" s="53" t="str">
        <f t="shared" si="591"/>
        <v/>
      </c>
      <c r="AA1897" s="55" t="str">
        <f t="shared" si="600"/>
        <v/>
      </c>
      <c r="AB1897" s="27"/>
      <c r="AC1897" s="54">
        <f t="shared" si="592"/>
        <v>0</v>
      </c>
      <c r="AD1897" s="78"/>
      <c r="AE1897" s="54">
        <f t="shared" si="593"/>
        <v>0</v>
      </c>
      <c r="AF1897" s="78"/>
      <c r="AG1897" s="54">
        <f t="shared" si="594"/>
        <v>0</v>
      </c>
      <c r="AH1897" s="78"/>
      <c r="AI1897" s="54">
        <f t="shared" si="595"/>
        <v>0</v>
      </c>
      <c r="AJ1897" s="78"/>
      <c r="AK1897" s="54">
        <f t="shared" si="596"/>
        <v>0</v>
      </c>
      <c r="AL1897" s="78"/>
      <c r="AM1897" s="78"/>
      <c r="AN1897" s="53" t="str">
        <f>+IF($A1897="Venta",SUMIF($AC$3:$AM$3,VLOOKUP($R1897,desplegable!$N$3:$Q$8,4,FALSE),$AC1897:$AM1897)*$T1897/VLOOKUP($R1897,desplegable!$N$3:$O$8,2,FALSE),"")</f>
        <v/>
      </c>
      <c r="AO1897" s="53">
        <f t="shared" si="597"/>
        <v>0</v>
      </c>
      <c r="AP1897" s="53" t="str">
        <f>+IF($A1897="Compra",SUMIF($AC$3:$AM$3,VLOOKUP($R1896,desplegable!$N$3:$Q$8,4,FALSE),$AC1897:$AM1897)*$T1897/VLOOKUP($R1896,desplegable!$N$3:$O$8,2,FALSE),"")</f>
        <v/>
      </c>
      <c r="AQ1897" s="55">
        <f>+IFERROR(SUMIF($AC$3:$AM$3,VLOOKUP($R1897,desplegable!$N$3:$Q$8,4,FALSE),$AC1897:$AM1897)/$S1897,0)</f>
        <v>0</v>
      </c>
      <c r="AR1897" s="55">
        <f ca="1">IFERROR((SUMIF($AC$3:$AM$3,VLOOKUP($R1897,desplegable!$N$3:$Q$8,4,FALSE),$AC1897:$AM1897)/($H1897-$G1897))*((TODAY())-$G1897)/$S1897,0)</f>
        <v>0</v>
      </c>
      <c r="AS1897" s="56" t="str">
        <f t="shared" si="601"/>
        <v>-</v>
      </c>
      <c r="AT1897" s="56" t="str">
        <f t="shared" si="602"/>
        <v>-</v>
      </c>
      <c r="AU1897" s="56" t="str">
        <f t="shared" si="603"/>
        <v>-</v>
      </c>
      <c r="AV1897" s="56" t="str">
        <f t="shared" si="604"/>
        <v>-</v>
      </c>
      <c r="AW1897" s="53" t="str">
        <f t="shared" si="605"/>
        <v>-</v>
      </c>
      <c r="AX1897" s="53" t="str">
        <f t="shared" si="606"/>
        <v/>
      </c>
      <c r="AY1897" s="57" t="str">
        <f t="shared" si="607"/>
        <v/>
      </c>
      <c r="AZ1897" s="54">
        <f>+IF(SUMIF($AC$3:$AM$3,VLOOKUP($R1897,desplegable!$N$3:$Q$8,4,FALSE),$AC1897:$AM1897)&gt;=$S1897,$S1897,SUMIF($AC$3:$AM$3,VLOOKUP($R1897,desplegable!$N$3:$Q$8,4,FALSE),$AC1897:$AM1897))</f>
        <v>0</v>
      </c>
      <c r="BA1897" s="78"/>
      <c r="BB1897" s="54">
        <f t="shared" si="608"/>
        <v>0</v>
      </c>
      <c r="BC1897" s="53">
        <f>+IFERROR($BB1897*$T1897/VLOOKUP($R1897,desplegable!$N$3:$O$8,2,FALSE),0)</f>
        <v>0</v>
      </c>
      <c r="BD1897" s="53" t="str">
        <f t="shared" si="598"/>
        <v/>
      </c>
      <c r="BE1897" s="57" t="str">
        <f t="shared" si="609"/>
        <v/>
      </c>
    </row>
    <row r="1898" spans="1:57" ht="15" customHeight="1" x14ac:dyDescent="0.25">
      <c r="A1898" s="26" t="s">
        <v>117</v>
      </c>
      <c r="B1898" s="21"/>
      <c r="C1898" s="21" t="s">
        <v>117</v>
      </c>
      <c r="D1898" s="21"/>
      <c r="E1898" s="21" t="s">
        <v>117</v>
      </c>
      <c r="F1898" s="21"/>
      <c r="G1898" s="27"/>
      <c r="H1898" s="27"/>
      <c r="I1898" s="28" t="s">
        <v>99</v>
      </c>
      <c r="J1898" s="28" t="s">
        <v>117</v>
      </c>
      <c r="K1898" s="21"/>
      <c r="L1898" s="21"/>
      <c r="M1898" s="28" t="s">
        <v>117</v>
      </c>
      <c r="N1898" s="28" t="s">
        <v>117</v>
      </c>
      <c r="O1898" s="28" t="s">
        <v>117</v>
      </c>
      <c r="P1898" s="21" t="s">
        <v>117</v>
      </c>
      <c r="Q1898" s="21" t="s">
        <v>117</v>
      </c>
      <c r="R1898" s="28" t="s">
        <v>117</v>
      </c>
      <c r="S1898" s="78"/>
      <c r="T1898" s="30"/>
      <c r="U1898" s="52">
        <f t="shared" si="599"/>
        <v>0</v>
      </c>
      <c r="V1898" s="29"/>
      <c r="W1898" s="29" t="s">
        <v>117</v>
      </c>
      <c r="X1898" s="29"/>
      <c r="Y1898" s="29"/>
      <c r="Z1898" s="53" t="str">
        <f t="shared" si="591"/>
        <v/>
      </c>
      <c r="AA1898" s="55" t="str">
        <f t="shared" si="600"/>
        <v/>
      </c>
      <c r="AB1898" s="27"/>
      <c r="AC1898" s="54">
        <f t="shared" si="592"/>
        <v>0</v>
      </c>
      <c r="AD1898" s="78"/>
      <c r="AE1898" s="54">
        <f t="shared" si="593"/>
        <v>0</v>
      </c>
      <c r="AF1898" s="78"/>
      <c r="AG1898" s="54">
        <f t="shared" si="594"/>
        <v>0</v>
      </c>
      <c r="AH1898" s="78"/>
      <c r="AI1898" s="54">
        <f t="shared" si="595"/>
        <v>0</v>
      </c>
      <c r="AJ1898" s="78"/>
      <c r="AK1898" s="54">
        <f t="shared" si="596"/>
        <v>0</v>
      </c>
      <c r="AL1898" s="78"/>
      <c r="AM1898" s="78"/>
      <c r="AN1898" s="53" t="str">
        <f>+IF($A1898="Venta",SUMIF($AC$3:$AM$3,VLOOKUP($R1898,desplegable!$N$3:$Q$8,4,FALSE),$AC1898:$AM1898)*$T1898/VLOOKUP($R1898,desplegable!$N$3:$O$8,2,FALSE),"")</f>
        <v/>
      </c>
      <c r="AO1898" s="53">
        <f t="shared" si="597"/>
        <v>0</v>
      </c>
      <c r="AP1898" s="53" t="str">
        <f>+IF($A1898="Compra",SUMIF($AC$3:$AM$3,VLOOKUP($R1897,desplegable!$N$3:$Q$8,4,FALSE),$AC1898:$AM1898)*$T1898/VLOOKUP($R1897,desplegable!$N$3:$O$8,2,FALSE),"")</f>
        <v/>
      </c>
      <c r="AQ1898" s="55">
        <f>+IFERROR(SUMIF($AC$3:$AM$3,VLOOKUP($R1898,desplegable!$N$3:$Q$8,4,FALSE),$AC1898:$AM1898)/$S1898,0)</f>
        <v>0</v>
      </c>
      <c r="AR1898" s="55">
        <f ca="1">IFERROR((SUMIF($AC$3:$AM$3,VLOOKUP($R1898,desplegable!$N$3:$Q$8,4,FALSE),$AC1898:$AM1898)/($H1898-$G1898))*((TODAY())-$G1898)/$S1898,0)</f>
        <v>0</v>
      </c>
      <c r="AS1898" s="56" t="str">
        <f t="shared" si="601"/>
        <v>-</v>
      </c>
      <c r="AT1898" s="56" t="str">
        <f t="shared" si="602"/>
        <v>-</v>
      </c>
      <c r="AU1898" s="56" t="str">
        <f t="shared" si="603"/>
        <v>-</v>
      </c>
      <c r="AV1898" s="56" t="str">
        <f t="shared" si="604"/>
        <v>-</v>
      </c>
      <c r="AW1898" s="53" t="str">
        <f t="shared" si="605"/>
        <v>-</v>
      </c>
      <c r="AX1898" s="53" t="str">
        <f t="shared" si="606"/>
        <v/>
      </c>
      <c r="AY1898" s="57" t="str">
        <f t="shared" si="607"/>
        <v/>
      </c>
      <c r="AZ1898" s="54">
        <f>+IF(SUMIF($AC$3:$AM$3,VLOOKUP($R1898,desplegable!$N$3:$Q$8,4,FALSE),$AC1898:$AM1898)&gt;=$S1898,$S1898,SUMIF($AC$3:$AM$3,VLOOKUP($R1898,desplegable!$N$3:$Q$8,4,FALSE),$AC1898:$AM1898))</f>
        <v>0</v>
      </c>
      <c r="BA1898" s="78"/>
      <c r="BB1898" s="54">
        <f t="shared" si="608"/>
        <v>0</v>
      </c>
      <c r="BC1898" s="53">
        <f>+IFERROR($BB1898*$T1898/VLOOKUP($R1898,desplegable!$N$3:$O$8,2,FALSE),0)</f>
        <v>0</v>
      </c>
      <c r="BD1898" s="53" t="str">
        <f t="shared" si="598"/>
        <v/>
      </c>
      <c r="BE1898" s="57" t="str">
        <f t="shared" si="609"/>
        <v/>
      </c>
    </row>
    <row r="1899" spans="1:57" ht="15" customHeight="1" x14ac:dyDescent="0.25">
      <c r="A1899" s="26" t="s">
        <v>117</v>
      </c>
      <c r="B1899" s="21"/>
      <c r="C1899" s="21" t="s">
        <v>117</v>
      </c>
      <c r="D1899" s="21"/>
      <c r="E1899" s="21" t="s">
        <v>117</v>
      </c>
      <c r="F1899" s="21"/>
      <c r="G1899" s="27"/>
      <c r="H1899" s="27"/>
      <c r="I1899" s="28" t="s">
        <v>99</v>
      </c>
      <c r="J1899" s="28" t="s">
        <v>117</v>
      </c>
      <c r="K1899" s="21"/>
      <c r="L1899" s="21"/>
      <c r="M1899" s="28" t="s">
        <v>117</v>
      </c>
      <c r="N1899" s="28" t="s">
        <v>117</v>
      </c>
      <c r="O1899" s="28" t="s">
        <v>117</v>
      </c>
      <c r="P1899" s="21" t="s">
        <v>117</v>
      </c>
      <c r="Q1899" s="21" t="s">
        <v>117</v>
      </c>
      <c r="R1899" s="28" t="s">
        <v>117</v>
      </c>
      <c r="S1899" s="78"/>
      <c r="T1899" s="30"/>
      <c r="U1899" s="52">
        <f t="shared" si="599"/>
        <v>0</v>
      </c>
      <c r="V1899" s="29"/>
      <c r="W1899" s="29" t="s">
        <v>117</v>
      </c>
      <c r="X1899" s="29"/>
      <c r="Y1899" s="29"/>
      <c r="Z1899" s="53" t="str">
        <f t="shared" si="591"/>
        <v/>
      </c>
      <c r="AA1899" s="55" t="str">
        <f t="shared" si="600"/>
        <v/>
      </c>
      <c r="AB1899" s="27"/>
      <c r="AC1899" s="54">
        <f t="shared" si="592"/>
        <v>0</v>
      </c>
      <c r="AD1899" s="78"/>
      <c r="AE1899" s="54">
        <f t="shared" si="593"/>
        <v>0</v>
      </c>
      <c r="AF1899" s="78"/>
      <c r="AG1899" s="54">
        <f t="shared" si="594"/>
        <v>0</v>
      </c>
      <c r="AH1899" s="78"/>
      <c r="AI1899" s="54">
        <f t="shared" si="595"/>
        <v>0</v>
      </c>
      <c r="AJ1899" s="78"/>
      <c r="AK1899" s="54">
        <f t="shared" si="596"/>
        <v>0</v>
      </c>
      <c r="AL1899" s="78"/>
      <c r="AM1899" s="78"/>
      <c r="AN1899" s="53" t="str">
        <f>+IF($A1899="Venta",SUMIF($AC$3:$AM$3,VLOOKUP($R1899,desplegable!$N$3:$Q$8,4,FALSE),$AC1899:$AM1899)*$T1899/VLOOKUP($R1899,desplegable!$N$3:$O$8,2,FALSE),"")</f>
        <v/>
      </c>
      <c r="AO1899" s="53">
        <f t="shared" si="597"/>
        <v>0</v>
      </c>
      <c r="AP1899" s="53" t="str">
        <f>+IF($A1899="Compra",SUMIF($AC$3:$AM$3,VLOOKUP($R1898,desplegable!$N$3:$Q$8,4,FALSE),$AC1899:$AM1899)*$T1899/VLOOKUP($R1898,desplegable!$N$3:$O$8,2,FALSE),"")</f>
        <v/>
      </c>
      <c r="AQ1899" s="55">
        <f>+IFERROR(SUMIF($AC$3:$AM$3,VLOOKUP($R1899,desplegable!$N$3:$Q$8,4,FALSE),$AC1899:$AM1899)/$S1899,0)</f>
        <v>0</v>
      </c>
      <c r="AR1899" s="55">
        <f ca="1">IFERROR((SUMIF($AC$3:$AM$3,VLOOKUP($R1899,desplegable!$N$3:$Q$8,4,FALSE),$AC1899:$AM1899)/($H1899-$G1899))*((TODAY())-$G1899)/$S1899,0)</f>
        <v>0</v>
      </c>
      <c r="AS1899" s="56" t="str">
        <f t="shared" si="601"/>
        <v>-</v>
      </c>
      <c r="AT1899" s="56" t="str">
        <f t="shared" si="602"/>
        <v>-</v>
      </c>
      <c r="AU1899" s="56" t="str">
        <f t="shared" si="603"/>
        <v>-</v>
      </c>
      <c r="AV1899" s="56" t="str">
        <f t="shared" si="604"/>
        <v>-</v>
      </c>
      <c r="AW1899" s="53" t="str">
        <f t="shared" si="605"/>
        <v>-</v>
      </c>
      <c r="AX1899" s="53" t="str">
        <f t="shared" si="606"/>
        <v/>
      </c>
      <c r="AY1899" s="57" t="str">
        <f t="shared" si="607"/>
        <v/>
      </c>
      <c r="AZ1899" s="54">
        <f>+IF(SUMIF($AC$3:$AM$3,VLOOKUP($R1899,desplegable!$N$3:$Q$8,4,FALSE),$AC1899:$AM1899)&gt;=$S1899,$S1899,SUMIF($AC$3:$AM$3,VLOOKUP($R1899,desplegable!$N$3:$Q$8,4,FALSE),$AC1899:$AM1899))</f>
        <v>0</v>
      </c>
      <c r="BA1899" s="78"/>
      <c r="BB1899" s="54">
        <f t="shared" si="608"/>
        <v>0</v>
      </c>
      <c r="BC1899" s="53">
        <f>+IFERROR($BB1899*$T1899/VLOOKUP($R1899,desplegable!$N$3:$O$8,2,FALSE),0)</f>
        <v>0</v>
      </c>
      <c r="BD1899" s="53" t="str">
        <f t="shared" si="598"/>
        <v/>
      </c>
      <c r="BE1899" s="57" t="str">
        <f t="shared" si="609"/>
        <v/>
      </c>
    </row>
    <row r="1900" spans="1:57" ht="15" customHeight="1" x14ac:dyDescent="0.25">
      <c r="A1900" s="26" t="s">
        <v>117</v>
      </c>
      <c r="B1900" s="21"/>
      <c r="C1900" s="21" t="s">
        <v>117</v>
      </c>
      <c r="D1900" s="21"/>
      <c r="E1900" s="21" t="s">
        <v>117</v>
      </c>
      <c r="F1900" s="21"/>
      <c r="G1900" s="27"/>
      <c r="H1900" s="27"/>
      <c r="I1900" s="28" t="s">
        <v>99</v>
      </c>
      <c r="J1900" s="28" t="s">
        <v>117</v>
      </c>
      <c r="K1900" s="21"/>
      <c r="L1900" s="21"/>
      <c r="M1900" s="28" t="s">
        <v>117</v>
      </c>
      <c r="N1900" s="28" t="s">
        <v>117</v>
      </c>
      <c r="O1900" s="28" t="s">
        <v>117</v>
      </c>
      <c r="P1900" s="21" t="s">
        <v>117</v>
      </c>
      <c r="Q1900" s="21" t="s">
        <v>117</v>
      </c>
      <c r="R1900" s="28" t="s">
        <v>117</v>
      </c>
      <c r="S1900" s="78"/>
      <c r="T1900" s="30"/>
      <c r="U1900" s="52">
        <f t="shared" si="599"/>
        <v>0</v>
      </c>
      <c r="V1900" s="29"/>
      <c r="W1900" s="29" t="s">
        <v>117</v>
      </c>
      <c r="X1900" s="29"/>
      <c r="Y1900" s="29"/>
      <c r="Z1900" s="53" t="str">
        <f t="shared" si="591"/>
        <v/>
      </c>
      <c r="AA1900" s="55" t="str">
        <f t="shared" si="600"/>
        <v/>
      </c>
      <c r="AB1900" s="27"/>
      <c r="AC1900" s="54">
        <f t="shared" si="592"/>
        <v>0</v>
      </c>
      <c r="AD1900" s="78"/>
      <c r="AE1900" s="54">
        <f t="shared" si="593"/>
        <v>0</v>
      </c>
      <c r="AF1900" s="78"/>
      <c r="AG1900" s="54">
        <f t="shared" si="594"/>
        <v>0</v>
      </c>
      <c r="AH1900" s="78"/>
      <c r="AI1900" s="54">
        <f t="shared" si="595"/>
        <v>0</v>
      </c>
      <c r="AJ1900" s="78"/>
      <c r="AK1900" s="54">
        <f t="shared" si="596"/>
        <v>0</v>
      </c>
      <c r="AL1900" s="78"/>
      <c r="AM1900" s="78"/>
      <c r="AN1900" s="53" t="str">
        <f>+IF($A1900="Venta",SUMIF($AC$3:$AM$3,VLOOKUP($R1900,desplegable!$N$3:$Q$8,4,FALSE),$AC1900:$AM1900)*$T1900/VLOOKUP($R1900,desplegable!$N$3:$O$8,2,FALSE),"")</f>
        <v/>
      </c>
      <c r="AO1900" s="53">
        <f t="shared" si="597"/>
        <v>0</v>
      </c>
      <c r="AP1900" s="53" t="str">
        <f>+IF($A1900="Compra",SUMIF($AC$3:$AM$3,VLOOKUP($R1899,desplegable!$N$3:$Q$8,4,FALSE),$AC1900:$AM1900)*$T1900/VLOOKUP($R1899,desplegable!$N$3:$O$8,2,FALSE),"")</f>
        <v/>
      </c>
      <c r="AQ1900" s="55">
        <f>+IFERROR(SUMIF($AC$3:$AM$3,VLOOKUP($R1900,desplegable!$N$3:$Q$8,4,FALSE),$AC1900:$AM1900)/$S1900,0)</f>
        <v>0</v>
      </c>
      <c r="AR1900" s="55">
        <f ca="1">IFERROR((SUMIF($AC$3:$AM$3,VLOOKUP($R1900,desplegable!$N$3:$Q$8,4,FALSE),$AC1900:$AM1900)/($H1900-$G1900))*((TODAY())-$G1900)/$S1900,0)</f>
        <v>0</v>
      </c>
      <c r="AS1900" s="56" t="str">
        <f t="shared" si="601"/>
        <v>-</v>
      </c>
      <c r="AT1900" s="56" t="str">
        <f t="shared" si="602"/>
        <v>-</v>
      </c>
      <c r="AU1900" s="56" t="str">
        <f t="shared" si="603"/>
        <v>-</v>
      </c>
      <c r="AV1900" s="56" t="str">
        <f t="shared" si="604"/>
        <v>-</v>
      </c>
      <c r="AW1900" s="53" t="str">
        <f t="shared" si="605"/>
        <v>-</v>
      </c>
      <c r="AX1900" s="53" t="str">
        <f t="shared" si="606"/>
        <v/>
      </c>
      <c r="AY1900" s="57" t="str">
        <f t="shared" si="607"/>
        <v/>
      </c>
      <c r="AZ1900" s="54">
        <f>+IF(SUMIF($AC$3:$AM$3,VLOOKUP($R1900,desplegable!$N$3:$Q$8,4,FALSE),$AC1900:$AM1900)&gt;=$S1900,$S1900,SUMIF($AC$3:$AM$3,VLOOKUP($R1900,desplegable!$N$3:$Q$8,4,FALSE),$AC1900:$AM1900))</f>
        <v>0</v>
      </c>
      <c r="BA1900" s="78"/>
      <c r="BB1900" s="54">
        <f t="shared" si="608"/>
        <v>0</v>
      </c>
      <c r="BC1900" s="53">
        <f>+IFERROR($BB1900*$T1900/VLOOKUP($R1900,desplegable!$N$3:$O$8,2,FALSE),0)</f>
        <v>0</v>
      </c>
      <c r="BD1900" s="53" t="str">
        <f t="shared" si="598"/>
        <v/>
      </c>
      <c r="BE1900" s="57" t="str">
        <f t="shared" si="609"/>
        <v/>
      </c>
    </row>
    <row r="1901" spans="1:57" ht="15" customHeight="1" x14ac:dyDescent="0.25">
      <c r="A1901" s="26" t="s">
        <v>117</v>
      </c>
      <c r="B1901" s="21"/>
      <c r="C1901" s="21" t="s">
        <v>117</v>
      </c>
      <c r="D1901" s="21"/>
      <c r="E1901" s="21" t="s">
        <v>117</v>
      </c>
      <c r="F1901" s="21"/>
      <c r="G1901" s="27"/>
      <c r="H1901" s="27"/>
      <c r="I1901" s="28" t="s">
        <v>99</v>
      </c>
      <c r="J1901" s="28" t="s">
        <v>117</v>
      </c>
      <c r="K1901" s="21"/>
      <c r="L1901" s="21"/>
      <c r="M1901" s="28" t="s">
        <v>117</v>
      </c>
      <c r="N1901" s="28" t="s">
        <v>117</v>
      </c>
      <c r="O1901" s="28" t="s">
        <v>117</v>
      </c>
      <c r="P1901" s="21" t="s">
        <v>117</v>
      </c>
      <c r="Q1901" s="21" t="s">
        <v>117</v>
      </c>
      <c r="R1901" s="28" t="s">
        <v>117</v>
      </c>
      <c r="S1901" s="78"/>
      <c r="T1901" s="30"/>
      <c r="U1901" s="52">
        <f t="shared" si="599"/>
        <v>0</v>
      </c>
      <c r="V1901" s="29"/>
      <c r="W1901" s="29" t="s">
        <v>117</v>
      </c>
      <c r="X1901" s="29"/>
      <c r="Y1901" s="29"/>
      <c r="Z1901" s="53" t="str">
        <f t="shared" si="591"/>
        <v/>
      </c>
      <c r="AA1901" s="55" t="str">
        <f t="shared" si="600"/>
        <v/>
      </c>
      <c r="AB1901" s="27"/>
      <c r="AC1901" s="54">
        <f t="shared" si="592"/>
        <v>0</v>
      </c>
      <c r="AD1901" s="78"/>
      <c r="AE1901" s="54">
        <f t="shared" si="593"/>
        <v>0</v>
      </c>
      <c r="AF1901" s="78"/>
      <c r="AG1901" s="54">
        <f t="shared" si="594"/>
        <v>0</v>
      </c>
      <c r="AH1901" s="78"/>
      <c r="AI1901" s="54">
        <f t="shared" si="595"/>
        <v>0</v>
      </c>
      <c r="AJ1901" s="78"/>
      <c r="AK1901" s="54">
        <f t="shared" si="596"/>
        <v>0</v>
      </c>
      <c r="AL1901" s="78"/>
      <c r="AM1901" s="78"/>
      <c r="AN1901" s="53" t="str">
        <f>+IF($A1901="Venta",SUMIF($AC$3:$AM$3,VLOOKUP($R1901,desplegable!$N$3:$Q$8,4,FALSE),$AC1901:$AM1901)*$T1901/VLOOKUP($R1901,desplegable!$N$3:$O$8,2,FALSE),"")</f>
        <v/>
      </c>
      <c r="AO1901" s="53">
        <f t="shared" si="597"/>
        <v>0</v>
      </c>
      <c r="AP1901" s="53" t="str">
        <f>+IF($A1901="Compra",SUMIF($AC$3:$AM$3,VLOOKUP($R1900,desplegable!$N$3:$Q$8,4,FALSE),$AC1901:$AM1901)*$T1901/VLOOKUP($R1900,desplegable!$N$3:$O$8,2,FALSE),"")</f>
        <v/>
      </c>
      <c r="AQ1901" s="55">
        <f>+IFERROR(SUMIF($AC$3:$AM$3,VLOOKUP($R1901,desplegable!$N$3:$Q$8,4,FALSE),$AC1901:$AM1901)/$S1901,0)</f>
        <v>0</v>
      </c>
      <c r="AR1901" s="55">
        <f ca="1">IFERROR((SUMIF($AC$3:$AM$3,VLOOKUP($R1901,desplegable!$N$3:$Q$8,4,FALSE),$AC1901:$AM1901)/($H1901-$G1901))*((TODAY())-$G1901)/$S1901,0)</f>
        <v>0</v>
      </c>
      <c r="AS1901" s="56" t="str">
        <f t="shared" si="601"/>
        <v>-</v>
      </c>
      <c r="AT1901" s="56" t="str">
        <f t="shared" si="602"/>
        <v>-</v>
      </c>
      <c r="AU1901" s="56" t="str">
        <f t="shared" si="603"/>
        <v>-</v>
      </c>
      <c r="AV1901" s="56" t="str">
        <f t="shared" si="604"/>
        <v>-</v>
      </c>
      <c r="AW1901" s="53" t="str">
        <f t="shared" si="605"/>
        <v>-</v>
      </c>
      <c r="AX1901" s="53" t="str">
        <f t="shared" si="606"/>
        <v/>
      </c>
      <c r="AY1901" s="57" t="str">
        <f t="shared" si="607"/>
        <v/>
      </c>
      <c r="AZ1901" s="54">
        <f>+IF(SUMIF($AC$3:$AM$3,VLOOKUP($R1901,desplegable!$N$3:$Q$8,4,FALSE),$AC1901:$AM1901)&gt;=$S1901,$S1901,SUMIF($AC$3:$AM$3,VLOOKUP($R1901,desplegable!$N$3:$Q$8,4,FALSE),$AC1901:$AM1901))</f>
        <v>0</v>
      </c>
      <c r="BA1901" s="78"/>
      <c r="BB1901" s="54">
        <f t="shared" si="608"/>
        <v>0</v>
      </c>
      <c r="BC1901" s="53">
        <f>+IFERROR($BB1901*$T1901/VLOOKUP($R1901,desplegable!$N$3:$O$8,2,FALSE),0)</f>
        <v>0</v>
      </c>
      <c r="BD1901" s="53" t="str">
        <f t="shared" si="598"/>
        <v/>
      </c>
      <c r="BE1901" s="57" t="str">
        <f t="shared" si="609"/>
        <v/>
      </c>
    </row>
    <row r="1902" spans="1:57" ht="15" customHeight="1" x14ac:dyDescent="0.25">
      <c r="A1902" s="26" t="s">
        <v>117</v>
      </c>
      <c r="B1902" s="21"/>
      <c r="C1902" s="21" t="s">
        <v>117</v>
      </c>
      <c r="D1902" s="21"/>
      <c r="E1902" s="21" t="s">
        <v>117</v>
      </c>
      <c r="F1902" s="21"/>
      <c r="G1902" s="27"/>
      <c r="H1902" s="27"/>
      <c r="I1902" s="28" t="s">
        <v>99</v>
      </c>
      <c r="J1902" s="28" t="s">
        <v>117</v>
      </c>
      <c r="K1902" s="21"/>
      <c r="L1902" s="21"/>
      <c r="M1902" s="28" t="s">
        <v>117</v>
      </c>
      <c r="N1902" s="28" t="s">
        <v>117</v>
      </c>
      <c r="O1902" s="28" t="s">
        <v>117</v>
      </c>
      <c r="P1902" s="21" t="s">
        <v>117</v>
      </c>
      <c r="Q1902" s="21" t="s">
        <v>117</v>
      </c>
      <c r="R1902" s="28" t="s">
        <v>117</v>
      </c>
      <c r="S1902" s="78"/>
      <c r="T1902" s="30"/>
      <c r="U1902" s="52">
        <f t="shared" si="599"/>
        <v>0</v>
      </c>
      <c r="V1902" s="29"/>
      <c r="W1902" s="29" t="s">
        <v>117</v>
      </c>
      <c r="X1902" s="29"/>
      <c r="Y1902" s="29"/>
      <c r="Z1902" s="53" t="str">
        <f t="shared" si="591"/>
        <v/>
      </c>
      <c r="AA1902" s="55" t="str">
        <f t="shared" si="600"/>
        <v/>
      </c>
      <c r="AB1902" s="27"/>
      <c r="AC1902" s="54">
        <f t="shared" si="592"/>
        <v>0</v>
      </c>
      <c r="AD1902" s="78"/>
      <c r="AE1902" s="54">
        <f t="shared" si="593"/>
        <v>0</v>
      </c>
      <c r="AF1902" s="78"/>
      <c r="AG1902" s="54">
        <f t="shared" si="594"/>
        <v>0</v>
      </c>
      <c r="AH1902" s="78"/>
      <c r="AI1902" s="54">
        <f t="shared" si="595"/>
        <v>0</v>
      </c>
      <c r="AJ1902" s="78"/>
      <c r="AK1902" s="54">
        <f t="shared" si="596"/>
        <v>0</v>
      </c>
      <c r="AL1902" s="78"/>
      <c r="AM1902" s="78"/>
      <c r="AN1902" s="53" t="str">
        <f>+IF($A1902="Venta",SUMIF($AC$3:$AM$3,VLOOKUP($R1902,desplegable!$N$3:$Q$8,4,FALSE),$AC1902:$AM1902)*$T1902/VLOOKUP($R1902,desplegable!$N$3:$O$8,2,FALSE),"")</f>
        <v/>
      </c>
      <c r="AO1902" s="53">
        <f t="shared" si="597"/>
        <v>0</v>
      </c>
      <c r="AP1902" s="53" t="str">
        <f>+IF($A1902="Compra",SUMIF($AC$3:$AM$3,VLOOKUP($R1901,desplegable!$N$3:$Q$8,4,FALSE),$AC1902:$AM1902)*$T1902/VLOOKUP($R1901,desplegable!$N$3:$O$8,2,FALSE),"")</f>
        <v/>
      </c>
      <c r="AQ1902" s="55">
        <f>+IFERROR(SUMIF($AC$3:$AM$3,VLOOKUP($R1902,desplegable!$N$3:$Q$8,4,FALSE),$AC1902:$AM1902)/$S1902,0)</f>
        <v>0</v>
      </c>
      <c r="AR1902" s="55">
        <f ca="1">IFERROR((SUMIF($AC$3:$AM$3,VLOOKUP($R1902,desplegable!$N$3:$Q$8,4,FALSE),$AC1902:$AM1902)/($H1902-$G1902))*((TODAY())-$G1902)/$S1902,0)</f>
        <v>0</v>
      </c>
      <c r="AS1902" s="56" t="str">
        <f t="shared" si="601"/>
        <v>-</v>
      </c>
      <c r="AT1902" s="56" t="str">
        <f t="shared" si="602"/>
        <v>-</v>
      </c>
      <c r="AU1902" s="56" t="str">
        <f t="shared" si="603"/>
        <v>-</v>
      </c>
      <c r="AV1902" s="56" t="str">
        <f t="shared" si="604"/>
        <v>-</v>
      </c>
      <c r="AW1902" s="53" t="str">
        <f t="shared" si="605"/>
        <v>-</v>
      </c>
      <c r="AX1902" s="53" t="str">
        <f t="shared" si="606"/>
        <v/>
      </c>
      <c r="AY1902" s="57" t="str">
        <f t="shared" si="607"/>
        <v/>
      </c>
      <c r="AZ1902" s="54">
        <f>+IF(SUMIF($AC$3:$AM$3,VLOOKUP($R1902,desplegable!$N$3:$Q$8,4,FALSE),$AC1902:$AM1902)&gt;=$S1902,$S1902,SUMIF($AC$3:$AM$3,VLOOKUP($R1902,desplegable!$N$3:$Q$8,4,FALSE),$AC1902:$AM1902))</f>
        <v>0</v>
      </c>
      <c r="BA1902" s="78"/>
      <c r="BB1902" s="54">
        <f t="shared" si="608"/>
        <v>0</v>
      </c>
      <c r="BC1902" s="53">
        <f>+IFERROR($BB1902*$T1902/VLOOKUP($R1902,desplegable!$N$3:$O$8,2,FALSE),0)</f>
        <v>0</v>
      </c>
      <c r="BD1902" s="53" t="str">
        <f t="shared" si="598"/>
        <v/>
      </c>
      <c r="BE1902" s="57" t="str">
        <f t="shared" si="609"/>
        <v/>
      </c>
    </row>
    <row r="1903" spans="1:57" ht="15" customHeight="1" x14ac:dyDescent="0.25">
      <c r="A1903" s="26" t="s">
        <v>117</v>
      </c>
      <c r="B1903" s="21"/>
      <c r="C1903" s="21" t="s">
        <v>117</v>
      </c>
      <c r="D1903" s="21"/>
      <c r="E1903" s="21" t="s">
        <v>117</v>
      </c>
      <c r="F1903" s="21"/>
      <c r="G1903" s="27"/>
      <c r="H1903" s="27"/>
      <c r="I1903" s="28" t="s">
        <v>99</v>
      </c>
      <c r="J1903" s="28" t="s">
        <v>117</v>
      </c>
      <c r="K1903" s="21"/>
      <c r="L1903" s="21"/>
      <c r="M1903" s="28" t="s">
        <v>117</v>
      </c>
      <c r="N1903" s="28" t="s">
        <v>117</v>
      </c>
      <c r="O1903" s="28" t="s">
        <v>117</v>
      </c>
      <c r="P1903" s="21" t="s">
        <v>117</v>
      </c>
      <c r="Q1903" s="21" t="s">
        <v>117</v>
      </c>
      <c r="R1903" s="28" t="s">
        <v>117</v>
      </c>
      <c r="S1903" s="78"/>
      <c r="T1903" s="30"/>
      <c r="U1903" s="52">
        <f t="shared" si="599"/>
        <v>0</v>
      </c>
      <c r="V1903" s="29"/>
      <c r="W1903" s="29" t="s">
        <v>117</v>
      </c>
      <c r="X1903" s="29"/>
      <c r="Y1903" s="29"/>
      <c r="Z1903" s="53" t="str">
        <f t="shared" si="591"/>
        <v/>
      </c>
      <c r="AA1903" s="55" t="str">
        <f t="shared" si="600"/>
        <v/>
      </c>
      <c r="AB1903" s="27"/>
      <c r="AC1903" s="54">
        <f t="shared" si="592"/>
        <v>0</v>
      </c>
      <c r="AD1903" s="78"/>
      <c r="AE1903" s="54">
        <f t="shared" si="593"/>
        <v>0</v>
      </c>
      <c r="AF1903" s="78"/>
      <c r="AG1903" s="54">
        <f t="shared" si="594"/>
        <v>0</v>
      </c>
      <c r="AH1903" s="78"/>
      <c r="AI1903" s="54">
        <f t="shared" si="595"/>
        <v>0</v>
      </c>
      <c r="AJ1903" s="78"/>
      <c r="AK1903" s="54">
        <f t="shared" si="596"/>
        <v>0</v>
      </c>
      <c r="AL1903" s="78"/>
      <c r="AM1903" s="78"/>
      <c r="AN1903" s="53" t="str">
        <f>+IF($A1903="Venta",SUMIF($AC$3:$AM$3,VLOOKUP($R1903,desplegable!$N$3:$Q$8,4,FALSE),$AC1903:$AM1903)*$T1903/VLOOKUP($R1903,desplegable!$N$3:$O$8,2,FALSE),"")</f>
        <v/>
      </c>
      <c r="AO1903" s="53">
        <f t="shared" si="597"/>
        <v>0</v>
      </c>
      <c r="AP1903" s="53" t="str">
        <f>+IF($A1903="Compra",SUMIF($AC$3:$AM$3,VLOOKUP($R1902,desplegable!$N$3:$Q$8,4,FALSE),$AC1903:$AM1903)*$T1903/VLOOKUP($R1902,desplegable!$N$3:$O$8,2,FALSE),"")</f>
        <v/>
      </c>
      <c r="AQ1903" s="55">
        <f>+IFERROR(SUMIF($AC$3:$AM$3,VLOOKUP($R1903,desplegable!$N$3:$Q$8,4,FALSE),$AC1903:$AM1903)/$S1903,0)</f>
        <v>0</v>
      </c>
      <c r="AR1903" s="55">
        <f ca="1">IFERROR((SUMIF($AC$3:$AM$3,VLOOKUP($R1903,desplegable!$N$3:$Q$8,4,FALSE),$AC1903:$AM1903)/($H1903-$G1903))*((TODAY())-$G1903)/$S1903,0)</f>
        <v>0</v>
      </c>
      <c r="AS1903" s="56" t="str">
        <f t="shared" si="601"/>
        <v>-</v>
      </c>
      <c r="AT1903" s="56" t="str">
        <f t="shared" si="602"/>
        <v>-</v>
      </c>
      <c r="AU1903" s="56" t="str">
        <f t="shared" si="603"/>
        <v>-</v>
      </c>
      <c r="AV1903" s="56" t="str">
        <f t="shared" si="604"/>
        <v>-</v>
      </c>
      <c r="AW1903" s="53" t="str">
        <f t="shared" si="605"/>
        <v>-</v>
      </c>
      <c r="AX1903" s="53" t="str">
        <f t="shared" si="606"/>
        <v/>
      </c>
      <c r="AY1903" s="57" t="str">
        <f t="shared" si="607"/>
        <v/>
      </c>
      <c r="AZ1903" s="54">
        <f>+IF(SUMIF($AC$3:$AM$3,VLOOKUP($R1903,desplegable!$N$3:$Q$8,4,FALSE),$AC1903:$AM1903)&gt;=$S1903,$S1903,SUMIF($AC$3:$AM$3,VLOOKUP($R1903,desplegable!$N$3:$Q$8,4,FALSE),$AC1903:$AM1903))</f>
        <v>0</v>
      </c>
      <c r="BA1903" s="78"/>
      <c r="BB1903" s="54">
        <f t="shared" si="608"/>
        <v>0</v>
      </c>
      <c r="BC1903" s="53">
        <f>+IFERROR($BB1903*$T1903/VLOOKUP($R1903,desplegable!$N$3:$O$8,2,FALSE),0)</f>
        <v>0</v>
      </c>
      <c r="BD1903" s="53" t="str">
        <f t="shared" si="598"/>
        <v/>
      </c>
      <c r="BE1903" s="57" t="str">
        <f t="shared" si="609"/>
        <v/>
      </c>
    </row>
    <row r="1904" spans="1:57" ht="15" customHeight="1" x14ac:dyDescent="0.25">
      <c r="A1904" s="26" t="s">
        <v>117</v>
      </c>
      <c r="B1904" s="21"/>
      <c r="C1904" s="21" t="s">
        <v>117</v>
      </c>
      <c r="D1904" s="21"/>
      <c r="E1904" s="21" t="s">
        <v>117</v>
      </c>
      <c r="F1904" s="21"/>
      <c r="G1904" s="27"/>
      <c r="H1904" s="27"/>
      <c r="I1904" s="28" t="s">
        <v>99</v>
      </c>
      <c r="J1904" s="28" t="s">
        <v>117</v>
      </c>
      <c r="K1904" s="21"/>
      <c r="L1904" s="21"/>
      <c r="M1904" s="28" t="s">
        <v>117</v>
      </c>
      <c r="N1904" s="28" t="s">
        <v>117</v>
      </c>
      <c r="O1904" s="28" t="s">
        <v>117</v>
      </c>
      <c r="P1904" s="21" t="s">
        <v>117</v>
      </c>
      <c r="Q1904" s="21" t="s">
        <v>117</v>
      </c>
      <c r="R1904" s="28" t="s">
        <v>117</v>
      </c>
      <c r="S1904" s="78"/>
      <c r="T1904" s="30"/>
      <c r="U1904" s="52">
        <f t="shared" si="599"/>
        <v>0</v>
      </c>
      <c r="V1904" s="29"/>
      <c r="W1904" s="29" t="s">
        <v>117</v>
      </c>
      <c r="X1904" s="29"/>
      <c r="Y1904" s="29"/>
      <c r="Z1904" s="53" t="str">
        <f t="shared" si="591"/>
        <v/>
      </c>
      <c r="AA1904" s="55" t="str">
        <f t="shared" si="600"/>
        <v/>
      </c>
      <c r="AB1904" s="27"/>
      <c r="AC1904" s="54">
        <f t="shared" si="592"/>
        <v>0</v>
      </c>
      <c r="AD1904" s="78"/>
      <c r="AE1904" s="54">
        <f t="shared" si="593"/>
        <v>0</v>
      </c>
      <c r="AF1904" s="78"/>
      <c r="AG1904" s="54">
        <f t="shared" si="594"/>
        <v>0</v>
      </c>
      <c r="AH1904" s="78"/>
      <c r="AI1904" s="54">
        <f t="shared" si="595"/>
        <v>0</v>
      </c>
      <c r="AJ1904" s="78"/>
      <c r="AK1904" s="54">
        <f t="shared" si="596"/>
        <v>0</v>
      </c>
      <c r="AL1904" s="78"/>
      <c r="AM1904" s="78"/>
      <c r="AN1904" s="53" t="str">
        <f>+IF($A1904="Venta",SUMIF($AC$3:$AM$3,VLOOKUP($R1904,desplegable!$N$3:$Q$8,4,FALSE),$AC1904:$AM1904)*$T1904/VLOOKUP($R1904,desplegable!$N$3:$O$8,2,FALSE),"")</f>
        <v/>
      </c>
      <c r="AO1904" s="53">
        <f t="shared" si="597"/>
        <v>0</v>
      </c>
      <c r="AP1904" s="53" t="str">
        <f>+IF($A1904="Compra",SUMIF($AC$3:$AM$3,VLOOKUP($R1903,desplegable!$N$3:$Q$8,4,FALSE),$AC1904:$AM1904)*$T1904/VLOOKUP($R1903,desplegable!$N$3:$O$8,2,FALSE),"")</f>
        <v/>
      </c>
      <c r="AQ1904" s="55">
        <f>+IFERROR(SUMIF($AC$3:$AM$3,VLOOKUP($R1904,desplegable!$N$3:$Q$8,4,FALSE),$AC1904:$AM1904)/$S1904,0)</f>
        <v>0</v>
      </c>
      <c r="AR1904" s="55">
        <f ca="1">IFERROR((SUMIF($AC$3:$AM$3,VLOOKUP($R1904,desplegable!$N$3:$Q$8,4,FALSE),$AC1904:$AM1904)/($H1904-$G1904))*((TODAY())-$G1904)/$S1904,0)</f>
        <v>0</v>
      </c>
      <c r="AS1904" s="56" t="str">
        <f t="shared" si="601"/>
        <v>-</v>
      </c>
      <c r="AT1904" s="56" t="str">
        <f t="shared" si="602"/>
        <v>-</v>
      </c>
      <c r="AU1904" s="56" t="str">
        <f t="shared" si="603"/>
        <v>-</v>
      </c>
      <c r="AV1904" s="56" t="str">
        <f t="shared" si="604"/>
        <v>-</v>
      </c>
      <c r="AW1904" s="53" t="str">
        <f t="shared" si="605"/>
        <v>-</v>
      </c>
      <c r="AX1904" s="53" t="str">
        <f t="shared" si="606"/>
        <v/>
      </c>
      <c r="AY1904" s="57" t="str">
        <f t="shared" si="607"/>
        <v/>
      </c>
      <c r="AZ1904" s="54">
        <f>+IF(SUMIF($AC$3:$AM$3,VLOOKUP($R1904,desplegable!$N$3:$Q$8,4,FALSE),$AC1904:$AM1904)&gt;=$S1904,$S1904,SUMIF($AC$3:$AM$3,VLOOKUP($R1904,desplegable!$N$3:$Q$8,4,FALSE),$AC1904:$AM1904))</f>
        <v>0</v>
      </c>
      <c r="BA1904" s="78"/>
      <c r="BB1904" s="54">
        <f t="shared" si="608"/>
        <v>0</v>
      </c>
      <c r="BC1904" s="53">
        <f>+IFERROR($BB1904*$T1904/VLOOKUP($R1904,desplegable!$N$3:$O$8,2,FALSE),0)</f>
        <v>0</v>
      </c>
      <c r="BD1904" s="53" t="str">
        <f t="shared" si="598"/>
        <v/>
      </c>
      <c r="BE1904" s="57" t="str">
        <f t="shared" si="609"/>
        <v/>
      </c>
    </row>
    <row r="1905" spans="1:57" ht="15" customHeight="1" x14ac:dyDescent="0.25">
      <c r="A1905" s="26" t="s">
        <v>117</v>
      </c>
      <c r="B1905" s="21"/>
      <c r="C1905" s="21" t="s">
        <v>117</v>
      </c>
      <c r="D1905" s="21"/>
      <c r="E1905" s="21" t="s">
        <v>117</v>
      </c>
      <c r="F1905" s="21"/>
      <c r="G1905" s="27"/>
      <c r="H1905" s="27"/>
      <c r="I1905" s="28" t="s">
        <v>99</v>
      </c>
      <c r="J1905" s="28" t="s">
        <v>117</v>
      </c>
      <c r="K1905" s="21"/>
      <c r="L1905" s="21"/>
      <c r="M1905" s="28" t="s">
        <v>117</v>
      </c>
      <c r="N1905" s="28" t="s">
        <v>117</v>
      </c>
      <c r="O1905" s="28" t="s">
        <v>117</v>
      </c>
      <c r="P1905" s="21" t="s">
        <v>117</v>
      </c>
      <c r="Q1905" s="21" t="s">
        <v>117</v>
      </c>
      <c r="R1905" s="28" t="s">
        <v>117</v>
      </c>
      <c r="S1905" s="78"/>
      <c r="T1905" s="30"/>
      <c r="U1905" s="52">
        <f t="shared" si="599"/>
        <v>0</v>
      </c>
      <c r="V1905" s="29"/>
      <c r="W1905" s="29" t="s">
        <v>117</v>
      </c>
      <c r="X1905" s="29"/>
      <c r="Y1905" s="29"/>
      <c r="Z1905" s="53" t="str">
        <f t="shared" si="591"/>
        <v/>
      </c>
      <c r="AA1905" s="55" t="str">
        <f t="shared" si="600"/>
        <v/>
      </c>
      <c r="AB1905" s="27"/>
      <c r="AC1905" s="54">
        <f t="shared" si="592"/>
        <v>0</v>
      </c>
      <c r="AD1905" s="78"/>
      <c r="AE1905" s="54">
        <f t="shared" si="593"/>
        <v>0</v>
      </c>
      <c r="AF1905" s="78"/>
      <c r="AG1905" s="54">
        <f t="shared" si="594"/>
        <v>0</v>
      </c>
      <c r="AH1905" s="78"/>
      <c r="AI1905" s="54">
        <f t="shared" si="595"/>
        <v>0</v>
      </c>
      <c r="AJ1905" s="78"/>
      <c r="AK1905" s="54">
        <f t="shared" si="596"/>
        <v>0</v>
      </c>
      <c r="AL1905" s="78"/>
      <c r="AM1905" s="78"/>
      <c r="AN1905" s="53" t="str">
        <f>+IF($A1905="Venta",SUMIF($AC$3:$AM$3,VLOOKUP($R1905,desplegable!$N$3:$Q$8,4,FALSE),$AC1905:$AM1905)*$T1905/VLOOKUP($R1905,desplegable!$N$3:$O$8,2,FALSE),"")</f>
        <v/>
      </c>
      <c r="AO1905" s="53">
        <f t="shared" si="597"/>
        <v>0</v>
      </c>
      <c r="AP1905" s="53" t="str">
        <f>+IF($A1905="Compra",SUMIF($AC$3:$AM$3,VLOOKUP($R1904,desplegable!$N$3:$Q$8,4,FALSE),$AC1905:$AM1905)*$T1905/VLOOKUP($R1904,desplegable!$N$3:$O$8,2,FALSE),"")</f>
        <v/>
      </c>
      <c r="AQ1905" s="55">
        <f>+IFERROR(SUMIF($AC$3:$AM$3,VLOOKUP($R1905,desplegable!$N$3:$Q$8,4,FALSE),$AC1905:$AM1905)/$S1905,0)</f>
        <v>0</v>
      </c>
      <c r="AR1905" s="55">
        <f ca="1">IFERROR((SUMIF($AC$3:$AM$3,VLOOKUP($R1905,desplegable!$N$3:$Q$8,4,FALSE),$AC1905:$AM1905)/($H1905-$G1905))*((TODAY())-$G1905)/$S1905,0)</f>
        <v>0</v>
      </c>
      <c r="AS1905" s="56" t="str">
        <f t="shared" si="601"/>
        <v>-</v>
      </c>
      <c r="AT1905" s="56" t="str">
        <f t="shared" si="602"/>
        <v>-</v>
      </c>
      <c r="AU1905" s="56" t="str">
        <f t="shared" si="603"/>
        <v>-</v>
      </c>
      <c r="AV1905" s="56" t="str">
        <f t="shared" si="604"/>
        <v>-</v>
      </c>
      <c r="AW1905" s="53" t="str">
        <f t="shared" si="605"/>
        <v>-</v>
      </c>
      <c r="AX1905" s="53" t="str">
        <f t="shared" si="606"/>
        <v/>
      </c>
      <c r="AY1905" s="57" t="str">
        <f t="shared" si="607"/>
        <v/>
      </c>
      <c r="AZ1905" s="54">
        <f>+IF(SUMIF($AC$3:$AM$3,VLOOKUP($R1905,desplegable!$N$3:$Q$8,4,FALSE),$AC1905:$AM1905)&gt;=$S1905,$S1905,SUMIF($AC$3:$AM$3,VLOOKUP($R1905,desplegable!$N$3:$Q$8,4,FALSE),$AC1905:$AM1905))</f>
        <v>0</v>
      </c>
      <c r="BA1905" s="78"/>
      <c r="BB1905" s="54">
        <f t="shared" si="608"/>
        <v>0</v>
      </c>
      <c r="BC1905" s="53">
        <f>+IFERROR($BB1905*$T1905/VLOOKUP($R1905,desplegable!$N$3:$O$8,2,FALSE),0)</f>
        <v>0</v>
      </c>
      <c r="BD1905" s="53" t="str">
        <f t="shared" si="598"/>
        <v/>
      </c>
      <c r="BE1905" s="57" t="str">
        <f t="shared" si="609"/>
        <v/>
      </c>
    </row>
    <row r="1906" spans="1:57" ht="15" customHeight="1" x14ac:dyDescent="0.25">
      <c r="A1906" s="26" t="s">
        <v>117</v>
      </c>
      <c r="B1906" s="21"/>
      <c r="C1906" s="21" t="s">
        <v>117</v>
      </c>
      <c r="D1906" s="21"/>
      <c r="E1906" s="21" t="s">
        <v>117</v>
      </c>
      <c r="F1906" s="21"/>
      <c r="G1906" s="27"/>
      <c r="H1906" s="27"/>
      <c r="I1906" s="28" t="s">
        <v>99</v>
      </c>
      <c r="J1906" s="28" t="s">
        <v>117</v>
      </c>
      <c r="K1906" s="21"/>
      <c r="L1906" s="21"/>
      <c r="M1906" s="28" t="s">
        <v>117</v>
      </c>
      <c r="N1906" s="28" t="s">
        <v>117</v>
      </c>
      <c r="O1906" s="28" t="s">
        <v>117</v>
      </c>
      <c r="P1906" s="21" t="s">
        <v>117</v>
      </c>
      <c r="Q1906" s="21" t="s">
        <v>117</v>
      </c>
      <c r="R1906" s="28" t="s">
        <v>117</v>
      </c>
      <c r="S1906" s="78"/>
      <c r="T1906" s="30"/>
      <c r="U1906" s="52">
        <f t="shared" si="599"/>
        <v>0</v>
      </c>
      <c r="V1906" s="29"/>
      <c r="W1906" s="29" t="s">
        <v>117</v>
      </c>
      <c r="X1906" s="29"/>
      <c r="Y1906" s="29"/>
      <c r="Z1906" s="53" t="str">
        <f t="shared" si="591"/>
        <v/>
      </c>
      <c r="AA1906" s="55" t="str">
        <f t="shared" si="600"/>
        <v/>
      </c>
      <c r="AB1906" s="27"/>
      <c r="AC1906" s="54">
        <f t="shared" si="592"/>
        <v>0</v>
      </c>
      <c r="AD1906" s="78"/>
      <c r="AE1906" s="54">
        <f t="shared" si="593"/>
        <v>0</v>
      </c>
      <c r="AF1906" s="78"/>
      <c r="AG1906" s="54">
        <f t="shared" si="594"/>
        <v>0</v>
      </c>
      <c r="AH1906" s="78"/>
      <c r="AI1906" s="54">
        <f t="shared" si="595"/>
        <v>0</v>
      </c>
      <c r="AJ1906" s="78"/>
      <c r="AK1906" s="54">
        <f t="shared" si="596"/>
        <v>0</v>
      </c>
      <c r="AL1906" s="78"/>
      <c r="AM1906" s="78"/>
      <c r="AN1906" s="53" t="str">
        <f>+IF($A1906="Venta",SUMIF($AC$3:$AM$3,VLOOKUP($R1906,desplegable!$N$3:$Q$8,4,FALSE),$AC1906:$AM1906)*$T1906/VLOOKUP($R1906,desplegable!$N$3:$O$8,2,FALSE),"")</f>
        <v/>
      </c>
      <c r="AO1906" s="53">
        <f t="shared" si="597"/>
        <v>0</v>
      </c>
      <c r="AP1906" s="53" t="str">
        <f>+IF($A1906="Compra",SUMIF($AC$3:$AM$3,VLOOKUP($R1905,desplegable!$N$3:$Q$8,4,FALSE),$AC1906:$AM1906)*$T1906/VLOOKUP($R1905,desplegable!$N$3:$O$8,2,FALSE),"")</f>
        <v/>
      </c>
      <c r="AQ1906" s="55">
        <f>+IFERROR(SUMIF($AC$3:$AM$3,VLOOKUP($R1906,desplegable!$N$3:$Q$8,4,FALSE),$AC1906:$AM1906)/$S1906,0)</f>
        <v>0</v>
      </c>
      <c r="AR1906" s="55">
        <f ca="1">IFERROR((SUMIF($AC$3:$AM$3,VLOOKUP($R1906,desplegable!$N$3:$Q$8,4,FALSE),$AC1906:$AM1906)/($H1906-$G1906))*((TODAY())-$G1906)/$S1906,0)</f>
        <v>0</v>
      </c>
      <c r="AS1906" s="56" t="str">
        <f t="shared" si="601"/>
        <v>-</v>
      </c>
      <c r="AT1906" s="56" t="str">
        <f t="shared" si="602"/>
        <v>-</v>
      </c>
      <c r="AU1906" s="56" t="str">
        <f t="shared" si="603"/>
        <v>-</v>
      </c>
      <c r="AV1906" s="56" t="str">
        <f t="shared" si="604"/>
        <v>-</v>
      </c>
      <c r="AW1906" s="53" t="str">
        <f t="shared" si="605"/>
        <v>-</v>
      </c>
      <c r="AX1906" s="53" t="str">
        <f t="shared" si="606"/>
        <v/>
      </c>
      <c r="AY1906" s="57" t="str">
        <f t="shared" si="607"/>
        <v/>
      </c>
      <c r="AZ1906" s="54">
        <f>+IF(SUMIF($AC$3:$AM$3,VLOOKUP($R1906,desplegable!$N$3:$Q$8,4,FALSE),$AC1906:$AM1906)&gt;=$S1906,$S1906,SUMIF($AC$3:$AM$3,VLOOKUP($R1906,desplegable!$N$3:$Q$8,4,FALSE),$AC1906:$AM1906))</f>
        <v>0</v>
      </c>
      <c r="BA1906" s="78"/>
      <c r="BB1906" s="54">
        <f t="shared" si="608"/>
        <v>0</v>
      </c>
      <c r="BC1906" s="53">
        <f>+IFERROR($BB1906*$T1906/VLOOKUP($R1906,desplegable!$N$3:$O$8,2,FALSE),0)</f>
        <v>0</v>
      </c>
      <c r="BD1906" s="53" t="str">
        <f t="shared" si="598"/>
        <v/>
      </c>
      <c r="BE1906" s="57" t="str">
        <f t="shared" si="609"/>
        <v/>
      </c>
    </row>
    <row r="1907" spans="1:57" ht="15" customHeight="1" x14ac:dyDescent="0.25">
      <c r="A1907" s="26" t="s">
        <v>117</v>
      </c>
      <c r="B1907" s="21"/>
      <c r="C1907" s="21" t="s">
        <v>117</v>
      </c>
      <c r="D1907" s="21"/>
      <c r="E1907" s="21" t="s">
        <v>117</v>
      </c>
      <c r="F1907" s="21"/>
      <c r="G1907" s="27"/>
      <c r="H1907" s="27"/>
      <c r="I1907" s="28" t="s">
        <v>99</v>
      </c>
      <c r="J1907" s="28" t="s">
        <v>117</v>
      </c>
      <c r="K1907" s="21"/>
      <c r="L1907" s="21"/>
      <c r="M1907" s="28" t="s">
        <v>117</v>
      </c>
      <c r="N1907" s="28" t="s">
        <v>117</v>
      </c>
      <c r="O1907" s="28" t="s">
        <v>117</v>
      </c>
      <c r="P1907" s="21" t="s">
        <v>117</v>
      </c>
      <c r="Q1907" s="21" t="s">
        <v>117</v>
      </c>
      <c r="R1907" s="28" t="s">
        <v>117</v>
      </c>
      <c r="S1907" s="78"/>
      <c r="T1907" s="30"/>
      <c r="U1907" s="52">
        <f t="shared" si="599"/>
        <v>0</v>
      </c>
      <c r="V1907" s="29"/>
      <c r="W1907" s="29" t="s">
        <v>117</v>
      </c>
      <c r="X1907" s="29"/>
      <c r="Y1907" s="29"/>
      <c r="Z1907" s="53" t="str">
        <f t="shared" si="591"/>
        <v/>
      </c>
      <c r="AA1907" s="55" t="str">
        <f t="shared" si="600"/>
        <v/>
      </c>
      <c r="AB1907" s="27"/>
      <c r="AC1907" s="54">
        <f t="shared" si="592"/>
        <v>0</v>
      </c>
      <c r="AD1907" s="78"/>
      <c r="AE1907" s="54">
        <f t="shared" si="593"/>
        <v>0</v>
      </c>
      <c r="AF1907" s="78"/>
      <c r="AG1907" s="54">
        <f t="shared" si="594"/>
        <v>0</v>
      </c>
      <c r="AH1907" s="78"/>
      <c r="AI1907" s="54">
        <f t="shared" si="595"/>
        <v>0</v>
      </c>
      <c r="AJ1907" s="78"/>
      <c r="AK1907" s="54">
        <f t="shared" si="596"/>
        <v>0</v>
      </c>
      <c r="AL1907" s="78"/>
      <c r="AM1907" s="78"/>
      <c r="AN1907" s="53" t="str">
        <f>+IF($A1907="Venta",SUMIF($AC$3:$AM$3,VLOOKUP($R1907,desplegable!$N$3:$Q$8,4,FALSE),$AC1907:$AM1907)*$T1907/VLOOKUP($R1907,desplegable!$N$3:$O$8,2,FALSE),"")</f>
        <v/>
      </c>
      <c r="AO1907" s="53">
        <f t="shared" si="597"/>
        <v>0</v>
      </c>
      <c r="AP1907" s="53" t="str">
        <f>+IF($A1907="Compra",SUMIF($AC$3:$AM$3,VLOOKUP($R1906,desplegable!$N$3:$Q$8,4,FALSE),$AC1907:$AM1907)*$T1907/VLOOKUP($R1906,desplegable!$N$3:$O$8,2,FALSE),"")</f>
        <v/>
      </c>
      <c r="AQ1907" s="55">
        <f>+IFERROR(SUMIF($AC$3:$AM$3,VLOOKUP($R1907,desplegable!$N$3:$Q$8,4,FALSE),$AC1907:$AM1907)/$S1907,0)</f>
        <v>0</v>
      </c>
      <c r="AR1907" s="55">
        <f ca="1">IFERROR((SUMIF($AC$3:$AM$3,VLOOKUP($R1907,desplegable!$N$3:$Q$8,4,FALSE),$AC1907:$AM1907)/($H1907-$G1907))*((TODAY())-$G1907)/$S1907,0)</f>
        <v>0</v>
      </c>
      <c r="AS1907" s="56" t="str">
        <f t="shared" si="601"/>
        <v>-</v>
      </c>
      <c r="AT1907" s="56" t="str">
        <f t="shared" si="602"/>
        <v>-</v>
      </c>
      <c r="AU1907" s="56" t="str">
        <f t="shared" si="603"/>
        <v>-</v>
      </c>
      <c r="AV1907" s="56" t="str">
        <f t="shared" si="604"/>
        <v>-</v>
      </c>
      <c r="AW1907" s="53" t="str">
        <f t="shared" si="605"/>
        <v>-</v>
      </c>
      <c r="AX1907" s="53" t="str">
        <f t="shared" si="606"/>
        <v/>
      </c>
      <c r="AY1907" s="57" t="str">
        <f t="shared" si="607"/>
        <v/>
      </c>
      <c r="AZ1907" s="54">
        <f>+IF(SUMIF($AC$3:$AM$3,VLOOKUP($R1907,desplegable!$N$3:$Q$8,4,FALSE),$AC1907:$AM1907)&gt;=$S1907,$S1907,SUMIF($AC$3:$AM$3,VLOOKUP($R1907,desplegable!$N$3:$Q$8,4,FALSE),$AC1907:$AM1907))</f>
        <v>0</v>
      </c>
      <c r="BA1907" s="78"/>
      <c r="BB1907" s="54">
        <f t="shared" si="608"/>
        <v>0</v>
      </c>
      <c r="BC1907" s="53">
        <f>+IFERROR($BB1907*$T1907/VLOOKUP($R1907,desplegable!$N$3:$O$8,2,FALSE),0)</f>
        <v>0</v>
      </c>
      <c r="BD1907" s="53" t="str">
        <f t="shared" si="598"/>
        <v/>
      </c>
      <c r="BE1907" s="57" t="str">
        <f t="shared" si="609"/>
        <v/>
      </c>
    </row>
    <row r="1908" spans="1:57" ht="15" customHeight="1" x14ac:dyDescent="0.25">
      <c r="A1908" s="26" t="s">
        <v>117</v>
      </c>
      <c r="B1908" s="21"/>
      <c r="C1908" s="21" t="s">
        <v>117</v>
      </c>
      <c r="D1908" s="21"/>
      <c r="E1908" s="21" t="s">
        <v>117</v>
      </c>
      <c r="F1908" s="21"/>
      <c r="G1908" s="27"/>
      <c r="H1908" s="27"/>
      <c r="I1908" s="28" t="s">
        <v>99</v>
      </c>
      <c r="J1908" s="28" t="s">
        <v>117</v>
      </c>
      <c r="K1908" s="21"/>
      <c r="L1908" s="21"/>
      <c r="M1908" s="28" t="s">
        <v>117</v>
      </c>
      <c r="N1908" s="28" t="s">
        <v>117</v>
      </c>
      <c r="O1908" s="28" t="s">
        <v>117</v>
      </c>
      <c r="P1908" s="21" t="s">
        <v>117</v>
      </c>
      <c r="Q1908" s="21" t="s">
        <v>117</v>
      </c>
      <c r="R1908" s="28" t="s">
        <v>117</v>
      </c>
      <c r="S1908" s="78"/>
      <c r="T1908" s="30"/>
      <c r="U1908" s="52">
        <f t="shared" si="599"/>
        <v>0</v>
      </c>
      <c r="V1908" s="29"/>
      <c r="W1908" s="29" t="s">
        <v>117</v>
      </c>
      <c r="X1908" s="29"/>
      <c r="Y1908" s="29"/>
      <c r="Z1908" s="53" t="str">
        <f t="shared" si="591"/>
        <v/>
      </c>
      <c r="AA1908" s="55" t="str">
        <f t="shared" si="600"/>
        <v/>
      </c>
      <c r="AB1908" s="27"/>
      <c r="AC1908" s="54">
        <f t="shared" si="592"/>
        <v>0</v>
      </c>
      <c r="AD1908" s="78"/>
      <c r="AE1908" s="54">
        <f t="shared" si="593"/>
        <v>0</v>
      </c>
      <c r="AF1908" s="78"/>
      <c r="AG1908" s="54">
        <f t="shared" si="594"/>
        <v>0</v>
      </c>
      <c r="AH1908" s="78"/>
      <c r="AI1908" s="54">
        <f t="shared" si="595"/>
        <v>0</v>
      </c>
      <c r="AJ1908" s="78"/>
      <c r="AK1908" s="54">
        <f t="shared" si="596"/>
        <v>0</v>
      </c>
      <c r="AL1908" s="78"/>
      <c r="AM1908" s="78"/>
      <c r="AN1908" s="53" t="str">
        <f>+IF($A1908="Venta",SUMIF($AC$3:$AM$3,VLOOKUP($R1908,desplegable!$N$3:$Q$8,4,FALSE),$AC1908:$AM1908)*$T1908/VLOOKUP($R1908,desplegable!$N$3:$O$8,2,FALSE),"")</f>
        <v/>
      </c>
      <c r="AO1908" s="53">
        <f t="shared" si="597"/>
        <v>0</v>
      </c>
      <c r="AP1908" s="53" t="str">
        <f>+IF($A1908="Compra",SUMIF($AC$3:$AM$3,VLOOKUP($R1907,desplegable!$N$3:$Q$8,4,FALSE),$AC1908:$AM1908)*$T1908/VLOOKUP($R1907,desplegable!$N$3:$O$8,2,FALSE),"")</f>
        <v/>
      </c>
      <c r="AQ1908" s="55">
        <f>+IFERROR(SUMIF($AC$3:$AM$3,VLOOKUP($R1908,desplegable!$N$3:$Q$8,4,FALSE),$AC1908:$AM1908)/$S1908,0)</f>
        <v>0</v>
      </c>
      <c r="AR1908" s="55">
        <f ca="1">IFERROR((SUMIF($AC$3:$AM$3,VLOOKUP($R1908,desplegable!$N$3:$Q$8,4,FALSE),$AC1908:$AM1908)/($H1908-$G1908))*((TODAY())-$G1908)/$S1908,0)</f>
        <v>0</v>
      </c>
      <c r="AS1908" s="56" t="str">
        <f t="shared" si="601"/>
        <v>-</v>
      </c>
      <c r="AT1908" s="56" t="str">
        <f t="shared" si="602"/>
        <v>-</v>
      </c>
      <c r="AU1908" s="56" t="str">
        <f t="shared" si="603"/>
        <v>-</v>
      </c>
      <c r="AV1908" s="56" t="str">
        <f t="shared" si="604"/>
        <v>-</v>
      </c>
      <c r="AW1908" s="53" t="str">
        <f t="shared" si="605"/>
        <v>-</v>
      </c>
      <c r="AX1908" s="53" t="str">
        <f t="shared" si="606"/>
        <v/>
      </c>
      <c r="AY1908" s="57" t="str">
        <f t="shared" si="607"/>
        <v/>
      </c>
      <c r="AZ1908" s="54">
        <f>+IF(SUMIF($AC$3:$AM$3,VLOOKUP($R1908,desplegable!$N$3:$Q$8,4,FALSE),$AC1908:$AM1908)&gt;=$S1908,$S1908,SUMIF($AC$3:$AM$3,VLOOKUP($R1908,desplegable!$N$3:$Q$8,4,FALSE),$AC1908:$AM1908))</f>
        <v>0</v>
      </c>
      <c r="BA1908" s="78"/>
      <c r="BB1908" s="54">
        <f t="shared" si="608"/>
        <v>0</v>
      </c>
      <c r="BC1908" s="53">
        <f>+IFERROR($BB1908*$T1908/VLOOKUP($R1908,desplegable!$N$3:$O$8,2,FALSE),0)</f>
        <v>0</v>
      </c>
      <c r="BD1908" s="53" t="str">
        <f t="shared" si="598"/>
        <v/>
      </c>
      <c r="BE1908" s="57" t="str">
        <f t="shared" si="609"/>
        <v/>
      </c>
    </row>
    <row r="1909" spans="1:57" ht="15" customHeight="1" x14ac:dyDescent="0.25">
      <c r="A1909" s="26" t="s">
        <v>117</v>
      </c>
      <c r="B1909" s="21"/>
      <c r="C1909" s="21" t="s">
        <v>117</v>
      </c>
      <c r="D1909" s="21"/>
      <c r="E1909" s="21" t="s">
        <v>117</v>
      </c>
      <c r="F1909" s="21"/>
      <c r="G1909" s="27"/>
      <c r="H1909" s="27"/>
      <c r="I1909" s="28" t="s">
        <v>99</v>
      </c>
      <c r="J1909" s="28" t="s">
        <v>117</v>
      </c>
      <c r="K1909" s="21"/>
      <c r="L1909" s="21"/>
      <c r="M1909" s="28" t="s">
        <v>117</v>
      </c>
      <c r="N1909" s="28" t="s">
        <v>117</v>
      </c>
      <c r="O1909" s="28" t="s">
        <v>117</v>
      </c>
      <c r="P1909" s="21" t="s">
        <v>117</v>
      </c>
      <c r="Q1909" s="21" t="s">
        <v>117</v>
      </c>
      <c r="R1909" s="28" t="s">
        <v>117</v>
      </c>
      <c r="S1909" s="78"/>
      <c r="T1909" s="30"/>
      <c r="U1909" s="52">
        <f t="shared" si="599"/>
        <v>0</v>
      </c>
      <c r="V1909" s="29"/>
      <c r="W1909" s="29" t="s">
        <v>117</v>
      </c>
      <c r="X1909" s="29"/>
      <c r="Y1909" s="29"/>
      <c r="Z1909" s="53" t="str">
        <f t="shared" si="591"/>
        <v/>
      </c>
      <c r="AA1909" s="55" t="str">
        <f t="shared" si="600"/>
        <v/>
      </c>
      <c r="AB1909" s="27"/>
      <c r="AC1909" s="54">
        <f t="shared" si="592"/>
        <v>0</v>
      </c>
      <c r="AD1909" s="78"/>
      <c r="AE1909" s="54">
        <f t="shared" si="593"/>
        <v>0</v>
      </c>
      <c r="AF1909" s="78"/>
      <c r="AG1909" s="54">
        <f t="shared" si="594"/>
        <v>0</v>
      </c>
      <c r="AH1909" s="78"/>
      <c r="AI1909" s="54">
        <f t="shared" si="595"/>
        <v>0</v>
      </c>
      <c r="AJ1909" s="78"/>
      <c r="AK1909" s="54">
        <f t="shared" si="596"/>
        <v>0</v>
      </c>
      <c r="AL1909" s="78"/>
      <c r="AM1909" s="78"/>
      <c r="AN1909" s="53" t="str">
        <f>+IF($A1909="Venta",SUMIF($AC$3:$AM$3,VLOOKUP($R1909,desplegable!$N$3:$Q$8,4,FALSE),$AC1909:$AM1909)*$T1909/VLOOKUP($R1909,desplegable!$N$3:$O$8,2,FALSE),"")</f>
        <v/>
      </c>
      <c r="AO1909" s="53">
        <f t="shared" si="597"/>
        <v>0</v>
      </c>
      <c r="AP1909" s="53" t="str">
        <f>+IF($A1909="Compra",SUMIF($AC$3:$AM$3,VLOOKUP($R1908,desplegable!$N$3:$Q$8,4,FALSE),$AC1909:$AM1909)*$T1909/VLOOKUP($R1908,desplegable!$N$3:$O$8,2,FALSE),"")</f>
        <v/>
      </c>
      <c r="AQ1909" s="55">
        <f>+IFERROR(SUMIF($AC$3:$AM$3,VLOOKUP($R1909,desplegable!$N$3:$Q$8,4,FALSE),$AC1909:$AM1909)/$S1909,0)</f>
        <v>0</v>
      </c>
      <c r="AR1909" s="55">
        <f ca="1">IFERROR((SUMIF($AC$3:$AM$3,VLOOKUP($R1909,desplegable!$N$3:$Q$8,4,FALSE),$AC1909:$AM1909)/($H1909-$G1909))*((TODAY())-$G1909)/$S1909,0)</f>
        <v>0</v>
      </c>
      <c r="AS1909" s="56" t="str">
        <f t="shared" si="601"/>
        <v>-</v>
      </c>
      <c r="AT1909" s="56" t="str">
        <f t="shared" si="602"/>
        <v>-</v>
      </c>
      <c r="AU1909" s="56" t="str">
        <f t="shared" si="603"/>
        <v>-</v>
      </c>
      <c r="AV1909" s="56" t="str">
        <f t="shared" si="604"/>
        <v>-</v>
      </c>
      <c r="AW1909" s="53" t="str">
        <f t="shared" si="605"/>
        <v>-</v>
      </c>
      <c r="AX1909" s="53" t="str">
        <f t="shared" si="606"/>
        <v/>
      </c>
      <c r="AY1909" s="57" t="str">
        <f t="shared" si="607"/>
        <v/>
      </c>
      <c r="AZ1909" s="54">
        <f>+IF(SUMIF($AC$3:$AM$3,VLOOKUP($R1909,desplegable!$N$3:$Q$8,4,FALSE),$AC1909:$AM1909)&gt;=$S1909,$S1909,SUMIF($AC$3:$AM$3,VLOOKUP($R1909,desplegable!$N$3:$Q$8,4,FALSE),$AC1909:$AM1909))</f>
        <v>0</v>
      </c>
      <c r="BA1909" s="78"/>
      <c r="BB1909" s="54">
        <f t="shared" si="608"/>
        <v>0</v>
      </c>
      <c r="BC1909" s="53">
        <f>+IFERROR($BB1909*$T1909/VLOOKUP($R1909,desplegable!$N$3:$O$8,2,FALSE),0)</f>
        <v>0</v>
      </c>
      <c r="BD1909" s="53" t="str">
        <f t="shared" si="598"/>
        <v/>
      </c>
      <c r="BE1909" s="57" t="str">
        <f t="shared" si="609"/>
        <v/>
      </c>
    </row>
    <row r="1910" spans="1:57" ht="15" customHeight="1" x14ac:dyDescent="0.25">
      <c r="A1910" s="26" t="s">
        <v>117</v>
      </c>
      <c r="B1910" s="21"/>
      <c r="C1910" s="21" t="s">
        <v>117</v>
      </c>
      <c r="D1910" s="21"/>
      <c r="E1910" s="21" t="s">
        <v>117</v>
      </c>
      <c r="F1910" s="21"/>
      <c r="G1910" s="27"/>
      <c r="H1910" s="27"/>
      <c r="I1910" s="28" t="s">
        <v>99</v>
      </c>
      <c r="J1910" s="28" t="s">
        <v>117</v>
      </c>
      <c r="K1910" s="21"/>
      <c r="L1910" s="21"/>
      <c r="M1910" s="28" t="s">
        <v>117</v>
      </c>
      <c r="N1910" s="28" t="s">
        <v>117</v>
      </c>
      <c r="O1910" s="28" t="s">
        <v>117</v>
      </c>
      <c r="P1910" s="21" t="s">
        <v>117</v>
      </c>
      <c r="Q1910" s="21" t="s">
        <v>117</v>
      </c>
      <c r="R1910" s="28" t="s">
        <v>117</v>
      </c>
      <c r="S1910" s="78"/>
      <c r="T1910" s="30"/>
      <c r="U1910" s="52">
        <f t="shared" si="599"/>
        <v>0</v>
      </c>
      <c r="V1910" s="29"/>
      <c r="W1910" s="29" t="s">
        <v>117</v>
      </c>
      <c r="X1910" s="29"/>
      <c r="Y1910" s="29"/>
      <c r="Z1910" s="53" t="str">
        <f t="shared" si="591"/>
        <v/>
      </c>
      <c r="AA1910" s="55" t="str">
        <f t="shared" si="600"/>
        <v/>
      </c>
      <c r="AB1910" s="27"/>
      <c r="AC1910" s="54">
        <f t="shared" si="592"/>
        <v>0</v>
      </c>
      <c r="AD1910" s="78"/>
      <c r="AE1910" s="54">
        <f t="shared" si="593"/>
        <v>0</v>
      </c>
      <c r="AF1910" s="78"/>
      <c r="AG1910" s="54">
        <f t="shared" si="594"/>
        <v>0</v>
      </c>
      <c r="AH1910" s="78"/>
      <c r="AI1910" s="54">
        <f t="shared" si="595"/>
        <v>0</v>
      </c>
      <c r="AJ1910" s="78"/>
      <c r="AK1910" s="54">
        <f t="shared" si="596"/>
        <v>0</v>
      </c>
      <c r="AL1910" s="78"/>
      <c r="AM1910" s="78"/>
      <c r="AN1910" s="53" t="str">
        <f>+IF($A1910="Venta",SUMIF($AC$3:$AM$3,VLOOKUP($R1910,desplegable!$N$3:$Q$8,4,FALSE),$AC1910:$AM1910)*$T1910/VLOOKUP($R1910,desplegable!$N$3:$O$8,2,FALSE),"")</f>
        <v/>
      </c>
      <c r="AO1910" s="53">
        <f t="shared" si="597"/>
        <v>0</v>
      </c>
      <c r="AP1910" s="53" t="str">
        <f>+IF($A1910="Compra",SUMIF($AC$3:$AM$3,VLOOKUP($R1909,desplegable!$N$3:$Q$8,4,FALSE),$AC1910:$AM1910)*$T1910/VLOOKUP($R1909,desplegable!$N$3:$O$8,2,FALSE),"")</f>
        <v/>
      </c>
      <c r="AQ1910" s="55">
        <f>+IFERROR(SUMIF($AC$3:$AM$3,VLOOKUP($R1910,desplegable!$N$3:$Q$8,4,FALSE),$AC1910:$AM1910)/$S1910,0)</f>
        <v>0</v>
      </c>
      <c r="AR1910" s="55">
        <f ca="1">IFERROR((SUMIF($AC$3:$AM$3,VLOOKUP($R1910,desplegable!$N$3:$Q$8,4,FALSE),$AC1910:$AM1910)/($H1910-$G1910))*((TODAY())-$G1910)/$S1910,0)</f>
        <v>0</v>
      </c>
      <c r="AS1910" s="56" t="str">
        <f t="shared" si="601"/>
        <v>-</v>
      </c>
      <c r="AT1910" s="56" t="str">
        <f t="shared" si="602"/>
        <v>-</v>
      </c>
      <c r="AU1910" s="56" t="str">
        <f t="shared" si="603"/>
        <v>-</v>
      </c>
      <c r="AV1910" s="56" t="str">
        <f t="shared" si="604"/>
        <v>-</v>
      </c>
      <c r="AW1910" s="53" t="str">
        <f t="shared" si="605"/>
        <v>-</v>
      </c>
      <c r="AX1910" s="53" t="str">
        <f t="shared" si="606"/>
        <v/>
      </c>
      <c r="AY1910" s="57" t="str">
        <f t="shared" si="607"/>
        <v/>
      </c>
      <c r="AZ1910" s="54">
        <f>+IF(SUMIF($AC$3:$AM$3,VLOOKUP($R1910,desplegable!$N$3:$Q$8,4,FALSE),$AC1910:$AM1910)&gt;=$S1910,$S1910,SUMIF($AC$3:$AM$3,VLOOKUP($R1910,desplegable!$N$3:$Q$8,4,FALSE),$AC1910:$AM1910))</f>
        <v>0</v>
      </c>
      <c r="BA1910" s="78"/>
      <c r="BB1910" s="54">
        <f t="shared" si="608"/>
        <v>0</v>
      </c>
      <c r="BC1910" s="53">
        <f>+IFERROR($BB1910*$T1910/VLOOKUP($R1910,desplegable!$N$3:$O$8,2,FALSE),0)</f>
        <v>0</v>
      </c>
      <c r="BD1910" s="53" t="str">
        <f t="shared" si="598"/>
        <v/>
      </c>
      <c r="BE1910" s="57" t="str">
        <f t="shared" si="609"/>
        <v/>
      </c>
    </row>
    <row r="1911" spans="1:57" ht="15" customHeight="1" x14ac:dyDescent="0.25">
      <c r="A1911" s="26" t="s">
        <v>117</v>
      </c>
      <c r="B1911" s="21"/>
      <c r="C1911" s="21" t="s">
        <v>117</v>
      </c>
      <c r="D1911" s="21"/>
      <c r="E1911" s="21" t="s">
        <v>117</v>
      </c>
      <c r="F1911" s="21"/>
      <c r="G1911" s="27"/>
      <c r="H1911" s="27"/>
      <c r="I1911" s="28" t="s">
        <v>99</v>
      </c>
      <c r="J1911" s="28" t="s">
        <v>117</v>
      </c>
      <c r="K1911" s="21"/>
      <c r="L1911" s="21"/>
      <c r="M1911" s="28" t="s">
        <v>117</v>
      </c>
      <c r="N1911" s="28" t="s">
        <v>117</v>
      </c>
      <c r="O1911" s="28" t="s">
        <v>117</v>
      </c>
      <c r="P1911" s="21" t="s">
        <v>117</v>
      </c>
      <c r="Q1911" s="21" t="s">
        <v>117</v>
      </c>
      <c r="R1911" s="28" t="s">
        <v>117</v>
      </c>
      <c r="S1911" s="78"/>
      <c r="T1911" s="30"/>
      <c r="U1911" s="52">
        <f t="shared" si="599"/>
        <v>0</v>
      </c>
      <c r="V1911" s="29"/>
      <c r="W1911" s="29" t="s">
        <v>117</v>
      </c>
      <c r="X1911" s="29"/>
      <c r="Y1911" s="29"/>
      <c r="Z1911" s="53" t="str">
        <f t="shared" si="591"/>
        <v/>
      </c>
      <c r="AA1911" s="55" t="str">
        <f t="shared" si="600"/>
        <v/>
      </c>
      <c r="AB1911" s="27"/>
      <c r="AC1911" s="54">
        <f t="shared" si="592"/>
        <v>0</v>
      </c>
      <c r="AD1911" s="78"/>
      <c r="AE1911" s="54">
        <f t="shared" si="593"/>
        <v>0</v>
      </c>
      <c r="AF1911" s="78"/>
      <c r="AG1911" s="54">
        <f t="shared" si="594"/>
        <v>0</v>
      </c>
      <c r="AH1911" s="78"/>
      <c r="AI1911" s="54">
        <f t="shared" si="595"/>
        <v>0</v>
      </c>
      <c r="AJ1911" s="78"/>
      <c r="AK1911" s="54">
        <f t="shared" si="596"/>
        <v>0</v>
      </c>
      <c r="AL1911" s="78"/>
      <c r="AM1911" s="78"/>
      <c r="AN1911" s="53" t="str">
        <f>+IF($A1911="Venta",SUMIF($AC$3:$AM$3,VLOOKUP($R1911,desplegable!$N$3:$Q$8,4,FALSE),$AC1911:$AM1911)*$T1911/VLOOKUP($R1911,desplegable!$N$3:$O$8,2,FALSE),"")</f>
        <v/>
      </c>
      <c r="AO1911" s="53">
        <f t="shared" si="597"/>
        <v>0</v>
      </c>
      <c r="AP1911" s="53" t="str">
        <f>+IF($A1911="Compra",SUMIF($AC$3:$AM$3,VLOOKUP($R1910,desplegable!$N$3:$Q$8,4,FALSE),$AC1911:$AM1911)*$T1911/VLOOKUP($R1910,desplegable!$N$3:$O$8,2,FALSE),"")</f>
        <v/>
      </c>
      <c r="AQ1911" s="55">
        <f>+IFERROR(SUMIF($AC$3:$AM$3,VLOOKUP($R1911,desplegable!$N$3:$Q$8,4,FALSE),$AC1911:$AM1911)/$S1911,0)</f>
        <v>0</v>
      </c>
      <c r="AR1911" s="55">
        <f ca="1">IFERROR((SUMIF($AC$3:$AM$3,VLOOKUP($R1911,desplegable!$N$3:$Q$8,4,FALSE),$AC1911:$AM1911)/($H1911-$G1911))*((TODAY())-$G1911)/$S1911,0)</f>
        <v>0</v>
      </c>
      <c r="AS1911" s="56" t="str">
        <f t="shared" si="601"/>
        <v>-</v>
      </c>
      <c r="AT1911" s="56" t="str">
        <f t="shared" si="602"/>
        <v>-</v>
      </c>
      <c r="AU1911" s="56" t="str">
        <f t="shared" si="603"/>
        <v>-</v>
      </c>
      <c r="AV1911" s="56" t="str">
        <f t="shared" si="604"/>
        <v>-</v>
      </c>
      <c r="AW1911" s="53" t="str">
        <f t="shared" si="605"/>
        <v>-</v>
      </c>
      <c r="AX1911" s="53" t="str">
        <f t="shared" si="606"/>
        <v/>
      </c>
      <c r="AY1911" s="57" t="str">
        <f t="shared" si="607"/>
        <v/>
      </c>
      <c r="AZ1911" s="54">
        <f>+IF(SUMIF($AC$3:$AM$3,VLOOKUP($R1911,desplegable!$N$3:$Q$8,4,FALSE),$AC1911:$AM1911)&gt;=$S1911,$S1911,SUMIF($AC$3:$AM$3,VLOOKUP($R1911,desplegable!$N$3:$Q$8,4,FALSE),$AC1911:$AM1911))</f>
        <v>0</v>
      </c>
      <c r="BA1911" s="78"/>
      <c r="BB1911" s="54">
        <f t="shared" si="608"/>
        <v>0</v>
      </c>
      <c r="BC1911" s="53">
        <f>+IFERROR($BB1911*$T1911/VLOOKUP($R1911,desplegable!$N$3:$O$8,2,FALSE),0)</f>
        <v>0</v>
      </c>
      <c r="BD1911" s="53" t="str">
        <f t="shared" si="598"/>
        <v/>
      </c>
      <c r="BE1911" s="57" t="str">
        <f t="shared" si="609"/>
        <v/>
      </c>
    </row>
    <row r="1913" spans="1:57" x14ac:dyDescent="0.25">
      <c r="Z1913" s="82">
        <f>U12-U13-U14</f>
        <v>793.30908000000011</v>
      </c>
    </row>
  </sheetData>
  <sheetProtection algorithmName="SHA-512" hashValue="2rM2lK2IINWGNlWScBTW/eT9cDnvoDfMeltGf8/a/mwXsZkg0UwSvdQy50/zalCc7vNLKI/jtj4Z+dSfqR2XEQ==" saltValue="RvprLHv+Luyme6SswCvIuA==" spinCount="100000" sheet="1" objects="1" scenarios="1" insertRows="0" autoFilter="0"/>
  <autoFilter ref="A3:BI1911"/>
  <dataConsolidate/>
  <customSheetViews>
    <customSheetView guid="{9532D285-922F-486A-9D4A-730C1793F6EB}" fitToPage="1" showAutoFilter="1">
      <selection activeCell="E7" sqref="E7"/>
      <pageMargins left="0.7" right="0.7" top="0.75" bottom="0.75" header="0.3" footer="0.3"/>
      <pageSetup paperSize="8" scale="10" orientation="landscape" r:id="rId1"/>
      <autoFilter ref="A3:BI1911"/>
    </customSheetView>
    <customSheetView guid="{FAF2AF8E-FB19-4C32-8084-55295645E83C}" showPageBreaks="1" fitToPage="1" showAutoFilter="1" topLeftCell="AM1">
      <selection activeCell="BD106" sqref="AO28:BD106"/>
      <pageMargins left="0.7" right="0.7" top="0.75" bottom="0.75" header="0.3" footer="0.3"/>
      <pageSetup paperSize="8" scale="10" orientation="landscape" r:id="rId2"/>
      <autoFilter ref="A3:BI1911"/>
    </customSheetView>
    <customSheetView guid="{1D118EC7-D99E-423A-AA49-F5F506107747}" scale="90" showAutoFilter="1" topLeftCell="B1">
      <pane ySplit="270" topLeftCell="A272" activePane="bottomLeft" state="frozen"/>
      <selection pane="bottomLeft" activeCell="L3" sqref="L3"/>
      <pageMargins left="0.7" right="0.7" top="0.75" bottom="0.75" header="0.3" footer="0.3"/>
      <pageSetup paperSize="9" orientation="portrait" r:id="rId3"/>
      <autoFilter ref="A3:CH1296"/>
    </customSheetView>
    <customSheetView guid="{6CB22111-24E7-43B9-ACA0-C8E0C8CD5FAE}" filter="1" showAutoFilter="1" topLeftCell="U1">
      <selection activeCell="AB1301" sqref="AB1301"/>
      <pageMargins left="0.7" right="0.7" top="0.75" bottom="0.75" header="0.3" footer="0.3"/>
      <pageSetup paperSize="9" orientation="portrait" r:id="rId4"/>
      <autoFilter ref="A3:CH1296">
        <filterColumn colId="8">
          <filters>
            <filter val="MC BCN"/>
          </filters>
        </filterColumn>
        <filterColumn colId="10">
          <filters>
            <filter val="Danone"/>
          </filters>
        </filterColumn>
        <filterColumn colId="11">
          <filters>
            <filter val="MPD"/>
          </filters>
        </filterColumn>
      </autoFilter>
    </customSheetView>
    <customSheetView guid="{8BBCB410-CA09-468E-8895-80FDB1F829CE}" filter="1" showAutoFilter="1" hiddenColumns="1" topLeftCell="O1">
      <selection activeCell="AB469" sqref="AB469"/>
      <pageMargins left="0.7" right="0.7" top="0.75" bottom="0.75" header="0.3" footer="0.3"/>
      <pageSetup paperSize="9" orientation="portrait" r:id="rId5"/>
      <autoFilter ref="A3:CH1296">
        <filterColumn colId="8">
          <filters>
            <filter val="MS MAD"/>
          </filters>
        </filterColumn>
        <filterColumn colId="10">
          <filters>
            <filter val="-"/>
            <filter val="Jaguar"/>
          </filters>
        </filterColumn>
        <filterColumn colId="11">
          <filters>
            <filter val="-"/>
            <filter val="Jaguar Xe"/>
          </filters>
        </filterColumn>
      </autoFilter>
    </customSheetView>
    <customSheetView guid="{47BCC9A0-2B5E-4706-A89E-98497D862553}" filter="1" showAutoFilter="1" hiddenColumns="1">
      <pane xSplit="1" ySplit="3" topLeftCell="D4" activePane="bottomRight" state="frozen"/>
      <selection pane="bottomRight" activeCell="J1309" sqref="J1309"/>
      <pageMargins left="0.7" right="0.7" top="0.75" bottom="0.75" header="0.3" footer="0.3"/>
      <pageSetup paperSize="9" orientation="portrait" r:id="rId6"/>
      <autoFilter ref="A3:CH1296">
        <filterColumn colId="8">
          <filters>
            <filter val="MEC"/>
            <filter val="MED"/>
          </filters>
        </filterColumn>
      </autoFilter>
    </customSheetView>
    <customSheetView guid="{72EEF224-CBE5-44D2-8FF6-DE65C2DD14C9}" filter="1" showAutoFilter="1" topLeftCell="C1">
      <selection activeCell="I505" sqref="I505"/>
      <pageMargins left="0.7" right="0.7" top="0.75" bottom="0.75" header="0.3" footer="0.3"/>
      <pageSetup paperSize="9" orientation="portrait" r:id="rId7"/>
      <autoFilter ref="A3:CH1296">
        <filterColumn colId="8">
          <filters>
            <filter val="MS MAD"/>
          </filters>
        </filterColumn>
        <filterColumn colId="9">
          <filters>
            <filter val="Jaguar"/>
          </filters>
        </filterColumn>
        <filterColumn colId="11">
          <filters>
            <filter val="Jaguar Xe Preroll"/>
          </filters>
        </filterColumn>
      </autoFilter>
    </customSheetView>
    <customSheetView guid="{6D5370DE-84DF-4696-9E2D-5153747B16FC}" filter="1" showAutoFilter="1" topLeftCell="Y1">
      <pane ySplit="1" topLeftCell="A2" activePane="bottomLeft" state="frozen"/>
      <selection pane="bottomLeft" activeCell="AL261" sqref="AL261"/>
      <pageMargins left="0.7" right="0.7" top="0.75" bottom="0.75" header="0.3" footer="0.3"/>
      <pageSetup paperSize="9" orientation="portrait" r:id="rId8"/>
      <autoFilter ref="A3:CH1296">
        <filterColumn colId="8">
          <filters>
            <filter val="MS BCN"/>
            <filter val="MS MAD"/>
          </filters>
        </filterColumn>
      </autoFilter>
    </customSheetView>
    <customSheetView guid="{5DB90213-93B2-40F7-8E91-93794E960FDA}" showAutoFilter="1" topLeftCell="B1">
      <selection activeCell="I2" sqref="I2"/>
      <pageMargins left="0.7" right="0.7" top="0.75" bottom="0.75" header="0.3" footer="0.3"/>
      <pageSetup paperSize="9" orientation="portrait" r:id="rId9"/>
      <autoFilter ref="A3:BI1296"/>
    </customSheetView>
    <customSheetView guid="{FC7907AC-A846-4F6F-9A09-7B1D338FDCF9}" filter="1" showAutoFilter="1">
      <selection activeCell="F3" sqref="F3:X314"/>
      <pageMargins left="0.7" right="0.7" top="0.75" bottom="0.75" header="0.3" footer="0.3"/>
      <pageSetup paperSize="9" orientation="portrait" r:id="rId10"/>
      <autoFilter ref="A3:BI1911">
        <filterColumn colId="0">
          <filters>
            <filter val="Compra"/>
          </filters>
        </filterColumn>
        <filterColumn colId="8">
          <filters>
            <filter val="MC MAD"/>
          </filters>
        </filterColumn>
        <filterColumn colId="15">
          <filters>
            <filter val="Ampliffy"/>
          </filters>
        </filterColumn>
      </autoFilter>
    </customSheetView>
    <customSheetView guid="{198EEFCB-EB7F-459D-A277-A7946A8958E4}" showAutoFilter="1" topLeftCell="O1">
      <selection activeCell="R8" sqref="R8"/>
      <pageMargins left="0.7" right="0.7" top="0.75" bottom="0.75" header="0.3" footer="0.3"/>
      <pageSetup paperSize="9" orientation="portrait" r:id="rId11"/>
      <autoFilter ref="A3:BI1911"/>
    </customSheetView>
    <customSheetView guid="{E727E260-C931-43E2-B368-D40EBF92085D}" filter="1" showAutoFilter="1" topLeftCell="N1">
      <selection activeCell="W1562" sqref="W1562"/>
      <pageMargins left="0.7" right="0.7" top="0.75" bottom="0.75" header="0.3" footer="0.3"/>
      <pageSetup paperSize="9" orientation="portrait" r:id="rId12"/>
      <autoFilter ref="A3:BI1911">
        <filterColumn colId="8">
          <filters>
            <filter val="MX"/>
          </filters>
        </filterColumn>
      </autoFilter>
    </customSheetView>
    <customSheetView guid="{2242CDC0-9F68-4287-BBC1-AE38EB139EFF}" filter="1" showAutoFilter="1" topLeftCell="W1">
      <selection activeCell="AI61" sqref="AI61"/>
      <pageMargins left="0.7" right="0.7" top="0.75" bottom="0.75" header="0.3" footer="0.3"/>
      <pageSetup paperSize="9" orientation="portrait" r:id="rId13"/>
      <autoFilter ref="A3:BI1911">
        <filterColumn colId="0">
          <filters>
            <filter val="Compra"/>
          </filters>
        </filterColumn>
        <filterColumn colId="11">
          <filters>
            <filter val="Actimel Invierno Fase 2"/>
          </filters>
        </filterColumn>
      </autoFilter>
    </customSheetView>
  </customSheetViews>
  <mergeCells count="12">
    <mergeCell ref="B1:Q1"/>
    <mergeCell ref="AZ1:BE1"/>
    <mergeCell ref="AX2:AY2"/>
    <mergeCell ref="AZ2:BC2"/>
    <mergeCell ref="BD2:BE2"/>
    <mergeCell ref="R1:AA1"/>
    <mergeCell ref="AB1:AY1"/>
    <mergeCell ref="G2:H2"/>
    <mergeCell ref="AS2:AW2"/>
    <mergeCell ref="W2:Y2"/>
    <mergeCell ref="AC2:AR2"/>
    <mergeCell ref="Z2:AA2"/>
  </mergeCells>
  <dataValidations count="6">
    <dataValidation type="custom" allowBlank="1" showInputMessage="1" showErrorMessage="1" sqref="AD4:AD1911">
      <formula1>AND(A4="Compra")</formula1>
    </dataValidation>
    <dataValidation type="custom" allowBlank="1" showInputMessage="1" showErrorMessage="1" sqref="AF4:AF1911">
      <formula1>AND(A4="Compra")</formula1>
    </dataValidation>
    <dataValidation type="custom" allowBlank="1" showInputMessage="1" showErrorMessage="1" sqref="AH4:AH1911">
      <formula1>AND(A4="Compra")</formula1>
    </dataValidation>
    <dataValidation type="custom" allowBlank="1" showInputMessage="1" showErrorMessage="1" sqref="AJ4:AJ1911">
      <formula1>AND(A4="Compra")</formula1>
    </dataValidation>
    <dataValidation type="custom" allowBlank="1" showInputMessage="1" showErrorMessage="1" sqref="AL4:AL1911">
      <formula1>AND(A4="Compra")</formula1>
    </dataValidation>
    <dataValidation type="custom" allowBlank="1" showErrorMessage="1" errorTitle="Línea de Venta" error="No introducir ningún valor en el caso de que sea la venta de la campaña." sqref="AD1912:AD1048576">
      <formula1>AND(A1912="Compra")</formula1>
    </dataValidation>
  </dataValidations>
  <pageMargins left="0.7" right="0.7" top="0.75" bottom="0.75" header="0.3" footer="0.3"/>
  <pageSetup paperSize="8" scale="10" orientation="landscape" r:id="rId14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showInputMessage="1" showErrorMessage="1">
          <x14:formula1>
            <xm:f>desplegable!$H$3:$H$12</xm:f>
          </x14:formula1>
          <xm:sqref>M4:M1911</xm:sqref>
        </x14:dataValidation>
        <x14:dataValidation type="list" showInputMessage="1" showErrorMessage="1">
          <x14:formula1>
            <xm:f>desplegable!$F$3:$F$5</xm:f>
          </x14:formula1>
          <xm:sqref>A4:A1911</xm:sqref>
        </x14:dataValidation>
        <x14:dataValidation type="list" showInputMessage="1" showErrorMessage="1">
          <x14:formula1>
            <xm:f>desplegable!$K$3:$K$11</xm:f>
          </x14:formula1>
          <xm:sqref>I4:I1911</xm:sqref>
        </x14:dataValidation>
        <x14:dataValidation type="list" allowBlank="1" showInputMessage="1" showErrorMessage="1">
          <x14:formula1>
            <xm:f>desplegable!$C$2:$C$63</xm:f>
          </x14:formula1>
          <xm:sqref>N4:N1911</xm:sqref>
        </x14:dataValidation>
        <x14:dataValidation type="list" showInputMessage="1" showErrorMessage="1">
          <x14:formula1>
            <xm:f>desplegable!$N$3:$N$8</xm:f>
          </x14:formula1>
          <xm:sqref>R4:R1911</xm:sqref>
        </x14:dataValidation>
        <x14:dataValidation type="list" showInputMessage="1" showErrorMessage="1">
          <x14:formula1>
            <xm:f>desplegable!$I$3:$I$8</xm:f>
          </x14:formula1>
          <xm:sqref>Q4:Q1911</xm:sqref>
        </x14:dataValidation>
        <x14:dataValidation type="list" showInputMessage="1" showErrorMessage="1">
          <x14:formula1>
            <xm:f>desplegable!$L$3:$L$33</xm:f>
          </x14:formula1>
          <xm:sqref>O4:O1911</xm:sqref>
        </x14:dataValidation>
        <x14:dataValidation type="list" allowBlank="1" showInputMessage="1" showErrorMessage="1">
          <x14:formula1>
            <xm:f>desplegable!$T$3:$T$6</xm:f>
          </x14:formula1>
          <xm:sqref>C4:C1911</xm:sqref>
        </x14:dataValidation>
        <x14:dataValidation type="list" showInputMessage="1" showErrorMessage="1">
          <x14:formula1>
            <xm:f>desplegable!$G$3:$G$9</xm:f>
          </x14:formula1>
          <xm:sqref>E4:E1911</xm:sqref>
        </x14:dataValidation>
        <x14:dataValidation type="list" allowBlank="1" showInputMessage="1" showErrorMessage="1">
          <x14:formula1>
            <xm:f>desplegable!$S$3:$S$9</xm:f>
          </x14:formula1>
          <xm:sqref>W4:W1911</xm:sqref>
        </x14:dataValidation>
        <x14:dataValidation type="list" allowBlank="1" showInputMessage="1" showErrorMessage="1">
          <x14:formula1>
            <xm:f>desplegable!$R$3:$R$127</xm:f>
          </x14:formula1>
          <xm:sqref>J4:J1911</xm:sqref>
        </x14:dataValidation>
        <x14:dataValidation type="list" showInputMessage="1" showErrorMessage="1">
          <x14:formula1>
            <xm:f>desplegable!$M$3:$M$106</xm:f>
          </x14:formula1>
          <xm:sqref>P4:P1911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8" sqref="A28"/>
    </sheetView>
  </sheetViews>
  <sheetFormatPr defaultRowHeight="15" x14ac:dyDescent="0.25"/>
  <cols>
    <col min="1" max="1" width="20.5703125" bestFit="1" customWidth="1"/>
  </cols>
  <sheetData>
    <row r="1" spans="1:8" ht="15.75" x14ac:dyDescent="0.25">
      <c r="A1" s="111"/>
      <c r="B1" s="112"/>
      <c r="C1" s="112"/>
      <c r="D1" s="112"/>
      <c r="E1" s="112"/>
      <c r="F1" s="112"/>
      <c r="G1" s="112"/>
      <c r="H1" s="112"/>
    </row>
    <row r="2" spans="1:8" x14ac:dyDescent="0.25">
      <c r="A2" s="112"/>
      <c r="B2" s="112"/>
      <c r="C2" s="112"/>
      <c r="D2" s="112"/>
      <c r="E2" s="112"/>
      <c r="F2" s="112"/>
      <c r="G2" s="112"/>
      <c r="H2" s="112"/>
    </row>
    <row r="3" spans="1:8" x14ac:dyDescent="0.25">
      <c r="A3" s="112"/>
      <c r="B3" s="112"/>
      <c r="C3" s="112"/>
      <c r="D3" s="112"/>
      <c r="E3" s="112"/>
      <c r="F3" s="112"/>
      <c r="G3" s="112"/>
      <c r="H3" s="112"/>
    </row>
    <row r="4" spans="1:8" x14ac:dyDescent="0.25">
      <c r="A4" s="112"/>
      <c r="B4" s="112"/>
      <c r="C4" s="112"/>
      <c r="D4" s="112"/>
      <c r="E4" s="112"/>
      <c r="F4" s="112"/>
      <c r="G4" s="112"/>
      <c r="H4" s="112"/>
    </row>
    <row r="5" spans="1:8" x14ac:dyDescent="0.25">
      <c r="A5" s="112"/>
      <c r="B5" s="112"/>
      <c r="C5" s="112"/>
      <c r="D5" s="112"/>
      <c r="E5" s="112"/>
      <c r="F5" s="112"/>
      <c r="G5" s="112"/>
      <c r="H5" s="112"/>
    </row>
    <row r="6" spans="1:8" x14ac:dyDescent="0.25">
      <c r="A6" s="112"/>
      <c r="B6" s="112"/>
      <c r="C6" s="112"/>
      <c r="D6" s="112"/>
      <c r="E6" s="112"/>
      <c r="F6" s="112"/>
      <c r="G6" s="112"/>
      <c r="H6" s="112"/>
    </row>
    <row r="7" spans="1:8" x14ac:dyDescent="0.25">
      <c r="A7" s="112"/>
      <c r="B7" s="112"/>
      <c r="C7" s="112"/>
      <c r="D7" s="112"/>
      <c r="E7" s="112"/>
      <c r="F7" s="112"/>
      <c r="G7" s="112"/>
      <c r="H7" s="112"/>
    </row>
    <row r="8" spans="1:8" x14ac:dyDescent="0.25">
      <c r="A8" s="112"/>
      <c r="B8" s="112"/>
      <c r="C8" s="112"/>
      <c r="D8" s="112"/>
      <c r="E8" s="112"/>
      <c r="F8" s="112"/>
      <c r="G8" s="112"/>
      <c r="H8" s="112"/>
    </row>
    <row r="9" spans="1:8" x14ac:dyDescent="0.25">
      <c r="A9" s="112"/>
      <c r="B9" s="112"/>
      <c r="C9" s="112"/>
      <c r="D9" s="112"/>
      <c r="E9" s="112"/>
      <c r="F9" s="112"/>
      <c r="G9" s="112"/>
      <c r="H9" s="112"/>
    </row>
    <row r="10" spans="1:8" x14ac:dyDescent="0.25">
      <c r="A10" s="112"/>
      <c r="B10" s="112"/>
      <c r="C10" s="112"/>
      <c r="D10" s="112"/>
      <c r="E10" s="112"/>
      <c r="F10" s="112"/>
      <c r="G10" s="112"/>
      <c r="H10" s="112"/>
    </row>
    <row r="11" spans="1:8" x14ac:dyDescent="0.25">
      <c r="A11" s="112"/>
      <c r="B11" s="112"/>
      <c r="C11" s="112"/>
      <c r="D11" s="112"/>
      <c r="E11" s="112"/>
      <c r="F11" s="112"/>
      <c r="G11" s="112"/>
      <c r="H11" s="112"/>
    </row>
    <row r="12" spans="1:8" x14ac:dyDescent="0.25">
      <c r="A12" s="112"/>
      <c r="B12" s="112"/>
      <c r="C12" s="112"/>
      <c r="D12" s="112"/>
      <c r="E12" s="112"/>
      <c r="F12" s="112"/>
      <c r="G12" s="112"/>
      <c r="H12" s="112"/>
    </row>
    <row r="13" spans="1:8" x14ac:dyDescent="0.25">
      <c r="A13" s="112"/>
      <c r="B13" s="112"/>
      <c r="C13" s="112"/>
      <c r="D13" s="112"/>
      <c r="E13" s="112"/>
      <c r="F13" s="112"/>
      <c r="G13" s="112"/>
      <c r="H13" s="112"/>
    </row>
    <row r="14" spans="1:8" x14ac:dyDescent="0.25">
      <c r="A14" s="112"/>
      <c r="B14" s="112"/>
      <c r="C14" s="112"/>
      <c r="D14" s="112"/>
      <c r="E14" s="112"/>
      <c r="F14" s="112"/>
      <c r="G14" s="112"/>
      <c r="H14" s="112"/>
    </row>
    <row r="15" spans="1:8" x14ac:dyDescent="0.25">
      <c r="A15" s="112"/>
      <c r="B15" s="112"/>
      <c r="C15" s="112"/>
      <c r="D15" s="112"/>
      <c r="E15" s="112"/>
      <c r="F15" s="112"/>
      <c r="G15" s="112"/>
      <c r="H15" s="112"/>
    </row>
    <row r="16" spans="1:8" x14ac:dyDescent="0.25">
      <c r="A16" s="112"/>
      <c r="B16" s="112"/>
      <c r="C16" s="112"/>
      <c r="D16" s="112"/>
      <c r="E16" s="112"/>
      <c r="F16" s="112"/>
      <c r="G16" s="112"/>
      <c r="H16" s="112"/>
    </row>
  </sheetData>
  <customSheetViews>
    <customSheetView guid="{9532D285-922F-486A-9D4A-730C1793F6EB}">
      <selection activeCell="A28" sqref="A28"/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opLeftCell="F31" workbookViewId="0">
      <selection activeCell="L46" sqref="L46"/>
    </sheetView>
  </sheetViews>
  <sheetFormatPr defaultColWidth="11.42578125" defaultRowHeight="15" x14ac:dyDescent="0.25"/>
  <cols>
    <col min="1" max="1" width="9.85546875" style="8" customWidth="1"/>
    <col min="2" max="2" width="27.28515625" customWidth="1"/>
    <col min="3" max="3" width="30.28515625" customWidth="1"/>
    <col min="4" max="4" width="9.85546875" customWidth="1"/>
    <col min="12" max="12" width="26" customWidth="1"/>
    <col min="13" max="13" width="21.140625" customWidth="1"/>
  </cols>
  <sheetData>
    <row r="1" spans="1:20" x14ac:dyDescent="0.25">
      <c r="A1" s="7" t="s">
        <v>98</v>
      </c>
      <c r="B1" s="7" t="s">
        <v>6</v>
      </c>
      <c r="C1" s="7" t="s">
        <v>7</v>
      </c>
      <c r="D1" s="7" t="s">
        <v>52</v>
      </c>
    </row>
    <row r="2" spans="1:20" ht="15.75" thickBot="1" x14ac:dyDescent="0.3">
      <c r="A2" s="8" t="s">
        <v>51</v>
      </c>
      <c r="B2" s="108" t="s">
        <v>60</v>
      </c>
      <c r="C2" s="3" t="s">
        <v>67</v>
      </c>
      <c r="D2" s="4">
        <v>5.0000000000000001E-3</v>
      </c>
      <c r="F2" s="2" t="s">
        <v>32</v>
      </c>
      <c r="G2" s="2" t="s">
        <v>20</v>
      </c>
      <c r="H2" s="2" t="s">
        <v>6</v>
      </c>
      <c r="I2" s="2" t="s">
        <v>102</v>
      </c>
      <c r="K2" s="2" t="s">
        <v>0</v>
      </c>
      <c r="L2" s="2" t="s">
        <v>8</v>
      </c>
      <c r="M2" s="2" t="s">
        <v>31</v>
      </c>
      <c r="N2" s="2" t="s">
        <v>12</v>
      </c>
      <c r="O2" s="2" t="s">
        <v>233</v>
      </c>
      <c r="R2" s="2" t="s">
        <v>248</v>
      </c>
      <c r="S2" s="2" t="s">
        <v>222</v>
      </c>
      <c r="T2" s="1" t="s">
        <v>390</v>
      </c>
    </row>
    <row r="3" spans="1:20" ht="31.5" x14ac:dyDescent="0.25">
      <c r="A3" s="8" t="s">
        <v>51</v>
      </c>
      <c r="B3" s="109"/>
      <c r="C3" s="3" t="s">
        <v>38</v>
      </c>
      <c r="D3" s="4">
        <v>5.0000000000000001E-3</v>
      </c>
      <c r="F3" t="s">
        <v>33</v>
      </c>
      <c r="G3" t="s">
        <v>107</v>
      </c>
      <c r="H3" t="s">
        <v>111</v>
      </c>
      <c r="I3" t="s">
        <v>103</v>
      </c>
      <c r="K3" t="s">
        <v>366</v>
      </c>
      <c r="L3" s="13" t="s">
        <v>59</v>
      </c>
      <c r="M3" s="14" t="s">
        <v>137</v>
      </c>
      <c r="N3" t="s">
        <v>213</v>
      </c>
      <c r="O3">
        <v>1</v>
      </c>
      <c r="P3" t="s">
        <v>235</v>
      </c>
      <c r="Q3" t="s">
        <v>243</v>
      </c>
      <c r="R3" s="15" t="s">
        <v>249</v>
      </c>
      <c r="S3" t="s">
        <v>18</v>
      </c>
      <c r="T3" t="s">
        <v>391</v>
      </c>
    </row>
    <row r="4" spans="1:20" ht="21" x14ac:dyDescent="0.25">
      <c r="A4" s="8" t="s">
        <v>51</v>
      </c>
      <c r="B4" s="110"/>
      <c r="C4" s="3" t="s">
        <v>77</v>
      </c>
      <c r="D4" s="4">
        <v>5.0000000000000001E-3</v>
      </c>
      <c r="F4" t="s">
        <v>35</v>
      </c>
      <c r="G4" t="s">
        <v>388</v>
      </c>
      <c r="H4" t="s">
        <v>16</v>
      </c>
      <c r="I4" t="s">
        <v>104</v>
      </c>
      <c r="K4" t="s">
        <v>367</v>
      </c>
      <c r="L4" s="13" t="s">
        <v>42</v>
      </c>
      <c r="M4" s="14" t="s">
        <v>209</v>
      </c>
      <c r="N4" t="s">
        <v>17</v>
      </c>
      <c r="O4">
        <v>1000</v>
      </c>
      <c r="P4" t="s">
        <v>234</v>
      </c>
      <c r="Q4" t="s">
        <v>240</v>
      </c>
      <c r="R4" s="15" t="s">
        <v>250</v>
      </c>
      <c r="S4" t="s">
        <v>24</v>
      </c>
      <c r="T4" t="s">
        <v>392</v>
      </c>
    </row>
    <row r="5" spans="1:20" x14ac:dyDescent="0.25">
      <c r="A5" s="8" t="s">
        <v>96</v>
      </c>
      <c r="B5" s="10" t="s">
        <v>97</v>
      </c>
      <c r="C5" s="9" t="s">
        <v>97</v>
      </c>
      <c r="D5" s="4">
        <v>1.4999999999999999E-2</v>
      </c>
      <c r="F5" t="s">
        <v>117</v>
      </c>
      <c r="G5" t="s">
        <v>108</v>
      </c>
      <c r="H5" t="s">
        <v>115</v>
      </c>
      <c r="I5" t="s">
        <v>105</v>
      </c>
      <c r="K5" t="s">
        <v>246</v>
      </c>
      <c r="L5" s="13" t="s">
        <v>74</v>
      </c>
      <c r="M5" s="14" t="s">
        <v>53</v>
      </c>
      <c r="N5" t="s">
        <v>214</v>
      </c>
      <c r="O5">
        <v>1</v>
      </c>
      <c r="P5" t="s">
        <v>23</v>
      </c>
      <c r="Q5" t="s">
        <v>242</v>
      </c>
      <c r="R5" s="15" t="s">
        <v>251</v>
      </c>
      <c r="S5" t="s">
        <v>360</v>
      </c>
      <c r="T5" t="s">
        <v>393</v>
      </c>
    </row>
    <row r="6" spans="1:20" x14ac:dyDescent="0.25">
      <c r="A6" s="8" t="s">
        <v>51</v>
      </c>
      <c r="B6" s="108" t="s">
        <v>16</v>
      </c>
      <c r="C6" s="3" t="s">
        <v>54</v>
      </c>
      <c r="D6" s="4">
        <v>0.2</v>
      </c>
      <c r="G6" t="s">
        <v>109</v>
      </c>
      <c r="H6" t="s">
        <v>78</v>
      </c>
      <c r="I6" t="s">
        <v>106</v>
      </c>
      <c r="K6" t="s">
        <v>36</v>
      </c>
      <c r="L6" s="13" t="s">
        <v>126</v>
      </c>
      <c r="M6" s="14" t="s">
        <v>138</v>
      </c>
      <c r="N6" t="s">
        <v>215</v>
      </c>
      <c r="O6">
        <v>1</v>
      </c>
      <c r="P6" t="s">
        <v>237</v>
      </c>
      <c r="Q6" t="s">
        <v>237</v>
      </c>
      <c r="R6" s="15" t="s">
        <v>252</v>
      </c>
      <c r="S6" t="s">
        <v>227</v>
      </c>
      <c r="T6" t="s">
        <v>117</v>
      </c>
    </row>
    <row r="7" spans="1:20" x14ac:dyDescent="0.25">
      <c r="A7" s="8" t="s">
        <v>51</v>
      </c>
      <c r="B7" s="109"/>
      <c r="C7" s="3" t="s">
        <v>55</v>
      </c>
      <c r="D7" s="4">
        <v>0.2</v>
      </c>
      <c r="G7" t="s">
        <v>221</v>
      </c>
      <c r="H7" t="s">
        <v>116</v>
      </c>
      <c r="I7" t="s">
        <v>19</v>
      </c>
      <c r="K7" t="s">
        <v>373</v>
      </c>
      <c r="L7" s="13" t="s">
        <v>132</v>
      </c>
      <c r="M7" s="14" t="s">
        <v>173</v>
      </c>
      <c r="N7" t="s">
        <v>232</v>
      </c>
      <c r="O7">
        <v>1</v>
      </c>
      <c r="P7" t="s">
        <v>236</v>
      </c>
      <c r="Q7" t="s">
        <v>244</v>
      </c>
      <c r="R7" s="15" t="s">
        <v>253</v>
      </c>
      <c r="S7" t="s">
        <v>235</v>
      </c>
    </row>
    <row r="8" spans="1:20" x14ac:dyDescent="0.25">
      <c r="A8" s="8" t="s">
        <v>51</v>
      </c>
      <c r="B8" s="109"/>
      <c r="C8" s="3" t="s">
        <v>56</v>
      </c>
      <c r="D8" s="6">
        <v>0.2</v>
      </c>
      <c r="G8" t="s">
        <v>361</v>
      </c>
      <c r="H8" t="s">
        <v>112</v>
      </c>
      <c r="I8" t="s">
        <v>117</v>
      </c>
      <c r="K8" t="s">
        <v>374</v>
      </c>
      <c r="L8" s="22" t="s">
        <v>121</v>
      </c>
      <c r="M8" s="14" t="s">
        <v>53</v>
      </c>
      <c r="N8" t="s">
        <v>117</v>
      </c>
      <c r="R8" s="15" t="s">
        <v>371</v>
      </c>
      <c r="S8" t="s">
        <v>378</v>
      </c>
    </row>
    <row r="9" spans="1:20" ht="21" x14ac:dyDescent="0.25">
      <c r="A9" s="8" t="s">
        <v>51</v>
      </c>
      <c r="B9" s="109"/>
      <c r="C9" s="3" t="s">
        <v>41</v>
      </c>
      <c r="D9" s="6">
        <v>0.03</v>
      </c>
      <c r="G9" t="s">
        <v>117</v>
      </c>
      <c r="H9" t="s">
        <v>80</v>
      </c>
      <c r="K9" t="s">
        <v>110</v>
      </c>
      <c r="L9" s="13" t="s">
        <v>68</v>
      </c>
      <c r="M9" s="14" t="s">
        <v>167</v>
      </c>
      <c r="O9">
        <v>0</v>
      </c>
      <c r="R9" s="15" t="s">
        <v>254</v>
      </c>
      <c r="S9" t="s">
        <v>117</v>
      </c>
    </row>
    <row r="10" spans="1:20" ht="21" x14ac:dyDescent="0.25">
      <c r="A10" s="8" t="s">
        <v>51</v>
      </c>
      <c r="B10" s="109"/>
      <c r="C10" s="3" t="s">
        <v>57</v>
      </c>
      <c r="D10" s="6">
        <v>0.03</v>
      </c>
      <c r="H10" t="s">
        <v>114</v>
      </c>
      <c r="K10" t="s">
        <v>99</v>
      </c>
      <c r="L10" s="13" t="s">
        <v>129</v>
      </c>
      <c r="M10" s="14" t="s">
        <v>139</v>
      </c>
      <c r="R10" s="15" t="s">
        <v>255</v>
      </c>
    </row>
    <row r="11" spans="1:20" x14ac:dyDescent="0.25">
      <c r="A11" s="8" t="s">
        <v>51</v>
      </c>
      <c r="B11" s="109"/>
      <c r="C11" s="9" t="s">
        <v>100</v>
      </c>
      <c r="D11" s="6">
        <v>0.03</v>
      </c>
      <c r="H11" t="s">
        <v>113</v>
      </c>
      <c r="K11" t="s">
        <v>117</v>
      </c>
      <c r="L11" s="13" t="s">
        <v>122</v>
      </c>
      <c r="M11" s="14" t="s">
        <v>172</v>
      </c>
      <c r="R11" s="15" t="s">
        <v>256</v>
      </c>
    </row>
    <row r="12" spans="1:20" x14ac:dyDescent="0.25">
      <c r="A12" s="8" t="s">
        <v>51</v>
      </c>
      <c r="B12" s="109"/>
      <c r="C12" s="3" t="s">
        <v>42</v>
      </c>
      <c r="D12" s="6">
        <v>0.03</v>
      </c>
      <c r="H12" t="s">
        <v>117</v>
      </c>
      <c r="L12" s="13" t="s">
        <v>128</v>
      </c>
      <c r="M12" s="14" t="s">
        <v>169</v>
      </c>
      <c r="R12" s="15" t="s">
        <v>257</v>
      </c>
    </row>
    <row r="13" spans="1:20" ht="42" x14ac:dyDescent="0.25">
      <c r="A13" s="8" t="s">
        <v>51</v>
      </c>
      <c r="B13" s="109"/>
      <c r="C13" s="9" t="s">
        <v>70</v>
      </c>
      <c r="D13" s="6">
        <v>0.2</v>
      </c>
      <c r="L13" s="13" t="s">
        <v>62</v>
      </c>
      <c r="M13" s="19" t="s">
        <v>182</v>
      </c>
      <c r="R13" s="16" t="s">
        <v>387</v>
      </c>
    </row>
    <row r="14" spans="1:20" ht="52.5" x14ac:dyDescent="0.25">
      <c r="A14" s="8" t="s">
        <v>51</v>
      </c>
      <c r="B14" s="109"/>
      <c r="C14" s="3" t="s">
        <v>43</v>
      </c>
      <c r="D14" s="6">
        <v>0.03</v>
      </c>
      <c r="L14" s="13" t="s">
        <v>63</v>
      </c>
      <c r="M14" s="14" t="s">
        <v>140</v>
      </c>
      <c r="R14" s="15" t="s">
        <v>258</v>
      </c>
    </row>
    <row r="15" spans="1:20" x14ac:dyDescent="0.25">
      <c r="A15" s="8" t="s">
        <v>51</v>
      </c>
      <c r="B15" s="109"/>
      <c r="C15" s="3" t="s">
        <v>71</v>
      </c>
      <c r="D15" s="6">
        <v>0.2</v>
      </c>
      <c r="L15" s="13" t="s">
        <v>92</v>
      </c>
      <c r="M15" s="14" t="s">
        <v>197</v>
      </c>
      <c r="R15" s="15" t="s">
        <v>259</v>
      </c>
    </row>
    <row r="16" spans="1:20" x14ac:dyDescent="0.25">
      <c r="A16" s="8" t="s">
        <v>51</v>
      </c>
      <c r="B16" s="109"/>
      <c r="C16" s="3" t="s">
        <v>74</v>
      </c>
      <c r="D16" s="6">
        <v>0.03</v>
      </c>
      <c r="L16" s="13" t="s">
        <v>88</v>
      </c>
      <c r="M16" s="14" t="s">
        <v>46</v>
      </c>
      <c r="R16" s="16" t="s">
        <v>359</v>
      </c>
    </row>
    <row r="17" spans="1:18" x14ac:dyDescent="0.25">
      <c r="A17" s="8" t="s">
        <v>51</v>
      </c>
      <c r="B17" s="109"/>
      <c r="C17" s="3" t="s">
        <v>44</v>
      </c>
      <c r="D17" s="6">
        <v>0.03</v>
      </c>
      <c r="L17" s="13" t="s">
        <v>130</v>
      </c>
      <c r="M17" s="14" t="s">
        <v>141</v>
      </c>
      <c r="R17" s="15" t="s">
        <v>260</v>
      </c>
    </row>
    <row r="18" spans="1:18" x14ac:dyDescent="0.25">
      <c r="A18" s="8" t="s">
        <v>51</v>
      </c>
      <c r="B18" s="110"/>
      <c r="C18" s="3" t="s">
        <v>76</v>
      </c>
      <c r="D18" s="4">
        <v>0.2</v>
      </c>
      <c r="L18" s="13" t="s">
        <v>41</v>
      </c>
      <c r="M18" s="14" t="s">
        <v>136</v>
      </c>
      <c r="R18" s="15" t="s">
        <v>261</v>
      </c>
    </row>
    <row r="19" spans="1:18" x14ac:dyDescent="0.25">
      <c r="A19" s="8" t="s">
        <v>51</v>
      </c>
      <c r="B19" s="10" t="s">
        <v>78</v>
      </c>
      <c r="C19" s="3" t="s">
        <v>79</v>
      </c>
      <c r="D19" s="6"/>
      <c r="L19" s="13" t="s">
        <v>120</v>
      </c>
      <c r="M19" s="14" t="s">
        <v>191</v>
      </c>
      <c r="R19" s="15" t="s">
        <v>262</v>
      </c>
    </row>
    <row r="20" spans="1:18" ht="31.5" x14ac:dyDescent="0.25">
      <c r="A20" s="8" t="s">
        <v>51</v>
      </c>
      <c r="B20" s="108" t="s">
        <v>80</v>
      </c>
      <c r="C20" s="3" t="s">
        <v>68</v>
      </c>
      <c r="D20" s="4">
        <v>5.0000000000000001E-3</v>
      </c>
      <c r="L20" s="13" t="s">
        <v>45</v>
      </c>
      <c r="M20" s="14" t="s">
        <v>188</v>
      </c>
      <c r="R20" s="15" t="s">
        <v>263</v>
      </c>
    </row>
    <row r="21" spans="1:18" x14ac:dyDescent="0.25">
      <c r="A21" s="8" t="s">
        <v>51</v>
      </c>
      <c r="B21" s="109"/>
      <c r="C21" s="3" t="s">
        <v>69</v>
      </c>
      <c r="D21" s="4">
        <v>5.0000000000000001E-3</v>
      </c>
      <c r="L21" s="13" t="s">
        <v>119</v>
      </c>
      <c r="M21" s="14" t="s">
        <v>177</v>
      </c>
      <c r="R21" s="15" t="s">
        <v>264</v>
      </c>
    </row>
    <row r="22" spans="1:18" x14ac:dyDescent="0.25">
      <c r="A22" s="8" t="s">
        <v>51</v>
      </c>
      <c r="B22" s="110"/>
      <c r="C22" s="3" t="s">
        <v>81</v>
      </c>
      <c r="D22" s="6">
        <v>5.0000000000000001E-3</v>
      </c>
      <c r="L22" s="13" t="s">
        <v>131</v>
      </c>
      <c r="M22" s="14" t="s">
        <v>142</v>
      </c>
      <c r="R22" s="15" t="s">
        <v>265</v>
      </c>
    </row>
    <row r="23" spans="1:18" x14ac:dyDescent="0.25">
      <c r="A23" s="8" t="s">
        <v>51</v>
      </c>
      <c r="B23" s="108" t="s">
        <v>39</v>
      </c>
      <c r="C23" s="3" t="s">
        <v>38</v>
      </c>
      <c r="D23" s="4">
        <v>0.5</v>
      </c>
      <c r="L23" s="13" t="s">
        <v>124</v>
      </c>
      <c r="M23" s="14" t="s">
        <v>135</v>
      </c>
      <c r="R23" s="17" t="s">
        <v>266</v>
      </c>
    </row>
    <row r="24" spans="1:18" x14ac:dyDescent="0.25">
      <c r="A24" s="8" t="s">
        <v>51</v>
      </c>
      <c r="B24" s="109"/>
      <c r="C24" s="3" t="s">
        <v>54</v>
      </c>
      <c r="D24" s="6">
        <v>0.46</v>
      </c>
      <c r="L24" s="13" t="s">
        <v>127</v>
      </c>
      <c r="M24" s="14" t="s">
        <v>389</v>
      </c>
      <c r="R24" s="15" t="s">
        <v>267</v>
      </c>
    </row>
    <row r="25" spans="1:18" x14ac:dyDescent="0.25">
      <c r="A25" s="8" t="s">
        <v>51</v>
      </c>
      <c r="B25" s="109"/>
      <c r="C25" s="3" t="s">
        <v>56</v>
      </c>
      <c r="D25" s="4">
        <v>0.46</v>
      </c>
      <c r="L25" s="13" t="s">
        <v>38</v>
      </c>
      <c r="M25" s="14" t="s">
        <v>194</v>
      </c>
      <c r="R25" s="15" t="s">
        <v>365</v>
      </c>
    </row>
    <row r="26" spans="1:18" x14ac:dyDescent="0.25">
      <c r="A26" s="8" t="s">
        <v>51</v>
      </c>
      <c r="B26" s="109"/>
      <c r="C26" s="5" t="s">
        <v>41</v>
      </c>
      <c r="D26" s="4">
        <v>0.46</v>
      </c>
      <c r="L26" s="13" t="s">
        <v>77</v>
      </c>
      <c r="M26" s="14" t="s">
        <v>184</v>
      </c>
      <c r="R26" s="15" t="s">
        <v>268</v>
      </c>
    </row>
    <row r="27" spans="1:18" x14ac:dyDescent="0.25">
      <c r="A27" s="8" t="s">
        <v>51</v>
      </c>
      <c r="B27" s="109"/>
      <c r="C27" s="5" t="s">
        <v>58</v>
      </c>
      <c r="D27" s="4">
        <v>0.46</v>
      </c>
      <c r="L27" s="13" t="s">
        <v>79</v>
      </c>
      <c r="M27" s="14" t="s">
        <v>187</v>
      </c>
      <c r="R27" s="15" t="s">
        <v>269</v>
      </c>
    </row>
    <row r="28" spans="1:18" x14ac:dyDescent="0.25">
      <c r="A28" s="8" t="s">
        <v>51</v>
      </c>
      <c r="B28" s="109"/>
      <c r="C28" s="9" t="s">
        <v>70</v>
      </c>
      <c r="D28" s="4">
        <v>0.46</v>
      </c>
      <c r="L28" s="18" t="s">
        <v>125</v>
      </c>
      <c r="M28" s="14" t="s">
        <v>96</v>
      </c>
      <c r="R28" s="15" t="s">
        <v>270</v>
      </c>
    </row>
    <row r="29" spans="1:18" x14ac:dyDescent="0.25">
      <c r="A29" s="8" t="s">
        <v>51</v>
      </c>
      <c r="B29" s="109"/>
      <c r="C29" s="3" t="s">
        <v>42</v>
      </c>
      <c r="D29" s="4">
        <v>0.46</v>
      </c>
      <c r="L29" s="18" t="s">
        <v>118</v>
      </c>
      <c r="M29" s="14" t="s">
        <v>176</v>
      </c>
      <c r="R29" s="15" t="s">
        <v>271</v>
      </c>
    </row>
    <row r="30" spans="1:18" ht="52.5" x14ac:dyDescent="0.25">
      <c r="A30" s="8" t="s">
        <v>51</v>
      </c>
      <c r="B30" s="109"/>
      <c r="C30" s="3" t="s">
        <v>43</v>
      </c>
      <c r="D30" s="4">
        <v>0.46</v>
      </c>
      <c r="L30" s="13" t="s">
        <v>123</v>
      </c>
      <c r="M30" s="14" t="s">
        <v>195</v>
      </c>
      <c r="R30" s="15" t="s">
        <v>272</v>
      </c>
    </row>
    <row r="31" spans="1:18" ht="31.5" x14ac:dyDescent="0.25">
      <c r="A31" s="8" t="s">
        <v>51</v>
      </c>
      <c r="B31" s="109"/>
      <c r="C31" s="3" t="s">
        <v>71</v>
      </c>
      <c r="D31" s="4">
        <v>0.46</v>
      </c>
      <c r="L31" s="13" t="s">
        <v>19</v>
      </c>
      <c r="M31" s="14" t="s">
        <v>186</v>
      </c>
      <c r="R31" s="15" t="s">
        <v>273</v>
      </c>
    </row>
    <row r="32" spans="1:18" ht="31.5" x14ac:dyDescent="0.25">
      <c r="A32" s="8" t="s">
        <v>51</v>
      </c>
      <c r="B32" s="109"/>
      <c r="C32" s="3" t="s">
        <v>62</v>
      </c>
      <c r="D32" s="6">
        <v>0.46</v>
      </c>
      <c r="L32" s="23" t="s">
        <v>368</v>
      </c>
      <c r="M32" s="14" t="s">
        <v>143</v>
      </c>
      <c r="R32" s="15" t="s">
        <v>274</v>
      </c>
    </row>
    <row r="33" spans="1:18" x14ac:dyDescent="0.25">
      <c r="A33" s="8" t="s">
        <v>51</v>
      </c>
      <c r="B33" s="109"/>
      <c r="C33" s="3" t="s">
        <v>82</v>
      </c>
      <c r="D33" s="6">
        <v>0.5</v>
      </c>
      <c r="L33" s="13" t="s">
        <v>117</v>
      </c>
      <c r="M33" s="14" t="s">
        <v>47</v>
      </c>
      <c r="R33" s="15" t="s">
        <v>275</v>
      </c>
    </row>
    <row r="34" spans="1:18" ht="31.5" x14ac:dyDescent="0.25">
      <c r="A34" s="8" t="s">
        <v>51</v>
      </c>
      <c r="B34" s="109"/>
      <c r="C34" s="3" t="s">
        <v>83</v>
      </c>
      <c r="D34" s="6">
        <v>3.0000000000000001E-3</v>
      </c>
      <c r="L34" s="13"/>
      <c r="M34" s="14" t="s">
        <v>144</v>
      </c>
      <c r="R34" s="15" t="s">
        <v>276</v>
      </c>
    </row>
    <row r="35" spans="1:18" x14ac:dyDescent="0.25">
      <c r="A35" s="8" t="s">
        <v>51</v>
      </c>
      <c r="B35" s="109"/>
      <c r="C35" s="9" t="s">
        <v>55</v>
      </c>
      <c r="D35" s="6">
        <v>0.46</v>
      </c>
      <c r="L35" s="13"/>
      <c r="M35" s="20" t="s">
        <v>145</v>
      </c>
      <c r="R35" s="15" t="s">
        <v>277</v>
      </c>
    </row>
    <row r="36" spans="1:18" x14ac:dyDescent="0.25">
      <c r="A36" s="8" t="s">
        <v>51</v>
      </c>
      <c r="B36" s="109"/>
      <c r="C36" s="3" t="s">
        <v>75</v>
      </c>
      <c r="D36" s="4">
        <v>0.46</v>
      </c>
      <c r="M36" s="14" t="s">
        <v>181</v>
      </c>
      <c r="R36" s="15" t="s">
        <v>226</v>
      </c>
    </row>
    <row r="37" spans="1:18" x14ac:dyDescent="0.25">
      <c r="A37" s="8" t="s">
        <v>51</v>
      </c>
      <c r="B37" s="109"/>
      <c r="C37" s="3" t="s">
        <v>76</v>
      </c>
      <c r="D37" s="6">
        <v>0.46</v>
      </c>
      <c r="M37" s="14" t="s">
        <v>146</v>
      </c>
      <c r="R37" s="15" t="s">
        <v>278</v>
      </c>
    </row>
    <row r="38" spans="1:18" x14ac:dyDescent="0.25">
      <c r="A38" s="8" t="s">
        <v>51</v>
      </c>
      <c r="B38" s="109"/>
      <c r="C38" s="3" t="s">
        <v>74</v>
      </c>
      <c r="D38" s="6">
        <v>0.46</v>
      </c>
      <c r="M38" s="14" t="s">
        <v>147</v>
      </c>
      <c r="R38" s="15" t="s">
        <v>279</v>
      </c>
    </row>
    <row r="39" spans="1:18" x14ac:dyDescent="0.25">
      <c r="A39" s="8" t="s">
        <v>51</v>
      </c>
      <c r="B39" s="109"/>
      <c r="C39" s="3" t="s">
        <v>84</v>
      </c>
      <c r="D39" s="6">
        <v>5.0000000000000001E-3</v>
      </c>
      <c r="M39" s="14" t="s">
        <v>204</v>
      </c>
      <c r="R39" s="15" t="s">
        <v>280</v>
      </c>
    </row>
    <row r="40" spans="1:18" x14ac:dyDescent="0.25">
      <c r="A40" s="8" t="s">
        <v>51</v>
      </c>
      <c r="B40" s="109"/>
      <c r="C40" s="3" t="s">
        <v>85</v>
      </c>
      <c r="D40" s="4">
        <v>0.46</v>
      </c>
      <c r="M40" s="14" t="s">
        <v>417</v>
      </c>
      <c r="R40" s="15" t="s">
        <v>281</v>
      </c>
    </row>
    <row r="41" spans="1:18" x14ac:dyDescent="0.25">
      <c r="A41" s="8" t="s">
        <v>51</v>
      </c>
      <c r="B41" s="109"/>
      <c r="C41" s="3" t="s">
        <v>86</v>
      </c>
      <c r="D41" s="4">
        <v>0.5</v>
      </c>
      <c r="M41" s="14" t="s">
        <v>148</v>
      </c>
      <c r="R41" s="15" t="s">
        <v>282</v>
      </c>
    </row>
    <row r="42" spans="1:18" x14ac:dyDescent="0.25">
      <c r="A42" s="8" t="s">
        <v>51</v>
      </c>
      <c r="B42" s="109"/>
      <c r="C42" s="3" t="s">
        <v>87</v>
      </c>
      <c r="D42" s="4">
        <v>0.5</v>
      </c>
      <c r="M42" s="14" t="s">
        <v>133</v>
      </c>
      <c r="R42" s="15" t="s">
        <v>283</v>
      </c>
    </row>
    <row r="43" spans="1:18" x14ac:dyDescent="0.25">
      <c r="A43" s="8" t="s">
        <v>51</v>
      </c>
      <c r="B43" s="110"/>
      <c r="C43" s="3" t="s">
        <v>88</v>
      </c>
      <c r="D43" s="6">
        <v>0.46</v>
      </c>
      <c r="M43" s="14" t="s">
        <v>166</v>
      </c>
      <c r="R43" s="15" t="s">
        <v>284</v>
      </c>
    </row>
    <row r="44" spans="1:18" ht="21" x14ac:dyDescent="0.25">
      <c r="A44" s="8" t="s">
        <v>51</v>
      </c>
      <c r="B44" s="108" t="s">
        <v>72</v>
      </c>
      <c r="C44" s="3" t="s">
        <v>73</v>
      </c>
      <c r="D44" s="4">
        <v>5.0000000000000001E-3</v>
      </c>
      <c r="M44" s="14" t="s">
        <v>78</v>
      </c>
      <c r="R44" s="15" t="s">
        <v>285</v>
      </c>
    </row>
    <row r="45" spans="1:18" x14ac:dyDescent="0.25">
      <c r="A45" s="8" t="s">
        <v>51</v>
      </c>
      <c r="B45" s="109"/>
      <c r="C45" s="3" t="s">
        <v>89</v>
      </c>
      <c r="D45" s="6">
        <v>5.0000000000000001E-3</v>
      </c>
      <c r="M45" s="12" t="s">
        <v>199</v>
      </c>
      <c r="R45" s="15" t="s">
        <v>286</v>
      </c>
    </row>
    <row r="46" spans="1:18" ht="52.5" x14ac:dyDescent="0.25">
      <c r="A46" s="8" t="s">
        <v>51</v>
      </c>
      <c r="B46" s="110"/>
      <c r="C46" s="3" t="s">
        <v>58</v>
      </c>
      <c r="D46" s="6">
        <v>5.0000000000000001E-3</v>
      </c>
      <c r="M46" s="14" t="s">
        <v>149</v>
      </c>
      <c r="R46" s="15" t="s">
        <v>369</v>
      </c>
    </row>
    <row r="47" spans="1:18" x14ac:dyDescent="0.25">
      <c r="A47" s="8" t="s">
        <v>51</v>
      </c>
      <c r="B47" s="108" t="s">
        <v>90</v>
      </c>
      <c r="C47" s="3" t="s">
        <v>85</v>
      </c>
      <c r="D47" s="6">
        <v>0.46</v>
      </c>
      <c r="M47" s="14" t="s">
        <v>211</v>
      </c>
      <c r="R47" s="15" t="s">
        <v>287</v>
      </c>
    </row>
    <row r="48" spans="1:18" x14ac:dyDescent="0.25">
      <c r="A48" s="8" t="s">
        <v>51</v>
      </c>
      <c r="B48" s="109"/>
      <c r="C48" s="3" t="s">
        <v>82</v>
      </c>
      <c r="D48" s="4">
        <v>0.5</v>
      </c>
      <c r="M48" s="14" t="s">
        <v>185</v>
      </c>
      <c r="R48" s="15" t="s">
        <v>372</v>
      </c>
    </row>
    <row r="49" spans="1:18" x14ac:dyDescent="0.25">
      <c r="A49" s="8" t="s">
        <v>51</v>
      </c>
      <c r="B49" s="110"/>
      <c r="C49" s="3" t="s">
        <v>38</v>
      </c>
      <c r="D49" s="4">
        <v>0.5</v>
      </c>
      <c r="M49" s="14" t="s">
        <v>190</v>
      </c>
      <c r="R49" s="15" t="s">
        <v>288</v>
      </c>
    </row>
    <row r="50" spans="1:18" x14ac:dyDescent="0.25">
      <c r="A50" s="8" t="s">
        <v>51</v>
      </c>
      <c r="B50" s="108" t="s">
        <v>61</v>
      </c>
      <c r="C50" s="5" t="s">
        <v>59</v>
      </c>
      <c r="D50" s="6">
        <v>5.0000000000000001E-3</v>
      </c>
      <c r="M50" s="14" t="s">
        <v>207</v>
      </c>
      <c r="R50" s="15" t="s">
        <v>289</v>
      </c>
    </row>
    <row r="51" spans="1:18" x14ac:dyDescent="0.25">
      <c r="A51" s="8" t="s">
        <v>51</v>
      </c>
      <c r="B51" s="109"/>
      <c r="C51" s="5" t="s">
        <v>62</v>
      </c>
      <c r="D51" s="6">
        <v>5.0000000000000001E-3</v>
      </c>
      <c r="M51" s="14" t="s">
        <v>210</v>
      </c>
      <c r="R51" s="15" t="s">
        <v>290</v>
      </c>
    </row>
    <row r="52" spans="1:18" ht="21" x14ac:dyDescent="0.25">
      <c r="A52" s="8" t="s">
        <v>51</v>
      </c>
      <c r="B52" s="109"/>
      <c r="C52" s="5" t="s">
        <v>63</v>
      </c>
      <c r="D52" s="6">
        <v>5.0000000000000001E-3</v>
      </c>
      <c r="M52" s="14" t="s">
        <v>150</v>
      </c>
      <c r="R52" s="15" t="s">
        <v>291</v>
      </c>
    </row>
    <row r="53" spans="1:18" x14ac:dyDescent="0.25">
      <c r="A53" s="8" t="s">
        <v>51</v>
      </c>
      <c r="B53" s="109"/>
      <c r="C53" s="5" t="s">
        <v>38</v>
      </c>
      <c r="D53" s="6">
        <v>5.0000000000000001E-3</v>
      </c>
      <c r="M53" s="14" t="s">
        <v>151</v>
      </c>
      <c r="R53" s="15" t="s">
        <v>245</v>
      </c>
    </row>
    <row r="54" spans="1:18" x14ac:dyDescent="0.25">
      <c r="A54" s="8" t="s">
        <v>51</v>
      </c>
      <c r="B54" s="109"/>
      <c r="C54" s="5" t="s">
        <v>64</v>
      </c>
      <c r="D54" s="6">
        <v>5.0000000000000001E-3</v>
      </c>
      <c r="M54" s="14" t="s">
        <v>163</v>
      </c>
      <c r="R54" s="15" t="s">
        <v>292</v>
      </c>
    </row>
    <row r="55" spans="1:18" x14ac:dyDescent="0.25">
      <c r="A55" s="8" t="s">
        <v>51</v>
      </c>
      <c r="B55" s="109"/>
      <c r="C55" s="5" t="s">
        <v>65</v>
      </c>
      <c r="D55" s="6">
        <v>5.0000000000000001E-3</v>
      </c>
      <c r="M55" s="14" t="s">
        <v>152</v>
      </c>
      <c r="R55" s="15" t="s">
        <v>293</v>
      </c>
    </row>
    <row r="56" spans="1:18" ht="21" x14ac:dyDescent="0.25">
      <c r="A56" s="8" t="s">
        <v>51</v>
      </c>
      <c r="B56" s="109"/>
      <c r="C56" s="5" t="s">
        <v>66</v>
      </c>
      <c r="D56" s="6">
        <v>5.0000000000000001E-3</v>
      </c>
      <c r="M56" s="14" t="s">
        <v>153</v>
      </c>
      <c r="R56" s="15" t="s">
        <v>294</v>
      </c>
    </row>
    <row r="57" spans="1:18" x14ac:dyDescent="0.25">
      <c r="A57" s="8" t="s">
        <v>51</v>
      </c>
      <c r="B57" s="109"/>
      <c r="C57" s="3" t="s">
        <v>91</v>
      </c>
      <c r="D57" s="6">
        <v>5.0000000000000001E-3</v>
      </c>
      <c r="M57" s="14" t="s">
        <v>178</v>
      </c>
      <c r="R57" s="15" t="s">
        <v>295</v>
      </c>
    </row>
    <row r="58" spans="1:18" x14ac:dyDescent="0.25">
      <c r="A58" s="8" t="s">
        <v>51</v>
      </c>
      <c r="B58" s="109"/>
      <c r="C58" s="3" t="s">
        <v>92</v>
      </c>
      <c r="D58" s="6">
        <v>5.0000000000000001E-3</v>
      </c>
      <c r="M58" s="14" t="s">
        <v>154</v>
      </c>
      <c r="R58" s="15" t="s">
        <v>296</v>
      </c>
    </row>
    <row r="59" spans="1:18" x14ac:dyDescent="0.25">
      <c r="A59" s="8" t="s">
        <v>51</v>
      </c>
      <c r="B59" s="109"/>
      <c r="C59" s="3" t="s">
        <v>93</v>
      </c>
      <c r="D59" s="6">
        <v>5.0000000000000001E-3</v>
      </c>
      <c r="M59" s="14" t="s">
        <v>48</v>
      </c>
      <c r="R59" s="15" t="s">
        <v>297</v>
      </c>
    </row>
    <row r="60" spans="1:18" x14ac:dyDescent="0.25">
      <c r="A60" s="8" t="s">
        <v>51</v>
      </c>
      <c r="B60" s="109"/>
      <c r="C60" s="9" t="s">
        <v>368</v>
      </c>
      <c r="D60" s="6">
        <v>5.0000000000000001E-3</v>
      </c>
      <c r="M60" s="14" t="s">
        <v>155</v>
      </c>
      <c r="R60" s="15" t="s">
        <v>298</v>
      </c>
    </row>
    <row r="61" spans="1:18" x14ac:dyDescent="0.25">
      <c r="A61" s="8" t="s">
        <v>51</v>
      </c>
      <c r="B61" s="109"/>
      <c r="C61" s="3" t="s">
        <v>94</v>
      </c>
      <c r="D61" s="6">
        <v>5.0000000000000001E-3</v>
      </c>
      <c r="M61" s="14" t="s">
        <v>156</v>
      </c>
      <c r="R61" s="15" t="s">
        <v>299</v>
      </c>
    </row>
    <row r="62" spans="1:18" x14ac:dyDescent="0.25">
      <c r="A62" s="8" t="s">
        <v>51</v>
      </c>
      <c r="B62" s="110"/>
      <c r="C62" s="3" t="s">
        <v>95</v>
      </c>
      <c r="D62" s="6">
        <v>5.0000000000000001E-3</v>
      </c>
      <c r="M62" s="14" t="s">
        <v>189</v>
      </c>
      <c r="R62" s="15" t="s">
        <v>300</v>
      </c>
    </row>
    <row r="63" spans="1:18" x14ac:dyDescent="0.25">
      <c r="C63" s="11" t="s">
        <v>117</v>
      </c>
      <c r="M63" s="14" t="s">
        <v>198</v>
      </c>
      <c r="R63" s="15" t="s">
        <v>301</v>
      </c>
    </row>
    <row r="64" spans="1:18" x14ac:dyDescent="0.25">
      <c r="M64" s="14" t="s">
        <v>192</v>
      </c>
      <c r="R64" s="15" t="s">
        <v>301</v>
      </c>
    </row>
    <row r="65" spans="13:18" ht="21" x14ac:dyDescent="0.25">
      <c r="M65" s="14" t="s">
        <v>193</v>
      </c>
      <c r="R65" s="15" t="s">
        <v>302</v>
      </c>
    </row>
    <row r="66" spans="13:18" x14ac:dyDescent="0.25">
      <c r="M66" s="14" t="s">
        <v>212</v>
      </c>
      <c r="R66" s="15" t="s">
        <v>303</v>
      </c>
    </row>
    <row r="67" spans="13:18" ht="52.5" x14ac:dyDescent="0.25">
      <c r="M67" s="14" t="s">
        <v>203</v>
      </c>
      <c r="R67" s="15" t="s">
        <v>304</v>
      </c>
    </row>
    <row r="68" spans="13:18" ht="31.5" x14ac:dyDescent="0.25">
      <c r="M68" s="14" t="s">
        <v>183</v>
      </c>
      <c r="R68" s="15" t="s">
        <v>305</v>
      </c>
    </row>
    <row r="69" spans="13:18" x14ac:dyDescent="0.25">
      <c r="M69" s="14" t="s">
        <v>201</v>
      </c>
      <c r="R69" s="15" t="s">
        <v>306</v>
      </c>
    </row>
    <row r="70" spans="13:18" x14ac:dyDescent="0.25">
      <c r="M70" s="14" t="s">
        <v>157</v>
      </c>
      <c r="R70" s="15" t="s">
        <v>307</v>
      </c>
    </row>
    <row r="71" spans="13:18" ht="21" x14ac:dyDescent="0.25">
      <c r="M71" s="19" t="s">
        <v>206</v>
      </c>
      <c r="R71" s="15" t="s">
        <v>308</v>
      </c>
    </row>
    <row r="72" spans="13:18" ht="21" x14ac:dyDescent="0.25">
      <c r="M72" s="14" t="s">
        <v>170</v>
      </c>
      <c r="R72" s="15" t="s">
        <v>309</v>
      </c>
    </row>
    <row r="73" spans="13:18" x14ac:dyDescent="0.25">
      <c r="M73" s="14" t="s">
        <v>134</v>
      </c>
      <c r="R73" s="15" t="s">
        <v>310</v>
      </c>
    </row>
    <row r="74" spans="13:18" ht="21" x14ac:dyDescent="0.25">
      <c r="M74" s="14" t="s">
        <v>164</v>
      </c>
      <c r="R74" s="15" t="s">
        <v>370</v>
      </c>
    </row>
    <row r="75" spans="13:18" x14ac:dyDescent="0.25">
      <c r="M75" s="14" t="s">
        <v>158</v>
      </c>
      <c r="R75" s="15" t="s">
        <v>311</v>
      </c>
    </row>
    <row r="76" spans="13:18" x14ac:dyDescent="0.25">
      <c r="M76" s="14" t="s">
        <v>51</v>
      </c>
      <c r="R76" s="15" t="s">
        <v>312</v>
      </c>
    </row>
    <row r="77" spans="13:18" ht="21" x14ac:dyDescent="0.25">
      <c r="M77" s="20" t="s">
        <v>49</v>
      </c>
      <c r="R77" s="15" t="s">
        <v>313</v>
      </c>
    </row>
    <row r="78" spans="13:18" x14ac:dyDescent="0.25">
      <c r="M78" s="19" t="s">
        <v>200</v>
      </c>
      <c r="R78" s="15" t="s">
        <v>314</v>
      </c>
    </row>
    <row r="79" spans="13:18" x14ac:dyDescent="0.25">
      <c r="M79" s="14" t="s">
        <v>40</v>
      </c>
      <c r="R79" s="15" t="s">
        <v>315</v>
      </c>
    </row>
    <row r="80" spans="13:18" x14ac:dyDescent="0.25">
      <c r="M80" s="14" t="s">
        <v>159</v>
      </c>
      <c r="R80" s="16" t="s">
        <v>356</v>
      </c>
    </row>
    <row r="81" spans="13:18" x14ac:dyDescent="0.25">
      <c r="M81" s="14" t="s">
        <v>175</v>
      </c>
      <c r="R81" s="15" t="s">
        <v>316</v>
      </c>
    </row>
    <row r="82" spans="13:18" x14ac:dyDescent="0.25">
      <c r="M82" s="14" t="s">
        <v>165</v>
      </c>
      <c r="R82" s="15" t="s">
        <v>317</v>
      </c>
    </row>
    <row r="83" spans="13:18" x14ac:dyDescent="0.25">
      <c r="M83" s="14" t="s">
        <v>196</v>
      </c>
      <c r="R83" s="15" t="s">
        <v>318</v>
      </c>
    </row>
    <row r="84" spans="13:18" x14ac:dyDescent="0.25">
      <c r="M84" s="14" t="s">
        <v>168</v>
      </c>
      <c r="R84" s="15" t="s">
        <v>319</v>
      </c>
    </row>
    <row r="85" spans="13:18" x14ac:dyDescent="0.25">
      <c r="M85" s="14" t="s">
        <v>160</v>
      </c>
      <c r="R85" s="15" t="s">
        <v>320</v>
      </c>
    </row>
    <row r="86" spans="13:18" x14ac:dyDescent="0.25">
      <c r="M86" s="14" t="s">
        <v>205</v>
      </c>
      <c r="R86" s="15" t="s">
        <v>321</v>
      </c>
    </row>
    <row r="87" spans="13:18" ht="21" x14ac:dyDescent="0.25">
      <c r="M87" s="14" t="s">
        <v>179</v>
      </c>
      <c r="R87" s="16" t="s">
        <v>358</v>
      </c>
    </row>
    <row r="88" spans="13:18" x14ac:dyDescent="0.25">
      <c r="M88" s="14" t="s">
        <v>208</v>
      </c>
      <c r="R88" s="15" t="s">
        <v>322</v>
      </c>
    </row>
    <row r="89" spans="13:18" ht="63" x14ac:dyDescent="0.25">
      <c r="M89" s="14" t="s">
        <v>202</v>
      </c>
      <c r="R89" s="24" t="s">
        <v>385</v>
      </c>
    </row>
    <row r="90" spans="13:18" x14ac:dyDescent="0.25">
      <c r="M90" s="14" t="s">
        <v>394</v>
      </c>
      <c r="R90" s="15" t="s">
        <v>247</v>
      </c>
    </row>
    <row r="91" spans="13:18" x14ac:dyDescent="0.25">
      <c r="M91" s="14" t="s">
        <v>50</v>
      </c>
      <c r="R91" s="15" t="s">
        <v>323</v>
      </c>
    </row>
    <row r="92" spans="13:18" ht="21" x14ac:dyDescent="0.25">
      <c r="M92" s="14" t="s">
        <v>161</v>
      </c>
      <c r="R92" s="15" t="s">
        <v>324</v>
      </c>
    </row>
    <row r="93" spans="13:18" x14ac:dyDescent="0.25">
      <c r="M93" s="14" t="s">
        <v>162</v>
      </c>
      <c r="R93" s="15" t="s">
        <v>325</v>
      </c>
    </row>
    <row r="94" spans="13:18" x14ac:dyDescent="0.25">
      <c r="M94" s="14" t="s">
        <v>174</v>
      </c>
      <c r="R94" s="15" t="s">
        <v>326</v>
      </c>
    </row>
    <row r="95" spans="13:18" x14ac:dyDescent="0.25">
      <c r="M95" s="14" t="s">
        <v>171</v>
      </c>
      <c r="R95" s="15" t="s">
        <v>327</v>
      </c>
    </row>
    <row r="96" spans="13:18" x14ac:dyDescent="0.25">
      <c r="M96" s="14" t="s">
        <v>180</v>
      </c>
      <c r="R96" s="15" t="s">
        <v>328</v>
      </c>
    </row>
    <row r="97" spans="13:18" ht="21" x14ac:dyDescent="0.25">
      <c r="M97" s="14" t="s">
        <v>19</v>
      </c>
      <c r="R97" s="15" t="s">
        <v>329</v>
      </c>
    </row>
    <row r="98" spans="13:18" x14ac:dyDescent="0.25">
      <c r="M98" s="14" t="s">
        <v>117</v>
      </c>
      <c r="R98" s="15" t="s">
        <v>330</v>
      </c>
    </row>
    <row r="99" spans="13:18" x14ac:dyDescent="0.25">
      <c r="R99" s="15" t="s">
        <v>331</v>
      </c>
    </row>
    <row r="100" spans="13:18" x14ac:dyDescent="0.25">
      <c r="R100" s="15" t="s">
        <v>332</v>
      </c>
    </row>
    <row r="101" spans="13:18" ht="21" x14ac:dyDescent="0.25">
      <c r="R101" s="15" t="s">
        <v>333</v>
      </c>
    </row>
    <row r="102" spans="13:18" x14ac:dyDescent="0.25">
      <c r="R102" s="15" t="s">
        <v>334</v>
      </c>
    </row>
    <row r="103" spans="13:18" ht="21" x14ac:dyDescent="0.25">
      <c r="R103" s="15" t="s">
        <v>335</v>
      </c>
    </row>
    <row r="104" spans="13:18" x14ac:dyDescent="0.25">
      <c r="R104" s="15" t="s">
        <v>336</v>
      </c>
    </row>
    <row r="105" spans="13:18" x14ac:dyDescent="0.25">
      <c r="M105" s="19"/>
      <c r="R105" s="15" t="s">
        <v>337</v>
      </c>
    </row>
    <row r="106" spans="13:18" x14ac:dyDescent="0.25">
      <c r="M106" s="14"/>
      <c r="R106" s="15" t="s">
        <v>338</v>
      </c>
    </row>
    <row r="107" spans="13:18" ht="31.5" x14ac:dyDescent="0.25">
      <c r="M107" s="14"/>
      <c r="R107" s="15" t="s">
        <v>339</v>
      </c>
    </row>
    <row r="108" spans="13:18" x14ac:dyDescent="0.25">
      <c r="M108" s="14"/>
      <c r="R108" s="15" t="s">
        <v>340</v>
      </c>
    </row>
    <row r="109" spans="13:18" ht="21" x14ac:dyDescent="0.25">
      <c r="M109" s="14"/>
      <c r="R109" s="16" t="s">
        <v>357</v>
      </c>
    </row>
    <row r="110" spans="13:18" x14ac:dyDescent="0.25">
      <c r="R110" s="15" t="s">
        <v>341</v>
      </c>
    </row>
    <row r="111" spans="13:18" ht="21" x14ac:dyDescent="0.25">
      <c r="R111" s="15" t="s">
        <v>342</v>
      </c>
    </row>
    <row r="112" spans="13:18" x14ac:dyDescent="0.25">
      <c r="R112" s="15" t="s">
        <v>343</v>
      </c>
    </row>
    <row r="113" spans="18:18" x14ac:dyDescent="0.25">
      <c r="R113" s="15" t="s">
        <v>344</v>
      </c>
    </row>
    <row r="114" spans="18:18" ht="31.5" x14ac:dyDescent="0.25">
      <c r="R114" s="15" t="s">
        <v>364</v>
      </c>
    </row>
    <row r="115" spans="18:18" ht="31.5" x14ac:dyDescent="0.25">
      <c r="R115" s="15" t="s">
        <v>345</v>
      </c>
    </row>
    <row r="116" spans="18:18" x14ac:dyDescent="0.25">
      <c r="R116" s="15" t="s">
        <v>346</v>
      </c>
    </row>
    <row r="117" spans="18:18" ht="21" x14ac:dyDescent="0.25">
      <c r="R117" s="15" t="s">
        <v>347</v>
      </c>
    </row>
    <row r="118" spans="18:18" x14ac:dyDescent="0.25">
      <c r="R118" s="15" t="s">
        <v>348</v>
      </c>
    </row>
    <row r="119" spans="18:18" x14ac:dyDescent="0.25">
      <c r="R119" s="15" t="s">
        <v>349</v>
      </c>
    </row>
    <row r="120" spans="18:18" ht="21" x14ac:dyDescent="0.25">
      <c r="R120" s="15" t="s">
        <v>350</v>
      </c>
    </row>
    <row r="121" spans="18:18" x14ac:dyDescent="0.25">
      <c r="R121" s="15" t="s">
        <v>351</v>
      </c>
    </row>
    <row r="122" spans="18:18" x14ac:dyDescent="0.25">
      <c r="R122" s="15" t="s">
        <v>352</v>
      </c>
    </row>
    <row r="123" spans="18:18" ht="21" x14ac:dyDescent="0.25">
      <c r="R123" s="15" t="s">
        <v>353</v>
      </c>
    </row>
    <row r="124" spans="18:18" x14ac:dyDescent="0.25">
      <c r="R124" s="15" t="s">
        <v>354</v>
      </c>
    </row>
    <row r="125" spans="18:18" x14ac:dyDescent="0.25">
      <c r="R125" s="15" t="s">
        <v>355</v>
      </c>
    </row>
    <row r="126" spans="18:18" x14ac:dyDescent="0.25">
      <c r="R126" s="17" t="s">
        <v>380</v>
      </c>
    </row>
    <row r="127" spans="18:18" x14ac:dyDescent="0.25">
      <c r="R127" s="15" t="s">
        <v>117</v>
      </c>
    </row>
  </sheetData>
  <autoFilter ref="A1:G63"/>
  <sortState ref="K4:S126">
    <sortCondition ref="R126"/>
  </sortState>
  <customSheetViews>
    <customSheetView guid="{9532D285-922F-486A-9D4A-730C1793F6EB}" showAutoFilter="1" topLeftCell="F31">
      <selection activeCell="L46" sqref="L46"/>
      <pageMargins left="0.7" right="0.7" top="0.75" bottom="0.75" header="0.3" footer="0.3"/>
      <pageSetup paperSize="9" orientation="portrait" r:id="rId1"/>
      <autoFilter ref="A1:G63"/>
    </customSheetView>
    <customSheetView guid="{FAF2AF8E-FB19-4C32-8084-55295645E83C}" showAutoFilter="1" topLeftCell="F31">
      <selection activeCell="L46" sqref="L46"/>
      <pageMargins left="0.7" right="0.7" top="0.75" bottom="0.75" header="0.3" footer="0.3"/>
      <pageSetup paperSize="9" orientation="portrait" r:id="rId2"/>
      <autoFilter ref="A1:G63"/>
    </customSheetView>
    <customSheetView guid="{1D118EC7-D99E-423A-AA49-F5F506107747}" showAutoFilter="1" topLeftCell="A43">
      <selection activeCell="D51" sqref="D51"/>
      <pageMargins left="0.7" right="0.7" top="0.75" bottom="0.75" header="0.3" footer="0.3"/>
      <autoFilter ref="A1:G63"/>
    </customSheetView>
    <customSheetView guid="{6CB22111-24E7-43B9-ACA0-C8E0C8CD5FAE}" showAutoFilter="1">
      <selection activeCell="H20" sqref="H20"/>
      <pageMargins left="0.7" right="0.7" top="0.75" bottom="0.75" header="0.3" footer="0.3"/>
      <pageSetup paperSize="9" orientation="portrait" r:id="rId3"/>
      <autoFilter ref="A1:G63"/>
    </customSheetView>
    <customSheetView guid="{8BBCB410-CA09-468E-8895-80FDB1F829CE}" showAutoFilter="1">
      <selection activeCell="L85" sqref="L85"/>
      <pageMargins left="0.7" right="0.7" top="0.75" bottom="0.75" header="0.3" footer="0.3"/>
      <pageSetup paperSize="9" orientation="portrait" r:id="rId4"/>
      <autoFilter ref="A1:G63"/>
    </customSheetView>
    <customSheetView guid="{47BCC9A0-2B5E-4706-A89E-98497D862553}" showAutoFilter="1" topLeftCell="J76">
      <selection activeCell="L85" sqref="L85"/>
      <pageMargins left="0.7" right="0.7" top="0.75" bottom="0.75" header="0.3" footer="0.3"/>
      <pageSetup paperSize="9" orientation="portrait" r:id="rId5"/>
      <autoFilter ref="A1:G63"/>
    </customSheetView>
    <customSheetView guid="{72EEF224-CBE5-44D2-8FF6-DE65C2DD14C9}" showAutoFilter="1">
      <selection activeCell="U7" sqref="U7"/>
      <pageMargins left="0.7" right="0.7" top="0.75" bottom="0.75" header="0.3" footer="0.3"/>
      <pageSetup paperSize="9" orientation="portrait" r:id="rId6"/>
      <autoFilter ref="A1:G63"/>
    </customSheetView>
    <customSheetView guid="{6D5370DE-84DF-4696-9E2D-5153747B16FC}" showAutoFilter="1" topLeftCell="M1">
      <selection activeCell="S11" sqref="S11"/>
      <pageMargins left="0.7" right="0.7" top="0.75" bottom="0.75" header="0.3" footer="0.3"/>
      <pageSetup paperSize="9" orientation="portrait" r:id="rId7"/>
      <autoFilter ref="A1:G63"/>
    </customSheetView>
    <customSheetView guid="{5DB90213-93B2-40F7-8E91-93794E960FDA}" showAutoFilter="1" topLeftCell="D16">
      <selection activeCell="C15" sqref="C15"/>
      <pageMargins left="0.7" right="0.7" top="0.75" bottom="0.75" header="0.3" footer="0.3"/>
      <pageSetup paperSize="9" orientation="portrait" r:id="rId8"/>
      <autoFilter ref="A1:G63"/>
    </customSheetView>
    <customSheetView guid="{FC7907AC-A846-4F6F-9A09-7B1D338FDCF9}" showAutoFilter="1" topLeftCell="F108">
      <selection activeCell="C15" sqref="C15"/>
      <pageMargins left="0.7" right="0.7" top="0.75" bottom="0.75" header="0.3" footer="0.3"/>
      <pageSetup paperSize="9" orientation="portrait" r:id="rId9"/>
      <autoFilter ref="A1:G63"/>
    </customSheetView>
    <customSheetView guid="{198EEFCB-EB7F-459D-A277-A7946A8958E4}" showAutoFilter="1" topLeftCell="F31">
      <selection activeCell="M40" sqref="M40"/>
      <pageMargins left="0.7" right="0.7" top="0.75" bottom="0.75" header="0.3" footer="0.3"/>
      <pageSetup paperSize="9" orientation="portrait" r:id="rId10"/>
      <autoFilter ref="A1:G63"/>
    </customSheetView>
    <customSheetView guid="{E727E260-C931-43E2-B368-D40EBF92085D}" showAutoFilter="1" topLeftCell="F108">
      <selection activeCell="C15" sqref="C15"/>
      <pageMargins left="0.7" right="0.7" top="0.75" bottom="0.75" header="0.3" footer="0.3"/>
      <pageSetup paperSize="9" orientation="portrait" r:id="rId11"/>
      <autoFilter ref="A1:G63"/>
    </customSheetView>
    <customSheetView guid="{2242CDC0-9F68-4287-BBC1-AE38EB139EFF}" showAutoFilter="1" topLeftCell="F31">
      <selection activeCell="M40" sqref="M40"/>
      <pageMargins left="0.7" right="0.7" top="0.75" bottom="0.75" header="0.3" footer="0.3"/>
      <pageSetup paperSize="9" orientation="portrait" r:id="rId12"/>
      <autoFilter ref="A1:G63"/>
    </customSheetView>
  </customSheetViews>
  <mergeCells count="7">
    <mergeCell ref="B50:B62"/>
    <mergeCell ref="B2:B4"/>
    <mergeCell ref="B6:B18"/>
    <mergeCell ref="B20:B22"/>
    <mergeCell ref="B23:B43"/>
    <mergeCell ref="B44:B46"/>
    <mergeCell ref="B47:B49"/>
  </mergeCell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Marzo 2016</vt:lpstr>
      <vt:lpstr>Sheet1</vt:lpstr>
      <vt:lpstr>desplegable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Sanchez</dc:creator>
  <cp:lastModifiedBy>Eric  Stewart</cp:lastModifiedBy>
  <cp:lastPrinted>2016-06-08T13:11:49Z</cp:lastPrinted>
  <dcterms:created xsi:type="dcterms:W3CDTF">2015-08-07T08:29:25Z</dcterms:created>
  <dcterms:modified xsi:type="dcterms:W3CDTF">2016-10-12T17:42:13Z</dcterms:modified>
</cp:coreProperties>
</file>