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3600" windowHeight="6015" activeTab="1"/>
  </bookViews>
  <sheets>
    <sheet name="Auftrieb" sheetId="2" r:id="rId1"/>
    <sheet name="BOM" sheetId="3" r:id="rId2"/>
    <sheet name="TEG" sheetId="4" r:id="rId3"/>
  </sheets>
  <calcPr calcId="152511"/>
</workbook>
</file>

<file path=xl/calcChain.xml><?xml version="1.0" encoding="utf-8"?>
<calcChain xmlns="http://schemas.openxmlformats.org/spreadsheetml/2006/main">
  <c r="D10" i="3" l="1"/>
  <c r="D9" i="3"/>
  <c r="D8" i="3"/>
  <c r="D7" i="3"/>
  <c r="D6" i="3"/>
  <c r="D3" i="3"/>
  <c r="D4" i="3"/>
  <c r="C60" i="3"/>
  <c r="H45" i="3"/>
  <c r="H47" i="3" s="1"/>
  <c r="C53" i="3"/>
  <c r="C47" i="3"/>
  <c r="C14" i="4" l="1"/>
  <c r="C8" i="4"/>
  <c r="C27" i="3" l="1"/>
  <c r="C40" i="3" s="1"/>
  <c r="C11" i="2" l="1"/>
  <c r="C12" i="2"/>
  <c r="C14" i="2" s="1"/>
  <c r="C16" i="2" s="1"/>
  <c r="C10" i="2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nachfragen ob es 60x100 gibt (sägerau)
</t>
        </r>
      </text>
    </comment>
  </commentList>
</comments>
</file>

<file path=xl/sharedStrings.xml><?xml version="1.0" encoding="utf-8"?>
<sst xmlns="http://schemas.openxmlformats.org/spreadsheetml/2006/main" count="116" uniqueCount="102">
  <si>
    <t>Rand</t>
  </si>
  <si>
    <t>Länge</t>
  </si>
  <si>
    <t>Breite</t>
  </si>
  <si>
    <t>Dichte</t>
  </si>
  <si>
    <t>Dichte Füllung</t>
  </si>
  <si>
    <t>Höhe</t>
  </si>
  <si>
    <t>Volumen Füllung</t>
  </si>
  <si>
    <t>Volumen Tub</t>
  </si>
  <si>
    <t>Gewicht</t>
  </si>
  <si>
    <t>Volumen Gesamt</t>
  </si>
  <si>
    <t>Aus dem Wasser ragt</t>
  </si>
  <si>
    <t>Holz</t>
  </si>
  <si>
    <t>Schrauben</t>
  </si>
  <si>
    <t>PE Rohre</t>
  </si>
  <si>
    <t>Füllung</t>
  </si>
  <si>
    <t>Ofen</t>
  </si>
  <si>
    <t>Aussenborder</t>
  </si>
  <si>
    <t>https://www.amazon.de/Aussenborder-Elektromotor-62-Schubkraft-salzwassertauglich/dp/B00BJ72O6G/ref=sr_1_3?s=sports&amp;ie=UTF8&amp;qid=1497028573&amp;sr=1-3&amp;keywords=elektrischer+au%C3%9Fenbordmotor</t>
  </si>
  <si>
    <t>Batterie</t>
  </si>
  <si>
    <t>Antrieb</t>
  </si>
  <si>
    <t>http://www.ebay.de/itm/PE-Rohr-Klemmverbinder-Verschraubung-Fittings-Kupplung-Ventile-16-32-DVWG-/162303688302?var=&amp;hash=item25ca0dbe6e:m:mfpzf9HrVqIa0QHtNs4yJmg</t>
  </si>
  <si>
    <t>PP Kugelhahn IG-AG</t>
  </si>
  <si>
    <t>90° mit IG-PE 32x1"</t>
  </si>
  <si>
    <t>90° mit AG-PE 32x1"</t>
  </si>
  <si>
    <t>http://www.ebay.de/itm/Ofen-Unterwasserofen-fur-Badebottich-Badefass-Badezuber-Badetonne-Innenofen-/142408352711?hash=item21283303c7:g:gy0AAMXQDDZR1Cp4</t>
  </si>
  <si>
    <t>Unterwasserofen</t>
  </si>
  <si>
    <t>http://www.ebay.de/itm/Rahmenholz-Fichte-saegerau-80x100mm-2-00m-Holz-Kantholz-Holzbalken-Bauholz-Zaun-/291431702217?hash=item43daaedec9:g:UYQAAOSwEeFVK8Ol</t>
  </si>
  <si>
    <t>http://www.ebay.de/itm/Rahmenholz-Fichte-18x200mm-2-00m-Holz-Kantholz-Bretter-Bauholz-KVH-Zaun-/301587853300?hash=item4638096ff4:g:ogAAAOSwEeFVJTdw</t>
  </si>
  <si>
    <t>http://www.ebay.de/itm/Rahmenholz-Fichte-18x120mm-2-00m-Holz-Kantholz-Bretter-Bauholz-KVH-Zaunlatten-/291427044894?hash=item43da67ce1e:g:dIIAAOSwymxVJTTB</t>
  </si>
  <si>
    <t>Anzahl</t>
  </si>
  <si>
    <t>Preis</t>
  </si>
  <si>
    <t>Lack</t>
  </si>
  <si>
    <t>Elektrik</t>
  </si>
  <si>
    <t>Laderegler</t>
  </si>
  <si>
    <t>https://www.amazon.de/Sunix%C2%AE-Solar-Laderegler-Intelligenz-12V-24V/dp/B01J5A5UCI/ref=sr_1_4?ie=UTF8&amp;qid=1497040329&amp;sr=8-4&amp;keywords=laderegler+solarregler+12v</t>
  </si>
  <si>
    <t>https://www.amazon.de/LANGZEIT-Autobatterie-63Ah-ersetzt-60Ah/dp/B00PF3HK00/ref=sr_1_5?ie=UTF8&amp;qid=1497041239&amp;sr=8-5&amp;keywords=autobatterie</t>
  </si>
  <si>
    <t>PU Schaum</t>
  </si>
  <si>
    <t>Luftpolsterkissen</t>
  </si>
  <si>
    <t>http://www.ebay.de/itm/800x-Luftpolsterkissen-200x100x4-Luftpolster-Fullmaterial-Luftpolsterfolie-/122387531708?hash=item1c7edd87bc:g:MXEAAOSwWxNYv6ua</t>
  </si>
  <si>
    <t>Thermoelemente</t>
  </si>
  <si>
    <t>https://www.aliexpress.com/item/High-efficiency-semiconductor-thermoelectric-generator-TEG1-241-1-4-1-2-high-power-hot-surface-temperature/32813847985.html?spm=2114.01010208.3.2.tpx2hO&amp;ws_ab_test=searchweb0_0,searchweb201602_1_10152_10065_10151_10068_5010014_10136_10137_10060_10138_10155_10062_437_10154_10056_10055_10054_10059_303_100031_10099_10103_10102_10101_10096_10052_10053_10107_10050_10142_10051_5030015_10084_10083_10080_10082_10081_10177_10110_519_10111_10112_10113_10114_10180_10182_10184_10078_10079_10073_10186_10123_10189_142,searchweb201603_16,ppcSwitch_7&amp;btsid=c069bcc9-ee2b-44ac-b6ed-bd1ab9b6707b&amp;algo_expid=de309c80-e4be-431c-9822-10da82241ea1-0&amp;algo_pvid=de309c80-e4be-431c-9822-10da82241ea1</t>
  </si>
  <si>
    <t>Kosten</t>
  </si>
  <si>
    <t>Holzschrauben 30mm</t>
  </si>
  <si>
    <t>Holzschrauben 100mm</t>
  </si>
  <si>
    <t>Holzschrauben 150mm</t>
  </si>
  <si>
    <t>Wärmeleitfähigkeit TEG</t>
  </si>
  <si>
    <t>Anteil Fläche TEG</t>
  </si>
  <si>
    <t>Leistung Ofen</t>
  </si>
  <si>
    <t>W/K</t>
  </si>
  <si>
    <t>kW</t>
  </si>
  <si>
    <t>Wärmeleitfähigkeit Stahl</t>
  </si>
  <si>
    <t>Fläche Ofen</t>
  </si>
  <si>
    <r>
      <t>m</t>
    </r>
    <r>
      <rPr>
        <b/>
        <sz val="11"/>
        <color theme="1"/>
        <rFont val="Calibri"/>
        <family val="2"/>
        <scheme val="minor"/>
      </rPr>
      <t>²</t>
    </r>
  </si>
  <si>
    <t>Wärmestrom</t>
  </si>
  <si>
    <t>Temperatur Seewasser</t>
  </si>
  <si>
    <t>Temperatur Hot Tub</t>
  </si>
  <si>
    <t>Temperatur Ofenwand</t>
  </si>
  <si>
    <t>Stahlwanddicke</t>
  </si>
  <si>
    <t>m</t>
  </si>
  <si>
    <t>W/(K m)</t>
  </si>
  <si>
    <t>Boden</t>
  </si>
  <si>
    <t>Schrauben pro Brett</t>
  </si>
  <si>
    <t>Außenwände</t>
  </si>
  <si>
    <t>Innenwände</t>
  </si>
  <si>
    <t>Kantholz 60x100x1100</t>
  </si>
  <si>
    <t>Brett 120x18x2000</t>
  </si>
  <si>
    <t>Brett 120x18x1764</t>
  </si>
  <si>
    <t>Brett 200x18x2170</t>
  </si>
  <si>
    <t>Kantholz 60x100x2000</t>
  </si>
  <si>
    <t>Bockrollen</t>
  </si>
  <si>
    <t>Schrauben pro Rolle</t>
  </si>
  <si>
    <t>Epoxidharz</t>
  </si>
  <si>
    <t>Ringmutter</t>
  </si>
  <si>
    <t>Stockschrauben</t>
  </si>
  <si>
    <t>http://www.ebay.de/itm/V2A-Ringmutter-Edelstahl-Ringmuttern-Augmutter-VA-Augenmuttern-A2-Ose-Zurrose-/272129725315?var=&amp;hash=item3f5c321383:m:m6b-4fB4XQ2t0JZUTkH-8_A</t>
  </si>
  <si>
    <t>http://www.ebay.de/itm/V2A-Spanplattenschrauben-Torx-Edelstahl-Schraube-Schrauben-VA-Holzschrauben-A2-/271973389598?var=&amp;hash=item3f52e0951e:m:m7Qpnd22EAZgQL9XCLp8SlA</t>
  </si>
  <si>
    <t>http://www.ebay.de/itm/V2A-Stockschrauben-mit-Schlusselflache-Edelstahl-VA-Stockschraube-A2-/271983071611?var=&amp;hash=item3f5374517b:m:mL1_tcvb-l8ZzhdiL77XH0Q</t>
  </si>
  <si>
    <t>http://www.ebay.de/itm/V2A-DIN-934-Muttern-Sechskantmuttern-Edelstahl-DIN934-VA-Mutter-A2-Sechskant-/271966294506?var=&amp;hash=item3f527451ea:m:mbud7IjqC8p3pd3dXBPODRw</t>
  </si>
  <si>
    <t>Mutter</t>
  </si>
  <si>
    <t>M10 50 Stück</t>
  </si>
  <si>
    <t>M10 5 Stück</t>
  </si>
  <si>
    <t>http://www.ebay.de/itm/Wilckens-Epoxid-Primer-grau-2400ml-Korrosionsschutzanstrich-fur-Yacht-Boot-/162004009161?hash=item25b83100c9:g:P7QAAOSwaeRZKRq4</t>
  </si>
  <si>
    <t>http://www.ebay.de/itm/38-60-1l-Wilckens-Yacht-Antifouling-750ml-Boots-Farbe-Bewuchsschutz-/161006934813?var=&amp;hash=item257cc2db1d:m:mjH-Of_jNgwnU6yuI5ENHNg</t>
  </si>
  <si>
    <t>Anti-fouling (7m²)</t>
  </si>
  <si>
    <t xml:space="preserve">Epoxy Primer </t>
  </si>
  <si>
    <t>http://www.ebay.de/itm/Zweikomponentiger-schnell-hartender-2K-Zargenschaum-400-ml-/112404558040?var=&amp;hash=item1a2bd570d8:m:m8qA5TjEXf3BMbBzNdjls5Q</t>
  </si>
  <si>
    <t>Fläche</t>
  </si>
  <si>
    <t>Schichtdicke</t>
  </si>
  <si>
    <t>mm</t>
  </si>
  <si>
    <t>Liter Epoxy</t>
  </si>
  <si>
    <t>m²</t>
  </si>
  <si>
    <t>Seitenfächer</t>
  </si>
  <si>
    <t>2000er Bretter</t>
  </si>
  <si>
    <t>1764er Bretter</t>
  </si>
  <si>
    <t>258er Bretter</t>
  </si>
  <si>
    <t>240er Kantholz</t>
  </si>
  <si>
    <t>142er Kantholz</t>
  </si>
  <si>
    <t>2000er Kanthölzer</t>
  </si>
  <si>
    <t>1100er Kanthölzer</t>
  </si>
  <si>
    <t>Brett 120x18x258</t>
  </si>
  <si>
    <t>Kantholz 40x40x142</t>
  </si>
  <si>
    <t>Kantholz 40x40x240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</si>
</sst>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de/itm/800x-Luftpolsterkissen-200x100x4-Luftpolster-Fullmaterial-Luftpolsterfolie-/122387531708?hash=item1c7edd87bc:g:MXEAAOSwWxNYv6ua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ebay.de/itm/Rahmenholz-Fichte-saegerau-80x100mm-2-00m-Holz-Kantholz-Holzbalken-Bauholz-Zaun-/291431702217?hash=item43daaedec9:g:UYQAAOSwEeFVK8Ol" TargetMode="External"/><Relationship Id="rId7" Type="http://schemas.openxmlformats.org/officeDocument/2006/relationships/hyperlink" Target="http://www.ebay.de/itm/Wilckens-Epoxid-Primer-grau-2400ml-Korrosionsschutzanstrich-fur-Yacht-Boot-/162004009161?hash=item25b83100c9:g:P7QAAOSwaeRZKRq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ebay.de/itm/Ofen-Unterwasserofen-fur-Badebottich-Badefass-Badezuber-Badetonne-Innenofen-/142408352711?hash=item21283303c7:g:gy0AAMXQDDZR1Cp4" TargetMode="External"/><Relationship Id="rId1" Type="http://schemas.openxmlformats.org/officeDocument/2006/relationships/hyperlink" Target="https://www.amazon.de/Aussenborder-Elektromotor-62-Schubkraft-salzwassertauglich/dp/B00BJ72O6G/ref=sr_1_3?s=sports&amp;ie=UTF8&amp;qid=1497028573&amp;sr=1-3&amp;keywords=elektrischer+au%C3%9Fenbordmotor" TargetMode="External"/><Relationship Id="rId6" Type="http://schemas.openxmlformats.org/officeDocument/2006/relationships/hyperlink" Target="http://www.ebay.de/itm/V2A-Stockschrauben-mit-Schlusselflache-Edelstahl-VA-Stockschraube-A2-/271983071611?var=&amp;hash=item3f5374517b:m:mL1_tcvb-l8ZzhdiL77XH0Q" TargetMode="External"/><Relationship Id="rId11" Type="http://schemas.openxmlformats.org/officeDocument/2006/relationships/hyperlink" Target="http://www.ebay.de/itm/PE-Rohr-Klemmverbinder-Verschraubung-Fittings-Kupplung-Ventile-16-32-DVWG-/162303688302?var=&amp;hash=item25ca0dbe6e:m:mfpzf9HrVqIa0QHtNs4yJmg" TargetMode="External"/><Relationship Id="rId5" Type="http://schemas.openxmlformats.org/officeDocument/2006/relationships/hyperlink" Target="http://www.ebay.de/itm/Rahmenholz-Fichte-18x120mm-2-00m-Holz-Kantholz-Bretter-Bauholz-KVH-Zaunlatten-/291427044894?hash=item43da67ce1e:g:dIIAAOSwymxVJTTB" TargetMode="External"/><Relationship Id="rId10" Type="http://schemas.openxmlformats.org/officeDocument/2006/relationships/hyperlink" Target="http://www.ebay.de/itm/PE-Rohr-Klemmverbinder-Verschraubung-Fittings-Kupplung-Ventile-16-32-DVWG-/162303688302?var=&amp;hash=item25ca0dbe6e:m:mfpzf9HrVqIa0QHtNs4yJmg" TargetMode="External"/><Relationship Id="rId4" Type="http://schemas.openxmlformats.org/officeDocument/2006/relationships/hyperlink" Target="http://www.ebay.de/itm/Rahmenholz-Fichte-18x200mm-2-00m-Holz-Kantholz-Bretter-Bauholz-KVH-Zaun-/301587853300?hash=item4638096ff4:g:ogAAAOSwEeFVJTdw" TargetMode="External"/><Relationship Id="rId9" Type="http://schemas.openxmlformats.org/officeDocument/2006/relationships/hyperlink" Target="http://www.ebay.de/itm/PE-Rohr-Klemmverbinder-Verschraubung-Fittings-Kupplung-Ventile-16-32-DVWG-/162303688302?var=&amp;hash=item25ca0dbe6e:m:mfpzf9HrVqIa0QHtNs4yJmg" TargetMode="External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24" sqref="B24"/>
    </sheetView>
  </sheetViews>
  <sheetFormatPr defaultRowHeight="15" x14ac:dyDescent="0.25"/>
  <cols>
    <col min="2" max="2" width="19.7109375" bestFit="1" customWidth="1"/>
  </cols>
  <sheetData>
    <row r="2" spans="2:3" x14ac:dyDescent="0.25">
      <c r="B2" t="s">
        <v>5</v>
      </c>
      <c r="C2">
        <v>1</v>
      </c>
    </row>
    <row r="3" spans="2:3" x14ac:dyDescent="0.25">
      <c r="B3" t="s">
        <v>1</v>
      </c>
      <c r="C3">
        <v>2</v>
      </c>
    </row>
    <row r="4" spans="2:3" x14ac:dyDescent="0.25">
      <c r="B4" t="s">
        <v>2</v>
      </c>
      <c r="C4">
        <v>2</v>
      </c>
    </row>
    <row r="5" spans="2:3" x14ac:dyDescent="0.25">
      <c r="B5" t="s">
        <v>0</v>
      </c>
      <c r="C5">
        <v>0.1</v>
      </c>
    </row>
    <row r="7" spans="2:3" x14ac:dyDescent="0.25">
      <c r="B7" t="s">
        <v>3</v>
      </c>
      <c r="C7">
        <v>1</v>
      </c>
    </row>
    <row r="8" spans="2:3" x14ac:dyDescent="0.25">
      <c r="B8" t="s">
        <v>4</v>
      </c>
      <c r="C8">
        <v>0.01</v>
      </c>
    </row>
    <row r="10" spans="2:3" x14ac:dyDescent="0.25">
      <c r="B10" t="s">
        <v>9</v>
      </c>
      <c r="C10">
        <f>C2*C3*C4</f>
        <v>4</v>
      </c>
    </row>
    <row r="11" spans="2:3" x14ac:dyDescent="0.25">
      <c r="B11" t="s">
        <v>7</v>
      </c>
      <c r="C11">
        <f>(C2-2*C5)*(C3-2*C5)*(C4-C5)</f>
        <v>2.7360000000000002</v>
      </c>
    </row>
    <row r="12" spans="2:3" x14ac:dyDescent="0.25">
      <c r="B12" t="s">
        <v>6</v>
      </c>
      <c r="C12">
        <f>C10-C11</f>
        <v>1.2639999999999998</v>
      </c>
    </row>
    <row r="14" spans="2:3" x14ac:dyDescent="0.25">
      <c r="B14" t="s">
        <v>8</v>
      </c>
      <c r="C14">
        <f>C11*C7+C8*C12</f>
        <v>2.7486400000000004</v>
      </c>
    </row>
    <row r="16" spans="2:3" x14ac:dyDescent="0.25">
      <c r="B16" t="s">
        <v>10</v>
      </c>
      <c r="C16">
        <f>C2*(1-C14/C10)</f>
        <v>0.3128399999999999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71"/>
  <sheetViews>
    <sheetView tabSelected="1" topLeftCell="A19" workbookViewId="0">
      <selection activeCell="B22" sqref="B22"/>
    </sheetView>
  </sheetViews>
  <sheetFormatPr defaultRowHeight="15" x14ac:dyDescent="0.25"/>
  <cols>
    <col min="1" max="1" width="15" bestFit="1" customWidth="1"/>
    <col min="2" max="2" width="21.140625" bestFit="1" customWidth="1"/>
    <col min="7" max="7" width="12" bestFit="1" customWidth="1"/>
    <col min="15" max="15" width="35" bestFit="1" customWidth="1"/>
  </cols>
  <sheetData>
    <row r="2" spans="1:5" x14ac:dyDescent="0.25">
      <c r="A2" t="s">
        <v>11</v>
      </c>
      <c r="C2" t="s">
        <v>30</v>
      </c>
      <c r="D2" t="s">
        <v>29</v>
      </c>
    </row>
    <row r="3" spans="1:5" x14ac:dyDescent="0.25">
      <c r="B3" t="s">
        <v>64</v>
      </c>
      <c r="C3">
        <v>11.2</v>
      </c>
      <c r="D3">
        <f>C54*C50+C56*C61</f>
        <v>8</v>
      </c>
      <c r="E3" s="1" t="s">
        <v>26</v>
      </c>
    </row>
    <row r="4" spans="1:5" x14ac:dyDescent="0.25">
      <c r="B4" t="s">
        <v>68</v>
      </c>
      <c r="D4">
        <f>C48</f>
        <v>3</v>
      </c>
    </row>
    <row r="5" spans="1:5" x14ac:dyDescent="0.25">
      <c r="B5" t="s">
        <v>67</v>
      </c>
      <c r="C5">
        <v>8.66</v>
      </c>
      <c r="D5">
        <v>4</v>
      </c>
      <c r="E5" s="1" t="s">
        <v>27</v>
      </c>
    </row>
    <row r="6" spans="1:5" x14ac:dyDescent="0.25">
      <c r="B6" t="s">
        <v>65</v>
      </c>
      <c r="C6">
        <v>3.98</v>
      </c>
      <c r="D6">
        <f>C44*C45+C50*C51+C56*C57/2+C66*C67</f>
        <v>88</v>
      </c>
      <c r="E6" s="1" t="s">
        <v>28</v>
      </c>
    </row>
    <row r="7" spans="1:5" x14ac:dyDescent="0.25">
      <c r="B7" t="s">
        <v>66</v>
      </c>
      <c r="D7">
        <f>C58*C56+C66*C68</f>
        <v>28</v>
      </c>
    </row>
    <row r="8" spans="1:5" x14ac:dyDescent="0.25">
      <c r="B8" t="s">
        <v>99</v>
      </c>
      <c r="D8">
        <f>C69*C66</f>
        <v>8</v>
      </c>
    </row>
    <row r="9" spans="1:5" x14ac:dyDescent="0.25">
      <c r="B9" t="s">
        <v>101</v>
      </c>
      <c r="D9">
        <f>C66*C70</f>
        <v>12</v>
      </c>
    </row>
    <row r="10" spans="1:5" x14ac:dyDescent="0.25">
      <c r="B10" t="s">
        <v>100</v>
      </c>
      <c r="D10">
        <f>C66*C71</f>
        <v>12</v>
      </c>
    </row>
    <row r="11" spans="1:5" x14ac:dyDescent="0.25">
      <c r="A11" t="s">
        <v>31</v>
      </c>
    </row>
    <row r="12" spans="1:5" x14ac:dyDescent="0.25">
      <c r="B12" t="s">
        <v>84</v>
      </c>
      <c r="C12">
        <v>56.95</v>
      </c>
      <c r="D12">
        <v>1</v>
      </c>
      <c r="E12" s="1" t="s">
        <v>81</v>
      </c>
    </row>
    <row r="13" spans="1:5" x14ac:dyDescent="0.25">
      <c r="B13" t="s">
        <v>83</v>
      </c>
      <c r="C13">
        <v>28.95</v>
      </c>
      <c r="D13">
        <v>2</v>
      </c>
      <c r="E13" t="s">
        <v>82</v>
      </c>
    </row>
    <row r="14" spans="1:5" x14ac:dyDescent="0.25">
      <c r="A14" t="s">
        <v>14</v>
      </c>
    </row>
    <row r="15" spans="1:5" x14ac:dyDescent="0.25">
      <c r="B15" t="s">
        <v>36</v>
      </c>
      <c r="C15">
        <v>5.5</v>
      </c>
      <c r="D15">
        <v>8</v>
      </c>
      <c r="E15" s="1" t="s">
        <v>85</v>
      </c>
    </row>
    <row r="16" spans="1:5" x14ac:dyDescent="0.25">
      <c r="B16" t="s">
        <v>37</v>
      </c>
      <c r="C16">
        <v>21.99</v>
      </c>
      <c r="D16">
        <v>2</v>
      </c>
      <c r="E16" s="1" t="s">
        <v>38</v>
      </c>
    </row>
    <row r="18" spans="1:5" x14ac:dyDescent="0.25">
      <c r="A18" t="s">
        <v>12</v>
      </c>
    </row>
    <row r="19" spans="1:5" x14ac:dyDescent="0.25">
      <c r="B19" t="s">
        <v>42</v>
      </c>
      <c r="C19">
        <v>1.19</v>
      </c>
      <c r="D19">
        <v>4</v>
      </c>
      <c r="E19" s="1" t="s">
        <v>75</v>
      </c>
    </row>
    <row r="20" spans="1:5" x14ac:dyDescent="0.25">
      <c r="B20" t="s">
        <v>43</v>
      </c>
    </row>
    <row r="21" spans="1:5" x14ac:dyDescent="0.25">
      <c r="B21" t="s">
        <v>44</v>
      </c>
    </row>
    <row r="22" spans="1:5" x14ac:dyDescent="0.25">
      <c r="A22" t="s">
        <v>32</v>
      </c>
    </row>
    <row r="23" spans="1:5" x14ac:dyDescent="0.25">
      <c r="B23" t="s">
        <v>18</v>
      </c>
      <c r="C23">
        <v>60</v>
      </c>
      <c r="D23">
        <v>1</v>
      </c>
      <c r="E23" t="s">
        <v>35</v>
      </c>
    </row>
    <row r="24" spans="1:5" x14ac:dyDescent="0.25">
      <c r="B24" t="s">
        <v>33</v>
      </c>
      <c r="C24">
        <v>15</v>
      </c>
      <c r="D24">
        <v>1</v>
      </c>
      <c r="E24" t="s">
        <v>34</v>
      </c>
    </row>
    <row r="25" spans="1:5" x14ac:dyDescent="0.25">
      <c r="B25" t="s">
        <v>39</v>
      </c>
      <c r="C25">
        <v>10</v>
      </c>
      <c r="D25">
        <v>50</v>
      </c>
      <c r="E25" t="s">
        <v>40</v>
      </c>
    </row>
    <row r="26" spans="1:5" x14ac:dyDescent="0.25">
      <c r="A26" t="s">
        <v>15</v>
      </c>
    </row>
    <row r="27" spans="1:5" x14ac:dyDescent="0.25">
      <c r="B27" t="s">
        <v>25</v>
      </c>
      <c r="C27">
        <f>349+109</f>
        <v>458</v>
      </c>
      <c r="D27">
        <v>1</v>
      </c>
      <c r="E27" s="1" t="s">
        <v>24</v>
      </c>
    </row>
    <row r="28" spans="1:5" x14ac:dyDescent="0.25">
      <c r="A28" t="s">
        <v>19</v>
      </c>
    </row>
    <row r="29" spans="1:5" x14ac:dyDescent="0.25">
      <c r="B29" t="s">
        <v>16</v>
      </c>
      <c r="C29">
        <v>144</v>
      </c>
      <c r="D29">
        <v>1</v>
      </c>
      <c r="E29" s="1" t="s">
        <v>17</v>
      </c>
    </row>
    <row r="30" spans="1:5" x14ac:dyDescent="0.25">
      <c r="A30" t="s">
        <v>13</v>
      </c>
    </row>
    <row r="31" spans="1:5" x14ac:dyDescent="0.25">
      <c r="B31" t="s">
        <v>21</v>
      </c>
      <c r="C31">
        <v>5</v>
      </c>
      <c r="D31">
        <v>1</v>
      </c>
      <c r="E31" s="1" t="s">
        <v>20</v>
      </c>
    </row>
    <row r="32" spans="1:5" x14ac:dyDescent="0.25">
      <c r="B32" t="s">
        <v>23</v>
      </c>
      <c r="C32">
        <v>3</v>
      </c>
      <c r="D32">
        <v>1</v>
      </c>
      <c r="E32" s="1" t="s">
        <v>20</v>
      </c>
    </row>
    <row r="33" spans="1:9" x14ac:dyDescent="0.25">
      <c r="B33" t="s">
        <v>22</v>
      </c>
      <c r="C33">
        <v>3</v>
      </c>
      <c r="D33">
        <v>1</v>
      </c>
      <c r="E33" s="1" t="s">
        <v>20</v>
      </c>
    </row>
    <row r="35" spans="1:9" x14ac:dyDescent="0.25">
      <c r="A35" t="s">
        <v>72</v>
      </c>
      <c r="B35" t="s">
        <v>80</v>
      </c>
      <c r="C35">
        <v>6.31</v>
      </c>
      <c r="D35">
        <v>1</v>
      </c>
      <c r="E35" t="s">
        <v>74</v>
      </c>
    </row>
    <row r="36" spans="1:9" x14ac:dyDescent="0.25">
      <c r="A36" t="s">
        <v>78</v>
      </c>
      <c r="B36" t="s">
        <v>79</v>
      </c>
      <c r="C36">
        <v>2.92</v>
      </c>
      <c r="D36">
        <v>1</v>
      </c>
      <c r="E36" t="s">
        <v>77</v>
      </c>
    </row>
    <row r="38" spans="1:9" x14ac:dyDescent="0.25">
      <c r="A38" t="s">
        <v>73</v>
      </c>
      <c r="B38" t="s">
        <v>80</v>
      </c>
      <c r="C38">
        <v>1.9</v>
      </c>
      <c r="D38">
        <v>4</v>
      </c>
      <c r="E38" s="1" t="s">
        <v>76</v>
      </c>
    </row>
    <row r="40" spans="1:9" x14ac:dyDescent="0.25">
      <c r="B40" t="s">
        <v>41</v>
      </c>
      <c r="C40">
        <f>SUMPRODUCT(C3:C39,D3:D39)</f>
        <v>1886.9</v>
      </c>
    </row>
    <row r="44" spans="1:9" x14ac:dyDescent="0.25">
      <c r="A44" t="s">
        <v>60</v>
      </c>
      <c r="C44">
        <v>1</v>
      </c>
      <c r="G44" t="s">
        <v>71</v>
      </c>
    </row>
    <row r="45" spans="1:9" x14ac:dyDescent="0.25">
      <c r="B45" t="s">
        <v>92</v>
      </c>
      <c r="C45">
        <v>34</v>
      </c>
      <c r="G45" t="s">
        <v>86</v>
      </c>
      <c r="H45">
        <f>2*4+4</f>
        <v>12</v>
      </c>
      <c r="I45" t="s">
        <v>90</v>
      </c>
    </row>
    <row r="46" spans="1:9" x14ac:dyDescent="0.25">
      <c r="B46" t="s">
        <v>61</v>
      </c>
      <c r="C46">
        <v>2</v>
      </c>
      <c r="G46" t="s">
        <v>87</v>
      </c>
      <c r="H46">
        <v>0.2</v>
      </c>
      <c r="I46" t="s">
        <v>88</v>
      </c>
    </row>
    <row r="47" spans="1:9" x14ac:dyDescent="0.25">
      <c r="B47" t="s">
        <v>12</v>
      </c>
      <c r="C47">
        <f>C44*C45*C46</f>
        <v>68</v>
      </c>
      <c r="G47" t="s">
        <v>89</v>
      </c>
      <c r="H47">
        <f>H45*H46</f>
        <v>2.4000000000000004</v>
      </c>
    </row>
    <row r="48" spans="1:9" x14ac:dyDescent="0.25">
      <c r="B48" t="s">
        <v>97</v>
      </c>
      <c r="C48">
        <v>3</v>
      </c>
    </row>
    <row r="50" spans="1:3" x14ac:dyDescent="0.25">
      <c r="A50" t="s">
        <v>62</v>
      </c>
      <c r="C50">
        <v>4</v>
      </c>
    </row>
    <row r="51" spans="1:3" x14ac:dyDescent="0.25">
      <c r="B51" t="s">
        <v>92</v>
      </c>
      <c r="C51">
        <v>10</v>
      </c>
    </row>
    <row r="52" spans="1:3" x14ac:dyDescent="0.25">
      <c r="B52" t="s">
        <v>61</v>
      </c>
      <c r="C52">
        <v>2</v>
      </c>
    </row>
    <row r="53" spans="1:3" x14ac:dyDescent="0.25">
      <c r="B53" t="s">
        <v>12</v>
      </c>
      <c r="C53">
        <f>C50*C51*C52</f>
        <v>80</v>
      </c>
    </row>
    <row r="54" spans="1:3" x14ac:dyDescent="0.25">
      <c r="B54" t="s">
        <v>98</v>
      </c>
      <c r="C54">
        <v>1</v>
      </c>
    </row>
    <row r="56" spans="1:3" x14ac:dyDescent="0.25">
      <c r="A56" t="s">
        <v>63</v>
      </c>
      <c r="B56" s="2"/>
      <c r="C56">
        <v>4</v>
      </c>
    </row>
    <row r="57" spans="1:3" x14ac:dyDescent="0.25">
      <c r="B57" t="s">
        <v>92</v>
      </c>
      <c r="C57">
        <v>5</v>
      </c>
    </row>
    <row r="58" spans="1:3" x14ac:dyDescent="0.25">
      <c r="B58" t="s">
        <v>93</v>
      </c>
      <c r="C58">
        <v>5</v>
      </c>
    </row>
    <row r="59" spans="1:3" x14ac:dyDescent="0.25">
      <c r="B59" t="s">
        <v>61</v>
      </c>
      <c r="C59">
        <v>2</v>
      </c>
    </row>
    <row r="60" spans="1:3" x14ac:dyDescent="0.25">
      <c r="B60" t="s">
        <v>12</v>
      </c>
      <c r="C60">
        <f>C56*(C57+C58)*C59</f>
        <v>80</v>
      </c>
    </row>
    <row r="61" spans="1:3" x14ac:dyDescent="0.25">
      <c r="B61" t="s">
        <v>98</v>
      </c>
      <c r="C61">
        <v>1</v>
      </c>
    </row>
    <row r="63" spans="1:3" x14ac:dyDescent="0.25">
      <c r="A63" t="s">
        <v>69</v>
      </c>
      <c r="C63">
        <v>4</v>
      </c>
    </row>
    <row r="64" spans="1:3" x14ac:dyDescent="0.25">
      <c r="B64" t="s">
        <v>70</v>
      </c>
      <c r="C64">
        <v>4</v>
      </c>
    </row>
    <row r="66" spans="1:3" x14ac:dyDescent="0.25">
      <c r="A66" t="s">
        <v>91</v>
      </c>
      <c r="C66">
        <v>2</v>
      </c>
    </row>
    <row r="67" spans="1:3" x14ac:dyDescent="0.25">
      <c r="B67" t="s">
        <v>92</v>
      </c>
      <c r="C67">
        <v>2</v>
      </c>
    </row>
    <row r="68" spans="1:3" x14ac:dyDescent="0.25">
      <c r="B68" t="s">
        <v>93</v>
      </c>
      <c r="C68">
        <v>4</v>
      </c>
    </row>
    <row r="69" spans="1:3" x14ac:dyDescent="0.25">
      <c r="B69" t="s">
        <v>94</v>
      </c>
      <c r="C69">
        <v>4</v>
      </c>
    </row>
    <row r="70" spans="1:3" x14ac:dyDescent="0.25">
      <c r="B70" t="s">
        <v>95</v>
      </c>
      <c r="C70">
        <v>6</v>
      </c>
    </row>
    <row r="71" spans="1:3" x14ac:dyDescent="0.25">
      <c r="B71" t="s">
        <v>96</v>
      </c>
      <c r="C71">
        <v>6</v>
      </c>
    </row>
  </sheetData>
  <hyperlinks>
    <hyperlink ref="E29" r:id="rId1"/>
    <hyperlink ref="E27" r:id="rId2"/>
    <hyperlink ref="E3" r:id="rId3"/>
    <hyperlink ref="E5" r:id="rId4"/>
    <hyperlink ref="E6" r:id="rId5"/>
    <hyperlink ref="E38" r:id="rId6"/>
    <hyperlink ref="E12" r:id="rId7"/>
    <hyperlink ref="E16" r:id="rId8"/>
    <hyperlink ref="E31" r:id="rId9"/>
    <hyperlink ref="E32" r:id="rId10"/>
    <hyperlink ref="E33" r:id="rId11"/>
  </hyperlinks>
  <pageMargins left="0.7" right="0.7" top="0.75" bottom="0.75" header="0.3" footer="0.3"/>
  <pageSetup paperSize="9" orientation="portrait"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E3" sqref="E3"/>
    </sheetView>
  </sheetViews>
  <sheetFormatPr defaultRowHeight="15" x14ac:dyDescent="0.25"/>
  <cols>
    <col min="2" max="2" width="25.7109375" bestFit="1" customWidth="1"/>
  </cols>
  <sheetData>
    <row r="1" spans="2:4" x14ac:dyDescent="0.25">
      <c r="B1" t="s">
        <v>57</v>
      </c>
      <c r="C1">
        <v>2E-3</v>
      </c>
      <c r="D1" t="s">
        <v>58</v>
      </c>
    </row>
    <row r="2" spans="2:4" x14ac:dyDescent="0.25">
      <c r="B2" t="s">
        <v>50</v>
      </c>
      <c r="C2">
        <v>45</v>
      </c>
      <c r="D2" t="s">
        <v>59</v>
      </c>
    </row>
    <row r="3" spans="2:4" x14ac:dyDescent="0.25">
      <c r="B3" t="s">
        <v>45</v>
      </c>
      <c r="C3">
        <v>1136</v>
      </c>
      <c r="D3" t="s">
        <v>48</v>
      </c>
    </row>
    <row r="5" spans="2:4" x14ac:dyDescent="0.25">
      <c r="B5" t="s">
        <v>46</v>
      </c>
      <c r="C5">
        <v>0</v>
      </c>
    </row>
    <row r="6" spans="2:4" x14ac:dyDescent="0.25">
      <c r="B6" t="s">
        <v>47</v>
      </c>
      <c r="C6">
        <v>27</v>
      </c>
      <c r="D6" t="s">
        <v>49</v>
      </c>
    </row>
    <row r="8" spans="2:4" x14ac:dyDescent="0.25">
      <c r="B8" t="s">
        <v>51</v>
      </c>
      <c r="C8">
        <f>2*0.7*0.7+2*0.7*0.3+0.7*0.3</f>
        <v>1.6099999999999999</v>
      </c>
      <c r="D8" t="s">
        <v>52</v>
      </c>
    </row>
    <row r="10" spans="2:4" x14ac:dyDescent="0.25">
      <c r="B10" t="s">
        <v>54</v>
      </c>
      <c r="C10">
        <v>10</v>
      </c>
    </row>
    <row r="11" spans="2:4" x14ac:dyDescent="0.25">
      <c r="B11" t="s">
        <v>55</v>
      </c>
      <c r="C11">
        <v>38</v>
      </c>
    </row>
    <row r="12" spans="2:4" x14ac:dyDescent="0.25">
      <c r="B12" t="s">
        <v>56</v>
      </c>
      <c r="C12">
        <v>39</v>
      </c>
    </row>
    <row r="14" spans="2:4" x14ac:dyDescent="0.25">
      <c r="B14" t="s">
        <v>53</v>
      </c>
      <c r="C14">
        <f>C8*C2*(C12-C11)/C1 /1000</f>
        <v>36.224999999999994</v>
      </c>
      <c r="D1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Auftrieb</vt:lpstr>
      <vt:lpstr>BOM</vt:lpstr>
      <vt:lpstr>TEG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2017-06-22T13:40:31Z</dcterms:modified>
</cp:coreProperties>
</file>