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lectures\tiø4285\2020\exercises\assignment01\"/>
    </mc:Choice>
  </mc:AlternateContent>
  <bookViews>
    <workbookView xWindow="0" yWindow="0" windowWidth="28800" windowHeight="14250" activeTab="2"/>
  </bookViews>
  <sheets>
    <sheet name="Costs Data" sheetId="2" r:id="rId1"/>
    <sheet name="Demand Data" sheetId="6" r:id="rId2"/>
    <sheet name="Model" sheetId="5" r:id="rId3"/>
  </sheets>
  <definedNames>
    <definedName name="solver_adj" localSheetId="2" hidden="1">Model!$B$5:$D$5,Model!$E$6:$E$10,Model!$F$11:$J$35,Model!$M$3:$M$7</definedName>
    <definedName name="solver_cvg" localSheetId="2" hidden="1">0.000000001</definedName>
    <definedName name="solver_drv" localSheetId="2" hidden="1">1</definedName>
    <definedName name="solver_est" localSheetId="2" hidden="1">1</definedName>
    <definedName name="solver_itr" localSheetId="2" hidden="1">10000</definedName>
    <definedName name="solver_lhs1" localSheetId="2" hidden="1">Model!$P$39:$P$43</definedName>
    <definedName name="solver_lhs2" localSheetId="2" hidden="1">Model!$P$5:$P$38</definedName>
    <definedName name="solver_lhs3" localSheetId="2" hidden="1">Model!$M$3:$M$7</definedName>
    <definedName name="solver_lhs4" localSheetId="2" hidden="1">Model!$P$44</definedName>
    <definedName name="solver_lin" localSheetId="2" hidden="1">1</definedName>
    <definedName name="solver_neg" localSheetId="2" hidden="1">1</definedName>
    <definedName name="solver_num" localSheetId="2" hidden="1">3</definedName>
    <definedName name="solver_nwt" localSheetId="2" hidden="1">1</definedName>
    <definedName name="solver_opt" localSheetId="2" hidden="1">Model!$P$2</definedName>
    <definedName name="solver_pre" localSheetId="2" hidden="1">0.000000001</definedName>
    <definedName name="solver_rel1" localSheetId="2" hidden="1">1</definedName>
    <definedName name="solver_rel2" localSheetId="2" hidden="1">2</definedName>
    <definedName name="solver_rel3" localSheetId="2" hidden="1">5</definedName>
    <definedName name="solver_rel4" localSheetId="2" hidden="1">2</definedName>
    <definedName name="solver_rhs1" localSheetId="2" hidden="1">Model!$R$39:$R$43</definedName>
    <definedName name="solver_rhs2" localSheetId="2" hidden="1">Model!$R$5:$R$38</definedName>
    <definedName name="solver_rhs3" localSheetId="2" hidden="1">binary</definedName>
    <definedName name="solver_rhs4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0.00000000001</definedName>
    <definedName name="solver_typ" localSheetId="2" hidden="1">2</definedName>
    <definedName name="solver_val" localSheetId="2" hidden="1">0</definedName>
  </definedNames>
  <calcPr calcId="162913"/>
</workbook>
</file>

<file path=xl/calcChain.xml><?xml version="1.0" encoding="utf-8"?>
<calcChain xmlns="http://schemas.openxmlformats.org/spreadsheetml/2006/main">
  <c r="P2" i="5" l="1"/>
  <c r="P17" i="5"/>
  <c r="P5" i="5"/>
  <c r="R5" i="5"/>
  <c r="R6" i="5"/>
  <c r="P42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P43" i="5"/>
  <c r="P39" i="5"/>
  <c r="P38" i="5"/>
  <c r="P37" i="5"/>
  <c r="P36" i="5"/>
  <c r="P35" i="5"/>
  <c r="P34" i="5"/>
  <c r="P33" i="5"/>
  <c r="P32" i="5"/>
  <c r="P31" i="5"/>
  <c r="P30" i="5"/>
  <c r="P6" i="5"/>
  <c r="P7" i="5"/>
  <c r="P8" i="5"/>
  <c r="P9" i="5"/>
  <c r="P10" i="5"/>
  <c r="P11" i="5"/>
  <c r="P12" i="5"/>
  <c r="P13" i="5"/>
  <c r="P14" i="5"/>
  <c r="P15" i="5"/>
  <c r="P16" i="5"/>
  <c r="P18" i="5"/>
  <c r="P19" i="5"/>
  <c r="P20" i="5"/>
  <c r="P21" i="5"/>
  <c r="P22" i="5"/>
  <c r="P23" i="5"/>
  <c r="P24" i="5"/>
  <c r="P25" i="5"/>
  <c r="P26" i="5"/>
  <c r="P27" i="5"/>
  <c r="P28" i="5"/>
  <c r="P29" i="5"/>
  <c r="P40" i="5"/>
  <c r="P41" i="5"/>
</calcChain>
</file>

<file path=xl/sharedStrings.xml><?xml version="1.0" encoding="utf-8"?>
<sst xmlns="http://schemas.openxmlformats.org/spreadsheetml/2006/main" count="173" uniqueCount="53">
  <si>
    <t>DC1</t>
  </si>
  <si>
    <t>DC2</t>
  </si>
  <si>
    <t>DC3</t>
  </si>
  <si>
    <t>DC4</t>
  </si>
  <si>
    <t>DC5</t>
  </si>
  <si>
    <t>Llanhilleth</t>
  </si>
  <si>
    <t>Cefn Cribwr</t>
  </si>
  <si>
    <t>Llangynwyd</t>
  </si>
  <si>
    <t>Ynysawdre</t>
  </si>
  <si>
    <t>Pwllypant</t>
  </si>
  <si>
    <t>Pontllanfraith</t>
  </si>
  <si>
    <t>Risca</t>
  </si>
  <si>
    <t>Tongwynlais</t>
  </si>
  <si>
    <t>Gwyddelwrn</t>
  </si>
  <si>
    <t>Rhuddlan</t>
  </si>
  <si>
    <t>Tremeirchion</t>
  </si>
  <si>
    <t>Mostyn</t>
  </si>
  <si>
    <t>Gwaenysgor</t>
  </si>
  <si>
    <t>Bryn-crug</t>
  </si>
  <si>
    <t>Maentwrog</t>
  </si>
  <si>
    <t>Bontnewydd</t>
  </si>
  <si>
    <t>Mochdre</t>
  </si>
  <si>
    <t>Penmaenmawr</t>
  </si>
  <si>
    <t>Trefriw</t>
  </si>
  <si>
    <t>Waunfawr</t>
  </si>
  <si>
    <t>Aberffraw</t>
  </si>
  <si>
    <t>Bryngwran</t>
  </si>
  <si>
    <t>Tref Alaw</t>
  </si>
  <si>
    <t>Troed-y-rhiw</t>
  </si>
  <si>
    <t>Glyncorrwg</t>
  </si>
  <si>
    <t>from</t>
  </si>
  <si>
    <t>to</t>
  </si>
  <si>
    <t>Jim</t>
  </si>
  <si>
    <t>Jack</t>
  </si>
  <si>
    <t>Johnny</t>
  </si>
  <si>
    <t>Glen</t>
  </si>
  <si>
    <t>Costs of opening a facility</t>
  </si>
  <si>
    <t>Transportation costs (if no price is given, transportation is not possible)</t>
  </si>
  <si>
    <t xml:space="preserve">Demand data </t>
  </si>
  <si>
    <t>Customer</t>
  </si>
  <si>
    <t>Demand</t>
  </si>
  <si>
    <t>Transportation variables</t>
  </si>
  <si>
    <t>Facility variables</t>
  </si>
  <si>
    <t>Objective</t>
  </si>
  <si>
    <t>minimize</t>
  </si>
  <si>
    <t>Constraints</t>
  </si>
  <si>
    <t>=</t>
  </si>
  <si>
    <t>demand</t>
  </si>
  <si>
    <t>DC-balance</t>
  </si>
  <si>
    <t>B-Balance</t>
  </si>
  <si>
    <t>Capacity</t>
  </si>
  <si>
    <t>&lt;=</t>
  </si>
  <si>
    <t>Blending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</si>
</sst>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"/>
  </numFmts>
  <fonts count="4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1" applyAlignment="1" applyProtection="1">
      <alignment horizontal="left" indent="1"/>
    </xf>
    <xf numFmtId="2" fontId="0" fillId="0" borderId="0" xfId="0" applyNumberFormat="1"/>
    <xf numFmtId="2" fontId="3" fillId="0" borderId="0" xfId="0" applyNumberFormat="1" applyFont="1"/>
    <xf numFmtId="2" fontId="0" fillId="0" borderId="1" xfId="0" applyNumberFormat="1" applyBorder="1"/>
    <xf numFmtId="2" fontId="3" fillId="0" borderId="2" xfId="0" applyNumberFormat="1" applyFont="1" applyBorder="1"/>
    <xf numFmtId="2" fontId="0" fillId="0" borderId="3" xfId="0" applyNumberFormat="1" applyBorder="1"/>
    <xf numFmtId="2" fontId="0" fillId="0" borderId="2" xfId="0" applyNumberFormat="1" applyBorder="1"/>
    <xf numFmtId="0" fontId="3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1" fontId="0" fillId="0" borderId="0" xfId="0" applyNumberFormat="1" applyBorder="1"/>
    <xf numFmtId="17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RowHeight="12.75" x14ac:dyDescent="0.2"/>
  <cols>
    <col min="1" max="1" width="13.7109375" style="2" customWidth="1"/>
    <col min="2" max="2" width="4.5703125" style="2" bestFit="1" customWidth="1"/>
    <col min="3" max="3" width="4.85546875" style="2" bestFit="1" customWidth="1"/>
    <col min="4" max="4" width="6.85546875" style="2" bestFit="1" customWidth="1"/>
    <col min="5" max="5" width="4.85546875" style="2" bestFit="1" customWidth="1"/>
    <col min="6" max="7" width="4.5703125" style="2" bestFit="1" customWidth="1"/>
    <col min="8" max="8" width="5.5703125" style="2" bestFit="1" customWidth="1"/>
    <col min="9" max="9" width="4.5703125" style="2" bestFit="1" customWidth="1"/>
    <col min="10" max="10" width="5.5703125" style="2" bestFit="1" customWidth="1"/>
    <col min="11" max="16384" width="9.140625" style="2"/>
  </cols>
  <sheetData>
    <row r="1" spans="1:13" x14ac:dyDescent="0.2">
      <c r="A1" s="3" t="s">
        <v>37</v>
      </c>
      <c r="L1" s="3" t="s">
        <v>36</v>
      </c>
    </row>
    <row r="3" spans="1:13" x14ac:dyDescent="0.2">
      <c r="A3" s="5"/>
      <c r="B3" s="10" t="s">
        <v>30</v>
      </c>
      <c r="C3" s="10"/>
      <c r="D3" s="10"/>
      <c r="E3" s="10"/>
      <c r="F3" s="10"/>
      <c r="G3" s="10"/>
      <c r="H3" s="10"/>
      <c r="I3" s="10"/>
      <c r="J3" s="10"/>
      <c r="L3" s="2" t="s">
        <v>0</v>
      </c>
      <c r="M3" s="13">
        <v>20000</v>
      </c>
    </row>
    <row r="4" spans="1:13" x14ac:dyDescent="0.2">
      <c r="A4" s="6" t="s">
        <v>31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0</v>
      </c>
      <c r="G4" s="4" t="s">
        <v>1</v>
      </c>
      <c r="H4" s="4" t="s">
        <v>2</v>
      </c>
      <c r="I4" s="4" t="s">
        <v>3</v>
      </c>
      <c r="J4" s="4" t="s">
        <v>4</v>
      </c>
      <c r="L4" s="2" t="s">
        <v>1</v>
      </c>
      <c r="M4" s="13">
        <v>15000</v>
      </c>
    </row>
    <row r="5" spans="1:13" x14ac:dyDescent="0.2">
      <c r="A5" s="7" t="s">
        <v>35</v>
      </c>
      <c r="B5" s="10">
        <v>1.92</v>
      </c>
      <c r="C5" s="10">
        <v>1.87</v>
      </c>
      <c r="D5" s="10">
        <v>0.93</v>
      </c>
      <c r="E5" s="10"/>
      <c r="F5" s="10"/>
      <c r="G5" s="10"/>
      <c r="H5" s="10"/>
      <c r="I5" s="10"/>
      <c r="J5" s="10"/>
      <c r="L5" s="2" t="s">
        <v>2</v>
      </c>
      <c r="M5" s="13">
        <v>7500</v>
      </c>
    </row>
    <row r="6" spans="1:13" x14ac:dyDescent="0.2">
      <c r="A6" s="7" t="s">
        <v>0</v>
      </c>
      <c r="B6" s="10"/>
      <c r="C6" s="10"/>
      <c r="D6" s="10"/>
      <c r="E6" s="10">
        <v>2.65</v>
      </c>
      <c r="F6" s="10"/>
      <c r="G6" s="10"/>
      <c r="H6" s="10"/>
      <c r="I6" s="10"/>
      <c r="J6" s="10"/>
      <c r="L6" s="2" t="s">
        <v>3</v>
      </c>
      <c r="M6" s="13">
        <v>10000</v>
      </c>
    </row>
    <row r="7" spans="1:13" x14ac:dyDescent="0.2">
      <c r="A7" s="7" t="s">
        <v>1</v>
      </c>
      <c r="B7" s="10"/>
      <c r="C7" s="10"/>
      <c r="D7" s="10"/>
      <c r="E7" s="10">
        <v>3.16</v>
      </c>
      <c r="F7" s="10"/>
      <c r="G7" s="10"/>
      <c r="H7" s="10"/>
      <c r="I7" s="10"/>
      <c r="J7" s="10"/>
      <c r="L7" s="2" t="s">
        <v>4</v>
      </c>
      <c r="M7" s="13">
        <v>5000</v>
      </c>
    </row>
    <row r="8" spans="1:13" x14ac:dyDescent="0.2">
      <c r="A8" s="7" t="s">
        <v>2</v>
      </c>
      <c r="B8" s="10"/>
      <c r="C8" s="10"/>
      <c r="D8" s="10"/>
      <c r="E8" s="10">
        <v>2.75</v>
      </c>
      <c r="F8" s="10"/>
      <c r="G8" s="10"/>
      <c r="H8" s="10"/>
      <c r="I8" s="10"/>
      <c r="J8" s="10"/>
    </row>
    <row r="9" spans="1:13" x14ac:dyDescent="0.2">
      <c r="A9" s="7" t="s">
        <v>3</v>
      </c>
      <c r="B9" s="10"/>
      <c r="C9" s="10"/>
      <c r="D9" s="10"/>
      <c r="E9" s="10">
        <v>3.11</v>
      </c>
      <c r="F9" s="10"/>
      <c r="G9" s="10"/>
      <c r="H9" s="10"/>
      <c r="I9" s="10"/>
      <c r="J9" s="10"/>
    </row>
    <row r="10" spans="1:13" x14ac:dyDescent="0.2">
      <c r="A10" s="7" t="s">
        <v>4</v>
      </c>
      <c r="B10" s="10"/>
      <c r="C10" s="10"/>
      <c r="D10" s="10"/>
      <c r="E10" s="10">
        <v>6.82</v>
      </c>
      <c r="F10" s="10"/>
      <c r="G10" s="10"/>
      <c r="H10" s="10"/>
      <c r="I10" s="10"/>
      <c r="J10" s="10"/>
    </row>
    <row r="11" spans="1:13" x14ac:dyDescent="0.2">
      <c r="A11" s="7" t="s">
        <v>5</v>
      </c>
      <c r="B11" s="10"/>
      <c r="C11" s="10"/>
      <c r="D11" s="10"/>
      <c r="E11" s="10"/>
      <c r="F11" s="10">
        <v>3.78</v>
      </c>
      <c r="G11" s="10">
        <v>5.88</v>
      </c>
      <c r="H11" s="10">
        <v>7.32</v>
      </c>
      <c r="I11" s="10">
        <v>5.55</v>
      </c>
      <c r="J11" s="10">
        <v>13.68</v>
      </c>
    </row>
    <row r="12" spans="1:13" x14ac:dyDescent="0.2">
      <c r="A12" s="7" t="s">
        <v>6</v>
      </c>
      <c r="B12" s="10"/>
      <c r="C12" s="10"/>
      <c r="D12" s="10"/>
      <c r="E12" s="10"/>
      <c r="F12" s="10">
        <v>3.9</v>
      </c>
      <c r="G12" s="10">
        <v>6</v>
      </c>
      <c r="H12" s="10">
        <v>6.57</v>
      </c>
      <c r="I12" s="10">
        <v>5.79</v>
      </c>
      <c r="J12" s="10">
        <v>13.89</v>
      </c>
    </row>
    <row r="13" spans="1:13" x14ac:dyDescent="0.2">
      <c r="A13" s="7" t="s">
        <v>7</v>
      </c>
      <c r="B13" s="10"/>
      <c r="C13" s="10"/>
      <c r="D13" s="10"/>
      <c r="E13" s="10"/>
      <c r="F13" s="10">
        <v>4.29</v>
      </c>
      <c r="G13" s="10">
        <v>6.39</v>
      </c>
      <c r="H13" s="10">
        <v>6.93</v>
      </c>
      <c r="I13" s="10">
        <v>5.67</v>
      </c>
      <c r="J13" s="10">
        <v>13.77</v>
      </c>
    </row>
    <row r="14" spans="1:13" x14ac:dyDescent="0.2">
      <c r="A14" s="7" t="s">
        <v>8</v>
      </c>
      <c r="B14" s="10"/>
      <c r="C14" s="10"/>
      <c r="D14" s="10"/>
      <c r="E14" s="10"/>
      <c r="F14" s="10">
        <v>3.87</v>
      </c>
      <c r="G14" s="10">
        <v>5.97</v>
      </c>
      <c r="H14" s="10">
        <v>7.5</v>
      </c>
      <c r="I14" s="10">
        <v>4.8600000000000003</v>
      </c>
      <c r="J14" s="10">
        <v>12.96</v>
      </c>
    </row>
    <row r="15" spans="1:13" x14ac:dyDescent="0.2">
      <c r="A15" s="7" t="s">
        <v>9</v>
      </c>
      <c r="B15" s="10"/>
      <c r="C15" s="10"/>
      <c r="D15" s="10"/>
      <c r="E15" s="10"/>
      <c r="F15" s="10">
        <v>2.94</v>
      </c>
      <c r="G15" s="10">
        <v>6.12</v>
      </c>
      <c r="H15" s="10">
        <v>9.18</v>
      </c>
      <c r="I15" s="10">
        <v>6.66</v>
      </c>
      <c r="J15" s="10">
        <v>14.79</v>
      </c>
    </row>
    <row r="16" spans="1:13" x14ac:dyDescent="0.2">
      <c r="A16" s="7" t="s">
        <v>10</v>
      </c>
      <c r="B16" s="10"/>
      <c r="C16" s="10"/>
      <c r="D16" s="10"/>
      <c r="E16" s="10"/>
      <c r="F16" s="10">
        <v>2.7</v>
      </c>
      <c r="G16" s="10">
        <v>5.88</v>
      </c>
      <c r="H16" s="10">
        <v>8.94</v>
      </c>
      <c r="I16" s="10">
        <v>6.42</v>
      </c>
      <c r="J16" s="10">
        <v>14.55</v>
      </c>
    </row>
    <row r="17" spans="1:10" x14ac:dyDescent="0.2">
      <c r="A17" s="7" t="s">
        <v>11</v>
      </c>
      <c r="B17" s="10"/>
      <c r="C17" s="10"/>
      <c r="D17" s="10"/>
      <c r="E17" s="10"/>
      <c r="F17" s="10">
        <v>2.4</v>
      </c>
      <c r="G17" s="10">
        <v>5.58</v>
      </c>
      <c r="H17" s="10">
        <v>8.64</v>
      </c>
      <c r="I17" s="10">
        <v>6.12</v>
      </c>
      <c r="J17" s="10">
        <v>14.25</v>
      </c>
    </row>
    <row r="18" spans="1:10" x14ac:dyDescent="0.2">
      <c r="A18" s="7" t="s">
        <v>12</v>
      </c>
      <c r="B18" s="10"/>
      <c r="C18" s="10"/>
      <c r="D18" s="10"/>
      <c r="E18" s="10"/>
      <c r="F18" s="10">
        <v>2.67</v>
      </c>
      <c r="G18" s="10">
        <v>4.7699999999999996</v>
      </c>
      <c r="H18" s="10">
        <v>7.8</v>
      </c>
      <c r="I18" s="10">
        <v>5.28</v>
      </c>
      <c r="J18" s="10">
        <v>13.41</v>
      </c>
    </row>
    <row r="19" spans="1:10" x14ac:dyDescent="0.2">
      <c r="A19" s="7" t="s">
        <v>13</v>
      </c>
      <c r="B19" s="10"/>
      <c r="C19" s="10"/>
      <c r="D19" s="10"/>
      <c r="E19" s="10"/>
      <c r="F19" s="10">
        <v>2.13</v>
      </c>
      <c r="G19" s="10">
        <v>5.31</v>
      </c>
      <c r="H19" s="10">
        <v>8.34</v>
      </c>
      <c r="I19" s="10">
        <v>5.82</v>
      </c>
      <c r="J19" s="10">
        <v>13.95</v>
      </c>
    </row>
    <row r="20" spans="1:10" x14ac:dyDescent="0.2">
      <c r="A20" s="7" t="s">
        <v>14</v>
      </c>
      <c r="B20" s="10"/>
      <c r="C20" s="10"/>
      <c r="D20" s="10"/>
      <c r="E20" s="10"/>
      <c r="F20" s="10">
        <v>2.2799999999999998</v>
      </c>
      <c r="G20" s="10">
        <v>5.4</v>
      </c>
      <c r="H20" s="10">
        <v>8.52</v>
      </c>
      <c r="I20" s="10">
        <v>6</v>
      </c>
      <c r="J20" s="10">
        <v>14.13</v>
      </c>
    </row>
    <row r="21" spans="1:10" x14ac:dyDescent="0.2">
      <c r="A21" s="7" t="s">
        <v>15</v>
      </c>
      <c r="B21" s="10"/>
      <c r="C21" s="10"/>
      <c r="D21" s="10"/>
      <c r="E21" s="10"/>
      <c r="F21" s="10">
        <v>3.6</v>
      </c>
      <c r="G21" s="10">
        <v>5.25</v>
      </c>
      <c r="H21" s="10">
        <v>9.7799999999999994</v>
      </c>
      <c r="I21" s="10">
        <v>5.88</v>
      </c>
      <c r="J21" s="10">
        <v>14.01</v>
      </c>
    </row>
    <row r="22" spans="1:10" x14ac:dyDescent="0.2">
      <c r="A22" s="7" t="s">
        <v>16</v>
      </c>
      <c r="B22" s="10"/>
      <c r="C22" s="10"/>
      <c r="D22" s="10"/>
      <c r="E22" s="10"/>
      <c r="F22" s="10">
        <v>4.3499999999999996</v>
      </c>
      <c r="G22" s="10">
        <v>4.5599999999999996</v>
      </c>
      <c r="H22" s="10">
        <v>9.48</v>
      </c>
      <c r="I22" s="10">
        <v>5.58</v>
      </c>
      <c r="J22" s="10">
        <v>13.68</v>
      </c>
    </row>
    <row r="23" spans="1:10" x14ac:dyDescent="0.2">
      <c r="A23" s="7" t="s">
        <v>17</v>
      </c>
      <c r="B23" s="10"/>
      <c r="C23" s="10"/>
      <c r="D23" s="10"/>
      <c r="E23" s="10"/>
      <c r="F23" s="10">
        <v>4.47</v>
      </c>
      <c r="G23" s="10">
        <v>4.32</v>
      </c>
      <c r="H23" s="10">
        <v>9.6</v>
      </c>
      <c r="I23" s="10">
        <v>5.7</v>
      </c>
      <c r="J23" s="10">
        <v>13.83</v>
      </c>
    </row>
    <row r="24" spans="1:10" x14ac:dyDescent="0.2">
      <c r="A24" s="7" t="s">
        <v>18</v>
      </c>
      <c r="B24" s="10"/>
      <c r="C24" s="10"/>
      <c r="D24" s="10"/>
      <c r="E24" s="10"/>
      <c r="F24" s="10">
        <v>3.66</v>
      </c>
      <c r="G24" s="10">
        <v>4.2300000000000004</v>
      </c>
      <c r="H24" s="10">
        <v>8.7899999999999991</v>
      </c>
      <c r="I24" s="10">
        <v>4.8899999999999997</v>
      </c>
      <c r="J24" s="10">
        <v>12.99</v>
      </c>
    </row>
    <row r="25" spans="1:10" x14ac:dyDescent="0.2">
      <c r="A25" s="7" t="s">
        <v>19</v>
      </c>
      <c r="B25" s="10"/>
      <c r="C25" s="10"/>
      <c r="D25" s="10"/>
      <c r="E25" s="10"/>
      <c r="F25" s="10">
        <v>3.48</v>
      </c>
      <c r="G25" s="10">
        <v>3.96</v>
      </c>
      <c r="H25" s="10">
        <v>8.61</v>
      </c>
      <c r="I25" s="10">
        <v>4.62</v>
      </c>
      <c r="J25" s="10">
        <v>12.75</v>
      </c>
    </row>
    <row r="26" spans="1:10" x14ac:dyDescent="0.2">
      <c r="A26" s="7" t="s">
        <v>20</v>
      </c>
      <c r="B26" s="10"/>
      <c r="C26" s="10"/>
      <c r="D26" s="10"/>
      <c r="E26" s="10"/>
      <c r="F26" s="10">
        <v>3.18</v>
      </c>
      <c r="G26" s="10">
        <v>4.26</v>
      </c>
      <c r="H26" s="10">
        <v>8.31</v>
      </c>
      <c r="I26" s="10">
        <v>4.92</v>
      </c>
      <c r="J26" s="10">
        <v>13.05</v>
      </c>
    </row>
    <row r="27" spans="1:10" x14ac:dyDescent="0.2">
      <c r="A27" s="7" t="s">
        <v>21</v>
      </c>
      <c r="B27" s="10"/>
      <c r="C27" s="10"/>
      <c r="D27" s="10"/>
      <c r="E27" s="10"/>
      <c r="F27" s="10">
        <v>3.66</v>
      </c>
      <c r="G27" s="10">
        <v>4.29</v>
      </c>
      <c r="H27" s="10">
        <v>8.82</v>
      </c>
      <c r="I27" s="10">
        <v>4.29</v>
      </c>
      <c r="J27" s="10">
        <v>12.39</v>
      </c>
    </row>
    <row r="28" spans="1:10" x14ac:dyDescent="0.2">
      <c r="A28" s="7" t="s">
        <v>22</v>
      </c>
      <c r="B28" s="10"/>
      <c r="C28" s="10"/>
      <c r="D28" s="10"/>
      <c r="E28" s="10"/>
      <c r="F28" s="10">
        <v>5.79</v>
      </c>
      <c r="G28" s="10">
        <v>3.51</v>
      </c>
      <c r="H28" s="10">
        <v>10.11</v>
      </c>
      <c r="I28" s="10">
        <v>5.25</v>
      </c>
      <c r="J28" s="10">
        <v>10.74</v>
      </c>
    </row>
    <row r="29" spans="1:10" x14ac:dyDescent="0.2">
      <c r="A29" s="7" t="s">
        <v>23</v>
      </c>
      <c r="B29" s="10"/>
      <c r="C29" s="10"/>
      <c r="D29" s="10"/>
      <c r="E29" s="10"/>
      <c r="F29" s="10">
        <v>6.72</v>
      </c>
      <c r="G29" s="10">
        <v>4.4400000000000004</v>
      </c>
      <c r="H29" s="10">
        <v>10.74</v>
      </c>
      <c r="I29" s="10">
        <v>6</v>
      </c>
      <c r="J29" s="10">
        <v>10.53</v>
      </c>
    </row>
    <row r="30" spans="1:10" x14ac:dyDescent="0.2">
      <c r="A30" s="7" t="s">
        <v>24</v>
      </c>
      <c r="B30" s="10"/>
      <c r="C30" s="10"/>
      <c r="D30" s="10"/>
      <c r="E30" s="10"/>
      <c r="F30" s="10">
        <v>5.31</v>
      </c>
      <c r="G30" s="10">
        <v>2.13</v>
      </c>
      <c r="H30" s="10">
        <v>10.44</v>
      </c>
      <c r="I30" s="10">
        <v>5.67</v>
      </c>
      <c r="J30" s="10">
        <v>12.15</v>
      </c>
    </row>
    <row r="31" spans="1:10" x14ac:dyDescent="0.2">
      <c r="A31" s="7" t="s">
        <v>25</v>
      </c>
      <c r="B31" s="10"/>
      <c r="C31" s="10"/>
      <c r="D31" s="10"/>
      <c r="E31" s="10"/>
      <c r="F31" s="10">
        <v>4.47</v>
      </c>
      <c r="G31" s="10">
        <v>3.87</v>
      </c>
      <c r="H31" s="10">
        <v>9.6300000000000008</v>
      </c>
      <c r="I31" s="10">
        <v>5.7</v>
      </c>
      <c r="J31" s="10">
        <v>13.62</v>
      </c>
    </row>
    <row r="32" spans="1:10" x14ac:dyDescent="0.2">
      <c r="A32" s="7" t="s">
        <v>26</v>
      </c>
      <c r="B32" s="10"/>
      <c r="C32" s="10"/>
      <c r="D32" s="10"/>
      <c r="E32" s="10"/>
      <c r="F32" s="10">
        <v>5.13</v>
      </c>
      <c r="G32" s="10">
        <v>3.36</v>
      </c>
      <c r="H32" s="10">
        <v>10.26</v>
      </c>
      <c r="I32" s="10">
        <v>6.36</v>
      </c>
      <c r="J32" s="10">
        <v>13.14</v>
      </c>
    </row>
    <row r="33" spans="1:10" x14ac:dyDescent="0.2">
      <c r="A33" s="7" t="s">
        <v>27</v>
      </c>
      <c r="B33" s="10"/>
      <c r="C33" s="10"/>
      <c r="D33" s="10"/>
      <c r="E33" s="10"/>
      <c r="F33" s="10">
        <v>5.46</v>
      </c>
      <c r="G33" s="10">
        <v>3.36</v>
      </c>
      <c r="H33" s="10">
        <v>10.59</v>
      </c>
      <c r="I33" s="10">
        <v>6.63</v>
      </c>
      <c r="J33" s="10">
        <v>13.11</v>
      </c>
    </row>
    <row r="34" spans="1:10" x14ac:dyDescent="0.2">
      <c r="A34" s="7" t="s">
        <v>28</v>
      </c>
      <c r="B34" s="10"/>
      <c r="C34" s="10"/>
      <c r="D34" s="10"/>
      <c r="E34" s="10"/>
      <c r="F34" s="10">
        <v>5.34</v>
      </c>
      <c r="G34" s="10">
        <v>3</v>
      </c>
      <c r="H34" s="10">
        <v>10.47</v>
      </c>
      <c r="I34" s="10">
        <v>6.3</v>
      </c>
      <c r="J34" s="10">
        <v>12.78</v>
      </c>
    </row>
    <row r="35" spans="1:10" x14ac:dyDescent="0.2">
      <c r="A35" s="7" t="s">
        <v>29</v>
      </c>
      <c r="B35" s="10"/>
      <c r="C35" s="10"/>
      <c r="D35" s="10"/>
      <c r="E35" s="10"/>
      <c r="F35" s="10">
        <v>5.4</v>
      </c>
      <c r="G35" s="10">
        <v>2.85</v>
      </c>
      <c r="H35" s="10">
        <v>10.53</v>
      </c>
      <c r="I35" s="10">
        <v>6.18</v>
      </c>
      <c r="J35" s="10">
        <v>12.63</v>
      </c>
    </row>
    <row r="36" spans="1:10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59" sqref="A59"/>
    </sheetView>
  </sheetViews>
  <sheetFormatPr defaultRowHeight="12.75" x14ac:dyDescent="0.2"/>
  <cols>
    <col min="2" max="2" width="13.42578125" bestFit="1" customWidth="1"/>
    <col min="3" max="3" width="7.85546875" bestFit="1" customWidth="1"/>
  </cols>
  <sheetData>
    <row r="1" spans="1:3" x14ac:dyDescent="0.2">
      <c r="A1" s="8" t="s">
        <v>38</v>
      </c>
    </row>
    <row r="2" spans="1:3" x14ac:dyDescent="0.2">
      <c r="B2" t="s">
        <v>39</v>
      </c>
      <c r="C2" t="s">
        <v>40</v>
      </c>
    </row>
    <row r="3" spans="1:3" x14ac:dyDescent="0.2">
      <c r="A3">
        <v>1</v>
      </c>
      <c r="B3" t="s">
        <v>5</v>
      </c>
      <c r="C3">
        <v>251</v>
      </c>
    </row>
    <row r="4" spans="1:3" x14ac:dyDescent="0.2">
      <c r="A4">
        <v>2</v>
      </c>
      <c r="B4" t="s">
        <v>6</v>
      </c>
      <c r="C4">
        <v>205</v>
      </c>
    </row>
    <row r="5" spans="1:3" x14ac:dyDescent="0.2">
      <c r="A5">
        <v>3</v>
      </c>
      <c r="B5" t="s">
        <v>7</v>
      </c>
      <c r="C5">
        <v>116</v>
      </c>
    </row>
    <row r="6" spans="1:3" x14ac:dyDescent="0.2">
      <c r="A6">
        <v>4</v>
      </c>
      <c r="B6" t="s">
        <v>8</v>
      </c>
      <c r="C6">
        <v>186</v>
      </c>
    </row>
    <row r="7" spans="1:3" x14ac:dyDescent="0.2">
      <c r="A7">
        <v>5</v>
      </c>
      <c r="B7" t="s">
        <v>9</v>
      </c>
      <c r="C7">
        <v>161</v>
      </c>
    </row>
    <row r="8" spans="1:3" x14ac:dyDescent="0.2">
      <c r="A8">
        <v>6</v>
      </c>
      <c r="B8" t="s">
        <v>10</v>
      </c>
      <c r="C8">
        <v>140</v>
      </c>
    </row>
    <row r="9" spans="1:3" x14ac:dyDescent="0.2">
      <c r="A9">
        <v>7</v>
      </c>
      <c r="B9" t="s">
        <v>11</v>
      </c>
      <c r="C9">
        <v>198</v>
      </c>
    </row>
    <row r="10" spans="1:3" x14ac:dyDescent="0.2">
      <c r="A10">
        <v>8</v>
      </c>
      <c r="B10" t="s">
        <v>12</v>
      </c>
      <c r="C10">
        <v>132</v>
      </c>
    </row>
    <row r="11" spans="1:3" x14ac:dyDescent="0.2">
      <c r="A11">
        <v>9</v>
      </c>
      <c r="B11" t="s">
        <v>13</v>
      </c>
      <c r="C11">
        <v>260</v>
      </c>
    </row>
    <row r="12" spans="1:3" x14ac:dyDescent="0.2">
      <c r="A12">
        <v>10</v>
      </c>
      <c r="B12" t="s">
        <v>14</v>
      </c>
      <c r="C12">
        <v>353</v>
      </c>
    </row>
    <row r="13" spans="1:3" x14ac:dyDescent="0.2">
      <c r="A13">
        <v>11</v>
      </c>
      <c r="B13" t="s">
        <v>15</v>
      </c>
      <c r="C13">
        <v>179</v>
      </c>
    </row>
    <row r="14" spans="1:3" x14ac:dyDescent="0.2">
      <c r="A14">
        <v>12</v>
      </c>
      <c r="B14" t="s">
        <v>16</v>
      </c>
      <c r="C14">
        <v>225</v>
      </c>
    </row>
    <row r="15" spans="1:3" x14ac:dyDescent="0.2">
      <c r="A15">
        <v>13</v>
      </c>
      <c r="B15" t="s">
        <v>17</v>
      </c>
      <c r="C15">
        <v>282</v>
      </c>
    </row>
    <row r="16" spans="1:3" x14ac:dyDescent="0.2">
      <c r="A16">
        <v>14</v>
      </c>
      <c r="B16" t="s">
        <v>18</v>
      </c>
      <c r="C16">
        <v>4</v>
      </c>
    </row>
    <row r="17" spans="1:9" x14ac:dyDescent="0.2">
      <c r="A17">
        <v>15</v>
      </c>
      <c r="B17" t="s">
        <v>19</v>
      </c>
      <c r="C17">
        <v>114</v>
      </c>
    </row>
    <row r="18" spans="1:9" x14ac:dyDescent="0.2">
      <c r="A18">
        <v>16</v>
      </c>
      <c r="B18" t="s">
        <v>20</v>
      </c>
      <c r="C18">
        <v>98</v>
      </c>
    </row>
    <row r="19" spans="1:9" x14ac:dyDescent="0.2">
      <c r="A19">
        <v>17</v>
      </c>
      <c r="B19" t="s">
        <v>21</v>
      </c>
      <c r="C19">
        <v>143</v>
      </c>
    </row>
    <row r="20" spans="1:9" x14ac:dyDescent="0.2">
      <c r="A20">
        <v>18</v>
      </c>
      <c r="B20" t="s">
        <v>22</v>
      </c>
      <c r="C20">
        <v>51</v>
      </c>
    </row>
    <row r="21" spans="1:9" x14ac:dyDescent="0.2">
      <c r="A21">
        <v>19</v>
      </c>
      <c r="B21" t="s">
        <v>23</v>
      </c>
      <c r="C21">
        <v>183</v>
      </c>
    </row>
    <row r="22" spans="1:9" x14ac:dyDescent="0.2">
      <c r="A22">
        <v>20</v>
      </c>
      <c r="B22" t="s">
        <v>24</v>
      </c>
      <c r="C22">
        <v>161</v>
      </c>
    </row>
    <row r="23" spans="1:9" x14ac:dyDescent="0.2">
      <c r="A23">
        <v>21</v>
      </c>
      <c r="B23" t="s">
        <v>25</v>
      </c>
      <c r="C23">
        <v>168</v>
      </c>
    </row>
    <row r="24" spans="1:9" x14ac:dyDescent="0.2">
      <c r="A24">
        <v>22</v>
      </c>
      <c r="B24" t="s">
        <v>26</v>
      </c>
      <c r="C24">
        <v>210</v>
      </c>
    </row>
    <row r="25" spans="1:9" x14ac:dyDescent="0.2">
      <c r="A25">
        <v>23</v>
      </c>
      <c r="B25" t="s">
        <v>27</v>
      </c>
      <c r="C25">
        <v>29</v>
      </c>
    </row>
    <row r="26" spans="1:9" x14ac:dyDescent="0.2">
      <c r="A26">
        <v>24</v>
      </c>
      <c r="B26" t="s">
        <v>28</v>
      </c>
      <c r="C26">
        <v>179</v>
      </c>
    </row>
    <row r="27" spans="1:9" x14ac:dyDescent="0.2">
      <c r="A27">
        <v>25</v>
      </c>
      <c r="B27" t="s">
        <v>29</v>
      </c>
      <c r="C27">
        <v>125</v>
      </c>
    </row>
    <row r="29" spans="1:9" x14ac:dyDescent="0.2">
      <c r="I29" s="1"/>
    </row>
    <row r="30" spans="1:9" x14ac:dyDescent="0.2">
      <c r="I30" s="1"/>
    </row>
    <row r="31" spans="1:9" x14ac:dyDescent="0.2">
      <c r="I31" s="1"/>
    </row>
    <row r="32" spans="1:9" x14ac:dyDescent="0.2">
      <c r="I32" s="1"/>
    </row>
    <row r="33" spans="9:9" x14ac:dyDescent="0.2">
      <c r="I33" s="1"/>
    </row>
    <row r="34" spans="9:9" x14ac:dyDescent="0.2">
      <c r="I34" s="1"/>
    </row>
    <row r="35" spans="9:9" x14ac:dyDescent="0.2">
      <c r="I35" s="1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workbookViewId="0">
      <selection activeCell="R38" sqref="R38"/>
    </sheetView>
  </sheetViews>
  <sheetFormatPr defaultRowHeight="12.75" x14ac:dyDescent="0.2"/>
  <cols>
    <col min="1" max="1" width="13.42578125" customWidth="1"/>
    <col min="2" max="3" width="5" bestFit="1" customWidth="1"/>
    <col min="4" max="4" width="6.85546875" bestFit="1" customWidth="1"/>
    <col min="5" max="5" width="5" bestFit="1" customWidth="1"/>
    <col min="6" max="10" width="4.5703125" bestFit="1" customWidth="1"/>
    <col min="13" max="13" width="6.5703125" bestFit="1" customWidth="1"/>
    <col min="15" max="15" width="11" bestFit="1" customWidth="1"/>
    <col min="16" max="16" width="13.140625" bestFit="1" customWidth="1"/>
    <col min="17" max="17" width="3.28515625" bestFit="1" customWidth="1"/>
    <col min="18" max="18" width="5" style="13" bestFit="1" customWidth="1"/>
  </cols>
  <sheetData>
    <row r="1" spans="1:33" x14ac:dyDescent="0.2">
      <c r="A1" s="8" t="s">
        <v>41</v>
      </c>
      <c r="L1" s="3" t="s">
        <v>42</v>
      </c>
      <c r="M1" s="3"/>
      <c r="N1" s="2"/>
      <c r="O1" s="3" t="s">
        <v>43</v>
      </c>
      <c r="P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">
      <c r="L2" s="2"/>
      <c r="M2" s="2"/>
      <c r="N2" s="2"/>
      <c r="O2" t="s">
        <v>44</v>
      </c>
      <c r="P2" s="2">
        <f>SUMPRODUCT(M3:M7,'Costs Data'!M3:M7)+SUMPRODUCT(B5:D5,'Costs Data'!B5:D5)+SUMPRODUCT(E6:E10,'Costs Data'!E6:E10)+SUMPRODUCT(F11:J35,'Costs Data'!F11:J35)</f>
        <v>52861.756000000008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">
      <c r="A3" s="11"/>
      <c r="B3" s="10" t="s">
        <v>30</v>
      </c>
      <c r="L3" s="2" t="s">
        <v>0</v>
      </c>
      <c r="M3" s="15">
        <v>0</v>
      </c>
      <c r="N3" s="2"/>
      <c r="O3" s="2"/>
      <c r="P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">
      <c r="A4" s="12" t="s">
        <v>31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0</v>
      </c>
      <c r="G4" s="4" t="s">
        <v>1</v>
      </c>
      <c r="H4" s="4" t="s">
        <v>2</v>
      </c>
      <c r="I4" s="4" t="s">
        <v>3</v>
      </c>
      <c r="J4" s="4" t="s">
        <v>4</v>
      </c>
      <c r="K4" s="9"/>
      <c r="L4" s="2" t="s">
        <v>1</v>
      </c>
      <c r="M4" s="15">
        <v>0</v>
      </c>
      <c r="N4" s="2"/>
      <c r="O4" s="8" t="s">
        <v>45</v>
      </c>
      <c r="P4" s="13"/>
      <c r="R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">
      <c r="A5" s="7" t="s">
        <v>35</v>
      </c>
      <c r="B5" s="13">
        <v>1245.9000000000001</v>
      </c>
      <c r="C5" s="14">
        <v>1038.25</v>
      </c>
      <c r="D5" s="14">
        <v>1868.85</v>
      </c>
      <c r="E5" s="14"/>
      <c r="F5" s="14"/>
      <c r="G5" s="14"/>
      <c r="H5" s="14"/>
      <c r="I5" s="14"/>
      <c r="J5" s="14"/>
      <c r="K5" s="9"/>
      <c r="L5" s="2" t="s">
        <v>2</v>
      </c>
      <c r="M5" s="15">
        <v>0</v>
      </c>
      <c r="N5" s="2"/>
      <c r="O5" t="s">
        <v>47</v>
      </c>
      <c r="P5" s="13">
        <f>SUM($F11:$J11)</f>
        <v>251</v>
      </c>
      <c r="Q5" t="s">
        <v>46</v>
      </c>
      <c r="R5">
        <f>'Demand Data'!C3</f>
        <v>251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">
      <c r="A6" s="7" t="s">
        <v>0</v>
      </c>
      <c r="B6" s="13"/>
      <c r="C6" s="14"/>
      <c r="D6" s="14"/>
      <c r="E6" s="14">
        <v>-4.6107562212682751E-13</v>
      </c>
      <c r="F6" s="14"/>
      <c r="G6" s="14"/>
      <c r="H6" s="14"/>
      <c r="I6" s="14"/>
      <c r="J6" s="14"/>
      <c r="K6" s="9"/>
      <c r="L6" s="2" t="s">
        <v>3</v>
      </c>
      <c r="M6" s="15">
        <v>1</v>
      </c>
      <c r="N6" s="2"/>
      <c r="P6" s="13">
        <f t="shared" ref="P6:P29" si="0">SUM($F12:$J12)</f>
        <v>205</v>
      </c>
      <c r="Q6" t="s">
        <v>46</v>
      </c>
      <c r="R6">
        <f>'Demand Data'!C4</f>
        <v>205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">
      <c r="A7" s="7" t="s">
        <v>1</v>
      </c>
      <c r="B7" s="13"/>
      <c r="C7" s="14"/>
      <c r="D7" s="14"/>
      <c r="E7" s="14">
        <v>4.2632564145606011E-13</v>
      </c>
      <c r="F7" s="14"/>
      <c r="G7" s="14"/>
      <c r="H7" s="14"/>
      <c r="I7" s="14"/>
      <c r="J7" s="14"/>
      <c r="K7" s="9"/>
      <c r="L7" s="2" t="s">
        <v>4</v>
      </c>
      <c r="M7" s="15">
        <v>0</v>
      </c>
      <c r="N7" s="2"/>
      <c r="P7" s="13">
        <f t="shared" si="0"/>
        <v>116</v>
      </c>
      <c r="Q7" t="s">
        <v>46</v>
      </c>
      <c r="R7">
        <f>'Demand Data'!C5</f>
        <v>116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">
      <c r="A8" s="7" t="s">
        <v>2</v>
      </c>
      <c r="B8" s="13"/>
      <c r="C8" s="14"/>
      <c r="D8" s="14"/>
      <c r="E8" s="14">
        <v>0</v>
      </c>
      <c r="F8" s="14"/>
      <c r="G8" s="14"/>
      <c r="H8" s="14"/>
      <c r="I8" s="14"/>
      <c r="J8" s="14"/>
      <c r="K8" s="9"/>
      <c r="N8" s="2"/>
      <c r="P8" s="13">
        <f t="shared" si="0"/>
        <v>186</v>
      </c>
      <c r="Q8" t="s">
        <v>46</v>
      </c>
      <c r="R8">
        <f>'Demand Data'!C6</f>
        <v>186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">
      <c r="A9" s="7" t="s">
        <v>3</v>
      </c>
      <c r="B9" s="13"/>
      <c r="C9" s="14"/>
      <c r="D9" s="14"/>
      <c r="E9" s="14">
        <v>4153</v>
      </c>
      <c r="F9" s="14"/>
      <c r="G9" s="14"/>
      <c r="H9" s="14"/>
      <c r="I9" s="14"/>
      <c r="J9" s="14"/>
      <c r="K9" s="9"/>
      <c r="N9" s="2"/>
      <c r="P9" s="13">
        <f t="shared" si="0"/>
        <v>161</v>
      </c>
      <c r="Q9" t="s">
        <v>46</v>
      </c>
      <c r="R9">
        <f>'Demand Data'!C7</f>
        <v>161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">
      <c r="A10" s="7" t="s">
        <v>4</v>
      </c>
      <c r="B10" s="13"/>
      <c r="C10" s="14"/>
      <c r="D10" s="14"/>
      <c r="E10" s="14">
        <v>0</v>
      </c>
      <c r="F10" s="14"/>
      <c r="G10" s="14"/>
      <c r="H10" s="14"/>
      <c r="I10" s="14"/>
      <c r="J10" s="14"/>
      <c r="K10" s="9"/>
      <c r="P10" s="13">
        <f t="shared" si="0"/>
        <v>140</v>
      </c>
      <c r="Q10" t="s">
        <v>46</v>
      </c>
      <c r="R10">
        <f>'Demand Data'!C8</f>
        <v>140</v>
      </c>
    </row>
    <row r="11" spans="1:33" x14ac:dyDescent="0.2">
      <c r="A11" s="7" t="s">
        <v>5</v>
      </c>
      <c r="B11" s="13"/>
      <c r="C11" s="14"/>
      <c r="D11" s="14"/>
      <c r="E11" s="14"/>
      <c r="F11" s="14">
        <v>0</v>
      </c>
      <c r="G11" s="14">
        <v>0</v>
      </c>
      <c r="H11" s="14">
        <v>0</v>
      </c>
      <c r="I11" s="14">
        <v>251</v>
      </c>
      <c r="J11" s="14">
        <v>0</v>
      </c>
      <c r="K11" s="9"/>
      <c r="P11" s="13">
        <f t="shared" si="0"/>
        <v>198.00000000000006</v>
      </c>
      <c r="Q11" t="s">
        <v>46</v>
      </c>
      <c r="R11">
        <f>'Demand Data'!C9</f>
        <v>198</v>
      </c>
    </row>
    <row r="12" spans="1:33" x14ac:dyDescent="0.2">
      <c r="A12" s="7" t="s">
        <v>6</v>
      </c>
      <c r="B12" s="13"/>
      <c r="C12" s="14"/>
      <c r="D12" s="14"/>
      <c r="E12" s="14"/>
      <c r="F12" s="14">
        <v>0</v>
      </c>
      <c r="G12" s="14">
        <v>0</v>
      </c>
      <c r="H12" s="14">
        <v>0</v>
      </c>
      <c r="I12" s="14">
        <v>205</v>
      </c>
      <c r="J12" s="14">
        <v>0</v>
      </c>
      <c r="K12" s="9"/>
      <c r="L12" s="2"/>
      <c r="M12" s="2"/>
      <c r="P12" s="13">
        <f t="shared" si="0"/>
        <v>132</v>
      </c>
      <c r="Q12" t="s">
        <v>46</v>
      </c>
      <c r="R12">
        <f>'Demand Data'!C10</f>
        <v>132</v>
      </c>
    </row>
    <row r="13" spans="1:33" x14ac:dyDescent="0.2">
      <c r="A13" s="7" t="s">
        <v>7</v>
      </c>
      <c r="B13" s="13"/>
      <c r="C13" s="14"/>
      <c r="D13" s="14"/>
      <c r="E13" s="14"/>
      <c r="F13" s="14">
        <v>0</v>
      </c>
      <c r="G13" s="14">
        <v>0</v>
      </c>
      <c r="H13" s="14">
        <v>0</v>
      </c>
      <c r="I13" s="14">
        <v>116</v>
      </c>
      <c r="J13" s="14">
        <v>0</v>
      </c>
      <c r="K13" s="9"/>
      <c r="L13" s="2"/>
      <c r="M13" s="2"/>
      <c r="P13" s="13">
        <f t="shared" si="0"/>
        <v>260</v>
      </c>
      <c r="Q13" t="s">
        <v>46</v>
      </c>
      <c r="R13">
        <f>'Demand Data'!C11</f>
        <v>260</v>
      </c>
    </row>
    <row r="14" spans="1:33" x14ac:dyDescent="0.2">
      <c r="A14" s="7" t="s">
        <v>8</v>
      </c>
      <c r="B14" s="13"/>
      <c r="C14" s="14"/>
      <c r="D14" s="14"/>
      <c r="E14" s="14"/>
      <c r="F14" s="14">
        <v>0</v>
      </c>
      <c r="G14" s="14">
        <v>0</v>
      </c>
      <c r="H14" s="14">
        <v>0</v>
      </c>
      <c r="I14" s="14">
        <v>186</v>
      </c>
      <c r="J14" s="14">
        <v>0</v>
      </c>
      <c r="K14" s="9"/>
      <c r="L14" s="2"/>
      <c r="M14" s="2"/>
      <c r="P14" s="13">
        <f t="shared" si="0"/>
        <v>353</v>
      </c>
      <c r="Q14" t="s">
        <v>46</v>
      </c>
      <c r="R14">
        <f>'Demand Data'!C12</f>
        <v>353</v>
      </c>
    </row>
    <row r="15" spans="1:33" x14ac:dyDescent="0.2">
      <c r="A15" s="7" t="s">
        <v>9</v>
      </c>
      <c r="B15" s="13"/>
      <c r="C15" s="14"/>
      <c r="D15" s="14"/>
      <c r="E15" s="14"/>
      <c r="F15" s="14">
        <v>0</v>
      </c>
      <c r="G15" s="14">
        <v>0</v>
      </c>
      <c r="H15" s="14">
        <v>0</v>
      </c>
      <c r="I15" s="14">
        <v>161</v>
      </c>
      <c r="J15" s="14">
        <v>0</v>
      </c>
      <c r="K15" s="9"/>
      <c r="L15" s="2"/>
      <c r="M15" s="2"/>
      <c r="P15" s="13">
        <f t="shared" si="0"/>
        <v>179</v>
      </c>
      <c r="Q15" t="s">
        <v>46</v>
      </c>
      <c r="R15">
        <f>'Demand Data'!C13</f>
        <v>179</v>
      </c>
    </row>
    <row r="16" spans="1:33" x14ac:dyDescent="0.2">
      <c r="A16" s="7" t="s">
        <v>10</v>
      </c>
      <c r="B16" s="13"/>
      <c r="C16" s="14"/>
      <c r="D16" s="14"/>
      <c r="E16" s="14"/>
      <c r="F16" s="14">
        <v>0</v>
      </c>
      <c r="G16" s="14">
        <v>0</v>
      </c>
      <c r="H16" s="14">
        <v>0</v>
      </c>
      <c r="I16" s="14">
        <v>140</v>
      </c>
      <c r="J16" s="14">
        <v>0</v>
      </c>
      <c r="K16" s="9"/>
      <c r="L16" s="2"/>
      <c r="M16" s="2"/>
      <c r="P16" s="13">
        <f t="shared" si="0"/>
        <v>225</v>
      </c>
      <c r="Q16" t="s">
        <v>46</v>
      </c>
      <c r="R16">
        <f>'Demand Data'!C14</f>
        <v>225</v>
      </c>
    </row>
    <row r="17" spans="1:18" x14ac:dyDescent="0.2">
      <c r="A17" s="7" t="s">
        <v>11</v>
      </c>
      <c r="B17" s="13"/>
      <c r="C17" s="14"/>
      <c r="D17" s="14"/>
      <c r="E17" s="14"/>
      <c r="F17" s="14">
        <v>-4.6107562212682771E-13</v>
      </c>
      <c r="G17" s="14">
        <v>0</v>
      </c>
      <c r="H17" s="14">
        <v>0</v>
      </c>
      <c r="I17" s="14">
        <v>198.00000000000051</v>
      </c>
      <c r="J17" s="14">
        <v>0</v>
      </c>
      <c r="K17" s="9"/>
      <c r="L17" s="2"/>
      <c r="M17" s="2"/>
      <c r="P17" s="13">
        <f>SUM($F23:$J23)</f>
        <v>282</v>
      </c>
      <c r="Q17" t="s">
        <v>46</v>
      </c>
      <c r="R17">
        <f>'Demand Data'!C15</f>
        <v>282</v>
      </c>
    </row>
    <row r="18" spans="1:18" x14ac:dyDescent="0.2">
      <c r="A18" s="7" t="s">
        <v>12</v>
      </c>
      <c r="B18" s="13"/>
      <c r="C18" s="14"/>
      <c r="D18" s="14"/>
      <c r="E18" s="14"/>
      <c r="F18" s="14">
        <v>0</v>
      </c>
      <c r="G18" s="14">
        <v>0</v>
      </c>
      <c r="H18" s="14">
        <v>0</v>
      </c>
      <c r="I18" s="14">
        <v>132</v>
      </c>
      <c r="J18" s="14">
        <v>0</v>
      </c>
      <c r="K18" s="9"/>
      <c r="L18" s="2"/>
      <c r="M18" s="2"/>
      <c r="P18" s="13">
        <f t="shared" si="0"/>
        <v>4</v>
      </c>
      <c r="Q18" t="s">
        <v>46</v>
      </c>
      <c r="R18">
        <f>'Demand Data'!C16</f>
        <v>4</v>
      </c>
    </row>
    <row r="19" spans="1:18" x14ac:dyDescent="0.2">
      <c r="A19" s="7" t="s">
        <v>13</v>
      </c>
      <c r="B19" s="13"/>
      <c r="C19" s="14"/>
      <c r="D19" s="14"/>
      <c r="E19" s="14"/>
      <c r="F19" s="14">
        <v>0</v>
      </c>
      <c r="G19" s="14">
        <v>0</v>
      </c>
      <c r="H19" s="14">
        <v>0</v>
      </c>
      <c r="I19" s="14">
        <v>260</v>
      </c>
      <c r="J19" s="14">
        <v>0</v>
      </c>
      <c r="K19" s="9"/>
      <c r="L19" s="2"/>
      <c r="M19" s="2"/>
      <c r="P19" s="13">
        <f t="shared" si="0"/>
        <v>114</v>
      </c>
      <c r="Q19" t="s">
        <v>46</v>
      </c>
      <c r="R19">
        <f>'Demand Data'!C17</f>
        <v>114</v>
      </c>
    </row>
    <row r="20" spans="1:18" x14ac:dyDescent="0.2">
      <c r="A20" s="7" t="s">
        <v>14</v>
      </c>
      <c r="B20" s="13"/>
      <c r="C20" s="14"/>
      <c r="D20" s="14"/>
      <c r="E20" s="14"/>
      <c r="F20" s="14">
        <v>0</v>
      </c>
      <c r="G20" s="14">
        <v>0</v>
      </c>
      <c r="H20" s="14">
        <v>0</v>
      </c>
      <c r="I20" s="14">
        <v>353</v>
      </c>
      <c r="J20" s="14">
        <v>0</v>
      </c>
      <c r="K20" s="9"/>
      <c r="L20" s="2"/>
      <c r="M20" s="2"/>
      <c r="P20" s="13">
        <f t="shared" si="0"/>
        <v>98</v>
      </c>
      <c r="Q20" t="s">
        <v>46</v>
      </c>
      <c r="R20">
        <f>'Demand Data'!C18</f>
        <v>98</v>
      </c>
    </row>
    <row r="21" spans="1:18" x14ac:dyDescent="0.2">
      <c r="A21" s="7" t="s">
        <v>15</v>
      </c>
      <c r="B21" s="13"/>
      <c r="C21" s="14"/>
      <c r="D21" s="14"/>
      <c r="E21" s="14"/>
      <c r="F21" s="14">
        <v>0</v>
      </c>
      <c r="G21" s="14">
        <v>0</v>
      </c>
      <c r="H21" s="14">
        <v>0</v>
      </c>
      <c r="I21" s="14">
        <v>179</v>
      </c>
      <c r="J21" s="14">
        <v>0</v>
      </c>
      <c r="K21" s="9"/>
      <c r="L21" s="2"/>
      <c r="M21" s="2"/>
      <c r="P21" s="13">
        <f t="shared" si="0"/>
        <v>143</v>
      </c>
      <c r="Q21" t="s">
        <v>46</v>
      </c>
      <c r="R21">
        <f>'Demand Data'!C19</f>
        <v>143</v>
      </c>
    </row>
    <row r="22" spans="1:18" x14ac:dyDescent="0.2">
      <c r="A22" s="7" t="s">
        <v>16</v>
      </c>
      <c r="B22" s="13"/>
      <c r="C22" s="14"/>
      <c r="D22" s="14"/>
      <c r="E22" s="14"/>
      <c r="F22" s="14">
        <v>0</v>
      </c>
      <c r="G22" s="14">
        <v>0</v>
      </c>
      <c r="H22" s="14">
        <v>0</v>
      </c>
      <c r="I22" s="14">
        <v>225</v>
      </c>
      <c r="J22" s="14">
        <v>0</v>
      </c>
      <c r="K22" s="9"/>
      <c r="L22" s="2"/>
      <c r="M22" s="2"/>
      <c r="P22" s="13">
        <f t="shared" si="0"/>
        <v>51</v>
      </c>
      <c r="Q22" t="s">
        <v>46</v>
      </c>
      <c r="R22">
        <f>'Demand Data'!C20</f>
        <v>51</v>
      </c>
    </row>
    <row r="23" spans="1:18" x14ac:dyDescent="0.2">
      <c r="A23" s="7" t="s">
        <v>17</v>
      </c>
      <c r="B23" s="13"/>
      <c r="C23" s="14"/>
      <c r="D23" s="14"/>
      <c r="E23" s="14"/>
      <c r="F23" s="14">
        <v>0</v>
      </c>
      <c r="G23" s="14">
        <v>0</v>
      </c>
      <c r="H23" s="14">
        <v>0</v>
      </c>
      <c r="I23" s="14">
        <v>282</v>
      </c>
      <c r="J23" s="14">
        <v>0</v>
      </c>
      <c r="K23" s="9"/>
      <c r="L23" s="2"/>
      <c r="M23" s="2"/>
      <c r="P23" s="13">
        <f t="shared" si="0"/>
        <v>182.99999999999997</v>
      </c>
      <c r="Q23" t="s">
        <v>46</v>
      </c>
      <c r="R23">
        <f>'Demand Data'!C21</f>
        <v>183</v>
      </c>
    </row>
    <row r="24" spans="1:18" x14ac:dyDescent="0.2">
      <c r="A24" s="7" t="s">
        <v>18</v>
      </c>
      <c r="B24" s="13"/>
      <c r="C24" s="14"/>
      <c r="D24" s="14"/>
      <c r="E24" s="14"/>
      <c r="F24" s="14">
        <v>0</v>
      </c>
      <c r="G24" s="14">
        <v>0</v>
      </c>
      <c r="H24" s="14">
        <v>0</v>
      </c>
      <c r="I24" s="14">
        <v>4</v>
      </c>
      <c r="J24" s="14">
        <v>0</v>
      </c>
      <c r="K24" s="9"/>
      <c r="L24" s="2"/>
      <c r="M24" s="2"/>
      <c r="P24" s="13">
        <f t="shared" si="0"/>
        <v>161.00000000000009</v>
      </c>
      <c r="Q24" t="s">
        <v>46</v>
      </c>
      <c r="R24">
        <f>'Demand Data'!C22</f>
        <v>161</v>
      </c>
    </row>
    <row r="25" spans="1:18" x14ac:dyDescent="0.2">
      <c r="A25" s="7" t="s">
        <v>19</v>
      </c>
      <c r="B25" s="13"/>
      <c r="C25" s="14"/>
      <c r="D25" s="14"/>
      <c r="E25" s="14"/>
      <c r="F25" s="14">
        <v>0</v>
      </c>
      <c r="G25" s="14">
        <v>0</v>
      </c>
      <c r="H25" s="14">
        <v>0</v>
      </c>
      <c r="I25" s="14">
        <v>114</v>
      </c>
      <c r="J25" s="14">
        <v>0</v>
      </c>
      <c r="K25" s="9"/>
      <c r="L25" s="2"/>
      <c r="M25" s="2"/>
      <c r="P25" s="13">
        <f t="shared" si="0"/>
        <v>168</v>
      </c>
      <c r="Q25" t="s">
        <v>46</v>
      </c>
      <c r="R25">
        <f>'Demand Data'!C23</f>
        <v>168</v>
      </c>
    </row>
    <row r="26" spans="1:18" x14ac:dyDescent="0.2">
      <c r="A26" s="7" t="s">
        <v>20</v>
      </c>
      <c r="B26" s="13"/>
      <c r="C26" s="14"/>
      <c r="D26" s="14"/>
      <c r="E26" s="14"/>
      <c r="F26" s="14">
        <v>0</v>
      </c>
      <c r="G26" s="14">
        <v>0</v>
      </c>
      <c r="H26" s="14">
        <v>0</v>
      </c>
      <c r="I26" s="14">
        <v>98</v>
      </c>
      <c r="J26" s="14">
        <v>0</v>
      </c>
      <c r="K26" s="9"/>
      <c r="L26" s="2"/>
      <c r="M26" s="2"/>
      <c r="P26" s="13">
        <f t="shared" si="0"/>
        <v>210</v>
      </c>
      <c r="Q26" t="s">
        <v>46</v>
      </c>
      <c r="R26">
        <f>'Demand Data'!C24</f>
        <v>210</v>
      </c>
    </row>
    <row r="27" spans="1:18" x14ac:dyDescent="0.2">
      <c r="A27" s="7" t="s">
        <v>21</v>
      </c>
      <c r="B27" s="13"/>
      <c r="C27" s="14"/>
      <c r="D27" s="14"/>
      <c r="E27" s="14"/>
      <c r="F27" s="14">
        <v>0</v>
      </c>
      <c r="G27" s="14">
        <v>0</v>
      </c>
      <c r="H27" s="14">
        <v>0</v>
      </c>
      <c r="I27" s="14">
        <v>143</v>
      </c>
      <c r="J27" s="14">
        <v>0</v>
      </c>
      <c r="K27" s="9"/>
      <c r="L27" s="2"/>
      <c r="M27" s="2"/>
      <c r="P27" s="13">
        <f t="shared" si="0"/>
        <v>29</v>
      </c>
      <c r="Q27" t="s">
        <v>46</v>
      </c>
      <c r="R27">
        <f>'Demand Data'!C25</f>
        <v>29</v>
      </c>
    </row>
    <row r="28" spans="1:18" x14ac:dyDescent="0.2">
      <c r="A28" s="7" t="s">
        <v>22</v>
      </c>
      <c r="B28" s="13"/>
      <c r="C28" s="14"/>
      <c r="D28" s="14"/>
      <c r="E28" s="14"/>
      <c r="F28" s="14">
        <v>0</v>
      </c>
      <c r="G28" s="14">
        <v>0</v>
      </c>
      <c r="H28" s="14">
        <v>0</v>
      </c>
      <c r="I28" s="14">
        <v>51</v>
      </c>
      <c r="J28" s="14">
        <v>0</v>
      </c>
      <c r="K28" s="9"/>
      <c r="L28" s="2"/>
      <c r="M28" s="2"/>
      <c r="P28" s="13">
        <f t="shared" si="0"/>
        <v>179</v>
      </c>
      <c r="Q28" t="s">
        <v>46</v>
      </c>
      <c r="R28">
        <f>'Demand Data'!C26</f>
        <v>179</v>
      </c>
    </row>
    <row r="29" spans="1:18" x14ac:dyDescent="0.2">
      <c r="A29" s="7" t="s">
        <v>23</v>
      </c>
      <c r="B29" s="13"/>
      <c r="C29" s="14"/>
      <c r="D29" s="14"/>
      <c r="E29" s="14"/>
      <c r="F29" s="14">
        <v>0</v>
      </c>
      <c r="G29" s="14">
        <v>0</v>
      </c>
      <c r="H29" s="14">
        <v>0</v>
      </c>
      <c r="I29" s="14">
        <v>183</v>
      </c>
      <c r="J29" s="14">
        <v>-2.8421709430404007E-14</v>
      </c>
      <c r="K29" s="9"/>
      <c r="L29" s="2"/>
      <c r="M29" s="2"/>
      <c r="P29" s="13">
        <f t="shared" si="0"/>
        <v>125</v>
      </c>
      <c r="Q29" t="s">
        <v>46</v>
      </c>
      <c r="R29">
        <f>'Demand Data'!C27</f>
        <v>125</v>
      </c>
    </row>
    <row r="30" spans="1:18" x14ac:dyDescent="0.2">
      <c r="A30" s="7" t="s">
        <v>24</v>
      </c>
      <c r="B30" s="13"/>
      <c r="C30" s="14"/>
      <c r="D30" s="14"/>
      <c r="E30" s="14"/>
      <c r="F30" s="14">
        <v>0</v>
      </c>
      <c r="G30" s="14">
        <v>8.5265128291212022E-14</v>
      </c>
      <c r="H30" s="14">
        <v>0</v>
      </c>
      <c r="I30" s="14">
        <v>161</v>
      </c>
      <c r="J30" s="14">
        <v>0</v>
      </c>
      <c r="K30" s="9"/>
      <c r="L30" s="2"/>
      <c r="M30" s="2"/>
      <c r="O30" t="s">
        <v>48</v>
      </c>
      <c r="P30" s="13">
        <f>SUM(F$11:F$35)-E6</f>
        <v>0</v>
      </c>
      <c r="Q30" t="s">
        <v>46</v>
      </c>
      <c r="R30" s="13">
        <v>0</v>
      </c>
    </row>
    <row r="31" spans="1:18" x14ac:dyDescent="0.2">
      <c r="A31" s="7" t="s">
        <v>25</v>
      </c>
      <c r="B31" s="13"/>
      <c r="C31" s="14"/>
      <c r="D31" s="14"/>
      <c r="E31" s="14"/>
      <c r="F31" s="14">
        <v>0</v>
      </c>
      <c r="G31" s="14">
        <v>0</v>
      </c>
      <c r="H31" s="14">
        <v>0</v>
      </c>
      <c r="I31" s="14">
        <v>168</v>
      </c>
      <c r="J31" s="14">
        <v>0</v>
      </c>
      <c r="K31" s="9"/>
      <c r="L31" s="2"/>
      <c r="M31" s="2"/>
      <c r="P31" s="13">
        <f>SUM(G$11:G$35)-E7</f>
        <v>-3.4106051316484809E-13</v>
      </c>
      <c r="Q31" t="s">
        <v>46</v>
      </c>
      <c r="R31" s="13">
        <v>0</v>
      </c>
    </row>
    <row r="32" spans="1:18" x14ac:dyDescent="0.2">
      <c r="A32" s="7" t="s">
        <v>26</v>
      </c>
      <c r="B32" s="13"/>
      <c r="C32" s="14"/>
      <c r="D32" s="14"/>
      <c r="E32" s="14"/>
      <c r="F32" s="14">
        <v>0</v>
      </c>
      <c r="G32" s="14">
        <v>0</v>
      </c>
      <c r="H32" s="14">
        <v>0</v>
      </c>
      <c r="I32" s="14">
        <v>210</v>
      </c>
      <c r="J32" s="14">
        <v>0</v>
      </c>
      <c r="K32" s="9"/>
      <c r="L32" s="2"/>
      <c r="M32" s="2"/>
      <c r="P32" s="13">
        <f>SUM(H$11:H$35)-E8</f>
        <v>0</v>
      </c>
      <c r="Q32" t="s">
        <v>46</v>
      </c>
      <c r="R32" s="13">
        <v>0</v>
      </c>
    </row>
    <row r="33" spans="1:18" x14ac:dyDescent="0.2">
      <c r="A33" s="7" t="s">
        <v>27</v>
      </c>
      <c r="B33" s="13"/>
      <c r="C33" s="14"/>
      <c r="D33" s="14"/>
      <c r="E33" s="14"/>
      <c r="F33" s="14">
        <v>0</v>
      </c>
      <c r="G33" s="14">
        <v>0</v>
      </c>
      <c r="H33" s="14">
        <v>0</v>
      </c>
      <c r="I33" s="14">
        <v>29</v>
      </c>
      <c r="J33" s="14">
        <v>0</v>
      </c>
      <c r="K33" s="9"/>
      <c r="P33" s="13">
        <f>SUM(I$11:I$35)-E9</f>
        <v>0</v>
      </c>
      <c r="Q33" t="s">
        <v>46</v>
      </c>
      <c r="R33" s="13">
        <v>0</v>
      </c>
    </row>
    <row r="34" spans="1:18" x14ac:dyDescent="0.2">
      <c r="A34" s="7" t="s">
        <v>28</v>
      </c>
      <c r="B34" s="13"/>
      <c r="C34" s="14"/>
      <c r="D34" s="14"/>
      <c r="E34" s="14"/>
      <c r="F34" s="14">
        <v>0</v>
      </c>
      <c r="G34" s="14">
        <v>0</v>
      </c>
      <c r="H34" s="14">
        <v>0</v>
      </c>
      <c r="I34" s="14">
        <v>179</v>
      </c>
      <c r="J34" s="14">
        <v>0</v>
      </c>
      <c r="K34" s="9"/>
      <c r="P34" s="13">
        <f>SUM(J$11:J$35)-E10</f>
        <v>-2.8421709430404007E-14</v>
      </c>
      <c r="Q34" t="s">
        <v>46</v>
      </c>
      <c r="R34" s="13">
        <v>0</v>
      </c>
    </row>
    <row r="35" spans="1:18" x14ac:dyDescent="0.2">
      <c r="A35" s="7" t="s">
        <v>29</v>
      </c>
      <c r="B35" s="13"/>
      <c r="C35" s="13"/>
      <c r="D35" s="13"/>
      <c r="E35" s="13"/>
      <c r="F35" s="13">
        <v>0</v>
      </c>
      <c r="G35" s="13">
        <v>0</v>
      </c>
      <c r="H35" s="13">
        <v>0</v>
      </c>
      <c r="I35" s="13">
        <v>125</v>
      </c>
      <c r="J35" s="13">
        <v>0</v>
      </c>
      <c r="O35" t="s">
        <v>49</v>
      </c>
      <c r="P35" s="13">
        <f>SUM(B5:D5)-SUM(E6:E10)</f>
        <v>0</v>
      </c>
      <c r="Q35" s="13" t="s">
        <v>46</v>
      </c>
      <c r="R35" s="13">
        <v>0</v>
      </c>
    </row>
    <row r="36" spans="1:18" x14ac:dyDescent="0.2">
      <c r="O36" t="s">
        <v>52</v>
      </c>
      <c r="P36">
        <f>0.3*SUM(E$6:E$10)-B5</f>
        <v>0</v>
      </c>
      <c r="Q36" t="s">
        <v>46</v>
      </c>
      <c r="R36" s="13">
        <v>0</v>
      </c>
    </row>
    <row r="37" spans="1:18" x14ac:dyDescent="0.2">
      <c r="P37">
        <f>0.25*SUM(E$6:E$10)-C5</f>
        <v>0</v>
      </c>
      <c r="Q37" t="s">
        <v>46</v>
      </c>
      <c r="R37" s="13">
        <v>0</v>
      </c>
    </row>
    <row r="38" spans="1:18" x14ac:dyDescent="0.2">
      <c r="P38">
        <f>0.45*SUM(E$6:E$10)-D5</f>
        <v>0</v>
      </c>
      <c r="Q38" t="s">
        <v>46</v>
      </c>
      <c r="R38" s="13">
        <v>0</v>
      </c>
    </row>
    <row r="39" spans="1:18" x14ac:dyDescent="0.2">
      <c r="O39" t="s">
        <v>50</v>
      </c>
      <c r="P39" s="13">
        <f>SUM(F$11:F$35)-M3*SUM(R$5:R$29)</f>
        <v>-4.6107562212682771E-13</v>
      </c>
      <c r="Q39" t="s">
        <v>51</v>
      </c>
      <c r="R39" s="13">
        <v>0</v>
      </c>
    </row>
    <row r="40" spans="1:18" x14ac:dyDescent="0.2">
      <c r="P40" s="13">
        <f>SUM(G$11:G$35)-M4*SUM(R$5:R$29)</f>
        <v>8.5265128291212022E-14</v>
      </c>
      <c r="Q40" t="s">
        <v>51</v>
      </c>
      <c r="R40" s="13">
        <v>0</v>
      </c>
    </row>
    <row r="41" spans="1:18" x14ac:dyDescent="0.2">
      <c r="P41" s="13">
        <f>SUM(H$11:H$35)-M5*SUM(R$5:R$29)</f>
        <v>0</v>
      </c>
      <c r="Q41" t="s">
        <v>51</v>
      </c>
      <c r="R41" s="13">
        <v>0</v>
      </c>
    </row>
    <row r="42" spans="1:18" x14ac:dyDescent="0.2">
      <c r="P42" s="13">
        <f>SUM(I$11:I$35)-M6*SUM(R$5:R$29)</f>
        <v>0</v>
      </c>
      <c r="Q42" t="s">
        <v>51</v>
      </c>
      <c r="R42" s="13">
        <v>0</v>
      </c>
    </row>
    <row r="43" spans="1:18" x14ac:dyDescent="0.2">
      <c r="P43" s="13">
        <f>SUM(J$11:J$35)-M7*SUM(R$5:R$29)</f>
        <v>-2.8421709430404007E-14</v>
      </c>
      <c r="Q43" t="s">
        <v>51</v>
      </c>
      <c r="R43" s="13">
        <v>0</v>
      </c>
    </row>
    <row r="44" spans="1:18" x14ac:dyDescent="0.2">
      <c r="P44" s="15"/>
      <c r="Q44" s="13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 Data</vt:lpstr>
      <vt:lpstr>Demand Data</vt:lpstr>
      <vt:lpstr>Model</vt:lpstr>
    </vt:vector>
  </TitlesOfParts>
  <Company>SINTEF-gruppen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pschutz</dc:creator>
  <cp:lastModifiedBy>Peter Schütz</cp:lastModifiedBy>
  <dcterms:created xsi:type="dcterms:W3CDTF">2010-02-23T08:49:16Z</dcterms:created>
  <dcterms:modified xsi:type="dcterms:W3CDTF">2020-01-16T12:35:00Z</dcterms:modified>
</cp:coreProperties>
</file>