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codeName="ThisWorkbook"/>
  <xr:revisionPtr revIDLastSave="0" documentId="8_{CE2969B9-E9E9-4D02-BCC2-C0EC9FEADE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del préstamo" sheetId="3" r:id="rId1"/>
  </sheets>
  <definedNames>
    <definedName name="_xlnm.Print_Area" localSheetId="0">'Programación del préstamo'!$G$17</definedName>
    <definedName name="ColumnTitle1" localSheetId="0">PaymentSchedule3[[#Headers],[Número de pago]]</definedName>
    <definedName name="End_Bal" localSheetId="0">PaymentSchedule3[Fin
Saldo]</definedName>
    <definedName name="ExtraPayments" localSheetId="0">'Programación del préstamo'!$E$11</definedName>
    <definedName name="ImporteDelPréstamo" localSheetId="0">'Programación del préstamo'!$E$5</definedName>
    <definedName name="ImporteTotalDeIntereses" localSheetId="0">SUM(PaymentSchedule3[Interés])</definedName>
    <definedName name="ImporteTotalDePagosAnticipados" localSheetId="0">SUM(PaymentSchedule3[Adicional
Pago])</definedName>
    <definedName name="InterestRate" localSheetId="0">'Programación del préstamo'!$E$6</definedName>
    <definedName name="LastCol" localSheetId="0">MATCH(REPT("z",255),'Programación del préstamo'!$13:$13)</definedName>
    <definedName name="LastRow" localSheetId="0">MATCH(9.99E+307,'Programación del préstamo'!$B:$B)</definedName>
    <definedName name="LenderName" localSheetId="0">'Programación del préstamo'!$H$11:$I$11</definedName>
    <definedName name="LoanIsGood" localSheetId="0">('Programación del préstamo'!$E$5*'Programación del préstamo'!$E$6*'Programación del préstamo'!$E$7*'Programación del préstamo'!$E$9)&gt;0</definedName>
    <definedName name="LoanPeriod" localSheetId="0">'Programación del préstamo'!$E$7</definedName>
    <definedName name="LoanStartDate" localSheetId="0">'Programación del préstamo'!$E$9</definedName>
    <definedName name="NúmeroDePagosProgramados" localSheetId="0">'Programación del préstamo'!$I$6</definedName>
    <definedName name="NúmeroRealDePagos" localSheetId="0">IFERROR(IF('Programación del préstamo'!LoanIsGood,IF('Programación del préstamo'!PaymentsPerYear=1,1,MATCH(0.01,'Programación del préstamo'!End_Bal,-1)+1)),"")</definedName>
    <definedName name="PagoProgramado" localSheetId="0">'Programación del préstamo'!$I$5</definedName>
    <definedName name="PaymentsPerYear" localSheetId="0">'Programación del préstamo'!$E$8</definedName>
    <definedName name="PrintArea_SET" localSheetId="0">OFFSET('Programación del préstamo'!A1,'Programación del préstamo'!LastRow,'Programación del préstamo'!LastCol)</definedName>
    <definedName name="RowTitleRegion1..E9" localSheetId="0">'Programación del préstamo'!$B$5:$D$5</definedName>
    <definedName name="RowTitleRegion2..I7" localSheetId="0">'Programación del préstamo'!$G$5:$H$5</definedName>
    <definedName name="RowTitleRegion3..E9" localSheetId="0">'Programación del préstamo'!$B$11</definedName>
    <definedName name="RowTitleRegion4..H9" localSheetId="0">'Programación del préstamo'!$G$11</definedName>
    <definedName name="_xlnm.Print_Titles" localSheetId="0">'Programación del préstamo'!$13:$13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3" l="1"/>
  <c r="I6" i="3" l="1"/>
  <c r="B19" i="3" l="1"/>
  <c r="B21" i="3"/>
  <c r="C21" i="3" s="1"/>
  <c r="B14" i="3"/>
  <c r="D14" i="3" s="1"/>
  <c r="I14" i="3" s="1"/>
  <c r="B15" i="3"/>
  <c r="C15" i="3" s="1"/>
  <c r="B17" i="3"/>
  <c r="I5" i="3"/>
  <c r="B18" i="3"/>
  <c r="B20" i="3"/>
  <c r="B16" i="3"/>
  <c r="B23" i="3"/>
  <c r="C19" i="3"/>
  <c r="B22" i="3"/>
  <c r="E21" i="3" l="1"/>
  <c r="C14" i="3"/>
  <c r="E19" i="3"/>
  <c r="E14" i="3"/>
  <c r="F14" i="3" s="1"/>
  <c r="G14" i="3" s="1"/>
  <c r="H14" i="3" s="1"/>
  <c r="J14" i="3" s="1"/>
  <c r="D15" i="3" s="1"/>
  <c r="E15" i="3"/>
  <c r="E22" i="3"/>
  <c r="C22" i="3"/>
  <c r="E16" i="3"/>
  <c r="C16" i="3"/>
  <c r="K14" i="3"/>
  <c r="E23" i="3"/>
  <c r="C23" i="3"/>
  <c r="E18" i="3"/>
  <c r="C18" i="3"/>
  <c r="C20" i="3"/>
  <c r="E20" i="3"/>
  <c r="E17" i="3"/>
  <c r="C17" i="3"/>
  <c r="I15" i="3" l="1"/>
  <c r="F15" i="3"/>
  <c r="G15" i="3" s="1"/>
  <c r="K15" i="3" l="1"/>
  <c r="H15" i="3"/>
  <c r="J15" i="3" s="1"/>
  <c r="D16" i="3" s="1"/>
  <c r="I16" i="3" s="1"/>
  <c r="K16" i="3" s="1"/>
  <c r="F16" i="3" l="1"/>
  <c r="G16" i="3" s="1"/>
  <c r="H16" i="3" s="1"/>
  <c r="J16" i="3" s="1"/>
  <c r="D17" i="3" s="1"/>
  <c r="I17" i="3" s="1"/>
  <c r="F17" i="3" l="1"/>
  <c r="G17" i="3" s="1"/>
  <c r="H17" i="3" s="1"/>
  <c r="J17" i="3" s="1"/>
  <c r="D18" i="3" s="1"/>
  <c r="K17" i="3"/>
  <c r="I18" i="3" l="1"/>
  <c r="F18" i="3"/>
  <c r="G18" i="3" l="1"/>
  <c r="H18" i="3" s="1"/>
  <c r="J18" i="3" s="1"/>
  <c r="D19" i="3" s="1"/>
  <c r="K18" i="3"/>
  <c r="I19" i="3" l="1"/>
  <c r="F19" i="3"/>
  <c r="G19" i="3" l="1"/>
  <c r="H19" i="3" s="1"/>
  <c r="J19" i="3" s="1"/>
  <c r="D20" i="3" s="1"/>
  <c r="K19" i="3"/>
  <c r="I20" i="3" l="1"/>
  <c r="K20" i="3" s="1"/>
  <c r="F20" i="3"/>
  <c r="G20" i="3" l="1"/>
  <c r="H20" i="3" s="1"/>
  <c r="J20" i="3" s="1"/>
  <c r="D21" i="3" s="1"/>
  <c r="I21" i="3" l="1"/>
  <c r="K21" i="3" s="1"/>
  <c r="F21" i="3"/>
  <c r="G21" i="3" l="1"/>
  <c r="H21" i="3" s="1"/>
  <c r="J21" i="3" s="1"/>
  <c r="D22" i="3" s="1"/>
  <c r="I22" i="3" l="1"/>
  <c r="K22" i="3" s="1"/>
  <c r="F22" i="3"/>
  <c r="G22" i="3" l="1"/>
  <c r="H22" i="3" s="1"/>
  <c r="J22" i="3" s="1"/>
  <c r="D23" i="3" s="1"/>
  <c r="I23" i="3" l="1"/>
  <c r="K23" i="3" s="1"/>
  <c r="F23" i="3"/>
  <c r="G23" i="3" l="1"/>
  <c r="H23" i="3" s="1"/>
  <c r="J23" i="3"/>
  <c r="I9" i="3" l="1"/>
  <c r="I8" i="3"/>
  <c r="I7" i="3" l="1"/>
</calcChain>
</file>

<file path=xl/sharedStrings.xml><?xml version="1.0" encoding="utf-8"?>
<sst xmlns="http://schemas.openxmlformats.org/spreadsheetml/2006/main" count="26" uniqueCount="25">
  <si>
    <t>Indicar valores</t>
  </si>
  <si>
    <t>Importe del préstamo</t>
  </si>
  <si>
    <t>Tasa de interés anual</t>
  </si>
  <si>
    <t>Periodo del préstamo en años</t>
  </si>
  <si>
    <t>Número de pagos por año</t>
  </si>
  <si>
    <t>Fecha de inicio del préstamo</t>
  </si>
  <si>
    <t>Pagos adicionales opcionales</t>
  </si>
  <si>
    <t>Número de pago</t>
  </si>
  <si>
    <t>Programación de la amortización del préstamo</t>
  </si>
  <si>
    <t>Pago
Fecha</t>
  </si>
  <si>
    <t>Inicio
Saldo</t>
  </si>
  <si>
    <t>Pago programado</t>
  </si>
  <si>
    <t>Adicional
Pago</t>
  </si>
  <si>
    <t>Resumen del préstamo</t>
  </si>
  <si>
    <t>Número de pagos programados</t>
  </si>
  <si>
    <t>Número real de pagos</t>
  </si>
  <si>
    <t>Importe total de pagos anticipados</t>
  </si>
  <si>
    <t>Importe total de intereses</t>
  </si>
  <si>
    <t>Nombre del prestamista</t>
  </si>
  <si>
    <t>Total
Pago</t>
  </si>
  <si>
    <t>Director</t>
  </si>
  <si>
    <t>Banco Woodgrove</t>
  </si>
  <si>
    <t>Interés</t>
  </si>
  <si>
    <t>Fin
Saldo</t>
  </si>
  <si>
    <t>Acumulado
Interés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</si>
</sst>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* #,##0_);_(* \(#,##0\);_(* &quot;-&quot;_);_(@_)"/>
    <numFmt numFmtId="167" formatCode="_(* #,##0.00_);_(* \(#,##0.00\);_(* &quot;-&quot;??_);_(@_)"/>
    <numFmt numFmtId="168" formatCode="#,##0.00\ &quot;€&quot;"/>
  </numFmts>
  <fonts count="36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 tint="0.24994659260841701"/>
      <name val="Calibri"/>
      <family val="2"/>
    </font>
    <font>
      <sz val="11"/>
      <name val="Calibri"/>
      <family val="2"/>
    </font>
    <font>
      <sz val="11"/>
      <color theme="1" tint="0.24994659260841701"/>
      <name val="Calibri"/>
      <family val="2"/>
    </font>
    <font>
      <b/>
      <sz val="16"/>
      <color rgb="FF0070C0"/>
      <name val="Calibri"/>
      <family val="2"/>
    </font>
    <font>
      <b/>
      <sz val="14"/>
      <color theme="1" tint="0.24994659260841701"/>
      <name val="Calibri"/>
      <family val="2"/>
    </font>
    <font>
      <b/>
      <sz val="12"/>
      <color theme="3"/>
      <name val="Calibri"/>
      <family val="2"/>
    </font>
    <font>
      <i/>
      <sz val="11"/>
      <color theme="1"/>
      <name val="Calibri"/>
      <family val="2"/>
    </font>
    <font>
      <b/>
      <sz val="40"/>
      <color rgb="FF376B36"/>
      <name val="Calibri"/>
      <family val="2"/>
    </font>
    <font>
      <b/>
      <sz val="20"/>
      <color theme="4" tint="-0.499984740745262"/>
      <name val="Calibri"/>
      <family val="2"/>
    </font>
    <font>
      <b/>
      <sz val="12"/>
      <color theme="1" tint="0.249977111117893"/>
      <name val="Calibri"/>
      <family val="2"/>
    </font>
    <font>
      <sz val="1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  <font>
      <b/>
      <sz val="40"/>
      <color rgb="FF376B36"/>
      <name val="Calibri"/>
      <family val="2"/>
      <scheme val="major"/>
    </font>
    <font>
      <sz val="12"/>
      <color theme="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376B36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8"/>
      <color theme="3"/>
      <name val="Calibri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376B36"/>
      </top>
      <bottom style="thin">
        <color theme="2" tint="-9.9978637043366805E-2"/>
      </bottom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4" tint="-0.499984740745262"/>
      </top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rgb="FF376B36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0" tint="-0.14999847407452621"/>
      </right>
      <top style="thin">
        <color theme="2" tint="-9.9978637043366805E-2"/>
      </top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/>
      <bottom style="thin">
        <color theme="4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7" fillId="0" borderId="1" applyNumberFormat="0" applyFill="0" applyProtection="0">
      <alignment vertical="center"/>
    </xf>
    <xf numFmtId="0" fontId="11" fillId="0" borderId="2" applyNumberFormat="0" applyFill="0" applyProtection="0">
      <alignment vertical="center"/>
    </xf>
    <xf numFmtId="0" fontId="2" fillId="0" borderId="3" applyNumberFormat="0" applyFill="0" applyProtection="0">
      <alignment vertical="center"/>
    </xf>
    <xf numFmtId="0" fontId="3" fillId="2" borderId="4" applyNumberFormat="0" applyProtection="0">
      <alignment horizontal="right"/>
    </xf>
    <xf numFmtId="0" fontId="4" fillId="0" borderId="4" applyNumberFormat="0" applyProtection="0">
      <alignment vertical="center"/>
    </xf>
    <xf numFmtId="10" fontId="5" fillId="0" borderId="0" applyFont="0" applyFill="0" applyBorder="0" applyAlignment="0" applyProtection="0"/>
    <xf numFmtId="168" fontId="3" fillId="2" borderId="0" applyFont="0" applyFill="0" applyBorder="0" applyAlignment="0" applyProtection="0"/>
    <xf numFmtId="0" fontId="3" fillId="3" borderId="0" applyNumberFormat="0" applyFont="0" applyAlignment="0">
      <alignment horizontal="center" vertical="center" wrapText="1"/>
    </xf>
    <xf numFmtId="0" fontId="6" fillId="4" borderId="0" applyNumberFormat="0" applyBorder="0" applyProtection="0">
      <alignment vertical="center" wrapText="1"/>
    </xf>
    <xf numFmtId="1" fontId="3" fillId="3" borderId="0" applyFont="0" applyFill="0" applyBorder="0" applyAlignment="0"/>
    <xf numFmtId="14" fontId="3" fillId="0" borderId="0" applyFont="0" applyFill="0" applyBorder="0" applyAlignment="0"/>
    <xf numFmtId="168" fontId="3" fillId="2" borderId="0" applyFont="0" applyFill="0" applyBorder="0" applyProtection="0">
      <alignment horizontal="right" indent="2"/>
    </xf>
    <xf numFmtId="0" fontId="10" fillId="6" borderId="0" applyFill="0" applyBorder="0" applyProtection="0">
      <alignment horizontal="left" vertical="center" wrapText="1" indent="1"/>
    </xf>
    <xf numFmtId="0" fontId="12" fillId="0" borderId="5">
      <alignment vertical="center"/>
    </xf>
    <xf numFmtId="0" fontId="16" fillId="5" borderId="0" applyFill="0" applyProtection="0">
      <alignment horizontal="center" vertical="center" wrapText="1"/>
    </xf>
    <xf numFmtId="167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7" fillId="8" borderId="0" applyNumberFormat="0" applyBorder="0" applyAlignment="0" applyProtection="0"/>
    <xf numFmtId="0" fontId="28" fillId="9" borderId="0" applyNumberFormat="0" applyBorder="0" applyAlignment="0" applyProtection="0"/>
    <xf numFmtId="0" fontId="29" fillId="10" borderId="16" applyNumberFormat="0" applyAlignment="0" applyProtection="0"/>
    <xf numFmtId="0" fontId="30" fillId="10" borderId="17" applyNumberFormat="0" applyAlignment="0" applyProtection="0"/>
    <xf numFmtId="0" fontId="31" fillId="0" borderId="18" applyNumberFormat="0" applyFill="0" applyAlignment="0" applyProtection="0"/>
    <xf numFmtId="0" fontId="6" fillId="11" borderId="19" applyNumberFormat="0" applyAlignment="0" applyProtection="0"/>
    <xf numFmtId="0" fontId="32" fillId="0" borderId="0" applyNumberFormat="0" applyFill="0" applyBorder="0" applyAlignment="0" applyProtection="0"/>
    <xf numFmtId="0" fontId="5" fillId="12" borderId="20" applyNumberFormat="0" applyFont="0" applyAlignment="0" applyProtection="0"/>
    <xf numFmtId="0" fontId="33" fillId="0" borderId="21" applyNumberFormat="0" applyFill="0" applyAlignment="0" applyProtection="0"/>
    <xf numFmtId="0" fontId="34" fillId="13" borderId="0" applyNumberFormat="0" applyBorder="0" applyAlignment="0" applyProtection="0"/>
    <xf numFmtId="0" fontId="1" fillId="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45">
    <xf numFmtId="0" fontId="0" fillId="0" borderId="0" xfId="0"/>
    <xf numFmtId="0" fontId="8" fillId="0" borderId="0" xfId="0" applyFont="1"/>
    <xf numFmtId="0" fontId="11" fillId="0" borderId="0" xfId="2" applyBorder="1">
      <alignment vertical="center"/>
    </xf>
    <xf numFmtId="0" fontId="11" fillId="0" borderId="0" xfId="2" applyFill="1" applyBorder="1">
      <alignment vertical="center"/>
    </xf>
    <xf numFmtId="0" fontId="14" fillId="0" borderId="0" xfId="13" applyFont="1" applyFill="1" applyBorder="1" applyAlignment="1">
      <alignment vertical="center" wrapText="1"/>
    </xf>
    <xf numFmtId="0" fontId="13" fillId="0" borderId="0" xfId="5" applyFont="1" applyBorder="1">
      <alignment vertical="center"/>
    </xf>
    <xf numFmtId="14" fontId="9" fillId="0" borderId="0" xfId="11" applyFont="1" applyFill="1" applyBorder="1" applyAlignment="1">
      <alignment horizontal="right" indent="1"/>
    </xf>
    <xf numFmtId="0" fontId="17" fillId="0" borderId="0" xfId="0" applyFont="1"/>
    <xf numFmtId="0" fontId="15" fillId="0" borderId="15" xfId="2" applyFont="1" applyBorder="1" applyAlignment="1">
      <alignment horizontal="left" vertical="center" indent="1"/>
    </xf>
    <xf numFmtId="0" fontId="11" fillId="0" borderId="15" xfId="2" applyBorder="1" applyAlignment="1">
      <alignment horizontal="left" vertical="center" indent="1"/>
    </xf>
    <xf numFmtId="0" fontId="0" fillId="0" borderId="15" xfId="0" applyBorder="1" applyAlignment="1">
      <alignment vertical="center"/>
    </xf>
    <xf numFmtId="0" fontId="18" fillId="0" borderId="15" xfId="2" applyFont="1" applyBorder="1" applyAlignment="1">
      <alignment horizontal="left" vertical="center" indent="1"/>
    </xf>
    <xf numFmtId="0" fontId="18" fillId="0" borderId="0" xfId="2" applyFont="1" applyFill="1" applyBorder="1">
      <alignment vertical="center"/>
    </xf>
    <xf numFmtId="10" fontId="21" fillId="0" borderId="5" xfId="6" applyFont="1" applyFill="1" applyBorder="1" applyAlignment="1">
      <alignment horizontal="right" vertical="center" indent="1"/>
    </xf>
    <xf numFmtId="0" fontId="20" fillId="0" borderId="14" xfId="5" applyFont="1" applyBorder="1">
      <alignment vertical="center"/>
    </xf>
    <xf numFmtId="0" fontId="22" fillId="0" borderId="0" xfId="5" applyFont="1" applyBorder="1">
      <alignment vertical="center"/>
    </xf>
    <xf numFmtId="0" fontId="0" fillId="0" borderId="7" xfId="0" applyBorder="1"/>
    <xf numFmtId="0" fontId="24" fillId="0" borderId="0" xfId="15" applyFont="1" applyFill="1">
      <alignment horizontal="center" vertical="center" wrapText="1"/>
    </xf>
    <xf numFmtId="168" fontId="21" fillId="0" borderId="6" xfId="7" applyFont="1" applyFill="1" applyBorder="1" applyAlignment="1">
      <alignment horizontal="right" vertical="center" indent="1"/>
    </xf>
    <xf numFmtId="168" fontId="20" fillId="0" borderId="0" xfId="7" applyFont="1" applyFill="1" applyBorder="1" applyAlignment="1">
      <alignment horizontal="right" vertical="center" indent="1"/>
    </xf>
    <xf numFmtId="1" fontId="21" fillId="0" borderId="5" xfId="10" applyFont="1" applyFill="1" applyBorder="1" applyAlignment="1">
      <alignment horizontal="right" vertical="center" indent="1"/>
    </xf>
    <xf numFmtId="14" fontId="21" fillId="0" borderId="9" xfId="11" applyFont="1" applyFill="1" applyBorder="1" applyAlignment="1">
      <alignment horizontal="right" vertical="center" indent="1"/>
    </xf>
    <xf numFmtId="1" fontId="17" fillId="0" borderId="0" xfId="10" applyFont="1" applyFill="1" applyBorder="1" applyAlignment="1">
      <alignment horizontal="center" vertical="center"/>
    </xf>
    <xf numFmtId="14" fontId="17" fillId="0" borderId="0" xfId="11" applyFont="1" applyFill="1" applyBorder="1" applyAlignment="1">
      <alignment horizontal="center" vertical="center"/>
    </xf>
    <xf numFmtId="168" fontId="17" fillId="0" borderId="0" xfId="12" applyFont="1" applyFill="1" applyBorder="1" applyAlignment="1">
      <alignment horizontal="right" vertical="center" indent="2"/>
    </xf>
    <xf numFmtId="168" fontId="17" fillId="0" borderId="0" xfId="12" applyFont="1" applyFill="1" applyBorder="1" applyAlignment="1">
      <alignment horizontal="center" vertical="center"/>
    </xf>
    <xf numFmtId="168" fontId="17" fillId="0" borderId="0" xfId="12" applyFont="1" applyFill="1" applyBorder="1" applyAlignment="1">
      <alignment horizontal="right" vertical="center" indent="3"/>
    </xf>
    <xf numFmtId="0" fontId="20" fillId="0" borderId="13" xfId="5" applyFont="1" applyBorder="1" applyAlignment="1">
      <alignment horizontal="left" vertical="center" indent="1"/>
    </xf>
    <xf numFmtId="0" fontId="23" fillId="0" borderId="0" xfId="5" applyFont="1" applyBorder="1" applyAlignment="1">
      <alignment horizontal="left" vertical="center" indent="1"/>
    </xf>
    <xf numFmtId="0" fontId="20" fillId="0" borderId="9" xfId="5" applyFont="1" applyBorder="1" applyAlignment="1">
      <alignment horizontal="left" vertical="center" indent="1"/>
    </xf>
    <xf numFmtId="0" fontId="20" fillId="0" borderId="12" xfId="5" applyFont="1" applyBorder="1" applyAlignment="1">
      <alignment horizontal="left" vertical="center" indent="1"/>
    </xf>
    <xf numFmtId="168" fontId="21" fillId="0" borderId="9" xfId="8" applyNumberFormat="1" applyFont="1" applyFill="1" applyBorder="1" applyAlignment="1">
      <alignment horizontal="right" vertical="center" indent="1"/>
    </xf>
    <xf numFmtId="168" fontId="3" fillId="0" borderId="0" xfId="8" applyNumberFormat="1" applyFont="1" applyFill="1" applyAlignment="1">
      <alignment horizontal="right" indent="1"/>
    </xf>
    <xf numFmtId="0" fontId="23" fillId="0" borderId="0" xfId="3" applyFont="1" applyFill="1" applyBorder="1" applyAlignment="1">
      <alignment horizontal="left" vertical="top" indent="1"/>
    </xf>
    <xf numFmtId="0" fontId="20" fillId="0" borderId="0" xfId="3" applyFont="1" applyFill="1" applyBorder="1" applyAlignment="1">
      <alignment horizontal="right" vertical="center" indent="1"/>
    </xf>
    <xf numFmtId="0" fontId="20" fillId="0" borderId="14" xfId="5" applyFont="1" applyBorder="1" applyAlignment="1">
      <alignment horizontal="left" vertical="center" indent="1"/>
    </xf>
    <xf numFmtId="0" fontId="20" fillId="0" borderId="5" xfId="5" applyFont="1" applyBorder="1" applyAlignment="1">
      <alignment horizontal="left" vertical="center" indent="1"/>
    </xf>
    <xf numFmtId="0" fontId="20" fillId="0" borderId="11" xfId="5" applyFont="1" applyBorder="1" applyAlignment="1">
      <alignment horizontal="left" vertical="center" indent="1"/>
    </xf>
    <xf numFmtId="1" fontId="21" fillId="0" borderId="5" xfId="10" applyFont="1" applyFill="1" applyBorder="1" applyAlignment="1">
      <alignment horizontal="right" vertical="center" indent="1"/>
    </xf>
    <xf numFmtId="168" fontId="21" fillId="0" borderId="5" xfId="8" applyNumberFormat="1" applyFont="1" applyFill="1" applyBorder="1" applyAlignment="1">
      <alignment horizontal="right" vertical="center" indent="1"/>
    </xf>
    <xf numFmtId="0" fontId="20" fillId="5" borderId="6" xfId="5" applyFont="1" applyFill="1" applyBorder="1" applyAlignment="1">
      <alignment horizontal="left" vertical="center" indent="1"/>
    </xf>
    <xf numFmtId="0" fontId="20" fillId="5" borderId="10" xfId="5" applyFont="1" applyFill="1" applyBorder="1" applyAlignment="1">
      <alignment horizontal="left" vertical="center" indent="1"/>
    </xf>
    <xf numFmtId="168" fontId="21" fillId="0" borderId="8" xfId="8" applyNumberFormat="1" applyFont="1" applyFill="1" applyBorder="1" applyAlignment="1">
      <alignment horizontal="right" vertical="center" indent="1"/>
    </xf>
    <xf numFmtId="0" fontId="19" fillId="0" borderId="0" xfId="13" applyFont="1" applyFill="1" applyBorder="1" applyAlignment="1">
      <alignment horizontal="left" vertical="center" wrapText="1"/>
    </xf>
    <xf numFmtId="0" fontId="35" fillId="0" borderId="0" xfId="0" applyFont="1"/>
  </cellXfs>
  <cellStyles count="55">
    <cellStyle name="20% - Énfasis1" xfId="32" builtinId="30" customBuiltin="1"/>
    <cellStyle name="20% - Énfasis2" xfId="36" builtinId="34" customBuiltin="1"/>
    <cellStyle name="20% - Énfasis3" xfId="40" builtinId="38" customBuiltin="1"/>
    <cellStyle name="20% - Énfasis4" xfId="44" builtinId="42" customBuiltin="1"/>
    <cellStyle name="20% - Énfasis5" xfId="48" builtinId="46" customBuiltin="1"/>
    <cellStyle name="20% - Énfasis6" xfId="52" builtinId="50" customBuiltin="1"/>
    <cellStyle name="40% - Énfasis1" xfId="33" builtinId="31" customBuiltin="1"/>
    <cellStyle name="40% - Énfasis2" xfId="37" builtinId="35" customBuiltin="1"/>
    <cellStyle name="40% - Énfasis3" xfId="41" builtinId="39" customBuiltin="1"/>
    <cellStyle name="40% - Énfasis4" xfId="45" builtinId="43" customBuiltin="1"/>
    <cellStyle name="40% - Énfasis5" xfId="49" builtinId="47" customBuiltin="1"/>
    <cellStyle name="40% - Énfasis6" xfId="53" builtinId="51" customBuiltin="1"/>
    <cellStyle name="60% - Énfasis1" xfId="34" builtinId="32" customBuiltin="1"/>
    <cellStyle name="60% - Énfasis2" xfId="38" builtinId="36" customBuiltin="1"/>
    <cellStyle name="60% - Énfasis3" xfId="42" builtinId="40" customBuiltin="1"/>
    <cellStyle name="60% - Énfasis4" xfId="46" builtinId="44" customBuiltin="1"/>
    <cellStyle name="60% - Énfasis5" xfId="50" builtinId="48" customBuiltin="1"/>
    <cellStyle name="60% - Énfasis6" xfId="54" builtinId="52" customBuiltin="1"/>
    <cellStyle name="Bueno" xfId="21" builtinId="26" customBuiltin="1"/>
    <cellStyle name="Cálculo" xfId="25" builtinId="22" customBuiltin="1"/>
    <cellStyle name="Celda de comprobación" xfId="27" builtinId="23" customBuiltin="1"/>
    <cellStyle name="Celda vinculada" xfId="26" builtinId="24" customBuiltin="1"/>
    <cellStyle name="Encabezado 1" xfId="1" builtinId="16" customBuiltin="1"/>
    <cellStyle name="Encabezado 4" xfId="9" builtinId="19" customBuiltin="1"/>
    <cellStyle name="Énfasis1" xfId="31" builtinId="29" customBuiltin="1"/>
    <cellStyle name="Énfasis2" xfId="35" builtinId="33" customBuiltin="1"/>
    <cellStyle name="Énfasis3" xfId="39" builtinId="37" customBuiltin="1"/>
    <cellStyle name="Énfasis4" xfId="43" builtinId="41" customBuiltin="1"/>
    <cellStyle name="Énfasis5" xfId="47" builtinId="45" customBuiltin="1"/>
    <cellStyle name="Énfasis6" xfId="51" builtinId="49" customBuiltin="1"/>
    <cellStyle name="Entrada" xfId="4" builtinId="20" customBuiltin="1"/>
    <cellStyle name="Estilo 6" xfId="15" xr:uid="{B951F589-AD34-4A5A-AD93-BD9EF15BF323}"/>
    <cellStyle name="Fecha" xfId="11" xr:uid="{00000000-0005-0000-0000-000001000000}"/>
    <cellStyle name="Importe" xfId="7" xr:uid="{00000000-0005-0000-0000-000000000000}"/>
    <cellStyle name="Incorrecto" xfId="22" builtinId="27" customBuiltin="1"/>
    <cellStyle name="Millares" xfId="16" builtinId="3" customBuiltin="1"/>
    <cellStyle name="Millares [0]" xfId="17" builtinId="6" customBuiltin="1"/>
    <cellStyle name="Moneda" xfId="18" builtinId="4" customBuiltin="1"/>
    <cellStyle name="Moneda [0]" xfId="19" builtinId="7" customBuiltin="1"/>
    <cellStyle name="Neutral" xfId="23" builtinId="28" customBuiltin="1"/>
    <cellStyle name="Normal" xfId="0" builtinId="0" customBuiltin="1"/>
    <cellStyle name="Notas" xfId="29" builtinId="10" customBuiltin="1"/>
    <cellStyle name="Número" xfId="10" xr:uid="{00000000-0005-0000-0000-00000B000000}"/>
    <cellStyle name="Porcentaje" xfId="6" builtinId="5" customBuiltin="1"/>
    <cellStyle name="Resumen del préstamo" xfId="8" xr:uid="{00000000-0005-0000-0000-000009000000}"/>
    <cellStyle name="Salida" xfId="24" builtinId="21" customBuiltin="1"/>
    <cellStyle name="SubHead_4" xfId="14" xr:uid="{C3E1C124-5275-4C88-AFC2-C1F30B3DD92B}"/>
    <cellStyle name="Tabla de importe" xfId="12" xr:uid="{00000000-0005-0000-0000-00000D000000}"/>
    <cellStyle name="Texto de advertencia" xfId="28" builtinId="11" customBuiltin="1"/>
    <cellStyle name="Texto explicativo" xfId="5" builtinId="53" customBuiltin="1"/>
    <cellStyle name="Título" xfId="20" builtinId="15" customBuiltin="1"/>
    <cellStyle name="Título 2" xfId="2" builtinId="17" customBuiltin="1"/>
    <cellStyle name="Título 3" xfId="3" builtinId="18" customBuiltin="1"/>
    <cellStyle name="Título 4 alineado a la derecha" xfId="13" xr:uid="{00000000-0005-0000-0000-000007000000}"/>
    <cellStyle name="Total" xfId="30" builtinId="2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right" vertical="bottom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8" formatCode="#,##0.00\ 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1" tint="0.34998626667073579"/>
      </font>
      <fill>
        <patternFill patternType="none">
          <fgColor indexed="64"/>
          <bgColor auto="1"/>
        </patternFill>
      </fill>
      <border>
        <left/>
        <right/>
        <top/>
        <bottom style="thin">
          <color auto="1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font>
        <color theme="1" tint="0.24994659260841701"/>
      </font>
      <border>
        <left/>
        <right/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</dxfs>
  <tableStyles count="1" defaultTableStyle="TableStyleMedium2" defaultPivotStyle="PivotStyleLight16">
    <tableStyle name="Programación de la amortización del préstamo" pivot="0" count="3" xr9:uid="{00000000-0011-0000-FFFF-FFFF00000000}">
      <tableStyleElement type="wholeTable" dxfId="25"/>
      <tableStyleElement type="headerRow" dxfId="24"/>
      <tableStyleElement type="totalRow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76B36"/>
      <color rgb="FFE0F0E0"/>
      <color rgb="FF0070C0"/>
      <color rgb="FFE7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887730</xdr:colOff>
      <xdr:row>2</xdr:row>
      <xdr:rowOff>50800</xdr:rowOff>
    </xdr:to>
    <xdr:pic>
      <xdr:nvPicPr>
        <xdr:cNvPr id="8" name="Gráfico 7" descr="icono del edificio de banco">
          <a:extLst>
            <a:ext uri="{FF2B5EF4-FFF2-40B4-BE49-F238E27FC236}">
              <a16:creationId xmlns:a16="http://schemas.microsoft.com/office/drawing/2014/main" id="{247DDAC1-A042-8344-8CF8-7E87E916F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6700" y="266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887730</xdr:colOff>
      <xdr:row>2</xdr:row>
      <xdr:rowOff>50800</xdr:rowOff>
    </xdr:to>
    <xdr:pic>
      <xdr:nvPicPr>
        <xdr:cNvPr id="3" name="Gráfico 2" descr="icono del edificio de banco">
          <a:extLst>
            <a:ext uri="{FF2B5EF4-FFF2-40B4-BE49-F238E27FC236}">
              <a16:creationId xmlns:a16="http://schemas.microsoft.com/office/drawing/2014/main" id="{91C14DF2-CCBD-413B-9562-DB08B7F39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3840" y="266700"/>
          <a:ext cx="914400" cy="9118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A382EF-BEF8-4FAC-BDE6-14E294B4CB3B}" name="PaymentSchedule3" displayName="PaymentSchedule3" ref="B13:K23" headerRowDxfId="21" dataDxfId="20">
  <tableColumns count="10">
    <tableColumn id="1" xr3:uid="{34276CB7-3C34-4F7B-BA90-A3E3BDDC992A}" name="Número de pago" totalsRowLabel="Total" dataDxfId="19" totalsRowDxfId="18" dataCellStyle="Número">
      <calculatedColumnFormula>IF(LoanIsGood,IF(ROW()-ROW(PaymentSchedule3[[#Headers],[Número de pago]])&gt;NúmeroDePagosProgramados,"",ROW()-ROW(PaymentSchedule3[[#Headers],[Número de pago]])),"")</calculatedColumnFormula>
    </tableColumn>
    <tableColumn id="2" xr3:uid="{1403A054-F61D-429F-B1BB-4476EC6315CE}" name="Pago_x000a_Fecha" dataDxfId="17" totalsRowDxfId="16" dataCellStyle="Fecha">
      <calculatedColumnFormula>IF(PaymentSchedule3[[#This Row],[Número de pago]]&lt;&gt;"",EOMONTH(LoanStartDate,ROW(PaymentSchedule3[[#This Row],[Número de pago]])-ROW(PaymentSchedule3[[#Headers],[Número de pago]])-2)+DAY(LoanStartDate),"")</calculatedColumnFormula>
    </tableColumn>
    <tableColumn id="3" xr3:uid="{E67FFDE2-0DC2-4D6E-AF3F-C5A588B48155}" name="Inicio_x000a_Saldo" dataDxfId="15" totalsRowDxfId="14" dataCellStyle="Tabla de importe">
      <calculatedColumnFormula>IF(PaymentSchedule3[[#This Row],[Número de pago]]&lt;&gt;"",IF(ROW()-ROW(PaymentSchedule3[[#Headers],[Inicio
Saldo]])=1,ImporteDelPréstamo,INDEX(PaymentSchedule3[Fin
Saldo],ROW()-ROW(PaymentSchedule3[[#Headers],[Inicio
Saldo]])-1)),"")</calculatedColumnFormula>
    </tableColumn>
    <tableColumn id="4" xr3:uid="{7F890269-E34F-4DDB-A395-4C6596B64B17}" name="Pago programado" dataDxfId="13" totalsRowDxfId="12" dataCellStyle="Tabla de importe">
      <calculatedColumnFormula>IF(PaymentSchedule3[[#This Row],[Número de pago]]&lt;&gt;"",PagoProgramado,"")</calculatedColumnFormula>
    </tableColumn>
    <tableColumn id="5" xr3:uid="{931027E7-8C19-4466-9D4A-F9288DA86D21}" name="Adicional_x000a_Pago" dataDxfId="11" totalsRowDxfId="10" dataCellStyle="Tabla de importe">
      <calculatedColumnFormula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calculatedColumnFormula>
    </tableColumn>
    <tableColumn id="6" xr3:uid="{CC5B15AD-AB99-402B-813B-ED379DF9B554}" name="Total_x000a_Pago" dataDxfId="9" totalsRowDxfId="8" dataCellStyle="Tabla de importe">
      <calculatedColumnFormula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calculatedColumnFormula>
    </tableColumn>
    <tableColumn id="7" xr3:uid="{56A64BC0-073E-48F7-BD63-28B35D636790}" name="Director" dataDxfId="7" totalsRowDxfId="6" dataCellStyle="Tabla de importe">
      <calculatedColumnFormula>IF(PaymentSchedule3[[#This Row],[Número de pago]]&lt;&gt;"",PaymentSchedule3[[#This Row],[Total
Pago]]-PaymentSchedule3[[#This Row],[Interés]],"")</calculatedColumnFormula>
    </tableColumn>
    <tableColumn id="8" xr3:uid="{4A9CA4D4-2346-4A75-8123-A968977AF4B8}" name="Interés" dataDxfId="5" totalsRowDxfId="4" dataCellStyle="Tabla de importe">
      <calculatedColumnFormula>IF(PaymentSchedule3[[#This Row],[Número de pago]]&lt;&gt;"",PaymentSchedule3[[#This Row],[Inicio
Saldo]]*(InterestRate/PaymentsPerYear),"")</calculatedColumnFormula>
    </tableColumn>
    <tableColumn id="9" xr3:uid="{C39E71DF-B719-4486-AA13-11B7D11F817D}" name="Fin_x000a_Saldo" dataDxfId="3" totalsRowDxfId="2" dataCellStyle="Tabla de importe">
      <calculatedColumnFormula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calculatedColumnFormula>
    </tableColumn>
    <tableColumn id="10" xr3:uid="{FF2DDF66-04AB-4B2F-A770-16226B363CDF}" name="Acumulado_x000a_Interés" totalsRowFunction="sum" dataDxfId="1" totalsRowDxfId="0" dataCellStyle="Tabla de importe">
      <calculatedColumnFormula>IF(PaymentSchedule3[[#This Row],[Número de pago]]&lt;&gt;"",SUM(INDEX(PaymentSchedule3[Interés],1,1):PaymentSchedule3[[#This Row],[Interés]]),"")</calculatedColumnFormula>
    </tableColumn>
  </tableColumns>
  <tableStyleInfo name="Programación de la amortización del préstamo" showFirstColumn="0" showLastColumn="0" showRowStripes="1" showColumnStripes="0"/>
  <extLst>
    <ext xmlns:x14="http://schemas.microsoft.com/office/spreadsheetml/2009/9/main" uri="{504A1905-F514-4f6f-8877-14C23A59335A}">
      <x14:table altTextSummary="Seguimiento del número de pago, la fecha de pago, el saldo inicial, el saldo final, el pago programado, el pago adicional, el importe principal, el interés y los importes de los intereses acumulados"/>
    </ext>
  </extLst>
</table>
</file>

<file path=xl/theme/theme1.xml><?xml version="1.0" encoding="utf-8"?>
<a:theme xmlns:a="http://schemas.openxmlformats.org/drawingml/2006/main" name="Office Theme">
  <a:themeElements>
    <a:clrScheme name="Custom 6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0070C0"/>
      </a:accent6>
      <a:hlink>
        <a:srgbClr val="82CECC"/>
      </a:hlink>
      <a:folHlink>
        <a:srgbClr val="B580A1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0632-B3BD-43EF-A3A5-D48CEBC148C6}">
  <sheetPr>
    <tabColor theme="4" tint="-0.499984740745262"/>
    <pageSetUpPr autoPageBreaks="0" fitToPage="1"/>
  </sheetPr>
  <dimension ref="A1:K23"/>
  <sheetViews>
    <sheetView showGridLines="0" tabSelected="1" zoomScaleNormal="100" workbookViewId="0">
      <selection activeCell="D3" sqref="D3"/>
    </sheetView>
  </sheetViews>
  <sheetFormatPr baseColWidth="10" defaultColWidth="8.88671875" defaultRowHeight="14.4" x14ac:dyDescent="0.3"/>
  <cols>
    <col min="1" max="1" width="3.5546875" customWidth="1"/>
    <col min="2" max="11" width="17.33203125" customWidth="1"/>
  </cols>
  <sheetData>
    <row r="1" spans="1:11" s="1" customFormat="1" ht="21" customHeight="1" x14ac:dyDescent="0.3">
      <c r="A1" s="4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s="1" customFormat="1" ht="67.95" customHeight="1" x14ac:dyDescent="0.3">
      <c r="B2" s="4"/>
      <c r="C2" s="43" t="s">
        <v>8</v>
      </c>
      <c r="D2" s="43"/>
      <c r="E2" s="43"/>
      <c r="F2" s="43"/>
      <c r="G2" s="43"/>
      <c r="H2" s="43"/>
      <c r="I2" s="43"/>
      <c r="J2" s="43"/>
      <c r="K2" s="43"/>
    </row>
    <row r="3" spans="1:11" s="1" customFormat="1" ht="24" customHeight="1" x14ac:dyDescent="0.3"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37.950000000000003" customHeight="1" x14ac:dyDescent="0.3">
      <c r="B4" s="11" t="s">
        <v>0</v>
      </c>
      <c r="C4" s="8"/>
      <c r="D4" s="9"/>
      <c r="E4" s="2"/>
      <c r="G4" s="12" t="s">
        <v>13</v>
      </c>
      <c r="H4" s="2"/>
      <c r="I4" s="2"/>
      <c r="J4" s="3"/>
    </row>
    <row r="5" spans="1:11" ht="24" customHeight="1" x14ac:dyDescent="0.3">
      <c r="B5" s="27" t="s">
        <v>1</v>
      </c>
      <c r="C5" s="27"/>
      <c r="D5" s="35"/>
      <c r="E5" s="18">
        <v>5000</v>
      </c>
      <c r="G5" s="40" t="s">
        <v>11</v>
      </c>
      <c r="H5" s="41"/>
      <c r="I5" s="42">
        <f ca="1">IF(LoanIsGood,-PMT(InterestRate/PaymentsPerYear,NúmeroDePagosProgramados,ImporteDelPréstamo),"")</f>
        <v>425.74952097778959</v>
      </c>
      <c r="J5" s="42"/>
      <c r="K5" s="42"/>
    </row>
    <row r="6" spans="1:11" ht="24" customHeight="1" x14ac:dyDescent="0.3">
      <c r="B6" s="27" t="s">
        <v>2</v>
      </c>
      <c r="C6" s="27"/>
      <c r="D6" s="35"/>
      <c r="E6" s="13">
        <v>0.04</v>
      </c>
      <c r="G6" s="36" t="s">
        <v>14</v>
      </c>
      <c r="H6" s="37"/>
      <c r="I6" s="38">
        <f ca="1">IF(LoanIsGood,LoanPeriod*PaymentsPerYear,"")</f>
        <v>12</v>
      </c>
      <c r="J6" s="38"/>
      <c r="K6" s="38"/>
    </row>
    <row r="7" spans="1:11" ht="24" customHeight="1" x14ac:dyDescent="0.3">
      <c r="B7" s="27" t="s">
        <v>3</v>
      </c>
      <c r="C7" s="27"/>
      <c r="D7" s="35"/>
      <c r="E7" s="20">
        <v>1</v>
      </c>
      <c r="G7" s="36" t="s">
        <v>15</v>
      </c>
      <c r="H7" s="37"/>
      <c r="I7" s="38">
        <f ca="1">NúmeroRealDePagos</f>
        <v>10</v>
      </c>
      <c r="J7" s="38"/>
      <c r="K7" s="38"/>
    </row>
    <row r="8" spans="1:11" ht="24" customHeight="1" x14ac:dyDescent="0.3">
      <c r="B8" s="27" t="s">
        <v>4</v>
      </c>
      <c r="C8" s="27"/>
      <c r="D8" s="35"/>
      <c r="E8" s="20">
        <v>12</v>
      </c>
      <c r="G8" s="36" t="s">
        <v>16</v>
      </c>
      <c r="H8" s="37"/>
      <c r="I8" s="39">
        <f ca="1">ImporteTotalDePagosAnticipados</f>
        <v>900</v>
      </c>
      <c r="J8" s="39"/>
      <c r="K8" s="39"/>
    </row>
    <row r="9" spans="1:11" ht="24" customHeight="1" x14ac:dyDescent="0.3">
      <c r="B9" s="27" t="s">
        <v>5</v>
      </c>
      <c r="C9" s="27"/>
      <c r="D9" s="14"/>
      <c r="E9" s="21">
        <f ca="1">TODAY()</f>
        <v>44664</v>
      </c>
      <c r="G9" s="29" t="s">
        <v>17</v>
      </c>
      <c r="H9" s="30"/>
      <c r="I9" s="31">
        <f ca="1">ImporteTotalDeIntereses</f>
        <v>89.621485965393447</v>
      </c>
      <c r="J9" s="31"/>
      <c r="K9" s="31"/>
    </row>
    <row r="10" spans="1:11" ht="12.45" customHeight="1" x14ac:dyDescent="0.3">
      <c r="C10" s="5"/>
      <c r="D10" s="5"/>
      <c r="E10" s="6"/>
      <c r="G10" s="15"/>
      <c r="H10" s="15"/>
      <c r="I10" s="32"/>
      <c r="J10" s="32"/>
      <c r="K10" s="32"/>
    </row>
    <row r="11" spans="1:11" ht="20.7" customHeight="1" x14ac:dyDescent="0.3">
      <c r="B11" s="28" t="s">
        <v>6</v>
      </c>
      <c r="C11" s="28"/>
      <c r="D11" s="28"/>
      <c r="E11" s="19">
        <v>100</v>
      </c>
      <c r="F11" s="7"/>
      <c r="G11" s="33" t="s">
        <v>18</v>
      </c>
      <c r="H11" s="33"/>
      <c r="I11" s="34" t="s">
        <v>21</v>
      </c>
      <c r="J11" s="34"/>
      <c r="K11" s="34"/>
    </row>
    <row r="12" spans="1:11" ht="31.95" customHeight="1" x14ac:dyDescent="0.3">
      <c r="B12" s="16"/>
    </row>
    <row r="13" spans="1:11" s="10" customFormat="1" ht="48" customHeight="1" x14ac:dyDescent="0.3">
      <c r="B13" s="17" t="s">
        <v>7</v>
      </c>
      <c r="C13" s="17" t="s">
        <v>9</v>
      </c>
      <c r="D13" s="17" t="s">
        <v>10</v>
      </c>
      <c r="E13" s="17" t="s">
        <v>11</v>
      </c>
      <c r="F13" s="17" t="s">
        <v>12</v>
      </c>
      <c r="G13" s="17" t="s">
        <v>19</v>
      </c>
      <c r="H13" s="17" t="s">
        <v>20</v>
      </c>
      <c r="I13" s="17" t="s">
        <v>22</v>
      </c>
      <c r="J13" s="17" t="s">
        <v>23</v>
      </c>
      <c r="K13" s="17" t="s">
        <v>24</v>
      </c>
    </row>
    <row r="14" spans="1:11" ht="24" customHeight="1" x14ac:dyDescent="0.3">
      <c r="B14" s="22">
        <f ca="1">IF(LoanIsGood,IF(ROW()-ROW(PaymentSchedule3[[#Headers],[Número de pago]])&gt;NúmeroDePagosProgramados,"",ROW()-ROW(PaymentSchedule3[[#Headers],[Número de pago]])),"")</f>
        <v>1</v>
      </c>
      <c r="C14" s="23">
        <f ca="1">IF(PaymentSchedule3[[#This Row],[Número de pago]]&lt;&gt;"",EOMONTH(LoanStartDate,ROW(PaymentSchedule3[[#This Row],[Número de pago]])-ROW(PaymentSchedule3[[#Headers],[Número de pago]])-2)+DAY(LoanStartDate),"")</f>
        <v>44664</v>
      </c>
      <c r="D14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5000</v>
      </c>
      <c r="E14" s="25">
        <f ca="1">IF(PaymentSchedule3[[#This Row],[Número de pago]]&lt;&gt;"",PagoProgramado,"")</f>
        <v>425.74952097778959</v>
      </c>
      <c r="F14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14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14" s="24">
        <f ca="1">IF(PaymentSchedule3[[#This Row],[Número de pago]]&lt;&gt;"",PaymentSchedule3[[#This Row],[Total
Pago]]-PaymentSchedule3[[#This Row],[Interés]],"")</f>
        <v>509.08285431112296</v>
      </c>
      <c r="I14" s="26">
        <f ca="1">IF(PaymentSchedule3[[#This Row],[Número de pago]]&lt;&gt;"",PaymentSchedule3[[#This Row],[Inicio
Saldo]]*(InterestRate/PaymentsPerYear),"")</f>
        <v>16.666666666666668</v>
      </c>
      <c r="J14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4490.9171456888771</v>
      </c>
      <c r="K14" s="26">
        <f ca="1">IF(PaymentSchedule3[[#This Row],[Número de pago]]&lt;&gt;"",SUM(INDEX(PaymentSchedule3[Interés],1,1):PaymentSchedule3[[#This Row],[Interés]]),"")</f>
        <v>16.666666666666668</v>
      </c>
    </row>
    <row r="15" spans="1:11" ht="24" customHeight="1" x14ac:dyDescent="0.3">
      <c r="B15" s="22">
        <f ca="1">IF(LoanIsGood,IF(ROW()-ROW(PaymentSchedule3[[#Headers],[Número de pago]])&gt;NúmeroDePagosProgramados,"",ROW()-ROW(PaymentSchedule3[[#Headers],[Número de pago]])),"")</f>
        <v>2</v>
      </c>
      <c r="C15" s="23">
        <f ca="1">IF(PaymentSchedule3[[#This Row],[Número de pago]]&lt;&gt;"",EOMONTH(LoanStartDate,ROW(PaymentSchedule3[[#This Row],[Número de pago]])-ROW(PaymentSchedule3[[#Headers],[Número de pago]])-2)+DAY(LoanStartDate),"")</f>
        <v>44694</v>
      </c>
      <c r="D15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4490.9171456888771</v>
      </c>
      <c r="E15" s="25">
        <f ca="1">IF(PaymentSchedule3[[#This Row],[Número de pago]]&lt;&gt;"",PagoProgramado,"")</f>
        <v>425.74952097778959</v>
      </c>
      <c r="F15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15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15" s="24">
        <f ca="1">IF(PaymentSchedule3[[#This Row],[Número de pago]]&lt;&gt;"",PaymentSchedule3[[#This Row],[Total
Pago]]-PaymentSchedule3[[#This Row],[Interés]],"")</f>
        <v>510.77979715882674</v>
      </c>
      <c r="I15" s="26">
        <f ca="1">IF(PaymentSchedule3[[#This Row],[Número de pago]]&lt;&gt;"",PaymentSchedule3[[#This Row],[Inicio
Saldo]]*(InterestRate/PaymentsPerYear),"")</f>
        <v>14.969723818962924</v>
      </c>
      <c r="J15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3980.1373485300505</v>
      </c>
      <c r="K15" s="26">
        <f ca="1">IF(PaymentSchedule3[[#This Row],[Número de pago]]&lt;&gt;"",SUM(INDEX(PaymentSchedule3[Interés],1,1):PaymentSchedule3[[#This Row],[Interés]]),"")</f>
        <v>31.63639048562959</v>
      </c>
    </row>
    <row r="16" spans="1:11" ht="24" customHeight="1" x14ac:dyDescent="0.3">
      <c r="B16" s="22">
        <f ca="1">IF(LoanIsGood,IF(ROW()-ROW(PaymentSchedule3[[#Headers],[Número de pago]])&gt;NúmeroDePagosProgramados,"",ROW()-ROW(PaymentSchedule3[[#Headers],[Número de pago]])),"")</f>
        <v>3</v>
      </c>
      <c r="C16" s="23">
        <f ca="1">IF(PaymentSchedule3[[#This Row],[Número de pago]]&lt;&gt;"",EOMONTH(LoanStartDate,ROW(PaymentSchedule3[[#This Row],[Número de pago]])-ROW(PaymentSchedule3[[#Headers],[Número de pago]])-2)+DAY(LoanStartDate),"")</f>
        <v>44725</v>
      </c>
      <c r="D16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3980.1373485300505</v>
      </c>
      <c r="E16" s="25">
        <f ca="1">IF(PaymentSchedule3[[#This Row],[Número de pago]]&lt;&gt;"",PagoProgramado,"")</f>
        <v>425.74952097778959</v>
      </c>
      <c r="F16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16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16" s="24">
        <f ca="1">IF(PaymentSchedule3[[#This Row],[Número de pago]]&lt;&gt;"",PaymentSchedule3[[#This Row],[Total
Pago]]-PaymentSchedule3[[#This Row],[Interés]],"")</f>
        <v>512.48239648268952</v>
      </c>
      <c r="I16" s="26">
        <f ca="1">IF(PaymentSchedule3[[#This Row],[Número de pago]]&lt;&gt;"",PaymentSchedule3[[#This Row],[Inicio
Saldo]]*(InterestRate/PaymentsPerYear),"")</f>
        <v>13.26712449510017</v>
      </c>
      <c r="J16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3467.6549520473609</v>
      </c>
      <c r="K16" s="26">
        <f ca="1">IF(PaymentSchedule3[[#This Row],[Número de pago]]&lt;&gt;"",SUM(INDEX(PaymentSchedule3[Interés],1,1):PaymentSchedule3[[#This Row],[Interés]]),"")</f>
        <v>44.90351498072976</v>
      </c>
    </row>
    <row r="17" spans="2:11" ht="24" customHeight="1" x14ac:dyDescent="0.3">
      <c r="B17" s="22">
        <f ca="1">IF(LoanIsGood,IF(ROW()-ROW(PaymentSchedule3[[#Headers],[Número de pago]])&gt;NúmeroDePagosProgramados,"",ROW()-ROW(PaymentSchedule3[[#Headers],[Número de pago]])),"")</f>
        <v>4</v>
      </c>
      <c r="C17" s="23">
        <f ca="1">IF(PaymentSchedule3[[#This Row],[Número de pago]]&lt;&gt;"",EOMONTH(LoanStartDate,ROW(PaymentSchedule3[[#This Row],[Número de pago]])-ROW(PaymentSchedule3[[#Headers],[Número de pago]])-2)+DAY(LoanStartDate),"")</f>
        <v>44755</v>
      </c>
      <c r="D17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3467.6549520473609</v>
      </c>
      <c r="E17" s="25">
        <f ca="1">IF(PaymentSchedule3[[#This Row],[Número de pago]]&lt;&gt;"",PagoProgramado,"")</f>
        <v>425.74952097778959</v>
      </c>
      <c r="F17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17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17" s="24">
        <f ca="1">IF(PaymentSchedule3[[#This Row],[Número de pago]]&lt;&gt;"",PaymentSchedule3[[#This Row],[Total
Pago]]-PaymentSchedule3[[#This Row],[Interés]],"")</f>
        <v>514.19067113763174</v>
      </c>
      <c r="I17" s="26">
        <f ca="1">IF(PaymentSchedule3[[#This Row],[Número de pago]]&lt;&gt;"",PaymentSchedule3[[#This Row],[Inicio
Saldo]]*(InterestRate/PaymentsPerYear),"")</f>
        <v>11.558849840157871</v>
      </c>
      <c r="J17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2953.464280909729</v>
      </c>
      <c r="K17" s="26">
        <f ca="1">IF(PaymentSchedule3[[#This Row],[Número de pago]]&lt;&gt;"",SUM(INDEX(PaymentSchedule3[Interés],1,1):PaymentSchedule3[[#This Row],[Interés]]),"")</f>
        <v>56.462364820887629</v>
      </c>
    </row>
    <row r="18" spans="2:11" ht="24" customHeight="1" x14ac:dyDescent="0.3">
      <c r="B18" s="22">
        <f ca="1">IF(LoanIsGood,IF(ROW()-ROW(PaymentSchedule3[[#Headers],[Número de pago]])&gt;NúmeroDePagosProgramados,"",ROW()-ROW(PaymentSchedule3[[#Headers],[Número de pago]])),"")</f>
        <v>5</v>
      </c>
      <c r="C18" s="23">
        <f ca="1">IF(PaymentSchedule3[[#This Row],[Número de pago]]&lt;&gt;"",EOMONTH(LoanStartDate,ROW(PaymentSchedule3[[#This Row],[Número de pago]])-ROW(PaymentSchedule3[[#Headers],[Número de pago]])-2)+DAY(LoanStartDate),"")</f>
        <v>44786</v>
      </c>
      <c r="D18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2953.464280909729</v>
      </c>
      <c r="E18" s="25">
        <f ca="1">IF(PaymentSchedule3[[#This Row],[Número de pago]]&lt;&gt;"",PagoProgramado,"")</f>
        <v>425.74952097778959</v>
      </c>
      <c r="F18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18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18" s="24">
        <f ca="1">IF(PaymentSchedule3[[#This Row],[Número de pago]]&lt;&gt;"",PaymentSchedule3[[#This Row],[Total
Pago]]-PaymentSchedule3[[#This Row],[Interés]],"")</f>
        <v>515.90464004142393</v>
      </c>
      <c r="I18" s="26">
        <f ca="1">IF(PaymentSchedule3[[#This Row],[Número de pago]]&lt;&gt;"",PaymentSchedule3[[#This Row],[Inicio
Saldo]]*(InterestRate/PaymentsPerYear),"")</f>
        <v>9.8448809363657634</v>
      </c>
      <c r="J18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2437.559640868305</v>
      </c>
      <c r="K18" s="26">
        <f ca="1">IF(PaymentSchedule3[[#This Row],[Número de pago]]&lt;&gt;"",SUM(INDEX(PaymentSchedule3[Interés],1,1):PaymentSchedule3[[#This Row],[Interés]]),"")</f>
        <v>66.307245757253398</v>
      </c>
    </row>
    <row r="19" spans="2:11" ht="24" customHeight="1" x14ac:dyDescent="0.3">
      <c r="B19" s="22">
        <f ca="1">IF(LoanIsGood,IF(ROW()-ROW(PaymentSchedule3[[#Headers],[Número de pago]])&gt;NúmeroDePagosProgramados,"",ROW()-ROW(PaymentSchedule3[[#Headers],[Número de pago]])),"")</f>
        <v>6</v>
      </c>
      <c r="C19" s="23">
        <f ca="1">IF(PaymentSchedule3[[#This Row],[Número de pago]]&lt;&gt;"",EOMONTH(LoanStartDate,ROW(PaymentSchedule3[[#This Row],[Número de pago]])-ROW(PaymentSchedule3[[#Headers],[Número de pago]])-2)+DAY(LoanStartDate),"")</f>
        <v>44817</v>
      </c>
      <c r="D19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2437.559640868305</v>
      </c>
      <c r="E19" s="25">
        <f ca="1">IF(PaymentSchedule3[[#This Row],[Número de pago]]&lt;&gt;"",PagoProgramado,"")</f>
        <v>425.74952097778959</v>
      </c>
      <c r="F19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19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19" s="24">
        <f ca="1">IF(PaymentSchedule3[[#This Row],[Número de pago]]&lt;&gt;"",PaymentSchedule3[[#This Row],[Total
Pago]]-PaymentSchedule3[[#This Row],[Interés]],"")</f>
        <v>517.62432217489527</v>
      </c>
      <c r="I19" s="26">
        <f ca="1">IF(PaymentSchedule3[[#This Row],[Número de pago]]&lt;&gt;"",PaymentSchedule3[[#This Row],[Inicio
Saldo]]*(InterestRate/PaymentsPerYear),"")</f>
        <v>8.1251988028943511</v>
      </c>
      <c r="J19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1919.9353186934097</v>
      </c>
      <c r="K19" s="26">
        <f ca="1">IF(PaymentSchedule3[[#This Row],[Número de pago]]&lt;&gt;"",SUM(INDEX(PaymentSchedule3[Interés],1,1):PaymentSchedule3[[#This Row],[Interés]]),"")</f>
        <v>74.432444560147744</v>
      </c>
    </row>
    <row r="20" spans="2:11" ht="24" customHeight="1" x14ac:dyDescent="0.3">
      <c r="B20" s="22">
        <f ca="1">IF(LoanIsGood,IF(ROW()-ROW(PaymentSchedule3[[#Headers],[Número de pago]])&gt;NúmeroDePagosProgramados,"",ROW()-ROW(PaymentSchedule3[[#Headers],[Número de pago]])),"")</f>
        <v>7</v>
      </c>
      <c r="C20" s="23">
        <f ca="1">IF(PaymentSchedule3[[#This Row],[Número de pago]]&lt;&gt;"",EOMONTH(LoanStartDate,ROW(PaymentSchedule3[[#This Row],[Número de pago]])-ROW(PaymentSchedule3[[#Headers],[Número de pago]])-2)+DAY(LoanStartDate),"")</f>
        <v>44847</v>
      </c>
      <c r="D20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1919.9353186934097</v>
      </c>
      <c r="E20" s="25">
        <f ca="1">IF(PaymentSchedule3[[#This Row],[Número de pago]]&lt;&gt;"",PagoProgramado,"")</f>
        <v>425.74952097778959</v>
      </c>
      <c r="F20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20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20" s="24">
        <f ca="1">IF(PaymentSchedule3[[#This Row],[Número de pago]]&lt;&gt;"",PaymentSchedule3[[#This Row],[Total
Pago]]-PaymentSchedule3[[#This Row],[Interés]],"")</f>
        <v>519.34973658214494</v>
      </c>
      <c r="I20" s="26">
        <f ca="1">IF(PaymentSchedule3[[#This Row],[Número de pago]]&lt;&gt;"",PaymentSchedule3[[#This Row],[Inicio
Saldo]]*(InterestRate/PaymentsPerYear),"")</f>
        <v>6.3997843956446996</v>
      </c>
      <c r="J20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1400.5855821112648</v>
      </c>
      <c r="K20" s="26">
        <f ca="1">IF(PaymentSchedule3[[#This Row],[Número de pago]]&lt;&gt;"",SUM(INDEX(PaymentSchedule3[Interés],1,1):PaymentSchedule3[[#This Row],[Interés]]),"")</f>
        <v>80.832228955792445</v>
      </c>
    </row>
    <row r="21" spans="2:11" ht="24" customHeight="1" x14ac:dyDescent="0.3">
      <c r="B21" s="22">
        <f ca="1">IF(LoanIsGood,IF(ROW()-ROW(PaymentSchedule3[[#Headers],[Número de pago]])&gt;NúmeroDePagosProgramados,"",ROW()-ROW(PaymentSchedule3[[#Headers],[Número de pago]])),"")</f>
        <v>8</v>
      </c>
      <c r="C21" s="23">
        <f ca="1">IF(PaymentSchedule3[[#This Row],[Número de pago]]&lt;&gt;"",EOMONTH(LoanStartDate,ROW(PaymentSchedule3[[#This Row],[Número de pago]])-ROW(PaymentSchedule3[[#Headers],[Número de pago]])-2)+DAY(LoanStartDate),"")</f>
        <v>44878</v>
      </c>
      <c r="D21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1400.5855821112648</v>
      </c>
      <c r="E21" s="25">
        <f ca="1">IF(PaymentSchedule3[[#This Row],[Número de pago]]&lt;&gt;"",PagoProgramado,"")</f>
        <v>425.74952097778959</v>
      </c>
      <c r="F21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21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21" s="24">
        <f ca="1">IF(PaymentSchedule3[[#This Row],[Número de pago]]&lt;&gt;"",PaymentSchedule3[[#This Row],[Total
Pago]]-PaymentSchedule3[[#This Row],[Interés]],"")</f>
        <v>521.08090237075214</v>
      </c>
      <c r="I21" s="26">
        <f ca="1">IF(PaymentSchedule3[[#This Row],[Número de pago]]&lt;&gt;"",PaymentSchedule3[[#This Row],[Inicio
Saldo]]*(InterestRate/PaymentsPerYear),"")</f>
        <v>4.6686186070375495</v>
      </c>
      <c r="J21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879.50467974051264</v>
      </c>
      <c r="K21" s="26">
        <f ca="1">IF(PaymentSchedule3[[#This Row],[Número de pago]]&lt;&gt;"",SUM(INDEX(PaymentSchedule3[Interés],1,1):PaymentSchedule3[[#This Row],[Interés]]),"")</f>
        <v>85.500847562829989</v>
      </c>
    </row>
    <row r="22" spans="2:11" ht="24" customHeight="1" x14ac:dyDescent="0.3">
      <c r="B22" s="22">
        <f ca="1">IF(LoanIsGood,IF(ROW()-ROW(PaymentSchedule3[[#Headers],[Número de pago]])&gt;NúmeroDePagosProgramados,"",ROW()-ROW(PaymentSchedule3[[#Headers],[Número de pago]])),"")</f>
        <v>9</v>
      </c>
      <c r="C22" s="23">
        <f ca="1">IF(PaymentSchedule3[[#This Row],[Número de pago]]&lt;&gt;"",EOMONTH(LoanStartDate,ROW(PaymentSchedule3[[#This Row],[Número de pago]])-ROW(PaymentSchedule3[[#Headers],[Número de pago]])-2)+DAY(LoanStartDate),"")</f>
        <v>44908</v>
      </c>
      <c r="D22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879.50467974051264</v>
      </c>
      <c r="E22" s="25">
        <f ca="1">IF(PaymentSchedule3[[#This Row],[Número de pago]]&lt;&gt;"",PagoProgramado,"")</f>
        <v>425.74952097778959</v>
      </c>
      <c r="F22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100</v>
      </c>
      <c r="G22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525.74952097778964</v>
      </c>
      <c r="H22" s="24">
        <f ca="1">IF(PaymentSchedule3[[#This Row],[Número de pago]]&lt;&gt;"",PaymentSchedule3[[#This Row],[Total
Pago]]-PaymentSchedule3[[#This Row],[Interés]],"")</f>
        <v>522.81783871198797</v>
      </c>
      <c r="I22" s="26">
        <f ca="1">IF(PaymentSchedule3[[#This Row],[Número de pago]]&lt;&gt;"",PaymentSchedule3[[#This Row],[Inicio
Saldo]]*(InterestRate/PaymentsPerYear),"")</f>
        <v>2.931682265801709</v>
      </c>
      <c r="J22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356.68684102852467</v>
      </c>
      <c r="K22" s="26">
        <f ca="1">IF(PaymentSchedule3[[#This Row],[Número de pago]]&lt;&gt;"",SUM(INDEX(PaymentSchedule3[Interés],1,1):PaymentSchedule3[[#This Row],[Interés]]),"")</f>
        <v>88.432529828631701</v>
      </c>
    </row>
    <row r="23" spans="2:11" ht="24" customHeight="1" x14ac:dyDescent="0.3">
      <c r="B23" s="22">
        <f ca="1">IF(LoanIsGood,IF(ROW()-ROW(PaymentSchedule3[[#Headers],[Número de pago]])&gt;NúmeroDePagosProgramados,"",ROW()-ROW(PaymentSchedule3[[#Headers],[Número de pago]])),"")</f>
        <v>10</v>
      </c>
      <c r="C23" s="23">
        <f ca="1">IF(PaymentSchedule3[[#This Row],[Número de pago]]&lt;&gt;"",EOMONTH(LoanStartDate,ROW(PaymentSchedule3[[#This Row],[Número de pago]])-ROW(PaymentSchedule3[[#Headers],[Número de pago]])-2)+DAY(LoanStartDate),"")</f>
        <v>44939</v>
      </c>
      <c r="D23" s="24">
        <f ca="1">IF(PaymentSchedule3[[#This Row],[Número de pago]]&lt;&gt;"",IF(ROW()-ROW(PaymentSchedule3[[#Headers],[Inicio
Saldo]])=1,ImporteDelPréstamo,INDEX(PaymentSchedule3[Fin
Saldo],ROW()-ROW(PaymentSchedule3[[#Headers],[Inicio
Saldo]])-1)),"")</f>
        <v>356.68684102852467</v>
      </c>
      <c r="E23" s="25">
        <f ca="1">IF(PaymentSchedule3[[#This Row],[Número de pago]]&lt;&gt;"",PagoProgramado,"")</f>
        <v>425.74952097778959</v>
      </c>
      <c r="F23" s="24">
        <f ca="1">IF(PaymentSchedule3[[#This Row],[Número de pago]]&lt;&gt;"",IF(PaymentSchedule3[[#This Row],[Pago programado]]+ExtraPayments&lt;PaymentSchedule3[[#This Row],[Inicio
Saldo]],ExtraPayments,IF(PaymentSchedule3[[#This Row],[Inicio
Saldo]]-PaymentSchedule3[[#This Row],[Pago programado]]&gt;0,PaymentSchedule3[[#This Row],[Inicio
Saldo]]-PaymentSchedule3[[#This Row],[Pago programado]],0)),"")</f>
        <v>0</v>
      </c>
      <c r="G23" s="24">
        <f ca="1">IF(PaymentSchedule3[[#This Row],[Número de pago]]&lt;&gt;"",IF(PaymentSchedule3[[#This Row],[Pago programado]]+PaymentSchedule3[[#This Row],[Adicional
Pago]]&lt;=PaymentSchedule3[[#This Row],[Inicio
Saldo]],PaymentSchedule3[[#This Row],[Pago programado]]+PaymentSchedule3[[#This Row],[Adicional
Pago]],PaymentSchedule3[[#This Row],[Inicio
Saldo]]),"")</f>
        <v>356.68684102852467</v>
      </c>
      <c r="H23" s="24">
        <f ca="1">IF(PaymentSchedule3[[#This Row],[Número de pago]]&lt;&gt;"",PaymentSchedule3[[#This Row],[Total
Pago]]-PaymentSchedule3[[#This Row],[Interés]],"")</f>
        <v>355.49788489176291</v>
      </c>
      <c r="I23" s="26">
        <f ca="1">IF(PaymentSchedule3[[#This Row],[Número de pago]]&lt;&gt;"",PaymentSchedule3[[#This Row],[Inicio
Saldo]]*(InterestRate/PaymentsPerYear),"")</f>
        <v>1.1889561367617489</v>
      </c>
      <c r="J23" s="24">
        <f ca="1">IF(PaymentSchedule3[[#This Row],[Número de pago]]&lt;&gt;"",IF(PaymentSchedule3[[#This Row],[Pago programado]]+PaymentSchedule3[[#This Row],[Adicional
Pago]]&lt;=PaymentSchedule3[[#This Row],[Inicio
Saldo]],PaymentSchedule3[[#This Row],[Inicio
Saldo]]-PaymentSchedule3[[#This Row],[Director]],0),"")</f>
        <v>0</v>
      </c>
      <c r="K23" s="26">
        <f ca="1">IF(PaymentSchedule3[[#This Row],[Número de pago]]&lt;&gt;"",SUM(INDEX(PaymentSchedule3[Interés],1,1):PaymentSchedule3[[#This Row],[Interés]]),"")</f>
        <v>89.621485965393447</v>
      </c>
    </row>
  </sheetData>
  <mergeCells count="20">
    <mergeCell ref="G5:H5"/>
    <mergeCell ref="I5:K5"/>
    <mergeCell ref="G6:H6"/>
    <mergeCell ref="I6:K6"/>
    <mergeCell ref="C2:K2"/>
    <mergeCell ref="B5:D5"/>
    <mergeCell ref="B6:D6"/>
    <mergeCell ref="B7:D7"/>
    <mergeCell ref="G7:H7"/>
    <mergeCell ref="I7:K7"/>
    <mergeCell ref="G8:H8"/>
    <mergeCell ref="I8:K8"/>
    <mergeCell ref="B8:D8"/>
    <mergeCell ref="B9:C9"/>
    <mergeCell ref="B11:D11"/>
    <mergeCell ref="G9:H9"/>
    <mergeCell ref="I9:K9"/>
    <mergeCell ref="I10:K10"/>
    <mergeCell ref="G11:H11"/>
    <mergeCell ref="I11:K11"/>
  </mergeCells>
  <conditionalFormatting sqref="B14:K23">
    <cfRule type="expression" dxfId="22" priority="1">
      <formula>($B14="")+(($D14=0)*($F14=0))</formula>
    </cfRule>
  </conditionalFormatting>
  <dataValidations count="25">
    <dataValidation allowBlank="1" showInputMessage="1" showErrorMessage="1" prompt="El interés acumulado se actualiza automáticamente en esta columna" sqref="K13" xr:uid="{39FCF65A-8BF2-4A41-956A-9264E8590921}"/>
    <dataValidation allowBlank="1" showInputMessage="1" showErrorMessage="1" prompt="El saldo final se actualiza automáticamente en esta columna" sqref="J13" xr:uid="{9E9FE9EC-8AAF-4F4C-8DD9-0DD4E618C907}"/>
    <dataValidation allowBlank="1" showInputMessage="1" showErrorMessage="1" prompt="El interés se actualiza automáticamente en esta columna" sqref="I13" xr:uid="{46B3C13B-2AD3-488F-B3D3-CDE3BD29EE21}"/>
    <dataValidation allowBlank="1" showInputMessage="1" showErrorMessage="1" prompt="El principal se actualiza automáticamente en esta columna" sqref="H13" xr:uid="{06FC0B54-F6BE-4962-88AF-58C6CF8BFA28}"/>
    <dataValidation allowBlank="1" showInputMessage="1" showErrorMessage="1" prompt="El importe total del pago se actualiza automáticamente en esta columna" sqref="G13" xr:uid="{879F7196-49CB-4D6D-AF3E-A97252EA5D0E}"/>
    <dataValidation allowBlank="1" showInputMessage="1" showErrorMessage="1" prompt="El pago extra se actualiza automáticamente en esta columna" sqref="F13" xr:uid="{9319C4EA-8B01-41B2-8CEC-4840852D26BD}"/>
    <dataValidation allowBlank="1" showInputMessage="1" showErrorMessage="1" prompt="El pago programado se actualiza automáticamente en esta columna" sqref="E13" xr:uid="{AC827F85-C60C-4034-B766-81C176B18CAB}"/>
    <dataValidation allowBlank="1" showInputMessage="1" showErrorMessage="1" prompt="El saldo inicial se actualiza automáticamente en esta columna" sqref="D13" xr:uid="{2E0465BF-3149-4770-AEF5-578C39256318}"/>
    <dataValidation allowBlank="1" showInputMessage="1" showErrorMessage="1" prompt="La fecha del pago se actualiza automáticamente en esta columna" sqref="C13" xr:uid="{325B9C27-C801-4377-A9FF-2E51A0980179}"/>
    <dataValidation allowBlank="1" showInputMessage="1" showErrorMessage="1" prompt="El número del pago se actualiza automáticamente en esta columna" sqref="B13" xr:uid="{7CD0DAF3-B8F5-4728-9D9A-857ACB918E70}"/>
    <dataValidation allowBlank="1" showInputMessage="1" showErrorMessage="1" prompt="Importe total de pagos anticipados actualizada automáticamente" sqref="I8" xr:uid="{3883319A-5381-4298-8BB5-27FAE8093B26}"/>
    <dataValidation allowBlank="1" showInputMessage="1" showErrorMessage="1" prompt="Número real de pagos actualizado automáticamente" sqref="I7" xr:uid="{600C4CB5-0E5A-4CEE-BC4A-375DABB3F52A}"/>
    <dataValidation allowBlank="1" showInputMessage="1" showErrorMessage="1" prompt="Número de pagos programados actualizado automáticamente" sqref="I6" xr:uid="{9388C63A-AFBA-4C17-AB2F-0D309F8CB992}"/>
    <dataValidation allowBlank="1" showInputMessage="1" showErrorMessage="1" prompt="Importe del pago programado actualizado automáticamente" sqref="I5" xr:uid="{F2DD4887-845B-455E-BAEB-57AC02B59F2F}"/>
    <dataValidation allowBlank="1" showInputMessage="1" showErrorMessage="1" prompt="Importe total del interés calculado automáticamente" sqref="I9" xr:uid="{B6A179D9-4B93-4C7C-810A-F12B7FC8EE4B}"/>
    <dataValidation allowBlank="1" showInputMessage="1" showErrorMessage="1" prompt="Escriba el importe del pago extra en esta celda." sqref="E11" xr:uid="{E7BD987D-D7CA-4DBA-99CC-298791804D75}"/>
    <dataValidation allowBlank="1" showInputMessage="1" showErrorMessage="1" prompt="Escriba la fecha de inicio del préstamo en esta celda." sqref="E9" xr:uid="{FC353A50-0E99-4F96-BF86-15FD00A62E5B}"/>
    <dataValidation allowBlank="1" showInputMessage="1" showErrorMessage="1" prompt="Escriba el número de pagos que se deben realizar en un año en esta celda." sqref="E8" xr:uid="{6080DD76-3A8E-4C1B-8CE2-553DA61F4240}"/>
    <dataValidation allowBlank="1" showInputMessage="1" showErrorMessage="1" prompt="Escriba el periodo del préstamo en años en esta celda." sqref="E7" xr:uid="{0397BDA9-9E78-4890-A6B2-28C2D9B7E9A3}"/>
    <dataValidation allowBlank="1" showInputMessage="1" showErrorMessage="1" prompt="Escriba la tasa de interés que se debe pagar anualmente en esta celda." sqref="E6" xr:uid="{D4A44E56-2418-495E-9BCA-5BCFE5E96E74}"/>
    <dataValidation allowBlank="1" showInputMessage="1" showErrorMessage="1" prompt="Escriba el importe del préstamo en esta celda." sqref="E5" xr:uid="{A8FD2C6B-0619-4385-9C1B-BB9E89167B95}"/>
    <dataValidation allowBlank="1" showInputMessage="1" showErrorMessage="1" prompt="Título de la hoja de cálculo en esta celda. _x000a__x000a_Valores de préstamo: E5-E9. Pagos adicionales: E11. Valores de resumen del préstamo: I5-K9. Nombre del prestamista: I11. _x000a__x000a_La tabla Programación de pagos se actualizará automáticamente." sqref="C2:K2" xr:uid="{3A360FA2-AC80-4D4C-A182-5949DE831937}"/>
    <dataValidation allowBlank="1" showInputMessage="1" showErrorMessage="1" prompt="Este libro genera una programación de amortización de préstamo que calcula el interés total y los pagos totales e incluye la opción de pagos adicionales._x000a__x000a_Vaya a la celda C2 para obtener información adicional sobre esta plantilla._x000a_" sqref="A1" xr:uid="{57860951-A0B7-4EFC-AB61-94C0CE82DCA7}"/>
    <dataValidation allowBlank="1" showInputMessage="1" showErrorMessage="1" prompt="Escriba los valores del préstamo en las celdas E5 a E9 y el pago adicional en la celda E11. La descripción de cada valor del préstamo se encuentra en la columna E. La tabla Programación de pagos, a partir de la celda G4, se actualizará automáticamente." sqref="B4" xr:uid="{2FD12715-0647-4D3F-BB88-EB7F855973B1}"/>
    <dataValidation allowBlank="1" showInputMessage="1" showErrorMessage="1" prompt="Los campos Resumen de préstamo de I5 a I9 se ajustan automáticamente en función de los valores escritos en las celdas E5 a E9. Escriba el nombre del prestamista en la I11._x000a__x000a_Descripción de cada valor que se puede encontrar en la columna I." sqref="G4" xr:uid="{E66544D4-4148-4B97-A686-62F3E8BA6D42}"/>
  </dataValidations>
  <printOptions horizontalCentered="1"/>
  <pageMargins left="0.4" right="0.4" top="0.4" bottom="0.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916AAA-B92E-4B63-85B8-AAE6B615F4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5FC484-22E1-46B8-AF82-A10C8B95E93A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C8666D08-E803-410C-AADE-B689A81EAAD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TM03986974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17</vt:i4>
      </vt:variant>
    </vt:vector>
  </HeadingPairs>
  <TitlesOfParts>
    <vt:vector size="18" baseType="lpstr">
      <vt:lpstr>Programación del préstamo</vt:lpstr>
      <vt:lpstr>'Programación del préstamo'!Área_de_impresión</vt:lpstr>
      <vt:lpstr>'Programación del préstamo'!ColumnTitle1</vt:lpstr>
      <vt:lpstr>'Programación del préstamo'!End_Bal</vt:lpstr>
      <vt:lpstr>'Programación del préstamo'!ExtraPayments</vt:lpstr>
      <vt:lpstr>'Programación del préstamo'!ImporteDelPréstamo</vt:lpstr>
      <vt:lpstr>'Programación del préstamo'!InterestRate</vt:lpstr>
      <vt:lpstr>'Programación del préstamo'!LenderName</vt:lpstr>
      <vt:lpstr>'Programación del préstamo'!LoanPeriod</vt:lpstr>
      <vt:lpstr>'Programación del préstamo'!LoanStartDate</vt:lpstr>
      <vt:lpstr>'Programación del préstamo'!NúmeroDePagosProgramados</vt:lpstr>
      <vt:lpstr>'Programación del préstamo'!PagoProgramado</vt:lpstr>
      <vt:lpstr>'Programación del préstamo'!PaymentsPerYear</vt:lpstr>
      <vt:lpstr>'Programación del préstamo'!RowTitleRegion1..E9</vt:lpstr>
      <vt:lpstr>'Programación del préstamo'!RowTitleRegion2..I7</vt:lpstr>
      <vt:lpstr>'Programación del préstamo'!RowTitleRegion3..E9</vt:lpstr>
      <vt:lpstr>'Programación del préstamo'!RowTitleRegion4..H9</vt:lpstr>
      <vt:lpstr>'Programación del préstamo'!Títulos_a_imprimir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2020-08-04T04:24:44Z</dcterms:created>
  <dcterms:modified xsi:type="dcterms:W3CDTF">2022-04-13T18:22:53Z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